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I:\DataExchange\DE2016-17\Summary Data\"/>
    </mc:Choice>
  </mc:AlternateContent>
  <bookViews>
    <workbookView xWindow="0" yWindow="0" windowWidth="28800" windowHeight="11835" activeTab="2"/>
  </bookViews>
  <sheets>
    <sheet name="New Table 141" sheetId="17" r:id="rId1"/>
    <sheet name="Old Table 141" sheetId="16" r:id="rId2"/>
    <sheet name="New Tables 142-160" sheetId="15" r:id="rId3"/>
    <sheet name="Old Tables 142-160" sheetId="14" r:id="rId4"/>
    <sheet name="New Table 161" sheetId="13" r:id="rId5"/>
    <sheet name="Old Table 161" sheetId="12" r:id="rId6"/>
    <sheet name="Averages Pivot Table" sheetId="6" r:id="rId7"/>
    <sheet name="New Counts Pivot Table" sheetId="7" r:id="rId8"/>
    <sheet name="Old Counts Pivot Table" sheetId="8" r:id="rId9"/>
    <sheet name="Faculty Salary Data" sheetId="4" r:id="rId10"/>
    <sheet name="Format for Avgs Pivot" sheetId="9" r:id="rId11"/>
    <sheet name="Format for New Counts" sheetId="10" r:id="rId12"/>
    <sheet name="Format for Old Counts" sheetId="11" r:id="rId13"/>
  </sheets>
  <definedNames>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4">'New Table 161'!$A$1:$Q$128</definedName>
    <definedName name="_xlnm.Print_Area" localSheetId="2">'New Tables 142-160'!$A$1:$O$570</definedName>
    <definedName name="_xlnm.Print_Area" localSheetId="5">'Old Table 161'!$A$1:$Q$128</definedName>
    <definedName name="_xlnm.Print_Area" localSheetId="3">'Old Tables 142-160'!$A$1:$O$570</definedName>
    <definedName name="_xlnm.Print_Area">#REF!</definedName>
    <definedName name="_xlnm.Print_Titles" localSheetId="4">'New Table 161'!$1:$9</definedName>
    <definedName name="_xlnm.Print_Titles" localSheetId="5">'Old Table 161'!$1:$9</definedName>
    <definedName name="RATIONALE">#REF!</definedName>
    <definedName name="RATIONALE2">#REF!</definedName>
    <definedName name="SALHEAD">#REF!</definedName>
  </definedNames>
  <calcPr calcId="171027"/>
  <pivotCaches>
    <pivotCache cacheId="0" r:id="rId14"/>
  </pivotCaches>
</workbook>
</file>

<file path=xl/calcChain.xml><?xml version="1.0" encoding="utf-8"?>
<calcChain xmlns="http://schemas.openxmlformats.org/spreadsheetml/2006/main">
  <c r="N568" i="14" l="1"/>
  <c r="L568" i="14"/>
  <c r="J568" i="14"/>
  <c r="H568" i="14"/>
  <c r="F568" i="14"/>
  <c r="D568" i="14"/>
  <c r="B568" i="14"/>
  <c r="N567" i="14"/>
  <c r="L567" i="14"/>
  <c r="J567" i="14"/>
  <c r="H567" i="14"/>
  <c r="F567" i="14"/>
  <c r="D567" i="14"/>
  <c r="B567" i="14"/>
  <c r="N566" i="14"/>
  <c r="L566" i="14"/>
  <c r="J566" i="14"/>
  <c r="H566" i="14"/>
  <c r="F566" i="14"/>
  <c r="D566" i="14"/>
  <c r="B566" i="14"/>
  <c r="N565" i="14"/>
  <c r="L565" i="14"/>
  <c r="J565" i="14"/>
  <c r="H565" i="14"/>
  <c r="F565" i="14"/>
  <c r="D565" i="14"/>
  <c r="B565" i="14"/>
  <c r="N563" i="14"/>
  <c r="L563" i="14"/>
  <c r="J563" i="14"/>
  <c r="H563" i="14"/>
  <c r="F563" i="14"/>
  <c r="D563" i="14"/>
  <c r="B563" i="14"/>
  <c r="N562" i="14"/>
  <c r="L562" i="14"/>
  <c r="J562" i="14"/>
  <c r="H562" i="14"/>
  <c r="F562" i="14"/>
  <c r="D562" i="14"/>
  <c r="B562" i="14"/>
  <c r="N561" i="14"/>
  <c r="L561" i="14"/>
  <c r="J561" i="14"/>
  <c r="H561" i="14"/>
  <c r="F561" i="14"/>
  <c r="D561" i="14"/>
  <c r="B561" i="14"/>
  <c r="N560" i="14"/>
  <c r="L560" i="14"/>
  <c r="J560" i="14"/>
  <c r="H560" i="14"/>
  <c r="F560" i="14"/>
  <c r="D560" i="14"/>
  <c r="B560" i="14"/>
  <c r="N558" i="14"/>
  <c r="L558" i="14"/>
  <c r="J558" i="14"/>
  <c r="H558" i="14"/>
  <c r="F558" i="14"/>
  <c r="D558" i="14"/>
  <c r="B558" i="14"/>
  <c r="N557" i="14"/>
  <c r="L557" i="14"/>
  <c r="J557" i="14"/>
  <c r="H557" i="14"/>
  <c r="F557" i="14"/>
  <c r="D557" i="14"/>
  <c r="B557" i="14"/>
  <c r="N556" i="14"/>
  <c r="L556" i="14"/>
  <c r="J556" i="14"/>
  <c r="H556" i="14"/>
  <c r="F556" i="14"/>
  <c r="D556" i="14"/>
  <c r="B556" i="14"/>
  <c r="N555" i="14"/>
  <c r="L555" i="14"/>
  <c r="J555" i="14"/>
  <c r="H555" i="14"/>
  <c r="F555" i="14"/>
  <c r="D555" i="14"/>
  <c r="B555" i="14"/>
  <c r="N553" i="14"/>
  <c r="L553" i="14"/>
  <c r="J553" i="14"/>
  <c r="H553" i="14"/>
  <c r="F553" i="14"/>
  <c r="D553" i="14"/>
  <c r="B553" i="14"/>
  <c r="N552" i="14"/>
  <c r="L552" i="14"/>
  <c r="J552" i="14"/>
  <c r="H552" i="14"/>
  <c r="F552" i="14"/>
  <c r="D552" i="14"/>
  <c r="B552" i="14"/>
  <c r="N551" i="14"/>
  <c r="L551" i="14"/>
  <c r="J551" i="14"/>
  <c r="H551" i="14"/>
  <c r="F551" i="14"/>
  <c r="D551" i="14"/>
  <c r="B551" i="14"/>
  <c r="N550" i="14"/>
  <c r="L550" i="14"/>
  <c r="J550" i="14"/>
  <c r="H550" i="14"/>
  <c r="F550" i="14"/>
  <c r="D550" i="14"/>
  <c r="B550" i="14"/>
  <c r="N548" i="14"/>
  <c r="L548" i="14"/>
  <c r="J548" i="14"/>
  <c r="H548" i="14"/>
  <c r="F548" i="14"/>
  <c r="D548" i="14"/>
  <c r="B548" i="14"/>
  <c r="N538" i="14"/>
  <c r="L538" i="14"/>
  <c r="J538" i="14"/>
  <c r="H538" i="14"/>
  <c r="F538" i="14"/>
  <c r="D538" i="14"/>
  <c r="B538" i="14"/>
  <c r="N537" i="14"/>
  <c r="L537" i="14"/>
  <c r="J537" i="14"/>
  <c r="H537" i="14"/>
  <c r="F537" i="14"/>
  <c r="D537" i="14"/>
  <c r="B537" i="14"/>
  <c r="N536" i="14"/>
  <c r="L536" i="14"/>
  <c r="J536" i="14"/>
  <c r="H536" i="14"/>
  <c r="F536" i="14"/>
  <c r="D536" i="14"/>
  <c r="B536" i="14"/>
  <c r="N535" i="14"/>
  <c r="L535" i="14"/>
  <c r="J535" i="14"/>
  <c r="H535" i="14"/>
  <c r="F535" i="14"/>
  <c r="D535" i="14"/>
  <c r="B535" i="14"/>
  <c r="N533" i="14"/>
  <c r="L533" i="14"/>
  <c r="J533" i="14"/>
  <c r="H533" i="14"/>
  <c r="F533" i="14"/>
  <c r="D533" i="14"/>
  <c r="B533" i="14"/>
  <c r="N532" i="14"/>
  <c r="L532" i="14"/>
  <c r="J532" i="14"/>
  <c r="H532" i="14"/>
  <c r="F532" i="14"/>
  <c r="D532" i="14"/>
  <c r="B532" i="14"/>
  <c r="N531" i="14"/>
  <c r="L531" i="14"/>
  <c r="J531" i="14"/>
  <c r="H531" i="14"/>
  <c r="F531" i="14"/>
  <c r="D531" i="14"/>
  <c r="B531" i="14"/>
  <c r="N530" i="14"/>
  <c r="L530" i="14"/>
  <c r="J530" i="14"/>
  <c r="H530" i="14"/>
  <c r="F530" i="14"/>
  <c r="D530" i="14"/>
  <c r="B530" i="14"/>
  <c r="N528" i="14"/>
  <c r="L528" i="14"/>
  <c r="J528" i="14"/>
  <c r="H528" i="14"/>
  <c r="F528" i="14"/>
  <c r="D528" i="14"/>
  <c r="B528" i="14"/>
  <c r="N527" i="14"/>
  <c r="L527" i="14"/>
  <c r="J527" i="14"/>
  <c r="H527" i="14"/>
  <c r="F527" i="14"/>
  <c r="D527" i="14"/>
  <c r="B527" i="14"/>
  <c r="N526" i="14"/>
  <c r="L526" i="14"/>
  <c r="J526" i="14"/>
  <c r="H526" i="14"/>
  <c r="F526" i="14"/>
  <c r="D526" i="14"/>
  <c r="B526" i="14"/>
  <c r="N525" i="14"/>
  <c r="L525" i="14"/>
  <c r="J525" i="14"/>
  <c r="H525" i="14"/>
  <c r="F525" i="14"/>
  <c r="D525" i="14"/>
  <c r="B525" i="14"/>
  <c r="N523" i="14"/>
  <c r="L523" i="14"/>
  <c r="J523" i="14"/>
  <c r="H523" i="14"/>
  <c r="F523" i="14"/>
  <c r="D523" i="14"/>
  <c r="B523" i="14"/>
  <c r="N522" i="14"/>
  <c r="L522" i="14"/>
  <c r="J522" i="14"/>
  <c r="H522" i="14"/>
  <c r="F522" i="14"/>
  <c r="D522" i="14"/>
  <c r="B522" i="14"/>
  <c r="N521" i="14"/>
  <c r="L521" i="14"/>
  <c r="J521" i="14"/>
  <c r="H521" i="14"/>
  <c r="F521" i="14"/>
  <c r="D521" i="14"/>
  <c r="B521" i="14"/>
  <c r="N520" i="14"/>
  <c r="L520" i="14"/>
  <c r="J520" i="14"/>
  <c r="H520" i="14"/>
  <c r="F520" i="14"/>
  <c r="D520" i="14"/>
  <c r="B520" i="14"/>
  <c r="N518" i="14"/>
  <c r="L518" i="14"/>
  <c r="J518" i="14"/>
  <c r="H518" i="14"/>
  <c r="F518" i="14"/>
  <c r="D518" i="14"/>
  <c r="B518" i="14"/>
  <c r="N508" i="14"/>
  <c r="L508" i="14"/>
  <c r="J508" i="14"/>
  <c r="H508" i="14"/>
  <c r="F508" i="14"/>
  <c r="D508" i="14"/>
  <c r="B508" i="14"/>
  <c r="N507" i="14"/>
  <c r="L507" i="14"/>
  <c r="J507" i="14"/>
  <c r="H507" i="14"/>
  <c r="F507" i="14"/>
  <c r="D507" i="14"/>
  <c r="B507" i="14"/>
  <c r="N506" i="14"/>
  <c r="L506" i="14"/>
  <c r="J506" i="14"/>
  <c r="H506" i="14"/>
  <c r="F506" i="14"/>
  <c r="D506" i="14"/>
  <c r="B506" i="14"/>
  <c r="N505" i="14"/>
  <c r="L505" i="14"/>
  <c r="J505" i="14"/>
  <c r="H505" i="14"/>
  <c r="F505" i="14"/>
  <c r="D505" i="14"/>
  <c r="B505" i="14"/>
  <c r="N503" i="14"/>
  <c r="L503" i="14"/>
  <c r="J503" i="14"/>
  <c r="H503" i="14"/>
  <c r="F503" i="14"/>
  <c r="D503" i="14"/>
  <c r="B503" i="14"/>
  <c r="N502" i="14"/>
  <c r="L502" i="14"/>
  <c r="J502" i="14"/>
  <c r="H502" i="14"/>
  <c r="F502" i="14"/>
  <c r="D502" i="14"/>
  <c r="B502" i="14"/>
  <c r="N501" i="14"/>
  <c r="L501" i="14"/>
  <c r="J501" i="14"/>
  <c r="H501" i="14"/>
  <c r="F501" i="14"/>
  <c r="D501" i="14"/>
  <c r="B501" i="14"/>
  <c r="N500" i="14"/>
  <c r="L500" i="14"/>
  <c r="J500" i="14"/>
  <c r="H500" i="14"/>
  <c r="F500" i="14"/>
  <c r="D500" i="14"/>
  <c r="B500" i="14"/>
  <c r="N498" i="14"/>
  <c r="L498" i="14"/>
  <c r="J498" i="14"/>
  <c r="H498" i="14"/>
  <c r="F498" i="14"/>
  <c r="D498" i="14"/>
  <c r="B498" i="14"/>
  <c r="N497" i="14"/>
  <c r="L497" i="14"/>
  <c r="J497" i="14"/>
  <c r="H497" i="14"/>
  <c r="F497" i="14"/>
  <c r="D497" i="14"/>
  <c r="B497" i="14"/>
  <c r="N496" i="14"/>
  <c r="L496" i="14"/>
  <c r="J496" i="14"/>
  <c r="H496" i="14"/>
  <c r="F496" i="14"/>
  <c r="D496" i="14"/>
  <c r="B496" i="14"/>
  <c r="N495" i="14"/>
  <c r="L495" i="14"/>
  <c r="J495" i="14"/>
  <c r="H495" i="14"/>
  <c r="F495" i="14"/>
  <c r="D495" i="14"/>
  <c r="B495" i="14"/>
  <c r="N493" i="14"/>
  <c r="L493" i="14"/>
  <c r="J493" i="14"/>
  <c r="H493" i="14"/>
  <c r="F493" i="14"/>
  <c r="D493" i="14"/>
  <c r="B493" i="14"/>
  <c r="N492" i="14"/>
  <c r="L492" i="14"/>
  <c r="J492" i="14"/>
  <c r="H492" i="14"/>
  <c r="F492" i="14"/>
  <c r="D492" i="14"/>
  <c r="B492" i="14"/>
  <c r="N491" i="14"/>
  <c r="L491" i="14"/>
  <c r="J491" i="14"/>
  <c r="H491" i="14"/>
  <c r="F491" i="14"/>
  <c r="D491" i="14"/>
  <c r="B491" i="14"/>
  <c r="N490" i="14"/>
  <c r="L490" i="14"/>
  <c r="J490" i="14"/>
  <c r="H490" i="14"/>
  <c r="F490" i="14"/>
  <c r="D490" i="14"/>
  <c r="B490" i="14"/>
  <c r="N488" i="14"/>
  <c r="L488" i="14"/>
  <c r="J488" i="14"/>
  <c r="H488" i="14"/>
  <c r="F488" i="14"/>
  <c r="D488" i="14"/>
  <c r="B488" i="14"/>
  <c r="N477" i="14"/>
  <c r="L477" i="14"/>
  <c r="J477" i="14"/>
  <c r="H477" i="14"/>
  <c r="F477" i="14"/>
  <c r="D477" i="14"/>
  <c r="B477" i="14"/>
  <c r="N448" i="14"/>
  <c r="L448" i="14"/>
  <c r="J448" i="14"/>
  <c r="H448" i="14"/>
  <c r="F448" i="14"/>
  <c r="D448" i="14"/>
  <c r="B448" i="14"/>
  <c r="N447" i="14"/>
  <c r="L447" i="14"/>
  <c r="J447" i="14"/>
  <c r="H447" i="14"/>
  <c r="F447" i="14"/>
  <c r="D447" i="14"/>
  <c r="B447" i="14"/>
  <c r="N446" i="14"/>
  <c r="L446" i="14"/>
  <c r="J446" i="14"/>
  <c r="H446" i="14"/>
  <c r="F446" i="14"/>
  <c r="D446" i="14"/>
  <c r="B446" i="14"/>
  <c r="N445" i="14"/>
  <c r="L445" i="14"/>
  <c r="J445" i="14"/>
  <c r="H445" i="14"/>
  <c r="F445" i="14"/>
  <c r="D445" i="14"/>
  <c r="B445" i="14"/>
  <c r="N443" i="14"/>
  <c r="L443" i="14"/>
  <c r="J443" i="14"/>
  <c r="H443" i="14"/>
  <c r="F443" i="14"/>
  <c r="D443" i="14"/>
  <c r="B443" i="14"/>
  <c r="N442" i="14"/>
  <c r="L442" i="14"/>
  <c r="J442" i="14"/>
  <c r="H442" i="14"/>
  <c r="F442" i="14"/>
  <c r="D442" i="14"/>
  <c r="B442" i="14"/>
  <c r="N441" i="14"/>
  <c r="L441" i="14"/>
  <c r="J441" i="14"/>
  <c r="H441" i="14"/>
  <c r="F441" i="14"/>
  <c r="D441" i="14"/>
  <c r="B441" i="14"/>
  <c r="N440" i="14"/>
  <c r="L440" i="14"/>
  <c r="J440" i="14"/>
  <c r="H440" i="14"/>
  <c r="F440" i="14"/>
  <c r="D440" i="14"/>
  <c r="B440" i="14"/>
  <c r="N438" i="14"/>
  <c r="L438" i="14"/>
  <c r="J438" i="14"/>
  <c r="H438" i="14"/>
  <c r="F438" i="14"/>
  <c r="D438" i="14"/>
  <c r="B438" i="14"/>
  <c r="N437" i="14"/>
  <c r="L437" i="14"/>
  <c r="J437" i="14"/>
  <c r="H437" i="14"/>
  <c r="F437" i="14"/>
  <c r="D437" i="14"/>
  <c r="B437" i="14"/>
  <c r="N436" i="14"/>
  <c r="L436" i="14"/>
  <c r="J436" i="14"/>
  <c r="H436" i="14"/>
  <c r="F436" i="14"/>
  <c r="D436" i="14"/>
  <c r="B436" i="14"/>
  <c r="N435" i="14"/>
  <c r="L435" i="14"/>
  <c r="J435" i="14"/>
  <c r="H435" i="14"/>
  <c r="F435" i="14"/>
  <c r="D435" i="14"/>
  <c r="B435" i="14"/>
  <c r="N433" i="14"/>
  <c r="L433" i="14"/>
  <c r="J433" i="14"/>
  <c r="H433" i="14"/>
  <c r="F433" i="14"/>
  <c r="D433" i="14"/>
  <c r="B433" i="14"/>
  <c r="N432" i="14"/>
  <c r="L432" i="14"/>
  <c r="J432" i="14"/>
  <c r="H432" i="14"/>
  <c r="F432" i="14"/>
  <c r="D432" i="14"/>
  <c r="B432" i="14"/>
  <c r="N431" i="14"/>
  <c r="L431" i="14"/>
  <c r="J431" i="14"/>
  <c r="H431" i="14"/>
  <c r="F431" i="14"/>
  <c r="D431" i="14"/>
  <c r="B431" i="14"/>
  <c r="N430" i="14"/>
  <c r="L430" i="14"/>
  <c r="J430" i="14"/>
  <c r="H430" i="14"/>
  <c r="F430" i="14"/>
  <c r="D430" i="14"/>
  <c r="B430" i="14"/>
  <c r="N428" i="14"/>
  <c r="L428" i="14"/>
  <c r="J428" i="14"/>
  <c r="H428" i="14"/>
  <c r="F428" i="14"/>
  <c r="D428" i="14"/>
  <c r="B428" i="14"/>
  <c r="N418" i="14"/>
  <c r="L418" i="14"/>
  <c r="J418" i="14"/>
  <c r="H418" i="14"/>
  <c r="F418" i="14"/>
  <c r="D418" i="14"/>
  <c r="B418" i="14"/>
  <c r="N417" i="14"/>
  <c r="L417" i="14"/>
  <c r="J417" i="14"/>
  <c r="H417" i="14"/>
  <c r="F417" i="14"/>
  <c r="D417" i="14"/>
  <c r="B417" i="14"/>
  <c r="N416" i="14"/>
  <c r="L416" i="14"/>
  <c r="J416" i="14"/>
  <c r="H416" i="14"/>
  <c r="F416" i="14"/>
  <c r="D416" i="14"/>
  <c r="B416" i="14"/>
  <c r="N415" i="14"/>
  <c r="L415" i="14"/>
  <c r="J415" i="14"/>
  <c r="H415" i="14"/>
  <c r="F415" i="14"/>
  <c r="D415" i="14"/>
  <c r="B415" i="14"/>
  <c r="N413" i="14"/>
  <c r="L413" i="14"/>
  <c r="J413" i="14"/>
  <c r="H413" i="14"/>
  <c r="F413" i="14"/>
  <c r="D413" i="14"/>
  <c r="B413" i="14"/>
  <c r="N412" i="14"/>
  <c r="L412" i="14"/>
  <c r="J412" i="14"/>
  <c r="H412" i="14"/>
  <c r="F412" i="14"/>
  <c r="D412" i="14"/>
  <c r="B412" i="14"/>
  <c r="N411" i="14"/>
  <c r="L411" i="14"/>
  <c r="J411" i="14"/>
  <c r="H411" i="14"/>
  <c r="F411" i="14"/>
  <c r="D411" i="14"/>
  <c r="B411" i="14"/>
  <c r="N410" i="14"/>
  <c r="L410" i="14"/>
  <c r="J410" i="14"/>
  <c r="H410" i="14"/>
  <c r="F410" i="14"/>
  <c r="D410" i="14"/>
  <c r="B410" i="14"/>
  <c r="N408" i="14"/>
  <c r="L408" i="14"/>
  <c r="J408" i="14"/>
  <c r="H408" i="14"/>
  <c r="F408" i="14"/>
  <c r="D408" i="14"/>
  <c r="B408" i="14"/>
  <c r="N407" i="14"/>
  <c r="L407" i="14"/>
  <c r="J407" i="14"/>
  <c r="H407" i="14"/>
  <c r="F407" i="14"/>
  <c r="D407" i="14"/>
  <c r="B407" i="14"/>
  <c r="N406" i="14"/>
  <c r="L406" i="14"/>
  <c r="J406" i="14"/>
  <c r="H406" i="14"/>
  <c r="F406" i="14"/>
  <c r="D406" i="14"/>
  <c r="B406" i="14"/>
  <c r="N405" i="14"/>
  <c r="L405" i="14"/>
  <c r="J405" i="14"/>
  <c r="H405" i="14"/>
  <c r="F405" i="14"/>
  <c r="D405" i="14"/>
  <c r="B405" i="14"/>
  <c r="N403" i="14"/>
  <c r="L403" i="14"/>
  <c r="J403" i="14"/>
  <c r="H403" i="14"/>
  <c r="F403" i="14"/>
  <c r="D403" i="14"/>
  <c r="B403" i="14"/>
  <c r="N402" i="14"/>
  <c r="L402" i="14"/>
  <c r="J402" i="14"/>
  <c r="H402" i="14"/>
  <c r="F402" i="14"/>
  <c r="D402" i="14"/>
  <c r="B402" i="14"/>
  <c r="N401" i="14"/>
  <c r="L401" i="14"/>
  <c r="J401" i="14"/>
  <c r="H401" i="14"/>
  <c r="F401" i="14"/>
  <c r="D401" i="14"/>
  <c r="B401" i="14"/>
  <c r="N400" i="14"/>
  <c r="L400" i="14"/>
  <c r="J400" i="14"/>
  <c r="H400" i="14"/>
  <c r="F400" i="14"/>
  <c r="D400" i="14"/>
  <c r="B400" i="14"/>
  <c r="N398" i="14"/>
  <c r="L398" i="14"/>
  <c r="J398" i="14"/>
  <c r="H398" i="14"/>
  <c r="F398" i="14"/>
  <c r="D398" i="14"/>
  <c r="B398" i="14"/>
  <c r="N388" i="14"/>
  <c r="L388" i="14"/>
  <c r="J388" i="14"/>
  <c r="H388" i="14"/>
  <c r="F388" i="14"/>
  <c r="D388" i="14"/>
  <c r="B388" i="14"/>
  <c r="N387" i="14"/>
  <c r="L387" i="14"/>
  <c r="J387" i="14"/>
  <c r="H387" i="14"/>
  <c r="F387" i="14"/>
  <c r="D387" i="14"/>
  <c r="B387" i="14"/>
  <c r="N386" i="14"/>
  <c r="L386" i="14"/>
  <c r="J386" i="14"/>
  <c r="H386" i="14"/>
  <c r="F386" i="14"/>
  <c r="D386" i="14"/>
  <c r="B386" i="14"/>
  <c r="N385" i="14"/>
  <c r="L385" i="14"/>
  <c r="J385" i="14"/>
  <c r="H385" i="14"/>
  <c r="F385" i="14"/>
  <c r="D385" i="14"/>
  <c r="B385" i="14"/>
  <c r="N383" i="14"/>
  <c r="L383" i="14"/>
  <c r="J383" i="14"/>
  <c r="H383" i="14"/>
  <c r="F383" i="14"/>
  <c r="D383" i="14"/>
  <c r="B383" i="14"/>
  <c r="N382" i="14"/>
  <c r="L382" i="14"/>
  <c r="J382" i="14"/>
  <c r="H382" i="14"/>
  <c r="F382" i="14"/>
  <c r="D382" i="14"/>
  <c r="B382" i="14"/>
  <c r="N381" i="14"/>
  <c r="L381" i="14"/>
  <c r="J381" i="14"/>
  <c r="H381" i="14"/>
  <c r="F381" i="14"/>
  <c r="D381" i="14"/>
  <c r="B381" i="14"/>
  <c r="N380" i="14"/>
  <c r="L380" i="14"/>
  <c r="J380" i="14"/>
  <c r="H380" i="14"/>
  <c r="F380" i="14"/>
  <c r="D380" i="14"/>
  <c r="B380" i="14"/>
  <c r="N378" i="14"/>
  <c r="L378" i="14"/>
  <c r="J378" i="14"/>
  <c r="H378" i="14"/>
  <c r="F378" i="14"/>
  <c r="D378" i="14"/>
  <c r="B378" i="14"/>
  <c r="N377" i="14"/>
  <c r="L377" i="14"/>
  <c r="J377" i="14"/>
  <c r="H377" i="14"/>
  <c r="F377" i="14"/>
  <c r="D377" i="14"/>
  <c r="B377" i="14"/>
  <c r="N376" i="14"/>
  <c r="L376" i="14"/>
  <c r="J376" i="14"/>
  <c r="H376" i="14"/>
  <c r="F376" i="14"/>
  <c r="D376" i="14"/>
  <c r="B376" i="14"/>
  <c r="N375" i="14"/>
  <c r="L375" i="14"/>
  <c r="J375" i="14"/>
  <c r="H375" i="14"/>
  <c r="F375" i="14"/>
  <c r="D375" i="14"/>
  <c r="B375" i="14"/>
  <c r="N373" i="14"/>
  <c r="L373" i="14"/>
  <c r="J373" i="14"/>
  <c r="H373" i="14"/>
  <c r="F373" i="14"/>
  <c r="D373" i="14"/>
  <c r="B373" i="14"/>
  <c r="N372" i="14"/>
  <c r="L372" i="14"/>
  <c r="J372" i="14"/>
  <c r="H372" i="14"/>
  <c r="F372" i="14"/>
  <c r="D372" i="14"/>
  <c r="B372" i="14"/>
  <c r="N371" i="14"/>
  <c r="L371" i="14"/>
  <c r="J371" i="14"/>
  <c r="H371" i="14"/>
  <c r="F371" i="14"/>
  <c r="D371" i="14"/>
  <c r="B371" i="14"/>
  <c r="N370" i="14"/>
  <c r="L370" i="14"/>
  <c r="J370" i="14"/>
  <c r="H370" i="14"/>
  <c r="F370" i="14"/>
  <c r="D370" i="14"/>
  <c r="B370" i="14"/>
  <c r="N368" i="14"/>
  <c r="L368" i="14"/>
  <c r="J368" i="14"/>
  <c r="H368" i="14"/>
  <c r="F368" i="14"/>
  <c r="D368" i="14"/>
  <c r="B368" i="14"/>
  <c r="N358" i="14"/>
  <c r="L358" i="14"/>
  <c r="J358" i="14"/>
  <c r="H358" i="14"/>
  <c r="F358" i="14"/>
  <c r="D358" i="14"/>
  <c r="B358" i="14"/>
  <c r="N357" i="14"/>
  <c r="L357" i="14"/>
  <c r="J357" i="14"/>
  <c r="H357" i="14"/>
  <c r="F357" i="14"/>
  <c r="D357" i="14"/>
  <c r="B357" i="14"/>
  <c r="N356" i="14"/>
  <c r="L356" i="14"/>
  <c r="J356" i="14"/>
  <c r="H356" i="14"/>
  <c r="F356" i="14"/>
  <c r="D356" i="14"/>
  <c r="B356" i="14"/>
  <c r="N355" i="14"/>
  <c r="L355" i="14"/>
  <c r="J355" i="14"/>
  <c r="H355" i="14"/>
  <c r="F355" i="14"/>
  <c r="D355" i="14"/>
  <c r="B355" i="14"/>
  <c r="N353" i="14"/>
  <c r="L353" i="14"/>
  <c r="J353" i="14"/>
  <c r="H353" i="14"/>
  <c r="F353" i="14"/>
  <c r="D353" i="14"/>
  <c r="B353" i="14"/>
  <c r="N352" i="14"/>
  <c r="L352" i="14"/>
  <c r="J352" i="14"/>
  <c r="H352" i="14"/>
  <c r="F352" i="14"/>
  <c r="D352" i="14"/>
  <c r="B352" i="14"/>
  <c r="N351" i="14"/>
  <c r="L351" i="14"/>
  <c r="J351" i="14"/>
  <c r="H351" i="14"/>
  <c r="F351" i="14"/>
  <c r="D351" i="14"/>
  <c r="B351" i="14"/>
  <c r="N350" i="14"/>
  <c r="L350" i="14"/>
  <c r="J350" i="14"/>
  <c r="H350" i="14"/>
  <c r="F350" i="14"/>
  <c r="D350" i="14"/>
  <c r="B350" i="14"/>
  <c r="N348" i="14"/>
  <c r="L348" i="14"/>
  <c r="J348" i="14"/>
  <c r="H348" i="14"/>
  <c r="F348" i="14"/>
  <c r="D348" i="14"/>
  <c r="B348" i="14"/>
  <c r="N347" i="14"/>
  <c r="L347" i="14"/>
  <c r="J347" i="14"/>
  <c r="H347" i="14"/>
  <c r="F347" i="14"/>
  <c r="D347" i="14"/>
  <c r="B347" i="14"/>
  <c r="N346" i="14"/>
  <c r="L346" i="14"/>
  <c r="J346" i="14"/>
  <c r="H346" i="14"/>
  <c r="F346" i="14"/>
  <c r="D346" i="14"/>
  <c r="B346" i="14"/>
  <c r="N345" i="14"/>
  <c r="L345" i="14"/>
  <c r="J345" i="14"/>
  <c r="H345" i="14"/>
  <c r="F345" i="14"/>
  <c r="D345" i="14"/>
  <c r="B345" i="14"/>
  <c r="N343" i="14"/>
  <c r="L343" i="14"/>
  <c r="J343" i="14"/>
  <c r="H343" i="14"/>
  <c r="F343" i="14"/>
  <c r="D343" i="14"/>
  <c r="B343" i="14"/>
  <c r="N342" i="14"/>
  <c r="L342" i="14"/>
  <c r="J342" i="14"/>
  <c r="H342" i="14"/>
  <c r="F342" i="14"/>
  <c r="D342" i="14"/>
  <c r="B342" i="14"/>
  <c r="N341" i="14"/>
  <c r="L341" i="14"/>
  <c r="J341" i="14"/>
  <c r="H341" i="14"/>
  <c r="F341" i="14"/>
  <c r="D341" i="14"/>
  <c r="B341" i="14"/>
  <c r="N340" i="14"/>
  <c r="L340" i="14"/>
  <c r="J340" i="14"/>
  <c r="H340" i="14"/>
  <c r="F340" i="14"/>
  <c r="D340" i="14"/>
  <c r="B340" i="14"/>
  <c r="N338" i="14"/>
  <c r="L338" i="14"/>
  <c r="J338" i="14"/>
  <c r="H338" i="14"/>
  <c r="F338" i="14"/>
  <c r="D338" i="14"/>
  <c r="B338" i="14"/>
  <c r="N328" i="14"/>
  <c r="L328" i="14"/>
  <c r="J328" i="14"/>
  <c r="H328" i="14"/>
  <c r="F328" i="14"/>
  <c r="D328" i="14"/>
  <c r="B328" i="14"/>
  <c r="N327" i="14"/>
  <c r="L327" i="14"/>
  <c r="J327" i="14"/>
  <c r="H327" i="14"/>
  <c r="F327" i="14"/>
  <c r="D327" i="14"/>
  <c r="B327" i="14"/>
  <c r="N326" i="14"/>
  <c r="L326" i="14"/>
  <c r="J326" i="14"/>
  <c r="H326" i="14"/>
  <c r="F326" i="14"/>
  <c r="D326" i="14"/>
  <c r="B326" i="14"/>
  <c r="N325" i="14"/>
  <c r="L325" i="14"/>
  <c r="J325" i="14"/>
  <c r="H325" i="14"/>
  <c r="F325" i="14"/>
  <c r="D325" i="14"/>
  <c r="B325" i="14"/>
  <c r="N323" i="14"/>
  <c r="L323" i="14"/>
  <c r="J323" i="14"/>
  <c r="H323" i="14"/>
  <c r="F323" i="14"/>
  <c r="D323" i="14"/>
  <c r="B323" i="14"/>
  <c r="N322" i="14"/>
  <c r="L322" i="14"/>
  <c r="J322" i="14"/>
  <c r="H322" i="14"/>
  <c r="F322" i="14"/>
  <c r="D322" i="14"/>
  <c r="B322" i="14"/>
  <c r="N321" i="14"/>
  <c r="L321" i="14"/>
  <c r="J321" i="14"/>
  <c r="H321" i="14"/>
  <c r="F321" i="14"/>
  <c r="D321" i="14"/>
  <c r="B321" i="14"/>
  <c r="N320" i="14"/>
  <c r="L320" i="14"/>
  <c r="J320" i="14"/>
  <c r="H320" i="14"/>
  <c r="F320" i="14"/>
  <c r="D320" i="14"/>
  <c r="B320" i="14"/>
  <c r="N318" i="14"/>
  <c r="L318" i="14"/>
  <c r="J318" i="14"/>
  <c r="H318" i="14"/>
  <c r="F318" i="14"/>
  <c r="D318" i="14"/>
  <c r="B318" i="14"/>
  <c r="N317" i="14"/>
  <c r="L317" i="14"/>
  <c r="J317" i="14"/>
  <c r="H317" i="14"/>
  <c r="F317" i="14"/>
  <c r="D317" i="14"/>
  <c r="B317" i="14"/>
  <c r="N316" i="14"/>
  <c r="L316" i="14"/>
  <c r="J316" i="14"/>
  <c r="H316" i="14"/>
  <c r="F316" i="14"/>
  <c r="D316" i="14"/>
  <c r="B316" i="14"/>
  <c r="N315" i="14"/>
  <c r="L315" i="14"/>
  <c r="J315" i="14"/>
  <c r="H315" i="14"/>
  <c r="F315" i="14"/>
  <c r="D315" i="14"/>
  <c r="B315" i="14"/>
  <c r="N313" i="14"/>
  <c r="L313" i="14"/>
  <c r="J313" i="14"/>
  <c r="H313" i="14"/>
  <c r="F313" i="14"/>
  <c r="D313" i="14"/>
  <c r="B313" i="14"/>
  <c r="N312" i="14"/>
  <c r="L312" i="14"/>
  <c r="J312" i="14"/>
  <c r="H312" i="14"/>
  <c r="F312" i="14"/>
  <c r="D312" i="14"/>
  <c r="B312" i="14"/>
  <c r="N311" i="14"/>
  <c r="L311" i="14"/>
  <c r="J311" i="14"/>
  <c r="H311" i="14"/>
  <c r="F311" i="14"/>
  <c r="D311" i="14"/>
  <c r="B311" i="14"/>
  <c r="N310" i="14"/>
  <c r="L310" i="14"/>
  <c r="J310" i="14"/>
  <c r="H310" i="14"/>
  <c r="F310" i="14"/>
  <c r="D310" i="14"/>
  <c r="B310" i="14"/>
  <c r="N308" i="14"/>
  <c r="L308" i="14"/>
  <c r="J308" i="14"/>
  <c r="H308" i="14"/>
  <c r="F308" i="14"/>
  <c r="D308" i="14"/>
  <c r="B308" i="14"/>
  <c r="L298" i="14"/>
  <c r="J298" i="14"/>
  <c r="H298" i="14"/>
  <c r="F298" i="14"/>
  <c r="D298" i="14"/>
  <c r="B298" i="14"/>
  <c r="L297" i="14"/>
  <c r="J297" i="14"/>
  <c r="H297" i="14"/>
  <c r="F297" i="14"/>
  <c r="D297" i="14"/>
  <c r="B297" i="14"/>
  <c r="L296" i="14"/>
  <c r="J296" i="14"/>
  <c r="H296" i="14"/>
  <c r="F296" i="14"/>
  <c r="D296" i="14"/>
  <c r="B296" i="14"/>
  <c r="L295" i="14"/>
  <c r="J295" i="14"/>
  <c r="H295" i="14"/>
  <c r="F295" i="14"/>
  <c r="D295" i="14"/>
  <c r="B295" i="14"/>
  <c r="L293" i="14"/>
  <c r="J293" i="14"/>
  <c r="H293" i="14"/>
  <c r="F293" i="14"/>
  <c r="D293" i="14"/>
  <c r="B293" i="14"/>
  <c r="L292" i="14"/>
  <c r="J292" i="14"/>
  <c r="H292" i="14"/>
  <c r="F292" i="14"/>
  <c r="D292" i="14"/>
  <c r="B292" i="14"/>
  <c r="L291" i="14"/>
  <c r="J291" i="14"/>
  <c r="H291" i="14"/>
  <c r="F291" i="14"/>
  <c r="D291" i="14"/>
  <c r="B291" i="14"/>
  <c r="L290" i="14"/>
  <c r="J290" i="14"/>
  <c r="H290" i="14"/>
  <c r="F290" i="14"/>
  <c r="D290" i="14"/>
  <c r="B290" i="14"/>
  <c r="L288" i="14"/>
  <c r="J288" i="14"/>
  <c r="H288" i="14"/>
  <c r="F288" i="14"/>
  <c r="D288" i="14"/>
  <c r="B288" i="14"/>
  <c r="L287" i="14"/>
  <c r="J287" i="14"/>
  <c r="H287" i="14"/>
  <c r="F287" i="14"/>
  <c r="D287" i="14"/>
  <c r="B287" i="14"/>
  <c r="L286" i="14"/>
  <c r="J286" i="14"/>
  <c r="H286" i="14"/>
  <c r="F286" i="14"/>
  <c r="D286" i="14"/>
  <c r="B286" i="14"/>
  <c r="L285" i="14"/>
  <c r="J285" i="14"/>
  <c r="H285" i="14"/>
  <c r="F285" i="14"/>
  <c r="D285" i="14"/>
  <c r="B285" i="14"/>
  <c r="L283" i="14"/>
  <c r="J283" i="14"/>
  <c r="H283" i="14"/>
  <c r="F283" i="14"/>
  <c r="D283" i="14"/>
  <c r="B283" i="14"/>
  <c r="L282" i="14"/>
  <c r="J282" i="14"/>
  <c r="H282" i="14"/>
  <c r="F282" i="14"/>
  <c r="D282" i="14"/>
  <c r="B282" i="14"/>
  <c r="L281" i="14"/>
  <c r="J281" i="14"/>
  <c r="H281" i="14"/>
  <c r="F281" i="14"/>
  <c r="D281" i="14"/>
  <c r="B281" i="14"/>
  <c r="L280" i="14"/>
  <c r="J280" i="14"/>
  <c r="H280" i="14"/>
  <c r="F280" i="14"/>
  <c r="D280" i="14"/>
  <c r="B280" i="14"/>
  <c r="L278" i="14"/>
  <c r="J278" i="14"/>
  <c r="H278" i="14"/>
  <c r="F278" i="14"/>
  <c r="D278" i="14"/>
  <c r="B278" i="14"/>
  <c r="L268" i="14"/>
  <c r="J268" i="14"/>
  <c r="H268" i="14"/>
  <c r="F268" i="14"/>
  <c r="D268" i="14"/>
  <c r="B268" i="14"/>
  <c r="L267" i="14"/>
  <c r="J267" i="14"/>
  <c r="H267" i="14"/>
  <c r="F267" i="14"/>
  <c r="D267" i="14"/>
  <c r="B267" i="14"/>
  <c r="L266" i="14"/>
  <c r="J266" i="14"/>
  <c r="H266" i="14"/>
  <c r="F266" i="14"/>
  <c r="D266" i="14"/>
  <c r="B266" i="14"/>
  <c r="L265" i="14"/>
  <c r="J265" i="14"/>
  <c r="H265" i="14"/>
  <c r="F265" i="14"/>
  <c r="D265" i="14"/>
  <c r="B265" i="14"/>
  <c r="L263" i="14"/>
  <c r="J263" i="14"/>
  <c r="H263" i="14"/>
  <c r="F263" i="14"/>
  <c r="D263" i="14"/>
  <c r="B263" i="14"/>
  <c r="L262" i="14"/>
  <c r="J262" i="14"/>
  <c r="H262" i="14"/>
  <c r="F262" i="14"/>
  <c r="D262" i="14"/>
  <c r="B262" i="14"/>
  <c r="L261" i="14"/>
  <c r="J261" i="14"/>
  <c r="H261" i="14"/>
  <c r="F261" i="14"/>
  <c r="D261" i="14"/>
  <c r="B261" i="14"/>
  <c r="L260" i="14"/>
  <c r="J260" i="14"/>
  <c r="H260" i="14"/>
  <c r="F260" i="14"/>
  <c r="D260" i="14"/>
  <c r="B260" i="14"/>
  <c r="L258" i="14"/>
  <c r="J258" i="14"/>
  <c r="H258" i="14"/>
  <c r="F258" i="14"/>
  <c r="D258" i="14"/>
  <c r="B258" i="14"/>
  <c r="L257" i="14"/>
  <c r="J257" i="14"/>
  <c r="H257" i="14"/>
  <c r="F257" i="14"/>
  <c r="D257" i="14"/>
  <c r="B257" i="14"/>
  <c r="L256" i="14"/>
  <c r="J256" i="14"/>
  <c r="H256" i="14"/>
  <c r="F256" i="14"/>
  <c r="D256" i="14"/>
  <c r="B256" i="14"/>
  <c r="L255" i="14"/>
  <c r="J255" i="14"/>
  <c r="H255" i="14"/>
  <c r="F255" i="14"/>
  <c r="D255" i="14"/>
  <c r="B255" i="14"/>
  <c r="L253" i="14"/>
  <c r="J253" i="14"/>
  <c r="H253" i="14"/>
  <c r="F253" i="14"/>
  <c r="D253" i="14"/>
  <c r="B253" i="14"/>
  <c r="L252" i="14"/>
  <c r="J252" i="14"/>
  <c r="H252" i="14"/>
  <c r="F252" i="14"/>
  <c r="D252" i="14"/>
  <c r="B252" i="14"/>
  <c r="L251" i="14"/>
  <c r="J251" i="14"/>
  <c r="H251" i="14"/>
  <c r="F251" i="14"/>
  <c r="D251" i="14"/>
  <c r="B251" i="14"/>
  <c r="L250" i="14"/>
  <c r="J250" i="14"/>
  <c r="H250" i="14"/>
  <c r="F250" i="14"/>
  <c r="D250" i="14"/>
  <c r="B250" i="14"/>
  <c r="L248" i="14"/>
  <c r="J248" i="14"/>
  <c r="H248" i="14"/>
  <c r="F248" i="14"/>
  <c r="D248" i="14"/>
  <c r="B248" i="14"/>
  <c r="L238" i="14"/>
  <c r="J238" i="14"/>
  <c r="H238" i="14"/>
  <c r="F238" i="14"/>
  <c r="D238" i="14"/>
  <c r="B238" i="14"/>
  <c r="L237" i="14"/>
  <c r="J237" i="14"/>
  <c r="H237" i="14"/>
  <c r="F237" i="14"/>
  <c r="D237" i="14"/>
  <c r="B237" i="14"/>
  <c r="L236" i="14"/>
  <c r="J236" i="14"/>
  <c r="H236" i="14"/>
  <c r="F236" i="14"/>
  <c r="D236" i="14"/>
  <c r="B236" i="14"/>
  <c r="L235" i="14"/>
  <c r="J235" i="14"/>
  <c r="H235" i="14"/>
  <c r="F235" i="14"/>
  <c r="D235" i="14"/>
  <c r="B235" i="14"/>
  <c r="L233" i="14"/>
  <c r="J233" i="14"/>
  <c r="H233" i="14"/>
  <c r="F233" i="14"/>
  <c r="D233" i="14"/>
  <c r="B233" i="14"/>
  <c r="L232" i="14"/>
  <c r="J232" i="14"/>
  <c r="H232" i="14"/>
  <c r="F232" i="14"/>
  <c r="D232" i="14"/>
  <c r="B232" i="14"/>
  <c r="L231" i="14"/>
  <c r="J231" i="14"/>
  <c r="H231" i="14"/>
  <c r="F231" i="14"/>
  <c r="D231" i="14"/>
  <c r="B231" i="14"/>
  <c r="L230" i="14"/>
  <c r="J230" i="14"/>
  <c r="H230" i="14"/>
  <c r="F230" i="14"/>
  <c r="D230" i="14"/>
  <c r="B230" i="14"/>
  <c r="L228" i="14"/>
  <c r="J228" i="14"/>
  <c r="H228" i="14"/>
  <c r="F228" i="14"/>
  <c r="D228" i="14"/>
  <c r="B228" i="14"/>
  <c r="L227" i="14"/>
  <c r="J227" i="14"/>
  <c r="H227" i="14"/>
  <c r="F227" i="14"/>
  <c r="D227" i="14"/>
  <c r="B227" i="14"/>
  <c r="L226" i="14"/>
  <c r="J226" i="14"/>
  <c r="H226" i="14"/>
  <c r="F226" i="14"/>
  <c r="D226" i="14"/>
  <c r="B226" i="14"/>
  <c r="L225" i="14"/>
  <c r="J225" i="14"/>
  <c r="H225" i="14"/>
  <c r="F225" i="14"/>
  <c r="D225" i="14"/>
  <c r="B225" i="14"/>
  <c r="L223" i="14"/>
  <c r="J223" i="14"/>
  <c r="H223" i="14"/>
  <c r="F223" i="14"/>
  <c r="D223" i="14"/>
  <c r="B223" i="14"/>
  <c r="L222" i="14"/>
  <c r="J222" i="14"/>
  <c r="H222" i="14"/>
  <c r="F222" i="14"/>
  <c r="D222" i="14"/>
  <c r="B222" i="14"/>
  <c r="L221" i="14"/>
  <c r="J221" i="14"/>
  <c r="H221" i="14"/>
  <c r="F221" i="14"/>
  <c r="D221" i="14"/>
  <c r="B221" i="14"/>
  <c r="L220" i="14"/>
  <c r="J220" i="14"/>
  <c r="H220" i="14"/>
  <c r="F220" i="14"/>
  <c r="D220" i="14"/>
  <c r="B220" i="14"/>
  <c r="L218" i="14"/>
  <c r="J218" i="14"/>
  <c r="H218" i="14"/>
  <c r="F218" i="14"/>
  <c r="D218" i="14"/>
  <c r="B218" i="14"/>
  <c r="L208" i="14"/>
  <c r="J208" i="14"/>
  <c r="H208" i="14"/>
  <c r="F208" i="14"/>
  <c r="D208" i="14"/>
  <c r="B208" i="14"/>
  <c r="L207" i="14"/>
  <c r="J207" i="14"/>
  <c r="H207" i="14"/>
  <c r="F207" i="14"/>
  <c r="D207" i="14"/>
  <c r="B207" i="14"/>
  <c r="L206" i="14"/>
  <c r="J206" i="14"/>
  <c r="H206" i="14"/>
  <c r="F206" i="14"/>
  <c r="D206" i="14"/>
  <c r="B206" i="14"/>
  <c r="L205" i="14"/>
  <c r="J205" i="14"/>
  <c r="H205" i="14"/>
  <c r="F205" i="14"/>
  <c r="D205" i="14"/>
  <c r="B205" i="14"/>
  <c r="L203" i="14"/>
  <c r="J203" i="14"/>
  <c r="H203" i="14"/>
  <c r="F203" i="14"/>
  <c r="D203" i="14"/>
  <c r="B203" i="14"/>
  <c r="L202" i="14"/>
  <c r="J202" i="14"/>
  <c r="H202" i="14"/>
  <c r="F202" i="14"/>
  <c r="D202" i="14"/>
  <c r="B202" i="14"/>
  <c r="L201" i="14"/>
  <c r="J201" i="14"/>
  <c r="H201" i="14"/>
  <c r="F201" i="14"/>
  <c r="D201" i="14"/>
  <c r="B201" i="14"/>
  <c r="L200" i="14"/>
  <c r="J200" i="14"/>
  <c r="H200" i="14"/>
  <c r="F200" i="14"/>
  <c r="D200" i="14"/>
  <c r="B200" i="14"/>
  <c r="L198" i="14"/>
  <c r="J198" i="14"/>
  <c r="H198" i="14"/>
  <c r="F198" i="14"/>
  <c r="D198" i="14"/>
  <c r="B198" i="14"/>
  <c r="L197" i="14"/>
  <c r="J197" i="14"/>
  <c r="H197" i="14"/>
  <c r="F197" i="14"/>
  <c r="D197" i="14"/>
  <c r="B197" i="14"/>
  <c r="L196" i="14"/>
  <c r="J196" i="14"/>
  <c r="H196" i="14"/>
  <c r="F196" i="14"/>
  <c r="D196" i="14"/>
  <c r="B196" i="14"/>
  <c r="L195" i="14"/>
  <c r="J195" i="14"/>
  <c r="H195" i="14"/>
  <c r="F195" i="14"/>
  <c r="D195" i="14"/>
  <c r="B195" i="14"/>
  <c r="L193" i="14"/>
  <c r="J193" i="14"/>
  <c r="H193" i="14"/>
  <c r="F193" i="14"/>
  <c r="D193" i="14"/>
  <c r="B193" i="14"/>
  <c r="L192" i="14"/>
  <c r="J192" i="14"/>
  <c r="H192" i="14"/>
  <c r="F192" i="14"/>
  <c r="D192" i="14"/>
  <c r="B192" i="14"/>
  <c r="L191" i="14"/>
  <c r="J191" i="14"/>
  <c r="H191" i="14"/>
  <c r="F191" i="14"/>
  <c r="D191" i="14"/>
  <c r="B191" i="14"/>
  <c r="L190" i="14"/>
  <c r="J190" i="14"/>
  <c r="H190" i="14"/>
  <c r="F190" i="14"/>
  <c r="D190" i="14"/>
  <c r="B190" i="14"/>
  <c r="L188" i="14"/>
  <c r="J188" i="14"/>
  <c r="H188" i="14"/>
  <c r="F188" i="14"/>
  <c r="D188" i="14"/>
  <c r="B188" i="14"/>
  <c r="L178" i="14"/>
  <c r="J178" i="14"/>
  <c r="H178" i="14"/>
  <c r="F178" i="14"/>
  <c r="D178" i="14"/>
  <c r="B178" i="14"/>
  <c r="L177" i="14"/>
  <c r="J177" i="14"/>
  <c r="H177" i="14"/>
  <c r="F177" i="14"/>
  <c r="D177" i="14"/>
  <c r="B177" i="14"/>
  <c r="L176" i="14"/>
  <c r="J176" i="14"/>
  <c r="H176" i="14"/>
  <c r="F176" i="14"/>
  <c r="D176" i="14"/>
  <c r="B176" i="14"/>
  <c r="L175" i="14"/>
  <c r="J175" i="14"/>
  <c r="H175" i="14"/>
  <c r="F175" i="14"/>
  <c r="D175" i="14"/>
  <c r="B175" i="14"/>
  <c r="L173" i="14"/>
  <c r="J173" i="14"/>
  <c r="H173" i="14"/>
  <c r="F173" i="14"/>
  <c r="D173" i="14"/>
  <c r="B173" i="14"/>
  <c r="L172" i="14"/>
  <c r="J172" i="14"/>
  <c r="H172" i="14"/>
  <c r="F172" i="14"/>
  <c r="D172" i="14"/>
  <c r="B172" i="14"/>
  <c r="L171" i="14"/>
  <c r="J171" i="14"/>
  <c r="H171" i="14"/>
  <c r="F171" i="14"/>
  <c r="D171" i="14"/>
  <c r="B171" i="14"/>
  <c r="L170" i="14"/>
  <c r="J170" i="14"/>
  <c r="H170" i="14"/>
  <c r="F170" i="14"/>
  <c r="D170" i="14"/>
  <c r="B170" i="14"/>
  <c r="L168" i="14"/>
  <c r="J168" i="14"/>
  <c r="H168" i="14"/>
  <c r="F168" i="14"/>
  <c r="D168" i="14"/>
  <c r="B168" i="14"/>
  <c r="L167" i="14"/>
  <c r="J167" i="14"/>
  <c r="H167" i="14"/>
  <c r="F167" i="14"/>
  <c r="D167" i="14"/>
  <c r="B167" i="14"/>
  <c r="L166" i="14"/>
  <c r="J166" i="14"/>
  <c r="H166" i="14"/>
  <c r="F166" i="14"/>
  <c r="D166" i="14"/>
  <c r="B166" i="14"/>
  <c r="L165" i="14"/>
  <c r="J165" i="14"/>
  <c r="H165" i="14"/>
  <c r="F165" i="14"/>
  <c r="D165" i="14"/>
  <c r="B165" i="14"/>
  <c r="L163" i="14"/>
  <c r="J163" i="14"/>
  <c r="H163" i="14"/>
  <c r="F163" i="14"/>
  <c r="D163" i="14"/>
  <c r="B163" i="14"/>
  <c r="L162" i="14"/>
  <c r="J162" i="14"/>
  <c r="H162" i="14"/>
  <c r="F162" i="14"/>
  <c r="D162" i="14"/>
  <c r="B162" i="14"/>
  <c r="L161" i="14"/>
  <c r="J161" i="14"/>
  <c r="H161" i="14"/>
  <c r="F161" i="14"/>
  <c r="D161" i="14"/>
  <c r="B161" i="14"/>
  <c r="L160" i="14"/>
  <c r="J160" i="14"/>
  <c r="H160" i="14"/>
  <c r="F160" i="14"/>
  <c r="D160" i="14"/>
  <c r="B160" i="14"/>
  <c r="L158" i="14"/>
  <c r="J158" i="14"/>
  <c r="H158" i="14"/>
  <c r="F158" i="14"/>
  <c r="D158" i="14"/>
  <c r="B158" i="14"/>
  <c r="L148" i="14"/>
  <c r="J148" i="14"/>
  <c r="H148" i="14"/>
  <c r="F148" i="14"/>
  <c r="D148" i="14"/>
  <c r="B148" i="14"/>
  <c r="L147" i="14"/>
  <c r="J147" i="14"/>
  <c r="H147" i="14"/>
  <c r="F147" i="14"/>
  <c r="D147" i="14"/>
  <c r="B147" i="14"/>
  <c r="L146" i="14"/>
  <c r="J146" i="14"/>
  <c r="H146" i="14"/>
  <c r="F146" i="14"/>
  <c r="D146" i="14"/>
  <c r="B146" i="14"/>
  <c r="L145" i="14"/>
  <c r="J145" i="14"/>
  <c r="H145" i="14"/>
  <c r="F145" i="14"/>
  <c r="D145" i="14"/>
  <c r="B145" i="14"/>
  <c r="L143" i="14"/>
  <c r="J143" i="14"/>
  <c r="H143" i="14"/>
  <c r="F143" i="14"/>
  <c r="D143" i="14"/>
  <c r="B143" i="14"/>
  <c r="L142" i="14"/>
  <c r="J142" i="14"/>
  <c r="H142" i="14"/>
  <c r="F142" i="14"/>
  <c r="D142" i="14"/>
  <c r="B142" i="14"/>
  <c r="L141" i="14"/>
  <c r="J141" i="14"/>
  <c r="H141" i="14"/>
  <c r="F141" i="14"/>
  <c r="D141" i="14"/>
  <c r="B141" i="14"/>
  <c r="L140" i="14"/>
  <c r="J140" i="14"/>
  <c r="H140" i="14"/>
  <c r="F140" i="14"/>
  <c r="D140" i="14"/>
  <c r="B140" i="14"/>
  <c r="L138" i="14"/>
  <c r="J138" i="14"/>
  <c r="H138" i="14"/>
  <c r="F138" i="14"/>
  <c r="D138" i="14"/>
  <c r="B138" i="14"/>
  <c r="L137" i="14"/>
  <c r="J137" i="14"/>
  <c r="H137" i="14"/>
  <c r="F137" i="14"/>
  <c r="D137" i="14"/>
  <c r="B137" i="14"/>
  <c r="L136" i="14"/>
  <c r="J136" i="14"/>
  <c r="H136" i="14"/>
  <c r="F136" i="14"/>
  <c r="D136" i="14"/>
  <c r="B136" i="14"/>
  <c r="L135" i="14"/>
  <c r="J135" i="14"/>
  <c r="H135" i="14"/>
  <c r="F135" i="14"/>
  <c r="D135" i="14"/>
  <c r="B135" i="14"/>
  <c r="L133" i="14"/>
  <c r="J133" i="14"/>
  <c r="H133" i="14"/>
  <c r="F133" i="14"/>
  <c r="D133" i="14"/>
  <c r="B133" i="14"/>
  <c r="L132" i="14"/>
  <c r="J132" i="14"/>
  <c r="H132" i="14"/>
  <c r="F132" i="14"/>
  <c r="D132" i="14"/>
  <c r="B132" i="14"/>
  <c r="L131" i="14"/>
  <c r="J131" i="14"/>
  <c r="H131" i="14"/>
  <c r="F131" i="14"/>
  <c r="D131" i="14"/>
  <c r="B131" i="14"/>
  <c r="L130" i="14"/>
  <c r="J130" i="14"/>
  <c r="H130" i="14"/>
  <c r="F130" i="14"/>
  <c r="D130" i="14"/>
  <c r="B130" i="14"/>
  <c r="L128" i="14"/>
  <c r="J128" i="14"/>
  <c r="H128" i="14"/>
  <c r="F128" i="14"/>
  <c r="D128" i="14"/>
  <c r="B128" i="14"/>
  <c r="L118" i="14"/>
  <c r="J118" i="14"/>
  <c r="H118" i="14"/>
  <c r="F118" i="14"/>
  <c r="D118" i="14"/>
  <c r="B118" i="14"/>
  <c r="L117" i="14"/>
  <c r="J117" i="14"/>
  <c r="H117" i="14"/>
  <c r="F117" i="14"/>
  <c r="D117" i="14"/>
  <c r="B117" i="14"/>
  <c r="L116" i="14"/>
  <c r="J116" i="14"/>
  <c r="H116" i="14"/>
  <c r="F116" i="14"/>
  <c r="D116" i="14"/>
  <c r="B116" i="14"/>
  <c r="L115" i="14"/>
  <c r="J115" i="14"/>
  <c r="H115" i="14"/>
  <c r="F115" i="14"/>
  <c r="D115" i="14"/>
  <c r="B115" i="14"/>
  <c r="L113" i="14"/>
  <c r="J113" i="14"/>
  <c r="H113" i="14"/>
  <c r="F113" i="14"/>
  <c r="D113" i="14"/>
  <c r="B113" i="14"/>
  <c r="L112" i="14"/>
  <c r="J112" i="14"/>
  <c r="H112" i="14"/>
  <c r="F112" i="14"/>
  <c r="D112" i="14"/>
  <c r="B112" i="14"/>
  <c r="L111" i="14"/>
  <c r="J111" i="14"/>
  <c r="H111" i="14"/>
  <c r="F111" i="14"/>
  <c r="D111" i="14"/>
  <c r="B111" i="14"/>
  <c r="L110" i="14"/>
  <c r="J110" i="14"/>
  <c r="H110" i="14"/>
  <c r="F110" i="14"/>
  <c r="D110" i="14"/>
  <c r="B110" i="14"/>
  <c r="L108" i="14"/>
  <c r="J108" i="14"/>
  <c r="H108" i="14"/>
  <c r="F108" i="14"/>
  <c r="D108" i="14"/>
  <c r="B108" i="14"/>
  <c r="L107" i="14"/>
  <c r="J107" i="14"/>
  <c r="H107" i="14"/>
  <c r="F107" i="14"/>
  <c r="D107" i="14"/>
  <c r="B107" i="14"/>
  <c r="L106" i="14"/>
  <c r="J106" i="14"/>
  <c r="H106" i="14"/>
  <c r="F106" i="14"/>
  <c r="D106" i="14"/>
  <c r="B106" i="14"/>
  <c r="L105" i="14"/>
  <c r="J105" i="14"/>
  <c r="H105" i="14"/>
  <c r="F105" i="14"/>
  <c r="D105" i="14"/>
  <c r="B105" i="14"/>
  <c r="L103" i="14"/>
  <c r="J103" i="14"/>
  <c r="H103" i="14"/>
  <c r="F103" i="14"/>
  <c r="D103" i="14"/>
  <c r="B103" i="14"/>
  <c r="L102" i="14"/>
  <c r="J102" i="14"/>
  <c r="H102" i="14"/>
  <c r="F102" i="14"/>
  <c r="D102" i="14"/>
  <c r="B102" i="14"/>
  <c r="L101" i="14"/>
  <c r="J101" i="14"/>
  <c r="H101" i="14"/>
  <c r="F101" i="14"/>
  <c r="D101" i="14"/>
  <c r="B101" i="14"/>
  <c r="L100" i="14"/>
  <c r="J100" i="14"/>
  <c r="H100" i="14"/>
  <c r="F100" i="14"/>
  <c r="D100" i="14"/>
  <c r="B100" i="14"/>
  <c r="L98" i="14"/>
  <c r="J98" i="14"/>
  <c r="H98" i="14"/>
  <c r="F98" i="14"/>
  <c r="D98" i="14"/>
  <c r="B98" i="14"/>
  <c r="F88" i="14"/>
  <c r="D88" i="14"/>
  <c r="B88" i="14"/>
  <c r="F87" i="14"/>
  <c r="D87" i="14"/>
  <c r="B87" i="14"/>
  <c r="F86" i="14"/>
  <c r="D86" i="14"/>
  <c r="B86" i="14"/>
  <c r="F85" i="14"/>
  <c r="D85" i="14"/>
  <c r="B85" i="14"/>
  <c r="F83" i="14"/>
  <c r="D83" i="14"/>
  <c r="B83" i="14"/>
  <c r="F82" i="14"/>
  <c r="D82" i="14"/>
  <c r="B82" i="14"/>
  <c r="F81" i="14"/>
  <c r="D81" i="14"/>
  <c r="B81" i="14"/>
  <c r="F80" i="14"/>
  <c r="D80" i="14"/>
  <c r="B80" i="14"/>
  <c r="F78" i="14"/>
  <c r="D78" i="14"/>
  <c r="B78" i="14"/>
  <c r="F77" i="14"/>
  <c r="D77" i="14"/>
  <c r="B77" i="14"/>
  <c r="F76" i="14"/>
  <c r="D76" i="14"/>
  <c r="B76" i="14"/>
  <c r="F75" i="14"/>
  <c r="D75" i="14"/>
  <c r="B75" i="14"/>
  <c r="F73" i="14"/>
  <c r="D73" i="14"/>
  <c r="B73" i="14"/>
  <c r="F72" i="14"/>
  <c r="D72" i="14"/>
  <c r="B72" i="14"/>
  <c r="F71" i="14"/>
  <c r="D71" i="14"/>
  <c r="B71" i="14"/>
  <c r="F70" i="14"/>
  <c r="D70" i="14"/>
  <c r="B70" i="14"/>
  <c r="F68" i="14"/>
  <c r="D68" i="14"/>
  <c r="B68" i="14"/>
  <c r="J58" i="14"/>
  <c r="H58" i="14"/>
  <c r="F58" i="14"/>
  <c r="D58" i="14"/>
  <c r="B58" i="14"/>
  <c r="J57" i="14"/>
  <c r="H57" i="14"/>
  <c r="F57" i="14"/>
  <c r="D57" i="14"/>
  <c r="B57" i="14"/>
  <c r="J56" i="14"/>
  <c r="H56" i="14"/>
  <c r="F56" i="14"/>
  <c r="D56" i="14"/>
  <c r="B56" i="14"/>
  <c r="J55" i="14"/>
  <c r="H55" i="14"/>
  <c r="F55" i="14"/>
  <c r="D55" i="14"/>
  <c r="B55" i="14"/>
  <c r="J53" i="14"/>
  <c r="H53" i="14"/>
  <c r="F53" i="14"/>
  <c r="D53" i="14"/>
  <c r="B53" i="14"/>
  <c r="J52" i="14"/>
  <c r="H52" i="14"/>
  <c r="F52" i="14"/>
  <c r="D52" i="14"/>
  <c r="B52" i="14"/>
  <c r="J51" i="14"/>
  <c r="H51" i="14"/>
  <c r="F51" i="14"/>
  <c r="D51" i="14"/>
  <c r="B51" i="14"/>
  <c r="J50" i="14"/>
  <c r="H50" i="14"/>
  <c r="F50" i="14"/>
  <c r="D50" i="14"/>
  <c r="B50" i="14"/>
  <c r="J48" i="14"/>
  <c r="H48" i="14"/>
  <c r="F48" i="14"/>
  <c r="D48" i="14"/>
  <c r="B48" i="14"/>
  <c r="J47" i="14"/>
  <c r="H47" i="14"/>
  <c r="F47" i="14"/>
  <c r="D47" i="14"/>
  <c r="B47" i="14"/>
  <c r="J46" i="14"/>
  <c r="H46" i="14"/>
  <c r="F46" i="14"/>
  <c r="D46" i="14"/>
  <c r="B46" i="14"/>
  <c r="J45" i="14"/>
  <c r="H45" i="14"/>
  <c r="F45" i="14"/>
  <c r="D45" i="14"/>
  <c r="B45" i="14"/>
  <c r="J43" i="14"/>
  <c r="H43" i="14"/>
  <c r="F43" i="14"/>
  <c r="D43" i="14"/>
  <c r="B43" i="14"/>
  <c r="J42" i="14"/>
  <c r="H42" i="14"/>
  <c r="F42" i="14"/>
  <c r="D42" i="14"/>
  <c r="B42" i="14"/>
  <c r="J41" i="14"/>
  <c r="H41" i="14"/>
  <c r="F41" i="14"/>
  <c r="D41" i="14"/>
  <c r="B41" i="14"/>
  <c r="J40" i="14"/>
  <c r="H40" i="14"/>
  <c r="F40" i="14"/>
  <c r="D40" i="14"/>
  <c r="B40" i="14"/>
  <c r="J38" i="14"/>
  <c r="H38" i="14"/>
  <c r="F38" i="14"/>
  <c r="D38" i="14"/>
  <c r="B38" i="14"/>
  <c r="N28" i="14"/>
  <c r="L28" i="14"/>
  <c r="J28" i="14"/>
  <c r="H28" i="14"/>
  <c r="F28" i="14"/>
  <c r="D28" i="14"/>
  <c r="B28" i="14"/>
  <c r="N27" i="14"/>
  <c r="L27" i="14"/>
  <c r="J27" i="14"/>
  <c r="H27" i="14"/>
  <c r="F27" i="14"/>
  <c r="D27" i="14"/>
  <c r="B27" i="14"/>
  <c r="N26" i="14"/>
  <c r="L26" i="14"/>
  <c r="J26" i="14"/>
  <c r="H26" i="14"/>
  <c r="F26" i="14"/>
  <c r="D26" i="14"/>
  <c r="B26" i="14"/>
  <c r="N25" i="14"/>
  <c r="L25" i="14"/>
  <c r="J25" i="14"/>
  <c r="H25" i="14"/>
  <c r="F25" i="14"/>
  <c r="D25" i="14"/>
  <c r="B25" i="14"/>
  <c r="N23" i="14"/>
  <c r="L23" i="14"/>
  <c r="J23" i="14"/>
  <c r="H23" i="14"/>
  <c r="F23" i="14"/>
  <c r="D23" i="14"/>
  <c r="B23" i="14"/>
  <c r="N22" i="14"/>
  <c r="L22" i="14"/>
  <c r="J22" i="14"/>
  <c r="H22" i="14"/>
  <c r="F22" i="14"/>
  <c r="D22" i="14"/>
  <c r="B22" i="14"/>
  <c r="N21" i="14"/>
  <c r="L21" i="14"/>
  <c r="J21" i="14"/>
  <c r="H21" i="14"/>
  <c r="F21" i="14"/>
  <c r="D21" i="14"/>
  <c r="B21" i="14"/>
  <c r="N20" i="14"/>
  <c r="L20" i="14"/>
  <c r="J20" i="14"/>
  <c r="H20" i="14"/>
  <c r="F20" i="14"/>
  <c r="D20" i="14"/>
  <c r="B20" i="14"/>
  <c r="N18" i="14"/>
  <c r="L18" i="14"/>
  <c r="J18" i="14"/>
  <c r="H18" i="14"/>
  <c r="F18" i="14"/>
  <c r="D18" i="14"/>
  <c r="B18" i="14"/>
  <c r="N17" i="14"/>
  <c r="L17" i="14"/>
  <c r="J17" i="14"/>
  <c r="H17" i="14"/>
  <c r="F17" i="14"/>
  <c r="D17" i="14"/>
  <c r="B17" i="14"/>
  <c r="N16" i="14"/>
  <c r="L16" i="14"/>
  <c r="J16" i="14"/>
  <c r="H16" i="14"/>
  <c r="F16" i="14"/>
  <c r="D16" i="14"/>
  <c r="B16" i="14"/>
  <c r="N15" i="14"/>
  <c r="L15" i="14"/>
  <c r="J15" i="14"/>
  <c r="H15" i="14"/>
  <c r="F15" i="14"/>
  <c r="D15" i="14"/>
  <c r="B15" i="14"/>
  <c r="N13" i="14"/>
  <c r="L13" i="14"/>
  <c r="J13" i="14"/>
  <c r="H13" i="14"/>
  <c r="F13" i="14"/>
  <c r="D13" i="14"/>
  <c r="B13" i="14"/>
  <c r="N12" i="14"/>
  <c r="L12" i="14"/>
  <c r="J12" i="14"/>
  <c r="H12" i="14"/>
  <c r="F12" i="14"/>
  <c r="D12" i="14"/>
  <c r="B12" i="14"/>
  <c r="N11" i="14"/>
  <c r="L11" i="14"/>
  <c r="J11" i="14"/>
  <c r="H11" i="14"/>
  <c r="F11" i="14"/>
  <c r="D11" i="14"/>
  <c r="B11" i="14"/>
  <c r="N10" i="14"/>
  <c r="L10" i="14"/>
  <c r="J10" i="14"/>
  <c r="H10" i="14"/>
  <c r="F10" i="14"/>
  <c r="D10" i="14"/>
  <c r="B10" i="14"/>
  <c r="N8" i="14"/>
  <c r="L8" i="14"/>
  <c r="J8" i="14"/>
  <c r="H8" i="14"/>
  <c r="F8" i="14"/>
  <c r="D8" i="14"/>
  <c r="B8" i="14"/>
  <c r="AH128" i="12"/>
  <c r="AG128" i="12"/>
  <c r="AF128" i="12"/>
  <c r="AE128" i="12"/>
  <c r="AD128" i="12"/>
  <c r="AC128" i="12"/>
  <c r="AB128" i="12"/>
  <c r="AA128" i="12"/>
  <c r="Z128" i="12"/>
  <c r="Y128" i="12"/>
  <c r="X128" i="12"/>
  <c r="W128" i="12"/>
  <c r="V128" i="12"/>
  <c r="U128" i="12"/>
  <c r="T128" i="12"/>
  <c r="S128" i="12"/>
  <c r="AH127" i="12"/>
  <c r="AG127" i="12"/>
  <c r="AF127" i="12"/>
  <c r="AE127" i="12"/>
  <c r="AD127" i="12"/>
  <c r="AC127" i="12"/>
  <c r="AB127" i="12"/>
  <c r="AA127" i="12"/>
  <c r="Z127" i="12"/>
  <c r="Y127" i="12"/>
  <c r="X127" i="12"/>
  <c r="W127" i="12"/>
  <c r="V127" i="12"/>
  <c r="U127" i="12"/>
  <c r="T127" i="12"/>
  <c r="S127" i="12"/>
  <c r="AH126" i="12"/>
  <c r="AG126" i="12"/>
  <c r="AF126" i="12"/>
  <c r="AE126" i="12"/>
  <c r="AD126" i="12"/>
  <c r="AC126" i="12"/>
  <c r="AB126" i="12"/>
  <c r="AA126" i="12"/>
  <c r="Z126" i="12"/>
  <c r="Y126" i="12"/>
  <c r="X126" i="12"/>
  <c r="W126" i="12"/>
  <c r="V126" i="12"/>
  <c r="U126" i="12"/>
  <c r="T126" i="12"/>
  <c r="S126" i="12"/>
  <c r="AH125" i="12"/>
  <c r="AG125" i="12"/>
  <c r="AF125" i="12"/>
  <c r="AE125" i="12"/>
  <c r="AD125" i="12"/>
  <c r="AC125" i="12"/>
  <c r="AB125" i="12"/>
  <c r="AA125" i="12"/>
  <c r="Z125" i="12"/>
  <c r="Y125" i="12"/>
  <c r="X125" i="12"/>
  <c r="W125" i="12"/>
  <c r="V125" i="12"/>
  <c r="U125" i="12"/>
  <c r="T125" i="12"/>
  <c r="S125" i="12"/>
  <c r="AH124" i="12"/>
  <c r="AG124" i="12"/>
  <c r="AF124" i="12"/>
  <c r="AE124" i="12"/>
  <c r="AD124" i="12"/>
  <c r="AC124" i="12"/>
  <c r="AB124" i="12"/>
  <c r="AA124" i="12"/>
  <c r="Z124" i="12"/>
  <c r="Y124" i="12"/>
  <c r="X124" i="12"/>
  <c r="W124" i="12"/>
  <c r="V124" i="12"/>
  <c r="U124" i="12"/>
  <c r="T124" i="12"/>
  <c r="S124" i="12"/>
  <c r="AH123" i="12"/>
  <c r="AG123" i="12"/>
  <c r="AF123" i="12"/>
  <c r="AE123" i="12"/>
  <c r="AD123" i="12"/>
  <c r="AC123" i="12"/>
  <c r="AB123" i="12"/>
  <c r="AA123" i="12"/>
  <c r="Z123" i="12"/>
  <c r="Y123" i="12"/>
  <c r="X123" i="12"/>
  <c r="W123" i="12"/>
  <c r="V123" i="12"/>
  <c r="U123" i="12"/>
  <c r="T123" i="12"/>
  <c r="S123" i="12"/>
  <c r="AH122" i="12"/>
  <c r="AG122" i="12"/>
  <c r="AF122" i="12"/>
  <c r="AE122" i="12"/>
  <c r="AD122" i="12"/>
  <c r="AC122" i="12"/>
  <c r="AB122" i="12"/>
  <c r="AA122" i="12"/>
  <c r="Z122" i="12"/>
  <c r="Y122" i="12"/>
  <c r="X122" i="12"/>
  <c r="W122" i="12"/>
  <c r="V122" i="12"/>
  <c r="U122" i="12"/>
  <c r="T122" i="12"/>
  <c r="S122" i="12"/>
  <c r="AH121" i="12"/>
  <c r="AG121" i="12"/>
  <c r="AF121" i="12"/>
  <c r="AE121" i="12"/>
  <c r="AD121" i="12"/>
  <c r="AC121" i="12"/>
  <c r="AB121" i="12"/>
  <c r="AA121" i="12"/>
  <c r="Z121" i="12"/>
  <c r="Y121" i="12"/>
  <c r="X121" i="12"/>
  <c r="W121" i="12"/>
  <c r="V121" i="12"/>
  <c r="U121" i="12"/>
  <c r="T121" i="12"/>
  <c r="S121" i="12"/>
  <c r="AH120" i="12"/>
  <c r="AG120" i="12"/>
  <c r="AF120" i="12"/>
  <c r="AE120" i="12"/>
  <c r="AD120" i="12"/>
  <c r="AC120" i="12"/>
  <c r="AB120" i="12"/>
  <c r="AA120" i="12"/>
  <c r="Z120" i="12"/>
  <c r="Y120" i="12"/>
  <c r="X120" i="12"/>
  <c r="W120" i="12"/>
  <c r="V120" i="12"/>
  <c r="U120" i="12"/>
  <c r="T120" i="12"/>
  <c r="S120" i="12"/>
  <c r="AH119" i="12"/>
  <c r="AG119" i="12"/>
  <c r="AF119" i="12"/>
  <c r="AE119" i="12"/>
  <c r="AD119" i="12"/>
  <c r="AC119" i="12"/>
  <c r="AB119" i="12"/>
  <c r="AA119" i="12"/>
  <c r="Z119" i="12"/>
  <c r="Y119" i="12"/>
  <c r="X119" i="12"/>
  <c r="W119" i="12"/>
  <c r="V119" i="12"/>
  <c r="U119" i="12"/>
  <c r="T119" i="12"/>
  <c r="S119" i="12"/>
  <c r="AH118" i="12"/>
  <c r="AG118" i="12"/>
  <c r="AF118" i="12"/>
  <c r="AE118" i="12"/>
  <c r="AD118" i="12"/>
  <c r="AC118" i="12"/>
  <c r="AB118" i="12"/>
  <c r="AA118" i="12"/>
  <c r="Z118" i="12"/>
  <c r="Y118" i="12"/>
  <c r="X118" i="12"/>
  <c r="W118" i="12"/>
  <c r="V118" i="12"/>
  <c r="U118" i="12"/>
  <c r="T118" i="12"/>
  <c r="S118" i="12"/>
  <c r="AH117" i="12"/>
  <c r="AG117" i="12"/>
  <c r="AF117" i="12"/>
  <c r="AE117" i="12"/>
  <c r="AD117" i="12"/>
  <c r="AC117" i="12"/>
  <c r="AB117" i="12"/>
  <c r="AA117" i="12"/>
  <c r="Z117" i="12"/>
  <c r="Y117" i="12"/>
  <c r="X117" i="12"/>
  <c r="W117" i="12"/>
  <c r="V117" i="12"/>
  <c r="U117" i="12"/>
  <c r="T117" i="12"/>
  <c r="S117" i="12"/>
  <c r="AH116" i="12"/>
  <c r="AG116" i="12"/>
  <c r="AF116" i="12"/>
  <c r="AE116" i="12"/>
  <c r="AD116" i="12"/>
  <c r="AC116" i="12"/>
  <c r="AB116" i="12"/>
  <c r="AA116" i="12"/>
  <c r="Z116" i="12"/>
  <c r="Y116" i="12"/>
  <c r="X116" i="12"/>
  <c r="W116" i="12"/>
  <c r="V116" i="12"/>
  <c r="U116" i="12"/>
  <c r="T116" i="12"/>
  <c r="S116" i="12"/>
  <c r="AH115" i="12"/>
  <c r="AG115" i="12"/>
  <c r="AF115" i="12"/>
  <c r="AE115" i="12"/>
  <c r="AD115" i="12"/>
  <c r="AC115" i="12"/>
  <c r="AB115" i="12"/>
  <c r="AA115" i="12"/>
  <c r="Z115" i="12"/>
  <c r="Y115" i="12"/>
  <c r="X115" i="12"/>
  <c r="W115" i="12"/>
  <c r="V115" i="12"/>
  <c r="U115" i="12"/>
  <c r="T115" i="12"/>
  <c r="S115" i="12"/>
  <c r="AH114" i="12"/>
  <c r="AG114" i="12"/>
  <c r="AF114" i="12"/>
  <c r="AE114" i="12"/>
  <c r="AD114" i="12"/>
  <c r="AC114" i="12"/>
  <c r="AB114" i="12"/>
  <c r="AA114" i="12"/>
  <c r="Z114" i="12"/>
  <c r="Y114" i="12"/>
  <c r="X114" i="12"/>
  <c r="W114" i="12"/>
  <c r="V114" i="12"/>
  <c r="U114" i="12"/>
  <c r="T114" i="12"/>
  <c r="S114" i="12"/>
  <c r="AH113" i="12"/>
  <c r="AG113" i="12"/>
  <c r="AF113" i="12"/>
  <c r="AE113" i="12"/>
  <c r="AD113" i="12"/>
  <c r="AC113" i="12"/>
  <c r="AB113" i="12"/>
  <c r="AA113" i="12"/>
  <c r="Z113" i="12"/>
  <c r="Y113" i="12"/>
  <c r="X113" i="12"/>
  <c r="W113" i="12"/>
  <c r="V113" i="12"/>
  <c r="U113" i="12"/>
  <c r="T113" i="12"/>
  <c r="S113" i="12"/>
  <c r="AH112" i="12"/>
  <c r="AG112" i="12"/>
  <c r="AF112" i="12"/>
  <c r="AE112" i="12"/>
  <c r="AD112" i="12"/>
  <c r="AC112" i="12"/>
  <c r="AB112" i="12"/>
  <c r="AA112" i="12"/>
  <c r="Z112" i="12"/>
  <c r="Y112" i="12"/>
  <c r="X112" i="12"/>
  <c r="W112" i="12"/>
  <c r="V112" i="12"/>
  <c r="U112" i="12"/>
  <c r="T112" i="12"/>
  <c r="S112" i="12"/>
  <c r="AH111" i="12"/>
  <c r="AG111" i="12"/>
  <c r="AF111" i="12"/>
  <c r="AE111" i="12"/>
  <c r="AD111" i="12"/>
  <c r="AC111" i="12"/>
  <c r="AB111" i="12"/>
  <c r="AA111" i="12"/>
  <c r="Z111" i="12"/>
  <c r="Y111" i="12"/>
  <c r="X111" i="12"/>
  <c r="W111" i="12"/>
  <c r="V111" i="12"/>
  <c r="U111" i="12"/>
  <c r="T111" i="12"/>
  <c r="S111" i="12"/>
  <c r="AH110" i="12"/>
  <c r="AG110" i="12"/>
  <c r="AF110" i="12"/>
  <c r="AE110" i="12"/>
  <c r="AD110" i="12"/>
  <c r="AC110" i="12"/>
  <c r="AB110" i="12"/>
  <c r="AA110" i="12"/>
  <c r="Z110" i="12"/>
  <c r="Y110" i="12"/>
  <c r="X110" i="12"/>
  <c r="W110" i="12"/>
  <c r="V110" i="12"/>
  <c r="U110" i="12"/>
  <c r="T110" i="12"/>
  <c r="S110" i="12"/>
  <c r="AH109" i="12"/>
  <c r="AG109" i="12"/>
  <c r="AF109" i="12"/>
  <c r="AE109" i="12"/>
  <c r="AD109" i="12"/>
  <c r="AC109" i="12"/>
  <c r="AB109" i="12"/>
  <c r="AA109" i="12"/>
  <c r="Z109" i="12"/>
  <c r="Y109" i="12"/>
  <c r="X109" i="12"/>
  <c r="W109" i="12"/>
  <c r="V109" i="12"/>
  <c r="U109" i="12"/>
  <c r="T109" i="12"/>
  <c r="S109" i="12"/>
  <c r="AH108" i="12"/>
  <c r="AG108" i="12"/>
  <c r="AF108" i="12"/>
  <c r="AE108" i="12"/>
  <c r="AD108" i="12"/>
  <c r="AC108" i="12"/>
  <c r="AB108" i="12"/>
  <c r="AA108" i="12"/>
  <c r="Z108" i="12"/>
  <c r="Y108" i="12"/>
  <c r="X108" i="12"/>
  <c r="W108" i="12"/>
  <c r="V108" i="12"/>
  <c r="U108" i="12"/>
  <c r="T108" i="12"/>
  <c r="S108" i="12"/>
  <c r="AH107" i="12"/>
  <c r="AG107" i="12"/>
  <c r="AF107" i="12"/>
  <c r="AE107" i="12"/>
  <c r="AD107" i="12"/>
  <c r="AC107" i="12"/>
  <c r="AB107" i="12"/>
  <c r="AA107" i="12"/>
  <c r="Z107" i="12"/>
  <c r="Y107" i="12"/>
  <c r="X107" i="12"/>
  <c r="W107" i="12"/>
  <c r="V107" i="12"/>
  <c r="U107" i="12"/>
  <c r="T107" i="12"/>
  <c r="S107" i="12"/>
  <c r="AH106" i="12"/>
  <c r="AG106" i="12"/>
  <c r="AF106" i="12"/>
  <c r="AE106" i="12"/>
  <c r="AD106" i="12"/>
  <c r="AC106" i="12"/>
  <c r="AB106" i="12"/>
  <c r="AA106" i="12"/>
  <c r="Z106" i="12"/>
  <c r="Y106" i="12"/>
  <c r="X106" i="12"/>
  <c r="W106" i="12"/>
  <c r="V106" i="12"/>
  <c r="U106" i="12"/>
  <c r="T106" i="12"/>
  <c r="S106" i="12"/>
  <c r="AH105" i="12"/>
  <c r="AG105" i="12"/>
  <c r="AF105" i="12"/>
  <c r="AE105" i="12"/>
  <c r="AD105" i="12"/>
  <c r="AC105" i="12"/>
  <c r="AB105" i="12"/>
  <c r="AA105" i="12"/>
  <c r="Z105" i="12"/>
  <c r="Y105" i="12"/>
  <c r="X105" i="12"/>
  <c r="W105" i="12"/>
  <c r="V105" i="12"/>
  <c r="U105" i="12"/>
  <c r="T105" i="12"/>
  <c r="S105" i="12"/>
  <c r="AH104" i="12"/>
  <c r="AG104" i="12"/>
  <c r="AF104" i="12"/>
  <c r="AE104" i="12"/>
  <c r="AD104" i="12"/>
  <c r="AC104" i="12"/>
  <c r="AB104" i="12"/>
  <c r="AA104" i="12"/>
  <c r="Z104" i="12"/>
  <c r="Y104" i="12"/>
  <c r="X104" i="12"/>
  <c r="W104" i="12"/>
  <c r="V104" i="12"/>
  <c r="U104" i="12"/>
  <c r="T104" i="12"/>
  <c r="S104" i="12"/>
  <c r="AH103" i="12"/>
  <c r="AG103" i="12"/>
  <c r="AF103" i="12"/>
  <c r="AE103" i="12"/>
  <c r="AD103" i="12"/>
  <c r="AC103" i="12"/>
  <c r="AB103" i="12"/>
  <c r="AA103" i="12"/>
  <c r="Z103" i="12"/>
  <c r="Y103" i="12"/>
  <c r="X103" i="12"/>
  <c r="W103" i="12"/>
  <c r="V103" i="12"/>
  <c r="U103" i="12"/>
  <c r="T103" i="12"/>
  <c r="S103" i="12"/>
  <c r="AH102" i="12"/>
  <c r="AG102" i="12"/>
  <c r="AF102" i="12"/>
  <c r="AE102" i="12"/>
  <c r="AD102" i="12"/>
  <c r="AC102" i="12"/>
  <c r="AB102" i="12"/>
  <c r="AA102" i="12"/>
  <c r="Z102" i="12"/>
  <c r="Y102" i="12"/>
  <c r="X102" i="12"/>
  <c r="W102" i="12"/>
  <c r="V102" i="12"/>
  <c r="U102" i="12"/>
  <c r="T102" i="12"/>
  <c r="S102" i="12"/>
  <c r="AH101" i="12"/>
  <c r="AG101" i="12"/>
  <c r="AF101" i="12"/>
  <c r="AE101" i="12"/>
  <c r="AD101" i="12"/>
  <c r="AC101" i="12"/>
  <c r="AB101" i="12"/>
  <c r="AA101" i="12"/>
  <c r="Z101" i="12"/>
  <c r="Y101" i="12"/>
  <c r="X101" i="12"/>
  <c r="W101" i="12"/>
  <c r="V101" i="12"/>
  <c r="U101" i="12"/>
  <c r="T101" i="12"/>
  <c r="S101" i="12"/>
  <c r="AH100" i="12"/>
  <c r="AG100" i="12"/>
  <c r="AF100" i="12"/>
  <c r="AE100" i="12"/>
  <c r="AD100" i="12"/>
  <c r="AC100" i="12"/>
  <c r="AB100" i="12"/>
  <c r="AA100" i="12"/>
  <c r="Z100" i="12"/>
  <c r="Y100" i="12"/>
  <c r="X100" i="12"/>
  <c r="W100" i="12"/>
  <c r="V100" i="12"/>
  <c r="U100" i="12"/>
  <c r="T100" i="12"/>
  <c r="S100" i="12"/>
  <c r="AH99" i="12"/>
  <c r="AG99" i="12"/>
  <c r="AF99" i="12"/>
  <c r="AE99" i="12"/>
  <c r="AD99" i="12"/>
  <c r="AC99" i="12"/>
  <c r="AB99" i="12"/>
  <c r="AA99" i="12"/>
  <c r="Z99" i="12"/>
  <c r="Y99" i="12"/>
  <c r="X99" i="12"/>
  <c r="W99" i="12"/>
  <c r="V99" i="12"/>
  <c r="U99" i="12"/>
  <c r="T99" i="12"/>
  <c r="S99" i="12"/>
  <c r="AH98" i="12"/>
  <c r="AG98" i="12"/>
  <c r="AF98" i="12"/>
  <c r="AE98" i="12"/>
  <c r="AD98" i="12"/>
  <c r="AC98" i="12"/>
  <c r="AB98" i="12"/>
  <c r="AA98" i="12"/>
  <c r="Z98" i="12"/>
  <c r="Y98" i="12"/>
  <c r="X98" i="12"/>
  <c r="W98" i="12"/>
  <c r="V98" i="12"/>
  <c r="U98" i="12"/>
  <c r="T98" i="12"/>
  <c r="S98" i="12"/>
  <c r="AH97" i="12"/>
  <c r="AG97" i="12"/>
  <c r="AF97" i="12"/>
  <c r="AE97" i="12"/>
  <c r="AD97" i="12"/>
  <c r="AC97" i="12"/>
  <c r="AB97" i="12"/>
  <c r="AA97" i="12"/>
  <c r="Z97" i="12"/>
  <c r="Y97" i="12"/>
  <c r="X97" i="12"/>
  <c r="W97" i="12"/>
  <c r="V97" i="12"/>
  <c r="U97" i="12"/>
  <c r="T97" i="12"/>
  <c r="S97" i="12"/>
  <c r="AH96" i="12"/>
  <c r="AG96" i="12"/>
  <c r="AF96" i="12"/>
  <c r="AE96" i="12"/>
  <c r="AD96" i="12"/>
  <c r="AC96" i="12"/>
  <c r="AB96" i="12"/>
  <c r="AA96" i="12"/>
  <c r="Z96" i="12"/>
  <c r="Y96" i="12"/>
  <c r="X96" i="12"/>
  <c r="W96" i="12"/>
  <c r="V96" i="12"/>
  <c r="U96" i="12"/>
  <c r="T96" i="12"/>
  <c r="S96" i="12"/>
  <c r="AH95" i="12"/>
  <c r="AG95" i="12"/>
  <c r="AF95" i="12"/>
  <c r="AE95" i="12"/>
  <c r="AD95" i="12"/>
  <c r="AC95" i="12"/>
  <c r="AB95" i="12"/>
  <c r="AA95" i="12"/>
  <c r="Z95" i="12"/>
  <c r="Y95" i="12"/>
  <c r="X95" i="12"/>
  <c r="W95" i="12"/>
  <c r="V95" i="12"/>
  <c r="U95" i="12"/>
  <c r="T95" i="12"/>
  <c r="S95" i="12"/>
  <c r="AH94" i="12"/>
  <c r="AG94" i="12"/>
  <c r="AF94" i="12"/>
  <c r="AE94" i="12"/>
  <c r="AD94" i="12"/>
  <c r="AC94" i="12"/>
  <c r="AB94" i="12"/>
  <c r="AA94" i="12"/>
  <c r="Z94" i="12"/>
  <c r="Y94" i="12"/>
  <c r="X94" i="12"/>
  <c r="W94" i="12"/>
  <c r="V94" i="12"/>
  <c r="U94" i="12"/>
  <c r="T94" i="12"/>
  <c r="S94" i="12"/>
  <c r="AH93" i="12"/>
  <c r="AG93" i="12"/>
  <c r="AF93" i="12"/>
  <c r="AE93" i="12"/>
  <c r="AD93" i="12"/>
  <c r="AC93" i="12"/>
  <c r="AB93" i="12"/>
  <c r="AA93" i="12"/>
  <c r="Z93" i="12"/>
  <c r="Y93" i="12"/>
  <c r="X93" i="12"/>
  <c r="W93" i="12"/>
  <c r="V93" i="12"/>
  <c r="U93" i="12"/>
  <c r="T93" i="12"/>
  <c r="S93" i="12"/>
  <c r="AH92" i="12"/>
  <c r="AG92" i="12"/>
  <c r="AF92" i="12"/>
  <c r="AE92" i="12"/>
  <c r="AD92" i="12"/>
  <c r="AC92" i="12"/>
  <c r="AB92" i="12"/>
  <c r="AA92" i="12"/>
  <c r="Z92" i="12"/>
  <c r="Y92" i="12"/>
  <c r="X92" i="12"/>
  <c r="W92" i="12"/>
  <c r="V92" i="12"/>
  <c r="U92" i="12"/>
  <c r="T92" i="12"/>
  <c r="S92" i="12"/>
  <c r="AH91" i="12"/>
  <c r="AG91" i="12"/>
  <c r="AF91" i="12"/>
  <c r="AE91" i="12"/>
  <c r="AD91" i="12"/>
  <c r="AC91" i="12"/>
  <c r="AB91" i="12"/>
  <c r="AA91" i="12"/>
  <c r="Z91" i="12"/>
  <c r="Y91" i="12"/>
  <c r="X91" i="12"/>
  <c r="W91" i="12"/>
  <c r="V91" i="12"/>
  <c r="U91" i="12"/>
  <c r="T91" i="12"/>
  <c r="S91" i="12"/>
  <c r="AH90" i="12"/>
  <c r="AG90" i="12"/>
  <c r="AF90" i="12"/>
  <c r="AE90" i="12"/>
  <c r="AD90" i="12"/>
  <c r="AC90" i="12"/>
  <c r="AB90" i="12"/>
  <c r="AA90" i="12"/>
  <c r="Z90" i="12"/>
  <c r="Y90" i="12"/>
  <c r="X90" i="12"/>
  <c r="W90" i="12"/>
  <c r="V90" i="12"/>
  <c r="U90" i="12"/>
  <c r="T90" i="12"/>
  <c r="S90" i="12"/>
  <c r="AH89" i="12"/>
  <c r="AG89" i="12"/>
  <c r="AF89" i="12"/>
  <c r="AE89" i="12"/>
  <c r="AD89" i="12"/>
  <c r="AC89" i="12"/>
  <c r="AB89" i="12"/>
  <c r="AA89" i="12"/>
  <c r="Z89" i="12"/>
  <c r="Y89" i="12"/>
  <c r="X89" i="12"/>
  <c r="W89" i="12"/>
  <c r="V89" i="12"/>
  <c r="U89" i="12"/>
  <c r="T89" i="12"/>
  <c r="S89" i="12"/>
  <c r="AH88" i="12"/>
  <c r="AG88" i="12"/>
  <c r="AF88" i="12"/>
  <c r="AE88" i="12"/>
  <c r="AD88" i="12"/>
  <c r="AC88" i="12"/>
  <c r="AB88" i="12"/>
  <c r="AA88" i="12"/>
  <c r="Z88" i="12"/>
  <c r="Y88" i="12"/>
  <c r="X88" i="12"/>
  <c r="W88" i="12"/>
  <c r="V88" i="12"/>
  <c r="U88" i="12"/>
  <c r="T88" i="12"/>
  <c r="S88" i="12"/>
  <c r="AH87" i="12"/>
  <c r="AG87" i="12"/>
  <c r="AF87" i="12"/>
  <c r="AE87" i="12"/>
  <c r="AD87" i="12"/>
  <c r="AC87" i="12"/>
  <c r="AB87" i="12"/>
  <c r="AA87" i="12"/>
  <c r="Z87" i="12"/>
  <c r="Y87" i="12"/>
  <c r="X87" i="12"/>
  <c r="W87" i="12"/>
  <c r="V87" i="12"/>
  <c r="U87" i="12"/>
  <c r="T87" i="12"/>
  <c r="S87" i="12"/>
  <c r="AH86" i="12"/>
  <c r="AG86" i="12"/>
  <c r="AF86" i="12"/>
  <c r="AE86" i="12"/>
  <c r="AD86" i="12"/>
  <c r="AC86" i="12"/>
  <c r="AB86" i="12"/>
  <c r="AA86" i="12"/>
  <c r="Z86" i="12"/>
  <c r="Y86" i="12"/>
  <c r="X86" i="12"/>
  <c r="W86" i="12"/>
  <c r="V86" i="12"/>
  <c r="U86" i="12"/>
  <c r="T86" i="12"/>
  <c r="S86" i="12"/>
  <c r="AH85" i="12"/>
  <c r="AG85" i="12"/>
  <c r="AF85" i="12"/>
  <c r="AE85" i="12"/>
  <c r="AD85" i="12"/>
  <c r="AC85" i="12"/>
  <c r="AB85" i="12"/>
  <c r="AA85" i="12"/>
  <c r="Z85" i="12"/>
  <c r="Y85" i="12"/>
  <c r="X85" i="12"/>
  <c r="W85" i="12"/>
  <c r="V85" i="12"/>
  <c r="U85" i="12"/>
  <c r="T85" i="12"/>
  <c r="S85" i="12"/>
  <c r="AH84" i="12"/>
  <c r="AG84" i="12"/>
  <c r="AF84" i="12"/>
  <c r="AE84" i="12"/>
  <c r="AD84" i="12"/>
  <c r="AC84" i="12"/>
  <c r="AB84" i="12"/>
  <c r="AA84" i="12"/>
  <c r="Z84" i="12"/>
  <c r="Y84" i="12"/>
  <c r="X84" i="12"/>
  <c r="W84" i="12"/>
  <c r="V84" i="12"/>
  <c r="U84" i="12"/>
  <c r="T84" i="12"/>
  <c r="S84" i="12"/>
  <c r="AH83" i="12"/>
  <c r="AG83" i="12"/>
  <c r="AF83" i="12"/>
  <c r="AE83" i="12"/>
  <c r="AD83" i="12"/>
  <c r="AC83" i="12"/>
  <c r="AB83" i="12"/>
  <c r="AA83" i="12"/>
  <c r="Z83" i="12"/>
  <c r="Y83" i="12"/>
  <c r="X83" i="12"/>
  <c r="W83" i="12"/>
  <c r="V83" i="12"/>
  <c r="U83" i="12"/>
  <c r="T83" i="12"/>
  <c r="S83" i="12"/>
  <c r="AH82" i="12"/>
  <c r="AG82" i="12"/>
  <c r="AF82" i="12"/>
  <c r="AE82" i="12"/>
  <c r="AD82" i="12"/>
  <c r="AC82" i="12"/>
  <c r="AB82" i="12"/>
  <c r="AA82" i="12"/>
  <c r="Z82" i="12"/>
  <c r="Y82" i="12"/>
  <c r="X82" i="12"/>
  <c r="W82" i="12"/>
  <c r="V82" i="12"/>
  <c r="U82" i="12"/>
  <c r="T82" i="12"/>
  <c r="S82" i="12"/>
  <c r="AH81" i="12"/>
  <c r="AG81" i="12"/>
  <c r="AF81" i="12"/>
  <c r="AE81" i="12"/>
  <c r="AD81" i="12"/>
  <c r="AC81" i="12"/>
  <c r="AB81" i="12"/>
  <c r="AA81" i="12"/>
  <c r="Z81" i="12"/>
  <c r="Y81" i="12"/>
  <c r="X81" i="12"/>
  <c r="W81" i="12"/>
  <c r="V81" i="12"/>
  <c r="U81" i="12"/>
  <c r="T81" i="12"/>
  <c r="S81" i="12"/>
  <c r="AH80" i="12"/>
  <c r="AG80" i="12"/>
  <c r="AF80" i="12"/>
  <c r="AE80" i="12"/>
  <c r="AD80" i="12"/>
  <c r="AC80" i="12"/>
  <c r="AB80" i="12"/>
  <c r="AA80" i="12"/>
  <c r="Z80" i="12"/>
  <c r="Y80" i="12"/>
  <c r="X80" i="12"/>
  <c r="W80" i="12"/>
  <c r="V80" i="12"/>
  <c r="U80" i="12"/>
  <c r="T80" i="12"/>
  <c r="S80" i="12"/>
  <c r="AH79" i="12"/>
  <c r="AG79" i="12"/>
  <c r="AF79" i="12"/>
  <c r="AE79" i="12"/>
  <c r="AD79" i="12"/>
  <c r="AC79" i="12"/>
  <c r="AB79" i="12"/>
  <c r="AA79" i="12"/>
  <c r="Z79" i="12"/>
  <c r="Y79" i="12"/>
  <c r="X79" i="12"/>
  <c r="W79" i="12"/>
  <c r="V79" i="12"/>
  <c r="U79" i="12"/>
  <c r="T79" i="12"/>
  <c r="S79" i="12"/>
  <c r="AH78" i="12"/>
  <c r="AG78" i="12"/>
  <c r="AF78" i="12"/>
  <c r="AE78" i="12"/>
  <c r="AD78" i="12"/>
  <c r="AC78" i="12"/>
  <c r="AB78" i="12"/>
  <c r="AA78" i="12"/>
  <c r="Z78" i="12"/>
  <c r="Y78" i="12"/>
  <c r="X78" i="12"/>
  <c r="W78" i="12"/>
  <c r="V78" i="12"/>
  <c r="U78" i="12"/>
  <c r="T78" i="12"/>
  <c r="S78" i="12"/>
  <c r="AH77" i="12"/>
  <c r="AG77" i="12"/>
  <c r="AF77" i="12"/>
  <c r="AE77" i="12"/>
  <c r="AD77" i="12"/>
  <c r="AC77" i="12"/>
  <c r="AB77" i="12"/>
  <c r="AA77" i="12"/>
  <c r="Z77" i="12"/>
  <c r="Y77" i="12"/>
  <c r="X77" i="12"/>
  <c r="W77" i="12"/>
  <c r="V77" i="12"/>
  <c r="U77" i="12"/>
  <c r="T77" i="12"/>
  <c r="S77" i="12"/>
  <c r="AH76" i="12"/>
  <c r="AG76" i="12"/>
  <c r="AF76" i="12"/>
  <c r="AE76" i="12"/>
  <c r="AD76" i="12"/>
  <c r="AC76" i="12"/>
  <c r="AB76" i="12"/>
  <c r="AA76" i="12"/>
  <c r="Z76" i="12"/>
  <c r="Y76" i="12"/>
  <c r="X76" i="12"/>
  <c r="W76" i="12"/>
  <c r="V76" i="12"/>
  <c r="U76" i="12"/>
  <c r="T76" i="12"/>
  <c r="S76" i="12"/>
  <c r="AH75" i="12"/>
  <c r="AG75" i="12"/>
  <c r="AF75" i="12"/>
  <c r="AE75" i="12"/>
  <c r="AD75" i="12"/>
  <c r="AC75" i="12"/>
  <c r="AB75" i="12"/>
  <c r="AA75" i="12"/>
  <c r="Z75" i="12"/>
  <c r="Y75" i="12"/>
  <c r="X75" i="12"/>
  <c r="W75" i="12"/>
  <c r="V75" i="12"/>
  <c r="U75" i="12"/>
  <c r="T75" i="12"/>
  <c r="S75" i="12"/>
  <c r="AH74" i="12"/>
  <c r="AG74" i="12"/>
  <c r="AF74" i="12"/>
  <c r="AE74" i="12"/>
  <c r="AD74" i="12"/>
  <c r="AC74" i="12"/>
  <c r="AB74" i="12"/>
  <c r="AA74" i="12"/>
  <c r="Z74" i="12"/>
  <c r="Y74" i="12"/>
  <c r="X74" i="12"/>
  <c r="W74" i="12"/>
  <c r="V74" i="12"/>
  <c r="U74" i="12"/>
  <c r="T74" i="12"/>
  <c r="S74" i="12"/>
  <c r="AH73" i="12"/>
  <c r="AG73" i="12"/>
  <c r="AF73" i="12"/>
  <c r="AE73" i="12"/>
  <c r="AD73" i="12"/>
  <c r="AC73" i="12"/>
  <c r="AB73" i="12"/>
  <c r="AA73" i="12"/>
  <c r="Z73" i="12"/>
  <c r="Y73" i="12"/>
  <c r="X73" i="12"/>
  <c r="W73" i="12"/>
  <c r="V73" i="12"/>
  <c r="U73" i="12"/>
  <c r="T73" i="12"/>
  <c r="S73" i="12"/>
  <c r="AH72" i="12"/>
  <c r="AG72" i="12"/>
  <c r="AF72" i="12"/>
  <c r="AE72" i="12"/>
  <c r="AD72" i="12"/>
  <c r="AC72" i="12"/>
  <c r="AB72" i="12"/>
  <c r="AA72" i="12"/>
  <c r="Z72" i="12"/>
  <c r="Y72" i="12"/>
  <c r="X72" i="12"/>
  <c r="W72" i="12"/>
  <c r="V72" i="12"/>
  <c r="U72" i="12"/>
  <c r="T72" i="12"/>
  <c r="S72" i="12"/>
  <c r="AH71" i="12"/>
  <c r="AG71" i="12"/>
  <c r="AF71" i="12"/>
  <c r="AE71" i="12"/>
  <c r="AD71" i="12"/>
  <c r="AC71" i="12"/>
  <c r="AB71" i="12"/>
  <c r="AA71" i="12"/>
  <c r="Z71" i="12"/>
  <c r="Y71" i="12"/>
  <c r="X71" i="12"/>
  <c r="W71" i="12"/>
  <c r="V71" i="12"/>
  <c r="U71" i="12"/>
  <c r="T71" i="12"/>
  <c r="S71" i="12"/>
  <c r="AH70" i="12"/>
  <c r="AG70" i="12"/>
  <c r="AF70" i="12"/>
  <c r="AE70" i="12"/>
  <c r="AD70" i="12"/>
  <c r="AC70" i="12"/>
  <c r="AB70" i="12"/>
  <c r="AA70" i="12"/>
  <c r="Z70" i="12"/>
  <c r="Y70" i="12"/>
  <c r="X70" i="12"/>
  <c r="W70" i="12"/>
  <c r="V70" i="12"/>
  <c r="U70" i="12"/>
  <c r="T70" i="12"/>
  <c r="S70" i="12"/>
  <c r="AH69" i="12"/>
  <c r="AG69" i="12"/>
  <c r="AF69" i="12"/>
  <c r="AE69" i="12"/>
  <c r="AD69" i="12"/>
  <c r="AC69" i="12"/>
  <c r="AB69" i="12"/>
  <c r="AA69" i="12"/>
  <c r="Z69" i="12"/>
  <c r="Y69" i="12"/>
  <c r="X69" i="12"/>
  <c r="W69" i="12"/>
  <c r="V69" i="12"/>
  <c r="U69" i="12"/>
  <c r="T69" i="12"/>
  <c r="S69" i="12"/>
  <c r="AH68" i="12"/>
  <c r="AG68" i="12"/>
  <c r="AF68" i="12"/>
  <c r="AE68" i="12"/>
  <c r="AD68" i="12"/>
  <c r="AC68" i="12"/>
  <c r="AB68" i="12"/>
  <c r="AA68" i="12"/>
  <c r="Z68" i="12"/>
  <c r="Y68" i="12"/>
  <c r="X68" i="12"/>
  <c r="W68" i="12"/>
  <c r="V68" i="12"/>
  <c r="U68" i="12"/>
  <c r="T68" i="12"/>
  <c r="S68" i="12"/>
  <c r="AH67" i="12"/>
  <c r="AG67" i="12"/>
  <c r="AF67" i="12"/>
  <c r="AE67" i="12"/>
  <c r="AD67" i="12"/>
  <c r="AC67" i="12"/>
  <c r="AB67" i="12"/>
  <c r="AA67" i="12"/>
  <c r="Z67" i="12"/>
  <c r="Y67" i="12"/>
  <c r="X67" i="12"/>
  <c r="W67" i="12"/>
  <c r="V67" i="12"/>
  <c r="U67" i="12"/>
  <c r="T67" i="12"/>
  <c r="S67" i="12"/>
  <c r="AH66" i="12"/>
  <c r="AG66" i="12"/>
  <c r="AF66" i="12"/>
  <c r="AE66" i="12"/>
  <c r="AD66" i="12"/>
  <c r="AC66" i="12"/>
  <c r="AB66" i="12"/>
  <c r="AA66" i="12"/>
  <c r="Z66" i="12"/>
  <c r="Y66" i="12"/>
  <c r="X66" i="12"/>
  <c r="W66" i="12"/>
  <c r="V66" i="12"/>
  <c r="U66" i="12"/>
  <c r="T66" i="12"/>
  <c r="S66" i="12"/>
  <c r="AH65" i="12"/>
  <c r="AG65" i="12"/>
  <c r="AF65" i="12"/>
  <c r="AE65" i="12"/>
  <c r="AD65" i="12"/>
  <c r="AC65" i="12"/>
  <c r="AB65" i="12"/>
  <c r="AA65" i="12"/>
  <c r="Z65" i="12"/>
  <c r="Y65" i="12"/>
  <c r="X65" i="12"/>
  <c r="W65" i="12"/>
  <c r="V65" i="12"/>
  <c r="U65" i="12"/>
  <c r="T65" i="12"/>
  <c r="S65" i="12"/>
  <c r="AH64" i="12"/>
  <c r="AG64" i="12"/>
  <c r="AF64" i="12"/>
  <c r="AE64" i="12"/>
  <c r="AD64" i="12"/>
  <c r="AC64" i="12"/>
  <c r="AB64" i="12"/>
  <c r="AA64" i="12"/>
  <c r="Z64" i="12"/>
  <c r="Y64" i="12"/>
  <c r="X64" i="12"/>
  <c r="W64" i="12"/>
  <c r="V64" i="12"/>
  <c r="U64" i="12"/>
  <c r="T64" i="12"/>
  <c r="S64" i="12"/>
  <c r="AH63" i="12"/>
  <c r="AG63" i="12"/>
  <c r="AF63" i="12"/>
  <c r="AE63" i="12"/>
  <c r="AD63" i="12"/>
  <c r="AC63" i="12"/>
  <c r="AB63" i="12"/>
  <c r="AA63" i="12"/>
  <c r="Z63" i="12"/>
  <c r="Y63" i="12"/>
  <c r="X63" i="12"/>
  <c r="W63" i="12"/>
  <c r="V63" i="12"/>
  <c r="U63" i="12"/>
  <c r="T63" i="12"/>
  <c r="S63" i="12"/>
  <c r="AH62" i="12"/>
  <c r="AG62" i="12"/>
  <c r="AF62" i="12"/>
  <c r="AE62" i="12"/>
  <c r="AD62" i="12"/>
  <c r="AC62" i="12"/>
  <c r="AB62" i="12"/>
  <c r="AA62" i="12"/>
  <c r="Z62" i="12"/>
  <c r="Y62" i="12"/>
  <c r="X62" i="12"/>
  <c r="W62" i="12"/>
  <c r="V62" i="12"/>
  <c r="U62" i="12"/>
  <c r="T62" i="12"/>
  <c r="S62" i="12"/>
  <c r="AH61" i="12"/>
  <c r="AG61" i="12"/>
  <c r="AF61" i="12"/>
  <c r="AE61" i="12"/>
  <c r="AD61" i="12"/>
  <c r="AC61" i="12"/>
  <c r="AB61" i="12"/>
  <c r="AA61" i="12"/>
  <c r="Z61" i="12"/>
  <c r="Y61" i="12"/>
  <c r="X61" i="12"/>
  <c r="W61" i="12"/>
  <c r="V61" i="12"/>
  <c r="U61" i="12"/>
  <c r="T61" i="12"/>
  <c r="S61" i="12"/>
  <c r="AH60" i="12"/>
  <c r="AG60" i="12"/>
  <c r="AF60" i="12"/>
  <c r="AE60" i="12"/>
  <c r="AD60" i="12"/>
  <c r="AC60" i="12"/>
  <c r="AB60" i="12"/>
  <c r="AA60" i="12"/>
  <c r="Z60" i="12"/>
  <c r="Y60" i="12"/>
  <c r="X60" i="12"/>
  <c r="W60" i="12"/>
  <c r="V60" i="12"/>
  <c r="U60" i="12"/>
  <c r="T60" i="12"/>
  <c r="S60" i="12"/>
  <c r="AH59" i="12"/>
  <c r="AG59" i="12"/>
  <c r="AF59" i="12"/>
  <c r="AE59" i="12"/>
  <c r="AD59" i="12"/>
  <c r="AC59" i="12"/>
  <c r="AB59" i="12"/>
  <c r="AA59" i="12"/>
  <c r="Z59" i="12"/>
  <c r="Y59" i="12"/>
  <c r="X59" i="12"/>
  <c r="W59" i="12"/>
  <c r="V59" i="12"/>
  <c r="U59" i="12"/>
  <c r="T59" i="12"/>
  <c r="S59" i="12"/>
  <c r="AH58" i="12"/>
  <c r="AG58" i="12"/>
  <c r="AF58" i="12"/>
  <c r="AE58" i="12"/>
  <c r="AD58" i="12"/>
  <c r="AC58" i="12"/>
  <c r="AB58" i="12"/>
  <c r="AA58" i="12"/>
  <c r="Z58" i="12"/>
  <c r="Y58" i="12"/>
  <c r="X58" i="12"/>
  <c r="W58" i="12"/>
  <c r="V58" i="12"/>
  <c r="U58" i="12"/>
  <c r="T58" i="12"/>
  <c r="S58" i="12"/>
  <c r="AH57" i="12"/>
  <c r="AG57" i="12"/>
  <c r="AF57" i="12"/>
  <c r="AE57" i="12"/>
  <c r="AD57" i="12"/>
  <c r="AC57" i="12"/>
  <c r="AB57" i="12"/>
  <c r="AA57" i="12"/>
  <c r="Z57" i="12"/>
  <c r="Y57" i="12"/>
  <c r="X57" i="12"/>
  <c r="W57" i="12"/>
  <c r="V57" i="12"/>
  <c r="U57" i="12"/>
  <c r="T57" i="12"/>
  <c r="S57" i="12"/>
  <c r="AH56" i="12"/>
  <c r="AG56" i="12"/>
  <c r="AF56" i="12"/>
  <c r="AE56" i="12"/>
  <c r="AD56" i="12"/>
  <c r="AC56" i="12"/>
  <c r="AB56" i="12"/>
  <c r="AA56" i="12"/>
  <c r="Z56" i="12"/>
  <c r="Y56" i="12"/>
  <c r="X56" i="12"/>
  <c r="W56" i="12"/>
  <c r="V56" i="12"/>
  <c r="U56" i="12"/>
  <c r="T56" i="12"/>
  <c r="S56" i="12"/>
  <c r="AH55" i="12"/>
  <c r="AG55" i="12"/>
  <c r="AF55" i="12"/>
  <c r="AE55" i="12"/>
  <c r="AD55" i="12"/>
  <c r="AC55" i="12"/>
  <c r="AB55" i="12"/>
  <c r="AA55" i="12"/>
  <c r="Z55" i="12"/>
  <c r="Y55" i="12"/>
  <c r="X55" i="12"/>
  <c r="W55" i="12"/>
  <c r="V55" i="12"/>
  <c r="U55" i="12"/>
  <c r="T55" i="12"/>
  <c r="S55" i="12"/>
  <c r="AH54" i="12"/>
  <c r="AG54" i="12"/>
  <c r="AF54" i="12"/>
  <c r="AE54" i="12"/>
  <c r="AD54" i="12"/>
  <c r="AC54" i="12"/>
  <c r="AB54" i="12"/>
  <c r="AA54" i="12"/>
  <c r="Z54" i="12"/>
  <c r="Y54" i="12"/>
  <c r="X54" i="12"/>
  <c r="W54" i="12"/>
  <c r="V54" i="12"/>
  <c r="U54" i="12"/>
  <c r="T54" i="12"/>
  <c r="S54" i="12"/>
  <c r="AH53" i="12"/>
  <c r="AG53" i="12"/>
  <c r="AF53" i="12"/>
  <c r="AE53" i="12"/>
  <c r="AD53" i="12"/>
  <c r="AC53" i="12"/>
  <c r="AB53" i="12"/>
  <c r="AA53" i="12"/>
  <c r="Z53" i="12"/>
  <c r="Y53" i="12"/>
  <c r="X53" i="12"/>
  <c r="W53" i="12"/>
  <c r="V53" i="12"/>
  <c r="U53" i="12"/>
  <c r="T53" i="12"/>
  <c r="S53" i="12"/>
  <c r="AH52" i="12"/>
  <c r="AG52" i="12"/>
  <c r="AF52" i="12"/>
  <c r="AE52" i="12"/>
  <c r="AD52" i="12"/>
  <c r="AC52" i="12"/>
  <c r="AB52" i="12"/>
  <c r="AA52" i="12"/>
  <c r="Z52" i="12"/>
  <c r="Y52" i="12"/>
  <c r="X52" i="12"/>
  <c r="W52" i="12"/>
  <c r="V52" i="12"/>
  <c r="U52" i="12"/>
  <c r="T52" i="12"/>
  <c r="S52" i="12"/>
  <c r="AH51" i="12"/>
  <c r="AG51" i="12"/>
  <c r="AF51" i="12"/>
  <c r="AE51" i="12"/>
  <c r="AD51" i="12"/>
  <c r="AC51" i="12"/>
  <c r="AB51" i="12"/>
  <c r="AA51" i="12"/>
  <c r="Z51" i="12"/>
  <c r="Y51" i="12"/>
  <c r="X51" i="12"/>
  <c r="W51" i="12"/>
  <c r="V51" i="12"/>
  <c r="U51" i="12"/>
  <c r="T51" i="12"/>
  <c r="S51" i="12"/>
  <c r="AH50" i="12"/>
  <c r="AG50" i="12"/>
  <c r="AF50" i="12"/>
  <c r="AE50" i="12"/>
  <c r="AD50" i="12"/>
  <c r="AC50" i="12"/>
  <c r="AB50" i="12"/>
  <c r="AA50" i="12"/>
  <c r="Z50" i="12"/>
  <c r="Y50" i="12"/>
  <c r="X50" i="12"/>
  <c r="W50" i="12"/>
  <c r="V50" i="12"/>
  <c r="U50" i="12"/>
  <c r="T50" i="12"/>
  <c r="S50" i="12"/>
  <c r="AH49" i="12"/>
  <c r="AG49" i="12"/>
  <c r="AF49" i="12"/>
  <c r="AE49" i="12"/>
  <c r="AD49" i="12"/>
  <c r="AC49" i="12"/>
  <c r="AB49" i="12"/>
  <c r="AA49" i="12"/>
  <c r="Z49" i="12"/>
  <c r="Y49" i="12"/>
  <c r="X49" i="12"/>
  <c r="W49" i="12"/>
  <c r="V49" i="12"/>
  <c r="U49" i="12"/>
  <c r="T49" i="12"/>
  <c r="S49" i="12"/>
  <c r="AH48" i="12"/>
  <c r="AG48" i="12"/>
  <c r="AF48" i="12"/>
  <c r="AE48" i="12"/>
  <c r="AD48" i="12"/>
  <c r="AC48" i="12"/>
  <c r="AB48" i="12"/>
  <c r="AA48" i="12"/>
  <c r="Z48" i="12"/>
  <c r="Y48" i="12"/>
  <c r="X48" i="12"/>
  <c r="W48" i="12"/>
  <c r="V48" i="12"/>
  <c r="U48" i="12"/>
  <c r="T48" i="12"/>
  <c r="S48" i="12"/>
  <c r="AH47" i="12"/>
  <c r="AG47" i="12"/>
  <c r="AF47" i="12"/>
  <c r="AE47" i="12"/>
  <c r="AD47" i="12"/>
  <c r="AC47" i="12"/>
  <c r="AB47" i="12"/>
  <c r="AA47" i="12"/>
  <c r="Z47" i="12"/>
  <c r="Y47" i="12"/>
  <c r="X47" i="12"/>
  <c r="W47" i="12"/>
  <c r="V47" i="12"/>
  <c r="U47" i="12"/>
  <c r="T47" i="12"/>
  <c r="S47" i="12"/>
  <c r="AH46" i="12"/>
  <c r="AG46" i="12"/>
  <c r="AF46" i="12"/>
  <c r="AE46" i="12"/>
  <c r="AD46" i="12"/>
  <c r="AC46" i="12"/>
  <c r="AB46" i="12"/>
  <c r="AA46" i="12"/>
  <c r="Z46" i="12"/>
  <c r="Y46" i="12"/>
  <c r="X46" i="12"/>
  <c r="W46" i="12"/>
  <c r="V46" i="12"/>
  <c r="U46" i="12"/>
  <c r="T46" i="12"/>
  <c r="S46" i="12"/>
  <c r="AH45" i="12"/>
  <c r="AG45" i="12"/>
  <c r="AF45" i="12"/>
  <c r="AE45" i="12"/>
  <c r="AD45" i="12"/>
  <c r="AC45" i="12"/>
  <c r="AB45" i="12"/>
  <c r="AA45" i="12"/>
  <c r="Z45" i="12"/>
  <c r="Y45" i="12"/>
  <c r="X45" i="12"/>
  <c r="W45" i="12"/>
  <c r="V45" i="12"/>
  <c r="U45" i="12"/>
  <c r="T45" i="12"/>
  <c r="S45" i="12"/>
  <c r="AH44" i="12"/>
  <c r="AG44" i="12"/>
  <c r="AF44" i="12"/>
  <c r="AE44" i="12"/>
  <c r="AD44" i="12"/>
  <c r="AC44" i="12"/>
  <c r="AB44" i="12"/>
  <c r="AA44" i="12"/>
  <c r="Z44" i="12"/>
  <c r="Y44" i="12"/>
  <c r="X44" i="12"/>
  <c r="W44" i="12"/>
  <c r="V44" i="12"/>
  <c r="U44" i="12"/>
  <c r="T44" i="12"/>
  <c r="S44" i="12"/>
  <c r="AH43" i="12"/>
  <c r="AG43" i="12"/>
  <c r="AF43" i="12"/>
  <c r="AE43" i="12"/>
  <c r="AD43" i="12"/>
  <c r="AC43" i="12"/>
  <c r="AB43" i="12"/>
  <c r="AA43" i="12"/>
  <c r="Z43" i="12"/>
  <c r="Y43" i="12"/>
  <c r="X43" i="12"/>
  <c r="W43" i="12"/>
  <c r="V43" i="12"/>
  <c r="U43" i="12"/>
  <c r="T43" i="12"/>
  <c r="S43" i="12"/>
  <c r="AH42" i="12"/>
  <c r="AG42" i="12"/>
  <c r="AF42" i="12"/>
  <c r="AE42" i="12"/>
  <c r="AD42" i="12"/>
  <c r="AC42" i="12"/>
  <c r="AB42" i="12"/>
  <c r="AA42" i="12"/>
  <c r="Z42" i="12"/>
  <c r="Y42" i="12"/>
  <c r="X42" i="12"/>
  <c r="W42" i="12"/>
  <c r="V42" i="12"/>
  <c r="U42" i="12"/>
  <c r="T42" i="12"/>
  <c r="S42" i="12"/>
  <c r="AH41" i="12"/>
  <c r="AG41" i="12"/>
  <c r="AF41" i="12"/>
  <c r="AE41" i="12"/>
  <c r="AD41" i="12"/>
  <c r="AC41" i="12"/>
  <c r="AB41" i="12"/>
  <c r="AA41" i="12"/>
  <c r="Z41" i="12"/>
  <c r="Y41" i="12"/>
  <c r="X41" i="12"/>
  <c r="W41" i="12"/>
  <c r="V41" i="12"/>
  <c r="U41" i="12"/>
  <c r="T41" i="12"/>
  <c r="S41" i="12"/>
  <c r="AH40" i="12"/>
  <c r="AG40" i="12"/>
  <c r="AF40" i="12"/>
  <c r="AE40" i="12"/>
  <c r="AD40" i="12"/>
  <c r="AC40" i="12"/>
  <c r="AB40" i="12"/>
  <c r="AA40" i="12"/>
  <c r="Z40" i="12"/>
  <c r="Y40" i="12"/>
  <c r="X40" i="12"/>
  <c r="W40" i="12"/>
  <c r="V40" i="12"/>
  <c r="U40" i="12"/>
  <c r="T40" i="12"/>
  <c r="S40" i="12"/>
  <c r="AH39" i="12"/>
  <c r="AG39" i="12"/>
  <c r="AF39" i="12"/>
  <c r="AE39" i="12"/>
  <c r="AD39" i="12"/>
  <c r="AC39" i="12"/>
  <c r="AB39" i="12"/>
  <c r="AA39" i="12"/>
  <c r="Z39" i="12"/>
  <c r="Y39" i="12"/>
  <c r="X39" i="12"/>
  <c r="W39" i="12"/>
  <c r="V39" i="12"/>
  <c r="U39" i="12"/>
  <c r="T39" i="12"/>
  <c r="S39" i="12"/>
  <c r="AH38" i="12"/>
  <c r="AG38" i="12"/>
  <c r="AF38" i="12"/>
  <c r="AE38" i="12"/>
  <c r="AD38" i="12"/>
  <c r="AC38" i="12"/>
  <c r="AB38" i="12"/>
  <c r="AA38" i="12"/>
  <c r="Z38" i="12"/>
  <c r="Y38" i="12"/>
  <c r="X38" i="12"/>
  <c r="W38" i="12"/>
  <c r="V38" i="12"/>
  <c r="U38" i="12"/>
  <c r="T38" i="12"/>
  <c r="S38" i="12"/>
  <c r="AH37" i="12"/>
  <c r="AG37" i="12"/>
  <c r="AF37" i="12"/>
  <c r="AE37" i="12"/>
  <c r="AD37" i="12"/>
  <c r="AC37" i="12"/>
  <c r="AB37" i="12"/>
  <c r="AA37" i="12"/>
  <c r="Z37" i="12"/>
  <c r="Y37" i="12"/>
  <c r="X37" i="12"/>
  <c r="W37" i="12"/>
  <c r="V37" i="12"/>
  <c r="U37" i="12"/>
  <c r="T37" i="12"/>
  <c r="S37" i="12"/>
  <c r="AH36" i="12"/>
  <c r="AG36" i="12"/>
  <c r="AF36" i="12"/>
  <c r="AE36" i="12"/>
  <c r="AD36" i="12"/>
  <c r="AC36" i="12"/>
  <c r="AB36" i="12"/>
  <c r="AA36" i="12"/>
  <c r="Z36" i="12"/>
  <c r="Y36" i="12"/>
  <c r="X36" i="12"/>
  <c r="W36" i="12"/>
  <c r="V36" i="12"/>
  <c r="U36" i="12"/>
  <c r="T36" i="12"/>
  <c r="S36" i="12"/>
  <c r="AH35" i="12"/>
  <c r="AG35" i="12"/>
  <c r="AF35" i="12"/>
  <c r="AE35" i="12"/>
  <c r="AD35" i="12"/>
  <c r="AC35" i="12"/>
  <c r="AB35" i="12"/>
  <c r="AA35" i="12"/>
  <c r="Z35" i="12"/>
  <c r="Y35" i="12"/>
  <c r="X35" i="12"/>
  <c r="W35" i="12"/>
  <c r="V35" i="12"/>
  <c r="U35" i="12"/>
  <c r="T35" i="12"/>
  <c r="S35" i="12"/>
  <c r="AH34" i="12"/>
  <c r="AG34" i="12"/>
  <c r="AF34" i="12"/>
  <c r="AE34" i="12"/>
  <c r="AD34" i="12"/>
  <c r="AC34" i="12"/>
  <c r="AB34" i="12"/>
  <c r="AA34" i="12"/>
  <c r="Z34" i="12"/>
  <c r="Y34" i="12"/>
  <c r="X34" i="12"/>
  <c r="W34" i="12"/>
  <c r="V34" i="12"/>
  <c r="U34" i="12"/>
  <c r="T34" i="12"/>
  <c r="S34" i="12"/>
  <c r="AH33" i="12"/>
  <c r="AG33" i="12"/>
  <c r="AF33" i="12"/>
  <c r="AE33" i="12"/>
  <c r="AD33" i="12"/>
  <c r="AC33" i="12"/>
  <c r="AB33" i="12"/>
  <c r="AA33" i="12"/>
  <c r="Z33" i="12"/>
  <c r="Y33" i="12"/>
  <c r="X33" i="12"/>
  <c r="W33" i="12"/>
  <c r="V33" i="12"/>
  <c r="U33" i="12"/>
  <c r="T33" i="12"/>
  <c r="S33" i="12"/>
  <c r="AH32" i="12"/>
  <c r="AG32" i="12"/>
  <c r="AF32" i="12"/>
  <c r="AE32" i="12"/>
  <c r="AD32" i="12"/>
  <c r="AC32" i="12"/>
  <c r="AB32" i="12"/>
  <c r="AA32" i="12"/>
  <c r="Z32" i="12"/>
  <c r="Y32" i="12"/>
  <c r="X32" i="12"/>
  <c r="W32" i="12"/>
  <c r="V32" i="12"/>
  <c r="U32" i="12"/>
  <c r="T32" i="12"/>
  <c r="S32" i="12"/>
  <c r="AH31" i="12"/>
  <c r="AG31" i="12"/>
  <c r="AF31" i="12"/>
  <c r="AE31" i="12"/>
  <c r="AD31" i="12"/>
  <c r="AC31" i="12"/>
  <c r="AB31" i="12"/>
  <c r="AA31" i="12"/>
  <c r="Z31" i="12"/>
  <c r="Y31" i="12"/>
  <c r="X31" i="12"/>
  <c r="W31" i="12"/>
  <c r="V31" i="12"/>
  <c r="U31" i="12"/>
  <c r="T31" i="12"/>
  <c r="S31" i="12"/>
  <c r="AH30" i="12"/>
  <c r="AG30" i="12"/>
  <c r="AF30" i="12"/>
  <c r="AE30" i="12"/>
  <c r="AD30" i="12"/>
  <c r="AC30" i="12"/>
  <c r="AB30" i="12"/>
  <c r="AA30" i="12"/>
  <c r="Z30" i="12"/>
  <c r="Y30" i="12"/>
  <c r="X30" i="12"/>
  <c r="W30" i="12"/>
  <c r="V30" i="12"/>
  <c r="U30" i="12"/>
  <c r="T30" i="12"/>
  <c r="S30" i="12"/>
  <c r="AH29" i="12"/>
  <c r="AG29" i="12"/>
  <c r="AF29" i="12"/>
  <c r="AE29" i="12"/>
  <c r="AD29" i="12"/>
  <c r="AC29" i="12"/>
  <c r="AB29" i="12"/>
  <c r="AA29" i="12"/>
  <c r="Z29" i="12"/>
  <c r="Y29" i="12"/>
  <c r="X29" i="12"/>
  <c r="W29" i="12"/>
  <c r="V29" i="12"/>
  <c r="U29" i="12"/>
  <c r="T29" i="12"/>
  <c r="S29" i="12"/>
  <c r="AH28" i="12"/>
  <c r="AG28" i="12"/>
  <c r="AF28" i="12"/>
  <c r="AE28" i="12"/>
  <c r="AD28" i="12"/>
  <c r="AC28" i="12"/>
  <c r="AB28" i="12"/>
  <c r="AA28" i="12"/>
  <c r="Z28" i="12"/>
  <c r="Y28" i="12"/>
  <c r="X28" i="12"/>
  <c r="W28" i="12"/>
  <c r="V28" i="12"/>
  <c r="U28" i="12"/>
  <c r="T28" i="12"/>
  <c r="S28" i="12"/>
  <c r="AH27" i="12"/>
  <c r="AG27" i="12"/>
  <c r="AF27" i="12"/>
  <c r="AE27" i="12"/>
  <c r="AD27" i="12"/>
  <c r="AC27" i="12"/>
  <c r="AB27" i="12"/>
  <c r="AA27" i="12"/>
  <c r="Z27" i="12"/>
  <c r="Y27" i="12"/>
  <c r="X27" i="12"/>
  <c r="W27" i="12"/>
  <c r="V27" i="12"/>
  <c r="U27" i="12"/>
  <c r="T27" i="12"/>
  <c r="S27" i="12"/>
  <c r="AH26" i="12"/>
  <c r="AG26" i="12"/>
  <c r="AF26" i="12"/>
  <c r="AE26" i="12"/>
  <c r="AD26" i="12"/>
  <c r="AC26" i="12"/>
  <c r="AB26" i="12"/>
  <c r="AA26" i="12"/>
  <c r="Z26" i="12"/>
  <c r="Y26" i="12"/>
  <c r="X26" i="12"/>
  <c r="W26" i="12"/>
  <c r="V26" i="12"/>
  <c r="U26" i="12"/>
  <c r="T26" i="12"/>
  <c r="S26" i="12"/>
  <c r="AH25" i="12"/>
  <c r="AG25" i="12"/>
  <c r="AF25" i="12"/>
  <c r="AE25" i="12"/>
  <c r="AD25" i="12"/>
  <c r="AC25" i="12"/>
  <c r="AB25" i="12"/>
  <c r="AA25" i="12"/>
  <c r="Z25" i="12"/>
  <c r="Y25" i="12"/>
  <c r="X25" i="12"/>
  <c r="W25" i="12"/>
  <c r="V25" i="12"/>
  <c r="U25" i="12"/>
  <c r="T25" i="12"/>
  <c r="S25" i="12"/>
  <c r="AH24" i="12"/>
  <c r="AG24" i="12"/>
  <c r="AF24" i="12"/>
  <c r="AE24" i="12"/>
  <c r="AD24" i="12"/>
  <c r="AC24" i="12"/>
  <c r="AB24" i="12"/>
  <c r="AA24" i="12"/>
  <c r="Z24" i="12"/>
  <c r="Y24" i="12"/>
  <c r="X24" i="12"/>
  <c r="W24" i="12"/>
  <c r="V24" i="12"/>
  <c r="U24" i="12"/>
  <c r="T24" i="12"/>
  <c r="S24" i="12"/>
  <c r="AH23" i="12"/>
  <c r="AG23" i="12"/>
  <c r="AF23" i="12"/>
  <c r="AE23" i="12"/>
  <c r="AD23" i="12"/>
  <c r="AC23" i="12"/>
  <c r="AB23" i="12"/>
  <c r="AA23" i="12"/>
  <c r="Z23" i="12"/>
  <c r="Y23" i="12"/>
  <c r="X23" i="12"/>
  <c r="W23" i="12"/>
  <c r="V23" i="12"/>
  <c r="U23" i="12"/>
  <c r="T23" i="12"/>
  <c r="S23" i="12"/>
  <c r="AH22" i="12"/>
  <c r="AG22" i="12"/>
  <c r="AF22" i="12"/>
  <c r="AE22" i="12"/>
  <c r="AD22" i="12"/>
  <c r="AC22" i="12"/>
  <c r="AB22" i="12"/>
  <c r="AA22" i="12"/>
  <c r="Z22" i="12"/>
  <c r="Y22" i="12"/>
  <c r="X22" i="12"/>
  <c r="W22" i="12"/>
  <c r="V22" i="12"/>
  <c r="U22" i="12"/>
  <c r="T22" i="12"/>
  <c r="S22" i="12"/>
  <c r="AH21" i="12"/>
  <c r="AG21" i="12"/>
  <c r="AF21" i="12"/>
  <c r="AE21" i="12"/>
  <c r="AD21" i="12"/>
  <c r="AC21" i="12"/>
  <c r="AB21" i="12"/>
  <c r="AA21" i="12"/>
  <c r="Z21" i="12"/>
  <c r="Y21" i="12"/>
  <c r="X21" i="12"/>
  <c r="W21" i="12"/>
  <c r="V21" i="12"/>
  <c r="U21" i="12"/>
  <c r="T21" i="12"/>
  <c r="S21" i="12"/>
  <c r="AH20" i="12"/>
  <c r="AG20" i="12"/>
  <c r="AF20" i="12"/>
  <c r="AE20" i="12"/>
  <c r="AD20" i="12"/>
  <c r="AC20" i="12"/>
  <c r="AB20" i="12"/>
  <c r="AA20" i="12"/>
  <c r="Z20" i="12"/>
  <c r="Y20" i="12"/>
  <c r="X20" i="12"/>
  <c r="W20" i="12"/>
  <c r="V20" i="12"/>
  <c r="U20" i="12"/>
  <c r="T20" i="12"/>
  <c r="S20" i="12"/>
  <c r="AH19" i="12"/>
  <c r="AG19" i="12"/>
  <c r="AF19" i="12"/>
  <c r="AE19" i="12"/>
  <c r="AD19" i="12"/>
  <c r="AC19" i="12"/>
  <c r="AB19" i="12"/>
  <c r="AA19" i="12"/>
  <c r="Z19" i="12"/>
  <c r="Y19" i="12"/>
  <c r="X19" i="12"/>
  <c r="W19" i="12"/>
  <c r="V19" i="12"/>
  <c r="U19" i="12"/>
  <c r="T19" i="12"/>
  <c r="S19" i="12"/>
  <c r="AH18" i="12"/>
  <c r="AG18" i="12"/>
  <c r="AF18" i="12"/>
  <c r="AE18" i="12"/>
  <c r="AD18" i="12"/>
  <c r="AC18" i="12"/>
  <c r="AB18" i="12"/>
  <c r="AA18" i="12"/>
  <c r="Z18" i="12"/>
  <c r="Y18" i="12"/>
  <c r="X18" i="12"/>
  <c r="W18" i="12"/>
  <c r="V18" i="12"/>
  <c r="U18" i="12"/>
  <c r="T18" i="12"/>
  <c r="S18" i="12"/>
  <c r="AH17" i="12"/>
  <c r="AG17" i="12"/>
  <c r="AF17" i="12"/>
  <c r="AE17" i="12"/>
  <c r="AD17" i="12"/>
  <c r="AC17" i="12"/>
  <c r="AB17" i="12"/>
  <c r="AA17" i="12"/>
  <c r="Z17" i="12"/>
  <c r="Y17" i="12"/>
  <c r="X17" i="12"/>
  <c r="W17" i="12"/>
  <c r="V17" i="12"/>
  <c r="U17" i="12"/>
  <c r="T17" i="12"/>
  <c r="S17" i="12"/>
  <c r="AH16" i="12"/>
  <c r="AG16" i="12"/>
  <c r="AF16" i="12"/>
  <c r="AE16" i="12"/>
  <c r="AD16" i="12"/>
  <c r="AC16" i="12"/>
  <c r="AB16" i="12"/>
  <c r="AA16" i="12"/>
  <c r="Z16" i="12"/>
  <c r="Y16" i="12"/>
  <c r="X16" i="12"/>
  <c r="W16" i="12"/>
  <c r="V16" i="12"/>
  <c r="U16" i="12"/>
  <c r="T16" i="12"/>
  <c r="S16" i="12"/>
  <c r="AH15" i="12"/>
  <c r="AG15" i="12"/>
  <c r="AF15" i="12"/>
  <c r="AE15" i="12"/>
  <c r="AD15" i="12"/>
  <c r="AC15" i="12"/>
  <c r="AB15" i="12"/>
  <c r="AA15" i="12"/>
  <c r="Z15" i="12"/>
  <c r="Y15" i="12"/>
  <c r="X15" i="12"/>
  <c r="W15" i="12"/>
  <c r="V15" i="12"/>
  <c r="U15" i="12"/>
  <c r="T15" i="12"/>
  <c r="S15" i="12"/>
  <c r="AH14" i="12"/>
  <c r="AG14" i="12"/>
  <c r="AF14" i="12"/>
  <c r="AE14" i="12"/>
  <c r="AD14" i="12"/>
  <c r="AC14" i="12"/>
  <c r="AB14" i="12"/>
  <c r="AA14" i="12"/>
  <c r="Z14" i="12"/>
  <c r="Y14" i="12"/>
  <c r="X14" i="12"/>
  <c r="W14" i="12"/>
  <c r="V14" i="12"/>
  <c r="U14" i="12"/>
  <c r="T14" i="12"/>
  <c r="S14" i="12"/>
  <c r="AH13" i="12"/>
  <c r="AG13" i="12"/>
  <c r="AF13" i="12"/>
  <c r="AE13" i="12"/>
  <c r="AD13" i="12"/>
  <c r="AC13" i="12"/>
  <c r="AB13" i="12"/>
  <c r="AA13" i="12"/>
  <c r="Z13" i="12"/>
  <c r="Y13" i="12"/>
  <c r="X13" i="12"/>
  <c r="W13" i="12"/>
  <c r="V13" i="12"/>
  <c r="U13" i="12"/>
  <c r="T13" i="12"/>
  <c r="S13" i="12"/>
  <c r="AH12" i="12"/>
  <c r="AG12" i="12"/>
  <c r="AF12" i="12"/>
  <c r="AE12" i="12"/>
  <c r="AD12" i="12"/>
  <c r="AC12" i="12"/>
  <c r="AB12" i="12"/>
  <c r="AA12" i="12"/>
  <c r="Z12" i="12"/>
  <c r="Y12" i="12"/>
  <c r="X12" i="12"/>
  <c r="W12" i="12"/>
  <c r="V12" i="12"/>
  <c r="U12" i="12"/>
  <c r="T12" i="12"/>
  <c r="S12" i="12"/>
  <c r="AH11" i="12"/>
  <c r="AG11" i="12"/>
  <c r="AF11" i="12"/>
  <c r="AE11" i="12"/>
  <c r="AD11" i="12"/>
  <c r="AC11" i="12"/>
  <c r="AB11" i="12"/>
  <c r="AA11" i="12"/>
  <c r="Z11" i="12"/>
  <c r="Y11" i="12"/>
  <c r="X11" i="12"/>
  <c r="W11" i="12"/>
  <c r="V11" i="12"/>
  <c r="U11" i="12"/>
  <c r="T11" i="12"/>
  <c r="S11" i="12"/>
  <c r="AH10" i="12"/>
  <c r="AG10" i="12"/>
  <c r="AF10" i="12"/>
  <c r="AE10" i="12"/>
  <c r="AD10" i="12"/>
  <c r="AC10" i="12"/>
  <c r="AB10" i="12"/>
  <c r="AA10" i="12"/>
  <c r="Z10" i="12"/>
  <c r="Y10" i="12"/>
  <c r="X10" i="12"/>
  <c r="W10" i="12"/>
  <c r="V10" i="12"/>
  <c r="U10" i="12"/>
  <c r="T10" i="12"/>
  <c r="S10" i="12"/>
  <c r="AH128" i="13"/>
  <c r="AG128" i="13"/>
  <c r="AF128" i="13"/>
  <c r="AE128" i="13"/>
  <c r="AD128" i="13"/>
  <c r="AC128" i="13"/>
  <c r="AB128" i="13"/>
  <c r="AA128" i="13"/>
  <c r="Z128" i="13"/>
  <c r="Y128" i="13"/>
  <c r="X128" i="13"/>
  <c r="W128" i="13"/>
  <c r="V128" i="13"/>
  <c r="U128" i="13"/>
  <c r="T128" i="13"/>
  <c r="S128" i="13"/>
  <c r="AH127" i="13"/>
  <c r="AG127" i="13"/>
  <c r="AF127" i="13"/>
  <c r="AE127" i="13"/>
  <c r="AD127" i="13"/>
  <c r="AC127" i="13"/>
  <c r="AB127" i="13"/>
  <c r="AA127" i="13"/>
  <c r="Z127" i="13"/>
  <c r="Y127" i="13"/>
  <c r="X127" i="13"/>
  <c r="W127" i="13"/>
  <c r="V127" i="13"/>
  <c r="U127" i="13"/>
  <c r="T127" i="13"/>
  <c r="S127" i="13"/>
  <c r="AH126" i="13"/>
  <c r="AG126" i="13"/>
  <c r="AF126" i="13"/>
  <c r="AE126" i="13"/>
  <c r="AD126" i="13"/>
  <c r="AC126" i="13"/>
  <c r="AB126" i="13"/>
  <c r="AA126" i="13"/>
  <c r="Z126" i="13"/>
  <c r="Y126" i="13"/>
  <c r="X126" i="13"/>
  <c r="W126" i="13"/>
  <c r="V126" i="13"/>
  <c r="U126" i="13"/>
  <c r="T126" i="13"/>
  <c r="S126" i="13"/>
  <c r="AH125" i="13"/>
  <c r="AG125" i="13"/>
  <c r="AF125" i="13"/>
  <c r="AE125" i="13"/>
  <c r="AD125" i="13"/>
  <c r="AC125" i="13"/>
  <c r="AB125" i="13"/>
  <c r="AA125" i="13"/>
  <c r="Z125" i="13"/>
  <c r="Y125" i="13"/>
  <c r="X125" i="13"/>
  <c r="W125" i="13"/>
  <c r="V125" i="13"/>
  <c r="U125" i="13"/>
  <c r="T125" i="13"/>
  <c r="S125" i="13"/>
  <c r="AH124" i="13"/>
  <c r="AG124" i="13"/>
  <c r="AF124" i="13"/>
  <c r="AE124" i="13"/>
  <c r="AD124" i="13"/>
  <c r="AC124" i="13"/>
  <c r="AB124" i="13"/>
  <c r="AA124" i="13"/>
  <c r="Z124" i="13"/>
  <c r="Y124" i="13"/>
  <c r="X124" i="13"/>
  <c r="W124" i="13"/>
  <c r="V124" i="13"/>
  <c r="U124" i="13"/>
  <c r="T124" i="13"/>
  <c r="S124" i="13"/>
  <c r="AH123" i="13"/>
  <c r="AG123" i="13"/>
  <c r="AF123" i="13"/>
  <c r="AE123" i="13"/>
  <c r="AD123" i="13"/>
  <c r="AC123" i="13"/>
  <c r="AB123" i="13"/>
  <c r="AA123" i="13"/>
  <c r="Z123" i="13"/>
  <c r="Y123" i="13"/>
  <c r="X123" i="13"/>
  <c r="W123" i="13"/>
  <c r="V123" i="13"/>
  <c r="U123" i="13"/>
  <c r="T123" i="13"/>
  <c r="S123" i="13"/>
  <c r="AH122" i="13"/>
  <c r="AG122" i="13"/>
  <c r="AF122" i="13"/>
  <c r="AE122" i="13"/>
  <c r="AD122" i="13"/>
  <c r="AC122" i="13"/>
  <c r="AB122" i="13"/>
  <c r="AA122" i="13"/>
  <c r="Z122" i="13"/>
  <c r="Y122" i="13"/>
  <c r="X122" i="13"/>
  <c r="W122" i="13"/>
  <c r="V122" i="13"/>
  <c r="U122" i="13"/>
  <c r="T122" i="13"/>
  <c r="S122" i="13"/>
  <c r="AH121" i="13"/>
  <c r="AG121" i="13"/>
  <c r="AF121" i="13"/>
  <c r="AE121" i="13"/>
  <c r="AD121" i="13"/>
  <c r="AC121" i="13"/>
  <c r="AB121" i="13"/>
  <c r="AA121" i="13"/>
  <c r="Z121" i="13"/>
  <c r="Y121" i="13"/>
  <c r="X121" i="13"/>
  <c r="W121" i="13"/>
  <c r="V121" i="13"/>
  <c r="U121" i="13"/>
  <c r="T121" i="13"/>
  <c r="S121" i="13"/>
  <c r="AH120" i="13"/>
  <c r="AG120" i="13"/>
  <c r="AF120" i="13"/>
  <c r="AE120" i="13"/>
  <c r="AD120" i="13"/>
  <c r="AC120" i="13"/>
  <c r="AB120" i="13"/>
  <c r="AA120" i="13"/>
  <c r="Z120" i="13"/>
  <c r="Y120" i="13"/>
  <c r="X120" i="13"/>
  <c r="W120" i="13"/>
  <c r="V120" i="13"/>
  <c r="U120" i="13"/>
  <c r="T120" i="13"/>
  <c r="S120" i="13"/>
  <c r="AH119" i="13"/>
  <c r="AG119" i="13"/>
  <c r="AF119" i="13"/>
  <c r="AE119" i="13"/>
  <c r="AD119" i="13"/>
  <c r="AC119" i="13"/>
  <c r="AB119" i="13"/>
  <c r="AA119" i="13"/>
  <c r="Z119" i="13"/>
  <c r="Y119" i="13"/>
  <c r="X119" i="13"/>
  <c r="W119" i="13"/>
  <c r="V119" i="13"/>
  <c r="U119" i="13"/>
  <c r="T119" i="13"/>
  <c r="S119" i="13"/>
  <c r="AH118" i="13"/>
  <c r="AG118" i="13"/>
  <c r="AF118" i="13"/>
  <c r="AE118" i="13"/>
  <c r="AD118" i="13"/>
  <c r="AC118" i="13"/>
  <c r="AB118" i="13"/>
  <c r="AA118" i="13"/>
  <c r="Z118" i="13"/>
  <c r="Y118" i="13"/>
  <c r="X118" i="13"/>
  <c r="W118" i="13"/>
  <c r="V118" i="13"/>
  <c r="U118" i="13"/>
  <c r="T118" i="13"/>
  <c r="S118" i="13"/>
  <c r="AH117" i="13"/>
  <c r="AG117" i="13"/>
  <c r="AF117" i="13"/>
  <c r="AE117" i="13"/>
  <c r="AD117" i="13"/>
  <c r="AC117" i="13"/>
  <c r="AB117" i="13"/>
  <c r="AA117" i="13"/>
  <c r="Z117" i="13"/>
  <c r="Y117" i="13"/>
  <c r="X117" i="13"/>
  <c r="W117" i="13"/>
  <c r="V117" i="13"/>
  <c r="U117" i="13"/>
  <c r="T117" i="13"/>
  <c r="S117" i="13"/>
  <c r="AH116" i="13"/>
  <c r="AG116" i="13"/>
  <c r="AF116" i="13"/>
  <c r="AE116" i="13"/>
  <c r="AD116" i="13"/>
  <c r="AC116" i="13"/>
  <c r="AB116" i="13"/>
  <c r="AA116" i="13"/>
  <c r="Z116" i="13"/>
  <c r="Y116" i="13"/>
  <c r="X116" i="13"/>
  <c r="W116" i="13"/>
  <c r="V116" i="13"/>
  <c r="U116" i="13"/>
  <c r="T116" i="13"/>
  <c r="S116" i="13"/>
  <c r="AH115" i="13"/>
  <c r="AG115" i="13"/>
  <c r="AF115" i="13"/>
  <c r="AE115" i="13"/>
  <c r="AD115" i="13"/>
  <c r="AC115" i="13"/>
  <c r="AB115" i="13"/>
  <c r="AA115" i="13"/>
  <c r="Z115" i="13"/>
  <c r="Y115" i="13"/>
  <c r="X115" i="13"/>
  <c r="W115" i="13"/>
  <c r="V115" i="13"/>
  <c r="U115" i="13"/>
  <c r="T115" i="13"/>
  <c r="S115" i="13"/>
  <c r="AH114" i="13"/>
  <c r="AG114" i="13"/>
  <c r="AF114" i="13"/>
  <c r="AE114" i="13"/>
  <c r="AD114" i="13"/>
  <c r="AC114" i="13"/>
  <c r="AB114" i="13"/>
  <c r="AA114" i="13"/>
  <c r="Z114" i="13"/>
  <c r="Y114" i="13"/>
  <c r="X114" i="13"/>
  <c r="W114" i="13"/>
  <c r="V114" i="13"/>
  <c r="U114" i="13"/>
  <c r="T114" i="13"/>
  <c r="S114" i="13"/>
  <c r="AH113" i="13"/>
  <c r="AG113" i="13"/>
  <c r="AF113" i="13"/>
  <c r="AE113" i="13"/>
  <c r="AD113" i="13"/>
  <c r="AC113" i="13"/>
  <c r="AB113" i="13"/>
  <c r="AA113" i="13"/>
  <c r="Z113" i="13"/>
  <c r="Y113" i="13"/>
  <c r="X113" i="13"/>
  <c r="W113" i="13"/>
  <c r="V113" i="13"/>
  <c r="U113" i="13"/>
  <c r="T113" i="13"/>
  <c r="S113" i="13"/>
  <c r="AH112" i="13"/>
  <c r="AG112" i="13"/>
  <c r="AF112" i="13"/>
  <c r="AE112" i="13"/>
  <c r="AD112" i="13"/>
  <c r="AC112" i="13"/>
  <c r="AB112" i="13"/>
  <c r="AA112" i="13"/>
  <c r="Z112" i="13"/>
  <c r="Y112" i="13"/>
  <c r="X112" i="13"/>
  <c r="W112" i="13"/>
  <c r="V112" i="13"/>
  <c r="U112" i="13"/>
  <c r="T112" i="13"/>
  <c r="S112" i="13"/>
  <c r="AH111" i="13"/>
  <c r="AG111" i="13"/>
  <c r="AF111" i="13"/>
  <c r="AE111" i="13"/>
  <c r="AD111" i="13"/>
  <c r="AC111" i="13"/>
  <c r="AB111" i="13"/>
  <c r="AA111" i="13"/>
  <c r="Z111" i="13"/>
  <c r="Y111" i="13"/>
  <c r="X111" i="13"/>
  <c r="W111" i="13"/>
  <c r="V111" i="13"/>
  <c r="U111" i="13"/>
  <c r="T111" i="13"/>
  <c r="S111" i="13"/>
  <c r="AH110" i="13"/>
  <c r="AG110" i="13"/>
  <c r="AF110" i="13"/>
  <c r="AE110" i="13"/>
  <c r="AD110" i="13"/>
  <c r="AC110" i="13"/>
  <c r="AB110" i="13"/>
  <c r="AA110" i="13"/>
  <c r="Z110" i="13"/>
  <c r="Y110" i="13"/>
  <c r="X110" i="13"/>
  <c r="W110" i="13"/>
  <c r="V110" i="13"/>
  <c r="U110" i="13"/>
  <c r="T110" i="13"/>
  <c r="S110" i="13"/>
  <c r="AH109" i="13"/>
  <c r="AG109" i="13"/>
  <c r="AF109" i="13"/>
  <c r="AE109" i="13"/>
  <c r="AD109" i="13"/>
  <c r="AC109" i="13"/>
  <c r="AB109" i="13"/>
  <c r="AA109" i="13"/>
  <c r="Z109" i="13"/>
  <c r="Y109" i="13"/>
  <c r="X109" i="13"/>
  <c r="W109" i="13"/>
  <c r="V109" i="13"/>
  <c r="U109" i="13"/>
  <c r="T109" i="13"/>
  <c r="S109" i="13"/>
  <c r="AH108" i="13"/>
  <c r="AG108" i="13"/>
  <c r="AF108" i="13"/>
  <c r="AE108" i="13"/>
  <c r="AD108" i="13"/>
  <c r="AC108" i="13"/>
  <c r="AB108" i="13"/>
  <c r="AA108" i="13"/>
  <c r="Z108" i="13"/>
  <c r="Y108" i="13"/>
  <c r="X108" i="13"/>
  <c r="W108" i="13"/>
  <c r="V108" i="13"/>
  <c r="U108" i="13"/>
  <c r="T108" i="13"/>
  <c r="S108" i="13"/>
  <c r="AH107" i="13"/>
  <c r="AG107" i="13"/>
  <c r="AF107" i="13"/>
  <c r="AE107" i="13"/>
  <c r="AD107" i="13"/>
  <c r="AC107" i="13"/>
  <c r="AB107" i="13"/>
  <c r="AA107" i="13"/>
  <c r="Z107" i="13"/>
  <c r="Y107" i="13"/>
  <c r="X107" i="13"/>
  <c r="W107" i="13"/>
  <c r="V107" i="13"/>
  <c r="U107" i="13"/>
  <c r="T107" i="13"/>
  <c r="S107" i="13"/>
  <c r="AH106" i="13"/>
  <c r="AG106" i="13"/>
  <c r="AF106" i="13"/>
  <c r="AE106" i="13"/>
  <c r="AD106" i="13"/>
  <c r="AC106" i="13"/>
  <c r="AB106" i="13"/>
  <c r="AA106" i="13"/>
  <c r="Z106" i="13"/>
  <c r="Y106" i="13"/>
  <c r="X106" i="13"/>
  <c r="W106" i="13"/>
  <c r="V106" i="13"/>
  <c r="U106" i="13"/>
  <c r="T106" i="13"/>
  <c r="S106" i="13"/>
  <c r="AH105" i="13"/>
  <c r="AG105" i="13"/>
  <c r="AF105" i="13"/>
  <c r="AE105" i="13"/>
  <c r="AD105" i="13"/>
  <c r="AC105" i="13"/>
  <c r="AB105" i="13"/>
  <c r="AA105" i="13"/>
  <c r="Z105" i="13"/>
  <c r="Y105" i="13"/>
  <c r="X105" i="13"/>
  <c r="W105" i="13"/>
  <c r="V105" i="13"/>
  <c r="U105" i="13"/>
  <c r="T105" i="13"/>
  <c r="S105" i="13"/>
  <c r="AH104" i="13"/>
  <c r="AG104" i="13"/>
  <c r="AF104" i="13"/>
  <c r="AE104" i="13"/>
  <c r="AD104" i="13"/>
  <c r="AC104" i="13"/>
  <c r="AB104" i="13"/>
  <c r="AA104" i="13"/>
  <c r="Z104" i="13"/>
  <c r="Y104" i="13"/>
  <c r="X104" i="13"/>
  <c r="W104" i="13"/>
  <c r="V104" i="13"/>
  <c r="U104" i="13"/>
  <c r="T104" i="13"/>
  <c r="S104" i="13"/>
  <c r="AH103" i="13"/>
  <c r="AG103" i="13"/>
  <c r="AF103" i="13"/>
  <c r="AE103" i="13"/>
  <c r="AD103" i="13"/>
  <c r="AC103" i="13"/>
  <c r="AB103" i="13"/>
  <c r="AA103" i="13"/>
  <c r="Z103" i="13"/>
  <c r="Y103" i="13"/>
  <c r="X103" i="13"/>
  <c r="W103" i="13"/>
  <c r="V103" i="13"/>
  <c r="U103" i="13"/>
  <c r="T103" i="13"/>
  <c r="S103" i="13"/>
  <c r="AH102" i="13"/>
  <c r="AG102" i="13"/>
  <c r="AF102" i="13"/>
  <c r="AE102" i="13"/>
  <c r="AD102" i="13"/>
  <c r="AC102" i="13"/>
  <c r="AB102" i="13"/>
  <c r="AA102" i="13"/>
  <c r="Z102" i="13"/>
  <c r="Y102" i="13"/>
  <c r="X102" i="13"/>
  <c r="W102" i="13"/>
  <c r="V102" i="13"/>
  <c r="U102" i="13"/>
  <c r="T102" i="13"/>
  <c r="S102" i="13"/>
  <c r="AH101" i="13"/>
  <c r="AG101" i="13"/>
  <c r="AF101" i="13"/>
  <c r="AE101" i="13"/>
  <c r="AD101" i="13"/>
  <c r="AC101" i="13"/>
  <c r="AB101" i="13"/>
  <c r="AA101" i="13"/>
  <c r="Z101" i="13"/>
  <c r="Y101" i="13"/>
  <c r="X101" i="13"/>
  <c r="W101" i="13"/>
  <c r="V101" i="13"/>
  <c r="U101" i="13"/>
  <c r="T101" i="13"/>
  <c r="S101" i="13"/>
  <c r="AH100" i="13"/>
  <c r="AG100" i="13"/>
  <c r="AF100" i="13"/>
  <c r="AE100" i="13"/>
  <c r="AD100" i="13"/>
  <c r="AC100" i="13"/>
  <c r="AB100" i="13"/>
  <c r="AA100" i="13"/>
  <c r="Z100" i="13"/>
  <c r="Y100" i="13"/>
  <c r="X100" i="13"/>
  <c r="W100" i="13"/>
  <c r="V100" i="13"/>
  <c r="U100" i="13"/>
  <c r="T100" i="13"/>
  <c r="S100" i="13"/>
  <c r="AH99" i="13"/>
  <c r="AG99" i="13"/>
  <c r="AF99" i="13"/>
  <c r="AE99" i="13"/>
  <c r="AD99" i="13"/>
  <c r="AC99" i="13"/>
  <c r="AB99" i="13"/>
  <c r="AA99" i="13"/>
  <c r="Z99" i="13"/>
  <c r="Y99" i="13"/>
  <c r="X99" i="13"/>
  <c r="W99" i="13"/>
  <c r="V99" i="13"/>
  <c r="U99" i="13"/>
  <c r="T99" i="13"/>
  <c r="S99" i="13"/>
  <c r="AH98" i="13"/>
  <c r="AG98" i="13"/>
  <c r="AF98" i="13"/>
  <c r="AE98" i="13"/>
  <c r="AD98" i="13"/>
  <c r="AC98" i="13"/>
  <c r="AB98" i="13"/>
  <c r="AA98" i="13"/>
  <c r="Z98" i="13"/>
  <c r="Y98" i="13"/>
  <c r="X98" i="13"/>
  <c r="W98" i="13"/>
  <c r="V98" i="13"/>
  <c r="U98" i="13"/>
  <c r="T98" i="13"/>
  <c r="S98" i="13"/>
  <c r="AH97" i="13"/>
  <c r="AG97" i="13"/>
  <c r="AF97" i="13"/>
  <c r="AE97" i="13"/>
  <c r="AD97" i="13"/>
  <c r="AC97" i="13"/>
  <c r="AB97" i="13"/>
  <c r="AA97" i="13"/>
  <c r="Z97" i="13"/>
  <c r="Y97" i="13"/>
  <c r="X97" i="13"/>
  <c r="W97" i="13"/>
  <c r="V97" i="13"/>
  <c r="U97" i="13"/>
  <c r="T97" i="13"/>
  <c r="S97" i="13"/>
  <c r="AH96" i="13"/>
  <c r="AG96" i="13"/>
  <c r="AF96" i="13"/>
  <c r="AE96" i="13"/>
  <c r="AD96" i="13"/>
  <c r="AC96" i="13"/>
  <c r="AB96" i="13"/>
  <c r="AA96" i="13"/>
  <c r="Z96" i="13"/>
  <c r="Y96" i="13"/>
  <c r="X96" i="13"/>
  <c r="W96" i="13"/>
  <c r="V96" i="13"/>
  <c r="U96" i="13"/>
  <c r="T96" i="13"/>
  <c r="S96" i="13"/>
  <c r="AH95" i="13"/>
  <c r="AG95" i="13"/>
  <c r="AF95" i="13"/>
  <c r="AE95" i="13"/>
  <c r="AD95" i="13"/>
  <c r="AC95" i="13"/>
  <c r="AB95" i="13"/>
  <c r="AA95" i="13"/>
  <c r="Z95" i="13"/>
  <c r="Y95" i="13"/>
  <c r="X95" i="13"/>
  <c r="W95" i="13"/>
  <c r="V95" i="13"/>
  <c r="U95" i="13"/>
  <c r="T95" i="13"/>
  <c r="S95" i="13"/>
  <c r="AH94" i="13"/>
  <c r="AG94" i="13"/>
  <c r="AF94" i="13"/>
  <c r="AE94" i="13"/>
  <c r="AD94" i="13"/>
  <c r="AC94" i="13"/>
  <c r="AB94" i="13"/>
  <c r="AA94" i="13"/>
  <c r="Z94" i="13"/>
  <c r="Y94" i="13"/>
  <c r="X94" i="13"/>
  <c r="W94" i="13"/>
  <c r="V94" i="13"/>
  <c r="U94" i="13"/>
  <c r="T94" i="13"/>
  <c r="S94" i="13"/>
  <c r="AH93" i="13"/>
  <c r="AG93" i="13"/>
  <c r="AF93" i="13"/>
  <c r="AE93" i="13"/>
  <c r="AD93" i="13"/>
  <c r="AC93" i="13"/>
  <c r="AB93" i="13"/>
  <c r="AA93" i="13"/>
  <c r="Z93" i="13"/>
  <c r="Y93" i="13"/>
  <c r="X93" i="13"/>
  <c r="W93" i="13"/>
  <c r="V93" i="13"/>
  <c r="U93" i="13"/>
  <c r="T93" i="13"/>
  <c r="S93" i="13"/>
  <c r="AH92" i="13"/>
  <c r="AG92" i="13"/>
  <c r="AF92" i="13"/>
  <c r="AE92" i="13"/>
  <c r="AD92" i="13"/>
  <c r="AC92" i="13"/>
  <c r="AB92" i="13"/>
  <c r="AA92" i="13"/>
  <c r="Z92" i="13"/>
  <c r="Y92" i="13"/>
  <c r="X92" i="13"/>
  <c r="W92" i="13"/>
  <c r="V92" i="13"/>
  <c r="U92" i="13"/>
  <c r="T92" i="13"/>
  <c r="S92" i="13"/>
  <c r="AH91" i="13"/>
  <c r="AG91" i="13"/>
  <c r="AF91" i="13"/>
  <c r="AE91" i="13"/>
  <c r="AD91" i="13"/>
  <c r="AC91" i="13"/>
  <c r="AB91" i="13"/>
  <c r="AA91" i="13"/>
  <c r="Z91" i="13"/>
  <c r="Y91" i="13"/>
  <c r="X91" i="13"/>
  <c r="W91" i="13"/>
  <c r="V91" i="13"/>
  <c r="U91" i="13"/>
  <c r="T91" i="13"/>
  <c r="S91" i="13"/>
  <c r="AH90" i="13"/>
  <c r="AG90" i="13"/>
  <c r="AF90" i="13"/>
  <c r="AE90" i="13"/>
  <c r="AD90" i="13"/>
  <c r="AC90" i="13"/>
  <c r="AB90" i="13"/>
  <c r="AA90" i="13"/>
  <c r="Z90" i="13"/>
  <c r="Y90" i="13"/>
  <c r="X90" i="13"/>
  <c r="W90" i="13"/>
  <c r="V90" i="13"/>
  <c r="U90" i="13"/>
  <c r="T90" i="13"/>
  <c r="S90" i="13"/>
  <c r="AH89" i="13"/>
  <c r="AG89" i="13"/>
  <c r="AF89" i="13"/>
  <c r="AE89" i="13"/>
  <c r="AD89" i="13"/>
  <c r="AC89" i="13"/>
  <c r="AB89" i="13"/>
  <c r="AA89" i="13"/>
  <c r="Z89" i="13"/>
  <c r="Y89" i="13"/>
  <c r="X89" i="13"/>
  <c r="W89" i="13"/>
  <c r="V89" i="13"/>
  <c r="U89" i="13"/>
  <c r="T89" i="13"/>
  <c r="S89" i="13"/>
  <c r="AH88" i="13"/>
  <c r="AG88" i="13"/>
  <c r="AF88" i="13"/>
  <c r="AE88" i="13"/>
  <c r="AD88" i="13"/>
  <c r="AC88" i="13"/>
  <c r="AB88" i="13"/>
  <c r="AA88" i="13"/>
  <c r="Z88" i="13"/>
  <c r="Y88" i="13"/>
  <c r="X88" i="13"/>
  <c r="W88" i="13"/>
  <c r="V88" i="13"/>
  <c r="U88" i="13"/>
  <c r="T88" i="13"/>
  <c r="S88" i="13"/>
  <c r="AH87" i="13"/>
  <c r="AG87" i="13"/>
  <c r="AF87" i="13"/>
  <c r="AE87" i="13"/>
  <c r="AD87" i="13"/>
  <c r="AC87" i="13"/>
  <c r="AB87" i="13"/>
  <c r="AA87" i="13"/>
  <c r="Z87" i="13"/>
  <c r="Y87" i="13"/>
  <c r="X87" i="13"/>
  <c r="W87" i="13"/>
  <c r="V87" i="13"/>
  <c r="U87" i="13"/>
  <c r="T87" i="13"/>
  <c r="S87" i="13"/>
  <c r="AH86" i="13"/>
  <c r="AG86" i="13"/>
  <c r="AF86" i="13"/>
  <c r="AE86" i="13"/>
  <c r="AD86" i="13"/>
  <c r="AC86" i="13"/>
  <c r="AB86" i="13"/>
  <c r="AA86" i="13"/>
  <c r="Z86" i="13"/>
  <c r="Y86" i="13"/>
  <c r="X86" i="13"/>
  <c r="W86" i="13"/>
  <c r="V86" i="13"/>
  <c r="U86" i="13"/>
  <c r="T86" i="13"/>
  <c r="S86" i="13"/>
  <c r="AH85" i="13"/>
  <c r="AG85" i="13"/>
  <c r="AF85" i="13"/>
  <c r="AE85" i="13"/>
  <c r="AD85" i="13"/>
  <c r="AC85" i="13"/>
  <c r="AB85" i="13"/>
  <c r="AA85" i="13"/>
  <c r="Z85" i="13"/>
  <c r="Y85" i="13"/>
  <c r="X85" i="13"/>
  <c r="W85" i="13"/>
  <c r="V85" i="13"/>
  <c r="U85" i="13"/>
  <c r="T85" i="13"/>
  <c r="S85" i="13"/>
  <c r="AH84" i="13"/>
  <c r="AG84" i="13"/>
  <c r="AF84" i="13"/>
  <c r="AE84" i="13"/>
  <c r="AD84" i="13"/>
  <c r="AC84" i="13"/>
  <c r="AB84" i="13"/>
  <c r="AA84" i="13"/>
  <c r="Z84" i="13"/>
  <c r="Y84" i="13"/>
  <c r="X84" i="13"/>
  <c r="W84" i="13"/>
  <c r="V84" i="13"/>
  <c r="U84" i="13"/>
  <c r="T84" i="13"/>
  <c r="S84" i="13"/>
  <c r="AH83" i="13"/>
  <c r="AG83" i="13"/>
  <c r="AF83" i="13"/>
  <c r="AE83" i="13"/>
  <c r="AD83" i="13"/>
  <c r="AC83" i="13"/>
  <c r="AB83" i="13"/>
  <c r="AA83" i="13"/>
  <c r="Z83" i="13"/>
  <c r="Y83" i="13"/>
  <c r="X83" i="13"/>
  <c r="W83" i="13"/>
  <c r="V83" i="13"/>
  <c r="U83" i="13"/>
  <c r="T83" i="13"/>
  <c r="S83" i="13"/>
  <c r="AH82" i="13"/>
  <c r="AG82" i="13"/>
  <c r="AF82" i="13"/>
  <c r="AE82" i="13"/>
  <c r="AD82" i="13"/>
  <c r="AC82" i="13"/>
  <c r="AB82" i="13"/>
  <c r="AA82" i="13"/>
  <c r="Z82" i="13"/>
  <c r="Y82" i="13"/>
  <c r="X82" i="13"/>
  <c r="W82" i="13"/>
  <c r="V82" i="13"/>
  <c r="U82" i="13"/>
  <c r="T82" i="13"/>
  <c r="S82" i="13"/>
  <c r="AH81" i="13"/>
  <c r="AG81" i="13"/>
  <c r="AF81" i="13"/>
  <c r="AE81" i="13"/>
  <c r="AD81" i="13"/>
  <c r="AC81" i="13"/>
  <c r="AB81" i="13"/>
  <c r="AA81" i="13"/>
  <c r="Z81" i="13"/>
  <c r="Y81" i="13"/>
  <c r="X81" i="13"/>
  <c r="W81" i="13"/>
  <c r="V81" i="13"/>
  <c r="U81" i="13"/>
  <c r="T81" i="13"/>
  <c r="S81" i="13"/>
  <c r="AH80" i="13"/>
  <c r="AG80" i="13"/>
  <c r="AF80" i="13"/>
  <c r="AE80" i="13"/>
  <c r="AD80" i="13"/>
  <c r="AC80" i="13"/>
  <c r="AB80" i="13"/>
  <c r="AA80" i="13"/>
  <c r="Z80" i="13"/>
  <c r="Y80" i="13"/>
  <c r="X80" i="13"/>
  <c r="W80" i="13"/>
  <c r="V80" i="13"/>
  <c r="U80" i="13"/>
  <c r="T80" i="13"/>
  <c r="S80" i="13"/>
  <c r="AH79" i="13"/>
  <c r="AG79" i="13"/>
  <c r="AF79" i="13"/>
  <c r="AE79" i="13"/>
  <c r="AD79" i="13"/>
  <c r="AC79" i="13"/>
  <c r="AB79" i="13"/>
  <c r="AA79" i="13"/>
  <c r="Z79" i="13"/>
  <c r="Y79" i="13"/>
  <c r="X79" i="13"/>
  <c r="W79" i="13"/>
  <c r="V79" i="13"/>
  <c r="U79" i="13"/>
  <c r="T79" i="13"/>
  <c r="S79" i="13"/>
  <c r="AH78" i="13"/>
  <c r="AG78" i="13"/>
  <c r="AF78" i="13"/>
  <c r="AE78" i="13"/>
  <c r="AD78" i="13"/>
  <c r="AC78" i="13"/>
  <c r="AB78" i="13"/>
  <c r="AA78" i="13"/>
  <c r="Z78" i="13"/>
  <c r="Y78" i="13"/>
  <c r="X78" i="13"/>
  <c r="W78" i="13"/>
  <c r="V78" i="13"/>
  <c r="U78" i="13"/>
  <c r="T78" i="13"/>
  <c r="S78" i="13"/>
  <c r="AH77" i="13"/>
  <c r="AG77" i="13"/>
  <c r="AF77" i="13"/>
  <c r="AE77" i="13"/>
  <c r="AD77" i="13"/>
  <c r="AC77" i="13"/>
  <c r="AB77" i="13"/>
  <c r="AA77" i="13"/>
  <c r="Z77" i="13"/>
  <c r="Y77" i="13"/>
  <c r="X77" i="13"/>
  <c r="W77" i="13"/>
  <c r="V77" i="13"/>
  <c r="U77" i="13"/>
  <c r="T77" i="13"/>
  <c r="S77" i="13"/>
  <c r="AH76" i="13"/>
  <c r="AG76" i="13"/>
  <c r="AF76" i="13"/>
  <c r="AE76" i="13"/>
  <c r="AD76" i="13"/>
  <c r="AC76" i="13"/>
  <c r="AB76" i="13"/>
  <c r="AA76" i="13"/>
  <c r="Z76" i="13"/>
  <c r="Y76" i="13"/>
  <c r="X76" i="13"/>
  <c r="W76" i="13"/>
  <c r="V76" i="13"/>
  <c r="U76" i="13"/>
  <c r="T76" i="13"/>
  <c r="S76" i="13"/>
  <c r="AH75" i="13"/>
  <c r="AG75" i="13"/>
  <c r="AF75" i="13"/>
  <c r="AE75" i="13"/>
  <c r="AD75" i="13"/>
  <c r="AC75" i="13"/>
  <c r="AB75" i="13"/>
  <c r="AA75" i="13"/>
  <c r="Z75" i="13"/>
  <c r="Y75" i="13"/>
  <c r="X75" i="13"/>
  <c r="W75" i="13"/>
  <c r="V75" i="13"/>
  <c r="U75" i="13"/>
  <c r="T75" i="13"/>
  <c r="S75" i="13"/>
  <c r="AH74" i="13"/>
  <c r="AG74" i="13"/>
  <c r="AF74" i="13"/>
  <c r="AE74" i="13"/>
  <c r="AD74" i="13"/>
  <c r="AC74" i="13"/>
  <c r="AB74" i="13"/>
  <c r="AA74" i="13"/>
  <c r="Z74" i="13"/>
  <c r="Y74" i="13"/>
  <c r="X74" i="13"/>
  <c r="W74" i="13"/>
  <c r="V74" i="13"/>
  <c r="U74" i="13"/>
  <c r="T74" i="13"/>
  <c r="S74" i="13"/>
  <c r="AH73" i="13"/>
  <c r="AG73" i="13"/>
  <c r="AF73" i="13"/>
  <c r="AE73" i="13"/>
  <c r="AD73" i="13"/>
  <c r="AC73" i="13"/>
  <c r="AB73" i="13"/>
  <c r="AA73" i="13"/>
  <c r="Z73" i="13"/>
  <c r="Y73" i="13"/>
  <c r="X73" i="13"/>
  <c r="W73" i="13"/>
  <c r="V73" i="13"/>
  <c r="U73" i="13"/>
  <c r="T73" i="13"/>
  <c r="S73" i="13"/>
  <c r="AH72" i="13"/>
  <c r="AG72" i="13"/>
  <c r="AF72" i="13"/>
  <c r="AE72" i="13"/>
  <c r="AD72" i="13"/>
  <c r="AC72" i="13"/>
  <c r="AB72" i="13"/>
  <c r="AA72" i="13"/>
  <c r="Z72" i="13"/>
  <c r="Y72" i="13"/>
  <c r="X72" i="13"/>
  <c r="W72" i="13"/>
  <c r="V72" i="13"/>
  <c r="U72" i="13"/>
  <c r="T72" i="13"/>
  <c r="S72" i="13"/>
  <c r="AH71" i="13"/>
  <c r="AG71" i="13"/>
  <c r="AF71" i="13"/>
  <c r="AE71" i="13"/>
  <c r="AD71" i="13"/>
  <c r="AC71" i="13"/>
  <c r="AB71" i="13"/>
  <c r="AA71" i="13"/>
  <c r="Z71" i="13"/>
  <c r="Y71" i="13"/>
  <c r="X71" i="13"/>
  <c r="W71" i="13"/>
  <c r="V71" i="13"/>
  <c r="U71" i="13"/>
  <c r="T71" i="13"/>
  <c r="S71" i="13"/>
  <c r="AH70" i="13"/>
  <c r="AG70" i="13"/>
  <c r="AF70" i="13"/>
  <c r="AE70" i="13"/>
  <c r="AD70" i="13"/>
  <c r="AC70" i="13"/>
  <c r="AB70" i="13"/>
  <c r="AA70" i="13"/>
  <c r="Z70" i="13"/>
  <c r="Y70" i="13"/>
  <c r="X70" i="13"/>
  <c r="W70" i="13"/>
  <c r="V70" i="13"/>
  <c r="U70" i="13"/>
  <c r="T70" i="13"/>
  <c r="S70" i="13"/>
  <c r="AH69" i="13"/>
  <c r="AG69" i="13"/>
  <c r="AF69" i="13"/>
  <c r="AE69" i="13"/>
  <c r="AD69" i="13"/>
  <c r="AC69" i="13"/>
  <c r="AB69" i="13"/>
  <c r="AA69" i="13"/>
  <c r="Z69" i="13"/>
  <c r="Y69" i="13"/>
  <c r="X69" i="13"/>
  <c r="W69" i="13"/>
  <c r="V69" i="13"/>
  <c r="U69" i="13"/>
  <c r="T69" i="13"/>
  <c r="S69" i="13"/>
  <c r="AH68" i="13"/>
  <c r="AG68" i="13"/>
  <c r="AF68" i="13"/>
  <c r="AE68" i="13"/>
  <c r="AD68" i="13"/>
  <c r="AC68" i="13"/>
  <c r="AB68" i="13"/>
  <c r="AA68" i="13"/>
  <c r="Z68" i="13"/>
  <c r="Y68" i="13"/>
  <c r="X68" i="13"/>
  <c r="W68" i="13"/>
  <c r="V68" i="13"/>
  <c r="U68" i="13"/>
  <c r="T68" i="13"/>
  <c r="S68" i="13"/>
  <c r="AH67" i="13"/>
  <c r="AG67" i="13"/>
  <c r="AF67" i="13"/>
  <c r="AE67" i="13"/>
  <c r="AD67" i="13"/>
  <c r="AC67" i="13"/>
  <c r="AB67" i="13"/>
  <c r="AA67" i="13"/>
  <c r="Z67" i="13"/>
  <c r="Y67" i="13"/>
  <c r="X67" i="13"/>
  <c r="W67" i="13"/>
  <c r="V67" i="13"/>
  <c r="U67" i="13"/>
  <c r="T67" i="13"/>
  <c r="S67" i="13"/>
  <c r="AH66" i="13"/>
  <c r="AG66" i="13"/>
  <c r="AF66" i="13"/>
  <c r="AE66" i="13"/>
  <c r="AD66" i="13"/>
  <c r="AC66" i="13"/>
  <c r="AB66" i="13"/>
  <c r="AA66" i="13"/>
  <c r="Z66" i="13"/>
  <c r="Y66" i="13"/>
  <c r="X66" i="13"/>
  <c r="W66" i="13"/>
  <c r="V66" i="13"/>
  <c r="U66" i="13"/>
  <c r="T66" i="13"/>
  <c r="S66" i="13"/>
  <c r="AH65" i="13"/>
  <c r="AG65" i="13"/>
  <c r="AF65" i="13"/>
  <c r="AE65" i="13"/>
  <c r="AD65" i="13"/>
  <c r="AC65" i="13"/>
  <c r="AB65" i="13"/>
  <c r="AA65" i="13"/>
  <c r="Z65" i="13"/>
  <c r="Y65" i="13"/>
  <c r="X65" i="13"/>
  <c r="W65" i="13"/>
  <c r="V65" i="13"/>
  <c r="U65" i="13"/>
  <c r="T65" i="13"/>
  <c r="S65" i="13"/>
  <c r="AH64" i="13"/>
  <c r="AG64" i="13"/>
  <c r="AF64" i="13"/>
  <c r="AE64" i="13"/>
  <c r="AD64" i="13"/>
  <c r="AC64" i="13"/>
  <c r="AB64" i="13"/>
  <c r="AA64" i="13"/>
  <c r="Z64" i="13"/>
  <c r="Y64" i="13"/>
  <c r="X64" i="13"/>
  <c r="W64" i="13"/>
  <c r="V64" i="13"/>
  <c r="U64" i="13"/>
  <c r="T64" i="13"/>
  <c r="S64" i="13"/>
  <c r="AH63" i="13"/>
  <c r="AG63" i="13"/>
  <c r="AF63" i="13"/>
  <c r="AE63" i="13"/>
  <c r="AD63" i="13"/>
  <c r="AC63" i="13"/>
  <c r="AB63" i="13"/>
  <c r="AA63" i="13"/>
  <c r="Z63" i="13"/>
  <c r="Y63" i="13"/>
  <c r="X63" i="13"/>
  <c r="W63" i="13"/>
  <c r="V63" i="13"/>
  <c r="U63" i="13"/>
  <c r="T63" i="13"/>
  <c r="S63" i="13"/>
  <c r="AH62" i="13"/>
  <c r="AG62" i="13"/>
  <c r="AF62" i="13"/>
  <c r="AE62" i="13"/>
  <c r="AD62" i="13"/>
  <c r="AC62" i="13"/>
  <c r="AB62" i="13"/>
  <c r="AA62" i="13"/>
  <c r="Z62" i="13"/>
  <c r="Y62" i="13"/>
  <c r="X62" i="13"/>
  <c r="W62" i="13"/>
  <c r="V62" i="13"/>
  <c r="U62" i="13"/>
  <c r="T62" i="13"/>
  <c r="S62" i="13"/>
  <c r="AH61" i="13"/>
  <c r="AG61" i="13"/>
  <c r="AF61" i="13"/>
  <c r="AE61" i="13"/>
  <c r="AD61" i="13"/>
  <c r="AC61" i="13"/>
  <c r="AB61" i="13"/>
  <c r="AA61" i="13"/>
  <c r="Z61" i="13"/>
  <c r="Y61" i="13"/>
  <c r="X61" i="13"/>
  <c r="W61" i="13"/>
  <c r="V61" i="13"/>
  <c r="U61" i="13"/>
  <c r="T61" i="13"/>
  <c r="S61" i="13"/>
  <c r="AH60" i="13"/>
  <c r="AG60" i="13"/>
  <c r="AF60" i="13"/>
  <c r="AE60" i="13"/>
  <c r="AD60" i="13"/>
  <c r="AC60" i="13"/>
  <c r="AB60" i="13"/>
  <c r="AA60" i="13"/>
  <c r="Z60" i="13"/>
  <c r="Y60" i="13"/>
  <c r="X60" i="13"/>
  <c r="W60" i="13"/>
  <c r="V60" i="13"/>
  <c r="U60" i="13"/>
  <c r="T60" i="13"/>
  <c r="S60" i="13"/>
  <c r="AH59" i="13"/>
  <c r="AG59" i="13"/>
  <c r="AF59" i="13"/>
  <c r="AE59" i="13"/>
  <c r="AD59" i="13"/>
  <c r="AC59" i="13"/>
  <c r="AB59" i="13"/>
  <c r="AA59" i="13"/>
  <c r="Z59" i="13"/>
  <c r="Y59" i="13"/>
  <c r="X59" i="13"/>
  <c r="W59" i="13"/>
  <c r="V59" i="13"/>
  <c r="U59" i="13"/>
  <c r="T59" i="13"/>
  <c r="S59" i="13"/>
  <c r="AH58" i="13"/>
  <c r="AG58" i="13"/>
  <c r="AF58" i="13"/>
  <c r="AE58" i="13"/>
  <c r="AD58" i="13"/>
  <c r="AC58" i="13"/>
  <c r="AB58" i="13"/>
  <c r="AA58" i="13"/>
  <c r="Z58" i="13"/>
  <c r="Y58" i="13"/>
  <c r="X58" i="13"/>
  <c r="W58" i="13"/>
  <c r="V58" i="13"/>
  <c r="U58" i="13"/>
  <c r="T58" i="13"/>
  <c r="S58" i="13"/>
  <c r="AH57" i="13"/>
  <c r="AG57" i="13"/>
  <c r="AF57" i="13"/>
  <c r="AE57" i="13"/>
  <c r="AD57" i="13"/>
  <c r="AC57" i="13"/>
  <c r="AB57" i="13"/>
  <c r="AA57" i="13"/>
  <c r="Z57" i="13"/>
  <c r="Y57" i="13"/>
  <c r="X57" i="13"/>
  <c r="W57" i="13"/>
  <c r="V57" i="13"/>
  <c r="U57" i="13"/>
  <c r="T57" i="13"/>
  <c r="S57" i="13"/>
  <c r="AH56" i="13"/>
  <c r="AG56" i="13"/>
  <c r="AF56" i="13"/>
  <c r="AE56" i="13"/>
  <c r="AD56" i="13"/>
  <c r="AC56" i="13"/>
  <c r="AB56" i="13"/>
  <c r="AA56" i="13"/>
  <c r="Z56" i="13"/>
  <c r="Y56" i="13"/>
  <c r="X56" i="13"/>
  <c r="W56" i="13"/>
  <c r="V56" i="13"/>
  <c r="U56" i="13"/>
  <c r="T56" i="13"/>
  <c r="S56" i="13"/>
  <c r="AH55" i="13"/>
  <c r="AG55" i="13"/>
  <c r="AF55" i="13"/>
  <c r="AE55" i="13"/>
  <c r="AD55" i="13"/>
  <c r="AC55" i="13"/>
  <c r="AB55" i="13"/>
  <c r="AA55" i="13"/>
  <c r="Z55" i="13"/>
  <c r="Y55" i="13"/>
  <c r="X55" i="13"/>
  <c r="W55" i="13"/>
  <c r="V55" i="13"/>
  <c r="U55" i="13"/>
  <c r="T55" i="13"/>
  <c r="S55" i="13"/>
  <c r="AH54" i="13"/>
  <c r="AG54" i="13"/>
  <c r="AF54" i="13"/>
  <c r="AE54" i="13"/>
  <c r="AD54" i="13"/>
  <c r="AC54" i="13"/>
  <c r="AB54" i="13"/>
  <c r="AA54" i="13"/>
  <c r="Z54" i="13"/>
  <c r="Y54" i="13"/>
  <c r="X54" i="13"/>
  <c r="W54" i="13"/>
  <c r="V54" i="13"/>
  <c r="U54" i="13"/>
  <c r="T54" i="13"/>
  <c r="S54" i="13"/>
  <c r="AH53" i="13"/>
  <c r="AG53" i="13"/>
  <c r="AF53" i="13"/>
  <c r="AE53" i="13"/>
  <c r="AD53" i="13"/>
  <c r="AC53" i="13"/>
  <c r="AB53" i="13"/>
  <c r="AA53" i="13"/>
  <c r="Z53" i="13"/>
  <c r="Y53" i="13"/>
  <c r="X53" i="13"/>
  <c r="W53" i="13"/>
  <c r="V53" i="13"/>
  <c r="U53" i="13"/>
  <c r="T53" i="13"/>
  <c r="S53" i="13"/>
  <c r="AH52" i="13"/>
  <c r="AG52" i="13"/>
  <c r="AF52" i="13"/>
  <c r="AE52" i="13"/>
  <c r="AD52" i="13"/>
  <c r="AC52" i="13"/>
  <c r="AB52" i="13"/>
  <c r="AA52" i="13"/>
  <c r="Z52" i="13"/>
  <c r="Y52" i="13"/>
  <c r="X52" i="13"/>
  <c r="W52" i="13"/>
  <c r="V52" i="13"/>
  <c r="U52" i="13"/>
  <c r="T52" i="13"/>
  <c r="S52" i="13"/>
  <c r="AH51" i="13"/>
  <c r="AG51" i="13"/>
  <c r="AF51" i="13"/>
  <c r="AE51" i="13"/>
  <c r="AD51" i="13"/>
  <c r="AC51" i="13"/>
  <c r="AB51" i="13"/>
  <c r="AA51" i="13"/>
  <c r="Z51" i="13"/>
  <c r="Y51" i="13"/>
  <c r="X51" i="13"/>
  <c r="W51" i="13"/>
  <c r="V51" i="13"/>
  <c r="U51" i="13"/>
  <c r="T51" i="13"/>
  <c r="S51" i="13"/>
  <c r="AH50" i="13"/>
  <c r="AG50" i="13"/>
  <c r="AF50" i="13"/>
  <c r="AE50" i="13"/>
  <c r="AD50" i="13"/>
  <c r="AC50" i="13"/>
  <c r="AB50" i="13"/>
  <c r="AA50" i="13"/>
  <c r="Z50" i="13"/>
  <c r="Y50" i="13"/>
  <c r="X50" i="13"/>
  <c r="W50" i="13"/>
  <c r="V50" i="13"/>
  <c r="U50" i="13"/>
  <c r="T50" i="13"/>
  <c r="S50" i="13"/>
  <c r="AH49" i="13"/>
  <c r="AG49" i="13"/>
  <c r="AF49" i="13"/>
  <c r="AE49" i="13"/>
  <c r="AD49" i="13"/>
  <c r="AC49" i="13"/>
  <c r="AB49" i="13"/>
  <c r="AA49" i="13"/>
  <c r="Z49" i="13"/>
  <c r="Y49" i="13"/>
  <c r="X49" i="13"/>
  <c r="W49" i="13"/>
  <c r="V49" i="13"/>
  <c r="U49" i="13"/>
  <c r="T49" i="13"/>
  <c r="S49" i="13"/>
  <c r="AH48" i="13"/>
  <c r="AG48" i="13"/>
  <c r="AF48" i="13"/>
  <c r="AE48" i="13"/>
  <c r="AD48" i="13"/>
  <c r="AC48" i="13"/>
  <c r="AB48" i="13"/>
  <c r="AA48" i="13"/>
  <c r="Z48" i="13"/>
  <c r="Y48" i="13"/>
  <c r="X48" i="13"/>
  <c r="W48" i="13"/>
  <c r="V48" i="13"/>
  <c r="U48" i="13"/>
  <c r="T48" i="13"/>
  <c r="S48" i="13"/>
  <c r="AH47" i="13"/>
  <c r="AG47" i="13"/>
  <c r="AF47" i="13"/>
  <c r="AE47" i="13"/>
  <c r="AD47" i="13"/>
  <c r="AC47" i="13"/>
  <c r="AB47" i="13"/>
  <c r="AA47" i="13"/>
  <c r="Z47" i="13"/>
  <c r="Y47" i="13"/>
  <c r="X47" i="13"/>
  <c r="W47" i="13"/>
  <c r="V47" i="13"/>
  <c r="U47" i="13"/>
  <c r="T47" i="13"/>
  <c r="S47" i="13"/>
  <c r="AH46" i="13"/>
  <c r="AG46" i="13"/>
  <c r="AF46" i="13"/>
  <c r="AE46" i="13"/>
  <c r="AD46" i="13"/>
  <c r="AC46" i="13"/>
  <c r="AB46" i="13"/>
  <c r="AA46" i="13"/>
  <c r="Z46" i="13"/>
  <c r="Y46" i="13"/>
  <c r="X46" i="13"/>
  <c r="W46" i="13"/>
  <c r="V46" i="13"/>
  <c r="U46" i="13"/>
  <c r="T46" i="13"/>
  <c r="S46" i="13"/>
  <c r="AH45" i="13"/>
  <c r="AG45" i="13"/>
  <c r="AF45" i="13"/>
  <c r="AE45" i="13"/>
  <c r="AD45" i="13"/>
  <c r="AC45" i="13"/>
  <c r="AB45" i="13"/>
  <c r="AA45" i="13"/>
  <c r="Z45" i="13"/>
  <c r="Y45" i="13"/>
  <c r="X45" i="13"/>
  <c r="W45" i="13"/>
  <c r="V45" i="13"/>
  <c r="U45" i="13"/>
  <c r="T45" i="13"/>
  <c r="S45" i="13"/>
  <c r="AH44" i="13"/>
  <c r="AG44" i="13"/>
  <c r="AF44" i="13"/>
  <c r="AE44" i="13"/>
  <c r="AD44" i="13"/>
  <c r="AC44" i="13"/>
  <c r="AB44" i="13"/>
  <c r="AA44" i="13"/>
  <c r="Z44" i="13"/>
  <c r="Y44" i="13"/>
  <c r="X44" i="13"/>
  <c r="W44" i="13"/>
  <c r="V44" i="13"/>
  <c r="U44" i="13"/>
  <c r="T44" i="13"/>
  <c r="S44" i="13"/>
  <c r="AH43" i="13"/>
  <c r="AG43" i="13"/>
  <c r="AF43" i="13"/>
  <c r="AE43" i="13"/>
  <c r="AD43" i="13"/>
  <c r="AC43" i="13"/>
  <c r="AB43" i="13"/>
  <c r="AA43" i="13"/>
  <c r="Z43" i="13"/>
  <c r="Y43" i="13"/>
  <c r="X43" i="13"/>
  <c r="W43" i="13"/>
  <c r="V43" i="13"/>
  <c r="U43" i="13"/>
  <c r="T43" i="13"/>
  <c r="S43" i="13"/>
  <c r="AH42" i="13"/>
  <c r="AG42" i="13"/>
  <c r="AF42" i="13"/>
  <c r="AE42" i="13"/>
  <c r="AD42" i="13"/>
  <c r="AC42" i="13"/>
  <c r="AB42" i="13"/>
  <c r="AA42" i="13"/>
  <c r="Z42" i="13"/>
  <c r="Y42" i="13"/>
  <c r="X42" i="13"/>
  <c r="W42" i="13"/>
  <c r="V42" i="13"/>
  <c r="U42" i="13"/>
  <c r="T42" i="13"/>
  <c r="S42" i="13"/>
  <c r="AH41" i="13"/>
  <c r="AG41" i="13"/>
  <c r="AF41" i="13"/>
  <c r="AE41" i="13"/>
  <c r="AD41" i="13"/>
  <c r="AC41" i="13"/>
  <c r="AB41" i="13"/>
  <c r="AA41" i="13"/>
  <c r="Z41" i="13"/>
  <c r="Y41" i="13"/>
  <c r="X41" i="13"/>
  <c r="W41" i="13"/>
  <c r="V41" i="13"/>
  <c r="U41" i="13"/>
  <c r="T41" i="13"/>
  <c r="S41" i="13"/>
  <c r="AH40" i="13"/>
  <c r="AG40" i="13"/>
  <c r="AF40" i="13"/>
  <c r="AE40" i="13"/>
  <c r="AD40" i="13"/>
  <c r="AC40" i="13"/>
  <c r="AB40" i="13"/>
  <c r="AA40" i="13"/>
  <c r="Z40" i="13"/>
  <c r="Y40" i="13"/>
  <c r="X40" i="13"/>
  <c r="W40" i="13"/>
  <c r="V40" i="13"/>
  <c r="U40" i="13"/>
  <c r="T40" i="13"/>
  <c r="S40" i="13"/>
  <c r="AH39" i="13"/>
  <c r="AG39" i="13"/>
  <c r="AF39" i="13"/>
  <c r="AE39" i="13"/>
  <c r="AD39" i="13"/>
  <c r="AC39" i="13"/>
  <c r="AB39" i="13"/>
  <c r="AA39" i="13"/>
  <c r="Z39" i="13"/>
  <c r="Y39" i="13"/>
  <c r="X39" i="13"/>
  <c r="W39" i="13"/>
  <c r="V39" i="13"/>
  <c r="U39" i="13"/>
  <c r="T39" i="13"/>
  <c r="S39" i="13"/>
  <c r="AH38" i="13"/>
  <c r="AG38" i="13"/>
  <c r="AF38" i="13"/>
  <c r="AE38" i="13"/>
  <c r="AD38" i="13"/>
  <c r="AC38" i="13"/>
  <c r="AB38" i="13"/>
  <c r="AA38" i="13"/>
  <c r="Z38" i="13"/>
  <c r="Y38" i="13"/>
  <c r="X38" i="13"/>
  <c r="W38" i="13"/>
  <c r="V38" i="13"/>
  <c r="U38" i="13"/>
  <c r="T38" i="13"/>
  <c r="S38" i="13"/>
  <c r="AH37" i="13"/>
  <c r="AG37" i="13"/>
  <c r="AF37" i="13"/>
  <c r="AE37" i="13"/>
  <c r="AD37" i="13"/>
  <c r="AC37" i="13"/>
  <c r="AB37" i="13"/>
  <c r="AA37" i="13"/>
  <c r="Z37" i="13"/>
  <c r="Y37" i="13"/>
  <c r="X37" i="13"/>
  <c r="W37" i="13"/>
  <c r="V37" i="13"/>
  <c r="U37" i="13"/>
  <c r="T37" i="13"/>
  <c r="S37" i="13"/>
  <c r="AH36" i="13"/>
  <c r="AG36" i="13"/>
  <c r="AF36" i="13"/>
  <c r="AE36" i="13"/>
  <c r="AD36" i="13"/>
  <c r="AC36" i="13"/>
  <c r="AB36" i="13"/>
  <c r="AA36" i="13"/>
  <c r="Z36" i="13"/>
  <c r="Y36" i="13"/>
  <c r="X36" i="13"/>
  <c r="W36" i="13"/>
  <c r="V36" i="13"/>
  <c r="U36" i="13"/>
  <c r="T36" i="13"/>
  <c r="S36" i="13"/>
  <c r="AH35" i="13"/>
  <c r="AG35" i="13"/>
  <c r="AF35" i="13"/>
  <c r="AE35" i="13"/>
  <c r="AD35" i="13"/>
  <c r="AC35" i="13"/>
  <c r="AB35" i="13"/>
  <c r="AA35" i="13"/>
  <c r="Z35" i="13"/>
  <c r="Y35" i="13"/>
  <c r="X35" i="13"/>
  <c r="W35" i="13"/>
  <c r="V35" i="13"/>
  <c r="U35" i="13"/>
  <c r="T35" i="13"/>
  <c r="S35" i="13"/>
  <c r="AH34" i="13"/>
  <c r="AG34" i="13"/>
  <c r="AF34" i="13"/>
  <c r="AE34" i="13"/>
  <c r="AD34" i="13"/>
  <c r="AC34" i="13"/>
  <c r="AB34" i="13"/>
  <c r="AA34" i="13"/>
  <c r="Z34" i="13"/>
  <c r="Y34" i="13"/>
  <c r="X34" i="13"/>
  <c r="W34" i="13"/>
  <c r="V34" i="13"/>
  <c r="U34" i="13"/>
  <c r="T34" i="13"/>
  <c r="S34" i="13"/>
  <c r="AH33" i="13"/>
  <c r="AG33" i="13"/>
  <c r="AF33" i="13"/>
  <c r="AE33" i="13"/>
  <c r="AD33" i="13"/>
  <c r="AC33" i="13"/>
  <c r="AB33" i="13"/>
  <c r="AA33" i="13"/>
  <c r="Z33" i="13"/>
  <c r="Y33" i="13"/>
  <c r="X33" i="13"/>
  <c r="W33" i="13"/>
  <c r="V33" i="13"/>
  <c r="U33" i="13"/>
  <c r="T33" i="13"/>
  <c r="S33" i="13"/>
  <c r="AH32" i="13"/>
  <c r="AG32" i="13"/>
  <c r="AF32" i="13"/>
  <c r="AE32" i="13"/>
  <c r="AD32" i="13"/>
  <c r="AC32" i="13"/>
  <c r="AB32" i="13"/>
  <c r="AA32" i="13"/>
  <c r="Z32" i="13"/>
  <c r="Y32" i="13"/>
  <c r="X32" i="13"/>
  <c r="W32" i="13"/>
  <c r="V32" i="13"/>
  <c r="U32" i="13"/>
  <c r="T32" i="13"/>
  <c r="S32" i="13"/>
  <c r="AH31" i="13"/>
  <c r="AG31" i="13"/>
  <c r="AF31" i="13"/>
  <c r="AE31" i="13"/>
  <c r="AD31" i="13"/>
  <c r="AC31" i="13"/>
  <c r="AB31" i="13"/>
  <c r="AA31" i="13"/>
  <c r="Z31" i="13"/>
  <c r="Y31" i="13"/>
  <c r="X31" i="13"/>
  <c r="W31" i="13"/>
  <c r="V31" i="13"/>
  <c r="U31" i="13"/>
  <c r="T31" i="13"/>
  <c r="S31" i="13"/>
  <c r="AH30" i="13"/>
  <c r="AG30" i="13"/>
  <c r="AF30" i="13"/>
  <c r="AE30" i="13"/>
  <c r="AD30" i="13"/>
  <c r="AC30" i="13"/>
  <c r="AB30" i="13"/>
  <c r="AA30" i="13"/>
  <c r="Z30" i="13"/>
  <c r="Y30" i="13"/>
  <c r="X30" i="13"/>
  <c r="W30" i="13"/>
  <c r="V30" i="13"/>
  <c r="U30" i="13"/>
  <c r="T30" i="13"/>
  <c r="S30" i="13"/>
  <c r="AH29" i="13"/>
  <c r="AG29" i="13"/>
  <c r="AF29" i="13"/>
  <c r="AE29" i="13"/>
  <c r="AD29" i="13"/>
  <c r="AC29" i="13"/>
  <c r="AB29" i="13"/>
  <c r="AA29" i="13"/>
  <c r="Z29" i="13"/>
  <c r="Y29" i="13"/>
  <c r="X29" i="13"/>
  <c r="W29" i="13"/>
  <c r="V29" i="13"/>
  <c r="U29" i="13"/>
  <c r="T29" i="13"/>
  <c r="S29" i="13"/>
  <c r="AH28" i="13"/>
  <c r="AG28" i="13"/>
  <c r="AF28" i="13"/>
  <c r="AE28" i="13"/>
  <c r="AD28" i="13"/>
  <c r="AC28" i="13"/>
  <c r="AB28" i="13"/>
  <c r="AA28" i="13"/>
  <c r="Z28" i="13"/>
  <c r="Y28" i="13"/>
  <c r="X28" i="13"/>
  <c r="W28" i="13"/>
  <c r="V28" i="13"/>
  <c r="U28" i="13"/>
  <c r="T28" i="13"/>
  <c r="S28" i="13"/>
  <c r="AH27" i="13"/>
  <c r="AG27" i="13"/>
  <c r="AF27" i="13"/>
  <c r="AE27" i="13"/>
  <c r="AD27" i="13"/>
  <c r="AC27" i="13"/>
  <c r="AB27" i="13"/>
  <c r="AA27" i="13"/>
  <c r="Z27" i="13"/>
  <c r="Y27" i="13"/>
  <c r="X27" i="13"/>
  <c r="W27" i="13"/>
  <c r="V27" i="13"/>
  <c r="U27" i="13"/>
  <c r="T27" i="13"/>
  <c r="S27" i="13"/>
  <c r="AH26" i="13"/>
  <c r="AG26" i="13"/>
  <c r="AF26" i="13"/>
  <c r="AE26" i="13"/>
  <c r="AD26" i="13"/>
  <c r="AC26" i="13"/>
  <c r="AB26" i="13"/>
  <c r="AA26" i="13"/>
  <c r="Z26" i="13"/>
  <c r="Y26" i="13"/>
  <c r="X26" i="13"/>
  <c r="W26" i="13"/>
  <c r="V26" i="13"/>
  <c r="U26" i="13"/>
  <c r="T26" i="13"/>
  <c r="S26" i="13"/>
  <c r="AH25" i="13"/>
  <c r="AG25" i="13"/>
  <c r="AF25" i="13"/>
  <c r="AE25" i="13"/>
  <c r="AD25" i="13"/>
  <c r="AC25" i="13"/>
  <c r="AB25" i="13"/>
  <c r="AA25" i="13"/>
  <c r="Z25" i="13"/>
  <c r="Y25" i="13"/>
  <c r="X25" i="13"/>
  <c r="W25" i="13"/>
  <c r="V25" i="13"/>
  <c r="U25" i="13"/>
  <c r="T25" i="13"/>
  <c r="S25" i="13"/>
  <c r="AH24" i="13"/>
  <c r="AG24" i="13"/>
  <c r="AF24" i="13"/>
  <c r="AE24" i="13"/>
  <c r="AD24" i="13"/>
  <c r="AC24" i="13"/>
  <c r="AB24" i="13"/>
  <c r="AA24" i="13"/>
  <c r="Z24" i="13"/>
  <c r="Y24" i="13"/>
  <c r="X24" i="13"/>
  <c r="W24" i="13"/>
  <c r="V24" i="13"/>
  <c r="U24" i="13"/>
  <c r="T24" i="13"/>
  <c r="S24" i="13"/>
  <c r="AH23" i="13"/>
  <c r="AG23" i="13"/>
  <c r="AF23" i="13"/>
  <c r="AE23" i="13"/>
  <c r="AD23" i="13"/>
  <c r="AC23" i="13"/>
  <c r="AB23" i="13"/>
  <c r="AA23" i="13"/>
  <c r="Z23" i="13"/>
  <c r="Y23" i="13"/>
  <c r="X23" i="13"/>
  <c r="W23" i="13"/>
  <c r="V23" i="13"/>
  <c r="U23" i="13"/>
  <c r="T23" i="13"/>
  <c r="S23" i="13"/>
  <c r="AH22" i="13"/>
  <c r="AG22" i="13"/>
  <c r="AF22" i="13"/>
  <c r="AE22" i="13"/>
  <c r="AD22" i="13"/>
  <c r="AC22" i="13"/>
  <c r="AB22" i="13"/>
  <c r="AA22" i="13"/>
  <c r="Z22" i="13"/>
  <c r="Y22" i="13"/>
  <c r="X22" i="13"/>
  <c r="W22" i="13"/>
  <c r="V22" i="13"/>
  <c r="U22" i="13"/>
  <c r="T22" i="13"/>
  <c r="S22" i="13"/>
  <c r="AH21" i="13"/>
  <c r="AG21" i="13"/>
  <c r="AF21" i="13"/>
  <c r="AE21" i="13"/>
  <c r="AD21" i="13"/>
  <c r="AC21" i="13"/>
  <c r="AB21" i="13"/>
  <c r="AA21" i="13"/>
  <c r="Z21" i="13"/>
  <c r="Y21" i="13"/>
  <c r="X21" i="13"/>
  <c r="W21" i="13"/>
  <c r="V21" i="13"/>
  <c r="U21" i="13"/>
  <c r="T21" i="13"/>
  <c r="S21" i="13"/>
  <c r="AH20" i="13"/>
  <c r="AG20" i="13"/>
  <c r="AF20" i="13"/>
  <c r="AE20" i="13"/>
  <c r="AD20" i="13"/>
  <c r="AC20" i="13"/>
  <c r="AB20" i="13"/>
  <c r="AA20" i="13"/>
  <c r="Z20" i="13"/>
  <c r="Y20" i="13"/>
  <c r="X20" i="13"/>
  <c r="W20" i="13"/>
  <c r="V20" i="13"/>
  <c r="U20" i="13"/>
  <c r="T20" i="13"/>
  <c r="S20" i="13"/>
  <c r="AH19" i="13"/>
  <c r="AG19" i="13"/>
  <c r="AF19" i="13"/>
  <c r="AE19" i="13"/>
  <c r="AD19" i="13"/>
  <c r="AC19" i="13"/>
  <c r="AB19" i="13"/>
  <c r="AA19" i="13"/>
  <c r="Z19" i="13"/>
  <c r="Y19" i="13"/>
  <c r="X19" i="13"/>
  <c r="W19" i="13"/>
  <c r="V19" i="13"/>
  <c r="U19" i="13"/>
  <c r="T19" i="13"/>
  <c r="S19" i="13"/>
  <c r="AH18" i="13"/>
  <c r="AG18" i="13"/>
  <c r="AF18" i="13"/>
  <c r="AE18" i="13"/>
  <c r="AD18" i="13"/>
  <c r="AC18" i="13"/>
  <c r="AB18" i="13"/>
  <c r="AA18" i="13"/>
  <c r="Z18" i="13"/>
  <c r="Y18" i="13"/>
  <c r="X18" i="13"/>
  <c r="W18" i="13"/>
  <c r="V18" i="13"/>
  <c r="U18" i="13"/>
  <c r="T18" i="13"/>
  <c r="S18" i="13"/>
  <c r="AH17" i="13"/>
  <c r="AG17" i="13"/>
  <c r="AF17" i="13"/>
  <c r="AE17" i="13"/>
  <c r="AD17" i="13"/>
  <c r="AC17" i="13"/>
  <c r="AB17" i="13"/>
  <c r="AA17" i="13"/>
  <c r="Z17" i="13"/>
  <c r="Y17" i="13"/>
  <c r="X17" i="13"/>
  <c r="W17" i="13"/>
  <c r="V17" i="13"/>
  <c r="U17" i="13"/>
  <c r="T17" i="13"/>
  <c r="S17" i="13"/>
  <c r="AH16" i="13"/>
  <c r="AG16" i="13"/>
  <c r="AF16" i="13"/>
  <c r="AE16" i="13"/>
  <c r="AD16" i="13"/>
  <c r="AC16" i="13"/>
  <c r="AB16" i="13"/>
  <c r="AA16" i="13"/>
  <c r="Z16" i="13"/>
  <c r="Y16" i="13"/>
  <c r="X16" i="13"/>
  <c r="W16" i="13"/>
  <c r="V16" i="13"/>
  <c r="U16" i="13"/>
  <c r="T16" i="13"/>
  <c r="S16" i="13"/>
  <c r="AH15" i="13"/>
  <c r="AG15" i="13"/>
  <c r="AF15" i="13"/>
  <c r="AE15" i="13"/>
  <c r="AD15" i="13"/>
  <c r="AC15" i="13"/>
  <c r="AB15" i="13"/>
  <c r="AA15" i="13"/>
  <c r="Z15" i="13"/>
  <c r="Y15" i="13"/>
  <c r="X15" i="13"/>
  <c r="W15" i="13"/>
  <c r="V15" i="13"/>
  <c r="U15" i="13"/>
  <c r="T15" i="13"/>
  <c r="S15" i="13"/>
  <c r="AH14" i="13"/>
  <c r="AG14" i="13"/>
  <c r="AF14" i="13"/>
  <c r="AE14" i="13"/>
  <c r="AD14" i="13"/>
  <c r="AC14" i="13"/>
  <c r="AB14" i="13"/>
  <c r="AA14" i="13"/>
  <c r="Z14" i="13"/>
  <c r="Y14" i="13"/>
  <c r="X14" i="13"/>
  <c r="W14" i="13"/>
  <c r="V14" i="13"/>
  <c r="U14" i="13"/>
  <c r="T14" i="13"/>
  <c r="S14" i="13"/>
  <c r="AH13" i="13"/>
  <c r="AG13" i="13"/>
  <c r="AF13" i="13"/>
  <c r="AE13" i="13"/>
  <c r="AD13" i="13"/>
  <c r="AC13" i="13"/>
  <c r="AB13" i="13"/>
  <c r="AA13" i="13"/>
  <c r="Z13" i="13"/>
  <c r="Y13" i="13"/>
  <c r="X13" i="13"/>
  <c r="W13" i="13"/>
  <c r="V13" i="13"/>
  <c r="U13" i="13"/>
  <c r="T13" i="13"/>
  <c r="S13" i="13"/>
  <c r="AH12" i="13"/>
  <c r="AG12" i="13"/>
  <c r="AF12" i="13"/>
  <c r="AE12" i="13"/>
  <c r="AD12" i="13"/>
  <c r="AC12" i="13"/>
  <c r="AB12" i="13"/>
  <c r="AA12" i="13"/>
  <c r="Z12" i="13"/>
  <c r="Y12" i="13"/>
  <c r="X12" i="13"/>
  <c r="W12" i="13"/>
  <c r="V12" i="13"/>
  <c r="U12" i="13"/>
  <c r="T12" i="13"/>
  <c r="S12" i="13"/>
  <c r="AH11" i="13"/>
  <c r="AG11" i="13"/>
  <c r="AF11" i="13"/>
  <c r="AE11" i="13"/>
  <c r="AD11" i="13"/>
  <c r="AC11" i="13"/>
  <c r="AB11" i="13"/>
  <c r="AA11" i="13"/>
  <c r="Z11" i="13"/>
  <c r="Y11" i="13"/>
  <c r="X11" i="13"/>
  <c r="W11" i="13"/>
  <c r="V11" i="13"/>
  <c r="U11" i="13"/>
  <c r="T11" i="13"/>
  <c r="S11" i="13"/>
  <c r="AH10" i="13"/>
  <c r="AG10" i="13"/>
  <c r="AF10" i="13"/>
  <c r="AE10" i="13"/>
  <c r="AD10" i="13"/>
  <c r="AC10" i="13"/>
  <c r="AB10" i="13"/>
  <c r="AA10" i="13"/>
  <c r="Z10" i="13"/>
  <c r="Y10" i="13"/>
  <c r="X10" i="13"/>
  <c r="W10" i="13"/>
  <c r="V10" i="13"/>
  <c r="U10" i="13"/>
  <c r="T10" i="13"/>
  <c r="S10" i="13"/>
  <c r="N568" i="15" l="1"/>
  <c r="L568" i="15"/>
  <c r="J568" i="15"/>
  <c r="H568" i="15"/>
  <c r="F568" i="15"/>
  <c r="D568" i="15"/>
  <c r="B568" i="15"/>
  <c r="N567" i="15"/>
  <c r="L567" i="15"/>
  <c r="J567" i="15"/>
  <c r="H567" i="15"/>
  <c r="F567" i="15"/>
  <c r="D567" i="15"/>
  <c r="B567" i="15"/>
  <c r="N566" i="15"/>
  <c r="L566" i="15"/>
  <c r="J566" i="15"/>
  <c r="H566" i="15"/>
  <c r="F566" i="15"/>
  <c r="D566" i="15"/>
  <c r="B566" i="15"/>
  <c r="N565" i="15"/>
  <c r="L565" i="15"/>
  <c r="J565" i="15"/>
  <c r="H565" i="15"/>
  <c r="F565" i="15"/>
  <c r="D565" i="15"/>
  <c r="B565" i="15"/>
  <c r="N563" i="15"/>
  <c r="L563" i="15"/>
  <c r="J563" i="15"/>
  <c r="H563" i="15"/>
  <c r="F563" i="15"/>
  <c r="D563" i="15"/>
  <c r="B563" i="15"/>
  <c r="N562" i="15"/>
  <c r="L562" i="15"/>
  <c r="J562" i="15"/>
  <c r="H562" i="15"/>
  <c r="F562" i="15"/>
  <c r="D562" i="15"/>
  <c r="B562" i="15"/>
  <c r="N561" i="15"/>
  <c r="L561" i="15"/>
  <c r="J561" i="15"/>
  <c r="H561" i="15"/>
  <c r="F561" i="15"/>
  <c r="D561" i="15"/>
  <c r="B561" i="15"/>
  <c r="N560" i="15"/>
  <c r="L560" i="15"/>
  <c r="J560" i="15"/>
  <c r="H560" i="15"/>
  <c r="F560" i="15"/>
  <c r="D560" i="15"/>
  <c r="B560" i="15"/>
  <c r="N558" i="15"/>
  <c r="L558" i="15"/>
  <c r="J558" i="15"/>
  <c r="H558" i="15"/>
  <c r="F558" i="15"/>
  <c r="D558" i="15"/>
  <c r="B558" i="15"/>
  <c r="N557" i="15"/>
  <c r="L557" i="15"/>
  <c r="J557" i="15"/>
  <c r="H557" i="15"/>
  <c r="F557" i="15"/>
  <c r="D557" i="15"/>
  <c r="B557" i="15"/>
  <c r="N556" i="15"/>
  <c r="L556" i="15"/>
  <c r="J556" i="15"/>
  <c r="H556" i="15"/>
  <c r="F556" i="15"/>
  <c r="D556" i="15"/>
  <c r="B556" i="15"/>
  <c r="N555" i="15"/>
  <c r="L555" i="15"/>
  <c r="J555" i="15"/>
  <c r="H555" i="15"/>
  <c r="F555" i="15"/>
  <c r="D555" i="15"/>
  <c r="B555" i="15"/>
  <c r="N553" i="15"/>
  <c r="L553" i="15"/>
  <c r="J553" i="15"/>
  <c r="H553" i="15"/>
  <c r="F553" i="15"/>
  <c r="D553" i="15"/>
  <c r="B553" i="15"/>
  <c r="N552" i="15"/>
  <c r="L552" i="15"/>
  <c r="J552" i="15"/>
  <c r="H552" i="15"/>
  <c r="F552" i="15"/>
  <c r="D552" i="15"/>
  <c r="B552" i="15"/>
  <c r="N551" i="15"/>
  <c r="L551" i="15"/>
  <c r="J551" i="15"/>
  <c r="H551" i="15"/>
  <c r="F551" i="15"/>
  <c r="D551" i="15"/>
  <c r="B551" i="15"/>
  <c r="N550" i="15"/>
  <c r="L550" i="15"/>
  <c r="J550" i="15"/>
  <c r="H550" i="15"/>
  <c r="F550" i="15"/>
  <c r="D550" i="15"/>
  <c r="B550" i="15"/>
  <c r="N548" i="15"/>
  <c r="L548" i="15"/>
  <c r="J548" i="15"/>
  <c r="H548" i="15"/>
  <c r="F548" i="15"/>
  <c r="D548" i="15"/>
  <c r="B548" i="15"/>
  <c r="N538" i="15"/>
  <c r="L538" i="15"/>
  <c r="J538" i="15"/>
  <c r="H538" i="15"/>
  <c r="F538" i="15"/>
  <c r="D538" i="15"/>
  <c r="B538" i="15"/>
  <c r="N537" i="15"/>
  <c r="L537" i="15"/>
  <c r="J537" i="15"/>
  <c r="H537" i="15"/>
  <c r="F537" i="15"/>
  <c r="D537" i="15"/>
  <c r="B537" i="15"/>
  <c r="N536" i="15"/>
  <c r="L536" i="15"/>
  <c r="J536" i="15"/>
  <c r="H536" i="15"/>
  <c r="F536" i="15"/>
  <c r="D536" i="15"/>
  <c r="B536" i="15"/>
  <c r="N535" i="15"/>
  <c r="L535" i="15"/>
  <c r="J535" i="15"/>
  <c r="H535" i="15"/>
  <c r="F535" i="15"/>
  <c r="D535" i="15"/>
  <c r="B535" i="15"/>
  <c r="N533" i="15"/>
  <c r="L533" i="15"/>
  <c r="J533" i="15"/>
  <c r="H533" i="15"/>
  <c r="F533" i="15"/>
  <c r="D533" i="15"/>
  <c r="B533" i="15"/>
  <c r="N532" i="15"/>
  <c r="L532" i="15"/>
  <c r="J532" i="15"/>
  <c r="H532" i="15"/>
  <c r="F532" i="15"/>
  <c r="D532" i="15"/>
  <c r="B532" i="15"/>
  <c r="N531" i="15"/>
  <c r="L531" i="15"/>
  <c r="J531" i="15"/>
  <c r="H531" i="15"/>
  <c r="F531" i="15"/>
  <c r="D531" i="15"/>
  <c r="B531" i="15"/>
  <c r="N530" i="15"/>
  <c r="L530" i="15"/>
  <c r="J530" i="15"/>
  <c r="H530" i="15"/>
  <c r="F530" i="15"/>
  <c r="D530" i="15"/>
  <c r="B530" i="15"/>
  <c r="N528" i="15"/>
  <c r="L528" i="15"/>
  <c r="J528" i="15"/>
  <c r="H528" i="15"/>
  <c r="F528" i="15"/>
  <c r="D528" i="15"/>
  <c r="B528" i="15"/>
  <c r="N527" i="15"/>
  <c r="L527" i="15"/>
  <c r="J527" i="15"/>
  <c r="H527" i="15"/>
  <c r="F527" i="15"/>
  <c r="D527" i="15"/>
  <c r="B527" i="15"/>
  <c r="N526" i="15"/>
  <c r="L526" i="15"/>
  <c r="J526" i="15"/>
  <c r="H526" i="15"/>
  <c r="F526" i="15"/>
  <c r="D526" i="15"/>
  <c r="B526" i="15"/>
  <c r="N525" i="15"/>
  <c r="L525" i="15"/>
  <c r="J525" i="15"/>
  <c r="H525" i="15"/>
  <c r="F525" i="15"/>
  <c r="D525" i="15"/>
  <c r="B525" i="15"/>
  <c r="N523" i="15"/>
  <c r="L523" i="15"/>
  <c r="J523" i="15"/>
  <c r="H523" i="15"/>
  <c r="F523" i="15"/>
  <c r="D523" i="15"/>
  <c r="B523" i="15"/>
  <c r="N522" i="15"/>
  <c r="L522" i="15"/>
  <c r="J522" i="15"/>
  <c r="H522" i="15"/>
  <c r="F522" i="15"/>
  <c r="D522" i="15"/>
  <c r="B522" i="15"/>
  <c r="N521" i="15"/>
  <c r="L521" i="15"/>
  <c r="J521" i="15"/>
  <c r="H521" i="15"/>
  <c r="F521" i="15"/>
  <c r="D521" i="15"/>
  <c r="B521" i="15"/>
  <c r="N520" i="15"/>
  <c r="L520" i="15"/>
  <c r="J520" i="15"/>
  <c r="H520" i="15"/>
  <c r="F520" i="15"/>
  <c r="D520" i="15"/>
  <c r="B520" i="15"/>
  <c r="N518" i="15"/>
  <c r="L518" i="15"/>
  <c r="J518" i="15"/>
  <c r="H518" i="15"/>
  <c r="F518" i="15"/>
  <c r="D518" i="15"/>
  <c r="B518" i="15"/>
  <c r="N508" i="15"/>
  <c r="L508" i="15"/>
  <c r="J508" i="15"/>
  <c r="H508" i="15"/>
  <c r="F508" i="15"/>
  <c r="D508" i="15"/>
  <c r="B508" i="15"/>
  <c r="N507" i="15"/>
  <c r="L507" i="15"/>
  <c r="J507" i="15"/>
  <c r="H507" i="15"/>
  <c r="F507" i="15"/>
  <c r="D507" i="15"/>
  <c r="B507" i="15"/>
  <c r="N506" i="15"/>
  <c r="L506" i="15"/>
  <c r="J506" i="15"/>
  <c r="H506" i="15"/>
  <c r="F506" i="15"/>
  <c r="D506" i="15"/>
  <c r="B506" i="15"/>
  <c r="N505" i="15"/>
  <c r="L505" i="15"/>
  <c r="J505" i="15"/>
  <c r="H505" i="15"/>
  <c r="F505" i="15"/>
  <c r="D505" i="15"/>
  <c r="B505" i="15"/>
  <c r="N503" i="15"/>
  <c r="L503" i="15"/>
  <c r="J503" i="15"/>
  <c r="H503" i="15"/>
  <c r="F503" i="15"/>
  <c r="D503" i="15"/>
  <c r="B503" i="15"/>
  <c r="N502" i="15"/>
  <c r="L502" i="15"/>
  <c r="J502" i="15"/>
  <c r="H502" i="15"/>
  <c r="F502" i="15"/>
  <c r="D502" i="15"/>
  <c r="B502" i="15"/>
  <c r="N501" i="15"/>
  <c r="L501" i="15"/>
  <c r="J501" i="15"/>
  <c r="H501" i="15"/>
  <c r="F501" i="15"/>
  <c r="D501" i="15"/>
  <c r="B501" i="15"/>
  <c r="N500" i="15"/>
  <c r="L500" i="15"/>
  <c r="J500" i="15"/>
  <c r="H500" i="15"/>
  <c r="F500" i="15"/>
  <c r="D500" i="15"/>
  <c r="B500" i="15"/>
  <c r="N498" i="15"/>
  <c r="L498" i="15"/>
  <c r="J498" i="15"/>
  <c r="H498" i="15"/>
  <c r="F498" i="15"/>
  <c r="D498" i="15"/>
  <c r="B498" i="15"/>
  <c r="N497" i="15"/>
  <c r="L497" i="15"/>
  <c r="J497" i="15"/>
  <c r="H497" i="15"/>
  <c r="F497" i="15"/>
  <c r="D497" i="15"/>
  <c r="B497" i="15"/>
  <c r="N496" i="15"/>
  <c r="L496" i="15"/>
  <c r="J496" i="15"/>
  <c r="H496" i="15"/>
  <c r="F496" i="15"/>
  <c r="D496" i="15"/>
  <c r="B496" i="15"/>
  <c r="N495" i="15"/>
  <c r="L495" i="15"/>
  <c r="J495" i="15"/>
  <c r="H495" i="15"/>
  <c r="F495" i="15"/>
  <c r="D495" i="15"/>
  <c r="B495" i="15"/>
  <c r="N493" i="15"/>
  <c r="L493" i="15"/>
  <c r="J493" i="15"/>
  <c r="H493" i="15"/>
  <c r="F493" i="15"/>
  <c r="D493" i="15"/>
  <c r="B493" i="15"/>
  <c r="N492" i="15"/>
  <c r="L492" i="15"/>
  <c r="J492" i="15"/>
  <c r="H492" i="15"/>
  <c r="F492" i="15"/>
  <c r="D492" i="15"/>
  <c r="B492" i="15"/>
  <c r="N491" i="15"/>
  <c r="L491" i="15"/>
  <c r="J491" i="15"/>
  <c r="H491" i="15"/>
  <c r="F491" i="15"/>
  <c r="D491" i="15"/>
  <c r="B491" i="15"/>
  <c r="N490" i="15"/>
  <c r="L490" i="15"/>
  <c r="J490" i="15"/>
  <c r="H490" i="15"/>
  <c r="F490" i="15"/>
  <c r="D490" i="15"/>
  <c r="B490" i="15"/>
  <c r="N488" i="15"/>
  <c r="L488" i="15"/>
  <c r="J488" i="15"/>
  <c r="H488" i="15"/>
  <c r="F488" i="15"/>
  <c r="D488" i="15"/>
  <c r="B488" i="15"/>
  <c r="N477" i="15"/>
  <c r="L477" i="15"/>
  <c r="J477" i="15"/>
  <c r="H477" i="15"/>
  <c r="F477" i="15"/>
  <c r="D477" i="15"/>
  <c r="B477" i="15"/>
  <c r="N448" i="15"/>
  <c r="L448" i="15"/>
  <c r="J448" i="15"/>
  <c r="H448" i="15"/>
  <c r="F448" i="15"/>
  <c r="D448" i="15"/>
  <c r="B448" i="15"/>
  <c r="N447" i="15"/>
  <c r="L447" i="15"/>
  <c r="J447" i="15"/>
  <c r="H447" i="15"/>
  <c r="F447" i="15"/>
  <c r="D447" i="15"/>
  <c r="B447" i="15"/>
  <c r="N446" i="15"/>
  <c r="L446" i="15"/>
  <c r="J446" i="15"/>
  <c r="H446" i="15"/>
  <c r="F446" i="15"/>
  <c r="D446" i="15"/>
  <c r="B446" i="15"/>
  <c r="N445" i="15"/>
  <c r="L445" i="15"/>
  <c r="J445" i="15"/>
  <c r="H445" i="15"/>
  <c r="F445" i="15"/>
  <c r="D445" i="15"/>
  <c r="B445" i="15"/>
  <c r="N443" i="15"/>
  <c r="L443" i="15"/>
  <c r="J443" i="15"/>
  <c r="H443" i="15"/>
  <c r="F443" i="15"/>
  <c r="D443" i="15"/>
  <c r="B443" i="15"/>
  <c r="N442" i="15"/>
  <c r="L442" i="15"/>
  <c r="J442" i="15"/>
  <c r="H442" i="15"/>
  <c r="F442" i="15"/>
  <c r="D442" i="15"/>
  <c r="B442" i="15"/>
  <c r="N441" i="15"/>
  <c r="L441" i="15"/>
  <c r="J441" i="15"/>
  <c r="H441" i="15"/>
  <c r="F441" i="15"/>
  <c r="D441" i="15"/>
  <c r="B441" i="15"/>
  <c r="N440" i="15"/>
  <c r="L440" i="15"/>
  <c r="J440" i="15"/>
  <c r="H440" i="15"/>
  <c r="F440" i="15"/>
  <c r="D440" i="15"/>
  <c r="B440" i="15"/>
  <c r="N438" i="15"/>
  <c r="L438" i="15"/>
  <c r="J438" i="15"/>
  <c r="H438" i="15"/>
  <c r="F438" i="15"/>
  <c r="D438" i="15"/>
  <c r="B438" i="15"/>
  <c r="N437" i="15"/>
  <c r="L437" i="15"/>
  <c r="J437" i="15"/>
  <c r="H437" i="15"/>
  <c r="F437" i="15"/>
  <c r="D437" i="15"/>
  <c r="B437" i="15"/>
  <c r="N436" i="15"/>
  <c r="L436" i="15"/>
  <c r="J436" i="15"/>
  <c r="H436" i="15"/>
  <c r="F436" i="15"/>
  <c r="D436" i="15"/>
  <c r="B436" i="15"/>
  <c r="N435" i="15"/>
  <c r="L435" i="15"/>
  <c r="J435" i="15"/>
  <c r="H435" i="15"/>
  <c r="F435" i="15"/>
  <c r="D435" i="15"/>
  <c r="B435" i="15"/>
  <c r="N433" i="15"/>
  <c r="L433" i="15"/>
  <c r="J433" i="15"/>
  <c r="H433" i="15"/>
  <c r="F433" i="15"/>
  <c r="D433" i="15"/>
  <c r="B433" i="15"/>
  <c r="N432" i="15"/>
  <c r="L432" i="15"/>
  <c r="J432" i="15"/>
  <c r="H432" i="15"/>
  <c r="F432" i="15"/>
  <c r="D432" i="15"/>
  <c r="B432" i="15"/>
  <c r="N431" i="15"/>
  <c r="L431" i="15"/>
  <c r="J431" i="15"/>
  <c r="H431" i="15"/>
  <c r="F431" i="15"/>
  <c r="D431" i="15"/>
  <c r="B431" i="15"/>
  <c r="N430" i="15"/>
  <c r="L430" i="15"/>
  <c r="J430" i="15"/>
  <c r="H430" i="15"/>
  <c r="F430" i="15"/>
  <c r="D430" i="15"/>
  <c r="B430" i="15"/>
  <c r="N428" i="15"/>
  <c r="L428" i="15"/>
  <c r="J428" i="15"/>
  <c r="H428" i="15"/>
  <c r="F428" i="15"/>
  <c r="D428" i="15"/>
  <c r="B428" i="15"/>
  <c r="N418" i="15"/>
  <c r="L418" i="15"/>
  <c r="J418" i="15"/>
  <c r="H418" i="15"/>
  <c r="F418" i="15"/>
  <c r="D418" i="15"/>
  <c r="B418" i="15"/>
  <c r="N417" i="15"/>
  <c r="L417" i="15"/>
  <c r="J417" i="15"/>
  <c r="H417" i="15"/>
  <c r="F417" i="15"/>
  <c r="D417" i="15"/>
  <c r="B417" i="15"/>
  <c r="N416" i="15"/>
  <c r="L416" i="15"/>
  <c r="J416" i="15"/>
  <c r="H416" i="15"/>
  <c r="F416" i="15"/>
  <c r="D416" i="15"/>
  <c r="B416" i="15"/>
  <c r="N415" i="15"/>
  <c r="L415" i="15"/>
  <c r="J415" i="15"/>
  <c r="H415" i="15"/>
  <c r="F415" i="15"/>
  <c r="D415" i="15"/>
  <c r="B415" i="15"/>
  <c r="N413" i="15"/>
  <c r="L413" i="15"/>
  <c r="J413" i="15"/>
  <c r="H413" i="15"/>
  <c r="F413" i="15"/>
  <c r="D413" i="15"/>
  <c r="B413" i="15"/>
  <c r="N412" i="15"/>
  <c r="L412" i="15"/>
  <c r="J412" i="15"/>
  <c r="H412" i="15"/>
  <c r="F412" i="15"/>
  <c r="D412" i="15"/>
  <c r="B412" i="15"/>
  <c r="N411" i="15"/>
  <c r="L411" i="15"/>
  <c r="J411" i="15"/>
  <c r="H411" i="15"/>
  <c r="F411" i="15"/>
  <c r="D411" i="15"/>
  <c r="B411" i="15"/>
  <c r="N410" i="15"/>
  <c r="L410" i="15"/>
  <c r="J410" i="15"/>
  <c r="H410" i="15"/>
  <c r="F410" i="15"/>
  <c r="D410" i="15"/>
  <c r="B410" i="15"/>
  <c r="N408" i="15"/>
  <c r="L408" i="15"/>
  <c r="J408" i="15"/>
  <c r="H408" i="15"/>
  <c r="F408" i="15"/>
  <c r="D408" i="15"/>
  <c r="B408" i="15"/>
  <c r="N407" i="15"/>
  <c r="L407" i="15"/>
  <c r="J407" i="15"/>
  <c r="H407" i="15"/>
  <c r="F407" i="15"/>
  <c r="D407" i="15"/>
  <c r="B407" i="15"/>
  <c r="N406" i="15"/>
  <c r="L406" i="15"/>
  <c r="J406" i="15"/>
  <c r="H406" i="15"/>
  <c r="F406" i="15"/>
  <c r="D406" i="15"/>
  <c r="B406" i="15"/>
  <c r="N405" i="15"/>
  <c r="L405" i="15"/>
  <c r="J405" i="15"/>
  <c r="H405" i="15"/>
  <c r="F405" i="15"/>
  <c r="D405" i="15"/>
  <c r="B405" i="15"/>
  <c r="N403" i="15"/>
  <c r="L403" i="15"/>
  <c r="J403" i="15"/>
  <c r="H403" i="15"/>
  <c r="F403" i="15"/>
  <c r="D403" i="15"/>
  <c r="B403" i="15"/>
  <c r="N402" i="15"/>
  <c r="L402" i="15"/>
  <c r="J402" i="15"/>
  <c r="H402" i="15"/>
  <c r="F402" i="15"/>
  <c r="D402" i="15"/>
  <c r="B402" i="15"/>
  <c r="N401" i="15"/>
  <c r="L401" i="15"/>
  <c r="J401" i="15"/>
  <c r="H401" i="15"/>
  <c r="F401" i="15"/>
  <c r="D401" i="15"/>
  <c r="B401" i="15"/>
  <c r="N400" i="15"/>
  <c r="L400" i="15"/>
  <c r="J400" i="15"/>
  <c r="H400" i="15"/>
  <c r="F400" i="15"/>
  <c r="D400" i="15"/>
  <c r="B400" i="15"/>
  <c r="N398" i="15"/>
  <c r="L398" i="15"/>
  <c r="J398" i="15"/>
  <c r="H398" i="15"/>
  <c r="F398" i="15"/>
  <c r="D398" i="15"/>
  <c r="B398" i="15"/>
  <c r="N388" i="15"/>
  <c r="L388" i="15"/>
  <c r="J388" i="15"/>
  <c r="H388" i="15"/>
  <c r="F388" i="15"/>
  <c r="D388" i="15"/>
  <c r="B388" i="15"/>
  <c r="N387" i="15"/>
  <c r="L387" i="15"/>
  <c r="J387" i="15"/>
  <c r="H387" i="15"/>
  <c r="F387" i="15"/>
  <c r="D387" i="15"/>
  <c r="B387" i="15"/>
  <c r="N386" i="15"/>
  <c r="L386" i="15"/>
  <c r="J386" i="15"/>
  <c r="H386" i="15"/>
  <c r="F386" i="15"/>
  <c r="D386" i="15"/>
  <c r="B386" i="15"/>
  <c r="N385" i="15"/>
  <c r="L385" i="15"/>
  <c r="J385" i="15"/>
  <c r="H385" i="15"/>
  <c r="F385" i="15"/>
  <c r="D385" i="15"/>
  <c r="B385" i="15"/>
  <c r="N383" i="15"/>
  <c r="L383" i="15"/>
  <c r="J383" i="15"/>
  <c r="H383" i="15"/>
  <c r="F383" i="15"/>
  <c r="D383" i="15"/>
  <c r="B383" i="15"/>
  <c r="N382" i="15"/>
  <c r="L382" i="15"/>
  <c r="J382" i="15"/>
  <c r="H382" i="15"/>
  <c r="F382" i="15"/>
  <c r="D382" i="15"/>
  <c r="B382" i="15"/>
  <c r="N381" i="15"/>
  <c r="L381" i="15"/>
  <c r="J381" i="15"/>
  <c r="H381" i="15"/>
  <c r="F381" i="15"/>
  <c r="D381" i="15"/>
  <c r="B381" i="15"/>
  <c r="N380" i="15"/>
  <c r="L380" i="15"/>
  <c r="J380" i="15"/>
  <c r="H380" i="15"/>
  <c r="F380" i="15"/>
  <c r="D380" i="15"/>
  <c r="B380" i="15"/>
  <c r="N378" i="15"/>
  <c r="L378" i="15"/>
  <c r="J378" i="15"/>
  <c r="H378" i="15"/>
  <c r="F378" i="15"/>
  <c r="D378" i="15"/>
  <c r="B378" i="15"/>
  <c r="N377" i="15"/>
  <c r="L377" i="15"/>
  <c r="J377" i="15"/>
  <c r="H377" i="15"/>
  <c r="F377" i="15"/>
  <c r="D377" i="15"/>
  <c r="B377" i="15"/>
  <c r="N376" i="15"/>
  <c r="L376" i="15"/>
  <c r="J376" i="15"/>
  <c r="H376" i="15"/>
  <c r="F376" i="15"/>
  <c r="D376" i="15"/>
  <c r="B376" i="15"/>
  <c r="N375" i="15"/>
  <c r="L375" i="15"/>
  <c r="J375" i="15"/>
  <c r="H375" i="15"/>
  <c r="F375" i="15"/>
  <c r="D375" i="15"/>
  <c r="B375" i="15"/>
  <c r="N373" i="15"/>
  <c r="L373" i="15"/>
  <c r="J373" i="15"/>
  <c r="H373" i="15"/>
  <c r="F373" i="15"/>
  <c r="D373" i="15"/>
  <c r="B373" i="15"/>
  <c r="N372" i="15"/>
  <c r="L372" i="15"/>
  <c r="J372" i="15"/>
  <c r="H372" i="15"/>
  <c r="F372" i="15"/>
  <c r="D372" i="15"/>
  <c r="B372" i="15"/>
  <c r="N371" i="15"/>
  <c r="L371" i="15"/>
  <c r="J371" i="15"/>
  <c r="H371" i="15"/>
  <c r="F371" i="15"/>
  <c r="D371" i="15"/>
  <c r="B371" i="15"/>
  <c r="N370" i="15"/>
  <c r="L370" i="15"/>
  <c r="J370" i="15"/>
  <c r="H370" i="15"/>
  <c r="F370" i="15"/>
  <c r="D370" i="15"/>
  <c r="B370" i="15"/>
  <c r="N368" i="15"/>
  <c r="L368" i="15"/>
  <c r="J368" i="15"/>
  <c r="H368" i="15"/>
  <c r="F368" i="15"/>
  <c r="D368" i="15"/>
  <c r="B368" i="15"/>
  <c r="N358" i="15"/>
  <c r="L358" i="15"/>
  <c r="J358" i="15"/>
  <c r="H358" i="15"/>
  <c r="F358" i="15"/>
  <c r="D358" i="15"/>
  <c r="B358" i="15"/>
  <c r="N357" i="15"/>
  <c r="L357" i="15"/>
  <c r="J357" i="15"/>
  <c r="H357" i="15"/>
  <c r="F357" i="15"/>
  <c r="D357" i="15"/>
  <c r="B357" i="15"/>
  <c r="N356" i="15"/>
  <c r="L356" i="15"/>
  <c r="J356" i="15"/>
  <c r="H356" i="15"/>
  <c r="F356" i="15"/>
  <c r="D356" i="15"/>
  <c r="B356" i="15"/>
  <c r="N355" i="15"/>
  <c r="L355" i="15"/>
  <c r="J355" i="15"/>
  <c r="H355" i="15"/>
  <c r="F355" i="15"/>
  <c r="D355" i="15"/>
  <c r="B355" i="15"/>
  <c r="N353" i="15"/>
  <c r="L353" i="15"/>
  <c r="J353" i="15"/>
  <c r="H353" i="15"/>
  <c r="F353" i="15"/>
  <c r="D353" i="15"/>
  <c r="B353" i="15"/>
  <c r="N352" i="15"/>
  <c r="L352" i="15"/>
  <c r="J352" i="15"/>
  <c r="H352" i="15"/>
  <c r="F352" i="15"/>
  <c r="D352" i="15"/>
  <c r="B352" i="15"/>
  <c r="N351" i="15"/>
  <c r="L351" i="15"/>
  <c r="J351" i="15"/>
  <c r="H351" i="15"/>
  <c r="F351" i="15"/>
  <c r="D351" i="15"/>
  <c r="B351" i="15"/>
  <c r="N350" i="15"/>
  <c r="L350" i="15"/>
  <c r="J350" i="15"/>
  <c r="H350" i="15"/>
  <c r="F350" i="15"/>
  <c r="D350" i="15"/>
  <c r="B350" i="15"/>
  <c r="N348" i="15"/>
  <c r="L348" i="15"/>
  <c r="J348" i="15"/>
  <c r="H348" i="15"/>
  <c r="F348" i="15"/>
  <c r="D348" i="15"/>
  <c r="B348" i="15"/>
  <c r="N347" i="15"/>
  <c r="L347" i="15"/>
  <c r="J347" i="15"/>
  <c r="H347" i="15"/>
  <c r="F347" i="15"/>
  <c r="D347" i="15"/>
  <c r="B347" i="15"/>
  <c r="N346" i="15"/>
  <c r="L346" i="15"/>
  <c r="J346" i="15"/>
  <c r="H346" i="15"/>
  <c r="F346" i="15"/>
  <c r="D346" i="15"/>
  <c r="B346" i="15"/>
  <c r="N345" i="15"/>
  <c r="L345" i="15"/>
  <c r="J345" i="15"/>
  <c r="H345" i="15"/>
  <c r="F345" i="15"/>
  <c r="D345" i="15"/>
  <c r="B345" i="15"/>
  <c r="N343" i="15"/>
  <c r="L343" i="15"/>
  <c r="J343" i="15"/>
  <c r="H343" i="15"/>
  <c r="F343" i="15"/>
  <c r="D343" i="15"/>
  <c r="B343" i="15"/>
  <c r="N342" i="15"/>
  <c r="L342" i="15"/>
  <c r="J342" i="15"/>
  <c r="H342" i="15"/>
  <c r="F342" i="15"/>
  <c r="D342" i="15"/>
  <c r="B342" i="15"/>
  <c r="N341" i="15"/>
  <c r="L341" i="15"/>
  <c r="J341" i="15"/>
  <c r="H341" i="15"/>
  <c r="F341" i="15"/>
  <c r="D341" i="15"/>
  <c r="B341" i="15"/>
  <c r="N340" i="15"/>
  <c r="L340" i="15"/>
  <c r="J340" i="15"/>
  <c r="H340" i="15"/>
  <c r="F340" i="15"/>
  <c r="D340" i="15"/>
  <c r="B340" i="15"/>
  <c r="N338" i="15"/>
  <c r="L338" i="15"/>
  <c r="J338" i="15"/>
  <c r="H338" i="15"/>
  <c r="F338" i="15"/>
  <c r="D338" i="15"/>
  <c r="B338" i="15"/>
  <c r="N328" i="15"/>
  <c r="L328" i="15"/>
  <c r="J328" i="15"/>
  <c r="H328" i="15"/>
  <c r="F328" i="15"/>
  <c r="D328" i="15"/>
  <c r="B328" i="15"/>
  <c r="N327" i="15"/>
  <c r="L327" i="15"/>
  <c r="J327" i="15"/>
  <c r="H327" i="15"/>
  <c r="F327" i="15"/>
  <c r="D327" i="15"/>
  <c r="B327" i="15"/>
  <c r="N326" i="15"/>
  <c r="L326" i="15"/>
  <c r="J326" i="15"/>
  <c r="H326" i="15"/>
  <c r="F326" i="15"/>
  <c r="D326" i="15"/>
  <c r="B326" i="15"/>
  <c r="N325" i="15"/>
  <c r="L325" i="15"/>
  <c r="J325" i="15"/>
  <c r="H325" i="15"/>
  <c r="F325" i="15"/>
  <c r="D325" i="15"/>
  <c r="B325" i="15"/>
  <c r="N323" i="15"/>
  <c r="L323" i="15"/>
  <c r="J323" i="15"/>
  <c r="H323" i="15"/>
  <c r="F323" i="15"/>
  <c r="D323" i="15"/>
  <c r="B323" i="15"/>
  <c r="N322" i="15"/>
  <c r="L322" i="15"/>
  <c r="J322" i="15"/>
  <c r="H322" i="15"/>
  <c r="F322" i="15"/>
  <c r="D322" i="15"/>
  <c r="B322" i="15"/>
  <c r="N321" i="15"/>
  <c r="L321" i="15"/>
  <c r="J321" i="15"/>
  <c r="H321" i="15"/>
  <c r="F321" i="15"/>
  <c r="D321" i="15"/>
  <c r="B321" i="15"/>
  <c r="N320" i="15"/>
  <c r="L320" i="15"/>
  <c r="J320" i="15"/>
  <c r="H320" i="15"/>
  <c r="F320" i="15"/>
  <c r="D320" i="15"/>
  <c r="B320" i="15"/>
  <c r="N318" i="15"/>
  <c r="L318" i="15"/>
  <c r="J318" i="15"/>
  <c r="H318" i="15"/>
  <c r="F318" i="15"/>
  <c r="D318" i="15"/>
  <c r="B318" i="15"/>
  <c r="N317" i="15"/>
  <c r="L317" i="15"/>
  <c r="J317" i="15"/>
  <c r="H317" i="15"/>
  <c r="F317" i="15"/>
  <c r="D317" i="15"/>
  <c r="B317" i="15"/>
  <c r="N316" i="15"/>
  <c r="L316" i="15"/>
  <c r="J316" i="15"/>
  <c r="H316" i="15"/>
  <c r="F316" i="15"/>
  <c r="D316" i="15"/>
  <c r="B316" i="15"/>
  <c r="N315" i="15"/>
  <c r="L315" i="15"/>
  <c r="J315" i="15"/>
  <c r="H315" i="15"/>
  <c r="F315" i="15"/>
  <c r="D315" i="15"/>
  <c r="B315" i="15"/>
  <c r="N313" i="15"/>
  <c r="L313" i="15"/>
  <c r="J313" i="15"/>
  <c r="H313" i="15"/>
  <c r="F313" i="15"/>
  <c r="D313" i="15"/>
  <c r="B313" i="15"/>
  <c r="N312" i="15"/>
  <c r="L312" i="15"/>
  <c r="J312" i="15"/>
  <c r="H312" i="15"/>
  <c r="F312" i="15"/>
  <c r="D312" i="15"/>
  <c r="B312" i="15"/>
  <c r="N311" i="15"/>
  <c r="L311" i="15"/>
  <c r="J311" i="15"/>
  <c r="H311" i="15"/>
  <c r="F311" i="15"/>
  <c r="D311" i="15"/>
  <c r="B311" i="15"/>
  <c r="N310" i="15"/>
  <c r="L310" i="15"/>
  <c r="J310" i="15"/>
  <c r="H310" i="15"/>
  <c r="F310" i="15"/>
  <c r="D310" i="15"/>
  <c r="B310" i="15"/>
  <c r="N308" i="15"/>
  <c r="L308" i="15"/>
  <c r="J308" i="15"/>
  <c r="H308" i="15"/>
  <c r="F308" i="15"/>
  <c r="D308" i="15"/>
  <c r="B308" i="15"/>
  <c r="L298" i="15"/>
  <c r="J298" i="15"/>
  <c r="H298" i="15"/>
  <c r="F298" i="15"/>
  <c r="D298" i="15"/>
  <c r="B298" i="15"/>
  <c r="L297" i="15"/>
  <c r="J297" i="15"/>
  <c r="H297" i="15"/>
  <c r="F297" i="15"/>
  <c r="D297" i="15"/>
  <c r="B297" i="15"/>
  <c r="L296" i="15"/>
  <c r="J296" i="15"/>
  <c r="H296" i="15"/>
  <c r="F296" i="15"/>
  <c r="D296" i="15"/>
  <c r="B296" i="15"/>
  <c r="L295" i="15"/>
  <c r="J295" i="15"/>
  <c r="H295" i="15"/>
  <c r="F295" i="15"/>
  <c r="D295" i="15"/>
  <c r="B295" i="15"/>
  <c r="L293" i="15"/>
  <c r="J293" i="15"/>
  <c r="H293" i="15"/>
  <c r="F293" i="15"/>
  <c r="D293" i="15"/>
  <c r="B293" i="15"/>
  <c r="L292" i="15"/>
  <c r="J292" i="15"/>
  <c r="H292" i="15"/>
  <c r="F292" i="15"/>
  <c r="D292" i="15"/>
  <c r="B292" i="15"/>
  <c r="L291" i="15"/>
  <c r="J291" i="15"/>
  <c r="H291" i="15"/>
  <c r="F291" i="15"/>
  <c r="D291" i="15"/>
  <c r="B291" i="15"/>
  <c r="L290" i="15"/>
  <c r="J290" i="15"/>
  <c r="H290" i="15"/>
  <c r="F290" i="15"/>
  <c r="D290" i="15"/>
  <c r="B290" i="15"/>
  <c r="L288" i="15"/>
  <c r="J288" i="15"/>
  <c r="H288" i="15"/>
  <c r="F288" i="15"/>
  <c r="D288" i="15"/>
  <c r="B288" i="15"/>
  <c r="L287" i="15"/>
  <c r="J287" i="15"/>
  <c r="H287" i="15"/>
  <c r="F287" i="15"/>
  <c r="D287" i="15"/>
  <c r="B287" i="15"/>
  <c r="L286" i="15"/>
  <c r="J286" i="15"/>
  <c r="H286" i="15"/>
  <c r="F286" i="15"/>
  <c r="D286" i="15"/>
  <c r="B286" i="15"/>
  <c r="L285" i="15"/>
  <c r="J285" i="15"/>
  <c r="H285" i="15"/>
  <c r="F285" i="15"/>
  <c r="D285" i="15"/>
  <c r="B285" i="15"/>
  <c r="L283" i="15"/>
  <c r="J283" i="15"/>
  <c r="H283" i="15"/>
  <c r="F283" i="15"/>
  <c r="D283" i="15"/>
  <c r="B283" i="15"/>
  <c r="L282" i="15"/>
  <c r="J282" i="15"/>
  <c r="H282" i="15"/>
  <c r="F282" i="15"/>
  <c r="D282" i="15"/>
  <c r="B282" i="15"/>
  <c r="L281" i="15"/>
  <c r="J281" i="15"/>
  <c r="H281" i="15"/>
  <c r="F281" i="15"/>
  <c r="D281" i="15"/>
  <c r="B281" i="15"/>
  <c r="L280" i="15"/>
  <c r="J280" i="15"/>
  <c r="H280" i="15"/>
  <c r="F280" i="15"/>
  <c r="D280" i="15"/>
  <c r="B280" i="15"/>
  <c r="L278" i="15"/>
  <c r="J278" i="15"/>
  <c r="H278" i="15"/>
  <c r="F278" i="15"/>
  <c r="D278" i="15"/>
  <c r="B278" i="15"/>
  <c r="L268" i="15"/>
  <c r="J268" i="15"/>
  <c r="H268" i="15"/>
  <c r="F268" i="15"/>
  <c r="D268" i="15"/>
  <c r="B268" i="15"/>
  <c r="L267" i="15"/>
  <c r="J267" i="15"/>
  <c r="H267" i="15"/>
  <c r="F267" i="15"/>
  <c r="D267" i="15"/>
  <c r="B267" i="15"/>
  <c r="L266" i="15"/>
  <c r="J266" i="15"/>
  <c r="H266" i="15"/>
  <c r="F266" i="15"/>
  <c r="D266" i="15"/>
  <c r="B266" i="15"/>
  <c r="L265" i="15"/>
  <c r="J265" i="15"/>
  <c r="H265" i="15"/>
  <c r="F265" i="15"/>
  <c r="D265" i="15"/>
  <c r="B265" i="15"/>
  <c r="L263" i="15"/>
  <c r="J263" i="15"/>
  <c r="H263" i="15"/>
  <c r="F263" i="15"/>
  <c r="D263" i="15"/>
  <c r="B263" i="15"/>
  <c r="L262" i="15"/>
  <c r="J262" i="15"/>
  <c r="H262" i="15"/>
  <c r="F262" i="15"/>
  <c r="D262" i="15"/>
  <c r="B262" i="15"/>
  <c r="L261" i="15"/>
  <c r="J261" i="15"/>
  <c r="H261" i="15"/>
  <c r="F261" i="15"/>
  <c r="D261" i="15"/>
  <c r="B261" i="15"/>
  <c r="L260" i="15"/>
  <c r="J260" i="15"/>
  <c r="H260" i="15"/>
  <c r="F260" i="15"/>
  <c r="D260" i="15"/>
  <c r="B260" i="15"/>
  <c r="L258" i="15"/>
  <c r="J258" i="15"/>
  <c r="H258" i="15"/>
  <c r="F258" i="15"/>
  <c r="D258" i="15"/>
  <c r="B258" i="15"/>
  <c r="L257" i="15"/>
  <c r="J257" i="15"/>
  <c r="H257" i="15"/>
  <c r="F257" i="15"/>
  <c r="D257" i="15"/>
  <c r="B257" i="15"/>
  <c r="L256" i="15"/>
  <c r="J256" i="15"/>
  <c r="H256" i="15"/>
  <c r="F256" i="15"/>
  <c r="D256" i="15"/>
  <c r="B256" i="15"/>
  <c r="L255" i="15"/>
  <c r="J255" i="15"/>
  <c r="H255" i="15"/>
  <c r="F255" i="15"/>
  <c r="D255" i="15"/>
  <c r="B255" i="15"/>
  <c r="L253" i="15"/>
  <c r="J253" i="15"/>
  <c r="H253" i="15"/>
  <c r="F253" i="15"/>
  <c r="D253" i="15"/>
  <c r="B253" i="15"/>
  <c r="L252" i="15"/>
  <c r="J252" i="15"/>
  <c r="H252" i="15"/>
  <c r="F252" i="15"/>
  <c r="D252" i="15"/>
  <c r="B252" i="15"/>
  <c r="L251" i="15"/>
  <c r="J251" i="15"/>
  <c r="H251" i="15"/>
  <c r="F251" i="15"/>
  <c r="D251" i="15"/>
  <c r="B251" i="15"/>
  <c r="L250" i="15"/>
  <c r="J250" i="15"/>
  <c r="H250" i="15"/>
  <c r="F250" i="15"/>
  <c r="D250" i="15"/>
  <c r="B250" i="15"/>
  <c r="L248" i="15"/>
  <c r="J248" i="15"/>
  <c r="H248" i="15"/>
  <c r="F248" i="15"/>
  <c r="D248" i="15"/>
  <c r="B248" i="15"/>
  <c r="L238" i="15"/>
  <c r="J238" i="15"/>
  <c r="H238" i="15"/>
  <c r="F238" i="15"/>
  <c r="D238" i="15"/>
  <c r="B238" i="15"/>
  <c r="L237" i="15"/>
  <c r="J237" i="15"/>
  <c r="H237" i="15"/>
  <c r="F237" i="15"/>
  <c r="D237" i="15"/>
  <c r="B237" i="15"/>
  <c r="L236" i="15"/>
  <c r="J236" i="15"/>
  <c r="H236" i="15"/>
  <c r="F236" i="15"/>
  <c r="D236" i="15"/>
  <c r="B236" i="15"/>
  <c r="L235" i="15"/>
  <c r="J235" i="15"/>
  <c r="H235" i="15"/>
  <c r="F235" i="15"/>
  <c r="D235" i="15"/>
  <c r="B235" i="15"/>
  <c r="L233" i="15"/>
  <c r="J233" i="15"/>
  <c r="H233" i="15"/>
  <c r="F233" i="15"/>
  <c r="D233" i="15"/>
  <c r="B233" i="15"/>
  <c r="L232" i="15"/>
  <c r="J232" i="15"/>
  <c r="H232" i="15"/>
  <c r="F232" i="15"/>
  <c r="D232" i="15"/>
  <c r="B232" i="15"/>
  <c r="L231" i="15"/>
  <c r="J231" i="15"/>
  <c r="H231" i="15"/>
  <c r="F231" i="15"/>
  <c r="D231" i="15"/>
  <c r="B231" i="15"/>
  <c r="L230" i="15"/>
  <c r="J230" i="15"/>
  <c r="H230" i="15"/>
  <c r="F230" i="15"/>
  <c r="D230" i="15"/>
  <c r="B230" i="15"/>
  <c r="L228" i="15"/>
  <c r="J228" i="15"/>
  <c r="H228" i="15"/>
  <c r="F228" i="15"/>
  <c r="D228" i="15"/>
  <c r="B228" i="15"/>
  <c r="L227" i="15"/>
  <c r="J227" i="15"/>
  <c r="H227" i="15"/>
  <c r="F227" i="15"/>
  <c r="D227" i="15"/>
  <c r="B227" i="15"/>
  <c r="L226" i="15"/>
  <c r="J226" i="15"/>
  <c r="H226" i="15"/>
  <c r="F226" i="15"/>
  <c r="D226" i="15"/>
  <c r="B226" i="15"/>
  <c r="L225" i="15"/>
  <c r="J225" i="15"/>
  <c r="H225" i="15"/>
  <c r="F225" i="15"/>
  <c r="D225" i="15"/>
  <c r="B225" i="15"/>
  <c r="L223" i="15"/>
  <c r="J223" i="15"/>
  <c r="H223" i="15"/>
  <c r="F223" i="15"/>
  <c r="D223" i="15"/>
  <c r="B223" i="15"/>
  <c r="L222" i="15"/>
  <c r="J222" i="15"/>
  <c r="H222" i="15"/>
  <c r="F222" i="15"/>
  <c r="D222" i="15"/>
  <c r="B222" i="15"/>
  <c r="L221" i="15"/>
  <c r="J221" i="15"/>
  <c r="H221" i="15"/>
  <c r="F221" i="15"/>
  <c r="D221" i="15"/>
  <c r="B221" i="15"/>
  <c r="L220" i="15"/>
  <c r="J220" i="15"/>
  <c r="H220" i="15"/>
  <c r="F220" i="15"/>
  <c r="D220" i="15"/>
  <c r="B220" i="15"/>
  <c r="L218" i="15"/>
  <c r="J218" i="15"/>
  <c r="H218" i="15"/>
  <c r="F218" i="15"/>
  <c r="D218" i="15"/>
  <c r="B218" i="15"/>
  <c r="L208" i="15"/>
  <c r="J208" i="15"/>
  <c r="H208" i="15"/>
  <c r="F208" i="15"/>
  <c r="D208" i="15"/>
  <c r="B208" i="15"/>
  <c r="L207" i="15"/>
  <c r="J207" i="15"/>
  <c r="H207" i="15"/>
  <c r="F207" i="15"/>
  <c r="D207" i="15"/>
  <c r="B207" i="15"/>
  <c r="L206" i="15"/>
  <c r="J206" i="15"/>
  <c r="H206" i="15"/>
  <c r="F206" i="15"/>
  <c r="D206" i="15"/>
  <c r="B206" i="15"/>
  <c r="L205" i="15"/>
  <c r="J205" i="15"/>
  <c r="H205" i="15"/>
  <c r="F205" i="15"/>
  <c r="D205" i="15"/>
  <c r="B205" i="15"/>
  <c r="L203" i="15"/>
  <c r="J203" i="15"/>
  <c r="H203" i="15"/>
  <c r="F203" i="15"/>
  <c r="D203" i="15"/>
  <c r="B203" i="15"/>
  <c r="L202" i="15"/>
  <c r="J202" i="15"/>
  <c r="H202" i="15"/>
  <c r="F202" i="15"/>
  <c r="D202" i="15"/>
  <c r="B202" i="15"/>
  <c r="L201" i="15"/>
  <c r="J201" i="15"/>
  <c r="H201" i="15"/>
  <c r="F201" i="15"/>
  <c r="D201" i="15"/>
  <c r="B201" i="15"/>
  <c r="L200" i="15"/>
  <c r="J200" i="15"/>
  <c r="H200" i="15"/>
  <c r="F200" i="15"/>
  <c r="D200" i="15"/>
  <c r="B200" i="15"/>
  <c r="L198" i="15"/>
  <c r="J198" i="15"/>
  <c r="H198" i="15"/>
  <c r="F198" i="15"/>
  <c r="D198" i="15"/>
  <c r="B198" i="15"/>
  <c r="L197" i="15"/>
  <c r="J197" i="15"/>
  <c r="H197" i="15"/>
  <c r="F197" i="15"/>
  <c r="D197" i="15"/>
  <c r="B197" i="15"/>
  <c r="L196" i="15"/>
  <c r="J196" i="15"/>
  <c r="H196" i="15"/>
  <c r="F196" i="15"/>
  <c r="D196" i="15"/>
  <c r="B196" i="15"/>
  <c r="L195" i="15"/>
  <c r="J195" i="15"/>
  <c r="H195" i="15"/>
  <c r="F195" i="15"/>
  <c r="D195" i="15"/>
  <c r="B195" i="15"/>
  <c r="L193" i="15"/>
  <c r="J193" i="15"/>
  <c r="H193" i="15"/>
  <c r="F193" i="15"/>
  <c r="D193" i="15"/>
  <c r="B193" i="15"/>
  <c r="L192" i="15"/>
  <c r="J192" i="15"/>
  <c r="H192" i="15"/>
  <c r="F192" i="15"/>
  <c r="D192" i="15"/>
  <c r="B192" i="15"/>
  <c r="L191" i="15"/>
  <c r="J191" i="15"/>
  <c r="H191" i="15"/>
  <c r="F191" i="15"/>
  <c r="D191" i="15"/>
  <c r="B191" i="15"/>
  <c r="L190" i="15"/>
  <c r="J190" i="15"/>
  <c r="H190" i="15"/>
  <c r="F190" i="15"/>
  <c r="D190" i="15"/>
  <c r="B190" i="15"/>
  <c r="L188" i="15"/>
  <c r="J188" i="15"/>
  <c r="H188" i="15"/>
  <c r="F188" i="15"/>
  <c r="D188" i="15"/>
  <c r="B188" i="15"/>
  <c r="L178" i="15"/>
  <c r="J178" i="15"/>
  <c r="H178" i="15"/>
  <c r="F178" i="15"/>
  <c r="D178" i="15"/>
  <c r="B178" i="15"/>
  <c r="L177" i="15"/>
  <c r="J177" i="15"/>
  <c r="H177" i="15"/>
  <c r="F177" i="15"/>
  <c r="D177" i="15"/>
  <c r="B177" i="15"/>
  <c r="L176" i="15"/>
  <c r="J176" i="15"/>
  <c r="H176" i="15"/>
  <c r="F176" i="15"/>
  <c r="D176" i="15"/>
  <c r="B176" i="15"/>
  <c r="L175" i="15"/>
  <c r="J175" i="15"/>
  <c r="H175" i="15"/>
  <c r="F175" i="15"/>
  <c r="D175" i="15"/>
  <c r="B175" i="15"/>
  <c r="L173" i="15"/>
  <c r="J173" i="15"/>
  <c r="H173" i="15"/>
  <c r="F173" i="15"/>
  <c r="D173" i="15"/>
  <c r="B173" i="15"/>
  <c r="L172" i="15"/>
  <c r="J172" i="15"/>
  <c r="H172" i="15"/>
  <c r="F172" i="15"/>
  <c r="D172" i="15"/>
  <c r="B172" i="15"/>
  <c r="L171" i="15"/>
  <c r="J171" i="15"/>
  <c r="H171" i="15"/>
  <c r="F171" i="15"/>
  <c r="D171" i="15"/>
  <c r="B171" i="15"/>
  <c r="L170" i="15"/>
  <c r="J170" i="15"/>
  <c r="H170" i="15"/>
  <c r="F170" i="15"/>
  <c r="D170" i="15"/>
  <c r="B170" i="15"/>
  <c r="L168" i="15"/>
  <c r="J168" i="15"/>
  <c r="H168" i="15"/>
  <c r="F168" i="15"/>
  <c r="D168" i="15"/>
  <c r="B168" i="15"/>
  <c r="L167" i="15"/>
  <c r="J167" i="15"/>
  <c r="H167" i="15"/>
  <c r="F167" i="15"/>
  <c r="D167" i="15"/>
  <c r="B167" i="15"/>
  <c r="L166" i="15"/>
  <c r="J166" i="15"/>
  <c r="H166" i="15"/>
  <c r="F166" i="15"/>
  <c r="D166" i="15"/>
  <c r="B166" i="15"/>
  <c r="L165" i="15"/>
  <c r="J165" i="15"/>
  <c r="H165" i="15"/>
  <c r="F165" i="15"/>
  <c r="D165" i="15"/>
  <c r="B165" i="15"/>
  <c r="L163" i="15"/>
  <c r="J163" i="15"/>
  <c r="H163" i="15"/>
  <c r="F163" i="15"/>
  <c r="D163" i="15"/>
  <c r="B163" i="15"/>
  <c r="L162" i="15"/>
  <c r="J162" i="15"/>
  <c r="H162" i="15"/>
  <c r="F162" i="15"/>
  <c r="D162" i="15"/>
  <c r="B162" i="15"/>
  <c r="L161" i="15"/>
  <c r="J161" i="15"/>
  <c r="H161" i="15"/>
  <c r="F161" i="15"/>
  <c r="D161" i="15"/>
  <c r="B161" i="15"/>
  <c r="L160" i="15"/>
  <c r="J160" i="15"/>
  <c r="H160" i="15"/>
  <c r="F160" i="15"/>
  <c r="D160" i="15"/>
  <c r="B160" i="15"/>
  <c r="L158" i="15"/>
  <c r="J158" i="15"/>
  <c r="H158" i="15"/>
  <c r="F158" i="15"/>
  <c r="D158" i="15"/>
  <c r="B158" i="15"/>
  <c r="L148" i="15"/>
  <c r="J148" i="15"/>
  <c r="H148" i="15"/>
  <c r="F148" i="15"/>
  <c r="D148" i="15"/>
  <c r="B148" i="15"/>
  <c r="L147" i="15"/>
  <c r="J147" i="15"/>
  <c r="H147" i="15"/>
  <c r="F147" i="15"/>
  <c r="D147" i="15"/>
  <c r="B147" i="15"/>
  <c r="L146" i="15"/>
  <c r="J146" i="15"/>
  <c r="H146" i="15"/>
  <c r="F146" i="15"/>
  <c r="D146" i="15"/>
  <c r="B146" i="15"/>
  <c r="L145" i="15"/>
  <c r="J145" i="15"/>
  <c r="H145" i="15"/>
  <c r="F145" i="15"/>
  <c r="D145" i="15"/>
  <c r="B145" i="15"/>
  <c r="L143" i="15"/>
  <c r="J143" i="15"/>
  <c r="H143" i="15"/>
  <c r="F143" i="15"/>
  <c r="D143" i="15"/>
  <c r="B143" i="15"/>
  <c r="L142" i="15"/>
  <c r="J142" i="15"/>
  <c r="H142" i="15"/>
  <c r="F142" i="15"/>
  <c r="D142" i="15"/>
  <c r="B142" i="15"/>
  <c r="L141" i="15"/>
  <c r="J141" i="15"/>
  <c r="H141" i="15"/>
  <c r="F141" i="15"/>
  <c r="D141" i="15"/>
  <c r="B141" i="15"/>
  <c r="L140" i="15"/>
  <c r="J140" i="15"/>
  <c r="H140" i="15"/>
  <c r="F140" i="15"/>
  <c r="D140" i="15"/>
  <c r="B140" i="15"/>
  <c r="L138" i="15"/>
  <c r="J138" i="15"/>
  <c r="H138" i="15"/>
  <c r="F138" i="15"/>
  <c r="D138" i="15"/>
  <c r="B138" i="15"/>
  <c r="L137" i="15"/>
  <c r="J137" i="15"/>
  <c r="H137" i="15"/>
  <c r="F137" i="15"/>
  <c r="D137" i="15"/>
  <c r="B137" i="15"/>
  <c r="L136" i="15"/>
  <c r="J136" i="15"/>
  <c r="H136" i="15"/>
  <c r="F136" i="15"/>
  <c r="D136" i="15"/>
  <c r="B136" i="15"/>
  <c r="L135" i="15"/>
  <c r="J135" i="15"/>
  <c r="H135" i="15"/>
  <c r="F135" i="15"/>
  <c r="D135" i="15"/>
  <c r="B135" i="15"/>
  <c r="L133" i="15"/>
  <c r="J133" i="15"/>
  <c r="H133" i="15"/>
  <c r="F133" i="15"/>
  <c r="D133" i="15"/>
  <c r="B133" i="15"/>
  <c r="L132" i="15"/>
  <c r="J132" i="15"/>
  <c r="H132" i="15"/>
  <c r="F132" i="15"/>
  <c r="D132" i="15"/>
  <c r="B132" i="15"/>
  <c r="L131" i="15"/>
  <c r="J131" i="15"/>
  <c r="H131" i="15"/>
  <c r="F131" i="15"/>
  <c r="D131" i="15"/>
  <c r="B131" i="15"/>
  <c r="L130" i="15"/>
  <c r="J130" i="15"/>
  <c r="H130" i="15"/>
  <c r="F130" i="15"/>
  <c r="D130" i="15"/>
  <c r="B130" i="15"/>
  <c r="L128" i="15"/>
  <c r="J128" i="15"/>
  <c r="H128" i="15"/>
  <c r="F128" i="15"/>
  <c r="D128" i="15"/>
  <c r="B128" i="15"/>
  <c r="L118" i="15"/>
  <c r="J118" i="15"/>
  <c r="H118" i="15"/>
  <c r="F118" i="15"/>
  <c r="D118" i="15"/>
  <c r="B118" i="15"/>
  <c r="L117" i="15"/>
  <c r="J117" i="15"/>
  <c r="H117" i="15"/>
  <c r="F117" i="15"/>
  <c r="D117" i="15"/>
  <c r="B117" i="15"/>
  <c r="L116" i="15"/>
  <c r="J116" i="15"/>
  <c r="H116" i="15"/>
  <c r="F116" i="15"/>
  <c r="D116" i="15"/>
  <c r="B116" i="15"/>
  <c r="L115" i="15"/>
  <c r="J115" i="15"/>
  <c r="H115" i="15"/>
  <c r="F115" i="15"/>
  <c r="D115" i="15"/>
  <c r="B115" i="15"/>
  <c r="L113" i="15"/>
  <c r="J113" i="15"/>
  <c r="H113" i="15"/>
  <c r="F113" i="15"/>
  <c r="D113" i="15"/>
  <c r="B113" i="15"/>
  <c r="L112" i="15"/>
  <c r="J112" i="15"/>
  <c r="H112" i="15"/>
  <c r="F112" i="15"/>
  <c r="D112" i="15"/>
  <c r="B112" i="15"/>
  <c r="L111" i="15"/>
  <c r="J111" i="15"/>
  <c r="H111" i="15"/>
  <c r="F111" i="15"/>
  <c r="D111" i="15"/>
  <c r="B111" i="15"/>
  <c r="L110" i="15"/>
  <c r="J110" i="15"/>
  <c r="H110" i="15"/>
  <c r="F110" i="15"/>
  <c r="D110" i="15"/>
  <c r="B110" i="15"/>
  <c r="L108" i="15"/>
  <c r="J108" i="15"/>
  <c r="H108" i="15"/>
  <c r="F108" i="15"/>
  <c r="D108" i="15"/>
  <c r="B108" i="15"/>
  <c r="L107" i="15"/>
  <c r="J107" i="15"/>
  <c r="H107" i="15"/>
  <c r="F107" i="15"/>
  <c r="D107" i="15"/>
  <c r="B107" i="15"/>
  <c r="L106" i="15"/>
  <c r="J106" i="15"/>
  <c r="H106" i="15"/>
  <c r="F106" i="15"/>
  <c r="D106" i="15"/>
  <c r="B106" i="15"/>
  <c r="L105" i="15"/>
  <c r="J105" i="15"/>
  <c r="H105" i="15"/>
  <c r="F105" i="15"/>
  <c r="D105" i="15"/>
  <c r="B105" i="15"/>
  <c r="L103" i="15"/>
  <c r="J103" i="15"/>
  <c r="H103" i="15"/>
  <c r="F103" i="15"/>
  <c r="D103" i="15"/>
  <c r="B103" i="15"/>
  <c r="L102" i="15"/>
  <c r="J102" i="15"/>
  <c r="H102" i="15"/>
  <c r="F102" i="15"/>
  <c r="D102" i="15"/>
  <c r="B102" i="15"/>
  <c r="L101" i="15"/>
  <c r="J101" i="15"/>
  <c r="H101" i="15"/>
  <c r="F101" i="15"/>
  <c r="D101" i="15"/>
  <c r="B101" i="15"/>
  <c r="L100" i="15"/>
  <c r="J100" i="15"/>
  <c r="H100" i="15"/>
  <c r="F100" i="15"/>
  <c r="D100" i="15"/>
  <c r="B100" i="15"/>
  <c r="L98" i="15"/>
  <c r="J98" i="15"/>
  <c r="H98" i="15"/>
  <c r="F98" i="15"/>
  <c r="D98" i="15"/>
  <c r="B98" i="15"/>
  <c r="S88" i="15"/>
  <c r="F88" i="15"/>
  <c r="D88" i="15"/>
  <c r="B88" i="15"/>
  <c r="S87" i="15"/>
  <c r="F87" i="15"/>
  <c r="D87" i="15"/>
  <c r="B87" i="15"/>
  <c r="S86" i="15"/>
  <c r="F86" i="15"/>
  <c r="D86" i="15"/>
  <c r="B86" i="15"/>
  <c r="S85" i="15"/>
  <c r="F85" i="15"/>
  <c r="D85" i="15"/>
  <c r="B85" i="15"/>
  <c r="S83" i="15"/>
  <c r="F83" i="15"/>
  <c r="D83" i="15"/>
  <c r="B83" i="15"/>
  <c r="S82" i="15"/>
  <c r="F82" i="15"/>
  <c r="D82" i="15"/>
  <c r="B82" i="15"/>
  <c r="S81" i="15"/>
  <c r="F81" i="15"/>
  <c r="D81" i="15"/>
  <c r="B81" i="15"/>
  <c r="S80" i="15"/>
  <c r="F80" i="15"/>
  <c r="D80" i="15"/>
  <c r="B80" i="15"/>
  <c r="S78" i="15"/>
  <c r="F78" i="15"/>
  <c r="D78" i="15"/>
  <c r="B78" i="15"/>
  <c r="S77" i="15"/>
  <c r="F77" i="15"/>
  <c r="D77" i="15"/>
  <c r="B77" i="15"/>
  <c r="S76" i="15"/>
  <c r="F76" i="15"/>
  <c r="D76" i="15"/>
  <c r="B76" i="15"/>
  <c r="S75" i="15"/>
  <c r="F75" i="15"/>
  <c r="D75" i="15"/>
  <c r="B75" i="15"/>
  <c r="S73" i="15"/>
  <c r="F73" i="15"/>
  <c r="D73" i="15"/>
  <c r="B73" i="15"/>
  <c r="S72" i="15"/>
  <c r="F72" i="15"/>
  <c r="D72" i="15"/>
  <c r="B72" i="15"/>
  <c r="S71" i="15"/>
  <c r="F71" i="15"/>
  <c r="D71" i="15"/>
  <c r="B71" i="15"/>
  <c r="S70" i="15"/>
  <c r="F70" i="15"/>
  <c r="D70" i="15"/>
  <c r="B70" i="15"/>
  <c r="S68" i="15"/>
  <c r="F68" i="15"/>
  <c r="D68" i="15"/>
  <c r="B68" i="15"/>
  <c r="S58" i="15"/>
  <c r="J58" i="15"/>
  <c r="H58" i="15"/>
  <c r="F58" i="15"/>
  <c r="D58" i="15"/>
  <c r="B58" i="15"/>
  <c r="S57" i="15"/>
  <c r="J57" i="15"/>
  <c r="H57" i="15"/>
  <c r="F57" i="15"/>
  <c r="D57" i="15"/>
  <c r="B57" i="15"/>
  <c r="S56" i="15"/>
  <c r="J56" i="15"/>
  <c r="H56" i="15"/>
  <c r="F56" i="15"/>
  <c r="D56" i="15"/>
  <c r="B56" i="15"/>
  <c r="S55" i="15"/>
  <c r="J55" i="15"/>
  <c r="H55" i="15"/>
  <c r="F55" i="15"/>
  <c r="D55" i="15"/>
  <c r="B55" i="15"/>
  <c r="S53" i="15"/>
  <c r="J53" i="15"/>
  <c r="H53" i="15"/>
  <c r="F53" i="15"/>
  <c r="D53" i="15"/>
  <c r="B53" i="15"/>
  <c r="S52" i="15"/>
  <c r="J52" i="15"/>
  <c r="H52" i="15"/>
  <c r="F52" i="15"/>
  <c r="D52" i="15"/>
  <c r="B52" i="15"/>
  <c r="S51" i="15"/>
  <c r="J51" i="15"/>
  <c r="H51" i="15"/>
  <c r="F51" i="15"/>
  <c r="D51" i="15"/>
  <c r="B51" i="15"/>
  <c r="S50" i="15"/>
  <c r="J50" i="15"/>
  <c r="H50" i="15"/>
  <c r="F50" i="15"/>
  <c r="D50" i="15"/>
  <c r="B50" i="15"/>
  <c r="S48" i="15"/>
  <c r="J48" i="15"/>
  <c r="H48" i="15"/>
  <c r="F48" i="15"/>
  <c r="D48" i="15"/>
  <c r="B48" i="15"/>
  <c r="S47" i="15"/>
  <c r="J47" i="15"/>
  <c r="H47" i="15"/>
  <c r="F47" i="15"/>
  <c r="D47" i="15"/>
  <c r="B47" i="15"/>
  <c r="S46" i="15"/>
  <c r="J46" i="15"/>
  <c r="H46" i="15"/>
  <c r="F46" i="15"/>
  <c r="D46" i="15"/>
  <c r="B46" i="15"/>
  <c r="S45" i="15"/>
  <c r="J45" i="15"/>
  <c r="H45" i="15"/>
  <c r="F45" i="15"/>
  <c r="D45" i="15"/>
  <c r="B45" i="15"/>
  <c r="S43" i="15"/>
  <c r="J43" i="15"/>
  <c r="H43" i="15"/>
  <c r="F43" i="15"/>
  <c r="D43" i="15"/>
  <c r="B43" i="15"/>
  <c r="S42" i="15"/>
  <c r="J42" i="15"/>
  <c r="H42" i="15"/>
  <c r="F42" i="15"/>
  <c r="D42" i="15"/>
  <c r="B42" i="15"/>
  <c r="S41" i="15"/>
  <c r="J41" i="15"/>
  <c r="H41" i="15"/>
  <c r="F41" i="15"/>
  <c r="D41" i="15"/>
  <c r="B41" i="15"/>
  <c r="S40" i="15"/>
  <c r="J40" i="15"/>
  <c r="H40" i="15"/>
  <c r="F40" i="15"/>
  <c r="D40" i="15"/>
  <c r="B40" i="15"/>
  <c r="S38" i="15"/>
  <c r="J38" i="15"/>
  <c r="H38" i="15"/>
  <c r="F38" i="15"/>
  <c r="D38" i="15"/>
  <c r="B38" i="15"/>
  <c r="S28" i="15"/>
  <c r="N28" i="15"/>
  <c r="L28" i="15"/>
  <c r="J28" i="15"/>
  <c r="H28" i="15"/>
  <c r="F28" i="15"/>
  <c r="D28" i="15"/>
  <c r="B28" i="15"/>
  <c r="S27" i="15"/>
  <c r="N27" i="15"/>
  <c r="L27" i="15"/>
  <c r="J27" i="15"/>
  <c r="H27" i="15"/>
  <c r="F27" i="15"/>
  <c r="D27" i="15"/>
  <c r="B27" i="15"/>
  <c r="S26" i="15"/>
  <c r="N26" i="15"/>
  <c r="L26" i="15"/>
  <c r="J26" i="15"/>
  <c r="H26" i="15"/>
  <c r="F26" i="15"/>
  <c r="D26" i="15"/>
  <c r="B26" i="15"/>
  <c r="S25" i="15"/>
  <c r="N25" i="15"/>
  <c r="L25" i="15"/>
  <c r="J25" i="15"/>
  <c r="H25" i="15"/>
  <c r="F25" i="15"/>
  <c r="D25" i="15"/>
  <c r="B25" i="15"/>
  <c r="S23" i="15"/>
  <c r="N23" i="15"/>
  <c r="L23" i="15"/>
  <c r="J23" i="15"/>
  <c r="H23" i="15"/>
  <c r="F23" i="15"/>
  <c r="D23" i="15"/>
  <c r="B23" i="15"/>
  <c r="S22" i="15"/>
  <c r="N22" i="15"/>
  <c r="L22" i="15"/>
  <c r="J22" i="15"/>
  <c r="H22" i="15"/>
  <c r="F22" i="15"/>
  <c r="D22" i="15"/>
  <c r="B22" i="15"/>
  <c r="S21" i="15"/>
  <c r="N21" i="15"/>
  <c r="L21" i="15"/>
  <c r="J21" i="15"/>
  <c r="H21" i="15"/>
  <c r="F21" i="15"/>
  <c r="D21" i="15"/>
  <c r="B21" i="15"/>
  <c r="S20" i="15"/>
  <c r="N20" i="15"/>
  <c r="L20" i="15"/>
  <c r="J20" i="15"/>
  <c r="H20" i="15"/>
  <c r="F20" i="15"/>
  <c r="D20" i="15"/>
  <c r="B20" i="15"/>
  <c r="S18" i="15"/>
  <c r="N18" i="15"/>
  <c r="L18" i="15"/>
  <c r="J18" i="15"/>
  <c r="H18" i="15"/>
  <c r="F18" i="15"/>
  <c r="D18" i="15"/>
  <c r="B18" i="15"/>
  <c r="S17" i="15"/>
  <c r="N17" i="15"/>
  <c r="L17" i="15"/>
  <c r="J17" i="15"/>
  <c r="H17" i="15"/>
  <c r="F17" i="15"/>
  <c r="D17" i="15"/>
  <c r="B17" i="15"/>
  <c r="S16" i="15"/>
  <c r="N16" i="15"/>
  <c r="L16" i="15"/>
  <c r="J16" i="15"/>
  <c r="H16" i="15"/>
  <c r="F16" i="15"/>
  <c r="D16" i="15"/>
  <c r="B16" i="15"/>
  <c r="S15" i="15"/>
  <c r="N15" i="15"/>
  <c r="L15" i="15"/>
  <c r="J15" i="15"/>
  <c r="H15" i="15"/>
  <c r="F15" i="15"/>
  <c r="D15" i="15"/>
  <c r="B15" i="15"/>
  <c r="S13" i="15"/>
  <c r="N13" i="15"/>
  <c r="L13" i="15"/>
  <c r="J13" i="15"/>
  <c r="H13" i="15"/>
  <c r="F13" i="15"/>
  <c r="D13" i="15"/>
  <c r="B13" i="15"/>
  <c r="S12" i="15"/>
  <c r="N12" i="15"/>
  <c r="L12" i="15"/>
  <c r="J12" i="15"/>
  <c r="H12" i="15"/>
  <c r="F12" i="15"/>
  <c r="D12" i="15"/>
  <c r="B12" i="15"/>
  <c r="S11" i="15"/>
  <c r="N11" i="15"/>
  <c r="L11" i="15"/>
  <c r="J11" i="15"/>
  <c r="H11" i="15"/>
  <c r="F11" i="15"/>
  <c r="D11" i="15"/>
  <c r="B11" i="15"/>
  <c r="S10" i="15"/>
  <c r="N10" i="15"/>
  <c r="L10" i="15"/>
  <c r="J10" i="15"/>
  <c r="H10" i="15"/>
  <c r="F10" i="15"/>
  <c r="D10" i="15"/>
  <c r="B10" i="15"/>
  <c r="S8" i="15"/>
  <c r="N8" i="15"/>
  <c r="L8" i="15"/>
  <c r="J8" i="15"/>
  <c r="H8" i="15"/>
  <c r="F8" i="15"/>
  <c r="D8" i="15"/>
  <c r="B8" i="15"/>
  <c r="H24" i="16"/>
  <c r="G24" i="16"/>
  <c r="F24" i="16"/>
  <c r="E24" i="16"/>
  <c r="D24" i="16"/>
  <c r="C24" i="16"/>
  <c r="B24" i="16"/>
  <c r="H23" i="16"/>
  <c r="G23" i="16"/>
  <c r="F23" i="16"/>
  <c r="E23" i="16"/>
  <c r="D23" i="16"/>
  <c r="C23" i="16"/>
  <c r="B23" i="16"/>
  <c r="H22" i="16"/>
  <c r="G22" i="16"/>
  <c r="F22" i="16"/>
  <c r="E22" i="16"/>
  <c r="D22" i="16"/>
  <c r="C22" i="16"/>
  <c r="B22" i="16"/>
  <c r="H20" i="16"/>
  <c r="G20" i="16"/>
  <c r="F20" i="16"/>
  <c r="E20" i="16"/>
  <c r="D20" i="16"/>
  <c r="C20" i="16"/>
  <c r="B20" i="16"/>
  <c r="H19" i="16"/>
  <c r="G19" i="16"/>
  <c r="F19" i="16"/>
  <c r="E19" i="16"/>
  <c r="D19" i="16"/>
  <c r="C19" i="16"/>
  <c r="B19" i="16"/>
  <c r="H18" i="16"/>
  <c r="G18" i="16"/>
  <c r="F18" i="16"/>
  <c r="E18" i="16"/>
  <c r="D18" i="16"/>
  <c r="C18" i="16"/>
  <c r="B18" i="16"/>
  <c r="H17" i="16"/>
  <c r="G17" i="16"/>
  <c r="F17" i="16"/>
  <c r="E17" i="16"/>
  <c r="D17" i="16"/>
  <c r="C17" i="16"/>
  <c r="B17" i="16"/>
  <c r="H16" i="16"/>
  <c r="G16" i="16"/>
  <c r="F16" i="16"/>
  <c r="E16" i="16"/>
  <c r="D16" i="16"/>
  <c r="C16" i="16"/>
  <c r="B16" i="16"/>
  <c r="H14" i="16"/>
  <c r="G14" i="16"/>
  <c r="F14" i="16"/>
  <c r="E14" i="16"/>
  <c r="D14" i="16"/>
  <c r="C14" i="16"/>
  <c r="B14" i="16"/>
  <c r="H13" i="16"/>
  <c r="G13" i="16"/>
  <c r="F13" i="16"/>
  <c r="E13" i="16"/>
  <c r="D13" i="16"/>
  <c r="C13" i="16"/>
  <c r="B13" i="16"/>
  <c r="H12" i="16"/>
  <c r="G12" i="16"/>
  <c r="F12" i="16"/>
  <c r="E12" i="16"/>
  <c r="D12" i="16"/>
  <c r="C12" i="16"/>
  <c r="B12" i="16"/>
  <c r="H11" i="16"/>
  <c r="G11" i="16"/>
  <c r="F11" i="16"/>
  <c r="E11" i="16"/>
  <c r="D11" i="16"/>
  <c r="C11" i="16"/>
  <c r="B11" i="16"/>
  <c r="H10" i="16"/>
  <c r="G10" i="16"/>
  <c r="F10" i="16"/>
  <c r="E10" i="16"/>
  <c r="D10" i="16"/>
  <c r="C10" i="16"/>
  <c r="B10" i="16"/>
  <c r="H9" i="16"/>
  <c r="G9" i="16"/>
  <c r="F9" i="16"/>
  <c r="E9" i="16"/>
  <c r="D9" i="16"/>
  <c r="C9" i="16"/>
  <c r="B9" i="16"/>
  <c r="H8" i="16"/>
  <c r="G8" i="16"/>
  <c r="F8" i="16"/>
  <c r="E8" i="16"/>
  <c r="D8" i="16"/>
  <c r="C8" i="16"/>
  <c r="B8" i="16"/>
  <c r="H24" i="17" l="1"/>
  <c r="G24" i="17"/>
  <c r="F24" i="17"/>
  <c r="E24" i="17"/>
  <c r="D24" i="17"/>
  <c r="C24" i="17"/>
  <c r="B24" i="17"/>
  <c r="H23" i="17"/>
  <c r="G23" i="17"/>
  <c r="F23" i="17"/>
  <c r="E23" i="17"/>
  <c r="D23" i="17"/>
  <c r="C23" i="17"/>
  <c r="B23" i="17"/>
  <c r="H22" i="17"/>
  <c r="G22" i="17"/>
  <c r="F22" i="17"/>
  <c r="E22" i="17"/>
  <c r="D22" i="17"/>
  <c r="C22" i="17"/>
  <c r="B22" i="17"/>
  <c r="H20" i="17"/>
  <c r="G20" i="17"/>
  <c r="F20" i="17"/>
  <c r="E20" i="17"/>
  <c r="D20" i="17"/>
  <c r="C20" i="17"/>
  <c r="B20" i="17"/>
  <c r="H19" i="17"/>
  <c r="G19" i="17"/>
  <c r="F19" i="17"/>
  <c r="E19" i="17"/>
  <c r="D19" i="17"/>
  <c r="C19" i="17"/>
  <c r="B19" i="17"/>
  <c r="H18" i="17"/>
  <c r="G18" i="17"/>
  <c r="F18" i="17"/>
  <c r="E18" i="17"/>
  <c r="D18" i="17"/>
  <c r="C18" i="17"/>
  <c r="B18" i="17"/>
  <c r="H17" i="17"/>
  <c r="G17" i="17"/>
  <c r="F17" i="17"/>
  <c r="E17" i="17"/>
  <c r="D17" i="17"/>
  <c r="C17" i="17"/>
  <c r="B17" i="17"/>
  <c r="H16" i="17"/>
  <c r="G16" i="17"/>
  <c r="F16" i="17"/>
  <c r="E16" i="17"/>
  <c r="D16" i="17"/>
  <c r="C16" i="17"/>
  <c r="B16" i="17"/>
  <c r="H14" i="17"/>
  <c r="G14" i="17"/>
  <c r="F14" i="17"/>
  <c r="E14" i="17"/>
  <c r="D14" i="17"/>
  <c r="C14" i="17"/>
  <c r="B14" i="17"/>
  <c r="H13" i="17"/>
  <c r="G13" i="17"/>
  <c r="F13" i="17"/>
  <c r="E13" i="17"/>
  <c r="D13" i="17"/>
  <c r="C13" i="17"/>
  <c r="B13" i="17"/>
  <c r="H12" i="17"/>
  <c r="G12" i="17"/>
  <c r="F12" i="17"/>
  <c r="E12" i="17"/>
  <c r="D12" i="17"/>
  <c r="C12" i="17"/>
  <c r="B12" i="17"/>
  <c r="H11" i="17"/>
  <c r="G11" i="17"/>
  <c r="F11" i="17"/>
  <c r="E11" i="17"/>
  <c r="D11" i="17"/>
  <c r="C11" i="17"/>
  <c r="B11" i="17"/>
  <c r="H10" i="17"/>
  <c r="G10" i="17"/>
  <c r="F10" i="17"/>
  <c r="E10" i="17"/>
  <c r="D10" i="17"/>
  <c r="C10" i="17"/>
  <c r="B10" i="17"/>
  <c r="H9" i="17"/>
  <c r="G9" i="17"/>
  <c r="F9" i="17"/>
  <c r="E9" i="17"/>
  <c r="D9" i="17"/>
  <c r="C9" i="17"/>
  <c r="B9" i="17"/>
  <c r="H8" i="17"/>
  <c r="G8" i="17"/>
  <c r="F8" i="17"/>
  <c r="E8" i="17"/>
  <c r="D8" i="17"/>
  <c r="C8" i="17"/>
  <c r="B8" i="17"/>
  <c r="O568" i="15"/>
  <c r="M568" i="15"/>
  <c r="K568" i="15"/>
  <c r="I568" i="15"/>
  <c r="G568" i="15"/>
  <c r="E568" i="15"/>
  <c r="C568" i="15"/>
  <c r="O567" i="15"/>
  <c r="M567" i="15"/>
  <c r="K567" i="15"/>
  <c r="I567" i="15"/>
  <c r="G567" i="15"/>
  <c r="E567" i="15"/>
  <c r="C567" i="15"/>
  <c r="O566" i="15"/>
  <c r="M566" i="15"/>
  <c r="K566" i="15"/>
  <c r="I566" i="15"/>
  <c r="G566" i="15"/>
  <c r="E566" i="15"/>
  <c r="C566" i="15"/>
  <c r="K565" i="15"/>
  <c r="I565" i="15"/>
  <c r="G565" i="15"/>
  <c r="E565" i="15"/>
  <c r="C565" i="15"/>
  <c r="O563" i="15"/>
  <c r="K563" i="15"/>
  <c r="I563" i="15"/>
  <c r="G563" i="15"/>
  <c r="E563" i="15"/>
  <c r="C563" i="15"/>
  <c r="K562" i="15"/>
  <c r="I562" i="15"/>
  <c r="G562" i="15"/>
  <c r="E562" i="15"/>
  <c r="C562" i="15"/>
  <c r="O561" i="15"/>
  <c r="M561" i="15"/>
  <c r="K561" i="15"/>
  <c r="I561" i="15"/>
  <c r="G561" i="15"/>
  <c r="E561" i="15"/>
  <c r="C561" i="15"/>
  <c r="O560" i="15"/>
  <c r="M560" i="15"/>
  <c r="K560" i="15"/>
  <c r="I560" i="15"/>
  <c r="G560" i="15"/>
  <c r="E560" i="15"/>
  <c r="C560" i="15"/>
  <c r="O558" i="15"/>
  <c r="M558" i="15"/>
  <c r="K558" i="15"/>
  <c r="I558" i="15"/>
  <c r="G558" i="15"/>
  <c r="E558" i="15"/>
  <c r="C558" i="15"/>
  <c r="O557" i="15"/>
  <c r="M557" i="15"/>
  <c r="K557" i="15"/>
  <c r="I557" i="15"/>
  <c r="G557" i="15"/>
  <c r="E557" i="15"/>
  <c r="C557" i="15"/>
  <c r="O556" i="15"/>
  <c r="M556" i="15"/>
  <c r="K556" i="15"/>
  <c r="I556" i="15"/>
  <c r="G556" i="15"/>
  <c r="E556" i="15"/>
  <c r="C556" i="15"/>
  <c r="O555" i="15"/>
  <c r="M555" i="15"/>
  <c r="K555" i="15"/>
  <c r="I555" i="15"/>
  <c r="G555" i="15"/>
  <c r="E555" i="15"/>
  <c r="C555" i="15"/>
  <c r="M553" i="15"/>
  <c r="K553" i="15"/>
  <c r="I553" i="15"/>
  <c r="G553" i="15"/>
  <c r="E553" i="15"/>
  <c r="C553" i="15"/>
  <c r="O552" i="15"/>
  <c r="M552" i="15"/>
  <c r="K552" i="15"/>
  <c r="I552" i="15"/>
  <c r="G552" i="15"/>
  <c r="E552" i="15"/>
  <c r="C552" i="15"/>
  <c r="O551" i="15"/>
  <c r="M551" i="15"/>
  <c r="K551" i="15"/>
  <c r="I551" i="15"/>
  <c r="G551" i="15"/>
  <c r="E551" i="15"/>
  <c r="C551" i="15"/>
  <c r="K550" i="15"/>
  <c r="I550" i="15"/>
  <c r="G550" i="15"/>
  <c r="E550" i="15"/>
  <c r="C550" i="15"/>
  <c r="O538" i="15"/>
  <c r="M538" i="15"/>
  <c r="K538" i="15"/>
  <c r="I538" i="15"/>
  <c r="G538" i="15"/>
  <c r="E538" i="15"/>
  <c r="C538" i="15"/>
  <c r="O537" i="15"/>
  <c r="M537" i="15"/>
  <c r="K537" i="15"/>
  <c r="I537" i="15"/>
  <c r="G537" i="15"/>
  <c r="E537" i="15"/>
  <c r="C537" i="15"/>
  <c r="O536" i="15"/>
  <c r="M536" i="15"/>
  <c r="K536" i="15"/>
  <c r="I536" i="15"/>
  <c r="G536" i="15"/>
  <c r="E536" i="15"/>
  <c r="C536" i="15"/>
  <c r="K535" i="15"/>
  <c r="I535" i="15"/>
  <c r="G535" i="15"/>
  <c r="E535" i="15"/>
  <c r="C535" i="15"/>
  <c r="O533" i="15"/>
  <c r="M533" i="15"/>
  <c r="K533" i="15"/>
  <c r="I533" i="15"/>
  <c r="G533" i="15"/>
  <c r="E533" i="15"/>
  <c r="C533" i="15"/>
  <c r="K532" i="15"/>
  <c r="I532" i="15"/>
  <c r="G532" i="15"/>
  <c r="E532" i="15"/>
  <c r="C532" i="15"/>
  <c r="O531" i="15"/>
  <c r="M531" i="15"/>
  <c r="K531" i="15"/>
  <c r="I531" i="15"/>
  <c r="G531" i="15"/>
  <c r="E531" i="15"/>
  <c r="C531" i="15"/>
  <c r="O530" i="15"/>
  <c r="M530" i="15"/>
  <c r="K530" i="15"/>
  <c r="I530" i="15"/>
  <c r="G530" i="15"/>
  <c r="E530" i="15"/>
  <c r="C530" i="15"/>
  <c r="O528" i="15"/>
  <c r="M528" i="15"/>
  <c r="K528" i="15"/>
  <c r="I528" i="15"/>
  <c r="G528" i="15"/>
  <c r="E528" i="15"/>
  <c r="C528" i="15"/>
  <c r="M527" i="15"/>
  <c r="M526" i="15"/>
  <c r="K526" i="15"/>
  <c r="K525" i="15"/>
  <c r="I525" i="15"/>
  <c r="G525" i="15"/>
  <c r="E525" i="15"/>
  <c r="C525" i="15"/>
  <c r="O523" i="15"/>
  <c r="M523" i="15"/>
  <c r="K523" i="15"/>
  <c r="I523" i="15"/>
  <c r="G523" i="15"/>
  <c r="E523" i="15"/>
  <c r="C523" i="15"/>
  <c r="O522" i="15"/>
  <c r="M522" i="15"/>
  <c r="K522" i="15"/>
  <c r="G522" i="15"/>
  <c r="E522" i="15"/>
  <c r="C522" i="15"/>
  <c r="M521" i="15"/>
  <c r="K521" i="15"/>
  <c r="I521" i="15"/>
  <c r="G521" i="15"/>
  <c r="E521" i="15"/>
  <c r="C521" i="15"/>
  <c r="I520" i="15"/>
  <c r="G520" i="15"/>
  <c r="C520" i="15"/>
  <c r="O508" i="15"/>
  <c r="M508" i="15"/>
  <c r="K508" i="15"/>
  <c r="I508" i="15"/>
  <c r="G508" i="15"/>
  <c r="E508" i="15"/>
  <c r="C508" i="15"/>
  <c r="O507" i="15"/>
  <c r="M507" i="15"/>
  <c r="K507" i="15"/>
  <c r="I507" i="15"/>
  <c r="G507" i="15"/>
  <c r="E507" i="15"/>
  <c r="C507" i="15"/>
  <c r="O506" i="15"/>
  <c r="M506" i="15"/>
  <c r="K506" i="15"/>
  <c r="I506" i="15"/>
  <c r="G506" i="15"/>
  <c r="E506" i="15"/>
  <c r="C506" i="15"/>
  <c r="K505" i="15"/>
  <c r="I505" i="15"/>
  <c r="G505" i="15"/>
  <c r="E505" i="15"/>
  <c r="C505" i="15"/>
  <c r="O503" i="15"/>
  <c r="M503" i="15"/>
  <c r="K503" i="15"/>
  <c r="I503" i="15"/>
  <c r="G503" i="15"/>
  <c r="E503" i="15"/>
  <c r="C503" i="15"/>
  <c r="K502" i="15"/>
  <c r="I502" i="15"/>
  <c r="G502" i="15"/>
  <c r="E502" i="15"/>
  <c r="C502" i="15"/>
  <c r="O501" i="15"/>
  <c r="M501" i="15"/>
  <c r="K501" i="15"/>
  <c r="I501" i="15"/>
  <c r="G501" i="15"/>
  <c r="E501" i="15"/>
  <c r="C501" i="15"/>
  <c r="O500" i="15"/>
  <c r="M500" i="15"/>
  <c r="K500" i="15"/>
  <c r="I500" i="15"/>
  <c r="G500" i="15"/>
  <c r="E500" i="15"/>
  <c r="C500" i="15"/>
  <c r="O498" i="15"/>
  <c r="M498" i="15"/>
  <c r="K498" i="15"/>
  <c r="I498" i="15"/>
  <c r="G498" i="15"/>
  <c r="E498" i="15"/>
  <c r="C498" i="15"/>
  <c r="M497" i="15"/>
  <c r="M496" i="15"/>
  <c r="K496" i="15"/>
  <c r="K495" i="15"/>
  <c r="I495" i="15"/>
  <c r="G495" i="15"/>
  <c r="E495" i="15"/>
  <c r="C495" i="15"/>
  <c r="O493" i="15"/>
  <c r="M493" i="15"/>
  <c r="K493" i="15"/>
  <c r="I493" i="15"/>
  <c r="G493" i="15"/>
  <c r="E493" i="15"/>
  <c r="C493" i="15"/>
  <c r="O492" i="15"/>
  <c r="M492" i="15"/>
  <c r="K492" i="15"/>
  <c r="I492" i="15"/>
  <c r="E492" i="15"/>
  <c r="C492" i="15"/>
  <c r="M491" i="15"/>
  <c r="K491" i="15"/>
  <c r="I491" i="15"/>
  <c r="G491" i="15"/>
  <c r="C491" i="15"/>
  <c r="K490" i="15"/>
  <c r="I490" i="15"/>
  <c r="G490" i="15"/>
  <c r="E490" i="15"/>
  <c r="C490" i="15"/>
  <c r="M448" i="15"/>
  <c r="M447" i="15"/>
  <c r="K447" i="15"/>
  <c r="C447" i="15"/>
  <c r="K446" i="15"/>
  <c r="O445" i="15"/>
  <c r="M445" i="15"/>
  <c r="K445" i="15"/>
  <c r="I445" i="15"/>
  <c r="G445" i="15"/>
  <c r="E445" i="15"/>
  <c r="C445" i="15"/>
  <c r="M443" i="15"/>
  <c r="K442" i="15"/>
  <c r="I442" i="15"/>
  <c r="G442" i="15"/>
  <c r="E442" i="15"/>
  <c r="C442" i="15"/>
  <c r="M433" i="15"/>
  <c r="C441" i="15"/>
  <c r="K440" i="15"/>
  <c r="I440" i="15"/>
  <c r="G440" i="15"/>
  <c r="E440" i="15"/>
  <c r="C440" i="15"/>
  <c r="M438" i="15"/>
  <c r="M437" i="15"/>
  <c r="M436" i="15"/>
  <c r="K436" i="15"/>
  <c r="O435" i="15"/>
  <c r="M435" i="15"/>
  <c r="K435" i="15"/>
  <c r="I435" i="15"/>
  <c r="G435" i="15"/>
  <c r="E435" i="15"/>
  <c r="C435" i="15"/>
  <c r="K433" i="15"/>
  <c r="I433" i="15"/>
  <c r="G433" i="15"/>
  <c r="C433" i="15"/>
  <c r="O432" i="15"/>
  <c r="M432" i="15"/>
  <c r="I432" i="15"/>
  <c r="G432" i="15"/>
  <c r="E432" i="15"/>
  <c r="C432" i="15"/>
  <c r="K431" i="15"/>
  <c r="K430" i="15"/>
  <c r="E430" i="15"/>
  <c r="M418" i="15"/>
  <c r="O417" i="15"/>
  <c r="M417" i="15"/>
  <c r="K417" i="15"/>
  <c r="I417" i="15"/>
  <c r="G417" i="15"/>
  <c r="E417" i="15"/>
  <c r="C417" i="15"/>
  <c r="K416" i="15"/>
  <c r="M415" i="15"/>
  <c r="K415" i="15"/>
  <c r="I413" i="15"/>
  <c r="G413" i="15"/>
  <c r="E413" i="15"/>
  <c r="C413" i="15"/>
  <c r="K412" i="15"/>
  <c r="I412" i="15"/>
  <c r="G412" i="15"/>
  <c r="E412" i="15"/>
  <c r="C412" i="15"/>
  <c r="E411" i="15"/>
  <c r="C411" i="15"/>
  <c r="K410" i="15"/>
  <c r="I410" i="15"/>
  <c r="G410" i="15"/>
  <c r="E410" i="15"/>
  <c r="C410" i="15"/>
  <c r="M408" i="15"/>
  <c r="K408" i="15"/>
  <c r="M407" i="15"/>
  <c r="M406" i="15"/>
  <c r="K406" i="15"/>
  <c r="M405" i="15"/>
  <c r="K403" i="15"/>
  <c r="I403" i="15"/>
  <c r="G403" i="15"/>
  <c r="E403" i="15"/>
  <c r="C403" i="15"/>
  <c r="K402" i="15"/>
  <c r="I402" i="15"/>
  <c r="G402" i="15"/>
  <c r="C402" i="15"/>
  <c r="K400" i="15"/>
  <c r="G400" i="15"/>
  <c r="E400" i="15"/>
  <c r="O388" i="15"/>
  <c r="M388" i="15"/>
  <c r="K388" i="15"/>
  <c r="I388" i="15"/>
  <c r="G388" i="15"/>
  <c r="E388" i="15"/>
  <c r="C388" i="15"/>
  <c r="O387" i="15"/>
  <c r="M387" i="15"/>
  <c r="K387" i="15"/>
  <c r="I387" i="15"/>
  <c r="G387" i="15"/>
  <c r="E387" i="15"/>
  <c r="C387" i="15"/>
  <c r="K386" i="15"/>
  <c r="M385" i="15"/>
  <c r="K385" i="15"/>
  <c r="M383" i="15"/>
  <c r="I383" i="15"/>
  <c r="G383" i="15"/>
  <c r="E383" i="15"/>
  <c r="C383" i="15"/>
  <c r="K382" i="15"/>
  <c r="I382" i="15"/>
  <c r="G382" i="15"/>
  <c r="E382" i="15"/>
  <c r="C382" i="15"/>
  <c r="I381" i="15"/>
  <c r="G381" i="15"/>
  <c r="E381" i="15"/>
  <c r="C381" i="15"/>
  <c r="K380" i="15"/>
  <c r="I380" i="15"/>
  <c r="G380" i="15"/>
  <c r="E380" i="15"/>
  <c r="C380" i="15"/>
  <c r="M378" i="15"/>
  <c r="K378" i="15"/>
  <c r="M377" i="15"/>
  <c r="C377" i="15"/>
  <c r="M376" i="15"/>
  <c r="K376" i="15"/>
  <c r="M375" i="15"/>
  <c r="K373" i="15"/>
  <c r="I373" i="15"/>
  <c r="G373" i="15"/>
  <c r="C373" i="15"/>
  <c r="K372" i="15"/>
  <c r="I372" i="15"/>
  <c r="G372" i="15"/>
  <c r="E372" i="15"/>
  <c r="C372" i="15"/>
  <c r="I370" i="15"/>
  <c r="G370" i="15"/>
  <c r="C370" i="15"/>
  <c r="M358" i="15"/>
  <c r="O357" i="15"/>
  <c r="M357" i="15"/>
  <c r="K357" i="15"/>
  <c r="I357" i="15"/>
  <c r="G357" i="15"/>
  <c r="E357" i="15"/>
  <c r="C357" i="15"/>
  <c r="M356" i="15"/>
  <c r="K356" i="15"/>
  <c r="O355" i="15"/>
  <c r="M355" i="15"/>
  <c r="K355" i="15"/>
  <c r="I355" i="15"/>
  <c r="G355" i="15"/>
  <c r="E355" i="15"/>
  <c r="C355" i="15"/>
  <c r="O353" i="15"/>
  <c r="M353" i="15"/>
  <c r="K353" i="15"/>
  <c r="I353" i="15"/>
  <c r="G353" i="15"/>
  <c r="E353" i="15"/>
  <c r="C353" i="15"/>
  <c r="K352" i="15"/>
  <c r="I352" i="15"/>
  <c r="G352" i="15"/>
  <c r="E352" i="15"/>
  <c r="C352" i="15"/>
  <c r="O351" i="15"/>
  <c r="M351" i="15"/>
  <c r="K351" i="15"/>
  <c r="I351" i="15"/>
  <c r="G351" i="15"/>
  <c r="E351" i="15"/>
  <c r="C351" i="15"/>
  <c r="O350" i="15"/>
  <c r="M350" i="15"/>
  <c r="K350" i="15"/>
  <c r="I350" i="15"/>
  <c r="G350" i="15"/>
  <c r="E350" i="15"/>
  <c r="C350" i="15"/>
  <c r="O348" i="15"/>
  <c r="M348" i="15"/>
  <c r="K348" i="15"/>
  <c r="I348" i="15"/>
  <c r="G348" i="15"/>
  <c r="E348" i="15"/>
  <c r="C348" i="15"/>
  <c r="O347" i="15"/>
  <c r="M347" i="15"/>
  <c r="K347" i="15"/>
  <c r="I347" i="15"/>
  <c r="G347" i="15"/>
  <c r="E347" i="15"/>
  <c r="O346" i="15"/>
  <c r="M346" i="15"/>
  <c r="K346" i="15"/>
  <c r="I346" i="15"/>
  <c r="G346" i="15"/>
  <c r="E346" i="15"/>
  <c r="C346" i="15"/>
  <c r="M345" i="15"/>
  <c r="K343" i="15"/>
  <c r="G343" i="15"/>
  <c r="E343" i="15"/>
  <c r="C343" i="15"/>
  <c r="M342" i="15"/>
  <c r="K342" i="15"/>
  <c r="I342" i="15"/>
  <c r="G342" i="15"/>
  <c r="E342" i="15"/>
  <c r="C342" i="15"/>
  <c r="O341" i="15"/>
  <c r="M341" i="15"/>
  <c r="K341" i="15"/>
  <c r="G341" i="15"/>
  <c r="E341" i="15"/>
  <c r="C341" i="15"/>
  <c r="M340" i="15"/>
  <c r="I340" i="15"/>
  <c r="E340" i="15"/>
  <c r="C340" i="15"/>
  <c r="M328" i="15"/>
  <c r="M327" i="15"/>
  <c r="K326" i="15"/>
  <c r="M325" i="15"/>
  <c r="K325" i="15"/>
  <c r="M323" i="15"/>
  <c r="K322" i="15"/>
  <c r="I322" i="15"/>
  <c r="G322" i="15"/>
  <c r="E322" i="15"/>
  <c r="C322" i="15"/>
  <c r="K320" i="15"/>
  <c r="I320" i="15"/>
  <c r="G320" i="15"/>
  <c r="E320" i="15"/>
  <c r="C320" i="15"/>
  <c r="M318" i="15"/>
  <c r="M317" i="15"/>
  <c r="M316" i="15"/>
  <c r="K316" i="15"/>
  <c r="M315" i="15"/>
  <c r="K313" i="15"/>
  <c r="I313" i="15"/>
  <c r="E313" i="15"/>
  <c r="C313" i="15"/>
  <c r="K312" i="15"/>
  <c r="I312" i="15"/>
  <c r="G312" i="15"/>
  <c r="E312" i="15"/>
  <c r="C312" i="15"/>
  <c r="I325" i="15"/>
  <c r="G310" i="15"/>
  <c r="E310" i="15"/>
  <c r="G298" i="15"/>
  <c r="K297" i="15"/>
  <c r="M296" i="15"/>
  <c r="K296" i="15"/>
  <c r="I296" i="15"/>
  <c r="E296" i="15"/>
  <c r="C296" i="15"/>
  <c r="M295" i="15"/>
  <c r="K295" i="15"/>
  <c r="I295" i="15"/>
  <c r="G295" i="15"/>
  <c r="E295" i="15"/>
  <c r="C295" i="15"/>
  <c r="K292" i="15"/>
  <c r="C281" i="15"/>
  <c r="M290" i="15"/>
  <c r="K290" i="15"/>
  <c r="I290" i="15"/>
  <c r="G290" i="15"/>
  <c r="E290" i="15"/>
  <c r="C290" i="15"/>
  <c r="I288" i="15"/>
  <c r="G288" i="15"/>
  <c r="K287" i="15"/>
  <c r="G287" i="15"/>
  <c r="M286" i="15"/>
  <c r="K286" i="15"/>
  <c r="I286" i="15"/>
  <c r="G286" i="15"/>
  <c r="C286" i="15"/>
  <c r="K285" i="15"/>
  <c r="K283" i="15"/>
  <c r="M282" i="15"/>
  <c r="K282" i="15"/>
  <c r="G282" i="15"/>
  <c r="E282" i="15"/>
  <c r="C282" i="15"/>
  <c r="K280" i="15"/>
  <c r="I280" i="15"/>
  <c r="G292" i="15"/>
  <c r="C280" i="15"/>
  <c r="K262" i="15"/>
  <c r="K260" i="15"/>
  <c r="K256" i="15"/>
  <c r="I256" i="15"/>
  <c r="G256" i="15"/>
  <c r="E256" i="15"/>
  <c r="C256" i="15"/>
  <c r="M253" i="15"/>
  <c r="K253" i="15"/>
  <c r="G253" i="15"/>
  <c r="E253" i="15"/>
  <c r="C253" i="15"/>
  <c r="M252" i="15"/>
  <c r="K252" i="15"/>
  <c r="I252" i="15"/>
  <c r="G252" i="15"/>
  <c r="E252" i="15"/>
  <c r="C252" i="15"/>
  <c r="K251" i="15"/>
  <c r="I257" i="15"/>
  <c r="G250" i="15"/>
  <c r="M238" i="15"/>
  <c r="K238" i="15"/>
  <c r="I238" i="15"/>
  <c r="G238" i="15"/>
  <c r="E238" i="15"/>
  <c r="C238" i="15"/>
  <c r="M237" i="15"/>
  <c r="K237" i="15"/>
  <c r="I237" i="15"/>
  <c r="G237" i="15"/>
  <c r="E237" i="15"/>
  <c r="C237" i="15"/>
  <c r="M235" i="15"/>
  <c r="K235" i="15"/>
  <c r="I235" i="15"/>
  <c r="G235" i="15"/>
  <c r="E235" i="15"/>
  <c r="C235" i="15"/>
  <c r="M233" i="15"/>
  <c r="K233" i="15"/>
  <c r="I233" i="15"/>
  <c r="G233" i="15"/>
  <c r="E233" i="15"/>
  <c r="C233" i="15"/>
  <c r="K232" i="15"/>
  <c r="K226" i="15"/>
  <c r="M222" i="15"/>
  <c r="K222" i="15"/>
  <c r="I222" i="15"/>
  <c r="G222" i="15"/>
  <c r="E222" i="15"/>
  <c r="C222" i="15"/>
  <c r="M220" i="15"/>
  <c r="K208" i="15"/>
  <c r="I205" i="15"/>
  <c r="K202" i="15"/>
  <c r="M200" i="15"/>
  <c r="K200" i="15"/>
  <c r="I200" i="15"/>
  <c r="G200" i="15"/>
  <c r="E200" i="15"/>
  <c r="C200" i="15"/>
  <c r="M178" i="15"/>
  <c r="K178" i="15"/>
  <c r="I178" i="15"/>
  <c r="G178" i="15"/>
  <c r="E178" i="15"/>
  <c r="C178" i="15"/>
  <c r="M173" i="15"/>
  <c r="K173" i="15"/>
  <c r="I173" i="15"/>
  <c r="G173" i="15"/>
  <c r="E173" i="15"/>
  <c r="C173" i="15"/>
  <c r="M172" i="15"/>
  <c r="K172" i="15"/>
  <c r="I172" i="15"/>
  <c r="G172" i="15"/>
  <c r="E172" i="15"/>
  <c r="C172" i="15"/>
  <c r="M166" i="15"/>
  <c r="I166" i="15"/>
  <c r="G166" i="15"/>
  <c r="E166" i="15"/>
  <c r="C166" i="15"/>
  <c r="M163" i="15"/>
  <c r="K163" i="15"/>
  <c r="I163" i="15"/>
  <c r="G163" i="15"/>
  <c r="E163" i="15"/>
  <c r="C163" i="15"/>
  <c r="M162" i="15"/>
  <c r="K162" i="15"/>
  <c r="I162" i="15"/>
  <c r="G162" i="15"/>
  <c r="E162" i="15"/>
  <c r="C162" i="15"/>
  <c r="K161" i="15"/>
  <c r="E160" i="15"/>
  <c r="K142" i="15"/>
  <c r="G147" i="15"/>
  <c r="K132" i="15"/>
  <c r="K112" i="15"/>
  <c r="K106" i="15"/>
  <c r="I107" i="15"/>
  <c r="G88" i="15"/>
  <c r="Q88" i="15"/>
  <c r="E88" i="15"/>
  <c r="C88" i="15"/>
  <c r="Q87" i="15"/>
  <c r="G87" i="15"/>
  <c r="E87" i="15"/>
  <c r="C87" i="15"/>
  <c r="Q86" i="15"/>
  <c r="G86" i="15"/>
  <c r="E86" i="15"/>
  <c r="C86" i="15"/>
  <c r="Q85" i="15"/>
  <c r="G85" i="15"/>
  <c r="E85" i="15"/>
  <c r="G83" i="15"/>
  <c r="E83" i="15"/>
  <c r="C83" i="15"/>
  <c r="G82" i="15"/>
  <c r="E82" i="15"/>
  <c r="Q81" i="15"/>
  <c r="G81" i="15"/>
  <c r="E81" i="15"/>
  <c r="C81" i="15"/>
  <c r="Q80" i="15"/>
  <c r="G80" i="15"/>
  <c r="E80" i="15"/>
  <c r="C80" i="15"/>
  <c r="Q78" i="15"/>
  <c r="G78" i="15"/>
  <c r="E78" i="15"/>
  <c r="C78" i="15"/>
  <c r="G77" i="15"/>
  <c r="Q77" i="15"/>
  <c r="E77" i="15"/>
  <c r="Q76" i="15"/>
  <c r="G76" i="15"/>
  <c r="E76" i="15"/>
  <c r="G75" i="15"/>
  <c r="Q75" i="15"/>
  <c r="E75" i="15"/>
  <c r="G73" i="15"/>
  <c r="Q73" i="15"/>
  <c r="E73" i="15"/>
  <c r="C73" i="15"/>
  <c r="G72" i="15"/>
  <c r="E72" i="15"/>
  <c r="G71" i="15"/>
  <c r="E71" i="15"/>
  <c r="C71" i="15"/>
  <c r="G70" i="15"/>
  <c r="E70" i="15"/>
  <c r="Q68" i="15"/>
  <c r="Q58" i="15"/>
  <c r="E58" i="15"/>
  <c r="G57" i="15"/>
  <c r="E57" i="15"/>
  <c r="C57" i="15"/>
  <c r="I55" i="15"/>
  <c r="C55" i="15"/>
  <c r="Q53" i="15"/>
  <c r="C53" i="15"/>
  <c r="Q52" i="15"/>
  <c r="Q51" i="15"/>
  <c r="C51" i="15"/>
  <c r="Q50" i="15"/>
  <c r="C50" i="15"/>
  <c r="C48" i="15"/>
  <c r="Q47" i="15"/>
  <c r="C47" i="15"/>
  <c r="Q46" i="15"/>
  <c r="C46" i="15"/>
  <c r="I45" i="15"/>
  <c r="Q43" i="15"/>
  <c r="I42" i="15"/>
  <c r="C42" i="15"/>
  <c r="Q40" i="15"/>
  <c r="C40" i="15"/>
  <c r="Q38" i="15"/>
  <c r="Q28" i="15"/>
  <c r="I28" i="15"/>
  <c r="E28" i="15"/>
  <c r="Q27" i="15"/>
  <c r="I27" i="15"/>
  <c r="M26" i="15"/>
  <c r="M25" i="15"/>
  <c r="I25" i="15"/>
  <c r="O23" i="15"/>
  <c r="Q23" i="15"/>
  <c r="I23" i="15"/>
  <c r="E23" i="15"/>
  <c r="Q22" i="15"/>
  <c r="E22" i="15"/>
  <c r="Q21" i="15"/>
  <c r="M20" i="15"/>
  <c r="G20" i="15"/>
  <c r="Q18" i="15"/>
  <c r="O18" i="15"/>
  <c r="Q16" i="15"/>
  <c r="K16" i="15"/>
  <c r="E16" i="15"/>
  <c r="M12" i="15"/>
  <c r="K12" i="15"/>
  <c r="I12" i="15"/>
  <c r="E12" i="15"/>
  <c r="Q11" i="15"/>
  <c r="O21" i="15"/>
  <c r="G10" i="15"/>
  <c r="O568" i="14"/>
  <c r="M568" i="14"/>
  <c r="K568" i="14"/>
  <c r="I568" i="14"/>
  <c r="G568" i="14"/>
  <c r="E568" i="14"/>
  <c r="C568" i="14"/>
  <c r="O567" i="14"/>
  <c r="M567" i="14"/>
  <c r="K567" i="14"/>
  <c r="I567" i="14"/>
  <c r="G567" i="14"/>
  <c r="E567" i="14"/>
  <c r="C567" i="14"/>
  <c r="O566" i="14"/>
  <c r="M566" i="14"/>
  <c r="K566" i="14"/>
  <c r="I566" i="14"/>
  <c r="G566" i="14"/>
  <c r="E566" i="14"/>
  <c r="C566" i="14"/>
  <c r="K565" i="14"/>
  <c r="I565" i="14"/>
  <c r="G565" i="14"/>
  <c r="E565" i="14"/>
  <c r="C565" i="14"/>
  <c r="O563" i="14"/>
  <c r="M563" i="14"/>
  <c r="K563" i="14"/>
  <c r="I563" i="14"/>
  <c r="G563" i="14"/>
  <c r="E563" i="14"/>
  <c r="C563" i="14"/>
  <c r="K562" i="14"/>
  <c r="I562" i="14"/>
  <c r="G562" i="14"/>
  <c r="E562" i="14"/>
  <c r="C562" i="14"/>
  <c r="O561" i="14"/>
  <c r="M561" i="14"/>
  <c r="K561" i="14"/>
  <c r="I561" i="14"/>
  <c r="G561" i="14"/>
  <c r="E561" i="14"/>
  <c r="C561" i="14"/>
  <c r="O560" i="14"/>
  <c r="M560" i="14"/>
  <c r="K560" i="14"/>
  <c r="I560" i="14"/>
  <c r="G560" i="14"/>
  <c r="E560" i="14"/>
  <c r="C560" i="14"/>
  <c r="O558" i="14"/>
  <c r="M558" i="14"/>
  <c r="K558" i="14"/>
  <c r="I558" i="14"/>
  <c r="G558" i="14"/>
  <c r="E558" i="14"/>
  <c r="C558" i="14"/>
  <c r="O557" i="14"/>
  <c r="M557" i="14"/>
  <c r="K557" i="14"/>
  <c r="I557" i="14"/>
  <c r="G557" i="14"/>
  <c r="E557" i="14"/>
  <c r="C557" i="14"/>
  <c r="O556" i="14"/>
  <c r="M556" i="14"/>
  <c r="K556" i="14"/>
  <c r="I556" i="14"/>
  <c r="G556" i="14"/>
  <c r="E556" i="14"/>
  <c r="C556" i="14"/>
  <c r="O555" i="14"/>
  <c r="M555" i="14"/>
  <c r="K555" i="14"/>
  <c r="I555" i="14"/>
  <c r="G555" i="14"/>
  <c r="E555" i="14"/>
  <c r="C555" i="14"/>
  <c r="O553" i="14"/>
  <c r="M553" i="14"/>
  <c r="K553" i="14"/>
  <c r="I553" i="14"/>
  <c r="G553" i="14"/>
  <c r="E553" i="14"/>
  <c r="C553" i="14"/>
  <c r="O552" i="14"/>
  <c r="M552" i="14"/>
  <c r="K552" i="14"/>
  <c r="I552" i="14"/>
  <c r="G552" i="14"/>
  <c r="E552" i="14"/>
  <c r="C552" i="14"/>
  <c r="O551" i="14"/>
  <c r="M551" i="14"/>
  <c r="K551" i="14"/>
  <c r="I551" i="14"/>
  <c r="G551" i="14"/>
  <c r="E551" i="14"/>
  <c r="C551" i="14"/>
  <c r="K550" i="14"/>
  <c r="I550" i="14"/>
  <c r="G550" i="14"/>
  <c r="E550" i="14"/>
  <c r="C550" i="14"/>
  <c r="O538" i="14"/>
  <c r="M538" i="14"/>
  <c r="K538" i="14"/>
  <c r="I538" i="14"/>
  <c r="G538" i="14"/>
  <c r="E538" i="14"/>
  <c r="C538" i="14"/>
  <c r="O537" i="14"/>
  <c r="M537" i="14"/>
  <c r="K537" i="14"/>
  <c r="I537" i="14"/>
  <c r="G537" i="14"/>
  <c r="E537" i="14"/>
  <c r="C537" i="14"/>
  <c r="O536" i="14"/>
  <c r="M536" i="14"/>
  <c r="K536" i="14"/>
  <c r="I536" i="14"/>
  <c r="G536" i="14"/>
  <c r="E536" i="14"/>
  <c r="C536" i="14"/>
  <c r="K535" i="14"/>
  <c r="I535" i="14"/>
  <c r="G535" i="14"/>
  <c r="E535" i="14"/>
  <c r="C535" i="14"/>
  <c r="O533" i="14"/>
  <c r="M533" i="14"/>
  <c r="K533" i="14"/>
  <c r="I533" i="14"/>
  <c r="G533" i="14"/>
  <c r="E533" i="14"/>
  <c r="C533" i="14"/>
  <c r="K532" i="14"/>
  <c r="I532" i="14"/>
  <c r="G532" i="14"/>
  <c r="E532" i="14"/>
  <c r="C532" i="14"/>
  <c r="O531" i="14"/>
  <c r="M531" i="14"/>
  <c r="K531" i="14"/>
  <c r="I531" i="14"/>
  <c r="G531" i="14"/>
  <c r="E531" i="14"/>
  <c r="C531" i="14"/>
  <c r="O530" i="14"/>
  <c r="M530" i="14"/>
  <c r="K530" i="14"/>
  <c r="I530" i="14"/>
  <c r="G530" i="14"/>
  <c r="E530" i="14"/>
  <c r="C530" i="14"/>
  <c r="O528" i="14"/>
  <c r="M528" i="14"/>
  <c r="K528" i="14"/>
  <c r="I528" i="14"/>
  <c r="G528" i="14"/>
  <c r="E528" i="14"/>
  <c r="C528" i="14"/>
  <c r="M527" i="14"/>
  <c r="M526" i="14"/>
  <c r="K526" i="14"/>
  <c r="K525" i="14"/>
  <c r="I525" i="14"/>
  <c r="G525" i="14"/>
  <c r="E525" i="14"/>
  <c r="C525" i="14"/>
  <c r="O523" i="14"/>
  <c r="M523" i="14"/>
  <c r="K523" i="14"/>
  <c r="I523" i="14"/>
  <c r="G523" i="14"/>
  <c r="E523" i="14"/>
  <c r="C523" i="14"/>
  <c r="O522" i="14"/>
  <c r="M522" i="14"/>
  <c r="K522" i="14"/>
  <c r="I522" i="14"/>
  <c r="G522" i="14"/>
  <c r="E522" i="14"/>
  <c r="C522" i="14"/>
  <c r="M521" i="14"/>
  <c r="K521" i="14"/>
  <c r="I521" i="14"/>
  <c r="G521" i="14"/>
  <c r="E521" i="14"/>
  <c r="C521" i="14"/>
  <c r="I520" i="14"/>
  <c r="G520" i="14"/>
  <c r="O508" i="14"/>
  <c r="M508" i="14"/>
  <c r="K508" i="14"/>
  <c r="I508" i="14"/>
  <c r="G508" i="14"/>
  <c r="E508" i="14"/>
  <c r="C508" i="14"/>
  <c r="O507" i="14"/>
  <c r="M507" i="14"/>
  <c r="K507" i="14"/>
  <c r="I507" i="14"/>
  <c r="G507" i="14"/>
  <c r="E507" i="14"/>
  <c r="C507" i="14"/>
  <c r="O506" i="14"/>
  <c r="M506" i="14"/>
  <c r="K506" i="14"/>
  <c r="I506" i="14"/>
  <c r="G506" i="14"/>
  <c r="E506" i="14"/>
  <c r="C506" i="14"/>
  <c r="K505" i="14"/>
  <c r="I505" i="14"/>
  <c r="G505" i="14"/>
  <c r="E505" i="14"/>
  <c r="C505" i="14"/>
  <c r="O503" i="14"/>
  <c r="M503" i="14"/>
  <c r="K503" i="14"/>
  <c r="I503" i="14"/>
  <c r="G503" i="14"/>
  <c r="E503" i="14"/>
  <c r="C503" i="14"/>
  <c r="K502" i="14"/>
  <c r="I502" i="14"/>
  <c r="G502" i="14"/>
  <c r="E502" i="14"/>
  <c r="C502" i="14"/>
  <c r="O501" i="14"/>
  <c r="M501" i="14"/>
  <c r="K501" i="14"/>
  <c r="I501" i="14"/>
  <c r="G501" i="14"/>
  <c r="E501" i="14"/>
  <c r="C501" i="14"/>
  <c r="O500" i="14"/>
  <c r="M500" i="14"/>
  <c r="K500" i="14"/>
  <c r="I500" i="14"/>
  <c r="G500" i="14"/>
  <c r="E500" i="14"/>
  <c r="C500" i="14"/>
  <c r="O498" i="14"/>
  <c r="M498" i="14"/>
  <c r="K498" i="14"/>
  <c r="I498" i="14"/>
  <c r="G498" i="14"/>
  <c r="E498" i="14"/>
  <c r="C498" i="14"/>
  <c r="M497" i="14"/>
  <c r="M496" i="14"/>
  <c r="K496" i="14"/>
  <c r="K495" i="14"/>
  <c r="I495" i="14"/>
  <c r="G495" i="14"/>
  <c r="E495" i="14"/>
  <c r="C495" i="14"/>
  <c r="O493" i="14"/>
  <c r="M493" i="14"/>
  <c r="K493" i="14"/>
  <c r="I493" i="14"/>
  <c r="G493" i="14"/>
  <c r="E493" i="14"/>
  <c r="C493" i="14"/>
  <c r="O492" i="14"/>
  <c r="M492" i="14"/>
  <c r="K492" i="14"/>
  <c r="I492" i="14"/>
  <c r="G492" i="14"/>
  <c r="E492" i="14"/>
  <c r="C492" i="14"/>
  <c r="O491" i="14"/>
  <c r="M491" i="14"/>
  <c r="K491" i="14"/>
  <c r="I491" i="14"/>
  <c r="G491" i="14"/>
  <c r="E491" i="14"/>
  <c r="C491" i="14"/>
  <c r="K490" i="14"/>
  <c r="I490" i="14"/>
  <c r="G490" i="14"/>
  <c r="C490" i="14"/>
  <c r="M448" i="14"/>
  <c r="M447" i="14"/>
  <c r="K447" i="14"/>
  <c r="K446" i="14"/>
  <c r="O445" i="14"/>
  <c r="M445" i="14"/>
  <c r="K445" i="14"/>
  <c r="I445" i="14"/>
  <c r="G445" i="14"/>
  <c r="E445" i="14"/>
  <c r="C445" i="14"/>
  <c r="M443" i="14"/>
  <c r="K442" i="14"/>
  <c r="I442" i="14"/>
  <c r="G442" i="14"/>
  <c r="E442" i="14"/>
  <c r="C442" i="14"/>
  <c r="G441" i="14"/>
  <c r="C441" i="14"/>
  <c r="K440" i="14"/>
  <c r="I440" i="14"/>
  <c r="G440" i="14"/>
  <c r="E440" i="14"/>
  <c r="C440" i="14"/>
  <c r="M438" i="14"/>
  <c r="M437" i="14"/>
  <c r="M436" i="14"/>
  <c r="K436" i="14"/>
  <c r="O435" i="14"/>
  <c r="M435" i="14"/>
  <c r="K435" i="14"/>
  <c r="I435" i="14"/>
  <c r="G435" i="14"/>
  <c r="E435" i="14"/>
  <c r="C435" i="14"/>
  <c r="K433" i="14"/>
  <c r="I433" i="14"/>
  <c r="G433" i="14"/>
  <c r="E433" i="14"/>
  <c r="C433" i="14"/>
  <c r="O432" i="14"/>
  <c r="M432" i="14"/>
  <c r="K432" i="14"/>
  <c r="I432" i="14"/>
  <c r="G432" i="14"/>
  <c r="E432" i="14"/>
  <c r="C432" i="14"/>
  <c r="K431" i="14"/>
  <c r="K430" i="14"/>
  <c r="I430" i="14"/>
  <c r="G430" i="14"/>
  <c r="E430" i="14"/>
  <c r="M418" i="14"/>
  <c r="O417" i="14"/>
  <c r="K417" i="14"/>
  <c r="I417" i="14"/>
  <c r="G417" i="14"/>
  <c r="E417" i="14"/>
  <c r="C417" i="14"/>
  <c r="K416" i="14"/>
  <c r="M415" i="14"/>
  <c r="M413" i="14"/>
  <c r="I413" i="14"/>
  <c r="G413" i="14"/>
  <c r="E413" i="14"/>
  <c r="C413" i="14"/>
  <c r="K412" i="14"/>
  <c r="I412" i="14"/>
  <c r="G412" i="14"/>
  <c r="E412" i="14"/>
  <c r="C412" i="14"/>
  <c r="G411" i="14"/>
  <c r="E411" i="14"/>
  <c r="C411" i="14"/>
  <c r="K410" i="14"/>
  <c r="I410" i="14"/>
  <c r="G410" i="14"/>
  <c r="E410" i="14"/>
  <c r="C410" i="14"/>
  <c r="M408" i="14"/>
  <c r="K408" i="14"/>
  <c r="M407" i="14"/>
  <c r="M406" i="14"/>
  <c r="K406" i="14"/>
  <c r="M405" i="14"/>
  <c r="G406" i="14"/>
  <c r="K403" i="14"/>
  <c r="I403" i="14"/>
  <c r="G403" i="14"/>
  <c r="E403" i="14"/>
  <c r="C403" i="14"/>
  <c r="I402" i="14"/>
  <c r="G402" i="14"/>
  <c r="E402" i="14"/>
  <c r="C402" i="14"/>
  <c r="K400" i="14"/>
  <c r="G400" i="14"/>
  <c r="E400" i="14"/>
  <c r="C400" i="14"/>
  <c r="O388" i="14"/>
  <c r="M388" i="14"/>
  <c r="K388" i="14"/>
  <c r="I388" i="14"/>
  <c r="G388" i="14"/>
  <c r="E388" i="14"/>
  <c r="C388" i="14"/>
  <c r="O387" i="14"/>
  <c r="M387" i="14"/>
  <c r="K387" i="14"/>
  <c r="I387" i="14"/>
  <c r="G387" i="14"/>
  <c r="E387" i="14"/>
  <c r="C387" i="14"/>
  <c r="K386" i="14"/>
  <c r="M385" i="14"/>
  <c r="K385" i="14"/>
  <c r="M383" i="14"/>
  <c r="I383" i="14"/>
  <c r="G383" i="14"/>
  <c r="E383" i="14"/>
  <c r="C383" i="14"/>
  <c r="K382" i="14"/>
  <c r="I382" i="14"/>
  <c r="G382" i="14"/>
  <c r="E382" i="14"/>
  <c r="C382" i="14"/>
  <c r="K381" i="14"/>
  <c r="I381" i="14"/>
  <c r="G381" i="14"/>
  <c r="E381" i="14"/>
  <c r="C381" i="14"/>
  <c r="K380" i="14"/>
  <c r="I380" i="14"/>
  <c r="G380" i="14"/>
  <c r="E380" i="14"/>
  <c r="C380" i="14"/>
  <c r="M378" i="14"/>
  <c r="K378" i="14"/>
  <c r="M377" i="14"/>
  <c r="M376" i="14"/>
  <c r="K376" i="14"/>
  <c r="M375" i="14"/>
  <c r="K373" i="14"/>
  <c r="I373" i="14"/>
  <c r="G373" i="14"/>
  <c r="E373" i="14"/>
  <c r="C373" i="14"/>
  <c r="I372" i="14"/>
  <c r="G372" i="14"/>
  <c r="E372" i="14"/>
  <c r="C372" i="14"/>
  <c r="K371" i="14"/>
  <c r="I371" i="14"/>
  <c r="G371" i="14"/>
  <c r="E371" i="14"/>
  <c r="K370" i="14"/>
  <c r="E370" i="14"/>
  <c r="C370" i="14"/>
  <c r="M358" i="14"/>
  <c r="O357" i="14"/>
  <c r="M357" i="14"/>
  <c r="K357" i="14"/>
  <c r="I357" i="14"/>
  <c r="G357" i="14"/>
  <c r="E357" i="14"/>
  <c r="C357" i="14"/>
  <c r="K356" i="14"/>
  <c r="O355" i="14"/>
  <c r="M355" i="14"/>
  <c r="K355" i="14"/>
  <c r="I355" i="14"/>
  <c r="G355" i="14"/>
  <c r="E355" i="14"/>
  <c r="C355" i="14"/>
  <c r="O353" i="14"/>
  <c r="M353" i="14"/>
  <c r="K353" i="14"/>
  <c r="I353" i="14"/>
  <c r="G353" i="14"/>
  <c r="E353" i="14"/>
  <c r="C353" i="14"/>
  <c r="K352" i="14"/>
  <c r="I352" i="14"/>
  <c r="G352" i="14"/>
  <c r="E352" i="14"/>
  <c r="C352" i="14"/>
  <c r="O351" i="14"/>
  <c r="M351" i="14"/>
  <c r="K351" i="14"/>
  <c r="I351" i="14"/>
  <c r="G351" i="14"/>
  <c r="E351" i="14"/>
  <c r="C351" i="14"/>
  <c r="O350" i="14"/>
  <c r="M350" i="14"/>
  <c r="K350" i="14"/>
  <c r="I350" i="14"/>
  <c r="G350" i="14"/>
  <c r="E350" i="14"/>
  <c r="C350" i="14"/>
  <c r="O348" i="14"/>
  <c r="M348" i="14"/>
  <c r="I348" i="14"/>
  <c r="G348" i="14"/>
  <c r="E348" i="14"/>
  <c r="O347" i="14"/>
  <c r="M347" i="14"/>
  <c r="K347" i="14"/>
  <c r="I347" i="14"/>
  <c r="G347" i="14"/>
  <c r="E347" i="14"/>
  <c r="C347" i="14"/>
  <c r="O346" i="14"/>
  <c r="M346" i="14"/>
  <c r="K346" i="14"/>
  <c r="I346" i="14"/>
  <c r="G346" i="14"/>
  <c r="E346" i="14"/>
  <c r="C346" i="14"/>
  <c r="K343" i="14"/>
  <c r="I343" i="14"/>
  <c r="G343" i="14"/>
  <c r="E343" i="14"/>
  <c r="C343" i="14"/>
  <c r="O342" i="14"/>
  <c r="M342" i="14"/>
  <c r="K342" i="14"/>
  <c r="I342" i="14"/>
  <c r="G342" i="14"/>
  <c r="E342" i="14"/>
  <c r="C342" i="14"/>
  <c r="O341" i="14"/>
  <c r="M341" i="14"/>
  <c r="K341" i="14"/>
  <c r="I341" i="14"/>
  <c r="G341" i="14"/>
  <c r="E341" i="14"/>
  <c r="C341" i="14"/>
  <c r="O340" i="14"/>
  <c r="M340" i="14"/>
  <c r="K340" i="14"/>
  <c r="I340" i="14"/>
  <c r="G340" i="14"/>
  <c r="E340" i="14"/>
  <c r="C340" i="14"/>
  <c r="M328" i="14"/>
  <c r="M327" i="14"/>
  <c r="K326" i="14"/>
  <c r="M325" i="14"/>
  <c r="M323" i="14"/>
  <c r="K322" i="14"/>
  <c r="I322" i="14"/>
  <c r="G322" i="14"/>
  <c r="E322" i="14"/>
  <c r="C322" i="14"/>
  <c r="G321" i="14"/>
  <c r="C321" i="14"/>
  <c r="K320" i="14"/>
  <c r="I320" i="14"/>
  <c r="G320" i="14"/>
  <c r="E320" i="14"/>
  <c r="C320" i="14"/>
  <c r="M318" i="14"/>
  <c r="M317" i="14"/>
  <c r="M316" i="14"/>
  <c r="K316" i="14"/>
  <c r="M315" i="14"/>
  <c r="K313" i="14"/>
  <c r="I313" i="14"/>
  <c r="G313" i="14"/>
  <c r="E313" i="14"/>
  <c r="C313" i="14"/>
  <c r="K312" i="14"/>
  <c r="I312" i="14"/>
  <c r="G312" i="14"/>
  <c r="E312" i="14"/>
  <c r="K311" i="14"/>
  <c r="I310" i="14"/>
  <c r="E310" i="14"/>
  <c r="C310" i="14"/>
  <c r="K297" i="14"/>
  <c r="M296" i="14"/>
  <c r="K296" i="14"/>
  <c r="I296" i="14"/>
  <c r="G296" i="14"/>
  <c r="E296" i="14"/>
  <c r="C296" i="14"/>
  <c r="M295" i="14"/>
  <c r="K295" i="14"/>
  <c r="I295" i="14"/>
  <c r="G295" i="14"/>
  <c r="E295" i="14"/>
  <c r="C295" i="14"/>
  <c r="K292" i="14"/>
  <c r="M290" i="14"/>
  <c r="K290" i="14"/>
  <c r="I290" i="14"/>
  <c r="G290" i="14"/>
  <c r="E290" i="14"/>
  <c r="C290" i="14"/>
  <c r="K287" i="14"/>
  <c r="M286" i="14"/>
  <c r="K286" i="14"/>
  <c r="I286" i="14"/>
  <c r="G286" i="14"/>
  <c r="E286" i="14"/>
  <c r="C286" i="14"/>
  <c r="K283" i="14"/>
  <c r="M282" i="14"/>
  <c r="K282" i="14"/>
  <c r="G282" i="14"/>
  <c r="E282" i="14"/>
  <c r="C282" i="14"/>
  <c r="K280" i="14"/>
  <c r="K262" i="14"/>
  <c r="K260" i="14"/>
  <c r="K258" i="14"/>
  <c r="I258" i="14"/>
  <c r="K257" i="14"/>
  <c r="K256" i="14"/>
  <c r="I256" i="14"/>
  <c r="G256" i="14"/>
  <c r="E256" i="14"/>
  <c r="C256" i="14"/>
  <c r="M253" i="14"/>
  <c r="K253" i="14"/>
  <c r="I253" i="14"/>
  <c r="E253" i="14"/>
  <c r="C253" i="14"/>
  <c r="M252" i="14"/>
  <c r="K252" i="14"/>
  <c r="I252" i="14"/>
  <c r="G252" i="14"/>
  <c r="E252" i="14"/>
  <c r="C252" i="14"/>
  <c r="G257" i="14"/>
  <c r="M238" i="14"/>
  <c r="K238" i="14"/>
  <c r="I238" i="14"/>
  <c r="G238" i="14"/>
  <c r="E238" i="14"/>
  <c r="C238" i="14"/>
  <c r="M237" i="14"/>
  <c r="K237" i="14"/>
  <c r="G237" i="14"/>
  <c r="E237" i="14"/>
  <c r="C237" i="14"/>
  <c r="M235" i="14"/>
  <c r="K235" i="14"/>
  <c r="I235" i="14"/>
  <c r="G235" i="14"/>
  <c r="E235" i="14"/>
  <c r="C235" i="14"/>
  <c r="M233" i="14"/>
  <c r="K233" i="14"/>
  <c r="I233" i="14"/>
  <c r="G233" i="14"/>
  <c r="E233" i="14"/>
  <c r="C233" i="14"/>
  <c r="K232" i="14"/>
  <c r="K230" i="14"/>
  <c r="K226" i="14"/>
  <c r="K223" i="14"/>
  <c r="M222" i="14"/>
  <c r="K222" i="14"/>
  <c r="I222" i="14"/>
  <c r="E222" i="14"/>
  <c r="C222" i="14"/>
  <c r="E226" i="14"/>
  <c r="K202" i="14"/>
  <c r="M200" i="14"/>
  <c r="K200" i="14"/>
  <c r="I200" i="14"/>
  <c r="G200" i="14"/>
  <c r="E200" i="14"/>
  <c r="C200" i="14"/>
  <c r="G193" i="14"/>
  <c r="E192" i="14"/>
  <c r="M178" i="14"/>
  <c r="K178" i="14"/>
  <c r="I178" i="14"/>
  <c r="G178" i="14"/>
  <c r="E178" i="14"/>
  <c r="C178" i="14"/>
  <c r="M173" i="14"/>
  <c r="K173" i="14"/>
  <c r="I173" i="14"/>
  <c r="G173" i="14"/>
  <c r="E173" i="14"/>
  <c r="C173" i="14"/>
  <c r="M172" i="14"/>
  <c r="K172" i="14"/>
  <c r="I172" i="14"/>
  <c r="G172" i="14"/>
  <c r="E172" i="14"/>
  <c r="C172" i="14"/>
  <c r="G171" i="14"/>
  <c r="C168" i="14"/>
  <c r="M166" i="14"/>
  <c r="K166" i="14"/>
  <c r="I166" i="14"/>
  <c r="E166" i="14"/>
  <c r="C166" i="14"/>
  <c r="M163" i="14"/>
  <c r="K163" i="14"/>
  <c r="I163" i="14"/>
  <c r="G163" i="14"/>
  <c r="E163" i="14"/>
  <c r="C163" i="14"/>
  <c r="M162" i="14"/>
  <c r="K162" i="14"/>
  <c r="I162" i="14"/>
  <c r="G162" i="14"/>
  <c r="E162" i="14"/>
  <c r="C162" i="14"/>
  <c r="K142" i="14"/>
  <c r="K132" i="14"/>
  <c r="M138" i="14"/>
  <c r="I141" i="14"/>
  <c r="K112" i="14"/>
  <c r="M112" i="14"/>
  <c r="I100" i="14"/>
  <c r="G88" i="14"/>
  <c r="E88" i="14"/>
  <c r="C88" i="14"/>
  <c r="G87" i="14"/>
  <c r="E87" i="14"/>
  <c r="C87" i="14"/>
  <c r="G86" i="14"/>
  <c r="E86" i="14"/>
  <c r="C86" i="14"/>
  <c r="G83" i="14"/>
  <c r="E83" i="14"/>
  <c r="C83" i="14"/>
  <c r="G81" i="14"/>
  <c r="E81" i="14"/>
  <c r="C81" i="14"/>
  <c r="G80" i="14"/>
  <c r="E80" i="14"/>
  <c r="C80" i="14"/>
  <c r="G78" i="14"/>
  <c r="E78" i="14"/>
  <c r="C78" i="14"/>
  <c r="E77" i="14"/>
  <c r="E76" i="14"/>
  <c r="G73" i="14"/>
  <c r="E73" i="14"/>
  <c r="G72" i="14"/>
  <c r="E72" i="14"/>
  <c r="C72" i="14"/>
  <c r="G71" i="14"/>
  <c r="E71" i="14"/>
  <c r="C71" i="14"/>
  <c r="E58" i="14"/>
  <c r="G57" i="14"/>
  <c r="E57" i="14"/>
  <c r="C57" i="14"/>
  <c r="I55" i="14"/>
  <c r="C55" i="14"/>
  <c r="C53" i="14"/>
  <c r="G51" i="14"/>
  <c r="C51" i="14"/>
  <c r="C50" i="14"/>
  <c r="C48" i="14"/>
  <c r="C47" i="14"/>
  <c r="C46" i="14"/>
  <c r="I45" i="14"/>
  <c r="I42" i="14"/>
  <c r="E42" i="14"/>
  <c r="C42" i="14"/>
  <c r="C41" i="14"/>
  <c r="I28" i="14"/>
  <c r="E28" i="14"/>
  <c r="I27" i="14"/>
  <c r="M26" i="14"/>
  <c r="M25" i="14"/>
  <c r="I25" i="14"/>
  <c r="O10" i="14"/>
  <c r="I23" i="14"/>
  <c r="E23" i="14"/>
  <c r="E22" i="14"/>
  <c r="M20" i="14"/>
  <c r="G20" i="14"/>
  <c r="M16" i="14"/>
  <c r="K16" i="14"/>
  <c r="E16" i="14"/>
  <c r="M13" i="14"/>
  <c r="K13" i="14"/>
  <c r="M12" i="14"/>
  <c r="K12" i="14"/>
  <c r="I12" i="14"/>
  <c r="E12" i="14"/>
  <c r="G10" i="14"/>
  <c r="Q125" i="13"/>
  <c r="M128" i="13"/>
  <c r="L123" i="13"/>
  <c r="I128" i="13"/>
  <c r="H128" i="13"/>
  <c r="Q128" i="13"/>
  <c r="P128" i="13"/>
  <c r="O128" i="13"/>
  <c r="N128" i="13"/>
  <c r="L128" i="13"/>
  <c r="D128" i="13"/>
  <c r="N127" i="13"/>
  <c r="M127" i="13"/>
  <c r="L127" i="13"/>
  <c r="J127" i="13"/>
  <c r="I127" i="13"/>
  <c r="H127" i="13"/>
  <c r="G127" i="13"/>
  <c r="D127" i="13"/>
  <c r="Q127" i="13"/>
  <c r="P127" i="13"/>
  <c r="I126" i="13"/>
  <c r="Q126" i="13"/>
  <c r="P126" i="13"/>
  <c r="L126" i="13"/>
  <c r="J126" i="13"/>
  <c r="D126" i="13"/>
  <c r="L125" i="13"/>
  <c r="H125" i="13"/>
  <c r="D125" i="13"/>
  <c r="P125" i="13"/>
  <c r="O125" i="13"/>
  <c r="I125" i="13"/>
  <c r="J124" i="13"/>
  <c r="I124" i="13"/>
  <c r="Q124" i="13"/>
  <c r="P124" i="13"/>
  <c r="J123" i="13"/>
  <c r="I123" i="13"/>
  <c r="H123" i="13"/>
  <c r="G123" i="13"/>
  <c r="Q123" i="13"/>
  <c r="P123" i="13"/>
  <c r="O123" i="13"/>
  <c r="M123" i="13"/>
  <c r="J122" i="13"/>
  <c r="H122" i="13"/>
  <c r="Q122" i="13"/>
  <c r="P122" i="13"/>
  <c r="L122" i="13"/>
  <c r="I122" i="13"/>
  <c r="Q121" i="13"/>
  <c r="P121" i="13"/>
  <c r="O121" i="13"/>
  <c r="N121" i="13"/>
  <c r="K121" i="13"/>
  <c r="J121" i="13"/>
  <c r="C121" i="13"/>
  <c r="N120" i="13"/>
  <c r="K120" i="13"/>
  <c r="H120" i="13"/>
  <c r="G120" i="13"/>
  <c r="C120" i="13"/>
  <c r="Q120" i="13"/>
  <c r="O120" i="13"/>
  <c r="J120" i="13"/>
  <c r="F120" i="13"/>
  <c r="N119" i="13"/>
  <c r="K119" i="13"/>
  <c r="J119" i="13"/>
  <c r="I119" i="13"/>
  <c r="G119" i="13"/>
  <c r="Q119" i="13"/>
  <c r="C119" i="13"/>
  <c r="K118" i="13"/>
  <c r="J118" i="13"/>
  <c r="I118" i="13"/>
  <c r="H118" i="13"/>
  <c r="C118" i="13"/>
  <c r="Q118" i="13"/>
  <c r="P118" i="13"/>
  <c r="K117" i="13"/>
  <c r="C117" i="13"/>
  <c r="Q117" i="13"/>
  <c r="O117" i="13"/>
  <c r="J117" i="13"/>
  <c r="I117" i="13"/>
  <c r="N116" i="13"/>
  <c r="J116" i="13"/>
  <c r="C116" i="13"/>
  <c r="Q116" i="13"/>
  <c r="K116" i="13"/>
  <c r="I116" i="13"/>
  <c r="H116" i="13"/>
  <c r="E116" i="13"/>
  <c r="K115" i="13"/>
  <c r="J115" i="13"/>
  <c r="H115" i="13"/>
  <c r="F115" i="13"/>
  <c r="C115" i="13"/>
  <c r="Q115" i="13"/>
  <c r="P115" i="13"/>
  <c r="I115" i="13"/>
  <c r="G115" i="13"/>
  <c r="Q108" i="13"/>
  <c r="P108" i="13"/>
  <c r="F114" i="13"/>
  <c r="D114" i="13"/>
  <c r="C108" i="13"/>
  <c r="Q114" i="13"/>
  <c r="P114" i="13"/>
  <c r="O114" i="13"/>
  <c r="N114" i="13"/>
  <c r="L114" i="13"/>
  <c r="I114" i="13"/>
  <c r="G114" i="13"/>
  <c r="P113" i="13"/>
  <c r="N113" i="13"/>
  <c r="M113" i="13"/>
  <c r="G113" i="13"/>
  <c r="E113" i="13"/>
  <c r="M112" i="13"/>
  <c r="L112" i="13"/>
  <c r="J112" i="13"/>
  <c r="E112" i="13"/>
  <c r="D112" i="13"/>
  <c r="N112" i="13"/>
  <c r="G112" i="13"/>
  <c r="N111" i="13"/>
  <c r="I111" i="13"/>
  <c r="G111" i="13"/>
  <c r="D111" i="13"/>
  <c r="C111" i="13"/>
  <c r="L111" i="13"/>
  <c r="K111" i="13"/>
  <c r="P110" i="13"/>
  <c r="M110" i="13"/>
  <c r="I110" i="13"/>
  <c r="E110" i="13"/>
  <c r="D110" i="13"/>
  <c r="J109" i="13"/>
  <c r="G109" i="13"/>
  <c r="Q109" i="13"/>
  <c r="I109" i="13"/>
  <c r="F109" i="13"/>
  <c r="D109" i="13"/>
  <c r="N108" i="13"/>
  <c r="L108" i="13"/>
  <c r="G108" i="13"/>
  <c r="F108" i="13"/>
  <c r="D108" i="13"/>
  <c r="K108" i="13"/>
  <c r="I108" i="13"/>
  <c r="E102" i="13"/>
  <c r="D107" i="13"/>
  <c r="Q107" i="13"/>
  <c r="P107" i="13"/>
  <c r="O107" i="13"/>
  <c r="N107" i="13"/>
  <c r="M107" i="13"/>
  <c r="I107" i="13"/>
  <c r="G107" i="13"/>
  <c r="N106" i="13"/>
  <c r="M106" i="13"/>
  <c r="G106" i="13"/>
  <c r="F106" i="13"/>
  <c r="E106" i="13"/>
  <c r="P106" i="13"/>
  <c r="I106" i="13"/>
  <c r="D106" i="13"/>
  <c r="P105" i="13"/>
  <c r="N105" i="13"/>
  <c r="M105" i="13"/>
  <c r="L105" i="13"/>
  <c r="I105" i="13"/>
  <c r="G105" i="13"/>
  <c r="E105" i="13"/>
  <c r="D105" i="13"/>
  <c r="N104" i="13"/>
  <c r="M104" i="13"/>
  <c r="L104" i="13"/>
  <c r="G104" i="13"/>
  <c r="F104" i="13"/>
  <c r="E104" i="13"/>
  <c r="D104" i="13"/>
  <c r="M103" i="13"/>
  <c r="L103" i="13"/>
  <c r="G103" i="13"/>
  <c r="E103" i="13"/>
  <c r="D103" i="13"/>
  <c r="N103" i="13"/>
  <c r="P102" i="13"/>
  <c r="G102" i="13"/>
  <c r="N102" i="13"/>
  <c r="M102" i="13"/>
  <c r="J102" i="13"/>
  <c r="N101" i="13"/>
  <c r="M101" i="13"/>
  <c r="G101" i="13"/>
  <c r="E101" i="13"/>
  <c r="D101" i="13"/>
  <c r="N97" i="13"/>
  <c r="M100" i="13"/>
  <c r="G99" i="13"/>
  <c r="F100" i="13"/>
  <c r="Q100" i="13"/>
  <c r="P100" i="13"/>
  <c r="O100" i="13"/>
  <c r="N100" i="13"/>
  <c r="J100" i="13"/>
  <c r="H100" i="13"/>
  <c r="O99" i="13"/>
  <c r="J99" i="13"/>
  <c r="H99" i="13"/>
  <c r="F99" i="13"/>
  <c r="Q99" i="13"/>
  <c r="O98" i="13"/>
  <c r="L98" i="13"/>
  <c r="J98" i="13"/>
  <c r="H98" i="13"/>
  <c r="F98" i="13"/>
  <c r="D98" i="13"/>
  <c r="Q98" i="13"/>
  <c r="O97" i="13"/>
  <c r="L97" i="13"/>
  <c r="H97" i="13"/>
  <c r="D97" i="13"/>
  <c r="P97" i="13"/>
  <c r="K97" i="13"/>
  <c r="O96" i="13"/>
  <c r="M96" i="13"/>
  <c r="H96" i="13"/>
  <c r="E96" i="13"/>
  <c r="J96" i="13"/>
  <c r="F96" i="13"/>
  <c r="D96" i="13"/>
  <c r="L95" i="13"/>
  <c r="K95" i="13"/>
  <c r="J95" i="13"/>
  <c r="F95" i="13"/>
  <c r="C95" i="13"/>
  <c r="Q95" i="13"/>
  <c r="O95" i="13"/>
  <c r="H95" i="13"/>
  <c r="E95" i="13"/>
  <c r="P94" i="13"/>
  <c r="L94" i="13"/>
  <c r="J94" i="13"/>
  <c r="I94" i="13"/>
  <c r="F94" i="13"/>
  <c r="O94" i="13"/>
  <c r="H94" i="13"/>
  <c r="D94" i="13"/>
  <c r="Q92" i="13"/>
  <c r="L91" i="13"/>
  <c r="C93" i="13"/>
  <c r="Q93" i="13"/>
  <c r="P93" i="13"/>
  <c r="O93" i="13"/>
  <c r="N93" i="13"/>
  <c r="K93" i="13"/>
  <c r="I93" i="13"/>
  <c r="G93" i="13"/>
  <c r="N92" i="13"/>
  <c r="I92" i="13"/>
  <c r="G92" i="13"/>
  <c r="P92" i="13"/>
  <c r="M91" i="13"/>
  <c r="J91" i="13"/>
  <c r="Q91" i="13"/>
  <c r="P91" i="13"/>
  <c r="N91" i="13"/>
  <c r="I91" i="13"/>
  <c r="G91" i="13"/>
  <c r="N90" i="13"/>
  <c r="L90" i="13"/>
  <c r="J90" i="13"/>
  <c r="I90" i="13"/>
  <c r="G90" i="13"/>
  <c r="Q90" i="13"/>
  <c r="P90" i="13"/>
  <c r="P89" i="13"/>
  <c r="I89" i="13"/>
  <c r="G89" i="13"/>
  <c r="N89" i="13"/>
  <c r="E89" i="13"/>
  <c r="C89" i="13"/>
  <c r="N88" i="13"/>
  <c r="L88" i="13"/>
  <c r="K88" i="13"/>
  <c r="D88" i="13"/>
  <c r="C88" i="13"/>
  <c r="P88" i="13"/>
  <c r="J88" i="13"/>
  <c r="I88" i="13"/>
  <c r="G88" i="13"/>
  <c r="N87" i="13"/>
  <c r="M87" i="13"/>
  <c r="G87" i="13"/>
  <c r="E87" i="13"/>
  <c r="P87" i="13"/>
  <c r="K87" i="13"/>
  <c r="I87" i="13"/>
  <c r="Q80" i="13"/>
  <c r="L86" i="13"/>
  <c r="K82" i="13"/>
  <c r="Q86" i="13"/>
  <c r="P86" i="13"/>
  <c r="O86" i="13"/>
  <c r="N86" i="13"/>
  <c r="K86" i="13"/>
  <c r="H86" i="13"/>
  <c r="G86" i="13"/>
  <c r="O85" i="13"/>
  <c r="L85" i="13"/>
  <c r="H85" i="13"/>
  <c r="D85" i="13"/>
  <c r="N85" i="13"/>
  <c r="J85" i="13"/>
  <c r="G85" i="13"/>
  <c r="O84" i="13"/>
  <c r="L84" i="13"/>
  <c r="G84" i="13"/>
  <c r="D84" i="13"/>
  <c r="N84" i="13"/>
  <c r="H84" i="13"/>
  <c r="C84" i="13"/>
  <c r="K83" i="13"/>
  <c r="J83" i="13"/>
  <c r="F83" i="13"/>
  <c r="C83" i="13"/>
  <c r="Q83" i="13"/>
  <c r="O83" i="13"/>
  <c r="N83" i="13"/>
  <c r="H83" i="13"/>
  <c r="G83" i="13"/>
  <c r="O82" i="13"/>
  <c r="N82" i="13"/>
  <c r="I82" i="13"/>
  <c r="H82" i="13"/>
  <c r="G82" i="13"/>
  <c r="D82" i="13"/>
  <c r="N81" i="13"/>
  <c r="K81" i="13"/>
  <c r="J81" i="13"/>
  <c r="G81" i="13"/>
  <c r="F81" i="13"/>
  <c r="C81" i="13"/>
  <c r="Q81" i="13"/>
  <c r="O81" i="13"/>
  <c r="H81" i="13"/>
  <c r="N80" i="13"/>
  <c r="L80" i="13"/>
  <c r="H80" i="13"/>
  <c r="G80" i="13"/>
  <c r="F80" i="13"/>
  <c r="D80" i="13"/>
  <c r="O80" i="13"/>
  <c r="I74" i="13"/>
  <c r="F79" i="13"/>
  <c r="Q79" i="13"/>
  <c r="P79" i="13"/>
  <c r="O79" i="13"/>
  <c r="N79" i="13"/>
  <c r="L79" i="13"/>
  <c r="J79" i="13"/>
  <c r="D79" i="13"/>
  <c r="N78" i="13"/>
  <c r="L78" i="13"/>
  <c r="J78" i="13"/>
  <c r="G78" i="13"/>
  <c r="F78" i="13"/>
  <c r="D78" i="13"/>
  <c r="Q78" i="13"/>
  <c r="M78" i="13"/>
  <c r="E78" i="13"/>
  <c r="L77" i="13"/>
  <c r="J77" i="13"/>
  <c r="F77" i="13"/>
  <c r="D77" i="13"/>
  <c r="Q77" i="13"/>
  <c r="M76" i="13"/>
  <c r="L76" i="13"/>
  <c r="J76" i="13"/>
  <c r="I76" i="13"/>
  <c r="E76" i="13"/>
  <c r="D76" i="13"/>
  <c r="Q76" i="13"/>
  <c r="P76" i="13"/>
  <c r="P75" i="13"/>
  <c r="N75" i="13"/>
  <c r="M75" i="13"/>
  <c r="G75" i="13"/>
  <c r="F75" i="13"/>
  <c r="E75" i="13"/>
  <c r="L75" i="13"/>
  <c r="J75" i="13"/>
  <c r="D75" i="13"/>
  <c r="C75" i="13"/>
  <c r="L74" i="13"/>
  <c r="K74" i="13"/>
  <c r="J74" i="13"/>
  <c r="D74" i="13"/>
  <c r="C74" i="13"/>
  <c r="Q74" i="13"/>
  <c r="E74" i="13"/>
  <c r="M73" i="13"/>
  <c r="J73" i="13"/>
  <c r="E73" i="13"/>
  <c r="Q73" i="13"/>
  <c r="L73" i="13"/>
  <c r="I73" i="13"/>
  <c r="D73" i="13"/>
  <c r="Q70" i="13"/>
  <c r="M72" i="13"/>
  <c r="I66" i="13"/>
  <c r="H72" i="13"/>
  <c r="F72" i="13"/>
  <c r="Q72" i="13"/>
  <c r="P72" i="13"/>
  <c r="O72" i="13"/>
  <c r="N72" i="13"/>
  <c r="G72" i="13"/>
  <c r="N71" i="13"/>
  <c r="G71" i="13"/>
  <c r="F71" i="13"/>
  <c r="O71" i="13"/>
  <c r="H71" i="13"/>
  <c r="O70" i="13"/>
  <c r="N70" i="13"/>
  <c r="I70" i="13"/>
  <c r="H70" i="13"/>
  <c r="G70" i="13"/>
  <c r="F70" i="13"/>
  <c r="N69" i="13"/>
  <c r="J69" i="13"/>
  <c r="G69" i="13"/>
  <c r="F69" i="13"/>
  <c r="Q69" i="13"/>
  <c r="I69" i="13"/>
  <c r="H69" i="13"/>
  <c r="K68" i="13"/>
  <c r="H68" i="13"/>
  <c r="F68" i="13"/>
  <c r="O68" i="13"/>
  <c r="N68" i="13"/>
  <c r="G68" i="13"/>
  <c r="O67" i="13"/>
  <c r="N67" i="13"/>
  <c r="J67" i="13"/>
  <c r="G67" i="13"/>
  <c r="H67" i="13"/>
  <c r="F67" i="13"/>
  <c r="O66" i="13"/>
  <c r="N66" i="13"/>
  <c r="M66" i="13"/>
  <c r="J66" i="13"/>
  <c r="H66" i="13"/>
  <c r="G66" i="13"/>
  <c r="F66" i="13"/>
  <c r="Q66" i="13"/>
  <c r="E66" i="13"/>
  <c r="C66" i="13"/>
  <c r="L61" i="13"/>
  <c r="I65" i="13"/>
  <c r="F65" i="13"/>
  <c r="E60" i="13"/>
  <c r="D61" i="13"/>
  <c r="C63" i="13"/>
  <c r="Q65" i="13"/>
  <c r="P65" i="13"/>
  <c r="O65" i="13"/>
  <c r="N65" i="13"/>
  <c r="J65" i="13"/>
  <c r="H65" i="13"/>
  <c r="D65" i="13"/>
  <c r="C65" i="13"/>
  <c r="M64" i="13"/>
  <c r="L64" i="13"/>
  <c r="K64" i="13"/>
  <c r="I64" i="13"/>
  <c r="D64" i="13"/>
  <c r="C64" i="13"/>
  <c r="Q64" i="13"/>
  <c r="O64" i="13"/>
  <c r="J64" i="13"/>
  <c r="H64" i="13"/>
  <c r="G64" i="13"/>
  <c r="O63" i="13"/>
  <c r="L63" i="13"/>
  <c r="J63" i="13"/>
  <c r="H63" i="13"/>
  <c r="D63" i="13"/>
  <c r="Q63" i="13"/>
  <c r="F63" i="13"/>
  <c r="I62" i="13"/>
  <c r="H62" i="13"/>
  <c r="F62" i="13"/>
  <c r="Q62" i="13"/>
  <c r="P62" i="13"/>
  <c r="O62" i="13"/>
  <c r="N62" i="13"/>
  <c r="J62" i="13"/>
  <c r="G62" i="13"/>
  <c r="J61" i="13"/>
  <c r="I61" i="13"/>
  <c r="H61" i="13"/>
  <c r="G61" i="13"/>
  <c r="Q61" i="13"/>
  <c r="P61" i="13"/>
  <c r="O61" i="13"/>
  <c r="N61" i="13"/>
  <c r="F61" i="13"/>
  <c r="O60" i="13"/>
  <c r="I60" i="13"/>
  <c r="H60" i="13"/>
  <c r="F60" i="13"/>
  <c r="M60" i="13"/>
  <c r="N59" i="13"/>
  <c r="J59" i="13"/>
  <c r="G59" i="13"/>
  <c r="O59" i="13"/>
  <c r="H59" i="13"/>
  <c r="F59" i="13"/>
  <c r="Q55" i="13"/>
  <c r="K55" i="13"/>
  <c r="I58" i="13"/>
  <c r="H58" i="13"/>
  <c r="Q58" i="13"/>
  <c r="P58" i="13"/>
  <c r="O58" i="13"/>
  <c r="N58" i="13"/>
  <c r="M58" i="13"/>
  <c r="G58" i="13"/>
  <c r="E58" i="13"/>
  <c r="P57" i="13"/>
  <c r="N57" i="13"/>
  <c r="M57" i="13"/>
  <c r="L57" i="13"/>
  <c r="K57" i="13"/>
  <c r="I57" i="13"/>
  <c r="G57" i="13"/>
  <c r="E57" i="13"/>
  <c r="D57" i="13"/>
  <c r="C57" i="13"/>
  <c r="O57" i="13"/>
  <c r="H57" i="13"/>
  <c r="O56" i="13"/>
  <c r="N56" i="13"/>
  <c r="M56" i="13"/>
  <c r="I56" i="13"/>
  <c r="H56" i="13"/>
  <c r="G56" i="13"/>
  <c r="E56" i="13"/>
  <c r="P56" i="13"/>
  <c r="N55" i="13"/>
  <c r="M55" i="13"/>
  <c r="G55" i="13"/>
  <c r="P55" i="13"/>
  <c r="I55" i="13"/>
  <c r="E55" i="13"/>
  <c r="D55" i="13"/>
  <c r="P54" i="13"/>
  <c r="M54" i="13"/>
  <c r="L54" i="13"/>
  <c r="I54" i="13"/>
  <c r="G54" i="13"/>
  <c r="E54" i="13"/>
  <c r="D54" i="13"/>
  <c r="N54" i="13"/>
  <c r="H54" i="13"/>
  <c r="P53" i="13"/>
  <c r="M53" i="13"/>
  <c r="H53" i="13"/>
  <c r="E53" i="13"/>
  <c r="O53" i="13"/>
  <c r="I53" i="13"/>
  <c r="G53" i="13"/>
  <c r="P52" i="13"/>
  <c r="N52" i="13"/>
  <c r="M52" i="13"/>
  <c r="K52" i="13"/>
  <c r="J52" i="13"/>
  <c r="I52" i="13"/>
  <c r="H52" i="13"/>
  <c r="G52" i="13"/>
  <c r="E52" i="13"/>
  <c r="D52" i="13"/>
  <c r="C52" i="13"/>
  <c r="L52" i="13"/>
  <c r="P47" i="13"/>
  <c r="K51" i="13"/>
  <c r="J51" i="13"/>
  <c r="I51" i="13"/>
  <c r="H51" i="13"/>
  <c r="F51" i="13"/>
  <c r="Q51" i="13"/>
  <c r="P51" i="13"/>
  <c r="O51" i="13"/>
  <c r="N51" i="13"/>
  <c r="M51" i="13"/>
  <c r="G51" i="13"/>
  <c r="E51" i="13"/>
  <c r="C51" i="13"/>
  <c r="L50" i="13"/>
  <c r="K50" i="13"/>
  <c r="J50" i="13"/>
  <c r="I50" i="13"/>
  <c r="F50" i="13"/>
  <c r="C50" i="13"/>
  <c r="Q50" i="13"/>
  <c r="P50" i="13"/>
  <c r="H50" i="13"/>
  <c r="N49" i="13"/>
  <c r="L49" i="13"/>
  <c r="J49" i="13"/>
  <c r="G49" i="13"/>
  <c r="D49" i="13"/>
  <c r="Q49" i="13"/>
  <c r="M49" i="13"/>
  <c r="K49" i="13"/>
  <c r="I49" i="13"/>
  <c r="E49" i="13"/>
  <c r="C49" i="13"/>
  <c r="O48" i="13"/>
  <c r="M48" i="13"/>
  <c r="L48" i="13"/>
  <c r="K48" i="13"/>
  <c r="H48" i="13"/>
  <c r="F48" i="13"/>
  <c r="E48" i="13"/>
  <c r="D48" i="13"/>
  <c r="C48" i="13"/>
  <c r="J48" i="13"/>
  <c r="G48" i="13"/>
  <c r="M47" i="13"/>
  <c r="K47" i="13"/>
  <c r="J47" i="13"/>
  <c r="F47" i="13"/>
  <c r="E47" i="13"/>
  <c r="C47" i="13"/>
  <c r="Q47" i="13"/>
  <c r="K46" i="13"/>
  <c r="J46" i="13"/>
  <c r="I46" i="13"/>
  <c r="H46" i="13"/>
  <c r="E46" i="13"/>
  <c r="Q46" i="13"/>
  <c r="M46" i="13"/>
  <c r="L46" i="13"/>
  <c r="D46" i="13"/>
  <c r="C46" i="13"/>
  <c r="L45" i="13"/>
  <c r="K45" i="13"/>
  <c r="J45" i="13"/>
  <c r="H45" i="13"/>
  <c r="E45" i="13"/>
  <c r="D45" i="13"/>
  <c r="C45" i="13"/>
  <c r="M45" i="13"/>
  <c r="I45" i="13"/>
  <c r="N40" i="13"/>
  <c r="M44" i="13"/>
  <c r="L44" i="13"/>
  <c r="J44" i="13"/>
  <c r="G44" i="13"/>
  <c r="F44" i="13"/>
  <c r="E44" i="13"/>
  <c r="D44" i="13"/>
  <c r="Q44" i="13"/>
  <c r="P44" i="13"/>
  <c r="O44" i="13"/>
  <c r="N44" i="13"/>
  <c r="K44" i="13"/>
  <c r="H44" i="13"/>
  <c r="C44" i="13"/>
  <c r="O43" i="13"/>
  <c r="M43" i="13"/>
  <c r="L43" i="13"/>
  <c r="K43" i="13"/>
  <c r="I43" i="13"/>
  <c r="H43" i="13"/>
  <c r="F43" i="13"/>
  <c r="E43" i="13"/>
  <c r="D43" i="13"/>
  <c r="C43" i="13"/>
  <c r="N43" i="13"/>
  <c r="J43" i="13"/>
  <c r="G43" i="13"/>
  <c r="L42" i="13"/>
  <c r="K42" i="13"/>
  <c r="J42" i="13"/>
  <c r="H42" i="13"/>
  <c r="D42" i="13"/>
  <c r="C42" i="13"/>
  <c r="Q42" i="13"/>
  <c r="M42" i="13"/>
  <c r="J41" i="13"/>
  <c r="E41" i="13"/>
  <c r="N41" i="13"/>
  <c r="L41" i="13"/>
  <c r="H41" i="13"/>
  <c r="D41" i="13"/>
  <c r="O40" i="13"/>
  <c r="M40" i="13"/>
  <c r="K40" i="13"/>
  <c r="J40" i="13"/>
  <c r="H40" i="13"/>
  <c r="G40" i="13"/>
  <c r="F40" i="13"/>
  <c r="E40" i="13"/>
  <c r="C40" i="13"/>
  <c r="N39" i="13"/>
  <c r="I39" i="13"/>
  <c r="H39" i="13"/>
  <c r="G39" i="13"/>
  <c r="F39" i="13"/>
  <c r="K39" i="13"/>
  <c r="J39" i="13"/>
  <c r="C39" i="13"/>
  <c r="N38" i="13"/>
  <c r="L38" i="13"/>
  <c r="K38" i="13"/>
  <c r="J38" i="13"/>
  <c r="H38" i="13"/>
  <c r="F38" i="13"/>
  <c r="D38" i="13"/>
  <c r="C38" i="13"/>
  <c r="Q38" i="13"/>
  <c r="Q34" i="13"/>
  <c r="M37" i="13"/>
  <c r="L37" i="13"/>
  <c r="K37" i="13"/>
  <c r="J37" i="13"/>
  <c r="I34" i="13"/>
  <c r="H37" i="13"/>
  <c r="G37" i="13"/>
  <c r="F37" i="13"/>
  <c r="E37" i="13"/>
  <c r="C37" i="13"/>
  <c r="Q37" i="13"/>
  <c r="P37" i="13"/>
  <c r="O37" i="13"/>
  <c r="N37" i="13"/>
  <c r="D37" i="13"/>
  <c r="L36" i="13"/>
  <c r="K36" i="13"/>
  <c r="F36" i="13"/>
  <c r="D36" i="13"/>
  <c r="C36" i="13"/>
  <c r="G36" i="13"/>
  <c r="L35" i="13"/>
  <c r="J35" i="13"/>
  <c r="D35" i="13"/>
  <c r="F35" i="13"/>
  <c r="O34" i="13"/>
  <c r="N34" i="13"/>
  <c r="K34" i="13"/>
  <c r="H34" i="13"/>
  <c r="G34" i="13"/>
  <c r="F34" i="13"/>
  <c r="C34" i="13"/>
  <c r="K33" i="13"/>
  <c r="J33" i="13"/>
  <c r="H33" i="13"/>
  <c r="G33" i="13"/>
  <c r="F33" i="13"/>
  <c r="D33" i="13"/>
  <c r="C33" i="13"/>
  <c r="N33" i="13"/>
  <c r="L33" i="13"/>
  <c r="O32" i="13"/>
  <c r="L32" i="13"/>
  <c r="G32" i="13"/>
  <c r="F32" i="13"/>
  <c r="K32" i="13"/>
  <c r="D32" i="13"/>
  <c r="C32" i="13"/>
  <c r="O31" i="13"/>
  <c r="L31" i="13"/>
  <c r="K31" i="13"/>
  <c r="J31" i="13"/>
  <c r="H31" i="13"/>
  <c r="F31" i="13"/>
  <c r="D31" i="13"/>
  <c r="C31" i="13"/>
  <c r="N28" i="13"/>
  <c r="L30" i="13"/>
  <c r="K30" i="13"/>
  <c r="H30" i="13"/>
  <c r="G30" i="13"/>
  <c r="F30" i="13"/>
  <c r="D30" i="13"/>
  <c r="C30" i="13"/>
  <c r="Q30" i="13"/>
  <c r="P30" i="13"/>
  <c r="O30" i="13"/>
  <c r="N30" i="13"/>
  <c r="M30" i="13"/>
  <c r="J30" i="13"/>
  <c r="E30" i="13"/>
  <c r="M29" i="13"/>
  <c r="K29" i="13"/>
  <c r="J29" i="13"/>
  <c r="H29" i="13"/>
  <c r="F29" i="13"/>
  <c r="E29" i="13"/>
  <c r="C29" i="13"/>
  <c r="Q29" i="13"/>
  <c r="L29" i="13"/>
  <c r="D29" i="13"/>
  <c r="O28" i="13"/>
  <c r="M28" i="13"/>
  <c r="L28" i="13"/>
  <c r="K28" i="13"/>
  <c r="H28" i="13"/>
  <c r="E28" i="13"/>
  <c r="D28" i="13"/>
  <c r="N27" i="13"/>
  <c r="M27" i="13"/>
  <c r="L27" i="13"/>
  <c r="H27" i="13"/>
  <c r="F27" i="13"/>
  <c r="E27" i="13"/>
  <c r="D27" i="13"/>
  <c r="O27" i="13"/>
  <c r="G27" i="13"/>
  <c r="N26" i="13"/>
  <c r="L26" i="13"/>
  <c r="K26" i="13"/>
  <c r="G26" i="13"/>
  <c r="F26" i="13"/>
  <c r="E26" i="13"/>
  <c r="D26" i="13"/>
  <c r="C26" i="13"/>
  <c r="M26" i="13"/>
  <c r="N25" i="13"/>
  <c r="K25" i="13"/>
  <c r="G25" i="13"/>
  <c r="C25" i="13"/>
  <c r="M25" i="13"/>
  <c r="L25" i="13"/>
  <c r="H25" i="13"/>
  <c r="E25" i="13"/>
  <c r="D25" i="13"/>
  <c r="M24" i="13"/>
  <c r="L24" i="13"/>
  <c r="D24" i="13"/>
  <c r="G24" i="13"/>
  <c r="E24" i="13"/>
  <c r="Q20" i="13"/>
  <c r="N23" i="13"/>
  <c r="I23" i="13"/>
  <c r="H23" i="13"/>
  <c r="E23" i="13"/>
  <c r="C23" i="13"/>
  <c r="Q23" i="13"/>
  <c r="P23" i="13"/>
  <c r="K23" i="13"/>
  <c r="F23" i="13"/>
  <c r="K22" i="13"/>
  <c r="H22" i="13"/>
  <c r="C22" i="13"/>
  <c r="M22" i="13"/>
  <c r="I22" i="13"/>
  <c r="H21" i="13"/>
  <c r="F21" i="13"/>
  <c r="P20" i="13"/>
  <c r="I20" i="13"/>
  <c r="H20" i="13"/>
  <c r="O20" i="13"/>
  <c r="P19" i="13"/>
  <c r="O19" i="13"/>
  <c r="I19" i="13"/>
  <c r="C19" i="13"/>
  <c r="K19" i="13"/>
  <c r="J19" i="13"/>
  <c r="H19" i="13"/>
  <c r="F19" i="13"/>
  <c r="O18" i="13"/>
  <c r="M18" i="13"/>
  <c r="H18" i="13"/>
  <c r="F18" i="13"/>
  <c r="E18" i="13"/>
  <c r="I18" i="13"/>
  <c r="P17" i="13"/>
  <c r="K17" i="13"/>
  <c r="I17" i="13"/>
  <c r="H17" i="13"/>
  <c r="C17" i="13"/>
  <c r="F17" i="13"/>
  <c r="P12" i="13"/>
  <c r="O12" i="13"/>
  <c r="N15" i="13"/>
  <c r="M16" i="13"/>
  <c r="K16" i="13"/>
  <c r="J16" i="13"/>
  <c r="I16" i="13"/>
  <c r="H16" i="13"/>
  <c r="F16" i="13"/>
  <c r="E14" i="13"/>
  <c r="C16" i="13"/>
  <c r="Q16" i="13"/>
  <c r="P16" i="13"/>
  <c r="O16" i="13"/>
  <c r="N16" i="13"/>
  <c r="L16" i="13"/>
  <c r="D16" i="13"/>
  <c r="L15" i="13"/>
  <c r="J15" i="13"/>
  <c r="D15" i="13"/>
  <c r="L14" i="13"/>
  <c r="J14" i="13"/>
  <c r="D14" i="13"/>
  <c r="Q14" i="13"/>
  <c r="M13" i="13"/>
  <c r="L13" i="13"/>
  <c r="H13" i="13"/>
  <c r="E13" i="13"/>
  <c r="Q13" i="13"/>
  <c r="J13" i="13"/>
  <c r="D13" i="13"/>
  <c r="M12" i="13"/>
  <c r="L12" i="13"/>
  <c r="K12" i="13"/>
  <c r="J12" i="13"/>
  <c r="E12" i="13"/>
  <c r="Q12" i="13"/>
  <c r="H12" i="13"/>
  <c r="D12" i="13"/>
  <c r="P11" i="13"/>
  <c r="L11" i="13"/>
  <c r="D11" i="13"/>
  <c r="J11" i="13"/>
  <c r="L10" i="13"/>
  <c r="J10" i="13"/>
  <c r="I10" i="13"/>
  <c r="D10" i="13"/>
  <c r="Q10" i="13"/>
  <c r="O10" i="13"/>
  <c r="Q127" i="12"/>
  <c r="M123" i="12"/>
  <c r="K122" i="12"/>
  <c r="E128" i="12"/>
  <c r="Q128" i="12"/>
  <c r="P128" i="12"/>
  <c r="O128" i="12"/>
  <c r="N128" i="12"/>
  <c r="K128" i="12"/>
  <c r="J128" i="12"/>
  <c r="I128" i="12"/>
  <c r="N127" i="12"/>
  <c r="M127" i="12"/>
  <c r="L127" i="12"/>
  <c r="G127" i="12"/>
  <c r="E127" i="12"/>
  <c r="P127" i="12"/>
  <c r="I127" i="12"/>
  <c r="D127" i="12"/>
  <c r="L126" i="12"/>
  <c r="J126" i="12"/>
  <c r="D126" i="12"/>
  <c r="Q126" i="12"/>
  <c r="P126" i="12"/>
  <c r="K126" i="12"/>
  <c r="I126" i="12"/>
  <c r="I125" i="12"/>
  <c r="P125" i="12"/>
  <c r="L125" i="12"/>
  <c r="J125" i="12"/>
  <c r="N124" i="12"/>
  <c r="L124" i="12"/>
  <c r="D124" i="12"/>
  <c r="P124" i="12"/>
  <c r="J124" i="12"/>
  <c r="I124" i="12"/>
  <c r="E124" i="12"/>
  <c r="N123" i="12"/>
  <c r="J123" i="12"/>
  <c r="I123" i="12"/>
  <c r="Q123" i="12"/>
  <c r="P123" i="12"/>
  <c r="J122" i="12"/>
  <c r="I122" i="12"/>
  <c r="Q122" i="12"/>
  <c r="P122" i="12"/>
  <c r="L122" i="12"/>
  <c r="G120" i="12"/>
  <c r="D121" i="12"/>
  <c r="Q121" i="12"/>
  <c r="P121" i="12"/>
  <c r="O121" i="12"/>
  <c r="N121" i="12"/>
  <c r="L121" i="12"/>
  <c r="K121" i="12"/>
  <c r="C121" i="12"/>
  <c r="O120" i="12"/>
  <c r="M120" i="12"/>
  <c r="K120" i="12"/>
  <c r="C120" i="12"/>
  <c r="K119" i="12"/>
  <c r="F119" i="12"/>
  <c r="C119" i="12"/>
  <c r="J119" i="12"/>
  <c r="I119" i="12"/>
  <c r="D119" i="12"/>
  <c r="M118" i="12"/>
  <c r="L118" i="12"/>
  <c r="K118" i="12"/>
  <c r="H118" i="12"/>
  <c r="E118" i="12"/>
  <c r="C118" i="12"/>
  <c r="P118" i="12"/>
  <c r="I118" i="12"/>
  <c r="D118" i="12"/>
  <c r="O117" i="12"/>
  <c r="L117" i="12"/>
  <c r="I117" i="12"/>
  <c r="H117" i="12"/>
  <c r="D117" i="12"/>
  <c r="C117" i="12"/>
  <c r="P117" i="12"/>
  <c r="K117" i="12"/>
  <c r="N116" i="12"/>
  <c r="L116" i="12"/>
  <c r="K116" i="12"/>
  <c r="I116" i="12"/>
  <c r="G116" i="12"/>
  <c r="F116" i="12"/>
  <c r="D116" i="12"/>
  <c r="O116" i="12"/>
  <c r="C116" i="12"/>
  <c r="K115" i="12"/>
  <c r="I115" i="12"/>
  <c r="F115" i="12"/>
  <c r="C115" i="12"/>
  <c r="P115" i="12"/>
  <c r="O114" i="12"/>
  <c r="Q114" i="12"/>
  <c r="L114" i="12"/>
  <c r="K114" i="12"/>
  <c r="D114" i="12"/>
  <c r="C114" i="12"/>
  <c r="K113" i="12"/>
  <c r="F113" i="12"/>
  <c r="C113" i="12"/>
  <c r="L113" i="12"/>
  <c r="D113" i="12"/>
  <c r="O112" i="12"/>
  <c r="N112" i="12"/>
  <c r="L112" i="12"/>
  <c r="G112" i="12"/>
  <c r="D112" i="12"/>
  <c r="J111" i="12"/>
  <c r="D111" i="12"/>
  <c r="Q111" i="12"/>
  <c r="N111" i="12"/>
  <c r="L111" i="12"/>
  <c r="M110" i="12"/>
  <c r="L110" i="12"/>
  <c r="J110" i="12"/>
  <c r="F110" i="12"/>
  <c r="D110" i="12"/>
  <c r="Q110" i="12"/>
  <c r="K110" i="12"/>
  <c r="C110" i="12"/>
  <c r="K109" i="12"/>
  <c r="J109" i="12"/>
  <c r="C109" i="12"/>
  <c r="L109" i="12"/>
  <c r="D109" i="12"/>
  <c r="L108" i="12"/>
  <c r="K108" i="12"/>
  <c r="J108" i="12"/>
  <c r="D108" i="12"/>
  <c r="C108" i="12"/>
  <c r="Q108" i="12"/>
  <c r="F108" i="12"/>
  <c r="P106" i="12"/>
  <c r="H103" i="12"/>
  <c r="G106" i="12"/>
  <c r="F105" i="12"/>
  <c r="C105" i="12"/>
  <c r="Q107" i="12"/>
  <c r="P107" i="12"/>
  <c r="O107" i="12"/>
  <c r="N107" i="12"/>
  <c r="M107" i="12"/>
  <c r="L107" i="12"/>
  <c r="J107" i="12"/>
  <c r="H107" i="12"/>
  <c r="E107" i="12"/>
  <c r="D107" i="12"/>
  <c r="L106" i="12"/>
  <c r="J106" i="12"/>
  <c r="D106" i="12"/>
  <c r="Q106" i="12"/>
  <c r="E106" i="12"/>
  <c r="P105" i="12"/>
  <c r="O105" i="12"/>
  <c r="N105" i="12"/>
  <c r="L105" i="12"/>
  <c r="H105" i="12"/>
  <c r="D105" i="12"/>
  <c r="G105" i="12"/>
  <c r="N104" i="12"/>
  <c r="L104" i="12"/>
  <c r="G104" i="12"/>
  <c r="E104" i="12"/>
  <c r="D104" i="12"/>
  <c r="M104" i="12"/>
  <c r="J104" i="12"/>
  <c r="F104" i="12"/>
  <c r="N103" i="12"/>
  <c r="M103" i="12"/>
  <c r="L103" i="12"/>
  <c r="J103" i="12"/>
  <c r="G103" i="12"/>
  <c r="E103" i="12"/>
  <c r="D103" i="12"/>
  <c r="Q103" i="12"/>
  <c r="M102" i="12"/>
  <c r="L102" i="12"/>
  <c r="J102" i="12"/>
  <c r="H102" i="12"/>
  <c r="E102" i="12"/>
  <c r="Q102" i="12"/>
  <c r="D102" i="12"/>
  <c r="O101" i="12"/>
  <c r="M101" i="12"/>
  <c r="L101" i="12"/>
  <c r="H101" i="12"/>
  <c r="E101" i="12"/>
  <c r="D101" i="12"/>
  <c r="G101" i="12"/>
  <c r="M100" i="12"/>
  <c r="G94" i="12"/>
  <c r="E100" i="12"/>
  <c r="D95" i="12"/>
  <c r="Q100" i="12"/>
  <c r="P100" i="12"/>
  <c r="O100" i="12"/>
  <c r="N100" i="12"/>
  <c r="J100" i="12"/>
  <c r="I100" i="12"/>
  <c r="G100" i="12"/>
  <c r="F100" i="12"/>
  <c r="P99" i="12"/>
  <c r="N99" i="12"/>
  <c r="M99" i="12"/>
  <c r="G99" i="12"/>
  <c r="F99" i="12"/>
  <c r="E99" i="12"/>
  <c r="I99" i="12"/>
  <c r="H99" i="12"/>
  <c r="M98" i="12"/>
  <c r="J98" i="12"/>
  <c r="I98" i="12"/>
  <c r="H98" i="12"/>
  <c r="F98" i="12"/>
  <c r="E98" i="12"/>
  <c r="Q98" i="12"/>
  <c r="P98" i="12"/>
  <c r="O98" i="12"/>
  <c r="G98" i="12"/>
  <c r="P97" i="12"/>
  <c r="O97" i="12"/>
  <c r="I97" i="12"/>
  <c r="N97" i="12"/>
  <c r="H97" i="12"/>
  <c r="G97" i="12"/>
  <c r="F97" i="12"/>
  <c r="O96" i="12"/>
  <c r="N96" i="12"/>
  <c r="M96" i="12"/>
  <c r="G96" i="12"/>
  <c r="F96" i="12"/>
  <c r="E96" i="12"/>
  <c r="P96" i="12"/>
  <c r="J96" i="12"/>
  <c r="I96" i="12"/>
  <c r="M95" i="12"/>
  <c r="F95" i="12"/>
  <c r="E95" i="12"/>
  <c r="P95" i="12"/>
  <c r="N95" i="12"/>
  <c r="I95" i="12"/>
  <c r="J94" i="12"/>
  <c r="I94" i="12"/>
  <c r="H94" i="12"/>
  <c r="F94" i="12"/>
  <c r="Q94" i="12"/>
  <c r="P94" i="12"/>
  <c r="M94" i="12"/>
  <c r="M88" i="12"/>
  <c r="J89" i="12"/>
  <c r="H87" i="12"/>
  <c r="F93" i="12"/>
  <c r="Q93" i="12"/>
  <c r="N93" i="12"/>
  <c r="L93" i="12"/>
  <c r="H93" i="12"/>
  <c r="O92" i="12"/>
  <c r="N92" i="12"/>
  <c r="H92" i="12"/>
  <c r="G92" i="12"/>
  <c r="F92" i="12"/>
  <c r="C92" i="12"/>
  <c r="K91" i="12"/>
  <c r="J91" i="12"/>
  <c r="F91" i="12"/>
  <c r="C91" i="12"/>
  <c r="Q91" i="12"/>
  <c r="N91" i="12"/>
  <c r="P90" i="12"/>
  <c r="I90" i="12"/>
  <c r="F90" i="12"/>
  <c r="D90" i="12"/>
  <c r="H90" i="12"/>
  <c r="E90" i="12"/>
  <c r="L89" i="12"/>
  <c r="I89" i="12"/>
  <c r="F89" i="12"/>
  <c r="D89" i="12"/>
  <c r="P89" i="12"/>
  <c r="O89" i="12"/>
  <c r="H89" i="12"/>
  <c r="F88" i="12"/>
  <c r="O88" i="12"/>
  <c r="J88" i="12"/>
  <c r="L87" i="12"/>
  <c r="F87" i="12"/>
  <c r="D87" i="12"/>
  <c r="O83" i="12"/>
  <c r="N81" i="12"/>
  <c r="J86" i="12"/>
  <c r="D86" i="12"/>
  <c r="Q86" i="12"/>
  <c r="P86" i="12"/>
  <c r="O86" i="12"/>
  <c r="N86" i="12"/>
  <c r="L86" i="12"/>
  <c r="K86" i="12"/>
  <c r="I86" i="12"/>
  <c r="C86" i="12"/>
  <c r="O85" i="12"/>
  <c r="N85" i="12"/>
  <c r="L85" i="12"/>
  <c r="J85" i="12"/>
  <c r="I85" i="12"/>
  <c r="H85" i="12"/>
  <c r="G85" i="12"/>
  <c r="D85" i="12"/>
  <c r="P85" i="12"/>
  <c r="K85" i="12"/>
  <c r="C85" i="12"/>
  <c r="O84" i="12"/>
  <c r="L84" i="12"/>
  <c r="K84" i="12"/>
  <c r="J84" i="12"/>
  <c r="H84" i="12"/>
  <c r="D84" i="12"/>
  <c r="C84" i="12"/>
  <c r="Q84" i="12"/>
  <c r="K83" i="12"/>
  <c r="J83" i="12"/>
  <c r="C83" i="12"/>
  <c r="Q83" i="12"/>
  <c r="P83" i="12"/>
  <c r="I83" i="12"/>
  <c r="K82" i="12"/>
  <c r="I82" i="12"/>
  <c r="O82" i="12"/>
  <c r="N82" i="12"/>
  <c r="L82" i="12"/>
  <c r="G82" i="12"/>
  <c r="D82" i="12"/>
  <c r="C82" i="12"/>
  <c r="O81" i="12"/>
  <c r="L81" i="12"/>
  <c r="K81" i="12"/>
  <c r="I81" i="12"/>
  <c r="D81" i="12"/>
  <c r="C81" i="12"/>
  <c r="P81" i="12"/>
  <c r="H81" i="12"/>
  <c r="O80" i="12"/>
  <c r="M80" i="12"/>
  <c r="H80" i="12"/>
  <c r="C80" i="12"/>
  <c r="K80" i="12"/>
  <c r="I80" i="12"/>
  <c r="M79" i="12"/>
  <c r="L76" i="12"/>
  <c r="K75" i="12"/>
  <c r="J73" i="12"/>
  <c r="C75" i="12"/>
  <c r="Q79" i="12"/>
  <c r="P79" i="12"/>
  <c r="O79" i="12"/>
  <c r="N79" i="12"/>
  <c r="L79" i="12"/>
  <c r="E79" i="12"/>
  <c r="P78" i="12"/>
  <c r="M78" i="12"/>
  <c r="L78" i="12"/>
  <c r="E78" i="12"/>
  <c r="D78" i="12"/>
  <c r="I78" i="12"/>
  <c r="F78" i="12"/>
  <c r="O77" i="12"/>
  <c r="L77" i="12"/>
  <c r="F77" i="12"/>
  <c r="D77" i="12"/>
  <c r="M77" i="12"/>
  <c r="K77" i="12"/>
  <c r="H77" i="12"/>
  <c r="E77" i="12"/>
  <c r="O76" i="12"/>
  <c r="H76" i="12"/>
  <c r="M76" i="12"/>
  <c r="G76" i="12"/>
  <c r="F76" i="12"/>
  <c r="M75" i="12"/>
  <c r="L75" i="12"/>
  <c r="G75" i="12"/>
  <c r="F75" i="12"/>
  <c r="D75" i="12"/>
  <c r="N75" i="12"/>
  <c r="E75" i="12"/>
  <c r="P74" i="12"/>
  <c r="M74" i="12"/>
  <c r="G74" i="12"/>
  <c r="E74" i="12"/>
  <c r="H74" i="12"/>
  <c r="D74" i="12"/>
  <c r="M73" i="12"/>
  <c r="K73" i="12"/>
  <c r="I73" i="12"/>
  <c r="E73" i="12"/>
  <c r="C73" i="12"/>
  <c r="P70" i="12"/>
  <c r="O67" i="12"/>
  <c r="H71" i="12"/>
  <c r="D68" i="12"/>
  <c r="Q72" i="12"/>
  <c r="P72" i="12"/>
  <c r="O72" i="12"/>
  <c r="N72" i="12"/>
  <c r="M72" i="12"/>
  <c r="H72" i="12"/>
  <c r="F72" i="12"/>
  <c r="E72" i="12"/>
  <c r="C72" i="12"/>
  <c r="K71" i="12"/>
  <c r="J71" i="12"/>
  <c r="F71" i="12"/>
  <c r="C71" i="12"/>
  <c r="Q71" i="12"/>
  <c r="M71" i="12"/>
  <c r="E71" i="12"/>
  <c r="M70" i="12"/>
  <c r="I70" i="12"/>
  <c r="F70" i="12"/>
  <c r="E70" i="12"/>
  <c r="H70" i="12"/>
  <c r="O69" i="12"/>
  <c r="M69" i="12"/>
  <c r="K69" i="12"/>
  <c r="H69" i="12"/>
  <c r="F69" i="12"/>
  <c r="E69" i="12"/>
  <c r="M68" i="12"/>
  <c r="J68" i="12"/>
  <c r="E68" i="12"/>
  <c r="O68" i="12"/>
  <c r="F68" i="12"/>
  <c r="M67" i="12"/>
  <c r="F67" i="12"/>
  <c r="E67" i="12"/>
  <c r="K67" i="12"/>
  <c r="H67" i="12"/>
  <c r="C67" i="12"/>
  <c r="M66" i="12"/>
  <c r="K66" i="12"/>
  <c r="F66" i="12"/>
  <c r="E66" i="12"/>
  <c r="C66" i="12"/>
  <c r="P63" i="12"/>
  <c r="O63" i="12"/>
  <c r="N63" i="12"/>
  <c r="J61" i="12"/>
  <c r="D60" i="12"/>
  <c r="C65" i="12"/>
  <c r="Q65" i="12"/>
  <c r="P65" i="12"/>
  <c r="O65" i="12"/>
  <c r="N65" i="12"/>
  <c r="G65" i="12"/>
  <c r="F65" i="12"/>
  <c r="D65" i="12"/>
  <c r="P64" i="12"/>
  <c r="I64" i="12"/>
  <c r="C64" i="12"/>
  <c r="H64" i="12"/>
  <c r="F64" i="12"/>
  <c r="M63" i="12"/>
  <c r="F63" i="12"/>
  <c r="E63" i="12"/>
  <c r="D63" i="12"/>
  <c r="H63" i="12"/>
  <c r="G63" i="12"/>
  <c r="M62" i="12"/>
  <c r="L62" i="12"/>
  <c r="E62" i="12"/>
  <c r="D62" i="12"/>
  <c r="F62" i="12"/>
  <c r="P61" i="12"/>
  <c r="L61" i="12"/>
  <c r="I61" i="12"/>
  <c r="F61" i="12"/>
  <c r="D61" i="12"/>
  <c r="O61" i="12"/>
  <c r="M61" i="12"/>
  <c r="F60" i="12"/>
  <c r="M59" i="12"/>
  <c r="F59" i="12"/>
  <c r="E59" i="12"/>
  <c r="K54" i="12"/>
  <c r="G56" i="12"/>
  <c r="F56" i="12"/>
  <c r="C52" i="12"/>
  <c r="Q58" i="12"/>
  <c r="P58" i="12"/>
  <c r="O58" i="12"/>
  <c r="N58" i="12"/>
  <c r="L58" i="12"/>
  <c r="J58" i="12"/>
  <c r="N57" i="12"/>
  <c r="J57" i="12"/>
  <c r="G57" i="12"/>
  <c r="Q57" i="12"/>
  <c r="K57" i="12"/>
  <c r="D57" i="12"/>
  <c r="L56" i="12"/>
  <c r="K56" i="12"/>
  <c r="J56" i="12"/>
  <c r="D56" i="12"/>
  <c r="Q56" i="12"/>
  <c r="L55" i="12"/>
  <c r="J55" i="12"/>
  <c r="Q55" i="12"/>
  <c r="N54" i="12"/>
  <c r="J54" i="12"/>
  <c r="G54" i="12"/>
  <c r="Q54" i="12"/>
  <c r="L54" i="12"/>
  <c r="D54" i="12"/>
  <c r="C54" i="12"/>
  <c r="L53" i="12"/>
  <c r="K53" i="12"/>
  <c r="D53" i="12"/>
  <c r="C53" i="12"/>
  <c r="J53" i="12"/>
  <c r="N52" i="12"/>
  <c r="L52" i="12"/>
  <c r="J52" i="12"/>
  <c r="G52" i="12"/>
  <c r="Q52" i="12"/>
  <c r="D52" i="12"/>
  <c r="M47" i="12"/>
  <c r="L51" i="12"/>
  <c r="K51" i="12"/>
  <c r="J51" i="12"/>
  <c r="G45" i="12"/>
  <c r="E46" i="12"/>
  <c r="Q51" i="12"/>
  <c r="P51" i="12"/>
  <c r="O51" i="12"/>
  <c r="N51" i="12"/>
  <c r="I51" i="12"/>
  <c r="H51" i="12"/>
  <c r="O50" i="12"/>
  <c r="H50" i="12"/>
  <c r="E50" i="12"/>
  <c r="I50" i="12"/>
  <c r="O49" i="12"/>
  <c r="I49" i="12"/>
  <c r="P49" i="12"/>
  <c r="K49" i="12"/>
  <c r="H49" i="12"/>
  <c r="F49" i="12"/>
  <c r="O48" i="12"/>
  <c r="M48" i="12"/>
  <c r="L48" i="12"/>
  <c r="H48" i="12"/>
  <c r="F48" i="12"/>
  <c r="E48" i="12"/>
  <c r="D48" i="12"/>
  <c r="I48" i="12"/>
  <c r="O47" i="12"/>
  <c r="N47" i="12"/>
  <c r="L47" i="12"/>
  <c r="H47" i="12"/>
  <c r="G47" i="12"/>
  <c r="F47" i="12"/>
  <c r="P47" i="12"/>
  <c r="K47" i="12"/>
  <c r="I47" i="12"/>
  <c r="P46" i="12"/>
  <c r="L46" i="12"/>
  <c r="I46" i="12"/>
  <c r="F46" i="12"/>
  <c r="D46" i="12"/>
  <c r="O46" i="12"/>
  <c r="M46" i="12"/>
  <c r="H46" i="12"/>
  <c r="O45" i="12"/>
  <c r="J45" i="12"/>
  <c r="H45" i="12"/>
  <c r="L45" i="12"/>
  <c r="I45" i="12"/>
  <c r="P44" i="12"/>
  <c r="N44" i="12"/>
  <c r="M40" i="12"/>
  <c r="K42" i="12"/>
  <c r="H44" i="12"/>
  <c r="D40" i="12"/>
  <c r="C42" i="12"/>
  <c r="O44" i="12"/>
  <c r="F44" i="12"/>
  <c r="E44" i="12"/>
  <c r="J43" i="12"/>
  <c r="H43" i="12"/>
  <c r="G43" i="12"/>
  <c r="F43" i="12"/>
  <c r="O43" i="12"/>
  <c r="I43" i="12"/>
  <c r="O42" i="12"/>
  <c r="I42" i="12"/>
  <c r="H42" i="12"/>
  <c r="D42" i="12"/>
  <c r="N42" i="12"/>
  <c r="L42" i="12"/>
  <c r="F42" i="12"/>
  <c r="P41" i="12"/>
  <c r="N41" i="12"/>
  <c r="M41" i="12"/>
  <c r="G41" i="12"/>
  <c r="F41" i="12"/>
  <c r="E41" i="12"/>
  <c r="C41" i="12"/>
  <c r="O40" i="12"/>
  <c r="H40" i="12"/>
  <c r="F40" i="12"/>
  <c r="N39" i="12"/>
  <c r="M39" i="12"/>
  <c r="L39" i="12"/>
  <c r="F39" i="12"/>
  <c r="E39" i="12"/>
  <c r="D39" i="12"/>
  <c r="H39" i="12"/>
  <c r="P38" i="12"/>
  <c r="O38" i="12"/>
  <c r="H38" i="12"/>
  <c r="F38" i="12"/>
  <c r="D38" i="12"/>
  <c r="M38" i="12"/>
  <c r="L38" i="12"/>
  <c r="K38" i="12"/>
  <c r="G37" i="12"/>
  <c r="F37" i="12"/>
  <c r="Q37" i="12"/>
  <c r="P37" i="12"/>
  <c r="O37" i="12"/>
  <c r="N37" i="12"/>
  <c r="L37" i="12"/>
  <c r="I37" i="12"/>
  <c r="D37" i="12"/>
  <c r="P36" i="12"/>
  <c r="K36" i="12"/>
  <c r="H36" i="12"/>
  <c r="C36" i="12"/>
  <c r="J36" i="12"/>
  <c r="I36" i="12"/>
  <c r="M35" i="12"/>
  <c r="K35" i="12"/>
  <c r="J35" i="12"/>
  <c r="H35" i="12"/>
  <c r="G35" i="12"/>
  <c r="F35" i="12"/>
  <c r="C35" i="12"/>
  <c r="P35" i="12"/>
  <c r="I35" i="12"/>
  <c r="E35" i="12"/>
  <c r="L34" i="12"/>
  <c r="I34" i="12"/>
  <c r="H34" i="12"/>
  <c r="D34" i="12"/>
  <c r="P34" i="12"/>
  <c r="P33" i="12"/>
  <c r="I33" i="12"/>
  <c r="E33" i="12"/>
  <c r="C33" i="12"/>
  <c r="K33" i="12"/>
  <c r="P32" i="12"/>
  <c r="M32" i="12"/>
  <c r="L32" i="12"/>
  <c r="K32" i="12"/>
  <c r="I32" i="12"/>
  <c r="F32" i="12"/>
  <c r="E32" i="12"/>
  <c r="C32" i="12"/>
  <c r="D32" i="12"/>
  <c r="M31" i="12"/>
  <c r="L31" i="12"/>
  <c r="I31" i="12"/>
  <c r="E31" i="12"/>
  <c r="D31" i="12"/>
  <c r="P31" i="12"/>
  <c r="K31" i="12"/>
  <c r="C31" i="12"/>
  <c r="M27" i="12"/>
  <c r="I29" i="12"/>
  <c r="Q30" i="12"/>
  <c r="P30" i="12"/>
  <c r="O30" i="12"/>
  <c r="N30" i="12"/>
  <c r="L30" i="12"/>
  <c r="H30" i="12"/>
  <c r="G30" i="12"/>
  <c r="E30" i="12"/>
  <c r="D30" i="12"/>
  <c r="M29" i="12"/>
  <c r="L29" i="12"/>
  <c r="E29" i="12"/>
  <c r="N29" i="12"/>
  <c r="K29" i="12"/>
  <c r="J29" i="12"/>
  <c r="G29" i="12"/>
  <c r="D29" i="12"/>
  <c r="L28" i="12"/>
  <c r="K28" i="12"/>
  <c r="H28" i="12"/>
  <c r="D28" i="12"/>
  <c r="C28" i="12"/>
  <c r="P27" i="12"/>
  <c r="I27" i="12"/>
  <c r="H27" i="12"/>
  <c r="G27" i="12"/>
  <c r="F27" i="12"/>
  <c r="O27" i="12"/>
  <c r="N27" i="12"/>
  <c r="E27" i="12"/>
  <c r="O26" i="12"/>
  <c r="N26" i="12"/>
  <c r="H26" i="12"/>
  <c r="G26" i="12"/>
  <c r="F26" i="12"/>
  <c r="L26" i="12"/>
  <c r="D26" i="12"/>
  <c r="O25" i="12"/>
  <c r="L25" i="12"/>
  <c r="K25" i="12"/>
  <c r="H25" i="12"/>
  <c r="G25" i="12"/>
  <c r="F25" i="12"/>
  <c r="D25" i="12"/>
  <c r="C25" i="12"/>
  <c r="N25" i="12"/>
  <c r="M25" i="12"/>
  <c r="O24" i="12"/>
  <c r="J24" i="12"/>
  <c r="H24" i="12"/>
  <c r="G24" i="12"/>
  <c r="F24" i="12"/>
  <c r="D24" i="12"/>
  <c r="N24" i="12"/>
  <c r="L24" i="12"/>
  <c r="Q20" i="12"/>
  <c r="O18" i="12"/>
  <c r="M23" i="12"/>
  <c r="L23" i="12"/>
  <c r="J23" i="12"/>
  <c r="H23" i="12"/>
  <c r="G19" i="12"/>
  <c r="E17" i="12"/>
  <c r="D23" i="12"/>
  <c r="C23" i="12"/>
  <c r="Q23" i="12"/>
  <c r="P23" i="12"/>
  <c r="O23" i="12"/>
  <c r="N23" i="12"/>
  <c r="K23" i="12"/>
  <c r="I23" i="12"/>
  <c r="E23" i="12"/>
  <c r="P22" i="12"/>
  <c r="O22" i="12"/>
  <c r="I22" i="12"/>
  <c r="H22" i="12"/>
  <c r="M22" i="12"/>
  <c r="L22" i="12"/>
  <c r="K22" i="12"/>
  <c r="C22" i="12"/>
  <c r="Q21" i="12"/>
  <c r="L21" i="12"/>
  <c r="K21" i="12"/>
  <c r="J21" i="12"/>
  <c r="H21" i="12"/>
  <c r="G21" i="12"/>
  <c r="O21" i="12"/>
  <c r="I21" i="12"/>
  <c r="D21" i="12"/>
  <c r="C21" i="12"/>
  <c r="L20" i="12"/>
  <c r="K20" i="12"/>
  <c r="I20" i="12"/>
  <c r="D20" i="12"/>
  <c r="C20" i="12"/>
  <c r="P20" i="12"/>
  <c r="H20" i="12"/>
  <c r="E20" i="12"/>
  <c r="M19" i="12"/>
  <c r="L19" i="12"/>
  <c r="K19" i="12"/>
  <c r="I19" i="12"/>
  <c r="C19" i="12"/>
  <c r="P19" i="12"/>
  <c r="E19" i="12"/>
  <c r="D19" i="12"/>
  <c r="L18" i="12"/>
  <c r="K18" i="12"/>
  <c r="I18" i="12"/>
  <c r="G18" i="12"/>
  <c r="F18" i="12"/>
  <c r="D18" i="12"/>
  <c r="C18" i="12"/>
  <c r="P18" i="12"/>
  <c r="H18" i="12"/>
  <c r="K17" i="12"/>
  <c r="J17" i="12"/>
  <c r="I17" i="12"/>
  <c r="C17" i="12"/>
  <c r="P17" i="12"/>
  <c r="M17" i="12"/>
  <c r="Q14" i="12"/>
  <c r="O15" i="12"/>
  <c r="K16" i="12"/>
  <c r="J14" i="12"/>
  <c r="H16" i="12"/>
  <c r="E16" i="12"/>
  <c r="C16" i="12"/>
  <c r="Q16" i="12"/>
  <c r="P16" i="12"/>
  <c r="O16" i="12"/>
  <c r="N16" i="12"/>
  <c r="M16" i="12"/>
  <c r="L16" i="12"/>
  <c r="I16" i="12"/>
  <c r="D16" i="12"/>
  <c r="P15" i="12"/>
  <c r="M15" i="12"/>
  <c r="I15" i="12"/>
  <c r="E15" i="12"/>
  <c r="C15" i="12"/>
  <c r="K15" i="12"/>
  <c r="P14" i="12"/>
  <c r="M14" i="12"/>
  <c r="K14" i="12"/>
  <c r="I14" i="12"/>
  <c r="L14" i="12"/>
  <c r="E14" i="12"/>
  <c r="D14" i="12"/>
  <c r="C14" i="12"/>
  <c r="M13" i="12"/>
  <c r="L13" i="12"/>
  <c r="K13" i="12"/>
  <c r="J13" i="12"/>
  <c r="E13" i="12"/>
  <c r="D13" i="12"/>
  <c r="C13" i="12"/>
  <c r="P13" i="12"/>
  <c r="I13" i="12"/>
  <c r="P12" i="12"/>
  <c r="K12" i="12"/>
  <c r="J12" i="12"/>
  <c r="I12" i="12"/>
  <c r="E12" i="12"/>
  <c r="M11" i="12"/>
  <c r="I11" i="12"/>
  <c r="E11" i="12"/>
  <c r="P11" i="12"/>
  <c r="L11" i="12"/>
  <c r="J11" i="12"/>
  <c r="D11" i="12"/>
  <c r="C11" i="12"/>
  <c r="M10" i="12"/>
  <c r="L10" i="12"/>
  <c r="K10" i="12"/>
  <c r="I10" i="12"/>
  <c r="H10" i="12"/>
  <c r="E10" i="12"/>
  <c r="D10" i="12"/>
  <c r="C10" i="12"/>
  <c r="P10" i="12"/>
  <c r="G10" i="12" l="1"/>
  <c r="G16" i="12"/>
  <c r="G13" i="12"/>
  <c r="G14" i="12"/>
  <c r="N14" i="12"/>
  <c r="N10" i="12"/>
  <c r="H58" i="12"/>
  <c r="H56" i="12"/>
  <c r="O56" i="12"/>
  <c r="O55" i="12"/>
  <c r="Q73" i="12"/>
  <c r="Q75" i="12"/>
  <c r="P56" i="12"/>
  <c r="P53" i="12"/>
  <c r="Q61" i="12"/>
  <c r="Q63" i="12"/>
  <c r="Q64" i="12"/>
  <c r="Q62" i="12"/>
  <c r="Q60" i="12"/>
  <c r="Q59" i="12"/>
  <c r="G26" i="15"/>
  <c r="G25" i="15"/>
  <c r="G11" i="15"/>
  <c r="G28" i="15"/>
  <c r="G23" i="15"/>
  <c r="G15" i="15"/>
  <c r="N12" i="12"/>
  <c r="F21" i="12"/>
  <c r="F23" i="12"/>
  <c r="F36" i="12"/>
  <c r="N35" i="12"/>
  <c r="N32" i="12"/>
  <c r="N34" i="12"/>
  <c r="J60" i="12"/>
  <c r="G15" i="13"/>
  <c r="G16" i="13"/>
  <c r="C175" i="14"/>
  <c r="N18" i="12"/>
  <c r="N20" i="12"/>
  <c r="G36" i="12"/>
  <c r="N36" i="12"/>
  <c r="F11" i="12"/>
  <c r="F14" i="12"/>
  <c r="F20" i="12"/>
  <c r="G32" i="12"/>
  <c r="G49" i="12"/>
  <c r="N49" i="12"/>
  <c r="H54" i="12"/>
  <c r="J69" i="12"/>
  <c r="J72" i="12"/>
  <c r="J66" i="12"/>
  <c r="Q67" i="12"/>
  <c r="Q70" i="12"/>
  <c r="F81" i="12"/>
  <c r="F83" i="12"/>
  <c r="F84" i="12"/>
  <c r="I26" i="13"/>
  <c r="I30" i="13"/>
  <c r="P26" i="13"/>
  <c r="P29" i="13"/>
  <c r="F124" i="13"/>
  <c r="F128" i="13"/>
  <c r="F122" i="13"/>
  <c r="K23" i="14"/>
  <c r="K10" i="14"/>
  <c r="F34" i="12"/>
  <c r="G11" i="12"/>
  <c r="N11" i="12"/>
  <c r="E43" i="12"/>
  <c r="E40" i="12"/>
  <c r="E38" i="12"/>
  <c r="M43" i="12"/>
  <c r="M44" i="12"/>
  <c r="G114" i="12"/>
  <c r="G109" i="12"/>
  <c r="N109" i="12"/>
  <c r="N114" i="12"/>
  <c r="C101" i="12"/>
  <c r="F10" i="12"/>
  <c r="F12" i="12"/>
  <c r="F16" i="12"/>
  <c r="F13" i="12"/>
  <c r="J25" i="12"/>
  <c r="J30" i="12"/>
  <c r="Q28" i="12"/>
  <c r="Q29" i="12"/>
  <c r="Q26" i="12"/>
  <c r="Q25" i="12"/>
  <c r="Q27" i="12"/>
  <c r="Q24" i="12"/>
  <c r="N33" i="12"/>
  <c r="G23" i="13"/>
  <c r="G20" i="13"/>
  <c r="E83" i="13"/>
  <c r="E86" i="13"/>
  <c r="N14" i="13"/>
  <c r="E20" i="14"/>
  <c r="E133" i="14"/>
  <c r="E135" i="14"/>
  <c r="J27" i="12"/>
  <c r="C26" i="12"/>
  <c r="K26" i="12"/>
  <c r="F31" i="12"/>
  <c r="O34" i="12"/>
  <c r="K46" i="12"/>
  <c r="H57" i="12"/>
  <c r="O57" i="12"/>
  <c r="L63" i="12"/>
  <c r="L65" i="12"/>
  <c r="L60" i="12"/>
  <c r="D79" i="12"/>
  <c r="D73" i="12"/>
  <c r="G81" i="12"/>
  <c r="G80" i="12"/>
  <c r="Q89" i="12"/>
  <c r="Q90" i="12"/>
  <c r="Q88" i="12"/>
  <c r="G113" i="12"/>
  <c r="N113" i="12"/>
  <c r="J121" i="12"/>
  <c r="J117" i="12"/>
  <c r="Q118" i="12"/>
  <c r="Q117" i="12"/>
  <c r="Q116" i="12"/>
  <c r="Q119" i="12"/>
  <c r="E125" i="12"/>
  <c r="M125" i="12"/>
  <c r="M128" i="12"/>
  <c r="C13" i="13"/>
  <c r="K13" i="13"/>
  <c r="C14" i="13"/>
  <c r="G21" i="13"/>
  <c r="F90" i="13"/>
  <c r="F93" i="13"/>
  <c r="J105" i="13"/>
  <c r="J101" i="13"/>
  <c r="J107" i="13"/>
  <c r="J104" i="13"/>
  <c r="Q106" i="13"/>
  <c r="Q101" i="13"/>
  <c r="Q103" i="13"/>
  <c r="F127" i="13"/>
  <c r="D12" i="12"/>
  <c r="L12" i="12"/>
  <c r="H14" i="12"/>
  <c r="O14" i="12"/>
  <c r="D15" i="12"/>
  <c r="L15" i="12"/>
  <c r="F19" i="12"/>
  <c r="P21" i="12"/>
  <c r="C24" i="12"/>
  <c r="K24" i="12"/>
  <c r="J26" i="12"/>
  <c r="C27" i="12"/>
  <c r="K27" i="12"/>
  <c r="G28" i="12"/>
  <c r="N28" i="12"/>
  <c r="H29" i="12"/>
  <c r="O29" i="12"/>
  <c r="D27" i="12"/>
  <c r="L27" i="12"/>
  <c r="G31" i="12"/>
  <c r="N31" i="12"/>
  <c r="O32" i="12"/>
  <c r="D33" i="12"/>
  <c r="L33" i="12"/>
  <c r="G34" i="12"/>
  <c r="C40" i="12"/>
  <c r="K40" i="12"/>
  <c r="O39" i="12"/>
  <c r="G48" i="12"/>
  <c r="N48" i="12"/>
  <c r="H52" i="12"/>
  <c r="O52" i="12"/>
  <c r="P59" i="12"/>
  <c r="I59" i="12"/>
  <c r="G60" i="12"/>
  <c r="N60" i="12"/>
  <c r="O70" i="12"/>
  <c r="N80" i="12"/>
  <c r="D97" i="12"/>
  <c r="F118" i="12"/>
  <c r="Q120" i="12"/>
  <c r="J120" i="12"/>
  <c r="G12" i="13"/>
  <c r="N12" i="13"/>
  <c r="K14" i="13"/>
  <c r="I37" i="13"/>
  <c r="E38" i="13"/>
  <c r="M38" i="13"/>
  <c r="I47" i="13"/>
  <c r="C15" i="14"/>
  <c r="C13" i="14"/>
  <c r="I416" i="15"/>
  <c r="O553" i="15"/>
  <c r="O562" i="15"/>
  <c r="H111" i="12"/>
  <c r="E28" i="12"/>
  <c r="C49" i="12"/>
  <c r="C51" i="12"/>
  <c r="C102" i="12"/>
  <c r="N110" i="12"/>
  <c r="I24" i="13"/>
  <c r="E121" i="13"/>
  <c r="E115" i="13"/>
  <c r="K20" i="14"/>
  <c r="G298" i="14"/>
  <c r="F15" i="12"/>
  <c r="G17" i="12"/>
  <c r="N17" i="12"/>
  <c r="H19" i="12"/>
  <c r="O20" i="12"/>
  <c r="E22" i="12"/>
  <c r="M24" i="12"/>
  <c r="I28" i="12"/>
  <c r="M30" i="12"/>
  <c r="F33" i="12"/>
  <c r="D36" i="12"/>
  <c r="L36" i="12"/>
  <c r="C34" i="12"/>
  <c r="K34" i="12"/>
  <c r="E42" i="12"/>
  <c r="M42" i="12"/>
  <c r="J41" i="12"/>
  <c r="K50" i="12"/>
  <c r="N56" i="12"/>
  <c r="I63" i="12"/>
  <c r="G73" i="12"/>
  <c r="G78" i="12"/>
  <c r="G79" i="12"/>
  <c r="N74" i="12"/>
  <c r="N78" i="12"/>
  <c r="N73" i="12"/>
  <c r="G90" i="12"/>
  <c r="Q92" i="12"/>
  <c r="J92" i="12"/>
  <c r="E91" i="12"/>
  <c r="E88" i="12"/>
  <c r="O103" i="12"/>
  <c r="O106" i="12"/>
  <c r="O102" i="12"/>
  <c r="Q115" i="12"/>
  <c r="J115" i="12"/>
  <c r="C15" i="13"/>
  <c r="K15" i="13"/>
  <c r="D23" i="13"/>
  <c r="D21" i="13"/>
  <c r="L17" i="13"/>
  <c r="I27" i="13"/>
  <c r="P27" i="13"/>
  <c r="P33" i="13"/>
  <c r="O33" i="13"/>
  <c r="F42" i="13"/>
  <c r="L55" i="13"/>
  <c r="E119" i="13"/>
  <c r="I198" i="14"/>
  <c r="M281" i="14"/>
  <c r="M285" i="14"/>
  <c r="I29" i="13"/>
  <c r="F17" i="12"/>
  <c r="K102" i="12"/>
  <c r="G110" i="12"/>
  <c r="P24" i="13"/>
  <c r="M121" i="13"/>
  <c r="M115" i="13"/>
  <c r="C26" i="14"/>
  <c r="E490" i="14"/>
  <c r="E496" i="14"/>
  <c r="Q10" i="12"/>
  <c r="J10" i="12"/>
  <c r="G12" i="12"/>
  <c r="G15" i="12"/>
  <c r="N15" i="12"/>
  <c r="H17" i="12"/>
  <c r="O17" i="12"/>
  <c r="O19" i="12"/>
  <c r="F22" i="12"/>
  <c r="E24" i="12"/>
  <c r="E26" i="12"/>
  <c r="M26" i="12"/>
  <c r="J28" i="12"/>
  <c r="C29" i="12"/>
  <c r="C30" i="12"/>
  <c r="G33" i="12"/>
  <c r="D35" i="12"/>
  <c r="L35" i="12"/>
  <c r="C45" i="12"/>
  <c r="C46" i="12"/>
  <c r="C47" i="12"/>
  <c r="D59" i="12"/>
  <c r="L59" i="12"/>
  <c r="H66" i="12"/>
  <c r="O66" i="12"/>
  <c r="G71" i="12"/>
  <c r="G68" i="12"/>
  <c r="G86" i="12"/>
  <c r="G88" i="12"/>
  <c r="N88" i="12"/>
  <c r="G108" i="12"/>
  <c r="N108" i="12"/>
  <c r="F120" i="12"/>
  <c r="F117" i="12"/>
  <c r="F121" i="12"/>
  <c r="E123" i="12"/>
  <c r="E126" i="12"/>
  <c r="G10" i="13"/>
  <c r="N10" i="13"/>
  <c r="M23" i="13"/>
  <c r="M17" i="13"/>
  <c r="G14" i="13"/>
  <c r="G20" i="12"/>
  <c r="M28" i="12"/>
  <c r="J33" i="12"/>
  <c r="I40" i="12"/>
  <c r="J59" i="12"/>
  <c r="H12" i="12"/>
  <c r="M12" i="12"/>
  <c r="J20" i="12"/>
  <c r="O28" i="12"/>
  <c r="H33" i="12"/>
  <c r="O33" i="12"/>
  <c r="M33" i="12"/>
  <c r="N40" i="12"/>
  <c r="G42" i="12"/>
  <c r="C48" i="12"/>
  <c r="G58" i="12"/>
  <c r="G53" i="12"/>
  <c r="N55" i="12"/>
  <c r="N53" i="12"/>
  <c r="I65" i="12"/>
  <c r="I62" i="12"/>
  <c r="I60" i="12"/>
  <c r="P60" i="12"/>
  <c r="P62" i="12"/>
  <c r="I71" i="12"/>
  <c r="L74" i="12"/>
  <c r="F80" i="12"/>
  <c r="Q87" i="12"/>
  <c r="J87" i="12"/>
  <c r="J93" i="12"/>
  <c r="G93" i="12"/>
  <c r="G89" i="12"/>
  <c r="N90" i="12"/>
  <c r="N89" i="12"/>
  <c r="C12" i="13"/>
  <c r="M34" i="13"/>
  <c r="D56" i="13"/>
  <c r="D58" i="13"/>
  <c r="L58" i="13"/>
  <c r="L56" i="13"/>
  <c r="C72" i="13"/>
  <c r="C68" i="13"/>
  <c r="K72" i="13"/>
  <c r="K67" i="13"/>
  <c r="H41" i="12"/>
  <c r="O41" i="12"/>
  <c r="K45" i="12"/>
  <c r="E49" i="12"/>
  <c r="M49" i="12"/>
  <c r="C50" i="12"/>
  <c r="D45" i="12"/>
  <c r="H53" i="12"/>
  <c r="O53" i="12"/>
  <c r="I55" i="12"/>
  <c r="P55" i="12"/>
  <c r="G62" i="12"/>
  <c r="N62" i="12"/>
  <c r="H62" i="12"/>
  <c r="H61" i="12"/>
  <c r="D76" i="12"/>
  <c r="H82" i="12"/>
  <c r="O90" i="12"/>
  <c r="O93" i="12"/>
  <c r="E94" i="12"/>
  <c r="I106" i="12"/>
  <c r="G111" i="12"/>
  <c r="F112" i="12"/>
  <c r="H115" i="12"/>
  <c r="O15" i="13"/>
  <c r="Q21" i="13"/>
  <c r="J21" i="13"/>
  <c r="K20" i="13"/>
  <c r="G29" i="13"/>
  <c r="O29" i="13"/>
  <c r="J32" i="13"/>
  <c r="J36" i="13"/>
  <c r="D40" i="13"/>
  <c r="L40" i="13"/>
  <c r="G41" i="13"/>
  <c r="E42" i="13"/>
  <c r="I44" i="13"/>
  <c r="I38" i="13"/>
  <c r="I48" i="13"/>
  <c r="P48" i="13"/>
  <c r="D60" i="13"/>
  <c r="L60" i="13"/>
  <c r="C67" i="13"/>
  <c r="M70" i="13"/>
  <c r="N96" i="13"/>
  <c r="C100" i="13"/>
  <c r="C94" i="13"/>
  <c r="K98" i="13"/>
  <c r="K100" i="13"/>
  <c r="F103" i="13"/>
  <c r="F113" i="13"/>
  <c r="M116" i="13"/>
  <c r="F126" i="13"/>
  <c r="E82" i="14"/>
  <c r="J62" i="12"/>
  <c r="J64" i="12"/>
  <c r="H68" i="12"/>
  <c r="N76" i="12"/>
  <c r="C77" i="12"/>
  <c r="G83" i="12"/>
  <c r="N83" i="12"/>
  <c r="M82" i="12"/>
  <c r="M90" i="12"/>
  <c r="J97" i="12"/>
  <c r="Q95" i="12"/>
  <c r="Q99" i="12"/>
  <c r="F103" i="12"/>
  <c r="N119" i="12"/>
  <c r="D125" i="12"/>
  <c r="D122" i="12"/>
  <c r="G11" i="13"/>
  <c r="N11" i="13"/>
  <c r="H14" i="13"/>
  <c r="Q17" i="13"/>
  <c r="J17" i="13"/>
  <c r="G18" i="13"/>
  <c r="N18" i="13"/>
  <c r="E21" i="13"/>
  <c r="M21" i="13"/>
  <c r="Q22" i="13"/>
  <c r="J22" i="13"/>
  <c r="E32" i="13"/>
  <c r="M32" i="13"/>
  <c r="H35" i="13"/>
  <c r="O35" i="13"/>
  <c r="E36" i="13"/>
  <c r="M36" i="13"/>
  <c r="C71" i="13"/>
  <c r="K71" i="13"/>
  <c r="E72" i="13"/>
  <c r="E70" i="13"/>
  <c r="D91" i="13"/>
  <c r="D93" i="13"/>
  <c r="D87" i="13"/>
  <c r="F110" i="13"/>
  <c r="C17" i="14"/>
  <c r="C103" i="14"/>
  <c r="K201" i="14"/>
  <c r="G283" i="14"/>
  <c r="G17" i="15"/>
  <c r="O26" i="15"/>
  <c r="Q26" i="15"/>
  <c r="O12" i="15"/>
  <c r="O11" i="15"/>
  <c r="E433" i="15"/>
  <c r="E443" i="15"/>
  <c r="G84" i="12"/>
  <c r="N84" i="12"/>
  <c r="H86" i="12"/>
  <c r="H83" i="12"/>
  <c r="H113" i="12"/>
  <c r="O113" i="12"/>
  <c r="I111" i="12"/>
  <c r="P114" i="12"/>
  <c r="P109" i="12"/>
  <c r="N13" i="13"/>
  <c r="J20" i="13"/>
  <c r="E22" i="13"/>
  <c r="G28" i="13"/>
  <c r="H32" i="13"/>
  <c r="C35" i="13"/>
  <c r="K35" i="13"/>
  <c r="H36" i="13"/>
  <c r="O36" i="13"/>
  <c r="M41" i="13"/>
  <c r="N48" i="13"/>
  <c r="P78" i="13"/>
  <c r="P77" i="13"/>
  <c r="P74" i="13"/>
  <c r="P73" i="13"/>
  <c r="F89" i="13"/>
  <c r="F92" i="13"/>
  <c r="O21" i="14"/>
  <c r="C25" i="14"/>
  <c r="E85" i="14"/>
  <c r="M371" i="15"/>
  <c r="F101" i="12"/>
  <c r="F107" i="12"/>
  <c r="H109" i="12"/>
  <c r="O109" i="12"/>
  <c r="H119" i="12"/>
  <c r="H121" i="12"/>
  <c r="E122" i="12"/>
  <c r="M122" i="12"/>
  <c r="M124" i="12"/>
  <c r="M126" i="12"/>
  <c r="H125" i="12"/>
  <c r="G19" i="13"/>
  <c r="N19" i="13"/>
  <c r="J23" i="13"/>
  <c r="J18" i="13"/>
  <c r="Q19" i="13"/>
  <c r="Q18" i="13"/>
  <c r="I25" i="13"/>
  <c r="P25" i="13"/>
  <c r="I36" i="13"/>
  <c r="P36" i="13"/>
  <c r="F41" i="13"/>
  <c r="G45" i="13"/>
  <c r="G50" i="13"/>
  <c r="G47" i="13"/>
  <c r="N45" i="13"/>
  <c r="N50" i="13"/>
  <c r="I208" i="14"/>
  <c r="K418" i="14"/>
  <c r="K402" i="14"/>
  <c r="G74" i="13"/>
  <c r="G79" i="13"/>
  <c r="G76" i="13"/>
  <c r="N76" i="13"/>
  <c r="N77" i="13"/>
  <c r="N73" i="13"/>
  <c r="C82" i="13"/>
  <c r="C86" i="13"/>
  <c r="F87" i="13"/>
  <c r="K90" i="13"/>
  <c r="K89" i="13"/>
  <c r="I113" i="14"/>
  <c r="I111" i="14"/>
  <c r="I101" i="14"/>
  <c r="I106" i="14"/>
  <c r="K160" i="14"/>
  <c r="K161" i="14"/>
  <c r="E287" i="14"/>
  <c r="G43" i="15"/>
  <c r="I47" i="15"/>
  <c r="E52" i="15"/>
  <c r="I54" i="12"/>
  <c r="Q53" i="12"/>
  <c r="D64" i="12"/>
  <c r="L64" i="12"/>
  <c r="K62" i="12"/>
  <c r="G69" i="12"/>
  <c r="N69" i="12"/>
  <c r="J70" i="12"/>
  <c r="C70" i="12"/>
  <c r="K70" i="12"/>
  <c r="L73" i="12"/>
  <c r="C76" i="12"/>
  <c r="K76" i="12"/>
  <c r="I84" i="12"/>
  <c r="H88" i="12"/>
  <c r="G95" i="12"/>
  <c r="K101" i="12"/>
  <c r="H104" i="12"/>
  <c r="O104" i="12"/>
  <c r="M106" i="12"/>
  <c r="J105" i="12"/>
  <c r="C111" i="12"/>
  <c r="K111" i="12"/>
  <c r="H112" i="12"/>
  <c r="D120" i="12"/>
  <c r="L120" i="12"/>
  <c r="C10" i="13"/>
  <c r="K10" i="13"/>
  <c r="H11" i="13"/>
  <c r="O11" i="13"/>
  <c r="F12" i="13"/>
  <c r="G13" i="13"/>
  <c r="E15" i="13"/>
  <c r="M15" i="13"/>
  <c r="E16" i="13"/>
  <c r="Q15" i="13"/>
  <c r="E17" i="13"/>
  <c r="D20" i="13"/>
  <c r="I21" i="13"/>
  <c r="P21" i="13"/>
  <c r="H24" i="13"/>
  <c r="O24" i="13"/>
  <c r="J27" i="13"/>
  <c r="G31" i="13"/>
  <c r="N31" i="13"/>
  <c r="I32" i="13"/>
  <c r="G35" i="13"/>
  <c r="N35" i="13"/>
  <c r="G38" i="13"/>
  <c r="P41" i="13"/>
  <c r="N47" i="13"/>
  <c r="E50" i="13"/>
  <c r="M50" i="13"/>
  <c r="Q48" i="13"/>
  <c r="F55" i="13"/>
  <c r="F56" i="13"/>
  <c r="M65" i="13"/>
  <c r="M62" i="13"/>
  <c r="M61" i="13"/>
  <c r="E67" i="13"/>
  <c r="M67" i="13"/>
  <c r="I72" i="13"/>
  <c r="F74" i="13"/>
  <c r="Q87" i="13"/>
  <c r="J87" i="13"/>
  <c r="K94" i="13"/>
  <c r="E98" i="13"/>
  <c r="M98" i="13"/>
  <c r="M99" i="13"/>
  <c r="C112" i="13"/>
  <c r="K112" i="13"/>
  <c r="C113" i="13"/>
  <c r="D116" i="13"/>
  <c r="L116" i="13"/>
  <c r="E118" i="13"/>
  <c r="M118" i="13"/>
  <c r="F117" i="13"/>
  <c r="F121" i="13"/>
  <c r="D123" i="13"/>
  <c r="G261" i="14"/>
  <c r="M287" i="14"/>
  <c r="G293" i="14"/>
  <c r="M311" i="14"/>
  <c r="G356" i="14"/>
  <c r="G16" i="15"/>
  <c r="O400" i="15"/>
  <c r="O413" i="15"/>
  <c r="G55" i="12"/>
  <c r="L57" i="12"/>
  <c r="G59" i="12"/>
  <c r="N59" i="12"/>
  <c r="G61" i="12"/>
  <c r="N61" i="12"/>
  <c r="J63" i="12"/>
  <c r="J67" i="12"/>
  <c r="J75" i="12"/>
  <c r="E76" i="12"/>
  <c r="G77" i="12"/>
  <c r="N77" i="12"/>
  <c r="H75" i="12"/>
  <c r="F82" i="12"/>
  <c r="G87" i="12"/>
  <c r="N87" i="12"/>
  <c r="J90" i="12"/>
  <c r="G91" i="12"/>
  <c r="E97" i="12"/>
  <c r="M97" i="12"/>
  <c r="J99" i="12"/>
  <c r="E105" i="12"/>
  <c r="M105" i="12"/>
  <c r="H108" i="12"/>
  <c r="O108" i="12"/>
  <c r="E111" i="12"/>
  <c r="J116" i="12"/>
  <c r="Q124" i="12"/>
  <c r="J127" i="12"/>
  <c r="G17" i="13"/>
  <c r="N17" i="13"/>
  <c r="F20" i="13"/>
  <c r="C21" i="13"/>
  <c r="K21" i="13"/>
  <c r="F22" i="13"/>
  <c r="O21" i="13"/>
  <c r="H26" i="13"/>
  <c r="O26" i="13"/>
  <c r="I28" i="13"/>
  <c r="P28" i="13"/>
  <c r="D34" i="13"/>
  <c r="L34" i="13"/>
  <c r="D39" i="13"/>
  <c r="L39" i="13"/>
  <c r="C41" i="13"/>
  <c r="K41" i="13"/>
  <c r="G42" i="13"/>
  <c r="N42" i="13"/>
  <c r="Q39" i="13"/>
  <c r="F46" i="13"/>
  <c r="C56" i="13"/>
  <c r="K56" i="13"/>
  <c r="G65" i="13"/>
  <c r="G63" i="13"/>
  <c r="N64" i="13"/>
  <c r="E79" i="13"/>
  <c r="E77" i="13"/>
  <c r="M79" i="13"/>
  <c r="M74" i="13"/>
  <c r="M77" i="13"/>
  <c r="J80" i="13"/>
  <c r="K85" i="13"/>
  <c r="L87" i="13"/>
  <c r="M97" i="13"/>
  <c r="J103" i="13"/>
  <c r="K102" i="13"/>
  <c r="F116" i="13"/>
  <c r="D119" i="13"/>
  <c r="H119" i="13"/>
  <c r="H121" i="13"/>
  <c r="F123" i="13"/>
  <c r="J128" i="13"/>
  <c r="J125" i="13"/>
  <c r="C11" i="14"/>
  <c r="E15" i="14"/>
  <c r="K28" i="14"/>
  <c r="C43" i="14"/>
  <c r="K42" i="14"/>
  <c r="E107" i="14"/>
  <c r="I102" i="14"/>
  <c r="G265" i="14"/>
  <c r="I436" i="14"/>
  <c r="O16" i="15"/>
  <c r="O10" i="15"/>
  <c r="O17" i="15"/>
  <c r="O27" i="15"/>
  <c r="Q12" i="15"/>
  <c r="Q70" i="15"/>
  <c r="E268" i="15"/>
  <c r="E251" i="15"/>
  <c r="K288" i="15"/>
  <c r="K48" i="12"/>
  <c r="P48" i="12"/>
  <c r="H55" i="12"/>
  <c r="I56" i="12"/>
  <c r="E55" i="12"/>
  <c r="M56" i="12"/>
  <c r="G64" i="12"/>
  <c r="N64" i="12"/>
  <c r="N68" i="12"/>
  <c r="O71" i="12"/>
  <c r="C74" i="12"/>
  <c r="K74" i="12"/>
  <c r="L83" i="12"/>
  <c r="J95" i="12"/>
  <c r="C104" i="12"/>
  <c r="K104" i="12"/>
  <c r="H106" i="12"/>
  <c r="F111" i="12"/>
  <c r="C112" i="12"/>
  <c r="K112" i="12"/>
  <c r="J118" i="12"/>
  <c r="D115" i="12"/>
  <c r="L115" i="12"/>
  <c r="Q125" i="12"/>
  <c r="F10" i="13"/>
  <c r="C11" i="13"/>
  <c r="K11" i="13"/>
  <c r="I12" i="13"/>
  <c r="F14" i="13"/>
  <c r="C18" i="13"/>
  <c r="K18" i="13"/>
  <c r="E19" i="13"/>
  <c r="M19" i="13"/>
  <c r="G22" i="13"/>
  <c r="P22" i="13"/>
  <c r="N36" i="13"/>
  <c r="E39" i="13"/>
  <c r="M39" i="13"/>
  <c r="G46" i="13"/>
  <c r="N46" i="13"/>
  <c r="F49" i="13"/>
  <c r="D53" i="13"/>
  <c r="L53" i="13"/>
  <c r="Q68" i="13"/>
  <c r="J68" i="13"/>
  <c r="C70" i="13"/>
  <c r="K70" i="13"/>
  <c r="P67" i="13"/>
  <c r="P68" i="13"/>
  <c r="J86" i="13"/>
  <c r="J84" i="13"/>
  <c r="Q85" i="13"/>
  <c r="Q84" i="13"/>
  <c r="Q82" i="13"/>
  <c r="J89" i="13"/>
  <c r="J93" i="13"/>
  <c r="E100" i="13"/>
  <c r="E94" i="13"/>
  <c r="E99" i="13"/>
  <c r="E97" i="13"/>
  <c r="L107" i="13"/>
  <c r="L106" i="13"/>
  <c r="L101" i="13"/>
  <c r="F112" i="13"/>
  <c r="C114" i="13"/>
  <c r="C109" i="13"/>
  <c r="K114" i="13"/>
  <c r="K113" i="13"/>
  <c r="M119" i="13"/>
  <c r="D122" i="13"/>
  <c r="K22" i="14"/>
  <c r="G106" i="14"/>
  <c r="I142" i="14"/>
  <c r="G408" i="14"/>
  <c r="C11" i="15"/>
  <c r="Q57" i="15"/>
  <c r="C72" i="15"/>
  <c r="C76" i="15"/>
  <c r="C77" i="15"/>
  <c r="C70" i="15"/>
  <c r="C75" i="15"/>
  <c r="C85" i="15"/>
  <c r="G226" i="15"/>
  <c r="C291" i="15"/>
  <c r="C283" i="15"/>
  <c r="C293" i="15"/>
  <c r="C298" i="15"/>
  <c r="C297" i="15"/>
  <c r="E59" i="13"/>
  <c r="M59" i="13"/>
  <c r="G60" i="13"/>
  <c r="N60" i="13"/>
  <c r="Q59" i="13"/>
  <c r="I68" i="13"/>
  <c r="E69" i="13"/>
  <c r="M69" i="13"/>
  <c r="O69" i="13"/>
  <c r="K84" i="13"/>
  <c r="C85" i="13"/>
  <c r="D89" i="13"/>
  <c r="L89" i="13"/>
  <c r="D92" i="13"/>
  <c r="L92" i="13"/>
  <c r="J97" i="13"/>
  <c r="F102" i="13"/>
  <c r="E107" i="13"/>
  <c r="E109" i="13"/>
  <c r="M109" i="13"/>
  <c r="L110" i="13"/>
  <c r="D113" i="13"/>
  <c r="L113" i="13"/>
  <c r="I112" i="13"/>
  <c r="E122" i="13"/>
  <c r="M122" i="13"/>
  <c r="O20" i="14"/>
  <c r="O26" i="14"/>
  <c r="G70" i="14"/>
  <c r="G107" i="14"/>
  <c r="G112" i="14"/>
  <c r="I138" i="14"/>
  <c r="E190" i="14"/>
  <c r="G260" i="14"/>
  <c r="G288" i="14"/>
  <c r="E315" i="14"/>
  <c r="E316" i="14"/>
  <c r="C328" i="14"/>
  <c r="K345" i="14"/>
  <c r="I377" i="14"/>
  <c r="M380" i="14"/>
  <c r="K22" i="15"/>
  <c r="C292" i="15"/>
  <c r="E345" i="15"/>
  <c r="C416" i="15"/>
  <c r="E68" i="13"/>
  <c r="M68" i="13"/>
  <c r="J70" i="13"/>
  <c r="C80" i="13"/>
  <c r="K80" i="13"/>
  <c r="J82" i="13"/>
  <c r="F88" i="13"/>
  <c r="M94" i="13"/>
  <c r="M95" i="13"/>
  <c r="F105" i="13"/>
  <c r="D118" i="13"/>
  <c r="L118" i="13"/>
  <c r="F119" i="13"/>
  <c r="D124" i="13"/>
  <c r="L124" i="13"/>
  <c r="F125" i="13"/>
  <c r="I17" i="14"/>
  <c r="I26" i="14"/>
  <c r="I105" i="14"/>
  <c r="E175" i="14"/>
  <c r="E202" i="14"/>
  <c r="G232" i="14"/>
  <c r="E258" i="14"/>
  <c r="I298" i="14"/>
  <c r="I282" i="14"/>
  <c r="M291" i="14"/>
  <c r="C292" i="14"/>
  <c r="G22" i="15"/>
  <c r="Q13" i="15"/>
  <c r="O13" i="15"/>
  <c r="M27" i="15"/>
  <c r="K47" i="15"/>
  <c r="C177" i="15"/>
  <c r="E191" i="15"/>
  <c r="E192" i="15"/>
  <c r="C406" i="15"/>
  <c r="N53" i="13"/>
  <c r="N63" i="13"/>
  <c r="K66" i="13"/>
  <c r="C69" i="13"/>
  <c r="K69" i="13"/>
  <c r="F73" i="13"/>
  <c r="F76" i="13"/>
  <c r="G77" i="13"/>
  <c r="Q75" i="13"/>
  <c r="F91" i="13"/>
  <c r="J92" i="13"/>
  <c r="G95" i="13"/>
  <c r="N95" i="13"/>
  <c r="C99" i="13"/>
  <c r="K99" i="13"/>
  <c r="D102" i="13"/>
  <c r="L102" i="13"/>
  <c r="J106" i="13"/>
  <c r="K109" i="13"/>
  <c r="E111" i="13"/>
  <c r="M111" i="13"/>
  <c r="G110" i="13"/>
  <c r="F118" i="13"/>
  <c r="K11" i="14"/>
  <c r="M27" i="14"/>
  <c r="M28" i="14"/>
  <c r="E70" i="14"/>
  <c r="K110" i="14"/>
  <c r="I140" i="14"/>
  <c r="M176" i="14"/>
  <c r="C250" i="14"/>
  <c r="M433" i="14"/>
  <c r="Q17" i="15"/>
  <c r="G21" i="15"/>
  <c r="I118" i="15"/>
  <c r="E137" i="15"/>
  <c r="G221" i="15"/>
  <c r="G313" i="15"/>
  <c r="G323" i="15"/>
  <c r="E491" i="15"/>
  <c r="E496" i="15"/>
  <c r="D59" i="13"/>
  <c r="L59" i="13"/>
  <c r="P60" i="13"/>
  <c r="G73" i="13"/>
  <c r="K76" i="13"/>
  <c r="C92" i="13"/>
  <c r="K92" i="13"/>
  <c r="F97" i="13"/>
  <c r="K101" i="13"/>
  <c r="J108" i="13"/>
  <c r="L109" i="13"/>
  <c r="C110" i="13"/>
  <c r="K110" i="13"/>
  <c r="F111" i="13"/>
  <c r="H110" i="13"/>
  <c r="E117" i="13"/>
  <c r="M117" i="13"/>
  <c r="E120" i="13"/>
  <c r="M120" i="13"/>
  <c r="O17" i="14"/>
  <c r="O18" i="14"/>
  <c r="I56" i="14"/>
  <c r="E148" i="14"/>
  <c r="G195" i="14"/>
  <c r="I223" i="14"/>
  <c r="C267" i="14"/>
  <c r="M280" i="14"/>
  <c r="E345" i="14"/>
  <c r="O497" i="14"/>
  <c r="K20" i="15"/>
  <c r="M28" i="15"/>
  <c r="Q83" i="15"/>
  <c r="I108" i="15"/>
  <c r="G137" i="15"/>
  <c r="I223" i="15"/>
  <c r="C287" i="15"/>
  <c r="G280" i="15"/>
  <c r="G296" i="15"/>
  <c r="M356" i="14"/>
  <c r="O400" i="14"/>
  <c r="I446" i="14"/>
  <c r="M550" i="14"/>
  <c r="G13" i="15"/>
  <c r="C16" i="15"/>
  <c r="K25" i="15"/>
  <c r="C82" i="15"/>
  <c r="G167" i="15"/>
  <c r="C171" i="15"/>
  <c r="G311" i="15"/>
  <c r="E497" i="15"/>
  <c r="K113" i="14"/>
  <c r="M231" i="14"/>
  <c r="K231" i="14"/>
  <c r="M266" i="14"/>
  <c r="G268" i="14"/>
  <c r="M320" i="14"/>
  <c r="C323" i="14"/>
  <c r="C358" i="14"/>
  <c r="K411" i="14"/>
  <c r="O443" i="14"/>
  <c r="K27" i="15"/>
  <c r="O15" i="15"/>
  <c r="E18" i="15"/>
  <c r="K118" i="15"/>
  <c r="E168" i="15"/>
  <c r="I263" i="15"/>
  <c r="M256" i="15"/>
  <c r="M266" i="15"/>
  <c r="O326" i="15"/>
  <c r="O375" i="15"/>
  <c r="O410" i="15"/>
  <c r="E418" i="15"/>
  <c r="G448" i="15"/>
  <c r="E126" i="13"/>
  <c r="M126" i="13"/>
  <c r="M21" i="14"/>
  <c r="G21" i="14"/>
  <c r="G23" i="14"/>
  <c r="K43" i="14"/>
  <c r="I58" i="14"/>
  <c r="C110" i="14"/>
  <c r="K118" i="14"/>
  <c r="C165" i="14"/>
  <c r="M226" i="14"/>
  <c r="M258" i="14"/>
  <c r="C285" i="14"/>
  <c r="K285" i="14"/>
  <c r="O318" i="14"/>
  <c r="E358" i="14"/>
  <c r="E527" i="14"/>
  <c r="O532" i="14"/>
  <c r="Q8" i="15"/>
  <c r="G12" i="15"/>
  <c r="Q15" i="15"/>
  <c r="G18" i="15"/>
  <c r="O22" i="15"/>
  <c r="C288" i="15"/>
  <c r="K293" i="15"/>
  <c r="K298" i="15"/>
  <c r="G415" i="15"/>
  <c r="E446" i="15"/>
  <c r="O497" i="15"/>
  <c r="O25" i="14"/>
  <c r="O11" i="14"/>
  <c r="I21" i="14"/>
  <c r="G46" i="14"/>
  <c r="M106" i="14"/>
  <c r="E116" i="14"/>
  <c r="K137" i="14"/>
  <c r="G142" i="14"/>
  <c r="I168" i="14"/>
  <c r="M175" i="14"/>
  <c r="C177" i="14"/>
  <c r="M197" i="14"/>
  <c r="M220" i="14"/>
  <c r="C260" i="14"/>
  <c r="M283" i="14"/>
  <c r="M312" i="14"/>
  <c r="G415" i="14"/>
  <c r="G526" i="14"/>
  <c r="O28" i="15"/>
  <c r="Q10" i="15"/>
  <c r="G27" i="15"/>
  <c r="Q71" i="15"/>
  <c r="G146" i="15"/>
  <c r="M193" i="15"/>
  <c r="M196" i="15"/>
  <c r="E198" i="15"/>
  <c r="C285" i="15"/>
  <c r="E326" i="15"/>
  <c r="I400" i="15"/>
  <c r="I411" i="15"/>
  <c r="M502" i="15"/>
  <c r="E311" i="14"/>
  <c r="O316" i="14"/>
  <c r="I405" i="14"/>
  <c r="E441" i="14"/>
  <c r="M17" i="15"/>
  <c r="O20" i="15"/>
  <c r="Q25" i="15"/>
  <c r="G177" i="15"/>
  <c r="I193" i="15"/>
  <c r="M267" i="15"/>
  <c r="G281" i="15"/>
  <c r="G283" i="15"/>
  <c r="G285" i="15"/>
  <c r="G291" i="15"/>
  <c r="G293" i="15"/>
  <c r="I317" i="15"/>
  <c r="I345" i="15"/>
  <c r="O378" i="15"/>
  <c r="O402" i="15"/>
  <c r="E497" i="14"/>
  <c r="O550" i="14"/>
  <c r="M15" i="15"/>
  <c r="Q20" i="15"/>
  <c r="O25" i="15"/>
  <c r="C113" i="15"/>
  <c r="E261" i="15"/>
  <c r="G297" i="15"/>
  <c r="E356" i="15"/>
  <c r="E405" i="15"/>
  <c r="E402" i="15"/>
  <c r="O403" i="15"/>
  <c r="C262" i="14"/>
  <c r="I318" i="14"/>
  <c r="C15" i="15"/>
  <c r="Q42" i="15"/>
  <c r="E55" i="15"/>
  <c r="Q72" i="15"/>
  <c r="Q82" i="15"/>
  <c r="G131" i="15"/>
  <c r="G135" i="15"/>
  <c r="C255" i="15"/>
  <c r="K281" i="15"/>
  <c r="K291" i="15"/>
  <c r="O313" i="15"/>
  <c r="G375" i="15"/>
  <c r="I22" i="15"/>
  <c r="I170" i="15"/>
  <c r="M175" i="15"/>
  <c r="M207" i="15"/>
  <c r="K261" i="15"/>
  <c r="M297" i="15"/>
  <c r="O345" i="15"/>
  <c r="G386" i="15"/>
  <c r="M430" i="15"/>
  <c r="M431" i="15"/>
  <c r="O448" i="15"/>
  <c r="K23" i="15"/>
  <c r="Q41" i="15"/>
  <c r="Q45" i="15"/>
  <c r="Q56" i="15"/>
  <c r="E115" i="15"/>
  <c r="M115" i="15"/>
  <c r="I176" i="15"/>
  <c r="C196" i="15"/>
  <c r="M232" i="15"/>
  <c r="I236" i="15"/>
  <c r="G262" i="15"/>
  <c r="C266" i="15"/>
  <c r="O327" i="15"/>
  <c r="E401" i="15"/>
  <c r="M535" i="15"/>
  <c r="Q55" i="15"/>
  <c r="I175" i="15"/>
  <c r="E201" i="15"/>
  <c r="M260" i="15"/>
  <c r="G266" i="15"/>
  <c r="E283" i="15"/>
  <c r="E317" i="15"/>
  <c r="K438" i="15"/>
  <c r="I43" i="15"/>
  <c r="I13" i="15"/>
  <c r="M22" i="15"/>
  <c r="C25" i="15"/>
  <c r="K42" i="15"/>
  <c r="C103" i="15"/>
  <c r="M117" i="15"/>
  <c r="K140" i="15"/>
  <c r="K136" i="15"/>
  <c r="K147" i="15"/>
  <c r="K130" i="15"/>
  <c r="K141" i="15"/>
  <c r="K137" i="15"/>
  <c r="K138" i="15"/>
  <c r="K148" i="15"/>
  <c r="K135" i="15"/>
  <c r="K145" i="15"/>
  <c r="K131" i="15"/>
  <c r="E136" i="15"/>
  <c r="C132" i="15"/>
  <c r="C141" i="15"/>
  <c r="C140" i="15"/>
  <c r="M171" i="15"/>
  <c r="M168" i="15"/>
  <c r="M160" i="15"/>
  <c r="M176" i="15"/>
  <c r="M161" i="15"/>
  <c r="C311" i="15"/>
  <c r="C321" i="15"/>
  <c r="K11" i="15"/>
  <c r="K13" i="15"/>
  <c r="C17" i="15"/>
  <c r="M118" i="15"/>
  <c r="C102" i="15"/>
  <c r="E112" i="15"/>
  <c r="I137" i="15"/>
  <c r="C145" i="15"/>
  <c r="K143" i="15"/>
  <c r="E288" i="15"/>
  <c r="E375" i="15"/>
  <c r="E385" i="15"/>
  <c r="C448" i="15"/>
  <c r="C28" i="15"/>
  <c r="C20" i="15"/>
  <c r="M107" i="15"/>
  <c r="E21" i="15"/>
  <c r="M13" i="15"/>
  <c r="M16" i="15"/>
  <c r="K18" i="15"/>
  <c r="K26" i="15"/>
  <c r="E27" i="15"/>
  <c r="E53" i="15"/>
  <c r="E40" i="15"/>
  <c r="E42" i="15"/>
  <c r="E51" i="15"/>
  <c r="E56" i="15"/>
  <c r="E117" i="15"/>
  <c r="M130" i="15"/>
  <c r="M131" i="15"/>
  <c r="M146" i="15"/>
  <c r="M133" i="15"/>
  <c r="M143" i="15"/>
  <c r="G190" i="15"/>
  <c r="G201" i="15"/>
  <c r="G198" i="15"/>
  <c r="G203" i="15"/>
  <c r="G193" i="15"/>
  <c r="G206" i="15"/>
  <c r="G196" i="15"/>
  <c r="I198" i="15"/>
  <c r="K371" i="15"/>
  <c r="K381" i="15"/>
  <c r="K370" i="15"/>
  <c r="E26" i="15"/>
  <c r="I41" i="15"/>
  <c r="I50" i="15"/>
  <c r="G115" i="15"/>
  <c r="G107" i="15"/>
  <c r="G117" i="15"/>
  <c r="G100" i="15"/>
  <c r="E143" i="15"/>
  <c r="K166" i="15"/>
  <c r="K160" i="15"/>
  <c r="K167" i="15"/>
  <c r="K165" i="15"/>
  <c r="I297" i="15"/>
  <c r="I282" i="15"/>
  <c r="I292" i="15"/>
  <c r="K46" i="15"/>
  <c r="K56" i="15"/>
  <c r="K40" i="15"/>
  <c r="M108" i="15"/>
  <c r="M110" i="15"/>
  <c r="E17" i="15"/>
  <c r="C58" i="15"/>
  <c r="E113" i="15"/>
  <c r="G112" i="15"/>
  <c r="C117" i="15"/>
  <c r="K220" i="15"/>
  <c r="K227" i="15"/>
  <c r="K223" i="15"/>
  <c r="K221" i="15"/>
  <c r="K228" i="15"/>
  <c r="K225" i="15"/>
  <c r="K318" i="15"/>
  <c r="E10" i="15"/>
  <c r="M10" i="15"/>
  <c r="C13" i="15"/>
  <c r="E20" i="15"/>
  <c r="K28" i="15"/>
  <c r="E41" i="15"/>
  <c r="E43" i="15"/>
  <c r="E46" i="15"/>
  <c r="E47" i="15"/>
  <c r="E50" i="15"/>
  <c r="C111" i="15"/>
  <c r="E101" i="15"/>
  <c r="M105" i="15"/>
  <c r="I101" i="15"/>
  <c r="I111" i="15"/>
  <c r="C116" i="15"/>
  <c r="I133" i="15"/>
  <c r="M136" i="15"/>
  <c r="C138" i="15"/>
  <c r="M148" i="15"/>
  <c r="K197" i="15"/>
  <c r="K190" i="15"/>
  <c r="K258" i="15"/>
  <c r="K268" i="15"/>
  <c r="K375" i="15"/>
  <c r="I51" i="15"/>
  <c r="I46" i="15"/>
  <c r="I56" i="15"/>
  <c r="I48" i="15"/>
  <c r="I40" i="15"/>
  <c r="C21" i="15"/>
  <c r="E131" i="15"/>
  <c r="K327" i="15"/>
  <c r="K317" i="15"/>
  <c r="K310" i="15"/>
  <c r="K323" i="15"/>
  <c r="K311" i="15"/>
  <c r="K328" i="15"/>
  <c r="K321" i="15"/>
  <c r="C27" i="15"/>
  <c r="E133" i="15"/>
  <c r="M563" i="15"/>
  <c r="M550" i="15"/>
  <c r="M565" i="15"/>
  <c r="E25" i="15"/>
  <c r="K15" i="15"/>
  <c r="M18" i="15"/>
  <c r="M21" i="15"/>
  <c r="C23" i="15"/>
  <c r="C26" i="15"/>
  <c r="G53" i="15"/>
  <c r="G51" i="15"/>
  <c r="G55" i="15"/>
  <c r="G52" i="15"/>
  <c r="G40" i="15"/>
  <c r="G46" i="15"/>
  <c r="G41" i="15"/>
  <c r="G48" i="15"/>
  <c r="E45" i="15"/>
  <c r="E48" i="15"/>
  <c r="I52" i="15"/>
  <c r="I53" i="15"/>
  <c r="I58" i="15"/>
  <c r="E111" i="15"/>
  <c r="C106" i="15"/>
  <c r="E102" i="15"/>
  <c r="G110" i="15"/>
  <c r="I132" i="15"/>
  <c r="I142" i="15"/>
  <c r="I130" i="15"/>
  <c r="I147" i="15"/>
  <c r="K133" i="15"/>
  <c r="I140" i="15"/>
  <c r="M141" i="15"/>
  <c r="K231" i="15"/>
  <c r="M321" i="15"/>
  <c r="I135" i="15"/>
  <c r="I146" i="15"/>
  <c r="G148" i="15"/>
  <c r="G160" i="15"/>
  <c r="G175" i="15"/>
  <c r="G165" i="15"/>
  <c r="G168" i="15"/>
  <c r="G161" i="15"/>
  <c r="I196" i="15"/>
  <c r="I192" i="15"/>
  <c r="I203" i="15"/>
  <c r="I206" i="15"/>
  <c r="I207" i="15"/>
  <c r="I197" i="15"/>
  <c r="I195" i="15"/>
  <c r="I201" i="15"/>
  <c r="G191" i="15"/>
  <c r="K198" i="15"/>
  <c r="I208" i="15"/>
  <c r="M231" i="15"/>
  <c r="O321" i="15"/>
  <c r="M372" i="15"/>
  <c r="M370" i="15"/>
  <c r="M381" i="15"/>
  <c r="M380" i="15"/>
  <c r="I441" i="15"/>
  <c r="E447" i="15"/>
  <c r="I11" i="15"/>
  <c r="I21" i="15"/>
  <c r="G45" i="15"/>
  <c r="E103" i="15"/>
  <c r="E100" i="15"/>
  <c r="K108" i="15"/>
  <c r="K110" i="15"/>
  <c r="G113" i="15"/>
  <c r="C118" i="15"/>
  <c r="C147" i="15"/>
  <c r="C143" i="15"/>
  <c r="C135" i="15"/>
  <c r="C131" i="15"/>
  <c r="C137" i="15"/>
  <c r="G136" i="15"/>
  <c r="E140" i="15"/>
  <c r="C142" i="15"/>
  <c r="M142" i="15"/>
  <c r="K146" i="15"/>
  <c r="C170" i="15"/>
  <c r="C175" i="15"/>
  <c r="I190" i="15"/>
  <c r="I191" i="15"/>
  <c r="M197" i="15"/>
  <c r="K201" i="15"/>
  <c r="M206" i="15"/>
  <c r="C230" i="15"/>
  <c r="C221" i="15"/>
  <c r="C223" i="15"/>
  <c r="C220" i="15"/>
  <c r="C226" i="15"/>
  <c r="C231" i="15"/>
  <c r="M225" i="15"/>
  <c r="M228" i="15"/>
  <c r="M230" i="15"/>
  <c r="C260" i="15"/>
  <c r="C263" i="15"/>
  <c r="M281" i="15"/>
  <c r="E286" i="15"/>
  <c r="M292" i="15"/>
  <c r="C316" i="15"/>
  <c r="G326" i="15"/>
  <c r="E327" i="15"/>
  <c r="C328" i="15"/>
  <c r="O328" i="15"/>
  <c r="C356" i="15"/>
  <c r="I343" i="15"/>
  <c r="E376" i="15"/>
  <c r="C378" i="15"/>
  <c r="M386" i="15"/>
  <c r="G405" i="15"/>
  <c r="K432" i="15"/>
  <c r="K437" i="15"/>
  <c r="I10" i="15"/>
  <c r="I20" i="15"/>
  <c r="K43" i="15"/>
  <c r="I110" i="15"/>
  <c r="I106" i="15"/>
  <c r="I117" i="15"/>
  <c r="I100" i="15"/>
  <c r="G102" i="15"/>
  <c r="G103" i="15"/>
  <c r="E105" i="15"/>
  <c r="C107" i="15"/>
  <c r="K111" i="15"/>
  <c r="I113" i="15"/>
  <c r="E116" i="15"/>
  <c r="C130" i="15"/>
  <c r="M132" i="15"/>
  <c r="I136" i="15"/>
  <c r="G138" i="15"/>
  <c r="G140" i="15"/>
  <c r="E141" i="15"/>
  <c r="M145" i="15"/>
  <c r="K168" i="15"/>
  <c r="K171" i="15"/>
  <c r="K175" i="15"/>
  <c r="I161" i="15"/>
  <c r="E170" i="15"/>
  <c r="G176" i="15"/>
  <c r="K207" i="15"/>
  <c r="K205" i="15"/>
  <c r="K192" i="15"/>
  <c r="M195" i="15"/>
  <c r="C205" i="15"/>
  <c r="M205" i="15"/>
  <c r="M208" i="15"/>
  <c r="E225" i="15"/>
  <c r="E220" i="15"/>
  <c r="G236" i="15"/>
  <c r="G220" i="15"/>
  <c r="G227" i="15"/>
  <c r="G230" i="15"/>
  <c r="G232" i="15"/>
  <c r="C225" i="15"/>
  <c r="C227" i="15"/>
  <c r="C228" i="15"/>
  <c r="C232" i="15"/>
  <c r="K266" i="15"/>
  <c r="E255" i="15"/>
  <c r="E265" i="15"/>
  <c r="E267" i="15"/>
  <c r="E281" i="15"/>
  <c r="O325" i="15"/>
  <c r="O320" i="15"/>
  <c r="O315" i="15"/>
  <c r="O310" i="15"/>
  <c r="O316" i="15"/>
  <c r="M322" i="15"/>
  <c r="G327" i="15"/>
  <c r="I341" i="15"/>
  <c r="I358" i="15"/>
  <c r="O342" i="15"/>
  <c r="O352" i="15"/>
  <c r="E378" i="15"/>
  <c r="C386" i="15"/>
  <c r="E408" i="15"/>
  <c r="E407" i="15"/>
  <c r="I447" i="15"/>
  <c r="G497" i="15"/>
  <c r="G492" i="15"/>
  <c r="O525" i="15"/>
  <c r="O520" i="15"/>
  <c r="O526" i="15"/>
  <c r="O521" i="15"/>
  <c r="O532" i="15"/>
  <c r="O527" i="15"/>
  <c r="G526" i="15"/>
  <c r="G527" i="15"/>
  <c r="C12" i="15"/>
  <c r="E15" i="15"/>
  <c r="C22" i="15"/>
  <c r="M23" i="15"/>
  <c r="C43" i="15"/>
  <c r="E107" i="15"/>
  <c r="G116" i="15"/>
  <c r="G170" i="15"/>
  <c r="C206" i="15"/>
  <c r="C207" i="15"/>
  <c r="E226" i="15"/>
  <c r="M268" i="15"/>
  <c r="M265" i="15"/>
  <c r="M258" i="15"/>
  <c r="M263" i="15"/>
  <c r="M262" i="15"/>
  <c r="M261" i="15"/>
  <c r="M257" i="15"/>
  <c r="M251" i="15"/>
  <c r="E298" i="15"/>
  <c r="O311" i="15"/>
  <c r="O317" i="15"/>
  <c r="G321" i="15"/>
  <c r="O358" i="15"/>
  <c r="C347" i="15"/>
  <c r="C345" i="15"/>
  <c r="G377" i="15"/>
  <c r="O377" i="15"/>
  <c r="O370" i="15"/>
  <c r="O372" i="15"/>
  <c r="I376" i="15"/>
  <c r="M382" i="15"/>
  <c r="O437" i="15"/>
  <c r="K10" i="15"/>
  <c r="E13" i="15"/>
  <c r="I17" i="15"/>
  <c r="K48" i="15"/>
  <c r="M116" i="15"/>
  <c r="M112" i="15"/>
  <c r="M103" i="15"/>
  <c r="M100" i="15"/>
  <c r="M106" i="15"/>
  <c r="I103" i="15"/>
  <c r="C110" i="15"/>
  <c r="I115" i="15"/>
  <c r="E132" i="15"/>
  <c r="G142" i="15"/>
  <c r="C146" i="15"/>
  <c r="C176" i="15"/>
  <c r="C168" i="15"/>
  <c r="E165" i="15"/>
  <c r="E176" i="15"/>
  <c r="E161" i="15"/>
  <c r="C193" i="15"/>
  <c r="E205" i="15"/>
  <c r="I220" i="15"/>
  <c r="I231" i="15"/>
  <c r="E227" i="15"/>
  <c r="G231" i="15"/>
  <c r="E257" i="15"/>
  <c r="I291" i="15"/>
  <c r="M312" i="15"/>
  <c r="G316" i="15"/>
  <c r="O318" i="15"/>
  <c r="G358" i="15"/>
  <c r="M373" i="15"/>
  <c r="O382" i="15"/>
  <c r="E431" i="15"/>
  <c r="C437" i="15"/>
  <c r="M442" i="15"/>
  <c r="K527" i="15"/>
  <c r="K520" i="15"/>
  <c r="O565" i="15"/>
  <c r="C10" i="15"/>
  <c r="M11" i="15"/>
  <c r="I16" i="15"/>
  <c r="I26" i="15"/>
  <c r="K58" i="15"/>
  <c r="K55" i="15"/>
  <c r="K52" i="15"/>
  <c r="K50" i="15"/>
  <c r="K53" i="15"/>
  <c r="K51" i="15"/>
  <c r="K41" i="15"/>
  <c r="K45" i="15"/>
  <c r="Q48" i="15"/>
  <c r="I57" i="15"/>
  <c r="K102" i="15"/>
  <c r="I105" i="15"/>
  <c r="G106" i="15"/>
  <c r="E108" i="15"/>
  <c r="E110" i="15"/>
  <c r="K115" i="15"/>
  <c r="I145" i="15"/>
  <c r="G143" i="15"/>
  <c r="C136" i="15"/>
  <c r="E146" i="15"/>
  <c r="E147" i="15"/>
  <c r="C148" i="15"/>
  <c r="C160" i="15"/>
  <c r="C161" i="15"/>
  <c r="I171" i="15"/>
  <c r="K177" i="15"/>
  <c r="C195" i="15"/>
  <c r="C190" i="15"/>
  <c r="C197" i="15"/>
  <c r="C192" i="15"/>
  <c r="E193" i="15"/>
  <c r="E195" i="15"/>
  <c r="E202" i="15"/>
  <c r="E203" i="15"/>
  <c r="E207" i="15"/>
  <c r="E208" i="15"/>
  <c r="G225" i="15"/>
  <c r="I226" i="15"/>
  <c r="G228" i="15"/>
  <c r="I232" i="15"/>
  <c r="C236" i="15"/>
  <c r="C250" i="15"/>
  <c r="C261" i="15"/>
  <c r="C251" i="15"/>
  <c r="I255" i="15"/>
  <c r="G258" i="15"/>
  <c r="G261" i="15"/>
  <c r="K267" i="15"/>
  <c r="M285" i="15"/>
  <c r="M298" i="15"/>
  <c r="E293" i="15"/>
  <c r="C325" i="15"/>
  <c r="G340" i="15"/>
  <c r="G356" i="15"/>
  <c r="I375" i="15"/>
  <c r="I371" i="15"/>
  <c r="E371" i="15"/>
  <c r="E373" i="15"/>
  <c r="K377" i="15"/>
  <c r="I378" i="15"/>
  <c r="G431" i="15"/>
  <c r="C436" i="15"/>
  <c r="O442" i="15"/>
  <c r="I18" i="15"/>
  <c r="K21" i="15"/>
  <c r="G50" i="15"/>
  <c r="K100" i="15"/>
  <c r="K101" i="15"/>
  <c r="G105" i="15"/>
  <c r="I112" i="15"/>
  <c r="E118" i="15"/>
  <c r="E130" i="15"/>
  <c r="E138" i="15"/>
  <c r="C133" i="15"/>
  <c r="I138" i="15"/>
  <c r="C165" i="15"/>
  <c r="E232" i="15"/>
  <c r="I267" i="15"/>
  <c r="I251" i="15"/>
  <c r="I265" i="15"/>
  <c r="I261" i="15"/>
  <c r="I253" i="15"/>
  <c r="C258" i="15"/>
  <c r="E315" i="15"/>
  <c r="M352" i="15"/>
  <c r="I385" i="15"/>
  <c r="G42" i="15"/>
  <c r="I102" i="15"/>
  <c r="E106" i="15"/>
  <c r="M111" i="15"/>
  <c r="K113" i="15"/>
  <c r="I116" i="15"/>
  <c r="G141" i="15"/>
  <c r="G171" i="15"/>
  <c r="K176" i="15"/>
  <c r="M202" i="15"/>
  <c r="M198" i="15"/>
  <c r="M190" i="15"/>
  <c r="M203" i="15"/>
  <c r="M201" i="15"/>
  <c r="M191" i="15"/>
  <c r="E230" i="15"/>
  <c r="M250" i="15"/>
  <c r="G260" i="15"/>
  <c r="G265" i="15"/>
  <c r="M288" i="15"/>
  <c r="E311" i="15"/>
  <c r="C318" i="15"/>
  <c r="M343" i="15"/>
  <c r="G371" i="15"/>
  <c r="E11" i="15"/>
  <c r="I15" i="15"/>
  <c r="K17" i="15"/>
  <c r="C18" i="15"/>
  <c r="C52" i="15"/>
  <c r="C56" i="15"/>
  <c r="C41" i="15"/>
  <c r="C45" i="15"/>
  <c r="G47" i="15"/>
  <c r="K57" i="15"/>
  <c r="C100" i="15"/>
  <c r="C108" i="15"/>
  <c r="C101" i="15"/>
  <c r="M101" i="15"/>
  <c r="M102" i="15"/>
  <c r="K103" i="15"/>
  <c r="G108" i="15"/>
  <c r="M113" i="15"/>
  <c r="K116" i="15"/>
  <c r="G132" i="15"/>
  <c r="G133" i="15"/>
  <c r="G130" i="15"/>
  <c r="M138" i="15"/>
  <c r="M140" i="15"/>
  <c r="I143" i="15"/>
  <c r="G145" i="15"/>
  <c r="E148" i="15"/>
  <c r="E171" i="15"/>
  <c r="I165" i="15"/>
  <c r="I160" i="15"/>
  <c r="I167" i="15"/>
  <c r="I168" i="15"/>
  <c r="K170" i="15"/>
  <c r="M177" i="15"/>
  <c r="G195" i="15"/>
  <c r="G202" i="15"/>
  <c r="I225" i="15"/>
  <c r="I228" i="15"/>
  <c r="E236" i="15"/>
  <c r="E263" i="15"/>
  <c r="E260" i="15"/>
  <c r="E266" i="15"/>
  <c r="E262" i="15"/>
  <c r="E258" i="15"/>
  <c r="E250" i="15"/>
  <c r="I260" i="15"/>
  <c r="K263" i="15"/>
  <c r="I287" i="15"/>
  <c r="I326" i="15"/>
  <c r="I321" i="15"/>
  <c r="I316" i="15"/>
  <c r="I311" i="15"/>
  <c r="I310" i="15"/>
  <c r="I315" i="15"/>
  <c r="E325" i="15"/>
  <c r="O383" i="15"/>
  <c r="K418" i="15"/>
  <c r="K411" i="15"/>
  <c r="K407" i="15"/>
  <c r="K413" i="15"/>
  <c r="K401" i="15"/>
  <c r="G430" i="15"/>
  <c r="G443" i="15"/>
  <c r="G438" i="15"/>
  <c r="E437" i="15"/>
  <c r="O447" i="15"/>
  <c r="O491" i="15"/>
  <c r="O502" i="15"/>
  <c r="G58" i="15"/>
  <c r="G101" i="15"/>
  <c r="K107" i="15"/>
  <c r="C115" i="15"/>
  <c r="I131" i="15"/>
  <c r="M137" i="15"/>
  <c r="E145" i="15"/>
  <c r="M165" i="15"/>
  <c r="G192" i="15"/>
  <c r="E196" i="15"/>
  <c r="I202" i="15"/>
  <c r="C208" i="15"/>
  <c r="G255" i="15"/>
  <c r="C268" i="15"/>
  <c r="E280" i="15"/>
  <c r="E291" i="15"/>
  <c r="E285" i="15"/>
  <c r="M291" i="15"/>
  <c r="I298" i="15"/>
  <c r="I323" i="15"/>
  <c r="K345" i="15"/>
  <c r="K358" i="15"/>
  <c r="K340" i="15"/>
  <c r="E358" i="15"/>
  <c r="C376" i="15"/>
  <c r="C371" i="15"/>
  <c r="C375" i="15"/>
  <c r="C385" i="15"/>
  <c r="G376" i="15"/>
  <c r="K383" i="15"/>
  <c r="I406" i="15"/>
  <c r="I401" i="15"/>
  <c r="G418" i="15"/>
  <c r="I431" i="15"/>
  <c r="I430" i="15"/>
  <c r="G436" i="15"/>
  <c r="G496" i="15"/>
  <c r="G56" i="15"/>
  <c r="K105" i="15"/>
  <c r="C112" i="15"/>
  <c r="G118" i="15"/>
  <c r="M135" i="15"/>
  <c r="E142" i="15"/>
  <c r="I148" i="15"/>
  <c r="I177" i="15"/>
  <c r="C167" i="15"/>
  <c r="G208" i="15"/>
  <c r="K236" i="15"/>
  <c r="I221" i="15"/>
  <c r="E223" i="15"/>
  <c r="M226" i="15"/>
  <c r="I230" i="15"/>
  <c r="I262" i="15"/>
  <c r="K255" i="15"/>
  <c r="G257" i="15"/>
  <c r="G268" i="15"/>
  <c r="I285" i="15"/>
  <c r="E292" i="15"/>
  <c r="M313" i="15"/>
  <c r="M320" i="15"/>
  <c r="M310" i="15"/>
  <c r="I327" i="15"/>
  <c r="O340" i="15"/>
  <c r="O343" i="15"/>
  <c r="O356" i="15"/>
  <c r="G378" i="15"/>
  <c r="O380" i="15"/>
  <c r="G411" i="15"/>
  <c r="G406" i="15"/>
  <c r="C405" i="15"/>
  <c r="G408" i="15"/>
  <c r="O440" i="15"/>
  <c r="O433" i="15"/>
  <c r="O443" i="15"/>
  <c r="O430" i="15"/>
  <c r="K441" i="15"/>
  <c r="E448" i="15"/>
  <c r="O535" i="15"/>
  <c r="M532" i="15"/>
  <c r="C105" i="15"/>
  <c r="G111" i="15"/>
  <c r="K117" i="15"/>
  <c r="E135" i="15"/>
  <c r="I141" i="15"/>
  <c r="M147" i="15"/>
  <c r="E197" i="15"/>
  <c r="E206" i="15"/>
  <c r="E190" i="15"/>
  <c r="M192" i="15"/>
  <c r="K195" i="15"/>
  <c r="K196" i="15"/>
  <c r="C202" i="15"/>
  <c r="C203" i="15"/>
  <c r="K206" i="15"/>
  <c r="G223" i="15"/>
  <c r="M227" i="15"/>
  <c r="K230" i="15"/>
  <c r="M236" i="15"/>
  <c r="G267" i="15"/>
  <c r="M255" i="15"/>
  <c r="C262" i="15"/>
  <c r="K265" i="15"/>
  <c r="M293" i="15"/>
  <c r="C327" i="15"/>
  <c r="C317" i="15"/>
  <c r="C310" i="15"/>
  <c r="C326" i="15"/>
  <c r="M311" i="15"/>
  <c r="K315" i="15"/>
  <c r="G318" i="15"/>
  <c r="C323" i="15"/>
  <c r="O323" i="15"/>
  <c r="I328" i="15"/>
  <c r="I377" i="15"/>
  <c r="O385" i="15"/>
  <c r="O412" i="15"/>
  <c r="O407" i="15"/>
  <c r="O401" i="15"/>
  <c r="O416" i="15"/>
  <c r="O411" i="15"/>
  <c r="O405" i="15"/>
  <c r="O418" i="15"/>
  <c r="O415" i="15"/>
  <c r="O406" i="15"/>
  <c r="O408" i="15"/>
  <c r="M413" i="15"/>
  <c r="M412" i="15"/>
  <c r="M410" i="15"/>
  <c r="M403" i="15"/>
  <c r="O436" i="15"/>
  <c r="I443" i="15"/>
  <c r="O495" i="15"/>
  <c r="O505" i="15"/>
  <c r="E526" i="15"/>
  <c r="E527" i="15"/>
  <c r="E520" i="15"/>
  <c r="M170" i="15"/>
  <c r="E177" i="15"/>
  <c r="K193" i="15"/>
  <c r="C201" i="15"/>
  <c r="G207" i="15"/>
  <c r="M223" i="15"/>
  <c r="E231" i="15"/>
  <c r="C267" i="15"/>
  <c r="I268" i="15"/>
  <c r="I283" i="15"/>
  <c r="E297" i="15"/>
  <c r="G325" i="15"/>
  <c r="G315" i="15"/>
  <c r="C315" i="15"/>
  <c r="G317" i="15"/>
  <c r="E321" i="15"/>
  <c r="G345" i="15"/>
  <c r="I356" i="15"/>
  <c r="E377" i="15"/>
  <c r="E370" i="15"/>
  <c r="O386" i="15"/>
  <c r="O373" i="15"/>
  <c r="O376" i="15"/>
  <c r="E386" i="15"/>
  <c r="G407" i="15"/>
  <c r="G401" i="15"/>
  <c r="C408" i="15"/>
  <c r="C418" i="15"/>
  <c r="C401" i="15"/>
  <c r="G416" i="15"/>
  <c r="C438" i="15"/>
  <c r="O438" i="15"/>
  <c r="O441" i="15"/>
  <c r="K443" i="15"/>
  <c r="I446" i="15"/>
  <c r="I497" i="15"/>
  <c r="M520" i="15"/>
  <c r="M525" i="15"/>
  <c r="M167" i="15"/>
  <c r="E175" i="15"/>
  <c r="K191" i="15"/>
  <c r="C198" i="15"/>
  <c r="G205" i="15"/>
  <c r="M221" i="15"/>
  <c r="E228" i="15"/>
  <c r="I250" i="15"/>
  <c r="G251" i="15"/>
  <c r="K257" i="15"/>
  <c r="C265" i="15"/>
  <c r="I266" i="15"/>
  <c r="I281" i="15"/>
  <c r="M287" i="15"/>
  <c r="E328" i="15"/>
  <c r="E323" i="15"/>
  <c r="E318" i="15"/>
  <c r="O312" i="15"/>
  <c r="M326" i="15"/>
  <c r="O371" i="15"/>
  <c r="I386" i="15"/>
  <c r="M402" i="15"/>
  <c r="M400" i="15"/>
  <c r="I405" i="15"/>
  <c r="I436" i="15"/>
  <c r="E441" i="15"/>
  <c r="M490" i="15"/>
  <c r="C496" i="15"/>
  <c r="E167" i="15"/>
  <c r="C191" i="15"/>
  <c r="G197" i="15"/>
  <c r="K203" i="15"/>
  <c r="E221" i="15"/>
  <c r="I227" i="15"/>
  <c r="K250" i="15"/>
  <c r="C257" i="15"/>
  <c r="I258" i="15"/>
  <c r="G263" i="15"/>
  <c r="M280" i="15"/>
  <c r="M283" i="15"/>
  <c r="E287" i="15"/>
  <c r="I293" i="15"/>
  <c r="E316" i="15"/>
  <c r="I318" i="15"/>
  <c r="O322" i="15"/>
  <c r="G328" i="15"/>
  <c r="C358" i="15"/>
  <c r="O381" i="15"/>
  <c r="C407" i="15"/>
  <c r="C430" i="15"/>
  <c r="C446" i="15"/>
  <c r="I438" i="15"/>
  <c r="O490" i="15"/>
  <c r="I527" i="15"/>
  <c r="I522" i="15"/>
  <c r="G385" i="15"/>
  <c r="I418" i="15"/>
  <c r="I408" i="15"/>
  <c r="M401" i="15"/>
  <c r="K405" i="15"/>
  <c r="I407" i="15"/>
  <c r="E415" i="15"/>
  <c r="C431" i="15"/>
  <c r="E436" i="15"/>
  <c r="G441" i="15"/>
  <c r="G447" i="15"/>
  <c r="C497" i="15"/>
  <c r="C527" i="15"/>
  <c r="C415" i="15"/>
  <c r="M416" i="15"/>
  <c r="I415" i="15"/>
  <c r="G437" i="15"/>
  <c r="E438" i="15"/>
  <c r="I448" i="15"/>
  <c r="I496" i="15"/>
  <c r="C526" i="15"/>
  <c r="M562" i="15"/>
  <c r="E416" i="15"/>
  <c r="M441" i="15"/>
  <c r="O446" i="15"/>
  <c r="M446" i="15"/>
  <c r="M495" i="15"/>
  <c r="O550" i="15"/>
  <c r="E406" i="15"/>
  <c r="O431" i="15"/>
  <c r="I437" i="15"/>
  <c r="M440" i="15"/>
  <c r="C443" i="15"/>
  <c r="G446" i="15"/>
  <c r="K448" i="15"/>
  <c r="K497" i="15"/>
  <c r="I526" i="15"/>
  <c r="O496" i="15"/>
  <c r="M505" i="15"/>
  <c r="C400" i="15"/>
  <c r="M411" i="15"/>
  <c r="K56" i="14"/>
  <c r="K51" i="14"/>
  <c r="K46" i="14"/>
  <c r="K41" i="14"/>
  <c r="K40" i="14"/>
  <c r="K48" i="14"/>
  <c r="K47" i="14"/>
  <c r="K133" i="14"/>
  <c r="K141" i="14"/>
  <c r="G170" i="14"/>
  <c r="G168" i="14"/>
  <c r="G166" i="14"/>
  <c r="G165" i="14"/>
  <c r="G161" i="14"/>
  <c r="M15" i="14"/>
  <c r="C22" i="14"/>
  <c r="C23" i="14"/>
  <c r="M23" i="14"/>
  <c r="E47" i="14"/>
  <c r="I48" i="14"/>
  <c r="E52" i="14"/>
  <c r="I53" i="14"/>
  <c r="G75" i="14"/>
  <c r="G85" i="14"/>
  <c r="K105" i="14"/>
  <c r="E110" i="14"/>
  <c r="M133" i="14"/>
  <c r="M145" i="14"/>
  <c r="M147" i="14"/>
  <c r="M141" i="14"/>
  <c r="M140" i="14"/>
  <c r="M137" i="14"/>
  <c r="C136" i="14"/>
  <c r="M148" i="14"/>
  <c r="O380" i="14"/>
  <c r="O376" i="14"/>
  <c r="O375" i="14"/>
  <c r="G17" i="14"/>
  <c r="G22" i="14"/>
  <c r="G27" i="14"/>
  <c r="G26" i="14"/>
  <c r="C52" i="14"/>
  <c r="G77" i="14"/>
  <c r="G82" i="14"/>
  <c r="G76" i="14"/>
  <c r="G130" i="14"/>
  <c r="K148" i="14"/>
  <c r="K236" i="14"/>
  <c r="K265" i="14"/>
  <c r="K261" i="14"/>
  <c r="K268" i="14"/>
  <c r="K251" i="14"/>
  <c r="K267" i="14"/>
  <c r="K266" i="14"/>
  <c r="K263" i="14"/>
  <c r="K250" i="14"/>
  <c r="K255" i="14"/>
  <c r="G11" i="14"/>
  <c r="G12" i="14"/>
  <c r="E21" i="14"/>
  <c r="E10" i="14"/>
  <c r="E11" i="14"/>
  <c r="E13" i="14"/>
  <c r="K27" i="14"/>
  <c r="K25" i="14"/>
  <c r="K17" i="14"/>
  <c r="K15" i="14"/>
  <c r="I18" i="14"/>
  <c r="G47" i="14"/>
  <c r="E51" i="14"/>
  <c r="K53" i="14"/>
  <c r="E56" i="14"/>
  <c r="K58" i="14"/>
  <c r="K100" i="14"/>
  <c r="K101" i="14"/>
  <c r="K103" i="14"/>
  <c r="E108" i="14"/>
  <c r="E100" i="14"/>
  <c r="K115" i="14"/>
  <c r="M131" i="14"/>
  <c r="M132" i="14"/>
  <c r="E136" i="14"/>
  <c r="E140" i="14"/>
  <c r="E138" i="14"/>
  <c r="E145" i="14"/>
  <c r="E143" i="14"/>
  <c r="K146" i="14"/>
  <c r="I165" i="14"/>
  <c r="I160" i="14"/>
  <c r="K206" i="14"/>
  <c r="K195" i="14"/>
  <c r="K205" i="14"/>
  <c r="K203" i="14"/>
  <c r="K190" i="14"/>
  <c r="K197" i="14"/>
  <c r="K207" i="14"/>
  <c r="K196" i="14"/>
  <c r="G202" i="14"/>
  <c r="M205" i="14"/>
  <c r="E292" i="14"/>
  <c r="E298" i="14"/>
  <c r="E288" i="14"/>
  <c r="E283" i="14"/>
  <c r="E293" i="14"/>
  <c r="E291" i="14"/>
  <c r="E280" i="14"/>
  <c r="E297" i="14"/>
  <c r="E281" i="14"/>
  <c r="O16" i="14"/>
  <c r="E55" i="14"/>
  <c r="E50" i="14"/>
  <c r="E45" i="14"/>
  <c r="E40" i="14"/>
  <c r="E41" i="14"/>
  <c r="E46" i="14"/>
  <c r="C73" i="14"/>
  <c r="C70" i="14"/>
  <c r="M105" i="14"/>
  <c r="M103" i="14"/>
  <c r="G108" i="14"/>
  <c r="E117" i="14"/>
  <c r="C133" i="14"/>
  <c r="K138" i="14"/>
  <c r="K145" i="14"/>
  <c r="K177" i="14"/>
  <c r="K168" i="14"/>
  <c r="K167" i="14"/>
  <c r="E176" i="14"/>
  <c r="M202" i="14"/>
  <c r="G56" i="14"/>
  <c r="C108" i="14"/>
  <c r="C106" i="14"/>
  <c r="C101" i="14"/>
  <c r="C117" i="14"/>
  <c r="C116" i="14"/>
  <c r="C113" i="14"/>
  <c r="G176" i="14"/>
  <c r="C130" i="14"/>
  <c r="C131" i="14"/>
  <c r="C148" i="14"/>
  <c r="C143" i="14"/>
  <c r="C141" i="14"/>
  <c r="I15" i="14"/>
  <c r="G16" i="14"/>
  <c r="G41" i="14"/>
  <c r="G40" i="14"/>
  <c r="G45" i="14"/>
  <c r="I50" i="14"/>
  <c r="G55" i="14"/>
  <c r="E115" i="14"/>
  <c r="G101" i="14"/>
  <c r="E102" i="14"/>
  <c r="E106" i="14"/>
  <c r="G105" i="14"/>
  <c r="C111" i="14"/>
  <c r="C112" i="14"/>
  <c r="G131" i="14"/>
  <c r="G140" i="14"/>
  <c r="K136" i="14"/>
  <c r="M143" i="14"/>
  <c r="E147" i="14"/>
  <c r="M177" i="14"/>
  <c r="C206" i="14"/>
  <c r="C202" i="14"/>
  <c r="C192" i="14"/>
  <c r="C190" i="14"/>
  <c r="C205" i="14"/>
  <c r="C195" i="14"/>
  <c r="C207" i="14"/>
  <c r="G201" i="14"/>
  <c r="G191" i="14"/>
  <c r="C196" i="14"/>
  <c r="E268" i="14"/>
  <c r="C408" i="14"/>
  <c r="C418" i="14"/>
  <c r="C401" i="14"/>
  <c r="C56" i="14"/>
  <c r="C40" i="14"/>
  <c r="K57" i="14"/>
  <c r="G50" i="14"/>
  <c r="E132" i="14"/>
  <c r="C371" i="14"/>
  <c r="C378" i="14"/>
  <c r="E26" i="14"/>
  <c r="C18" i="14"/>
  <c r="C12" i="14"/>
  <c r="C10" i="14"/>
  <c r="C20" i="14"/>
  <c r="I22" i="14"/>
  <c r="I11" i="14"/>
  <c r="I16" i="14"/>
  <c r="I13" i="14"/>
  <c r="E18" i="14"/>
  <c r="G25" i="14"/>
  <c r="C27" i="14"/>
  <c r="C28" i="14"/>
  <c r="I57" i="14"/>
  <c r="I52" i="14"/>
  <c r="I47" i="14"/>
  <c r="I40" i="14"/>
  <c r="E53" i="14"/>
  <c r="C77" i="14"/>
  <c r="C85" i="14"/>
  <c r="G102" i="14"/>
  <c r="G103" i="14"/>
  <c r="K107" i="14"/>
  <c r="K108" i="14"/>
  <c r="E112" i="14"/>
  <c r="G115" i="14"/>
  <c r="M117" i="14"/>
  <c r="M136" i="14"/>
  <c r="C167" i="14"/>
  <c r="I170" i="14"/>
  <c r="M171" i="14"/>
  <c r="C203" i="14"/>
  <c r="M207" i="14"/>
  <c r="I231" i="14"/>
  <c r="I237" i="14"/>
  <c r="I221" i="14"/>
  <c r="I220" i="14"/>
  <c r="M417" i="14"/>
  <c r="M401" i="14"/>
  <c r="M402" i="14"/>
  <c r="G146" i="14"/>
  <c r="G147" i="14"/>
  <c r="I177" i="14"/>
  <c r="G192" i="14"/>
  <c r="I193" i="14"/>
  <c r="C208" i="14"/>
  <c r="K318" i="14"/>
  <c r="K315" i="14"/>
  <c r="K310" i="14"/>
  <c r="K328" i="14"/>
  <c r="C316" i="14"/>
  <c r="O323" i="14"/>
  <c r="O378" i="14"/>
  <c r="O371" i="14"/>
  <c r="O448" i="14"/>
  <c r="O13" i="14"/>
  <c r="G18" i="14"/>
  <c r="M22" i="14"/>
  <c r="E25" i="14"/>
  <c r="K26" i="14"/>
  <c r="O27" i="14"/>
  <c r="C45" i="14"/>
  <c r="E48" i="14"/>
  <c r="C58" i="14"/>
  <c r="M107" i="14"/>
  <c r="E146" i="14"/>
  <c r="E142" i="14"/>
  <c r="E130" i="14"/>
  <c r="E137" i="14"/>
  <c r="C132" i="14"/>
  <c r="G143" i="14"/>
  <c r="G145" i="14"/>
  <c r="I147" i="14"/>
  <c r="I161" i="14"/>
  <c r="M167" i="14"/>
  <c r="K170" i="14"/>
  <c r="G208" i="14"/>
  <c r="G203" i="14"/>
  <c r="G190" i="14"/>
  <c r="G198" i="14"/>
  <c r="G206" i="14"/>
  <c r="G205" i="14"/>
  <c r="I203" i="14"/>
  <c r="I197" i="14"/>
  <c r="I195" i="14"/>
  <c r="I192" i="14"/>
  <c r="I190" i="14"/>
  <c r="I196" i="14"/>
  <c r="C197" i="14"/>
  <c r="M203" i="14"/>
  <c r="G225" i="14"/>
  <c r="I260" i="14"/>
  <c r="I257" i="14"/>
  <c r="G263" i="14"/>
  <c r="I265" i="14"/>
  <c r="I285" i="14"/>
  <c r="I288" i="14"/>
  <c r="C325" i="14"/>
  <c r="C348" i="14"/>
  <c r="C345" i="14"/>
  <c r="E375" i="14"/>
  <c r="C376" i="14"/>
  <c r="C377" i="14"/>
  <c r="O406" i="14"/>
  <c r="O408" i="14"/>
  <c r="I416" i="14"/>
  <c r="E443" i="14"/>
  <c r="G13" i="14"/>
  <c r="M17" i="14"/>
  <c r="G52" i="14"/>
  <c r="K55" i="14"/>
  <c r="E75" i="14"/>
  <c r="C100" i="14"/>
  <c r="M100" i="14"/>
  <c r="K116" i="14"/>
  <c r="K117" i="14"/>
  <c r="E103" i="14"/>
  <c r="C105" i="14"/>
  <c r="K106" i="14"/>
  <c r="E113" i="14"/>
  <c r="C118" i="14"/>
  <c r="G137" i="14"/>
  <c r="E131" i="14"/>
  <c r="C137" i="14"/>
  <c r="C138" i="14"/>
  <c r="C140" i="14"/>
  <c r="K176" i="14"/>
  <c r="K175" i="14"/>
  <c r="M168" i="14"/>
  <c r="K171" i="14"/>
  <c r="E177" i="14"/>
  <c r="I191" i="14"/>
  <c r="K192" i="14"/>
  <c r="M195" i="14"/>
  <c r="E197" i="14"/>
  <c r="K227" i="14"/>
  <c r="K228" i="14"/>
  <c r="K221" i="14"/>
  <c r="I225" i="14"/>
  <c r="C231" i="14"/>
  <c r="I236" i="14"/>
  <c r="I280" i="14"/>
  <c r="G287" i="14"/>
  <c r="G285" i="14"/>
  <c r="G280" i="14"/>
  <c r="G291" i="14"/>
  <c r="G281" i="14"/>
  <c r="I328" i="14"/>
  <c r="I317" i="14"/>
  <c r="G315" i="14"/>
  <c r="O328" i="14"/>
  <c r="C356" i="14"/>
  <c r="E356" i="14"/>
  <c r="O352" i="14"/>
  <c r="O356" i="14"/>
  <c r="G375" i="14"/>
  <c r="O383" i="14"/>
  <c r="O385" i="14"/>
  <c r="C407" i="14"/>
  <c r="E408" i="14"/>
  <c r="E405" i="14"/>
  <c r="E418" i="14"/>
  <c r="E401" i="14"/>
  <c r="O527" i="14"/>
  <c r="M532" i="14"/>
  <c r="O326" i="14"/>
  <c r="O327" i="14"/>
  <c r="O322" i="14"/>
  <c r="K413" i="14"/>
  <c r="K407" i="14"/>
  <c r="K401" i="14"/>
  <c r="E17" i="14"/>
  <c r="K18" i="14"/>
  <c r="C21" i="14"/>
  <c r="I51" i="14"/>
  <c r="M101" i="14"/>
  <c r="K111" i="14"/>
  <c r="I148" i="14"/>
  <c r="I132" i="14"/>
  <c r="I136" i="14"/>
  <c r="I143" i="14"/>
  <c r="I146" i="14"/>
  <c r="I145" i="14"/>
  <c r="I133" i="14"/>
  <c r="G132" i="14"/>
  <c r="G135" i="14"/>
  <c r="G136" i="14"/>
  <c r="M146" i="14"/>
  <c r="C176" i="14"/>
  <c r="C170" i="14"/>
  <c r="C161" i="14"/>
  <c r="M160" i="14"/>
  <c r="M161" i="14"/>
  <c r="E167" i="14"/>
  <c r="E168" i="14"/>
  <c r="E170" i="14"/>
  <c r="C171" i="14"/>
  <c r="M198" i="14"/>
  <c r="M196" i="14"/>
  <c r="M193" i="14"/>
  <c r="M191" i="14"/>
  <c r="M192" i="14"/>
  <c r="M190" i="14"/>
  <c r="I206" i="14"/>
  <c r="C255" i="14"/>
  <c r="E285" i="14"/>
  <c r="E325" i="14"/>
  <c r="O311" i="14"/>
  <c r="I325" i="14"/>
  <c r="E326" i="14"/>
  <c r="E327" i="14"/>
  <c r="E385" i="14"/>
  <c r="M403" i="14"/>
  <c r="O413" i="14"/>
  <c r="G496" i="14"/>
  <c r="M10" i="14"/>
  <c r="O15" i="14"/>
  <c r="O28" i="14"/>
  <c r="G58" i="14"/>
  <c r="G53" i="14"/>
  <c r="G48" i="14"/>
  <c r="G43" i="14"/>
  <c r="G42" i="14"/>
  <c r="C76" i="14"/>
  <c r="G110" i="14"/>
  <c r="G113" i="14"/>
  <c r="G111" i="14"/>
  <c r="G100" i="14"/>
  <c r="E105" i="14"/>
  <c r="C102" i="14"/>
  <c r="I103" i="14"/>
  <c r="C107" i="14"/>
  <c r="M108" i="14"/>
  <c r="I115" i="14"/>
  <c r="G116" i="14"/>
  <c r="G117" i="14"/>
  <c r="G118" i="14"/>
  <c r="I130" i="14"/>
  <c r="I131" i="14"/>
  <c r="G138" i="14"/>
  <c r="E141" i="14"/>
  <c r="C160" i="14"/>
  <c r="K165" i="14"/>
  <c r="I175" i="14"/>
  <c r="G196" i="14"/>
  <c r="E203" i="14"/>
  <c r="K208" i="14"/>
  <c r="M221" i="14"/>
  <c r="M225" i="14"/>
  <c r="M232" i="14"/>
  <c r="M230" i="14"/>
  <c r="M228" i="14"/>
  <c r="M236" i="14"/>
  <c r="G253" i="14"/>
  <c r="G255" i="14"/>
  <c r="G251" i="14"/>
  <c r="E266" i="14"/>
  <c r="M293" i="14"/>
  <c r="C312" i="14"/>
  <c r="C318" i="14"/>
  <c r="C315" i="14"/>
  <c r="O312" i="14"/>
  <c r="O410" i="14"/>
  <c r="O403" i="14"/>
  <c r="O416" i="14"/>
  <c r="O418" i="14"/>
  <c r="K527" i="14"/>
  <c r="K520" i="14"/>
  <c r="K383" i="14"/>
  <c r="K372" i="14"/>
  <c r="C385" i="14"/>
  <c r="G438" i="14"/>
  <c r="M11" i="14"/>
  <c r="E43" i="14"/>
  <c r="K52" i="14"/>
  <c r="C193" i="14"/>
  <c r="O22" i="14"/>
  <c r="O12" i="14"/>
  <c r="G15" i="14"/>
  <c r="M18" i="14"/>
  <c r="I20" i="14"/>
  <c r="O23" i="14"/>
  <c r="G28" i="14"/>
  <c r="I43" i="14"/>
  <c r="K45" i="14"/>
  <c r="C75" i="14"/>
  <c r="C82" i="14"/>
  <c r="E101" i="14"/>
  <c r="M102" i="14"/>
  <c r="M110" i="14"/>
  <c r="I116" i="14"/>
  <c r="I118" i="14"/>
  <c r="I135" i="14"/>
  <c r="I137" i="14"/>
  <c r="C145" i="14"/>
  <c r="C146" i="14"/>
  <c r="E160" i="14"/>
  <c r="E161" i="14"/>
  <c r="E171" i="14"/>
  <c r="E195" i="14"/>
  <c r="K198" i="14"/>
  <c r="I201" i="14"/>
  <c r="C226" i="14"/>
  <c r="E228" i="14"/>
  <c r="E225" i="14"/>
  <c r="I232" i="14"/>
  <c r="C236" i="14"/>
  <c r="I250" i="14"/>
  <c r="C258" i="14"/>
  <c r="M261" i="14"/>
  <c r="G266" i="14"/>
  <c r="I267" i="14"/>
  <c r="G310" i="14"/>
  <c r="G316" i="14"/>
  <c r="G317" i="14"/>
  <c r="G311" i="14"/>
  <c r="K323" i="14"/>
  <c r="K325" i="14"/>
  <c r="G326" i="14"/>
  <c r="G327" i="14"/>
  <c r="M345" i="14"/>
  <c r="M343" i="14"/>
  <c r="K377" i="14"/>
  <c r="K437" i="14"/>
  <c r="M525" i="14"/>
  <c r="I10" i="14"/>
  <c r="C16" i="14"/>
  <c r="K21" i="14"/>
  <c r="E27" i="14"/>
  <c r="I41" i="14"/>
  <c r="I46" i="14"/>
  <c r="K50" i="14"/>
  <c r="K102" i="14"/>
  <c r="I107" i="14"/>
  <c r="I108" i="14"/>
  <c r="I110" i="14"/>
  <c r="M113" i="14"/>
  <c r="M115" i="14"/>
  <c r="M116" i="14"/>
  <c r="K130" i="14"/>
  <c r="K143" i="14"/>
  <c r="K131" i="14"/>
  <c r="G177" i="14"/>
  <c r="G175" i="14"/>
  <c r="G160" i="14"/>
  <c r="G167" i="14"/>
  <c r="K191" i="14"/>
  <c r="C198" i="14"/>
  <c r="C232" i="14"/>
  <c r="G258" i="14"/>
  <c r="E261" i="14"/>
  <c r="I315" i="14"/>
  <c r="I326" i="14"/>
  <c r="G386" i="14"/>
  <c r="I406" i="14"/>
  <c r="E206" i="14"/>
  <c r="E207" i="14"/>
  <c r="G220" i="14"/>
  <c r="G222" i="14"/>
  <c r="G227" i="14"/>
  <c r="E232" i="14"/>
  <c r="E221" i="14"/>
  <c r="E230" i="14"/>
  <c r="C280" i="14"/>
  <c r="I297" i="14"/>
  <c r="I287" i="14"/>
  <c r="I281" i="14"/>
  <c r="I283" i="14"/>
  <c r="C287" i="14"/>
  <c r="I291" i="14"/>
  <c r="I292" i="14"/>
  <c r="I293" i="14"/>
  <c r="M297" i="14"/>
  <c r="M321" i="14"/>
  <c r="M370" i="14"/>
  <c r="O386" i="14"/>
  <c r="O370" i="14"/>
  <c r="E376" i="14"/>
  <c r="E378" i="14"/>
  <c r="I431" i="14"/>
  <c r="O496" i="14"/>
  <c r="C527" i="14"/>
  <c r="C526" i="14"/>
  <c r="C520" i="14"/>
  <c r="C265" i="14"/>
  <c r="C261" i="14"/>
  <c r="C257" i="14"/>
  <c r="C268" i="14"/>
  <c r="C251" i="14"/>
  <c r="C266" i="14"/>
  <c r="C263" i="14"/>
  <c r="M267" i="14"/>
  <c r="G297" i="14"/>
  <c r="C297" i="14"/>
  <c r="C311" i="14"/>
  <c r="O315" i="14"/>
  <c r="K317" i="14"/>
  <c r="I321" i="14"/>
  <c r="C327" i="14"/>
  <c r="K348" i="14"/>
  <c r="K358" i="14"/>
  <c r="M372" i="14"/>
  <c r="I375" i="14"/>
  <c r="G376" i="14"/>
  <c r="I418" i="14"/>
  <c r="I408" i="14"/>
  <c r="I411" i="14"/>
  <c r="I401" i="14"/>
  <c r="I415" i="14"/>
  <c r="I407" i="14"/>
  <c r="I400" i="14"/>
  <c r="I438" i="14"/>
  <c r="G443" i="14"/>
  <c r="E447" i="14"/>
  <c r="E448" i="14"/>
  <c r="C497" i="14"/>
  <c r="C431" i="14"/>
  <c r="K441" i="14"/>
  <c r="C448" i="14"/>
  <c r="I496" i="14"/>
  <c r="O525" i="14"/>
  <c r="O520" i="14"/>
  <c r="O526" i="14"/>
  <c r="I112" i="14"/>
  <c r="C115" i="14"/>
  <c r="M118" i="14"/>
  <c r="M130" i="14"/>
  <c r="K135" i="14"/>
  <c r="C142" i="14"/>
  <c r="G148" i="14"/>
  <c r="M165" i="14"/>
  <c r="I202" i="14"/>
  <c r="M208" i="14"/>
  <c r="E231" i="14"/>
  <c r="E236" i="14"/>
  <c r="E263" i="14"/>
  <c r="M263" i="14"/>
  <c r="K321" i="14"/>
  <c r="E323" i="14"/>
  <c r="G345" i="14"/>
  <c r="I356" i="14"/>
  <c r="I358" i="14"/>
  <c r="G385" i="14"/>
  <c r="O372" i="14"/>
  <c r="M373" i="14"/>
  <c r="M381" i="14"/>
  <c r="I385" i="14"/>
  <c r="C415" i="14"/>
  <c r="K415" i="14"/>
  <c r="E431" i="14"/>
  <c r="E438" i="14"/>
  <c r="O433" i="14"/>
  <c r="O490" i="14"/>
  <c r="O502" i="14"/>
  <c r="E526" i="14"/>
  <c r="M535" i="14"/>
  <c r="O521" i="14"/>
  <c r="O562" i="14"/>
  <c r="M490" i="14"/>
  <c r="M502" i="14"/>
  <c r="G497" i="14"/>
  <c r="G527" i="14"/>
  <c r="M562" i="14"/>
  <c r="M111" i="14"/>
  <c r="E118" i="14"/>
  <c r="C135" i="14"/>
  <c r="G141" i="14"/>
  <c r="M142" i="14"/>
  <c r="K147" i="14"/>
  <c r="E165" i="14"/>
  <c r="I171" i="14"/>
  <c r="I176" i="14"/>
  <c r="E198" i="14"/>
  <c r="E196" i="14"/>
  <c r="E193" i="14"/>
  <c r="E191" i="14"/>
  <c r="E205" i="14"/>
  <c r="C191" i="14"/>
  <c r="K193" i="14"/>
  <c r="G197" i="14"/>
  <c r="G230" i="14"/>
  <c r="E251" i="14"/>
  <c r="M268" i="14"/>
  <c r="M251" i="14"/>
  <c r="M256" i="14"/>
  <c r="M326" i="14"/>
  <c r="E318" i="14"/>
  <c r="G323" i="14"/>
  <c r="G358" i="14"/>
  <c r="O358" i="14"/>
  <c r="O343" i="14"/>
  <c r="O345" i="14"/>
  <c r="I345" i="14"/>
  <c r="G370" i="14"/>
  <c r="G378" i="14"/>
  <c r="O381" i="14"/>
  <c r="C406" i="14"/>
  <c r="G418" i="14"/>
  <c r="G431" i="14"/>
  <c r="O436" i="14"/>
  <c r="O441" i="14"/>
  <c r="M442" i="14"/>
  <c r="G447" i="14"/>
  <c r="M505" i="14"/>
  <c r="E520" i="14"/>
  <c r="M520" i="14"/>
  <c r="M565" i="14"/>
  <c r="C430" i="14"/>
  <c r="C447" i="14"/>
  <c r="K438" i="14"/>
  <c r="C496" i="14"/>
  <c r="I527" i="14"/>
  <c r="E111" i="14"/>
  <c r="I117" i="14"/>
  <c r="G133" i="14"/>
  <c r="M135" i="14"/>
  <c r="K140" i="14"/>
  <c r="C147" i="14"/>
  <c r="I167" i="14"/>
  <c r="M170" i="14"/>
  <c r="C201" i="14"/>
  <c r="I205" i="14"/>
  <c r="G207" i="14"/>
  <c r="I230" i="14"/>
  <c r="I226" i="14"/>
  <c r="C228" i="14"/>
  <c r="C221" i="14"/>
  <c r="C223" i="14"/>
  <c r="I227" i="14"/>
  <c r="I228" i="14"/>
  <c r="I268" i="14"/>
  <c r="I266" i="14"/>
  <c r="I263" i="14"/>
  <c r="I261" i="14"/>
  <c r="I251" i="14"/>
  <c r="I262" i="14"/>
  <c r="I255" i="14"/>
  <c r="G267" i="14"/>
  <c r="G250" i="14"/>
  <c r="G262" i="14"/>
  <c r="M292" i="14"/>
  <c r="O321" i="14"/>
  <c r="M310" i="14"/>
  <c r="G318" i="14"/>
  <c r="O320" i="14"/>
  <c r="I370" i="14"/>
  <c r="I376" i="14"/>
  <c r="I378" i="14"/>
  <c r="I386" i="14"/>
  <c r="E415" i="14"/>
  <c r="G416" i="14"/>
  <c r="I441" i="14"/>
  <c r="C436" i="14"/>
  <c r="C437" i="14"/>
  <c r="I447" i="14"/>
  <c r="G448" i="14"/>
  <c r="O505" i="14"/>
  <c r="M201" i="14"/>
  <c r="E208" i="14"/>
  <c r="E220" i="14"/>
  <c r="M227" i="14"/>
  <c r="E267" i="14"/>
  <c r="K298" i="14"/>
  <c r="K293" i="14"/>
  <c r="K291" i="14"/>
  <c r="K288" i="14"/>
  <c r="K281" i="14"/>
  <c r="M288" i="14"/>
  <c r="M298" i="14"/>
  <c r="I311" i="14"/>
  <c r="M313" i="14"/>
  <c r="C317" i="14"/>
  <c r="O325" i="14"/>
  <c r="E328" i="14"/>
  <c r="K375" i="14"/>
  <c r="O377" i="14"/>
  <c r="M386" i="14"/>
  <c r="O415" i="14"/>
  <c r="M446" i="14"/>
  <c r="E201" i="14"/>
  <c r="I207" i="14"/>
  <c r="G236" i="14"/>
  <c r="G231" i="14"/>
  <c r="G228" i="14"/>
  <c r="G226" i="14"/>
  <c r="G223" i="14"/>
  <c r="G221" i="14"/>
  <c r="M223" i="14"/>
  <c r="E227" i="14"/>
  <c r="M250" i="14"/>
  <c r="C298" i="14"/>
  <c r="C293" i="14"/>
  <c r="C291" i="14"/>
  <c r="C288" i="14"/>
  <c r="C283" i="14"/>
  <c r="C281" i="14"/>
  <c r="O313" i="14"/>
  <c r="E317" i="14"/>
  <c r="O317" i="14"/>
  <c r="E321" i="14"/>
  <c r="M322" i="14"/>
  <c r="I323" i="14"/>
  <c r="C326" i="14"/>
  <c r="I327" i="14"/>
  <c r="G328" i="14"/>
  <c r="M352" i="14"/>
  <c r="O373" i="14"/>
  <c r="E377" i="14"/>
  <c r="M382" i="14"/>
  <c r="C386" i="14"/>
  <c r="C416" i="14"/>
  <c r="M430" i="14"/>
  <c r="E436" i="14"/>
  <c r="O437" i="14"/>
  <c r="C446" i="14"/>
  <c r="M495" i="14"/>
  <c r="O565" i="14"/>
  <c r="M206" i="14"/>
  <c r="E223" i="14"/>
  <c r="E250" i="14"/>
  <c r="O310" i="14"/>
  <c r="I316" i="14"/>
  <c r="G325" i="14"/>
  <c r="K327" i="14"/>
  <c r="M371" i="14"/>
  <c r="C375" i="14"/>
  <c r="G377" i="14"/>
  <c r="O382" i="14"/>
  <c r="E386" i="14"/>
  <c r="O411" i="14"/>
  <c r="E407" i="14"/>
  <c r="M410" i="14"/>
  <c r="M400" i="14"/>
  <c r="O405" i="14"/>
  <c r="M412" i="14"/>
  <c r="O438" i="14"/>
  <c r="O430" i="14"/>
  <c r="G436" i="14"/>
  <c r="E437" i="14"/>
  <c r="O440" i="14"/>
  <c r="M441" i="14"/>
  <c r="I443" i="14"/>
  <c r="O447" i="14"/>
  <c r="E416" i="14"/>
  <c r="M416" i="14"/>
  <c r="C438" i="14"/>
  <c r="K443" i="14"/>
  <c r="O446" i="14"/>
  <c r="O495" i="14"/>
  <c r="O535" i="14"/>
  <c r="C220" i="14"/>
  <c r="K220" i="14"/>
  <c r="C225" i="14"/>
  <c r="K225" i="14"/>
  <c r="C227" i="14"/>
  <c r="C230" i="14"/>
  <c r="E255" i="14"/>
  <c r="M255" i="14"/>
  <c r="E257" i="14"/>
  <c r="M257" i="14"/>
  <c r="E260" i="14"/>
  <c r="M260" i="14"/>
  <c r="E262" i="14"/>
  <c r="M262" i="14"/>
  <c r="E265" i="14"/>
  <c r="M265" i="14"/>
  <c r="G292" i="14"/>
  <c r="G401" i="14"/>
  <c r="O401" i="14"/>
  <c r="G405" i="14"/>
  <c r="M431" i="14"/>
  <c r="G437" i="14"/>
  <c r="O442" i="14"/>
  <c r="E446" i="14"/>
  <c r="I448" i="14"/>
  <c r="I497" i="14"/>
  <c r="G407" i="14"/>
  <c r="O412" i="14"/>
  <c r="O407" i="14"/>
  <c r="O402" i="14"/>
  <c r="O431" i="14"/>
  <c r="I437" i="14"/>
  <c r="M440" i="14"/>
  <c r="C443" i="14"/>
  <c r="G446" i="14"/>
  <c r="K448" i="14"/>
  <c r="K497" i="14"/>
  <c r="I526" i="14"/>
  <c r="C405" i="14"/>
  <c r="K405" i="14"/>
  <c r="E406" i="14"/>
  <c r="M411" i="14"/>
  <c r="P14" i="13"/>
  <c r="P15" i="13"/>
  <c r="P10" i="13"/>
  <c r="P38" i="13"/>
  <c r="P40" i="13"/>
  <c r="P39" i="13"/>
  <c r="P42" i="13"/>
  <c r="P43" i="13"/>
  <c r="K63" i="13"/>
  <c r="K60" i="13"/>
  <c r="K65" i="13"/>
  <c r="I80" i="13"/>
  <c r="I86" i="13"/>
  <c r="I85" i="13"/>
  <c r="I84" i="13"/>
  <c r="P80" i="13"/>
  <c r="P85" i="13"/>
  <c r="P84" i="13"/>
  <c r="P83" i="13"/>
  <c r="P82" i="13"/>
  <c r="P81" i="13"/>
  <c r="C122" i="13"/>
  <c r="C128" i="13"/>
  <c r="C125" i="13"/>
  <c r="C127" i="13"/>
  <c r="K122" i="13"/>
  <c r="K128" i="13"/>
  <c r="K127" i="13"/>
  <c r="K124" i="13"/>
  <c r="E11" i="13"/>
  <c r="M11" i="13"/>
  <c r="Q24" i="13"/>
  <c r="Q25" i="13"/>
  <c r="Q27" i="13"/>
  <c r="Q28" i="13"/>
  <c r="I42" i="13"/>
  <c r="K75" i="13"/>
  <c r="H73" i="13"/>
  <c r="H79" i="13"/>
  <c r="H77" i="13"/>
  <c r="H76" i="13"/>
  <c r="O77" i="13"/>
  <c r="O73" i="13"/>
  <c r="O76" i="13"/>
  <c r="O78" i="13"/>
  <c r="O74" i="13"/>
  <c r="E85" i="13"/>
  <c r="M85" i="13"/>
  <c r="H103" i="13"/>
  <c r="H107" i="13"/>
  <c r="H105" i="13"/>
  <c r="H106" i="13"/>
  <c r="H102" i="13"/>
  <c r="O102" i="13"/>
  <c r="O103" i="13"/>
  <c r="O106" i="13"/>
  <c r="O105" i="13"/>
  <c r="O101" i="13"/>
  <c r="M10" i="13"/>
  <c r="P13" i="13"/>
  <c r="M14" i="13"/>
  <c r="D17" i="13"/>
  <c r="E20" i="13"/>
  <c r="M20" i="13"/>
  <c r="F25" i="13"/>
  <c r="E31" i="13"/>
  <c r="M31" i="13"/>
  <c r="M33" i="13"/>
  <c r="O46" i="13"/>
  <c r="O50" i="13"/>
  <c r="O45" i="13"/>
  <c r="O49" i="13"/>
  <c r="K59" i="13"/>
  <c r="C60" i="13"/>
  <c r="H10" i="13"/>
  <c r="H15" i="13"/>
  <c r="L23" i="13"/>
  <c r="N20" i="13"/>
  <c r="N22" i="13"/>
  <c r="N21" i="13"/>
  <c r="K24" i="13"/>
  <c r="F24" i="13"/>
  <c r="J28" i="13"/>
  <c r="I33" i="13"/>
  <c r="J34" i="13"/>
  <c r="E35" i="13"/>
  <c r="M35" i="13"/>
  <c r="O47" i="13"/>
  <c r="Q52" i="13"/>
  <c r="Q53" i="13"/>
  <c r="J53" i="13"/>
  <c r="C62" i="13"/>
  <c r="O89" i="13"/>
  <c r="I15" i="13"/>
  <c r="L20" i="13"/>
  <c r="J56" i="13"/>
  <c r="J58" i="13"/>
  <c r="C76" i="13"/>
  <c r="C79" i="13"/>
  <c r="K79" i="13"/>
  <c r="K78" i="13"/>
  <c r="E84" i="13"/>
  <c r="E81" i="13"/>
  <c r="E80" i="13"/>
  <c r="K106" i="13"/>
  <c r="K107" i="13"/>
  <c r="K105" i="13"/>
  <c r="K103" i="13"/>
  <c r="O110" i="13"/>
  <c r="O111" i="13"/>
  <c r="O108" i="13"/>
  <c r="G128" i="13"/>
  <c r="G125" i="13"/>
  <c r="E10" i="13"/>
  <c r="I11" i="13"/>
  <c r="I13" i="13"/>
  <c r="P31" i="13"/>
  <c r="P32" i="13"/>
  <c r="P34" i="13"/>
  <c r="P35" i="13"/>
  <c r="I41" i="13"/>
  <c r="J54" i="13"/>
  <c r="C58" i="13"/>
  <c r="C55" i="13"/>
  <c r="C54" i="13"/>
  <c r="C53" i="13"/>
  <c r="K58" i="13"/>
  <c r="K54" i="13"/>
  <c r="C77" i="13"/>
  <c r="C78" i="13"/>
  <c r="D18" i="13"/>
  <c r="L18" i="13"/>
  <c r="C20" i="13"/>
  <c r="C27" i="13"/>
  <c r="K27" i="13"/>
  <c r="C28" i="13"/>
  <c r="I31" i="13"/>
  <c r="Q31" i="13"/>
  <c r="Q32" i="13"/>
  <c r="Q33" i="13"/>
  <c r="Q35" i="13"/>
  <c r="Q36" i="13"/>
  <c r="I40" i="13"/>
  <c r="H49" i="13"/>
  <c r="D51" i="13"/>
  <c r="D47" i="13"/>
  <c r="D50" i="13"/>
  <c r="L51" i="13"/>
  <c r="L47" i="13"/>
  <c r="F52" i="13"/>
  <c r="J55" i="13"/>
  <c r="F57" i="13"/>
  <c r="D69" i="13"/>
  <c r="D68" i="13"/>
  <c r="D66" i="13"/>
  <c r="D72" i="13"/>
  <c r="D71" i="13"/>
  <c r="L72" i="13"/>
  <c r="L69" i="13"/>
  <c r="L71" i="13"/>
  <c r="L68" i="13"/>
  <c r="L67" i="13"/>
  <c r="O75" i="13"/>
  <c r="G94" i="13"/>
  <c r="G100" i="13"/>
  <c r="G98" i="13"/>
  <c r="G96" i="13"/>
  <c r="N94" i="13"/>
  <c r="N99" i="13"/>
  <c r="N98" i="13"/>
  <c r="H104" i="13"/>
  <c r="O104" i="13"/>
  <c r="L21" i="13"/>
  <c r="Q56" i="13"/>
  <c r="Q57" i="13"/>
  <c r="Q54" i="13"/>
  <c r="M84" i="13"/>
  <c r="M86" i="13"/>
  <c r="M80" i="13"/>
  <c r="M81" i="13"/>
  <c r="C106" i="13"/>
  <c r="C107" i="13"/>
  <c r="C103" i="13"/>
  <c r="C102" i="13"/>
  <c r="C105" i="13"/>
  <c r="H111" i="13"/>
  <c r="H108" i="13"/>
  <c r="N125" i="13"/>
  <c r="N126" i="13"/>
  <c r="N123" i="13"/>
  <c r="E34" i="13"/>
  <c r="F58" i="13"/>
  <c r="C59" i="13"/>
  <c r="K62" i="13"/>
  <c r="K77" i="13"/>
  <c r="M83" i="13"/>
  <c r="F11" i="13"/>
  <c r="F13" i="13"/>
  <c r="I14" i="13"/>
  <c r="F15" i="13"/>
  <c r="O13" i="13"/>
  <c r="O14" i="13"/>
  <c r="D19" i="13"/>
  <c r="L19" i="13"/>
  <c r="D22" i="13"/>
  <c r="L22" i="13"/>
  <c r="C24" i="13"/>
  <c r="J24" i="13"/>
  <c r="J25" i="13"/>
  <c r="Q26" i="13"/>
  <c r="J26" i="13"/>
  <c r="F28" i="13"/>
  <c r="E33" i="13"/>
  <c r="I35" i="13"/>
  <c r="O38" i="13"/>
  <c r="O39" i="13"/>
  <c r="O41" i="13"/>
  <c r="O42" i="13"/>
  <c r="K53" i="13"/>
  <c r="F53" i="13"/>
  <c r="H87" i="13"/>
  <c r="H93" i="13"/>
  <c r="H92" i="13"/>
  <c r="O87" i="13"/>
  <c r="O92" i="13"/>
  <c r="O91" i="13"/>
  <c r="O90" i="13"/>
  <c r="H114" i="13"/>
  <c r="G122" i="13"/>
  <c r="N122" i="13"/>
  <c r="F54" i="13"/>
  <c r="I79" i="13"/>
  <c r="I78" i="13"/>
  <c r="E82" i="13"/>
  <c r="M82" i="13"/>
  <c r="D115" i="13"/>
  <c r="D121" i="13"/>
  <c r="D120" i="13"/>
  <c r="L115" i="13"/>
  <c r="L121" i="13"/>
  <c r="L120" i="13"/>
  <c r="G124" i="13"/>
  <c r="N124" i="13"/>
  <c r="C126" i="13"/>
  <c r="E123" i="13"/>
  <c r="E128" i="13"/>
  <c r="E127" i="13"/>
  <c r="Q11" i="13"/>
  <c r="O17" i="13"/>
  <c r="P18" i="13"/>
  <c r="N24" i="13"/>
  <c r="O25" i="13"/>
  <c r="N32" i="13"/>
  <c r="Q43" i="13"/>
  <c r="F45" i="13"/>
  <c r="P46" i="13"/>
  <c r="P49" i="13"/>
  <c r="C61" i="13"/>
  <c r="K61" i="13"/>
  <c r="E64" i="13"/>
  <c r="I71" i="13"/>
  <c r="P71" i="13"/>
  <c r="C104" i="13"/>
  <c r="K104" i="13"/>
  <c r="J113" i="13"/>
  <c r="J114" i="13"/>
  <c r="J110" i="13"/>
  <c r="Q112" i="13"/>
  <c r="Q113" i="13"/>
  <c r="Q110" i="13"/>
  <c r="Q111" i="13"/>
  <c r="D117" i="13"/>
  <c r="O23" i="13"/>
  <c r="D67" i="13"/>
  <c r="P70" i="13"/>
  <c r="P66" i="13"/>
  <c r="P69" i="13"/>
  <c r="H74" i="13"/>
  <c r="H90" i="13"/>
  <c r="H91" i="13"/>
  <c r="O113" i="13"/>
  <c r="L119" i="13"/>
  <c r="N117" i="13"/>
  <c r="N118" i="13"/>
  <c r="N115" i="13"/>
  <c r="O22" i="13"/>
  <c r="N29" i="13"/>
  <c r="Q40" i="13"/>
  <c r="P45" i="13"/>
  <c r="O54" i="13"/>
  <c r="O55" i="13"/>
  <c r="O52" i="13"/>
  <c r="I59" i="13"/>
  <c r="P59" i="13"/>
  <c r="P63" i="13"/>
  <c r="I63" i="13"/>
  <c r="L65" i="13"/>
  <c r="E65" i="13"/>
  <c r="E62" i="13"/>
  <c r="E61" i="13"/>
  <c r="D70" i="13"/>
  <c r="L70" i="13"/>
  <c r="J72" i="13"/>
  <c r="J71" i="13"/>
  <c r="Q71" i="13"/>
  <c r="Q67" i="13"/>
  <c r="I75" i="13"/>
  <c r="H89" i="13"/>
  <c r="I96" i="13"/>
  <c r="I95" i="13"/>
  <c r="I100" i="13"/>
  <c r="I98" i="13"/>
  <c r="I99" i="13"/>
  <c r="P95" i="13"/>
  <c r="P96" i="13"/>
  <c r="P98" i="13"/>
  <c r="P99" i="13"/>
  <c r="H112" i="13"/>
  <c r="O112" i="13"/>
  <c r="G126" i="13"/>
  <c r="Q41" i="13"/>
  <c r="J57" i="13"/>
  <c r="H75" i="13"/>
  <c r="H113" i="13"/>
  <c r="G118" i="13"/>
  <c r="G121" i="13"/>
  <c r="G117" i="13"/>
  <c r="Q45" i="13"/>
  <c r="H47" i="13"/>
  <c r="H55" i="13"/>
  <c r="D62" i="13"/>
  <c r="L62" i="13"/>
  <c r="P64" i="13"/>
  <c r="I77" i="13"/>
  <c r="H88" i="13"/>
  <c r="O88" i="13"/>
  <c r="G97" i="13"/>
  <c r="C101" i="13"/>
  <c r="H109" i="13"/>
  <c r="O109" i="13"/>
  <c r="E63" i="13"/>
  <c r="M63" i="13"/>
  <c r="E71" i="13"/>
  <c r="M71" i="13"/>
  <c r="F85" i="13"/>
  <c r="F86" i="13"/>
  <c r="F82" i="13"/>
  <c r="F84" i="13"/>
  <c r="E92" i="13"/>
  <c r="E93" i="13"/>
  <c r="E88" i="13"/>
  <c r="E91" i="13"/>
  <c r="M92" i="13"/>
  <c r="M93" i="13"/>
  <c r="M89" i="13"/>
  <c r="M88" i="13"/>
  <c r="I104" i="13"/>
  <c r="I101" i="13"/>
  <c r="I103" i="13"/>
  <c r="P103" i="13"/>
  <c r="P104" i="13"/>
  <c r="P101" i="13"/>
  <c r="L117" i="13"/>
  <c r="E124" i="13"/>
  <c r="M124" i="13"/>
  <c r="E125" i="13"/>
  <c r="M125" i="13"/>
  <c r="H78" i="13"/>
  <c r="I81" i="13"/>
  <c r="G116" i="13"/>
  <c r="K126" i="13"/>
  <c r="Q60" i="13"/>
  <c r="J60" i="13"/>
  <c r="F64" i="13"/>
  <c r="L66" i="13"/>
  <c r="I67" i="13"/>
  <c r="C73" i="13"/>
  <c r="K73" i="13"/>
  <c r="N74" i="13"/>
  <c r="I83" i="13"/>
  <c r="D83" i="13"/>
  <c r="D86" i="13"/>
  <c r="L83" i="13"/>
  <c r="L82" i="13"/>
  <c r="C90" i="13"/>
  <c r="C87" i="13"/>
  <c r="C98" i="13"/>
  <c r="C97" i="13"/>
  <c r="J111" i="13"/>
  <c r="I120" i="13"/>
  <c r="I121" i="13"/>
  <c r="P119" i="13"/>
  <c r="P120" i="13"/>
  <c r="P117" i="13"/>
  <c r="P116" i="13"/>
  <c r="C124" i="13"/>
  <c r="K125" i="13"/>
  <c r="D90" i="13"/>
  <c r="Q88" i="13"/>
  <c r="Q89" i="13"/>
  <c r="C96" i="13"/>
  <c r="K96" i="13"/>
  <c r="I97" i="13"/>
  <c r="Q96" i="13"/>
  <c r="Q97" i="13"/>
  <c r="Q94" i="13"/>
  <c r="H101" i="13"/>
  <c r="Q104" i="13"/>
  <c r="Q105" i="13"/>
  <c r="Q102" i="13"/>
  <c r="I113" i="13"/>
  <c r="E108" i="13"/>
  <c r="E114" i="13"/>
  <c r="M108" i="13"/>
  <c r="M114" i="13"/>
  <c r="H117" i="13"/>
  <c r="H126" i="13"/>
  <c r="D99" i="13"/>
  <c r="D100" i="13"/>
  <c r="L99" i="13"/>
  <c r="L100" i="13"/>
  <c r="N109" i="13"/>
  <c r="N110" i="13"/>
  <c r="O118" i="13"/>
  <c r="O119" i="13"/>
  <c r="O116" i="13"/>
  <c r="C123" i="13"/>
  <c r="K123" i="13"/>
  <c r="O126" i="13"/>
  <c r="O127" i="13"/>
  <c r="O124" i="13"/>
  <c r="D81" i="13"/>
  <c r="L81" i="13"/>
  <c r="E90" i="13"/>
  <c r="M90" i="13"/>
  <c r="C91" i="13"/>
  <c r="K91" i="13"/>
  <c r="L93" i="13"/>
  <c r="D95" i="13"/>
  <c r="L96" i="13"/>
  <c r="I102" i="13"/>
  <c r="F101" i="13"/>
  <c r="F107" i="13"/>
  <c r="P111" i="13"/>
  <c r="P112" i="13"/>
  <c r="P109" i="13"/>
  <c r="O115" i="13"/>
  <c r="O122" i="13"/>
  <c r="H124" i="13"/>
  <c r="P39" i="12"/>
  <c r="P40" i="12"/>
  <c r="P24" i="12"/>
  <c r="P29" i="12"/>
  <c r="Q40" i="12"/>
  <c r="Q41" i="12"/>
  <c r="Q38" i="12"/>
  <c r="M58" i="12"/>
  <c r="F125" i="12"/>
  <c r="F128" i="12"/>
  <c r="F124" i="12"/>
  <c r="Q32" i="12"/>
  <c r="Q33" i="12"/>
  <c r="I39" i="12"/>
  <c r="K59" i="12"/>
  <c r="M64" i="12"/>
  <c r="M65" i="12"/>
  <c r="P87" i="12"/>
  <c r="P88" i="12"/>
  <c r="P92" i="12"/>
  <c r="O10" i="12"/>
  <c r="H11" i="12"/>
  <c r="Q11" i="12"/>
  <c r="Q15" i="12"/>
  <c r="J15" i="12"/>
  <c r="J22" i="12"/>
  <c r="F29" i="12"/>
  <c r="F30" i="12"/>
  <c r="H32" i="12"/>
  <c r="Q36" i="12"/>
  <c r="K41" i="12"/>
  <c r="C43" i="12"/>
  <c r="K43" i="12"/>
  <c r="C44" i="12"/>
  <c r="G38" i="12"/>
  <c r="G44" i="12"/>
  <c r="N38" i="12"/>
  <c r="N43" i="12"/>
  <c r="D47" i="12"/>
  <c r="D50" i="12"/>
  <c r="L50" i="12"/>
  <c r="D51" i="12"/>
  <c r="M52" i="12"/>
  <c r="F57" i="12"/>
  <c r="C59" i="12"/>
  <c r="C96" i="12"/>
  <c r="G124" i="12"/>
  <c r="C122" i="12"/>
  <c r="C126" i="12"/>
  <c r="C124" i="12"/>
  <c r="C128" i="12"/>
  <c r="K11" i="12"/>
  <c r="C12" i="12"/>
  <c r="Q13" i="12"/>
  <c r="H15" i="12"/>
  <c r="D17" i="12"/>
  <c r="L17" i="12"/>
  <c r="J19" i="12"/>
  <c r="P26" i="12"/>
  <c r="E34" i="12"/>
  <c r="M34" i="12"/>
  <c r="C37" i="12"/>
  <c r="J38" i="12"/>
  <c r="Q39" i="12"/>
  <c r="J39" i="12"/>
  <c r="J46" i="12"/>
  <c r="E47" i="12"/>
  <c r="J48" i="12"/>
  <c r="D49" i="12"/>
  <c r="L49" i="12"/>
  <c r="M50" i="12"/>
  <c r="E51" i="12"/>
  <c r="M54" i="12"/>
  <c r="K58" i="12"/>
  <c r="D58" i="12"/>
  <c r="D55" i="12"/>
  <c r="E60" i="12"/>
  <c r="C63" i="12"/>
  <c r="K63" i="12"/>
  <c r="D66" i="12"/>
  <c r="L66" i="12"/>
  <c r="D67" i="12"/>
  <c r="G70" i="12"/>
  <c r="H78" i="12"/>
  <c r="H79" i="12"/>
  <c r="I109" i="12"/>
  <c r="H122" i="12"/>
  <c r="F122" i="12"/>
  <c r="F127" i="12"/>
  <c r="Q17" i="12"/>
  <c r="Q22" i="12"/>
  <c r="H31" i="12"/>
  <c r="H37" i="12"/>
  <c r="Q48" i="12"/>
  <c r="Q46" i="12"/>
  <c r="L71" i="12"/>
  <c r="L72" i="12"/>
  <c r="L67" i="12"/>
  <c r="P113" i="12"/>
  <c r="I112" i="12"/>
  <c r="I110" i="12"/>
  <c r="I114" i="12"/>
  <c r="I108" i="12"/>
  <c r="E116" i="12"/>
  <c r="E121" i="12"/>
  <c r="E119" i="12"/>
  <c r="E120" i="12"/>
  <c r="E115" i="12"/>
  <c r="M116" i="12"/>
  <c r="M121" i="12"/>
  <c r="M115" i="12"/>
  <c r="J18" i="12"/>
  <c r="I24" i="12"/>
  <c r="I30" i="12"/>
  <c r="I41" i="12"/>
  <c r="Q44" i="12"/>
  <c r="J47" i="12"/>
  <c r="Q45" i="12"/>
  <c r="E52" i="12"/>
  <c r="E53" i="12"/>
  <c r="K64" i="12"/>
  <c r="K65" i="12"/>
  <c r="L70" i="12"/>
  <c r="E84" i="12"/>
  <c r="E80" i="12"/>
  <c r="E86" i="12"/>
  <c r="I88" i="12"/>
  <c r="I93" i="12"/>
  <c r="I87" i="12"/>
  <c r="I92" i="12"/>
  <c r="C98" i="12"/>
  <c r="C100" i="12"/>
  <c r="C97" i="12"/>
  <c r="P103" i="12"/>
  <c r="P104" i="12"/>
  <c r="P102" i="12"/>
  <c r="P101" i="12"/>
  <c r="G118" i="12"/>
  <c r="G121" i="12"/>
  <c r="G117" i="12"/>
  <c r="N117" i="12"/>
  <c r="N118" i="12"/>
  <c r="N125" i="12"/>
  <c r="N126" i="12"/>
  <c r="N122" i="12"/>
  <c r="J32" i="12"/>
  <c r="C38" i="12"/>
  <c r="I38" i="12"/>
  <c r="K39" i="12"/>
  <c r="G40" i="12"/>
  <c r="P42" i="12"/>
  <c r="D43" i="12"/>
  <c r="D44" i="12"/>
  <c r="F52" i="12"/>
  <c r="F55" i="12"/>
  <c r="M60" i="12"/>
  <c r="G66" i="12"/>
  <c r="G72" i="12"/>
  <c r="O74" i="12"/>
  <c r="O75" i="12"/>
  <c r="O78" i="12"/>
  <c r="O73" i="12"/>
  <c r="E83" i="12"/>
  <c r="D99" i="12"/>
  <c r="D100" i="12"/>
  <c r="D94" i="12"/>
  <c r="L99" i="12"/>
  <c r="L100" i="12"/>
  <c r="L95" i="12"/>
  <c r="L98" i="12"/>
  <c r="L94" i="12"/>
  <c r="O118" i="12"/>
  <c r="O119" i="12"/>
  <c r="O115" i="12"/>
  <c r="O126" i="12"/>
  <c r="O127" i="12"/>
  <c r="O123" i="12"/>
  <c r="O122" i="12"/>
  <c r="O124" i="12"/>
  <c r="O11" i="12"/>
  <c r="N13" i="12"/>
  <c r="J16" i="12"/>
  <c r="E18" i="12"/>
  <c r="M18" i="12"/>
  <c r="Q19" i="12"/>
  <c r="M20" i="12"/>
  <c r="E21" i="12"/>
  <c r="M21" i="12"/>
  <c r="E25" i="12"/>
  <c r="F28" i="12"/>
  <c r="K30" i="12"/>
  <c r="Q34" i="12"/>
  <c r="J34" i="12"/>
  <c r="J37" i="12"/>
  <c r="G39" i="12"/>
  <c r="J40" i="12"/>
  <c r="D41" i="12"/>
  <c r="L41" i="12"/>
  <c r="Q42" i="12"/>
  <c r="J42" i="12"/>
  <c r="P43" i="12"/>
  <c r="K44" i="12"/>
  <c r="Q50" i="12"/>
  <c r="M51" i="12"/>
  <c r="F45" i="12"/>
  <c r="F51" i="12"/>
  <c r="C56" i="12"/>
  <c r="C57" i="12"/>
  <c r="C58" i="12"/>
  <c r="I58" i="12"/>
  <c r="I57" i="12"/>
  <c r="I52" i="12"/>
  <c r="P52" i="12"/>
  <c r="P57" i="12"/>
  <c r="P54" i="12"/>
  <c r="C61" i="12"/>
  <c r="K61" i="12"/>
  <c r="C62" i="12"/>
  <c r="O62" i="12"/>
  <c r="I66" i="12"/>
  <c r="P66" i="12"/>
  <c r="I76" i="12"/>
  <c r="I75" i="12"/>
  <c r="I79" i="12"/>
  <c r="P75" i="12"/>
  <c r="P76" i="12"/>
  <c r="P73" i="12"/>
  <c r="P77" i="12"/>
  <c r="E82" i="12"/>
  <c r="C90" i="12"/>
  <c r="C93" i="12"/>
  <c r="C89" i="12"/>
  <c r="C88" i="12"/>
  <c r="K90" i="12"/>
  <c r="K88" i="12"/>
  <c r="K93" i="12"/>
  <c r="K92" i="12"/>
  <c r="K89" i="12"/>
  <c r="C94" i="12"/>
  <c r="D98" i="12"/>
  <c r="E108" i="12"/>
  <c r="E114" i="12"/>
  <c r="E112" i="12"/>
  <c r="M108" i="12"/>
  <c r="M114" i="12"/>
  <c r="M112" i="12"/>
  <c r="O31" i="12"/>
  <c r="O36" i="12"/>
  <c r="E58" i="12"/>
  <c r="E56" i="12"/>
  <c r="D71" i="12"/>
  <c r="D72" i="12"/>
  <c r="P111" i="12"/>
  <c r="P112" i="12"/>
  <c r="P108" i="12"/>
  <c r="P110" i="12"/>
  <c r="O12" i="12"/>
  <c r="Q18" i="12"/>
  <c r="Q47" i="12"/>
  <c r="J50" i="12"/>
  <c r="F58" i="12"/>
  <c r="F53" i="12"/>
  <c r="P28" i="12"/>
  <c r="I44" i="12"/>
  <c r="E64" i="12"/>
  <c r="E65" i="12"/>
  <c r="M84" i="12"/>
  <c r="M83" i="12"/>
  <c r="M86" i="12"/>
  <c r="P93" i="12"/>
  <c r="K98" i="12"/>
  <c r="K94" i="12"/>
  <c r="K97" i="12"/>
  <c r="K100" i="12"/>
  <c r="K96" i="12"/>
  <c r="I104" i="12"/>
  <c r="I107" i="12"/>
  <c r="I103" i="12"/>
  <c r="G126" i="12"/>
  <c r="G128" i="12"/>
  <c r="G125" i="12"/>
  <c r="G122" i="12"/>
  <c r="Q12" i="12"/>
  <c r="D22" i="12"/>
  <c r="I26" i="12"/>
  <c r="O35" i="12"/>
  <c r="J44" i="12"/>
  <c r="L43" i="12"/>
  <c r="L44" i="12"/>
  <c r="M53" i="12"/>
  <c r="E54" i="12"/>
  <c r="L68" i="12"/>
  <c r="N66" i="12"/>
  <c r="N71" i="12"/>
  <c r="N70" i="12"/>
  <c r="H127" i="12"/>
  <c r="H128" i="12"/>
  <c r="H126" i="12"/>
  <c r="H123" i="12"/>
  <c r="O13" i="12"/>
  <c r="H13" i="12"/>
  <c r="G22" i="12"/>
  <c r="G23" i="12"/>
  <c r="N21" i="12"/>
  <c r="N22" i="12"/>
  <c r="N19" i="12"/>
  <c r="P25" i="12"/>
  <c r="I25" i="12"/>
  <c r="Q31" i="12"/>
  <c r="J31" i="12"/>
  <c r="Q35" i="12"/>
  <c r="K37" i="12"/>
  <c r="E36" i="12"/>
  <c r="E37" i="12"/>
  <c r="M36" i="12"/>
  <c r="M37" i="12"/>
  <c r="C39" i="12"/>
  <c r="L40" i="12"/>
  <c r="Q43" i="12"/>
  <c r="E45" i="12"/>
  <c r="M45" i="12"/>
  <c r="Q49" i="12"/>
  <c r="J49" i="12"/>
  <c r="G51" i="12"/>
  <c r="G46" i="12"/>
  <c r="G50" i="12"/>
  <c r="N50" i="12"/>
  <c r="N45" i="12"/>
  <c r="N46" i="12"/>
  <c r="K52" i="12"/>
  <c r="F54" i="12"/>
  <c r="M55" i="12"/>
  <c r="E61" i="12"/>
  <c r="H65" i="12"/>
  <c r="H59" i="12"/>
  <c r="O59" i="12"/>
  <c r="O64" i="12"/>
  <c r="O60" i="12"/>
  <c r="N67" i="12"/>
  <c r="D70" i="12"/>
  <c r="I68" i="12"/>
  <c r="I72" i="12"/>
  <c r="I67" i="12"/>
  <c r="P67" i="12"/>
  <c r="P68" i="12"/>
  <c r="P69" i="12"/>
  <c r="P71" i="12"/>
  <c r="J77" i="12"/>
  <c r="J79" i="12"/>
  <c r="J74" i="12"/>
  <c r="J76" i="12"/>
  <c r="Q76" i="12"/>
  <c r="Q77" i="12"/>
  <c r="Q74" i="12"/>
  <c r="Q78" i="12"/>
  <c r="P91" i="12"/>
  <c r="I91" i="12"/>
  <c r="L97" i="12"/>
  <c r="N115" i="12"/>
  <c r="F123" i="12"/>
  <c r="K125" i="12"/>
  <c r="O125" i="12"/>
  <c r="P45" i="12"/>
  <c r="P50" i="12"/>
  <c r="I53" i="12"/>
  <c r="C60" i="12"/>
  <c r="K60" i="12"/>
  <c r="J65" i="12"/>
  <c r="G67" i="12"/>
  <c r="D69" i="12"/>
  <c r="L69" i="12"/>
  <c r="K72" i="12"/>
  <c r="I74" i="12"/>
  <c r="J78" i="12"/>
  <c r="F73" i="12"/>
  <c r="F79" i="12"/>
  <c r="J80" i="12"/>
  <c r="J81" i="12"/>
  <c r="E87" i="12"/>
  <c r="E89" i="12"/>
  <c r="M89" i="12"/>
  <c r="I102" i="12"/>
  <c r="I113" i="12"/>
  <c r="F109" i="12"/>
  <c r="F114" i="12"/>
  <c r="N120" i="12"/>
  <c r="K124" i="12"/>
  <c r="F126" i="12"/>
  <c r="F50" i="12"/>
  <c r="O54" i="12"/>
  <c r="C55" i="12"/>
  <c r="K55" i="12"/>
  <c r="H60" i="12"/>
  <c r="C68" i="12"/>
  <c r="K68" i="12"/>
  <c r="C69" i="12"/>
  <c r="I69" i="12"/>
  <c r="Q68" i="12"/>
  <c r="Q69" i="12"/>
  <c r="Q66" i="12"/>
  <c r="H73" i="12"/>
  <c r="F74" i="12"/>
  <c r="I77" i="12"/>
  <c r="C78" i="12"/>
  <c r="C79" i="12"/>
  <c r="K78" i="12"/>
  <c r="K79" i="12"/>
  <c r="E81" i="12"/>
  <c r="M81" i="12"/>
  <c r="D83" i="12"/>
  <c r="C87" i="12"/>
  <c r="K87" i="12"/>
  <c r="D91" i="12"/>
  <c r="D93" i="12"/>
  <c r="L91" i="12"/>
  <c r="L90" i="12"/>
  <c r="D96" i="12"/>
  <c r="L96" i="12"/>
  <c r="C106" i="12"/>
  <c r="C107" i="12"/>
  <c r="K106" i="12"/>
  <c r="K107" i="12"/>
  <c r="K105" i="12"/>
  <c r="H124" i="12"/>
  <c r="C127" i="12"/>
  <c r="K127" i="12"/>
  <c r="E57" i="12"/>
  <c r="M57" i="12"/>
  <c r="E85" i="12"/>
  <c r="M85" i="12"/>
  <c r="Q81" i="12"/>
  <c r="Q85" i="12"/>
  <c r="Q82" i="12"/>
  <c r="Q80" i="12"/>
  <c r="E92" i="12"/>
  <c r="E93" i="12"/>
  <c r="M92" i="12"/>
  <c r="M93" i="12"/>
  <c r="M91" i="12"/>
  <c r="M87" i="12"/>
  <c r="I105" i="12"/>
  <c r="E110" i="12"/>
  <c r="M111" i="12"/>
  <c r="M119" i="12"/>
  <c r="C123" i="12"/>
  <c r="K123" i="12"/>
  <c r="C125" i="12"/>
  <c r="D80" i="12"/>
  <c r="L80" i="12"/>
  <c r="P80" i="12"/>
  <c r="P84" i="12"/>
  <c r="Q96" i="12"/>
  <c r="Q97" i="12"/>
  <c r="I101" i="12"/>
  <c r="F102" i="12"/>
  <c r="C103" i="12"/>
  <c r="K103" i="12"/>
  <c r="F106" i="12"/>
  <c r="Q104" i="12"/>
  <c r="Q105" i="12"/>
  <c r="Q101" i="12"/>
  <c r="H110" i="12"/>
  <c r="H114" i="12"/>
  <c r="J113" i="12"/>
  <c r="J114" i="12"/>
  <c r="Q112" i="12"/>
  <c r="Q113" i="12"/>
  <c r="Q109" i="12"/>
  <c r="H116" i="12"/>
  <c r="E117" i="12"/>
  <c r="M117" i="12"/>
  <c r="H120" i="12"/>
  <c r="D123" i="12"/>
  <c r="D128" i="12"/>
  <c r="L123" i="12"/>
  <c r="L128" i="12"/>
  <c r="P82" i="12"/>
  <c r="F85" i="12"/>
  <c r="F86" i="12"/>
  <c r="H91" i="12"/>
  <c r="C95" i="12"/>
  <c r="K95" i="12"/>
  <c r="H96" i="12"/>
  <c r="C99" i="12"/>
  <c r="K99" i="12"/>
  <c r="N94" i="12"/>
  <c r="N98" i="12"/>
  <c r="J101" i="12"/>
  <c r="G102" i="12"/>
  <c r="G107" i="12"/>
  <c r="N101" i="12"/>
  <c r="N102" i="12"/>
  <c r="N106" i="12"/>
  <c r="J112" i="12"/>
  <c r="L119" i="12"/>
  <c r="G119" i="12"/>
  <c r="I120" i="12"/>
  <c r="I121" i="12"/>
  <c r="P119" i="12"/>
  <c r="P120" i="12"/>
  <c r="P116" i="12"/>
  <c r="J82" i="12"/>
  <c r="D88" i="12"/>
  <c r="L88" i="12"/>
  <c r="D92" i="12"/>
  <c r="L92" i="12"/>
  <c r="O87" i="12"/>
  <c r="O91" i="12"/>
  <c r="H95" i="12"/>
  <c r="H100" i="12"/>
  <c r="O94" i="12"/>
  <c r="O95" i="12"/>
  <c r="O99" i="12"/>
  <c r="E109" i="12"/>
  <c r="M109" i="12"/>
  <c r="E113" i="12"/>
  <c r="M113" i="12"/>
  <c r="O110" i="12"/>
  <c r="O111" i="12"/>
  <c r="G115" i="12"/>
  <c r="G123" i="12"/>
  <c r="AH495" i="6" l="1"/>
  <c r="AG495" i="6"/>
  <c r="AF495" i="6"/>
  <c r="AE495" i="6"/>
  <c r="AD495" i="6"/>
  <c r="AC495" i="6"/>
  <c r="AB495" i="6"/>
  <c r="AA495" i="6"/>
  <c r="Z495" i="6"/>
  <c r="Y495" i="6"/>
  <c r="X495" i="6"/>
  <c r="W495" i="6"/>
  <c r="V495" i="6"/>
  <c r="U495" i="6"/>
  <c r="T495" i="6"/>
  <c r="S495" i="6"/>
  <c r="AH493" i="6"/>
  <c r="AX495" i="6" s="1"/>
  <c r="AG493" i="6"/>
  <c r="AW495" i="6" s="1"/>
  <c r="AF493" i="6"/>
  <c r="AV495" i="6" s="1"/>
  <c r="AE493" i="6"/>
  <c r="AU495" i="6" s="1"/>
  <c r="AD493" i="6"/>
  <c r="AT495" i="6" s="1"/>
  <c r="AC493" i="6"/>
  <c r="AS495" i="6" s="1"/>
  <c r="AB493" i="6"/>
  <c r="AR495" i="6" s="1"/>
  <c r="AA493" i="6"/>
  <c r="AQ495" i="6" s="1"/>
  <c r="Z493" i="6"/>
  <c r="AP495" i="6" s="1"/>
  <c r="Y493" i="6"/>
  <c r="AO495" i="6" s="1"/>
  <c r="X493" i="6"/>
  <c r="W493" i="6"/>
  <c r="AM495" i="6" s="1"/>
  <c r="V493" i="6"/>
  <c r="AL495" i="6" s="1"/>
  <c r="U493" i="6"/>
  <c r="AK495" i="6" s="1"/>
  <c r="T493" i="6"/>
  <c r="AJ495" i="6" s="1"/>
  <c r="S493" i="6"/>
  <c r="AT491" i="6"/>
  <c r="AS491" i="6"/>
  <c r="AH491" i="6"/>
  <c r="AG491" i="6"/>
  <c r="AF491" i="6"/>
  <c r="AE491" i="6"/>
  <c r="AD491" i="6"/>
  <c r="AC491" i="6"/>
  <c r="AB491" i="6"/>
  <c r="AA491" i="6"/>
  <c r="Z491" i="6"/>
  <c r="Y491" i="6"/>
  <c r="X491" i="6"/>
  <c r="W491" i="6"/>
  <c r="V491" i="6"/>
  <c r="U491" i="6"/>
  <c r="T491" i="6"/>
  <c r="S491" i="6"/>
  <c r="AH489" i="6"/>
  <c r="AX491" i="6" s="1"/>
  <c r="AG489" i="6"/>
  <c r="AW491" i="6" s="1"/>
  <c r="AF489" i="6"/>
  <c r="AV491" i="6" s="1"/>
  <c r="AE489" i="6"/>
  <c r="AU491" i="6" s="1"/>
  <c r="AD489" i="6"/>
  <c r="AC489" i="6"/>
  <c r="AB489" i="6"/>
  <c r="AR491" i="6" s="1"/>
  <c r="AA489" i="6"/>
  <c r="AQ491" i="6" s="1"/>
  <c r="Z489" i="6"/>
  <c r="AP491" i="6" s="1"/>
  <c r="Y489" i="6"/>
  <c r="AO491" i="6" s="1"/>
  <c r="X489" i="6"/>
  <c r="AN491" i="6" s="1"/>
  <c r="W489" i="6"/>
  <c r="AM491" i="6" s="1"/>
  <c r="V489" i="6"/>
  <c r="AL491" i="6" s="1"/>
  <c r="U489" i="6"/>
  <c r="AK491" i="6" s="1"/>
  <c r="T489" i="6"/>
  <c r="AJ491" i="6" s="1"/>
  <c r="S489" i="6"/>
  <c r="AI491" i="6" s="1"/>
  <c r="AS487" i="6"/>
  <c r="AN487" i="6"/>
  <c r="AH487" i="6"/>
  <c r="AG487" i="6"/>
  <c r="AF487" i="6"/>
  <c r="AE487" i="6"/>
  <c r="AD487" i="6"/>
  <c r="AC487" i="6"/>
  <c r="AB487" i="6"/>
  <c r="AA487" i="6"/>
  <c r="Z487" i="6"/>
  <c r="Y487" i="6"/>
  <c r="X487" i="6"/>
  <c r="W487" i="6"/>
  <c r="V487" i="6"/>
  <c r="U487" i="6"/>
  <c r="T487" i="6"/>
  <c r="S487" i="6"/>
  <c r="AH485" i="6"/>
  <c r="AX487" i="6" s="1"/>
  <c r="AG485" i="6"/>
  <c r="AW487" i="6" s="1"/>
  <c r="AF485" i="6"/>
  <c r="AV487" i="6" s="1"/>
  <c r="AE485" i="6"/>
  <c r="AU487" i="6" s="1"/>
  <c r="AD485" i="6"/>
  <c r="AT487" i="6" s="1"/>
  <c r="AC485" i="6"/>
  <c r="AB485" i="6"/>
  <c r="AR487" i="6" s="1"/>
  <c r="AA485" i="6"/>
  <c r="Z485" i="6"/>
  <c r="AP487" i="6" s="1"/>
  <c r="Y485" i="6"/>
  <c r="AO487" i="6" s="1"/>
  <c r="X485" i="6"/>
  <c r="W485" i="6"/>
  <c r="AM487" i="6" s="1"/>
  <c r="V485" i="6"/>
  <c r="AL487" i="6" s="1"/>
  <c r="U485" i="6"/>
  <c r="AK487" i="6" s="1"/>
  <c r="T485" i="6"/>
  <c r="AJ487" i="6" s="1"/>
  <c r="S485" i="6"/>
  <c r="AI487" i="6" s="1"/>
  <c r="AH483" i="6"/>
  <c r="AG483" i="6"/>
  <c r="AF483" i="6"/>
  <c r="AE483" i="6"/>
  <c r="AD483" i="6"/>
  <c r="AC483" i="6"/>
  <c r="AB483" i="6"/>
  <c r="AA483" i="6"/>
  <c r="Z483" i="6"/>
  <c r="Y483" i="6"/>
  <c r="X483" i="6"/>
  <c r="W483" i="6"/>
  <c r="V483" i="6"/>
  <c r="U483" i="6"/>
  <c r="T483" i="6"/>
  <c r="S483" i="6"/>
  <c r="AH481" i="6"/>
  <c r="AX483" i="6" s="1"/>
  <c r="AG481" i="6"/>
  <c r="AW483" i="6" s="1"/>
  <c r="AF481" i="6"/>
  <c r="AV483" i="6" s="1"/>
  <c r="AE481" i="6"/>
  <c r="AU483" i="6" s="1"/>
  <c r="AD481" i="6"/>
  <c r="AT483" i="6" s="1"/>
  <c r="AC481" i="6"/>
  <c r="AS483" i="6" s="1"/>
  <c r="AB481" i="6"/>
  <c r="AR483" i="6" s="1"/>
  <c r="AA481" i="6"/>
  <c r="AQ483" i="6" s="1"/>
  <c r="Z481" i="6"/>
  <c r="AP483" i="6" s="1"/>
  <c r="Y481" i="6"/>
  <c r="AO483" i="6" s="1"/>
  <c r="X481" i="6"/>
  <c r="AN483" i="6" s="1"/>
  <c r="W481" i="6"/>
  <c r="AM483" i="6" s="1"/>
  <c r="V481" i="6"/>
  <c r="AL483" i="6" s="1"/>
  <c r="U481" i="6"/>
  <c r="AK483" i="6" s="1"/>
  <c r="T481" i="6"/>
  <c r="AJ483" i="6" s="1"/>
  <c r="S481" i="6"/>
  <c r="AI483" i="6" s="1"/>
  <c r="AQ479" i="6"/>
  <c r="AH479" i="6"/>
  <c r="AG479" i="6"/>
  <c r="AF479" i="6"/>
  <c r="AE479" i="6"/>
  <c r="AD479" i="6"/>
  <c r="AC479" i="6"/>
  <c r="AB479" i="6"/>
  <c r="AA479" i="6"/>
  <c r="Z479" i="6"/>
  <c r="Y479" i="6"/>
  <c r="X479" i="6"/>
  <c r="W479" i="6"/>
  <c r="V479" i="6"/>
  <c r="U479" i="6"/>
  <c r="T479" i="6"/>
  <c r="S479" i="6"/>
  <c r="AH477" i="6"/>
  <c r="AX479" i="6" s="1"/>
  <c r="AG477" i="6"/>
  <c r="AW479" i="6" s="1"/>
  <c r="AF477" i="6"/>
  <c r="AV479" i="6" s="1"/>
  <c r="AE477" i="6"/>
  <c r="AU479" i="6" s="1"/>
  <c r="AD477" i="6"/>
  <c r="AT479" i="6" s="1"/>
  <c r="AC477" i="6"/>
  <c r="AS479" i="6" s="1"/>
  <c r="AB477" i="6"/>
  <c r="AR479" i="6" s="1"/>
  <c r="AA477" i="6"/>
  <c r="Z477" i="6"/>
  <c r="AP479" i="6" s="1"/>
  <c r="Y477" i="6"/>
  <c r="AO479" i="6" s="1"/>
  <c r="X477" i="6"/>
  <c r="AN479" i="6" s="1"/>
  <c r="W477" i="6"/>
  <c r="AM479" i="6" s="1"/>
  <c r="V477" i="6"/>
  <c r="AL479" i="6" s="1"/>
  <c r="U477" i="6"/>
  <c r="AK479" i="6" s="1"/>
  <c r="T477" i="6"/>
  <c r="AJ479" i="6" s="1"/>
  <c r="S477" i="6"/>
  <c r="AI479" i="6" s="1"/>
  <c r="AN475" i="6"/>
  <c r="AL475" i="6"/>
  <c r="AK475" i="6"/>
  <c r="AH475" i="6"/>
  <c r="AG475" i="6"/>
  <c r="AF475" i="6"/>
  <c r="AE475" i="6"/>
  <c r="AD475" i="6"/>
  <c r="AC475" i="6"/>
  <c r="AB475" i="6"/>
  <c r="AA475" i="6"/>
  <c r="Z475" i="6"/>
  <c r="Y475" i="6"/>
  <c r="X475" i="6"/>
  <c r="W475" i="6"/>
  <c r="V475" i="6"/>
  <c r="U475" i="6"/>
  <c r="T475" i="6"/>
  <c r="S475" i="6"/>
  <c r="AH473" i="6"/>
  <c r="AX475" i="6" s="1"/>
  <c r="AG473" i="6"/>
  <c r="AW475" i="6" s="1"/>
  <c r="AF473" i="6"/>
  <c r="AV475" i="6" s="1"/>
  <c r="AE473" i="6"/>
  <c r="AU475" i="6" s="1"/>
  <c r="AD473" i="6"/>
  <c r="AT475" i="6" s="1"/>
  <c r="AC473" i="6"/>
  <c r="AS475" i="6" s="1"/>
  <c r="AB473" i="6"/>
  <c r="AR475" i="6" s="1"/>
  <c r="AA473" i="6"/>
  <c r="AQ475" i="6" s="1"/>
  <c r="Z473" i="6"/>
  <c r="AP475" i="6" s="1"/>
  <c r="Y473" i="6"/>
  <c r="AO475" i="6" s="1"/>
  <c r="X473" i="6"/>
  <c r="W473" i="6"/>
  <c r="AM475" i="6" s="1"/>
  <c r="V473" i="6"/>
  <c r="U473" i="6"/>
  <c r="T473" i="6"/>
  <c r="AJ475" i="6" s="1"/>
  <c r="S473" i="6"/>
  <c r="AI475" i="6" s="1"/>
  <c r="AV471" i="6"/>
  <c r="AH471" i="6"/>
  <c r="AG471" i="6"/>
  <c r="AF471" i="6"/>
  <c r="AE471" i="6"/>
  <c r="AD471" i="6"/>
  <c r="AC471" i="6"/>
  <c r="AB471" i="6"/>
  <c r="AA471" i="6"/>
  <c r="Z471" i="6"/>
  <c r="Y471" i="6"/>
  <c r="X471" i="6"/>
  <c r="W471" i="6"/>
  <c r="V471" i="6"/>
  <c r="U471" i="6"/>
  <c r="T471" i="6"/>
  <c r="S471" i="6"/>
  <c r="AH469" i="6"/>
  <c r="AX471" i="6" s="1"/>
  <c r="AG469" i="6"/>
  <c r="AW471" i="6" s="1"/>
  <c r="AF469" i="6"/>
  <c r="AE469" i="6"/>
  <c r="AU471" i="6" s="1"/>
  <c r="AD469" i="6"/>
  <c r="AT471" i="6" s="1"/>
  <c r="AC469" i="6"/>
  <c r="AS471" i="6" s="1"/>
  <c r="AB469" i="6"/>
  <c r="AR471" i="6" s="1"/>
  <c r="AA469" i="6"/>
  <c r="AQ471" i="6" s="1"/>
  <c r="Z469" i="6"/>
  <c r="AP471" i="6" s="1"/>
  <c r="Y469" i="6"/>
  <c r="AO471" i="6" s="1"/>
  <c r="X469" i="6"/>
  <c r="AN471" i="6" s="1"/>
  <c r="W469" i="6"/>
  <c r="AM471" i="6" s="1"/>
  <c r="V469" i="6"/>
  <c r="AL471" i="6" s="1"/>
  <c r="U469" i="6"/>
  <c r="AK471" i="6" s="1"/>
  <c r="T469" i="6"/>
  <c r="AJ471" i="6" s="1"/>
  <c r="S469" i="6"/>
  <c r="AI471" i="6" s="1"/>
  <c r="AH467" i="6"/>
  <c r="AG467" i="6"/>
  <c r="AF467" i="6"/>
  <c r="AE467" i="6"/>
  <c r="AD467" i="6"/>
  <c r="AC467" i="6"/>
  <c r="AB467" i="6"/>
  <c r="AA467" i="6"/>
  <c r="Z467" i="6"/>
  <c r="Y467" i="6"/>
  <c r="X467" i="6"/>
  <c r="W467" i="6"/>
  <c r="V467" i="6"/>
  <c r="U467" i="6"/>
  <c r="T467" i="6"/>
  <c r="S467" i="6"/>
  <c r="AH465" i="6"/>
  <c r="AX467" i="6" s="1"/>
  <c r="AG465" i="6"/>
  <c r="AW467" i="6" s="1"/>
  <c r="AF465" i="6"/>
  <c r="AV467" i="6" s="1"/>
  <c r="AE465" i="6"/>
  <c r="AU467" i="6" s="1"/>
  <c r="AD465" i="6"/>
  <c r="AT467" i="6" s="1"/>
  <c r="AC465" i="6"/>
  <c r="AS467" i="6" s="1"/>
  <c r="AB465" i="6"/>
  <c r="AR467" i="6" s="1"/>
  <c r="AA465" i="6"/>
  <c r="AQ467" i="6" s="1"/>
  <c r="Z465" i="6"/>
  <c r="AP467" i="6" s="1"/>
  <c r="Y465" i="6"/>
  <c r="AO467" i="6" s="1"/>
  <c r="X465" i="6"/>
  <c r="AN467" i="6" s="1"/>
  <c r="W465" i="6"/>
  <c r="AM467" i="6" s="1"/>
  <c r="V465" i="6"/>
  <c r="AL467" i="6" s="1"/>
  <c r="U465" i="6"/>
  <c r="AK467" i="6" s="1"/>
  <c r="T465" i="6"/>
  <c r="AJ467" i="6" s="1"/>
  <c r="S465" i="6"/>
  <c r="AI467" i="6" s="1"/>
  <c r="AH463" i="6"/>
  <c r="AG463" i="6"/>
  <c r="AF463" i="6"/>
  <c r="AE463" i="6"/>
  <c r="AD463" i="6"/>
  <c r="AC463" i="6"/>
  <c r="AB463" i="6"/>
  <c r="AA463" i="6"/>
  <c r="Z463" i="6"/>
  <c r="Y463" i="6"/>
  <c r="X463" i="6"/>
  <c r="W463" i="6"/>
  <c r="V463" i="6"/>
  <c r="U463" i="6"/>
  <c r="T463" i="6"/>
  <c r="S463" i="6"/>
  <c r="AH461" i="6"/>
  <c r="AX463" i="6" s="1"/>
  <c r="AG461" i="6"/>
  <c r="AW463" i="6" s="1"/>
  <c r="AF461" i="6"/>
  <c r="AV463" i="6" s="1"/>
  <c r="AE461" i="6"/>
  <c r="AU463" i="6" s="1"/>
  <c r="AD461" i="6"/>
  <c r="AT463" i="6" s="1"/>
  <c r="AC461" i="6"/>
  <c r="AS463" i="6" s="1"/>
  <c r="AB461" i="6"/>
  <c r="AR463" i="6" s="1"/>
  <c r="AA461" i="6"/>
  <c r="AQ463" i="6" s="1"/>
  <c r="Z461" i="6"/>
  <c r="AP463" i="6" s="1"/>
  <c r="Y461" i="6"/>
  <c r="AO463" i="6" s="1"/>
  <c r="X461" i="6"/>
  <c r="AN463" i="6" s="1"/>
  <c r="W461" i="6"/>
  <c r="AM463" i="6" s="1"/>
  <c r="V461" i="6"/>
  <c r="AL463" i="6" s="1"/>
  <c r="U461" i="6"/>
  <c r="AK463" i="6" s="1"/>
  <c r="T461" i="6"/>
  <c r="AJ463" i="6" s="1"/>
  <c r="S461" i="6"/>
  <c r="AI463" i="6" s="1"/>
  <c r="AN459" i="6"/>
  <c r="AL459" i="6"/>
  <c r="AH459" i="6"/>
  <c r="AG459" i="6"/>
  <c r="AF459" i="6"/>
  <c r="AE459" i="6"/>
  <c r="AD459" i="6"/>
  <c r="AC459" i="6"/>
  <c r="AB459" i="6"/>
  <c r="AA459" i="6"/>
  <c r="Z459" i="6"/>
  <c r="Y459" i="6"/>
  <c r="X459" i="6"/>
  <c r="W459" i="6"/>
  <c r="V459" i="6"/>
  <c r="U459" i="6"/>
  <c r="T459" i="6"/>
  <c r="S459" i="6"/>
  <c r="AH457" i="6"/>
  <c r="AX459" i="6" s="1"/>
  <c r="AG457" i="6"/>
  <c r="AW459" i="6" s="1"/>
  <c r="AF457" i="6"/>
  <c r="AV459" i="6" s="1"/>
  <c r="AE457" i="6"/>
  <c r="AU459" i="6" s="1"/>
  <c r="AD457" i="6"/>
  <c r="AT459" i="6" s="1"/>
  <c r="AC457" i="6"/>
  <c r="AS459" i="6" s="1"/>
  <c r="AB457" i="6"/>
  <c r="AR459" i="6" s="1"/>
  <c r="AA457" i="6"/>
  <c r="AQ459" i="6" s="1"/>
  <c r="Z457" i="6"/>
  <c r="AP459" i="6" s="1"/>
  <c r="Y457" i="6"/>
  <c r="AO459" i="6" s="1"/>
  <c r="X457" i="6"/>
  <c r="W457" i="6"/>
  <c r="AM459" i="6" s="1"/>
  <c r="V457" i="6"/>
  <c r="U457" i="6"/>
  <c r="AK459" i="6" s="1"/>
  <c r="T457" i="6"/>
  <c r="AJ459" i="6" s="1"/>
  <c r="S457" i="6"/>
  <c r="AI459" i="6" s="1"/>
  <c r="AN455" i="6"/>
  <c r="AH455" i="6"/>
  <c r="AG455" i="6"/>
  <c r="AF455" i="6"/>
  <c r="AE455" i="6"/>
  <c r="AD455" i="6"/>
  <c r="AC455" i="6"/>
  <c r="AB455" i="6"/>
  <c r="AA455" i="6"/>
  <c r="Z455" i="6"/>
  <c r="Y455" i="6"/>
  <c r="X455" i="6"/>
  <c r="W455" i="6"/>
  <c r="V455" i="6"/>
  <c r="U455" i="6"/>
  <c r="T455" i="6"/>
  <c r="S455" i="6"/>
  <c r="AH453" i="6"/>
  <c r="AX455" i="6" s="1"/>
  <c r="AG453" i="6"/>
  <c r="AW455" i="6" s="1"/>
  <c r="AF453" i="6"/>
  <c r="AV455" i="6" s="1"/>
  <c r="AE453" i="6"/>
  <c r="AU455" i="6" s="1"/>
  <c r="AD453" i="6"/>
  <c r="AT455" i="6" s="1"/>
  <c r="AC453" i="6"/>
  <c r="AS455" i="6" s="1"/>
  <c r="AB453" i="6"/>
  <c r="AR455" i="6" s="1"/>
  <c r="AA453" i="6"/>
  <c r="AQ455" i="6" s="1"/>
  <c r="Z453" i="6"/>
  <c r="AP455" i="6" s="1"/>
  <c r="Y453" i="6"/>
  <c r="AO455" i="6" s="1"/>
  <c r="X453" i="6"/>
  <c r="W453" i="6"/>
  <c r="AM455" i="6" s="1"/>
  <c r="V453" i="6"/>
  <c r="AL455" i="6" s="1"/>
  <c r="U453" i="6"/>
  <c r="AK455" i="6" s="1"/>
  <c r="T453" i="6"/>
  <c r="AJ455" i="6" s="1"/>
  <c r="S453" i="6"/>
  <c r="AI455" i="6" s="1"/>
  <c r="AH451" i="6"/>
  <c r="AG451" i="6"/>
  <c r="AF451" i="6"/>
  <c r="AE451" i="6"/>
  <c r="AD451" i="6"/>
  <c r="AC451" i="6"/>
  <c r="AB451" i="6"/>
  <c r="AA451" i="6"/>
  <c r="Z451" i="6"/>
  <c r="Y451" i="6"/>
  <c r="X451" i="6"/>
  <c r="W451" i="6"/>
  <c r="V451" i="6"/>
  <c r="U451" i="6"/>
  <c r="T451" i="6"/>
  <c r="S451" i="6"/>
  <c r="AH449" i="6"/>
  <c r="AX451" i="6" s="1"/>
  <c r="AG449" i="6"/>
  <c r="AW451" i="6" s="1"/>
  <c r="AF449" i="6"/>
  <c r="AV451" i="6" s="1"/>
  <c r="AE449" i="6"/>
  <c r="AU451" i="6" s="1"/>
  <c r="AD449" i="6"/>
  <c r="AT451" i="6" s="1"/>
  <c r="AC449" i="6"/>
  <c r="AS451" i="6" s="1"/>
  <c r="AB449" i="6"/>
  <c r="AR451" i="6" s="1"/>
  <c r="AA449" i="6"/>
  <c r="AQ451" i="6" s="1"/>
  <c r="Z449" i="6"/>
  <c r="AP451" i="6" s="1"/>
  <c r="Y449" i="6"/>
  <c r="AO451" i="6" s="1"/>
  <c r="X449" i="6"/>
  <c r="AN451" i="6" s="1"/>
  <c r="W449" i="6"/>
  <c r="AM451" i="6" s="1"/>
  <c r="V449" i="6"/>
  <c r="AL451" i="6" s="1"/>
  <c r="U449" i="6"/>
  <c r="AK451" i="6" s="1"/>
  <c r="T449" i="6"/>
  <c r="AJ451" i="6" s="1"/>
  <c r="S449" i="6"/>
  <c r="AI451" i="6" s="1"/>
  <c r="AH447" i="6"/>
  <c r="AG447" i="6"/>
  <c r="AF447" i="6"/>
  <c r="AE447" i="6"/>
  <c r="AD447" i="6"/>
  <c r="AC447" i="6"/>
  <c r="AB447" i="6"/>
  <c r="AA447" i="6"/>
  <c r="Z447" i="6"/>
  <c r="Y447" i="6"/>
  <c r="X447" i="6"/>
  <c r="W447" i="6"/>
  <c r="V447" i="6"/>
  <c r="U447" i="6"/>
  <c r="T447" i="6"/>
  <c r="S447" i="6"/>
  <c r="AH445" i="6"/>
  <c r="AX447" i="6" s="1"/>
  <c r="AG445" i="6"/>
  <c r="AW447" i="6" s="1"/>
  <c r="AF445" i="6"/>
  <c r="AV447" i="6" s="1"/>
  <c r="AE445" i="6"/>
  <c r="AU447" i="6" s="1"/>
  <c r="AD445" i="6"/>
  <c r="AT447" i="6" s="1"/>
  <c r="AC445" i="6"/>
  <c r="AS447" i="6" s="1"/>
  <c r="AB445" i="6"/>
  <c r="AR447" i="6" s="1"/>
  <c r="AA445" i="6"/>
  <c r="AQ447" i="6" s="1"/>
  <c r="Z445" i="6"/>
  <c r="AP447" i="6" s="1"/>
  <c r="Y445" i="6"/>
  <c r="AO447" i="6" s="1"/>
  <c r="X445" i="6"/>
  <c r="AN447" i="6" s="1"/>
  <c r="W445" i="6"/>
  <c r="AM447" i="6" s="1"/>
  <c r="V445" i="6"/>
  <c r="AL447" i="6" s="1"/>
  <c r="U445" i="6"/>
  <c r="AK447" i="6" s="1"/>
  <c r="T445" i="6"/>
  <c r="AJ447" i="6" s="1"/>
  <c r="S445" i="6"/>
  <c r="AI447" i="6" s="1"/>
  <c r="AV443" i="6"/>
  <c r="AL443" i="6"/>
  <c r="AK443" i="6"/>
  <c r="AH443" i="6"/>
  <c r="AG443" i="6"/>
  <c r="AF443" i="6"/>
  <c r="AE443" i="6"/>
  <c r="AD443" i="6"/>
  <c r="AC443" i="6"/>
  <c r="AB443" i="6"/>
  <c r="AA443" i="6"/>
  <c r="Z443" i="6"/>
  <c r="Y443" i="6"/>
  <c r="X443" i="6"/>
  <c r="W443" i="6"/>
  <c r="V443" i="6"/>
  <c r="U443" i="6"/>
  <c r="T443" i="6"/>
  <c r="S443" i="6"/>
  <c r="AH441" i="6"/>
  <c r="AX443" i="6" s="1"/>
  <c r="AG441" i="6"/>
  <c r="AW443" i="6" s="1"/>
  <c r="AF441" i="6"/>
  <c r="AE441" i="6"/>
  <c r="AU443" i="6" s="1"/>
  <c r="AD441" i="6"/>
  <c r="AT443" i="6" s="1"/>
  <c r="AC441" i="6"/>
  <c r="AS443" i="6" s="1"/>
  <c r="AB441" i="6"/>
  <c r="AR443" i="6" s="1"/>
  <c r="AA441" i="6"/>
  <c r="AQ443" i="6" s="1"/>
  <c r="Z441" i="6"/>
  <c r="AP443" i="6" s="1"/>
  <c r="Y441" i="6"/>
  <c r="AO443" i="6" s="1"/>
  <c r="X441" i="6"/>
  <c r="AN443" i="6" s="1"/>
  <c r="W441" i="6"/>
  <c r="AM443" i="6" s="1"/>
  <c r="V441" i="6"/>
  <c r="U441" i="6"/>
  <c r="T441" i="6"/>
  <c r="AJ443" i="6" s="1"/>
  <c r="S441" i="6"/>
  <c r="AI443" i="6" s="1"/>
  <c r="AU438" i="6"/>
  <c r="AH438" i="6"/>
  <c r="AG438" i="6"/>
  <c r="AF438" i="6"/>
  <c r="AE438" i="6"/>
  <c r="AD438" i="6"/>
  <c r="AC438" i="6"/>
  <c r="AB438" i="6"/>
  <c r="AA438" i="6"/>
  <c r="Z438" i="6"/>
  <c r="Y438" i="6"/>
  <c r="X438" i="6"/>
  <c r="W438" i="6"/>
  <c r="V438" i="6"/>
  <c r="U438" i="6"/>
  <c r="T438" i="6"/>
  <c r="S438" i="6"/>
  <c r="AH436" i="6"/>
  <c r="AX438" i="6" s="1"/>
  <c r="AG436" i="6"/>
  <c r="AW438" i="6" s="1"/>
  <c r="AF436" i="6"/>
  <c r="AV438" i="6" s="1"/>
  <c r="AE436" i="6"/>
  <c r="AD436" i="6"/>
  <c r="AT438" i="6" s="1"/>
  <c r="AC436" i="6"/>
  <c r="AS438" i="6" s="1"/>
  <c r="AB436" i="6"/>
  <c r="AR438" i="6" s="1"/>
  <c r="AA436" i="6"/>
  <c r="AQ438" i="6" s="1"/>
  <c r="Z436" i="6"/>
  <c r="AP438" i="6" s="1"/>
  <c r="Y436" i="6"/>
  <c r="AO438" i="6" s="1"/>
  <c r="X436" i="6"/>
  <c r="AN438" i="6" s="1"/>
  <c r="W436" i="6"/>
  <c r="AM438" i="6" s="1"/>
  <c r="V436" i="6"/>
  <c r="AL438" i="6" s="1"/>
  <c r="U436" i="6"/>
  <c r="AK438" i="6" s="1"/>
  <c r="T436" i="6"/>
  <c r="AJ438" i="6" s="1"/>
  <c r="S436" i="6"/>
  <c r="AI438" i="6" s="1"/>
  <c r="AH434" i="6"/>
  <c r="AG434" i="6"/>
  <c r="AF434" i="6"/>
  <c r="AE434" i="6"/>
  <c r="AD434" i="6"/>
  <c r="AC434" i="6"/>
  <c r="AB434" i="6"/>
  <c r="AA434" i="6"/>
  <c r="Z434" i="6"/>
  <c r="Y434" i="6"/>
  <c r="X434" i="6"/>
  <c r="W434" i="6"/>
  <c r="V434" i="6"/>
  <c r="U434" i="6"/>
  <c r="T434" i="6"/>
  <c r="S434" i="6"/>
  <c r="AH432" i="6"/>
  <c r="AX434" i="6" s="1"/>
  <c r="AG432" i="6"/>
  <c r="AW434" i="6" s="1"/>
  <c r="AF432" i="6"/>
  <c r="AV434" i="6" s="1"/>
  <c r="AE432" i="6"/>
  <c r="AU434" i="6" s="1"/>
  <c r="AD432" i="6"/>
  <c r="AT434" i="6" s="1"/>
  <c r="AC432" i="6"/>
  <c r="AS434" i="6" s="1"/>
  <c r="AB432" i="6"/>
  <c r="AR434" i="6" s="1"/>
  <c r="AA432" i="6"/>
  <c r="AQ434" i="6" s="1"/>
  <c r="Z432" i="6"/>
  <c r="AP434" i="6" s="1"/>
  <c r="Y432" i="6"/>
  <c r="AO434" i="6" s="1"/>
  <c r="X432" i="6"/>
  <c r="AN434" i="6" s="1"/>
  <c r="W432" i="6"/>
  <c r="AM434" i="6" s="1"/>
  <c r="V432" i="6"/>
  <c r="AL434" i="6" s="1"/>
  <c r="U432" i="6"/>
  <c r="AK434" i="6" s="1"/>
  <c r="T432" i="6"/>
  <c r="AJ434" i="6" s="1"/>
  <c r="S432" i="6"/>
  <c r="AI434" i="6" s="1"/>
  <c r="AH430" i="6"/>
  <c r="AG430" i="6"/>
  <c r="AF430" i="6"/>
  <c r="AE430" i="6"/>
  <c r="AD430" i="6"/>
  <c r="AC430" i="6"/>
  <c r="AB430" i="6"/>
  <c r="AA430" i="6"/>
  <c r="Z430" i="6"/>
  <c r="Y430" i="6"/>
  <c r="X430" i="6"/>
  <c r="W430" i="6"/>
  <c r="V430" i="6"/>
  <c r="U430" i="6"/>
  <c r="T430" i="6"/>
  <c r="S430" i="6"/>
  <c r="AH428" i="6"/>
  <c r="AX430" i="6" s="1"/>
  <c r="AG428" i="6"/>
  <c r="AW430" i="6" s="1"/>
  <c r="AF428" i="6"/>
  <c r="AV430" i="6" s="1"/>
  <c r="AE428" i="6"/>
  <c r="AU430" i="6" s="1"/>
  <c r="AD428" i="6"/>
  <c r="AT430" i="6" s="1"/>
  <c r="AC428" i="6"/>
  <c r="AS430" i="6" s="1"/>
  <c r="AB428" i="6"/>
  <c r="AR430" i="6" s="1"/>
  <c r="AA428" i="6"/>
  <c r="AQ430" i="6" s="1"/>
  <c r="Z428" i="6"/>
  <c r="AP430" i="6" s="1"/>
  <c r="Y428" i="6"/>
  <c r="AO430" i="6" s="1"/>
  <c r="X428" i="6"/>
  <c r="AN430" i="6" s="1"/>
  <c r="W428" i="6"/>
  <c r="AM430" i="6" s="1"/>
  <c r="V428" i="6"/>
  <c r="AL430" i="6" s="1"/>
  <c r="U428" i="6"/>
  <c r="AK430" i="6" s="1"/>
  <c r="T428" i="6"/>
  <c r="AJ430" i="6" s="1"/>
  <c r="S428" i="6"/>
  <c r="AI430" i="6" s="1"/>
  <c r="AS426" i="6"/>
  <c r="AH426" i="6"/>
  <c r="AG426" i="6"/>
  <c r="AF426" i="6"/>
  <c r="AE426" i="6"/>
  <c r="AD426" i="6"/>
  <c r="AC426" i="6"/>
  <c r="AB426" i="6"/>
  <c r="AA426" i="6"/>
  <c r="Z426" i="6"/>
  <c r="Y426" i="6"/>
  <c r="X426" i="6"/>
  <c r="W426" i="6"/>
  <c r="V426" i="6"/>
  <c r="U426" i="6"/>
  <c r="T426" i="6"/>
  <c r="S426" i="6"/>
  <c r="AH424" i="6"/>
  <c r="AX426" i="6" s="1"/>
  <c r="AG424" i="6"/>
  <c r="AW426" i="6" s="1"/>
  <c r="AF424" i="6"/>
  <c r="AV426" i="6" s="1"/>
  <c r="AE424" i="6"/>
  <c r="AU426" i="6" s="1"/>
  <c r="AD424" i="6"/>
  <c r="AT426" i="6" s="1"/>
  <c r="AC424" i="6"/>
  <c r="AB424" i="6"/>
  <c r="AR426" i="6" s="1"/>
  <c r="AA424" i="6"/>
  <c r="AQ426" i="6" s="1"/>
  <c r="Z424" i="6"/>
  <c r="AP426" i="6" s="1"/>
  <c r="Y424" i="6"/>
  <c r="AO426" i="6" s="1"/>
  <c r="X424" i="6"/>
  <c r="AN426" i="6" s="1"/>
  <c r="W424" i="6"/>
  <c r="AM426" i="6" s="1"/>
  <c r="V424" i="6"/>
  <c r="AL426" i="6" s="1"/>
  <c r="U424" i="6"/>
  <c r="AK426" i="6" s="1"/>
  <c r="T424" i="6"/>
  <c r="AJ426" i="6" s="1"/>
  <c r="S424" i="6"/>
  <c r="AN422" i="6"/>
  <c r="AM422" i="6"/>
  <c r="AH422" i="6"/>
  <c r="AG422" i="6"/>
  <c r="AF422" i="6"/>
  <c r="AE422" i="6"/>
  <c r="AD422" i="6"/>
  <c r="AC422" i="6"/>
  <c r="AB422" i="6"/>
  <c r="AA422" i="6"/>
  <c r="Z422" i="6"/>
  <c r="Y422" i="6"/>
  <c r="X422" i="6"/>
  <c r="W422" i="6"/>
  <c r="V422" i="6"/>
  <c r="U422" i="6"/>
  <c r="T422" i="6"/>
  <c r="S422" i="6"/>
  <c r="AH420" i="6"/>
  <c r="AX422" i="6" s="1"/>
  <c r="AG420" i="6"/>
  <c r="AW422" i="6" s="1"/>
  <c r="AF420" i="6"/>
  <c r="AV422" i="6" s="1"/>
  <c r="AE420" i="6"/>
  <c r="AU422" i="6" s="1"/>
  <c r="AD420" i="6"/>
  <c r="AT422" i="6" s="1"/>
  <c r="AC420" i="6"/>
  <c r="AS422" i="6" s="1"/>
  <c r="AB420" i="6"/>
  <c r="AR422" i="6" s="1"/>
  <c r="AA420" i="6"/>
  <c r="AQ422" i="6" s="1"/>
  <c r="Z420" i="6"/>
  <c r="AP422" i="6" s="1"/>
  <c r="Y420" i="6"/>
  <c r="AO422" i="6" s="1"/>
  <c r="X420" i="6"/>
  <c r="W420" i="6"/>
  <c r="V420" i="6"/>
  <c r="AL422" i="6" s="1"/>
  <c r="U420" i="6"/>
  <c r="T420" i="6"/>
  <c r="AJ422" i="6" s="1"/>
  <c r="S420" i="6"/>
  <c r="AH418" i="6"/>
  <c r="AG418" i="6"/>
  <c r="AF418" i="6"/>
  <c r="AE418" i="6"/>
  <c r="AD418" i="6"/>
  <c r="AC418" i="6"/>
  <c r="AB418" i="6"/>
  <c r="AA418" i="6"/>
  <c r="Z418" i="6"/>
  <c r="Y418" i="6"/>
  <c r="X418" i="6"/>
  <c r="W418" i="6"/>
  <c r="V418" i="6"/>
  <c r="U418" i="6"/>
  <c r="T418" i="6"/>
  <c r="S418" i="6"/>
  <c r="AH416" i="6"/>
  <c r="AX418" i="6" s="1"/>
  <c r="AG416" i="6"/>
  <c r="AW418" i="6" s="1"/>
  <c r="AF416" i="6"/>
  <c r="AV418" i="6" s="1"/>
  <c r="AE416" i="6"/>
  <c r="AU418" i="6" s="1"/>
  <c r="AD416" i="6"/>
  <c r="AT418" i="6" s="1"/>
  <c r="AC416" i="6"/>
  <c r="AS418" i="6" s="1"/>
  <c r="AB416" i="6"/>
  <c r="AR418" i="6" s="1"/>
  <c r="AA416" i="6"/>
  <c r="AQ418" i="6" s="1"/>
  <c r="Z416" i="6"/>
  <c r="AP418" i="6" s="1"/>
  <c r="Y416" i="6"/>
  <c r="AO418" i="6" s="1"/>
  <c r="X416" i="6"/>
  <c r="AN418" i="6" s="1"/>
  <c r="W416" i="6"/>
  <c r="AM418" i="6" s="1"/>
  <c r="V416" i="6"/>
  <c r="AL418" i="6" s="1"/>
  <c r="U416" i="6"/>
  <c r="AK418" i="6" s="1"/>
  <c r="T416" i="6"/>
  <c r="AJ418" i="6" s="1"/>
  <c r="S416" i="6"/>
  <c r="AI418" i="6" s="1"/>
  <c r="AH414" i="6"/>
  <c r="AG414" i="6"/>
  <c r="AF414" i="6"/>
  <c r="AE414" i="6"/>
  <c r="AD414" i="6"/>
  <c r="AC414" i="6"/>
  <c r="AB414" i="6"/>
  <c r="AA414" i="6"/>
  <c r="Z414" i="6"/>
  <c r="Y414" i="6"/>
  <c r="X414" i="6"/>
  <c r="W414" i="6"/>
  <c r="V414" i="6"/>
  <c r="U414" i="6"/>
  <c r="T414" i="6"/>
  <c r="S414" i="6"/>
  <c r="AH412" i="6"/>
  <c r="AX414" i="6" s="1"/>
  <c r="AG412" i="6"/>
  <c r="AW414" i="6" s="1"/>
  <c r="AF412" i="6"/>
  <c r="AV414" i="6" s="1"/>
  <c r="AE412" i="6"/>
  <c r="AU414" i="6" s="1"/>
  <c r="AD412" i="6"/>
  <c r="AT414" i="6" s="1"/>
  <c r="AC412" i="6"/>
  <c r="AS414" i="6" s="1"/>
  <c r="AB412" i="6"/>
  <c r="AR414" i="6" s="1"/>
  <c r="AA412" i="6"/>
  <c r="AQ414" i="6" s="1"/>
  <c r="Z412" i="6"/>
  <c r="AP414" i="6" s="1"/>
  <c r="Y412" i="6"/>
  <c r="AO414" i="6" s="1"/>
  <c r="X412" i="6"/>
  <c r="AN414" i="6" s="1"/>
  <c r="W412" i="6"/>
  <c r="AM414" i="6" s="1"/>
  <c r="V412" i="6"/>
  <c r="AL414" i="6" s="1"/>
  <c r="U412" i="6"/>
  <c r="AK414" i="6" s="1"/>
  <c r="T412" i="6"/>
  <c r="AJ414" i="6" s="1"/>
  <c r="S412" i="6"/>
  <c r="AI414" i="6" s="1"/>
  <c r="AH409" i="6"/>
  <c r="AG409" i="6"/>
  <c r="AF409" i="6"/>
  <c r="AE409" i="6"/>
  <c r="AD409" i="6"/>
  <c r="AC409" i="6"/>
  <c r="AB409" i="6"/>
  <c r="AA409" i="6"/>
  <c r="Z409" i="6"/>
  <c r="Y409" i="6"/>
  <c r="X409" i="6"/>
  <c r="W409" i="6"/>
  <c r="V409" i="6"/>
  <c r="U409" i="6"/>
  <c r="T409" i="6"/>
  <c r="S409" i="6"/>
  <c r="AH407" i="6"/>
  <c r="AX409" i="6" s="1"/>
  <c r="AG407" i="6"/>
  <c r="AW409" i="6" s="1"/>
  <c r="AF407" i="6"/>
  <c r="AV409" i="6" s="1"/>
  <c r="AE407" i="6"/>
  <c r="AU409" i="6" s="1"/>
  <c r="AD407" i="6"/>
  <c r="AT409" i="6" s="1"/>
  <c r="AC407" i="6"/>
  <c r="AS409" i="6" s="1"/>
  <c r="AB407" i="6"/>
  <c r="AR409" i="6" s="1"/>
  <c r="AA407" i="6"/>
  <c r="AQ409" i="6" s="1"/>
  <c r="Z407" i="6"/>
  <c r="AP409" i="6" s="1"/>
  <c r="Y407" i="6"/>
  <c r="AO409" i="6" s="1"/>
  <c r="X407" i="6"/>
  <c r="AN409" i="6" s="1"/>
  <c r="W407" i="6"/>
  <c r="AM409" i="6" s="1"/>
  <c r="V407" i="6"/>
  <c r="AL409" i="6" s="1"/>
  <c r="U407" i="6"/>
  <c r="AK409" i="6" s="1"/>
  <c r="T407" i="6"/>
  <c r="AJ409" i="6" s="1"/>
  <c r="S407" i="6"/>
  <c r="AI409" i="6" s="1"/>
  <c r="AU405" i="6"/>
  <c r="AT405" i="6"/>
  <c r="AH405" i="6"/>
  <c r="AG405" i="6"/>
  <c r="AF405" i="6"/>
  <c r="AE405" i="6"/>
  <c r="AD405" i="6"/>
  <c r="AC405" i="6"/>
  <c r="AB405" i="6"/>
  <c r="AA405" i="6"/>
  <c r="Z405" i="6"/>
  <c r="Y405" i="6"/>
  <c r="X405" i="6"/>
  <c r="W405" i="6"/>
  <c r="V405" i="6"/>
  <c r="U405" i="6"/>
  <c r="T405" i="6"/>
  <c r="S405" i="6"/>
  <c r="AH403" i="6"/>
  <c r="AX405" i="6" s="1"/>
  <c r="AG403" i="6"/>
  <c r="AW405" i="6" s="1"/>
  <c r="AF403" i="6"/>
  <c r="AV405" i="6" s="1"/>
  <c r="AE403" i="6"/>
  <c r="AD403" i="6"/>
  <c r="AC403" i="6"/>
  <c r="AS405" i="6" s="1"/>
  <c r="AB403" i="6"/>
  <c r="AR405" i="6" s="1"/>
  <c r="AA403" i="6"/>
  <c r="AQ405" i="6" s="1"/>
  <c r="Z403" i="6"/>
  <c r="AP405" i="6" s="1"/>
  <c r="Y403" i="6"/>
  <c r="AO405" i="6" s="1"/>
  <c r="X403" i="6"/>
  <c r="AN405" i="6" s="1"/>
  <c r="W403" i="6"/>
  <c r="AM405" i="6" s="1"/>
  <c r="V403" i="6"/>
  <c r="AL405" i="6" s="1"/>
  <c r="U403" i="6"/>
  <c r="AK405" i="6" s="1"/>
  <c r="T403" i="6"/>
  <c r="AJ405" i="6" s="1"/>
  <c r="S403" i="6"/>
  <c r="AI405" i="6" s="1"/>
  <c r="AU401" i="6"/>
  <c r="AM401" i="6"/>
  <c r="AH401" i="6"/>
  <c r="AG401" i="6"/>
  <c r="AF401" i="6"/>
  <c r="AE401" i="6"/>
  <c r="AD401" i="6"/>
  <c r="AC401" i="6"/>
  <c r="AB401" i="6"/>
  <c r="AA401" i="6"/>
  <c r="Z401" i="6"/>
  <c r="Y401" i="6"/>
  <c r="X401" i="6"/>
  <c r="W401" i="6"/>
  <c r="V401" i="6"/>
  <c r="U401" i="6"/>
  <c r="T401" i="6"/>
  <c r="S401" i="6"/>
  <c r="AH399" i="6"/>
  <c r="AX401" i="6" s="1"/>
  <c r="AG399" i="6"/>
  <c r="AW401" i="6" s="1"/>
  <c r="AF399" i="6"/>
  <c r="AV401" i="6" s="1"/>
  <c r="AE399" i="6"/>
  <c r="AD399" i="6"/>
  <c r="AT401" i="6" s="1"/>
  <c r="AC399" i="6"/>
  <c r="AS401" i="6" s="1"/>
  <c r="AB399" i="6"/>
  <c r="AR401" i="6" s="1"/>
  <c r="AA399" i="6"/>
  <c r="AQ401" i="6" s="1"/>
  <c r="Z399" i="6"/>
  <c r="AP401" i="6" s="1"/>
  <c r="Y399" i="6"/>
  <c r="AO401" i="6" s="1"/>
  <c r="X399" i="6"/>
  <c r="AN401" i="6" s="1"/>
  <c r="W399" i="6"/>
  <c r="V399" i="6"/>
  <c r="AL401" i="6" s="1"/>
  <c r="U399" i="6"/>
  <c r="AK401" i="6" s="1"/>
  <c r="T399" i="6"/>
  <c r="AJ401" i="6" s="1"/>
  <c r="S399" i="6"/>
  <c r="AI401" i="6" s="1"/>
  <c r="AH397" i="6"/>
  <c r="AG397" i="6"/>
  <c r="AF397" i="6"/>
  <c r="AE397" i="6"/>
  <c r="AD397" i="6"/>
  <c r="AC397" i="6"/>
  <c r="AB397" i="6"/>
  <c r="AA397" i="6"/>
  <c r="Z397" i="6"/>
  <c r="Y397" i="6"/>
  <c r="X397" i="6"/>
  <c r="W397" i="6"/>
  <c r="V397" i="6"/>
  <c r="U397" i="6"/>
  <c r="T397" i="6"/>
  <c r="S397" i="6"/>
  <c r="AH395" i="6"/>
  <c r="AX397" i="6" s="1"/>
  <c r="AG395" i="6"/>
  <c r="AW397" i="6" s="1"/>
  <c r="AF395" i="6"/>
  <c r="AV397" i="6" s="1"/>
  <c r="AE395" i="6"/>
  <c r="AU397" i="6" s="1"/>
  <c r="AD395" i="6"/>
  <c r="AT397" i="6" s="1"/>
  <c r="AC395" i="6"/>
  <c r="AS397" i="6" s="1"/>
  <c r="AB395" i="6"/>
  <c r="AR397" i="6" s="1"/>
  <c r="AA395" i="6"/>
  <c r="AQ397" i="6" s="1"/>
  <c r="Z395" i="6"/>
  <c r="AP397" i="6" s="1"/>
  <c r="Y395" i="6"/>
  <c r="AO397" i="6" s="1"/>
  <c r="X395" i="6"/>
  <c r="AN397" i="6" s="1"/>
  <c r="W395" i="6"/>
  <c r="AM397" i="6" s="1"/>
  <c r="V395" i="6"/>
  <c r="AL397" i="6" s="1"/>
  <c r="U395" i="6"/>
  <c r="AK397" i="6" s="1"/>
  <c r="T395" i="6"/>
  <c r="AJ397" i="6" s="1"/>
  <c r="S395" i="6"/>
  <c r="AI397" i="6" s="1"/>
  <c r="AH393" i="6"/>
  <c r="AG393" i="6"/>
  <c r="AF393" i="6"/>
  <c r="AE393" i="6"/>
  <c r="AD393" i="6"/>
  <c r="AC393" i="6"/>
  <c r="AB393" i="6"/>
  <c r="AA393" i="6"/>
  <c r="Z393" i="6"/>
  <c r="Y393" i="6"/>
  <c r="X393" i="6"/>
  <c r="W393" i="6"/>
  <c r="V393" i="6"/>
  <c r="U393" i="6"/>
  <c r="T393" i="6"/>
  <c r="S393" i="6"/>
  <c r="AH391" i="6"/>
  <c r="AX393" i="6" s="1"/>
  <c r="AG391" i="6"/>
  <c r="AW393" i="6" s="1"/>
  <c r="AF391" i="6"/>
  <c r="AV393" i="6" s="1"/>
  <c r="AE391" i="6"/>
  <c r="AU393" i="6" s="1"/>
  <c r="AD391" i="6"/>
  <c r="AT393" i="6" s="1"/>
  <c r="AC391" i="6"/>
  <c r="AS393" i="6" s="1"/>
  <c r="AB391" i="6"/>
  <c r="AR393" i="6" s="1"/>
  <c r="AA391" i="6"/>
  <c r="AQ393" i="6" s="1"/>
  <c r="Z391" i="6"/>
  <c r="AP393" i="6" s="1"/>
  <c r="Y391" i="6"/>
  <c r="AO393" i="6" s="1"/>
  <c r="X391" i="6"/>
  <c r="AN393" i="6" s="1"/>
  <c r="W391" i="6"/>
  <c r="AM393" i="6" s="1"/>
  <c r="V391" i="6"/>
  <c r="AL393" i="6" s="1"/>
  <c r="U391" i="6"/>
  <c r="AK393" i="6" s="1"/>
  <c r="T391" i="6"/>
  <c r="AJ393" i="6" s="1"/>
  <c r="S391" i="6"/>
  <c r="AI393" i="6" s="1"/>
  <c r="AM389" i="6"/>
  <c r="AK389" i="6"/>
  <c r="AH389" i="6"/>
  <c r="AG389" i="6"/>
  <c r="AF389" i="6"/>
  <c r="AE389" i="6"/>
  <c r="AD389" i="6"/>
  <c r="AC389" i="6"/>
  <c r="AB389" i="6"/>
  <c r="AA389" i="6"/>
  <c r="Z389" i="6"/>
  <c r="Y389" i="6"/>
  <c r="X389" i="6"/>
  <c r="W389" i="6"/>
  <c r="V389" i="6"/>
  <c r="U389" i="6"/>
  <c r="T389" i="6"/>
  <c r="S389" i="6"/>
  <c r="AH387" i="6"/>
  <c r="AX389" i="6" s="1"/>
  <c r="AG387" i="6"/>
  <c r="AW389" i="6" s="1"/>
  <c r="AF387" i="6"/>
  <c r="AV389" i="6" s="1"/>
  <c r="AE387" i="6"/>
  <c r="AU389" i="6" s="1"/>
  <c r="AD387" i="6"/>
  <c r="AT389" i="6" s="1"/>
  <c r="AC387" i="6"/>
  <c r="AS389" i="6" s="1"/>
  <c r="AB387" i="6"/>
  <c r="AR389" i="6" s="1"/>
  <c r="AA387" i="6"/>
  <c r="AQ389" i="6" s="1"/>
  <c r="Z387" i="6"/>
  <c r="Y387" i="6"/>
  <c r="AO389" i="6" s="1"/>
  <c r="X387" i="6"/>
  <c r="AN389" i="6" s="1"/>
  <c r="W387" i="6"/>
  <c r="V387" i="6"/>
  <c r="AL389" i="6" s="1"/>
  <c r="U387" i="6"/>
  <c r="T387" i="6"/>
  <c r="AJ389" i="6" s="1"/>
  <c r="S387" i="6"/>
  <c r="AI389" i="6" s="1"/>
  <c r="AH385" i="6"/>
  <c r="AG385" i="6"/>
  <c r="AF385" i="6"/>
  <c r="AE385" i="6"/>
  <c r="AD385" i="6"/>
  <c r="AC385" i="6"/>
  <c r="AB385" i="6"/>
  <c r="AA385" i="6"/>
  <c r="Z385" i="6"/>
  <c r="Y385" i="6"/>
  <c r="X385" i="6"/>
  <c r="W385" i="6"/>
  <c r="V385" i="6"/>
  <c r="U385" i="6"/>
  <c r="T385" i="6"/>
  <c r="S385" i="6"/>
  <c r="AH383" i="6"/>
  <c r="AX385" i="6" s="1"/>
  <c r="AG383" i="6"/>
  <c r="AW385" i="6" s="1"/>
  <c r="AF383" i="6"/>
  <c r="AV385" i="6" s="1"/>
  <c r="AE383" i="6"/>
  <c r="AU385" i="6" s="1"/>
  <c r="AD383" i="6"/>
  <c r="AT385" i="6" s="1"/>
  <c r="AC383" i="6"/>
  <c r="AS385" i="6" s="1"/>
  <c r="AB383" i="6"/>
  <c r="AR385" i="6" s="1"/>
  <c r="AA383" i="6"/>
  <c r="AQ385" i="6" s="1"/>
  <c r="Z383" i="6"/>
  <c r="Y383" i="6"/>
  <c r="AO385" i="6" s="1"/>
  <c r="X383" i="6"/>
  <c r="AN385" i="6" s="1"/>
  <c r="W383" i="6"/>
  <c r="AM385" i="6" s="1"/>
  <c r="V383" i="6"/>
  <c r="AL385" i="6" s="1"/>
  <c r="U383" i="6"/>
  <c r="AK385" i="6" s="1"/>
  <c r="T383" i="6"/>
  <c r="AJ385" i="6" s="1"/>
  <c r="S383" i="6"/>
  <c r="AI385" i="6" s="1"/>
  <c r="AN380" i="6"/>
  <c r="AH380" i="6"/>
  <c r="AG380" i="6"/>
  <c r="AF380" i="6"/>
  <c r="AE380" i="6"/>
  <c r="AD380" i="6"/>
  <c r="AC380" i="6"/>
  <c r="AB380" i="6"/>
  <c r="AA380" i="6"/>
  <c r="Z380" i="6"/>
  <c r="Y380" i="6"/>
  <c r="X380" i="6"/>
  <c r="W380" i="6"/>
  <c r="V380" i="6"/>
  <c r="U380" i="6"/>
  <c r="T380" i="6"/>
  <c r="S380" i="6"/>
  <c r="AH378" i="6"/>
  <c r="AX380" i="6" s="1"/>
  <c r="AG378" i="6"/>
  <c r="AW380" i="6" s="1"/>
  <c r="AF378" i="6"/>
  <c r="AV380" i="6" s="1"/>
  <c r="AE378" i="6"/>
  <c r="AU380" i="6" s="1"/>
  <c r="AD378" i="6"/>
  <c r="AT380" i="6" s="1"/>
  <c r="AC378" i="6"/>
  <c r="AS380" i="6" s="1"/>
  <c r="AB378" i="6"/>
  <c r="AR380" i="6" s="1"/>
  <c r="AA378" i="6"/>
  <c r="AQ380" i="6" s="1"/>
  <c r="Z378" i="6"/>
  <c r="AP380" i="6" s="1"/>
  <c r="Y378" i="6"/>
  <c r="AO380" i="6" s="1"/>
  <c r="X378" i="6"/>
  <c r="W378" i="6"/>
  <c r="AM380" i="6" s="1"/>
  <c r="V378" i="6"/>
  <c r="AL380" i="6" s="1"/>
  <c r="U378" i="6"/>
  <c r="AK380" i="6" s="1"/>
  <c r="T378" i="6"/>
  <c r="AJ380" i="6" s="1"/>
  <c r="S378" i="6"/>
  <c r="AI380" i="6" s="1"/>
  <c r="AT376" i="6"/>
  <c r="AH376" i="6"/>
  <c r="AG376" i="6"/>
  <c r="AF376" i="6"/>
  <c r="AE376" i="6"/>
  <c r="AD376" i="6"/>
  <c r="AC376" i="6"/>
  <c r="AB376" i="6"/>
  <c r="AA376" i="6"/>
  <c r="Z376" i="6"/>
  <c r="Y376" i="6"/>
  <c r="X376" i="6"/>
  <c r="W376" i="6"/>
  <c r="V376" i="6"/>
  <c r="U376" i="6"/>
  <c r="T376" i="6"/>
  <c r="S376" i="6"/>
  <c r="AH374" i="6"/>
  <c r="AX376" i="6" s="1"/>
  <c r="AG374" i="6"/>
  <c r="AW376" i="6" s="1"/>
  <c r="AF374" i="6"/>
  <c r="AV376" i="6" s="1"/>
  <c r="AE374" i="6"/>
  <c r="AU376" i="6" s="1"/>
  <c r="AD374" i="6"/>
  <c r="AC374" i="6"/>
  <c r="AS376" i="6" s="1"/>
  <c r="AB374" i="6"/>
  <c r="AR376" i="6" s="1"/>
  <c r="AA374" i="6"/>
  <c r="AQ376" i="6" s="1"/>
  <c r="Z374" i="6"/>
  <c r="AP376" i="6" s="1"/>
  <c r="Y374" i="6"/>
  <c r="AO376" i="6" s="1"/>
  <c r="X374" i="6"/>
  <c r="AN376" i="6" s="1"/>
  <c r="W374" i="6"/>
  <c r="AM376" i="6" s="1"/>
  <c r="V374" i="6"/>
  <c r="AL376" i="6" s="1"/>
  <c r="U374" i="6"/>
  <c r="AK376" i="6" s="1"/>
  <c r="T374" i="6"/>
  <c r="AJ376" i="6" s="1"/>
  <c r="S374" i="6"/>
  <c r="AI376" i="6" s="1"/>
  <c r="AH372" i="6"/>
  <c r="AG372" i="6"/>
  <c r="AF372" i="6"/>
  <c r="AE372" i="6"/>
  <c r="AD372" i="6"/>
  <c r="AC372" i="6"/>
  <c r="AB372" i="6"/>
  <c r="AA372" i="6"/>
  <c r="Z372" i="6"/>
  <c r="Y372" i="6"/>
  <c r="X372" i="6"/>
  <c r="W372" i="6"/>
  <c r="V372" i="6"/>
  <c r="U372" i="6"/>
  <c r="T372" i="6"/>
  <c r="S372" i="6"/>
  <c r="AH370" i="6"/>
  <c r="AX372" i="6" s="1"/>
  <c r="AG370" i="6"/>
  <c r="AW372" i="6" s="1"/>
  <c r="AF370" i="6"/>
  <c r="AV372" i="6" s="1"/>
  <c r="AE370" i="6"/>
  <c r="AU372" i="6" s="1"/>
  <c r="AD370" i="6"/>
  <c r="AT372" i="6" s="1"/>
  <c r="AC370" i="6"/>
  <c r="AS372" i="6" s="1"/>
  <c r="AB370" i="6"/>
  <c r="AR372" i="6" s="1"/>
  <c r="AA370" i="6"/>
  <c r="AQ372" i="6" s="1"/>
  <c r="Z370" i="6"/>
  <c r="AP372" i="6" s="1"/>
  <c r="Y370" i="6"/>
  <c r="AO372" i="6" s="1"/>
  <c r="X370" i="6"/>
  <c r="AN372" i="6" s="1"/>
  <c r="W370" i="6"/>
  <c r="AM372" i="6" s="1"/>
  <c r="V370" i="6"/>
  <c r="AL372" i="6" s="1"/>
  <c r="U370" i="6"/>
  <c r="AK372" i="6" s="1"/>
  <c r="T370" i="6"/>
  <c r="AJ372" i="6" s="1"/>
  <c r="S370" i="6"/>
  <c r="AI372" i="6" s="1"/>
  <c r="AL368" i="6"/>
  <c r="AK368" i="6"/>
  <c r="AH368" i="6"/>
  <c r="AG368" i="6"/>
  <c r="AF368" i="6"/>
  <c r="AE368" i="6"/>
  <c r="AD368" i="6"/>
  <c r="AC368" i="6"/>
  <c r="AB368" i="6"/>
  <c r="AA368" i="6"/>
  <c r="Z368" i="6"/>
  <c r="Y368" i="6"/>
  <c r="X368" i="6"/>
  <c r="W368" i="6"/>
  <c r="V368" i="6"/>
  <c r="U368" i="6"/>
  <c r="T368" i="6"/>
  <c r="S368" i="6"/>
  <c r="AH366" i="6"/>
  <c r="AX368" i="6" s="1"/>
  <c r="AG366" i="6"/>
  <c r="AW368" i="6" s="1"/>
  <c r="AF366" i="6"/>
  <c r="AV368" i="6" s="1"/>
  <c r="AE366" i="6"/>
  <c r="AU368" i="6" s="1"/>
  <c r="AD366" i="6"/>
  <c r="AT368" i="6" s="1"/>
  <c r="AC366" i="6"/>
  <c r="AS368" i="6" s="1"/>
  <c r="AB366" i="6"/>
  <c r="AA366" i="6"/>
  <c r="AQ368" i="6" s="1"/>
  <c r="Z366" i="6"/>
  <c r="AP368" i="6" s="1"/>
  <c r="Y366" i="6"/>
  <c r="AO368" i="6" s="1"/>
  <c r="X366" i="6"/>
  <c r="AN368" i="6" s="1"/>
  <c r="W366" i="6"/>
  <c r="AM368" i="6" s="1"/>
  <c r="V366" i="6"/>
  <c r="U366" i="6"/>
  <c r="T366" i="6"/>
  <c r="AJ368" i="6" s="1"/>
  <c r="S366" i="6"/>
  <c r="AI368" i="6" s="1"/>
  <c r="AH364" i="6"/>
  <c r="AG364" i="6"/>
  <c r="AF364" i="6"/>
  <c r="AE364" i="6"/>
  <c r="AD364" i="6"/>
  <c r="AC364" i="6"/>
  <c r="AB364" i="6"/>
  <c r="AA364" i="6"/>
  <c r="Z364" i="6"/>
  <c r="Y364" i="6"/>
  <c r="X364" i="6"/>
  <c r="W364" i="6"/>
  <c r="V364" i="6"/>
  <c r="U364" i="6"/>
  <c r="T364" i="6"/>
  <c r="S364" i="6"/>
  <c r="AH362" i="6"/>
  <c r="AX364" i="6" s="1"/>
  <c r="AG362" i="6"/>
  <c r="AW364" i="6" s="1"/>
  <c r="AF362" i="6"/>
  <c r="AV364" i="6" s="1"/>
  <c r="AE362" i="6"/>
  <c r="AU364" i="6" s="1"/>
  <c r="AD362" i="6"/>
  <c r="AT364" i="6" s="1"/>
  <c r="AC362" i="6"/>
  <c r="AS364" i="6" s="1"/>
  <c r="AB362" i="6"/>
  <c r="AR364" i="6" s="1"/>
  <c r="AA362" i="6"/>
  <c r="AQ364" i="6" s="1"/>
  <c r="Z362" i="6"/>
  <c r="AP364" i="6" s="1"/>
  <c r="Y362" i="6"/>
  <c r="AO364" i="6" s="1"/>
  <c r="X362" i="6"/>
  <c r="AN364" i="6" s="1"/>
  <c r="W362" i="6"/>
  <c r="AM364" i="6" s="1"/>
  <c r="V362" i="6"/>
  <c r="AL364" i="6" s="1"/>
  <c r="U362" i="6"/>
  <c r="AK364" i="6" s="1"/>
  <c r="T362" i="6"/>
  <c r="AJ364" i="6" s="1"/>
  <c r="S362" i="6"/>
  <c r="AI364" i="6" s="1"/>
  <c r="AL360" i="6"/>
  <c r="AH360" i="6"/>
  <c r="AG360" i="6"/>
  <c r="AF360" i="6"/>
  <c r="AE360" i="6"/>
  <c r="AD360" i="6"/>
  <c r="AC360" i="6"/>
  <c r="AB360" i="6"/>
  <c r="AA360" i="6"/>
  <c r="Z360" i="6"/>
  <c r="Y360" i="6"/>
  <c r="X360" i="6"/>
  <c r="W360" i="6"/>
  <c r="V360" i="6"/>
  <c r="U360" i="6"/>
  <c r="T360" i="6"/>
  <c r="S360" i="6"/>
  <c r="AH358" i="6"/>
  <c r="AX360" i="6" s="1"/>
  <c r="AG358" i="6"/>
  <c r="AW360" i="6" s="1"/>
  <c r="AF358" i="6"/>
  <c r="AV360" i="6" s="1"/>
  <c r="AE358" i="6"/>
  <c r="AU360" i="6" s="1"/>
  <c r="AD358" i="6"/>
  <c r="AT360" i="6" s="1"/>
  <c r="AC358" i="6"/>
  <c r="AS360" i="6" s="1"/>
  <c r="AB358" i="6"/>
  <c r="AR360" i="6" s="1"/>
  <c r="AA358" i="6"/>
  <c r="AQ360" i="6" s="1"/>
  <c r="Z358" i="6"/>
  <c r="AP360" i="6" s="1"/>
  <c r="Y358" i="6"/>
  <c r="AO360" i="6" s="1"/>
  <c r="X358" i="6"/>
  <c r="AN360" i="6" s="1"/>
  <c r="W358" i="6"/>
  <c r="AM360" i="6" s="1"/>
  <c r="V358" i="6"/>
  <c r="U358" i="6"/>
  <c r="AK360" i="6" s="1"/>
  <c r="T358" i="6"/>
  <c r="AJ360" i="6" s="1"/>
  <c r="S358" i="6"/>
  <c r="AI360" i="6" s="1"/>
  <c r="AH356" i="6"/>
  <c r="AG356" i="6"/>
  <c r="AF356" i="6"/>
  <c r="AE356" i="6"/>
  <c r="AD356" i="6"/>
  <c r="AC356" i="6"/>
  <c r="AB356" i="6"/>
  <c r="AA356" i="6"/>
  <c r="Z356" i="6"/>
  <c r="Y356" i="6"/>
  <c r="X356" i="6"/>
  <c r="W356" i="6"/>
  <c r="V356" i="6"/>
  <c r="U356" i="6"/>
  <c r="T356" i="6"/>
  <c r="S356" i="6"/>
  <c r="AH354" i="6"/>
  <c r="AX356" i="6" s="1"/>
  <c r="AG354" i="6"/>
  <c r="AW356" i="6" s="1"/>
  <c r="AF354" i="6"/>
  <c r="AV356" i="6" s="1"/>
  <c r="AE354" i="6"/>
  <c r="AU356" i="6" s="1"/>
  <c r="AD354" i="6"/>
  <c r="AT356" i="6" s="1"/>
  <c r="AC354" i="6"/>
  <c r="AS356" i="6" s="1"/>
  <c r="AB354" i="6"/>
  <c r="AR356" i="6" s="1"/>
  <c r="AA354" i="6"/>
  <c r="AQ356" i="6" s="1"/>
  <c r="Z354" i="6"/>
  <c r="AP356" i="6" s="1"/>
  <c r="Y354" i="6"/>
  <c r="AO356" i="6" s="1"/>
  <c r="X354" i="6"/>
  <c r="AN356" i="6" s="1"/>
  <c r="W354" i="6"/>
  <c r="AM356" i="6" s="1"/>
  <c r="V354" i="6"/>
  <c r="AL356" i="6" s="1"/>
  <c r="U354" i="6"/>
  <c r="AK356" i="6" s="1"/>
  <c r="T354" i="6"/>
  <c r="AJ356" i="6" s="1"/>
  <c r="S354" i="6"/>
  <c r="AI356" i="6" s="1"/>
  <c r="AU351" i="6"/>
  <c r="AM351" i="6"/>
  <c r="AK351" i="6"/>
  <c r="AH351" i="6"/>
  <c r="AG351" i="6"/>
  <c r="AF351" i="6"/>
  <c r="AE351" i="6"/>
  <c r="AD351" i="6"/>
  <c r="AC351" i="6"/>
  <c r="AB351" i="6"/>
  <c r="AA351" i="6"/>
  <c r="Z351" i="6"/>
  <c r="Y351" i="6"/>
  <c r="X351" i="6"/>
  <c r="W351" i="6"/>
  <c r="V351" i="6"/>
  <c r="U351" i="6"/>
  <c r="T351" i="6"/>
  <c r="S351" i="6"/>
  <c r="AH349" i="6"/>
  <c r="AX351" i="6" s="1"/>
  <c r="AG349" i="6"/>
  <c r="AW351" i="6" s="1"/>
  <c r="AF349" i="6"/>
  <c r="AV351" i="6" s="1"/>
  <c r="AE349" i="6"/>
  <c r="AD349" i="6"/>
  <c r="AT351" i="6" s="1"/>
  <c r="AC349" i="6"/>
  <c r="AS351" i="6" s="1"/>
  <c r="AB349" i="6"/>
  <c r="AR351" i="6" s="1"/>
  <c r="AA349" i="6"/>
  <c r="AQ351" i="6" s="1"/>
  <c r="Z349" i="6"/>
  <c r="AP351" i="6" s="1"/>
  <c r="Y349" i="6"/>
  <c r="AO351" i="6" s="1"/>
  <c r="X349" i="6"/>
  <c r="AN351" i="6" s="1"/>
  <c r="W349" i="6"/>
  <c r="V349" i="6"/>
  <c r="AL351" i="6" s="1"/>
  <c r="U349" i="6"/>
  <c r="T349" i="6"/>
  <c r="AJ351" i="6" s="1"/>
  <c r="S349" i="6"/>
  <c r="AI351" i="6" s="1"/>
  <c r="AH347" i="6"/>
  <c r="AG347" i="6"/>
  <c r="AF347" i="6"/>
  <c r="AE347" i="6"/>
  <c r="AD347" i="6"/>
  <c r="AC347" i="6"/>
  <c r="AB347" i="6"/>
  <c r="AA347" i="6"/>
  <c r="Z347" i="6"/>
  <c r="Y347" i="6"/>
  <c r="X347" i="6"/>
  <c r="W347" i="6"/>
  <c r="V347" i="6"/>
  <c r="U347" i="6"/>
  <c r="T347" i="6"/>
  <c r="S347" i="6"/>
  <c r="AH345" i="6"/>
  <c r="AX347" i="6" s="1"/>
  <c r="AG345" i="6"/>
  <c r="AW347" i="6" s="1"/>
  <c r="AF345" i="6"/>
  <c r="AV347" i="6" s="1"/>
  <c r="AE345" i="6"/>
  <c r="AU347" i="6" s="1"/>
  <c r="AD345" i="6"/>
  <c r="AT347" i="6" s="1"/>
  <c r="AC345" i="6"/>
  <c r="AS347" i="6" s="1"/>
  <c r="AB345" i="6"/>
  <c r="AR347" i="6" s="1"/>
  <c r="AA345" i="6"/>
  <c r="AQ347" i="6" s="1"/>
  <c r="Z345" i="6"/>
  <c r="AP347" i="6" s="1"/>
  <c r="Y345" i="6"/>
  <c r="AO347" i="6" s="1"/>
  <c r="X345" i="6"/>
  <c r="AN347" i="6" s="1"/>
  <c r="W345" i="6"/>
  <c r="AM347" i="6" s="1"/>
  <c r="V345" i="6"/>
  <c r="AL347" i="6" s="1"/>
  <c r="U345" i="6"/>
  <c r="AK347" i="6" s="1"/>
  <c r="T345" i="6"/>
  <c r="AJ347" i="6" s="1"/>
  <c r="S345" i="6"/>
  <c r="AI347" i="6" s="1"/>
  <c r="AQ343" i="6"/>
  <c r="AH343" i="6"/>
  <c r="AG343" i="6"/>
  <c r="AF343" i="6"/>
  <c r="AE343" i="6"/>
  <c r="AD343" i="6"/>
  <c r="AC343" i="6"/>
  <c r="AB343" i="6"/>
  <c r="AA343" i="6"/>
  <c r="Z343" i="6"/>
  <c r="Y343" i="6"/>
  <c r="X343" i="6"/>
  <c r="W343" i="6"/>
  <c r="V343" i="6"/>
  <c r="U343" i="6"/>
  <c r="T343" i="6"/>
  <c r="S343" i="6"/>
  <c r="AH341" i="6"/>
  <c r="AX343" i="6" s="1"/>
  <c r="AG341" i="6"/>
  <c r="AW343" i="6" s="1"/>
  <c r="AF341" i="6"/>
  <c r="AV343" i="6" s="1"/>
  <c r="AE341" i="6"/>
  <c r="AU343" i="6" s="1"/>
  <c r="AD341" i="6"/>
  <c r="AT343" i="6" s="1"/>
  <c r="AC341" i="6"/>
  <c r="AS343" i="6" s="1"/>
  <c r="AB341" i="6"/>
  <c r="AR343" i="6" s="1"/>
  <c r="AA341" i="6"/>
  <c r="Z341" i="6"/>
  <c r="AP343" i="6" s="1"/>
  <c r="Y341" i="6"/>
  <c r="AO343" i="6" s="1"/>
  <c r="X341" i="6"/>
  <c r="AN343" i="6" s="1"/>
  <c r="W341" i="6"/>
  <c r="AM343" i="6" s="1"/>
  <c r="V341" i="6"/>
  <c r="AL343" i="6" s="1"/>
  <c r="U341" i="6"/>
  <c r="AK343" i="6" s="1"/>
  <c r="T341" i="6"/>
  <c r="AJ343" i="6" s="1"/>
  <c r="S341" i="6"/>
  <c r="AI343" i="6" s="1"/>
  <c r="AK339" i="6"/>
  <c r="AH339" i="6"/>
  <c r="AG339" i="6"/>
  <c r="AF339" i="6"/>
  <c r="AE339" i="6"/>
  <c r="AD339" i="6"/>
  <c r="AC339" i="6"/>
  <c r="AB339" i="6"/>
  <c r="AA339" i="6"/>
  <c r="Z339" i="6"/>
  <c r="Y339" i="6"/>
  <c r="X339" i="6"/>
  <c r="W339" i="6"/>
  <c r="V339" i="6"/>
  <c r="U339" i="6"/>
  <c r="T339" i="6"/>
  <c r="S339" i="6"/>
  <c r="AH337" i="6"/>
  <c r="AX339" i="6" s="1"/>
  <c r="AG337" i="6"/>
  <c r="AW339" i="6" s="1"/>
  <c r="AF337" i="6"/>
  <c r="AV339" i="6" s="1"/>
  <c r="AE337" i="6"/>
  <c r="AU339" i="6" s="1"/>
  <c r="AD337" i="6"/>
  <c r="AT339" i="6" s="1"/>
  <c r="AC337" i="6"/>
  <c r="AS339" i="6" s="1"/>
  <c r="AB337" i="6"/>
  <c r="AR339" i="6" s="1"/>
  <c r="AA337" i="6"/>
  <c r="AQ339" i="6" s="1"/>
  <c r="Z337" i="6"/>
  <c r="AP339" i="6" s="1"/>
  <c r="Y337" i="6"/>
  <c r="X337" i="6"/>
  <c r="AN339" i="6" s="1"/>
  <c r="W337" i="6"/>
  <c r="AM339" i="6" s="1"/>
  <c r="V337" i="6"/>
  <c r="AL339" i="6" s="1"/>
  <c r="U337" i="6"/>
  <c r="T337" i="6"/>
  <c r="AJ339" i="6" s="1"/>
  <c r="S337" i="6"/>
  <c r="AI339" i="6" s="1"/>
  <c r="AH335" i="6"/>
  <c r="AG335" i="6"/>
  <c r="AF335" i="6"/>
  <c r="AE335" i="6"/>
  <c r="AD335" i="6"/>
  <c r="AC335" i="6"/>
  <c r="AB335" i="6"/>
  <c r="AA335" i="6"/>
  <c r="Z335" i="6"/>
  <c r="Y335" i="6"/>
  <c r="X335" i="6"/>
  <c r="W335" i="6"/>
  <c r="V335" i="6"/>
  <c r="U335" i="6"/>
  <c r="T335" i="6"/>
  <c r="S335" i="6"/>
  <c r="AH333" i="6"/>
  <c r="AX335" i="6" s="1"/>
  <c r="AG333" i="6"/>
  <c r="AW335" i="6" s="1"/>
  <c r="AF333" i="6"/>
  <c r="AV335" i="6" s="1"/>
  <c r="AE333" i="6"/>
  <c r="AU335" i="6" s="1"/>
  <c r="AD333" i="6"/>
  <c r="AT335" i="6" s="1"/>
  <c r="AC333" i="6"/>
  <c r="AS335" i="6" s="1"/>
  <c r="AB333" i="6"/>
  <c r="AR335" i="6" s="1"/>
  <c r="AA333" i="6"/>
  <c r="AQ335" i="6" s="1"/>
  <c r="Z333" i="6"/>
  <c r="AP335" i="6" s="1"/>
  <c r="Y333" i="6"/>
  <c r="X333" i="6"/>
  <c r="AN335" i="6" s="1"/>
  <c r="W333" i="6"/>
  <c r="AM335" i="6" s="1"/>
  <c r="V333" i="6"/>
  <c r="AL335" i="6" s="1"/>
  <c r="U333" i="6"/>
  <c r="AK335" i="6" s="1"/>
  <c r="T333" i="6"/>
  <c r="AJ335" i="6" s="1"/>
  <c r="S333" i="6"/>
  <c r="AI335" i="6" s="1"/>
  <c r="AT331" i="6"/>
  <c r="AL331" i="6"/>
  <c r="AH331" i="6"/>
  <c r="AG331" i="6"/>
  <c r="AF331" i="6"/>
  <c r="AE331" i="6"/>
  <c r="AD331" i="6"/>
  <c r="AC331" i="6"/>
  <c r="AB331" i="6"/>
  <c r="AA331" i="6"/>
  <c r="Z331" i="6"/>
  <c r="Y331" i="6"/>
  <c r="X331" i="6"/>
  <c r="W331" i="6"/>
  <c r="V331" i="6"/>
  <c r="U331" i="6"/>
  <c r="T331" i="6"/>
  <c r="S331" i="6"/>
  <c r="AH329" i="6"/>
  <c r="AX331" i="6" s="1"/>
  <c r="AG329" i="6"/>
  <c r="AW331" i="6" s="1"/>
  <c r="AF329" i="6"/>
  <c r="AV331" i="6" s="1"/>
  <c r="AE329" i="6"/>
  <c r="AU331" i="6" s="1"/>
  <c r="AD329" i="6"/>
  <c r="AC329" i="6"/>
  <c r="AS331" i="6" s="1"/>
  <c r="AB329" i="6"/>
  <c r="AR331" i="6" s="1"/>
  <c r="AA329" i="6"/>
  <c r="AQ331" i="6" s="1"/>
  <c r="Z329" i="6"/>
  <c r="AP331" i="6" s="1"/>
  <c r="Y329" i="6"/>
  <c r="AO331" i="6" s="1"/>
  <c r="X329" i="6"/>
  <c r="AN331" i="6" s="1"/>
  <c r="W329" i="6"/>
  <c r="AM331" i="6" s="1"/>
  <c r="V329" i="6"/>
  <c r="U329" i="6"/>
  <c r="AK331" i="6" s="1"/>
  <c r="T329" i="6"/>
  <c r="AJ331" i="6" s="1"/>
  <c r="S329" i="6"/>
  <c r="AI331" i="6" s="1"/>
  <c r="AT327" i="6"/>
  <c r="AH327" i="6"/>
  <c r="AG327" i="6"/>
  <c r="AF327" i="6"/>
  <c r="AE327" i="6"/>
  <c r="AD327" i="6"/>
  <c r="AC327" i="6"/>
  <c r="AB327" i="6"/>
  <c r="AA327" i="6"/>
  <c r="Z327" i="6"/>
  <c r="Y327" i="6"/>
  <c r="X327" i="6"/>
  <c r="W327" i="6"/>
  <c r="V327" i="6"/>
  <c r="U327" i="6"/>
  <c r="T327" i="6"/>
  <c r="S327" i="6"/>
  <c r="AH325" i="6"/>
  <c r="AX327" i="6" s="1"/>
  <c r="AG325" i="6"/>
  <c r="AW327" i="6" s="1"/>
  <c r="AF325" i="6"/>
  <c r="AV327" i="6" s="1"/>
  <c r="AE325" i="6"/>
  <c r="AU327" i="6" s="1"/>
  <c r="AD325" i="6"/>
  <c r="AC325" i="6"/>
  <c r="AS327" i="6" s="1"/>
  <c r="AB325" i="6"/>
  <c r="AR327" i="6" s="1"/>
  <c r="AA325" i="6"/>
  <c r="AQ327" i="6" s="1"/>
  <c r="Z325" i="6"/>
  <c r="AP327" i="6" s="1"/>
  <c r="Y325" i="6"/>
  <c r="AO327" i="6" s="1"/>
  <c r="X325" i="6"/>
  <c r="AN327" i="6" s="1"/>
  <c r="W325" i="6"/>
  <c r="AM327" i="6" s="1"/>
  <c r="V325" i="6"/>
  <c r="AL327" i="6" s="1"/>
  <c r="U325" i="6"/>
  <c r="AK327" i="6" s="1"/>
  <c r="T325" i="6"/>
  <c r="AJ327" i="6" s="1"/>
  <c r="S325" i="6"/>
  <c r="AI327" i="6" s="1"/>
  <c r="AH322" i="6"/>
  <c r="AG322" i="6"/>
  <c r="AF322" i="6"/>
  <c r="AE322" i="6"/>
  <c r="AD322" i="6"/>
  <c r="AC322" i="6"/>
  <c r="AB322" i="6"/>
  <c r="AA322" i="6"/>
  <c r="Z322" i="6"/>
  <c r="Y322" i="6"/>
  <c r="X322" i="6"/>
  <c r="W322" i="6"/>
  <c r="V322" i="6"/>
  <c r="U322" i="6"/>
  <c r="T322" i="6"/>
  <c r="S322" i="6"/>
  <c r="AH320" i="6"/>
  <c r="AX322" i="6" s="1"/>
  <c r="AG320" i="6"/>
  <c r="AW322" i="6" s="1"/>
  <c r="AF320" i="6"/>
  <c r="AV322" i="6" s="1"/>
  <c r="AE320" i="6"/>
  <c r="AU322" i="6" s="1"/>
  <c r="AD320" i="6"/>
  <c r="AT322" i="6" s="1"/>
  <c r="AC320" i="6"/>
  <c r="AS322" i="6" s="1"/>
  <c r="AB320" i="6"/>
  <c r="AR322" i="6" s="1"/>
  <c r="AA320" i="6"/>
  <c r="AQ322" i="6" s="1"/>
  <c r="Z320" i="6"/>
  <c r="AP322" i="6" s="1"/>
  <c r="Y320" i="6"/>
  <c r="AO322" i="6" s="1"/>
  <c r="X320" i="6"/>
  <c r="AN322" i="6" s="1"/>
  <c r="W320" i="6"/>
  <c r="AM322" i="6" s="1"/>
  <c r="V320" i="6"/>
  <c r="AL322" i="6" s="1"/>
  <c r="U320" i="6"/>
  <c r="T320" i="6"/>
  <c r="AJ322" i="6" s="1"/>
  <c r="S320" i="6"/>
  <c r="AI322" i="6" s="1"/>
  <c r="AM318" i="6"/>
  <c r="AH318" i="6"/>
  <c r="AG318" i="6"/>
  <c r="AF318" i="6"/>
  <c r="AE318" i="6"/>
  <c r="AD318" i="6"/>
  <c r="AC318" i="6"/>
  <c r="AB318" i="6"/>
  <c r="AA318" i="6"/>
  <c r="Z318" i="6"/>
  <c r="Y318" i="6"/>
  <c r="X318" i="6"/>
  <c r="W318" i="6"/>
  <c r="V318" i="6"/>
  <c r="U318" i="6"/>
  <c r="T318" i="6"/>
  <c r="S318" i="6"/>
  <c r="AH316" i="6"/>
  <c r="AX318" i="6" s="1"/>
  <c r="AG316" i="6"/>
  <c r="AW318" i="6" s="1"/>
  <c r="AF316" i="6"/>
  <c r="AV318" i="6" s="1"/>
  <c r="AE316" i="6"/>
  <c r="AU318" i="6" s="1"/>
  <c r="AD316" i="6"/>
  <c r="AT318" i="6" s="1"/>
  <c r="AC316" i="6"/>
  <c r="AS318" i="6" s="1"/>
  <c r="AB316" i="6"/>
  <c r="AR318" i="6" s="1"/>
  <c r="AA316" i="6"/>
  <c r="AQ318" i="6" s="1"/>
  <c r="Z316" i="6"/>
  <c r="AP318" i="6" s="1"/>
  <c r="Y316" i="6"/>
  <c r="AO318" i="6" s="1"/>
  <c r="X316" i="6"/>
  <c r="AN318" i="6" s="1"/>
  <c r="W316" i="6"/>
  <c r="V316" i="6"/>
  <c r="AL318" i="6" s="1"/>
  <c r="U316" i="6"/>
  <c r="AK318" i="6" s="1"/>
  <c r="T316" i="6"/>
  <c r="AJ318" i="6" s="1"/>
  <c r="S316" i="6"/>
  <c r="AI318" i="6" s="1"/>
  <c r="AL314" i="6"/>
  <c r="AH314" i="6"/>
  <c r="AG314" i="6"/>
  <c r="AF314" i="6"/>
  <c r="AE314" i="6"/>
  <c r="AD314" i="6"/>
  <c r="AC314" i="6"/>
  <c r="AB314" i="6"/>
  <c r="AA314" i="6"/>
  <c r="Z314" i="6"/>
  <c r="Y314" i="6"/>
  <c r="X314" i="6"/>
  <c r="W314" i="6"/>
  <c r="V314" i="6"/>
  <c r="U314" i="6"/>
  <c r="T314" i="6"/>
  <c r="S314" i="6"/>
  <c r="AH312" i="6"/>
  <c r="AX314" i="6" s="1"/>
  <c r="AG312" i="6"/>
  <c r="AW314" i="6" s="1"/>
  <c r="AF312" i="6"/>
  <c r="AV314" i="6" s="1"/>
  <c r="AE312" i="6"/>
  <c r="AU314" i="6" s="1"/>
  <c r="AD312" i="6"/>
  <c r="AT314" i="6" s="1"/>
  <c r="AC312" i="6"/>
  <c r="AS314" i="6" s="1"/>
  <c r="AB312" i="6"/>
  <c r="AR314" i="6" s="1"/>
  <c r="AA312" i="6"/>
  <c r="AQ314" i="6" s="1"/>
  <c r="Z312" i="6"/>
  <c r="AP314" i="6" s="1"/>
  <c r="Y312" i="6"/>
  <c r="AO314" i="6" s="1"/>
  <c r="X312" i="6"/>
  <c r="AN314" i="6" s="1"/>
  <c r="W312" i="6"/>
  <c r="AM314" i="6" s="1"/>
  <c r="V312" i="6"/>
  <c r="U312" i="6"/>
  <c r="AK314" i="6" s="1"/>
  <c r="T312" i="6"/>
  <c r="AJ314" i="6" s="1"/>
  <c r="S312" i="6"/>
  <c r="AI314" i="6" s="1"/>
  <c r="AO310" i="6"/>
  <c r="AH310" i="6"/>
  <c r="AG310" i="6"/>
  <c r="AF310" i="6"/>
  <c r="AE310" i="6"/>
  <c r="AD310" i="6"/>
  <c r="AC310" i="6"/>
  <c r="AB310" i="6"/>
  <c r="AA310" i="6"/>
  <c r="Z310" i="6"/>
  <c r="Y310" i="6"/>
  <c r="X310" i="6"/>
  <c r="W310" i="6"/>
  <c r="V310" i="6"/>
  <c r="U310" i="6"/>
  <c r="T310" i="6"/>
  <c r="S310" i="6"/>
  <c r="AH308" i="6"/>
  <c r="AX310" i="6" s="1"/>
  <c r="AG308" i="6"/>
  <c r="AW310" i="6" s="1"/>
  <c r="AF308" i="6"/>
  <c r="AV310" i="6" s="1"/>
  <c r="AE308" i="6"/>
  <c r="AU310" i="6" s="1"/>
  <c r="AD308" i="6"/>
  <c r="AT310" i="6" s="1"/>
  <c r="AC308" i="6"/>
  <c r="AS310" i="6" s="1"/>
  <c r="AB308" i="6"/>
  <c r="AR310" i="6" s="1"/>
  <c r="AA308" i="6"/>
  <c r="AQ310" i="6" s="1"/>
  <c r="Z308" i="6"/>
  <c r="AP310" i="6" s="1"/>
  <c r="Y308" i="6"/>
  <c r="X308" i="6"/>
  <c r="AN310" i="6" s="1"/>
  <c r="W308" i="6"/>
  <c r="AM310" i="6" s="1"/>
  <c r="V308" i="6"/>
  <c r="AL310" i="6" s="1"/>
  <c r="U308" i="6"/>
  <c r="AK310" i="6" s="1"/>
  <c r="T308" i="6"/>
  <c r="AJ310" i="6" s="1"/>
  <c r="S308" i="6"/>
  <c r="AI310" i="6" s="1"/>
  <c r="AH306" i="6"/>
  <c r="AG306" i="6"/>
  <c r="AF306" i="6"/>
  <c r="AE306" i="6"/>
  <c r="AD306" i="6"/>
  <c r="AC306" i="6"/>
  <c r="AB306" i="6"/>
  <c r="AA306" i="6"/>
  <c r="Z306" i="6"/>
  <c r="Y306" i="6"/>
  <c r="X306" i="6"/>
  <c r="W306" i="6"/>
  <c r="V306" i="6"/>
  <c r="U306" i="6"/>
  <c r="T306" i="6"/>
  <c r="S306" i="6"/>
  <c r="AH304" i="6"/>
  <c r="AX306" i="6" s="1"/>
  <c r="AG304" i="6"/>
  <c r="AW306" i="6" s="1"/>
  <c r="AF304" i="6"/>
  <c r="AV306" i="6" s="1"/>
  <c r="AE304" i="6"/>
  <c r="AU306" i="6" s="1"/>
  <c r="AD304" i="6"/>
  <c r="AT306" i="6" s="1"/>
  <c r="AC304" i="6"/>
  <c r="AS306" i="6" s="1"/>
  <c r="AB304" i="6"/>
  <c r="AR306" i="6" s="1"/>
  <c r="AA304" i="6"/>
  <c r="AQ306" i="6" s="1"/>
  <c r="Z304" i="6"/>
  <c r="AP306" i="6" s="1"/>
  <c r="Y304" i="6"/>
  <c r="AO306" i="6" s="1"/>
  <c r="X304" i="6"/>
  <c r="AN306" i="6" s="1"/>
  <c r="W304" i="6"/>
  <c r="AM306" i="6" s="1"/>
  <c r="V304" i="6"/>
  <c r="AL306" i="6" s="1"/>
  <c r="U304" i="6"/>
  <c r="AK306" i="6" s="1"/>
  <c r="T304" i="6"/>
  <c r="AJ306" i="6" s="1"/>
  <c r="S304" i="6"/>
  <c r="AI306" i="6" s="1"/>
  <c r="AL302" i="6"/>
  <c r="AH302" i="6"/>
  <c r="AG302" i="6"/>
  <c r="AF302" i="6"/>
  <c r="AE302" i="6"/>
  <c r="AD302" i="6"/>
  <c r="AC302" i="6"/>
  <c r="AB302" i="6"/>
  <c r="AA302" i="6"/>
  <c r="Z302" i="6"/>
  <c r="Y302" i="6"/>
  <c r="X302" i="6"/>
  <c r="W302" i="6"/>
  <c r="V302" i="6"/>
  <c r="U302" i="6"/>
  <c r="T302" i="6"/>
  <c r="S302" i="6"/>
  <c r="AH300" i="6"/>
  <c r="AX302" i="6" s="1"/>
  <c r="AG300" i="6"/>
  <c r="AW302" i="6" s="1"/>
  <c r="AF300" i="6"/>
  <c r="AV302" i="6" s="1"/>
  <c r="AE300" i="6"/>
  <c r="AU302" i="6" s="1"/>
  <c r="AD300" i="6"/>
  <c r="AT302" i="6" s="1"/>
  <c r="AC300" i="6"/>
  <c r="AS302" i="6" s="1"/>
  <c r="AB300" i="6"/>
  <c r="AR302" i="6" s="1"/>
  <c r="AA300" i="6"/>
  <c r="AQ302" i="6" s="1"/>
  <c r="Z300" i="6"/>
  <c r="AP302" i="6" s="1"/>
  <c r="Y300" i="6"/>
  <c r="X300" i="6"/>
  <c r="AN302" i="6" s="1"/>
  <c r="W300" i="6"/>
  <c r="AM302" i="6" s="1"/>
  <c r="V300" i="6"/>
  <c r="U300" i="6"/>
  <c r="AK302" i="6" s="1"/>
  <c r="T300" i="6"/>
  <c r="AJ302" i="6" s="1"/>
  <c r="S300" i="6"/>
  <c r="AI302" i="6" s="1"/>
  <c r="AL298" i="6"/>
  <c r="AK298" i="6"/>
  <c r="AJ298" i="6"/>
  <c r="AH298" i="6"/>
  <c r="AG298" i="6"/>
  <c r="AF298" i="6"/>
  <c r="AE298" i="6"/>
  <c r="AD298" i="6"/>
  <c r="AC298" i="6"/>
  <c r="AB298" i="6"/>
  <c r="AA298" i="6"/>
  <c r="Z298" i="6"/>
  <c r="Y298" i="6"/>
  <c r="X298" i="6"/>
  <c r="W298" i="6"/>
  <c r="V298" i="6"/>
  <c r="U298" i="6"/>
  <c r="T298" i="6"/>
  <c r="S298" i="6"/>
  <c r="AH296" i="6"/>
  <c r="AX298" i="6" s="1"/>
  <c r="AG296" i="6"/>
  <c r="AW298" i="6" s="1"/>
  <c r="AF296" i="6"/>
  <c r="AV298" i="6" s="1"/>
  <c r="AE296" i="6"/>
  <c r="AU298" i="6" s="1"/>
  <c r="AD296" i="6"/>
  <c r="AT298" i="6" s="1"/>
  <c r="AC296" i="6"/>
  <c r="AS298" i="6" s="1"/>
  <c r="AB296" i="6"/>
  <c r="AR298" i="6" s="1"/>
  <c r="AA296" i="6"/>
  <c r="AQ298" i="6" s="1"/>
  <c r="Z296" i="6"/>
  <c r="AP298" i="6" s="1"/>
  <c r="Y296" i="6"/>
  <c r="AO298" i="6" s="1"/>
  <c r="X296" i="6"/>
  <c r="AN298" i="6" s="1"/>
  <c r="W296" i="6"/>
  <c r="AM298" i="6" s="1"/>
  <c r="V296" i="6"/>
  <c r="U296" i="6"/>
  <c r="T296" i="6"/>
  <c r="S296" i="6"/>
  <c r="AI298" i="6" s="1"/>
  <c r="AH293" i="6"/>
  <c r="AG293" i="6"/>
  <c r="AF293" i="6"/>
  <c r="AE293" i="6"/>
  <c r="AD293" i="6"/>
  <c r="AC293" i="6"/>
  <c r="AB293" i="6"/>
  <c r="AA293" i="6"/>
  <c r="Z293" i="6"/>
  <c r="Y293" i="6"/>
  <c r="X293" i="6"/>
  <c r="W293" i="6"/>
  <c r="V293" i="6"/>
  <c r="U293" i="6"/>
  <c r="T293" i="6"/>
  <c r="S293" i="6"/>
  <c r="AH291" i="6"/>
  <c r="AX293" i="6" s="1"/>
  <c r="AG291" i="6"/>
  <c r="AW293" i="6" s="1"/>
  <c r="AF291" i="6"/>
  <c r="AV293" i="6" s="1"/>
  <c r="AE291" i="6"/>
  <c r="AU293" i="6" s="1"/>
  <c r="AD291" i="6"/>
  <c r="AT293" i="6" s="1"/>
  <c r="AC291" i="6"/>
  <c r="AS293" i="6" s="1"/>
  <c r="AB291" i="6"/>
  <c r="AR293" i="6" s="1"/>
  <c r="AA291" i="6"/>
  <c r="AQ293" i="6" s="1"/>
  <c r="Z291" i="6"/>
  <c r="AP293" i="6" s="1"/>
  <c r="Y291" i="6"/>
  <c r="AO293" i="6" s="1"/>
  <c r="X291" i="6"/>
  <c r="AN293" i="6" s="1"/>
  <c r="W291" i="6"/>
  <c r="AM293" i="6" s="1"/>
  <c r="V291" i="6"/>
  <c r="AL293" i="6" s="1"/>
  <c r="U291" i="6"/>
  <c r="AK293" i="6" s="1"/>
  <c r="T291" i="6"/>
  <c r="S291" i="6"/>
  <c r="AI293" i="6" s="1"/>
  <c r="AH289" i="6"/>
  <c r="AG289" i="6"/>
  <c r="AF289" i="6"/>
  <c r="AE289" i="6"/>
  <c r="AD289" i="6"/>
  <c r="AC289" i="6"/>
  <c r="AB289" i="6"/>
  <c r="AA289" i="6"/>
  <c r="Z289" i="6"/>
  <c r="Y289" i="6"/>
  <c r="X289" i="6"/>
  <c r="W289" i="6"/>
  <c r="V289" i="6"/>
  <c r="U289" i="6"/>
  <c r="T289" i="6"/>
  <c r="S289" i="6"/>
  <c r="AH287" i="6"/>
  <c r="AX289" i="6" s="1"/>
  <c r="AG287" i="6"/>
  <c r="AW289" i="6" s="1"/>
  <c r="AF287" i="6"/>
  <c r="AV289" i="6" s="1"/>
  <c r="AE287" i="6"/>
  <c r="AU289" i="6" s="1"/>
  <c r="AD287" i="6"/>
  <c r="AT289" i="6" s="1"/>
  <c r="AC287" i="6"/>
  <c r="AS289" i="6" s="1"/>
  <c r="AB287" i="6"/>
  <c r="AR289" i="6" s="1"/>
  <c r="AA287" i="6"/>
  <c r="AQ289" i="6" s="1"/>
  <c r="Z287" i="6"/>
  <c r="AP289" i="6" s="1"/>
  <c r="Y287" i="6"/>
  <c r="AO289" i="6" s="1"/>
  <c r="X287" i="6"/>
  <c r="AN289" i="6" s="1"/>
  <c r="W287" i="6"/>
  <c r="AM289" i="6" s="1"/>
  <c r="V287" i="6"/>
  <c r="AL289" i="6" s="1"/>
  <c r="U287" i="6"/>
  <c r="AK289" i="6" s="1"/>
  <c r="T287" i="6"/>
  <c r="AJ289" i="6" s="1"/>
  <c r="S287" i="6"/>
  <c r="AI289" i="6" s="1"/>
  <c r="AM285" i="6"/>
  <c r="AL285" i="6"/>
  <c r="AJ285" i="6"/>
  <c r="AH285" i="6"/>
  <c r="AG285" i="6"/>
  <c r="AF285" i="6"/>
  <c r="AE285" i="6"/>
  <c r="AD285" i="6"/>
  <c r="AC285" i="6"/>
  <c r="AB285" i="6"/>
  <c r="AA285" i="6"/>
  <c r="Z285" i="6"/>
  <c r="Y285" i="6"/>
  <c r="X285" i="6"/>
  <c r="W285" i="6"/>
  <c r="V285" i="6"/>
  <c r="U285" i="6"/>
  <c r="T285" i="6"/>
  <c r="S285" i="6"/>
  <c r="AH283" i="6"/>
  <c r="AX285" i="6" s="1"/>
  <c r="AG283" i="6"/>
  <c r="AW285" i="6" s="1"/>
  <c r="AF283" i="6"/>
  <c r="AV285" i="6" s="1"/>
  <c r="AE283" i="6"/>
  <c r="AU285" i="6" s="1"/>
  <c r="AD283" i="6"/>
  <c r="AT285" i="6" s="1"/>
  <c r="AC283" i="6"/>
  <c r="AS285" i="6" s="1"/>
  <c r="AB283" i="6"/>
  <c r="AR285" i="6" s="1"/>
  <c r="AA283" i="6"/>
  <c r="AQ285" i="6" s="1"/>
  <c r="Z283" i="6"/>
  <c r="AP285" i="6" s="1"/>
  <c r="Y283" i="6"/>
  <c r="AO285" i="6" s="1"/>
  <c r="X283" i="6"/>
  <c r="AN285" i="6" s="1"/>
  <c r="W283" i="6"/>
  <c r="V283" i="6"/>
  <c r="U283" i="6"/>
  <c r="AK285" i="6" s="1"/>
  <c r="T283" i="6"/>
  <c r="S283" i="6"/>
  <c r="AI285" i="6" s="1"/>
  <c r="AW281" i="6"/>
  <c r="AH281" i="6"/>
  <c r="AG281" i="6"/>
  <c r="AF281" i="6"/>
  <c r="AE281" i="6"/>
  <c r="AD281" i="6"/>
  <c r="AC281" i="6"/>
  <c r="AB281" i="6"/>
  <c r="AA281" i="6"/>
  <c r="Z281" i="6"/>
  <c r="Y281" i="6"/>
  <c r="X281" i="6"/>
  <c r="W281" i="6"/>
  <c r="V281" i="6"/>
  <c r="U281" i="6"/>
  <c r="T281" i="6"/>
  <c r="S281" i="6"/>
  <c r="AH279" i="6"/>
  <c r="AX281" i="6" s="1"/>
  <c r="AG279" i="6"/>
  <c r="AF279" i="6"/>
  <c r="AV281" i="6" s="1"/>
  <c r="AE279" i="6"/>
  <c r="AU281" i="6" s="1"/>
  <c r="AD279" i="6"/>
  <c r="AT281" i="6" s="1"/>
  <c r="AC279" i="6"/>
  <c r="AS281" i="6" s="1"/>
  <c r="AB279" i="6"/>
  <c r="AR281" i="6" s="1"/>
  <c r="AA279" i="6"/>
  <c r="AQ281" i="6" s="1"/>
  <c r="Z279" i="6"/>
  <c r="AP281" i="6" s="1"/>
  <c r="Y279" i="6"/>
  <c r="AO281" i="6" s="1"/>
  <c r="X279" i="6"/>
  <c r="AN281" i="6" s="1"/>
  <c r="W279" i="6"/>
  <c r="AM281" i="6" s="1"/>
  <c r="V279" i="6"/>
  <c r="AL281" i="6" s="1"/>
  <c r="U279" i="6"/>
  <c r="AK281" i="6" s="1"/>
  <c r="T279" i="6"/>
  <c r="AJ281" i="6" s="1"/>
  <c r="S279" i="6"/>
  <c r="AI281" i="6" s="1"/>
  <c r="AH277" i="6"/>
  <c r="AG277" i="6"/>
  <c r="AF277" i="6"/>
  <c r="AE277" i="6"/>
  <c r="AD277" i="6"/>
  <c r="AC277" i="6"/>
  <c r="AB277" i="6"/>
  <c r="AA277" i="6"/>
  <c r="Z277" i="6"/>
  <c r="Y277" i="6"/>
  <c r="X277" i="6"/>
  <c r="W277" i="6"/>
  <c r="V277" i="6"/>
  <c r="U277" i="6"/>
  <c r="T277" i="6"/>
  <c r="S277" i="6"/>
  <c r="AH275" i="6"/>
  <c r="AX277" i="6" s="1"/>
  <c r="AG275" i="6"/>
  <c r="AW277" i="6" s="1"/>
  <c r="AF275" i="6"/>
  <c r="AV277" i="6" s="1"/>
  <c r="AE275" i="6"/>
  <c r="AU277" i="6" s="1"/>
  <c r="AD275" i="6"/>
  <c r="AT277" i="6" s="1"/>
  <c r="AC275" i="6"/>
  <c r="AS277" i="6" s="1"/>
  <c r="AB275" i="6"/>
  <c r="AR277" i="6" s="1"/>
  <c r="AA275" i="6"/>
  <c r="AQ277" i="6" s="1"/>
  <c r="Z275" i="6"/>
  <c r="AP277" i="6" s="1"/>
  <c r="Y275" i="6"/>
  <c r="AO277" i="6" s="1"/>
  <c r="X275" i="6"/>
  <c r="AN277" i="6" s="1"/>
  <c r="W275" i="6"/>
  <c r="AM277" i="6" s="1"/>
  <c r="V275" i="6"/>
  <c r="AL277" i="6" s="1"/>
  <c r="U275" i="6"/>
  <c r="AK277" i="6" s="1"/>
  <c r="T275" i="6"/>
  <c r="AJ277" i="6" s="1"/>
  <c r="S275" i="6"/>
  <c r="AI277" i="6" s="1"/>
  <c r="AH273" i="6"/>
  <c r="AG273" i="6"/>
  <c r="AF273" i="6"/>
  <c r="AE273" i="6"/>
  <c r="AD273" i="6"/>
  <c r="AC273" i="6"/>
  <c r="AB273" i="6"/>
  <c r="AA273" i="6"/>
  <c r="Z273" i="6"/>
  <c r="Y273" i="6"/>
  <c r="X273" i="6"/>
  <c r="W273" i="6"/>
  <c r="V273" i="6"/>
  <c r="U273" i="6"/>
  <c r="T273" i="6"/>
  <c r="S273" i="6"/>
  <c r="AH271" i="6"/>
  <c r="AX273" i="6" s="1"/>
  <c r="AG271" i="6"/>
  <c r="AW273" i="6" s="1"/>
  <c r="AF271" i="6"/>
  <c r="AV273" i="6" s="1"/>
  <c r="AE271" i="6"/>
  <c r="AU273" i="6" s="1"/>
  <c r="AD271" i="6"/>
  <c r="AT273" i="6" s="1"/>
  <c r="AC271" i="6"/>
  <c r="AS273" i="6" s="1"/>
  <c r="AB271" i="6"/>
  <c r="AR273" i="6" s="1"/>
  <c r="AA271" i="6"/>
  <c r="AQ273" i="6" s="1"/>
  <c r="Z271" i="6"/>
  <c r="AP273" i="6" s="1"/>
  <c r="Y271" i="6"/>
  <c r="AO273" i="6" s="1"/>
  <c r="X271" i="6"/>
  <c r="W271" i="6"/>
  <c r="AM273" i="6" s="1"/>
  <c r="V271" i="6"/>
  <c r="AL273" i="6" s="1"/>
  <c r="U271" i="6"/>
  <c r="T271" i="6"/>
  <c r="AJ273" i="6" s="1"/>
  <c r="S271" i="6"/>
  <c r="AI273" i="6" s="1"/>
  <c r="AR269" i="6"/>
  <c r="AH269" i="6"/>
  <c r="AG269" i="6"/>
  <c r="AF269" i="6"/>
  <c r="AE269" i="6"/>
  <c r="AD269" i="6"/>
  <c r="AC269" i="6"/>
  <c r="AB269" i="6"/>
  <c r="AA269" i="6"/>
  <c r="Z269" i="6"/>
  <c r="Y269" i="6"/>
  <c r="X269" i="6"/>
  <c r="W269" i="6"/>
  <c r="V269" i="6"/>
  <c r="U269" i="6"/>
  <c r="T269" i="6"/>
  <c r="S269" i="6"/>
  <c r="AH267" i="6"/>
  <c r="AX269" i="6" s="1"/>
  <c r="AG267" i="6"/>
  <c r="AW269" i="6" s="1"/>
  <c r="AF267" i="6"/>
  <c r="AV269" i="6" s="1"/>
  <c r="AE267" i="6"/>
  <c r="AU269" i="6" s="1"/>
  <c r="AD267" i="6"/>
  <c r="AT269" i="6" s="1"/>
  <c r="AC267" i="6"/>
  <c r="AS269" i="6" s="1"/>
  <c r="AB267" i="6"/>
  <c r="AA267" i="6"/>
  <c r="AQ269" i="6" s="1"/>
  <c r="Z267" i="6"/>
  <c r="AP269" i="6" s="1"/>
  <c r="Y267" i="6"/>
  <c r="AO269" i="6" s="1"/>
  <c r="X267" i="6"/>
  <c r="AN269" i="6" s="1"/>
  <c r="W267" i="6"/>
  <c r="AM269" i="6" s="1"/>
  <c r="V267" i="6"/>
  <c r="AL269" i="6" s="1"/>
  <c r="U267" i="6"/>
  <c r="AK269" i="6" s="1"/>
  <c r="T267" i="6"/>
  <c r="AJ269" i="6" s="1"/>
  <c r="S267" i="6"/>
  <c r="AI269" i="6" s="1"/>
  <c r="AL264" i="6"/>
  <c r="AH264" i="6"/>
  <c r="AG264" i="6"/>
  <c r="AF264" i="6"/>
  <c r="AE264" i="6"/>
  <c r="AD264" i="6"/>
  <c r="AC264" i="6"/>
  <c r="AB264" i="6"/>
  <c r="AA264" i="6"/>
  <c r="Z264" i="6"/>
  <c r="Y264" i="6"/>
  <c r="X264" i="6"/>
  <c r="W264" i="6"/>
  <c r="V264" i="6"/>
  <c r="U264" i="6"/>
  <c r="T264" i="6"/>
  <c r="S264" i="6"/>
  <c r="AH262" i="6"/>
  <c r="AX264" i="6" s="1"/>
  <c r="AG262" i="6"/>
  <c r="AW264" i="6" s="1"/>
  <c r="AF262" i="6"/>
  <c r="AV264" i="6" s="1"/>
  <c r="AE262" i="6"/>
  <c r="AU264" i="6" s="1"/>
  <c r="AD262" i="6"/>
  <c r="AT264" i="6" s="1"/>
  <c r="AC262" i="6"/>
  <c r="AS264" i="6" s="1"/>
  <c r="AB262" i="6"/>
  <c r="AR264" i="6" s="1"/>
  <c r="AA262" i="6"/>
  <c r="AQ264" i="6" s="1"/>
  <c r="Z262" i="6"/>
  <c r="AP264" i="6" s="1"/>
  <c r="Y262" i="6"/>
  <c r="AO264" i="6" s="1"/>
  <c r="X262" i="6"/>
  <c r="AN264" i="6" s="1"/>
  <c r="W262" i="6"/>
  <c r="V262" i="6"/>
  <c r="U262" i="6"/>
  <c r="AK264" i="6" s="1"/>
  <c r="T262" i="6"/>
  <c r="S262" i="6"/>
  <c r="AI264" i="6" s="1"/>
  <c r="AJ260" i="6"/>
  <c r="AH260" i="6"/>
  <c r="AG260" i="6"/>
  <c r="AF260" i="6"/>
  <c r="AE260" i="6"/>
  <c r="AD260" i="6"/>
  <c r="AC260" i="6"/>
  <c r="AB260" i="6"/>
  <c r="AA260" i="6"/>
  <c r="Z260" i="6"/>
  <c r="Y260" i="6"/>
  <c r="X260" i="6"/>
  <c r="W260" i="6"/>
  <c r="V260" i="6"/>
  <c r="U260" i="6"/>
  <c r="T260" i="6"/>
  <c r="S260" i="6"/>
  <c r="AH258" i="6"/>
  <c r="AX260" i="6" s="1"/>
  <c r="AG258" i="6"/>
  <c r="AW260" i="6" s="1"/>
  <c r="AF258" i="6"/>
  <c r="AV260" i="6" s="1"/>
  <c r="AE258" i="6"/>
  <c r="AU260" i="6" s="1"/>
  <c r="AD258" i="6"/>
  <c r="AT260" i="6" s="1"/>
  <c r="AC258" i="6"/>
  <c r="AS260" i="6" s="1"/>
  <c r="AB258" i="6"/>
  <c r="AR260" i="6" s="1"/>
  <c r="AA258" i="6"/>
  <c r="AQ260" i="6" s="1"/>
  <c r="Z258" i="6"/>
  <c r="AP260" i="6" s="1"/>
  <c r="Y258" i="6"/>
  <c r="AO260" i="6" s="1"/>
  <c r="X258" i="6"/>
  <c r="AN260" i="6" s="1"/>
  <c r="W258" i="6"/>
  <c r="AM260" i="6" s="1"/>
  <c r="V258" i="6"/>
  <c r="AL260" i="6" s="1"/>
  <c r="U258" i="6"/>
  <c r="AK260" i="6" s="1"/>
  <c r="T258" i="6"/>
  <c r="S258" i="6"/>
  <c r="AI260" i="6" s="1"/>
  <c r="AT256" i="6"/>
  <c r="AH256" i="6"/>
  <c r="AG256" i="6"/>
  <c r="AF256" i="6"/>
  <c r="AE256" i="6"/>
  <c r="AD256" i="6"/>
  <c r="AC256" i="6"/>
  <c r="AB256" i="6"/>
  <c r="AA256" i="6"/>
  <c r="Z256" i="6"/>
  <c r="Y256" i="6"/>
  <c r="X256" i="6"/>
  <c r="W256" i="6"/>
  <c r="V256" i="6"/>
  <c r="U256" i="6"/>
  <c r="T256" i="6"/>
  <c r="S256" i="6"/>
  <c r="AH254" i="6"/>
  <c r="AX256" i="6" s="1"/>
  <c r="AG254" i="6"/>
  <c r="AW256" i="6" s="1"/>
  <c r="AF254" i="6"/>
  <c r="AV256" i="6" s="1"/>
  <c r="AE254" i="6"/>
  <c r="AU256" i="6" s="1"/>
  <c r="AD254" i="6"/>
  <c r="AC254" i="6"/>
  <c r="AS256" i="6" s="1"/>
  <c r="AB254" i="6"/>
  <c r="AR256" i="6" s="1"/>
  <c r="AA254" i="6"/>
  <c r="AQ256" i="6" s="1"/>
  <c r="Z254" i="6"/>
  <c r="AP256" i="6" s="1"/>
  <c r="Y254" i="6"/>
  <c r="AO256" i="6" s="1"/>
  <c r="X254" i="6"/>
  <c r="AN256" i="6" s="1"/>
  <c r="W254" i="6"/>
  <c r="AM256" i="6" s="1"/>
  <c r="V254" i="6"/>
  <c r="AL256" i="6" s="1"/>
  <c r="U254" i="6"/>
  <c r="AK256" i="6" s="1"/>
  <c r="T254" i="6"/>
  <c r="AJ256" i="6" s="1"/>
  <c r="S254" i="6"/>
  <c r="AI256" i="6" s="1"/>
  <c r="AX252" i="6"/>
  <c r="AH252" i="6"/>
  <c r="AG252" i="6"/>
  <c r="AF252" i="6"/>
  <c r="AE252" i="6"/>
  <c r="AD252" i="6"/>
  <c r="AC252" i="6"/>
  <c r="AB252" i="6"/>
  <c r="AA252" i="6"/>
  <c r="Z252" i="6"/>
  <c r="Y252" i="6"/>
  <c r="X252" i="6"/>
  <c r="W252" i="6"/>
  <c r="V252" i="6"/>
  <c r="U252" i="6"/>
  <c r="T252" i="6"/>
  <c r="S252" i="6"/>
  <c r="AH250" i="6"/>
  <c r="AG250" i="6"/>
  <c r="AW252" i="6" s="1"/>
  <c r="AF250" i="6"/>
  <c r="AV252" i="6" s="1"/>
  <c r="AE250" i="6"/>
  <c r="AU252" i="6" s="1"/>
  <c r="AD250" i="6"/>
  <c r="AT252" i="6" s="1"/>
  <c r="AC250" i="6"/>
  <c r="AS252" i="6" s="1"/>
  <c r="AB250" i="6"/>
  <c r="AR252" i="6" s="1"/>
  <c r="AA250" i="6"/>
  <c r="AQ252" i="6" s="1"/>
  <c r="Z250" i="6"/>
  <c r="AP252" i="6" s="1"/>
  <c r="Y250" i="6"/>
  <c r="AO252" i="6" s="1"/>
  <c r="X250" i="6"/>
  <c r="AN252" i="6" s="1"/>
  <c r="W250" i="6"/>
  <c r="AM252" i="6" s="1"/>
  <c r="V250" i="6"/>
  <c r="AL252" i="6" s="1"/>
  <c r="U250" i="6"/>
  <c r="AK252" i="6" s="1"/>
  <c r="T250" i="6"/>
  <c r="AJ252" i="6" s="1"/>
  <c r="S250" i="6"/>
  <c r="AI252" i="6" s="1"/>
  <c r="AV248" i="6"/>
  <c r="AH248" i="6"/>
  <c r="AG248" i="6"/>
  <c r="AF248" i="6"/>
  <c r="AE248" i="6"/>
  <c r="AD248" i="6"/>
  <c r="AC248" i="6"/>
  <c r="AB248" i="6"/>
  <c r="AA248" i="6"/>
  <c r="Z248" i="6"/>
  <c r="Y248" i="6"/>
  <c r="X248" i="6"/>
  <c r="W248" i="6"/>
  <c r="V248" i="6"/>
  <c r="U248" i="6"/>
  <c r="T248" i="6"/>
  <c r="S248" i="6"/>
  <c r="AH246" i="6"/>
  <c r="AX248" i="6" s="1"/>
  <c r="AG246" i="6"/>
  <c r="AW248" i="6" s="1"/>
  <c r="AF246" i="6"/>
  <c r="AE246" i="6"/>
  <c r="AU248" i="6" s="1"/>
  <c r="AD246" i="6"/>
  <c r="AT248" i="6" s="1"/>
  <c r="AC246" i="6"/>
  <c r="AS248" i="6" s="1"/>
  <c r="AB246" i="6"/>
  <c r="AR248" i="6" s="1"/>
  <c r="AA246" i="6"/>
  <c r="AQ248" i="6" s="1"/>
  <c r="Z246" i="6"/>
  <c r="AP248" i="6" s="1"/>
  <c r="Y246" i="6"/>
  <c r="AO248" i="6" s="1"/>
  <c r="X246" i="6"/>
  <c r="AN248" i="6" s="1"/>
  <c r="W246" i="6"/>
  <c r="V246" i="6"/>
  <c r="U246" i="6"/>
  <c r="AK248" i="6" s="1"/>
  <c r="T246" i="6"/>
  <c r="AJ248" i="6" s="1"/>
  <c r="S246" i="6"/>
  <c r="AI248" i="6" s="1"/>
  <c r="AK244" i="6"/>
  <c r="AH244" i="6"/>
  <c r="AG244" i="6"/>
  <c r="AF244" i="6"/>
  <c r="AE244" i="6"/>
  <c r="AD244" i="6"/>
  <c r="AC244" i="6"/>
  <c r="AB244" i="6"/>
  <c r="AA244" i="6"/>
  <c r="Z244" i="6"/>
  <c r="Y244" i="6"/>
  <c r="X244" i="6"/>
  <c r="W244" i="6"/>
  <c r="V244" i="6"/>
  <c r="U244" i="6"/>
  <c r="T244" i="6"/>
  <c r="S244" i="6"/>
  <c r="AH242" i="6"/>
  <c r="AX244" i="6" s="1"/>
  <c r="AG242" i="6"/>
  <c r="AW244" i="6" s="1"/>
  <c r="AF242" i="6"/>
  <c r="AV244" i="6" s="1"/>
  <c r="AE242" i="6"/>
  <c r="AU244" i="6" s="1"/>
  <c r="AD242" i="6"/>
  <c r="AT244" i="6" s="1"/>
  <c r="AC242" i="6"/>
  <c r="AS244" i="6" s="1"/>
  <c r="AB242" i="6"/>
  <c r="AR244" i="6" s="1"/>
  <c r="AA242" i="6"/>
  <c r="AQ244" i="6" s="1"/>
  <c r="Z242" i="6"/>
  <c r="AP244" i="6" s="1"/>
  <c r="Y242" i="6"/>
  <c r="AO244" i="6" s="1"/>
  <c r="X242" i="6"/>
  <c r="AN244" i="6" s="1"/>
  <c r="W242" i="6"/>
  <c r="AM244" i="6" s="1"/>
  <c r="V242" i="6"/>
  <c r="U242" i="6"/>
  <c r="T242" i="6"/>
  <c r="AJ244" i="6" s="1"/>
  <c r="S242" i="6"/>
  <c r="AI244" i="6" s="1"/>
  <c r="AT240" i="6"/>
  <c r="AH240" i="6"/>
  <c r="AG240" i="6"/>
  <c r="AF240" i="6"/>
  <c r="AE240" i="6"/>
  <c r="AD240" i="6"/>
  <c r="AC240" i="6"/>
  <c r="AB240" i="6"/>
  <c r="AA240" i="6"/>
  <c r="Z240" i="6"/>
  <c r="Y240" i="6"/>
  <c r="X240" i="6"/>
  <c r="W240" i="6"/>
  <c r="V240" i="6"/>
  <c r="U240" i="6"/>
  <c r="T240" i="6"/>
  <c r="S240" i="6"/>
  <c r="AH238" i="6"/>
  <c r="AX240" i="6" s="1"/>
  <c r="AG238" i="6"/>
  <c r="AW240" i="6" s="1"/>
  <c r="AF238" i="6"/>
  <c r="AV240" i="6" s="1"/>
  <c r="AE238" i="6"/>
  <c r="AU240" i="6" s="1"/>
  <c r="AD238" i="6"/>
  <c r="AC238" i="6"/>
  <c r="AS240" i="6" s="1"/>
  <c r="AB238" i="6"/>
  <c r="AR240" i="6" s="1"/>
  <c r="AA238" i="6"/>
  <c r="AQ240" i="6" s="1"/>
  <c r="Z238" i="6"/>
  <c r="AP240" i="6" s="1"/>
  <c r="Y238" i="6"/>
  <c r="AO240" i="6" s="1"/>
  <c r="X238" i="6"/>
  <c r="AN240" i="6" s="1"/>
  <c r="W238" i="6"/>
  <c r="AM240" i="6" s="1"/>
  <c r="V238" i="6"/>
  <c r="AL240" i="6" s="1"/>
  <c r="U238" i="6"/>
  <c r="AK240" i="6" s="1"/>
  <c r="T238" i="6"/>
  <c r="AJ240" i="6" s="1"/>
  <c r="S238" i="6"/>
  <c r="AI240" i="6" s="1"/>
  <c r="AH235" i="6"/>
  <c r="AG235" i="6"/>
  <c r="AF235" i="6"/>
  <c r="AE235" i="6"/>
  <c r="AD235" i="6"/>
  <c r="AC235" i="6"/>
  <c r="AB235" i="6"/>
  <c r="AA235" i="6"/>
  <c r="Z235" i="6"/>
  <c r="Y235" i="6"/>
  <c r="X235" i="6"/>
  <c r="W235" i="6"/>
  <c r="V235" i="6"/>
  <c r="U235" i="6"/>
  <c r="T235" i="6"/>
  <c r="S235" i="6"/>
  <c r="AH233" i="6"/>
  <c r="AX235" i="6" s="1"/>
  <c r="AG233" i="6"/>
  <c r="AW235" i="6" s="1"/>
  <c r="AF233" i="6"/>
  <c r="AV235" i="6" s="1"/>
  <c r="AE233" i="6"/>
  <c r="AU235" i="6" s="1"/>
  <c r="AD233" i="6"/>
  <c r="AT235" i="6" s="1"/>
  <c r="AC233" i="6"/>
  <c r="AS235" i="6" s="1"/>
  <c r="AB233" i="6"/>
  <c r="AR235" i="6" s="1"/>
  <c r="AA233" i="6"/>
  <c r="AQ235" i="6" s="1"/>
  <c r="Z233" i="6"/>
  <c r="AP235" i="6" s="1"/>
  <c r="Y233" i="6"/>
  <c r="AO235" i="6" s="1"/>
  <c r="X233" i="6"/>
  <c r="AN235" i="6" s="1"/>
  <c r="W233" i="6"/>
  <c r="AM235" i="6" s="1"/>
  <c r="V233" i="6"/>
  <c r="AL235" i="6" s="1"/>
  <c r="U233" i="6"/>
  <c r="AK235" i="6" s="1"/>
  <c r="T233" i="6"/>
  <c r="AJ235" i="6" s="1"/>
  <c r="S233" i="6"/>
  <c r="AI235" i="6" s="1"/>
  <c r="AL231" i="6"/>
  <c r="AK231" i="6"/>
  <c r="AH231" i="6"/>
  <c r="AG231" i="6"/>
  <c r="AF231" i="6"/>
  <c r="AE231" i="6"/>
  <c r="AD231" i="6"/>
  <c r="AC231" i="6"/>
  <c r="AB231" i="6"/>
  <c r="AA231" i="6"/>
  <c r="Z231" i="6"/>
  <c r="Y231" i="6"/>
  <c r="X231" i="6"/>
  <c r="W231" i="6"/>
  <c r="V231" i="6"/>
  <c r="U231" i="6"/>
  <c r="T231" i="6"/>
  <c r="S231" i="6"/>
  <c r="AH229" i="6"/>
  <c r="AX231" i="6" s="1"/>
  <c r="AG229" i="6"/>
  <c r="AW231" i="6" s="1"/>
  <c r="AF229" i="6"/>
  <c r="AV231" i="6" s="1"/>
  <c r="AE229" i="6"/>
  <c r="AU231" i="6" s="1"/>
  <c r="AD229" i="6"/>
  <c r="AT231" i="6" s="1"/>
  <c r="AC229" i="6"/>
  <c r="AS231" i="6" s="1"/>
  <c r="AB229" i="6"/>
  <c r="AR231" i="6" s="1"/>
  <c r="AA229" i="6"/>
  <c r="AQ231" i="6" s="1"/>
  <c r="Z229" i="6"/>
  <c r="AP231" i="6" s="1"/>
  <c r="Y229" i="6"/>
  <c r="AO231" i="6" s="1"/>
  <c r="X229" i="6"/>
  <c r="AN231" i="6" s="1"/>
  <c r="W229" i="6"/>
  <c r="AM231" i="6" s="1"/>
  <c r="V229" i="6"/>
  <c r="U229" i="6"/>
  <c r="T229" i="6"/>
  <c r="AJ231" i="6" s="1"/>
  <c r="S229" i="6"/>
  <c r="AI231" i="6" s="1"/>
  <c r="AX227" i="6"/>
  <c r="AS227" i="6"/>
  <c r="AH227" i="6"/>
  <c r="AG227" i="6"/>
  <c r="AF227" i="6"/>
  <c r="AE227" i="6"/>
  <c r="AD227" i="6"/>
  <c r="AC227" i="6"/>
  <c r="AB227" i="6"/>
  <c r="AA227" i="6"/>
  <c r="Z227" i="6"/>
  <c r="Y227" i="6"/>
  <c r="X227" i="6"/>
  <c r="W227" i="6"/>
  <c r="V227" i="6"/>
  <c r="U227" i="6"/>
  <c r="T227" i="6"/>
  <c r="S227" i="6"/>
  <c r="AH225" i="6"/>
  <c r="AG225" i="6"/>
  <c r="AW227" i="6" s="1"/>
  <c r="AF225" i="6"/>
  <c r="AV227" i="6" s="1"/>
  <c r="AE225" i="6"/>
  <c r="AU227" i="6" s="1"/>
  <c r="AD225" i="6"/>
  <c r="AT227" i="6" s="1"/>
  <c r="AC225" i="6"/>
  <c r="AB225" i="6"/>
  <c r="AR227" i="6" s="1"/>
  <c r="AA225" i="6"/>
  <c r="AQ227" i="6" s="1"/>
  <c r="Z225" i="6"/>
  <c r="AP227" i="6" s="1"/>
  <c r="Y225" i="6"/>
  <c r="AO227" i="6" s="1"/>
  <c r="X225" i="6"/>
  <c r="AN227" i="6" s="1"/>
  <c r="W225" i="6"/>
  <c r="AM227" i="6" s="1"/>
  <c r="V225" i="6"/>
  <c r="AL227" i="6" s="1"/>
  <c r="U225" i="6"/>
  <c r="AK227" i="6" s="1"/>
  <c r="T225" i="6"/>
  <c r="AJ227" i="6" s="1"/>
  <c r="S225" i="6"/>
  <c r="AI227" i="6" s="1"/>
  <c r="AH223" i="6"/>
  <c r="AG223" i="6"/>
  <c r="AF223" i="6"/>
  <c r="AE223" i="6"/>
  <c r="AD223" i="6"/>
  <c r="AC223" i="6"/>
  <c r="AB223" i="6"/>
  <c r="AA223" i="6"/>
  <c r="Z223" i="6"/>
  <c r="Y223" i="6"/>
  <c r="X223" i="6"/>
  <c r="W223" i="6"/>
  <c r="V223" i="6"/>
  <c r="U223" i="6"/>
  <c r="T223" i="6"/>
  <c r="S223" i="6"/>
  <c r="AH221" i="6"/>
  <c r="AX223" i="6" s="1"/>
  <c r="AG221" i="6"/>
  <c r="AW223" i="6" s="1"/>
  <c r="AF221" i="6"/>
  <c r="AV223" i="6" s="1"/>
  <c r="AE221" i="6"/>
  <c r="AU223" i="6" s="1"/>
  <c r="AD221" i="6"/>
  <c r="AT223" i="6" s="1"/>
  <c r="AC221" i="6"/>
  <c r="AS223" i="6" s="1"/>
  <c r="AB221" i="6"/>
  <c r="AR223" i="6" s="1"/>
  <c r="AA221" i="6"/>
  <c r="AQ223" i="6" s="1"/>
  <c r="Z221" i="6"/>
  <c r="AP223" i="6" s="1"/>
  <c r="Y221" i="6"/>
  <c r="AO223" i="6" s="1"/>
  <c r="X221" i="6"/>
  <c r="AN223" i="6" s="1"/>
  <c r="W221" i="6"/>
  <c r="AM223" i="6" s="1"/>
  <c r="V221" i="6"/>
  <c r="AL223" i="6" s="1"/>
  <c r="U221" i="6"/>
  <c r="AK223" i="6" s="1"/>
  <c r="T221" i="6"/>
  <c r="AJ223" i="6" s="1"/>
  <c r="S221" i="6"/>
  <c r="AI223" i="6" s="1"/>
  <c r="AH219" i="6"/>
  <c r="AG219" i="6"/>
  <c r="AF219" i="6"/>
  <c r="AE219" i="6"/>
  <c r="AD219" i="6"/>
  <c r="AC219" i="6"/>
  <c r="AB219" i="6"/>
  <c r="AA219" i="6"/>
  <c r="Z219" i="6"/>
  <c r="Y219" i="6"/>
  <c r="X219" i="6"/>
  <c r="W219" i="6"/>
  <c r="V219" i="6"/>
  <c r="U219" i="6"/>
  <c r="T219" i="6"/>
  <c r="S219" i="6"/>
  <c r="AH217" i="6"/>
  <c r="AX219" i="6" s="1"/>
  <c r="AG217" i="6"/>
  <c r="AW219" i="6" s="1"/>
  <c r="AF217" i="6"/>
  <c r="AV219" i="6" s="1"/>
  <c r="AE217" i="6"/>
  <c r="AU219" i="6" s="1"/>
  <c r="AD217" i="6"/>
  <c r="AT219" i="6" s="1"/>
  <c r="AC217" i="6"/>
  <c r="AS219" i="6" s="1"/>
  <c r="AB217" i="6"/>
  <c r="AR219" i="6" s="1"/>
  <c r="AA217" i="6"/>
  <c r="AQ219" i="6" s="1"/>
  <c r="Z217" i="6"/>
  <c r="AP219" i="6" s="1"/>
  <c r="Y217" i="6"/>
  <c r="AO219" i="6" s="1"/>
  <c r="X217" i="6"/>
  <c r="AN219" i="6" s="1"/>
  <c r="W217" i="6"/>
  <c r="AM219" i="6" s="1"/>
  <c r="V217" i="6"/>
  <c r="AL219" i="6" s="1"/>
  <c r="U217" i="6"/>
  <c r="AK219" i="6" s="1"/>
  <c r="T217" i="6"/>
  <c r="AJ219" i="6" s="1"/>
  <c r="S217" i="6"/>
  <c r="AI219" i="6" s="1"/>
  <c r="AN215" i="6"/>
  <c r="AM215" i="6"/>
  <c r="AH215" i="6"/>
  <c r="AG215" i="6"/>
  <c r="AF215" i="6"/>
  <c r="AE215" i="6"/>
  <c r="AD215" i="6"/>
  <c r="AC215" i="6"/>
  <c r="AB215" i="6"/>
  <c r="AA215" i="6"/>
  <c r="Z215" i="6"/>
  <c r="Y215" i="6"/>
  <c r="X215" i="6"/>
  <c r="W215" i="6"/>
  <c r="V215" i="6"/>
  <c r="U215" i="6"/>
  <c r="T215" i="6"/>
  <c r="S215" i="6"/>
  <c r="AH213" i="6"/>
  <c r="AX215" i="6" s="1"/>
  <c r="AG213" i="6"/>
  <c r="AW215" i="6" s="1"/>
  <c r="AF213" i="6"/>
  <c r="AV215" i="6" s="1"/>
  <c r="AE213" i="6"/>
  <c r="AU215" i="6" s="1"/>
  <c r="AD213" i="6"/>
  <c r="AT215" i="6" s="1"/>
  <c r="AC213" i="6"/>
  <c r="AS215" i="6" s="1"/>
  <c r="AB213" i="6"/>
  <c r="AR215" i="6" s="1"/>
  <c r="AA213" i="6"/>
  <c r="AQ215" i="6" s="1"/>
  <c r="Z213" i="6"/>
  <c r="AP215" i="6" s="1"/>
  <c r="Y213" i="6"/>
  <c r="AO215" i="6" s="1"/>
  <c r="X213" i="6"/>
  <c r="W213" i="6"/>
  <c r="V213" i="6"/>
  <c r="AL215" i="6" s="1"/>
  <c r="U213" i="6"/>
  <c r="AK215" i="6" s="1"/>
  <c r="T213" i="6"/>
  <c r="AJ215" i="6" s="1"/>
  <c r="S213" i="6"/>
  <c r="AI215" i="6" s="1"/>
  <c r="AH211" i="6"/>
  <c r="AG211" i="6"/>
  <c r="AF211" i="6"/>
  <c r="AE211" i="6"/>
  <c r="AD211" i="6"/>
  <c r="AC211" i="6"/>
  <c r="AB211" i="6"/>
  <c r="AA211" i="6"/>
  <c r="Z211" i="6"/>
  <c r="Y211" i="6"/>
  <c r="X211" i="6"/>
  <c r="W211" i="6"/>
  <c r="V211" i="6"/>
  <c r="U211" i="6"/>
  <c r="T211" i="6"/>
  <c r="S211" i="6"/>
  <c r="AH209" i="6"/>
  <c r="AX211" i="6" s="1"/>
  <c r="AG209" i="6"/>
  <c r="AW211" i="6" s="1"/>
  <c r="AF209" i="6"/>
  <c r="AV211" i="6" s="1"/>
  <c r="AE209" i="6"/>
  <c r="AU211" i="6" s="1"/>
  <c r="AD209" i="6"/>
  <c r="AT211" i="6" s="1"/>
  <c r="AC209" i="6"/>
  <c r="AS211" i="6" s="1"/>
  <c r="AB209" i="6"/>
  <c r="AR211" i="6" s="1"/>
  <c r="AA209" i="6"/>
  <c r="AQ211" i="6" s="1"/>
  <c r="Z209" i="6"/>
  <c r="AP211" i="6" s="1"/>
  <c r="Y209" i="6"/>
  <c r="AO211" i="6" s="1"/>
  <c r="X209" i="6"/>
  <c r="AN211" i="6" s="1"/>
  <c r="W209" i="6"/>
  <c r="AM211" i="6" s="1"/>
  <c r="V209" i="6"/>
  <c r="AL211" i="6" s="1"/>
  <c r="U209" i="6"/>
  <c r="AK211" i="6" s="1"/>
  <c r="T209" i="6"/>
  <c r="AJ211" i="6" s="1"/>
  <c r="S209" i="6"/>
  <c r="AI211" i="6" s="1"/>
  <c r="AT206" i="6"/>
  <c r="AM206" i="6"/>
  <c r="AH206" i="6"/>
  <c r="AG206" i="6"/>
  <c r="AF206" i="6"/>
  <c r="AE206" i="6"/>
  <c r="AD206" i="6"/>
  <c r="AC206" i="6"/>
  <c r="AB206" i="6"/>
  <c r="AA206" i="6"/>
  <c r="Z206" i="6"/>
  <c r="Y206" i="6"/>
  <c r="X206" i="6"/>
  <c r="W206" i="6"/>
  <c r="V206" i="6"/>
  <c r="U206" i="6"/>
  <c r="T206" i="6"/>
  <c r="S206" i="6"/>
  <c r="AH204" i="6"/>
  <c r="AX206" i="6" s="1"/>
  <c r="AG204" i="6"/>
  <c r="AW206" i="6" s="1"/>
  <c r="AF204" i="6"/>
  <c r="AV206" i="6" s="1"/>
  <c r="AE204" i="6"/>
  <c r="AU206" i="6" s="1"/>
  <c r="AD204" i="6"/>
  <c r="AC204" i="6"/>
  <c r="AS206" i="6" s="1"/>
  <c r="AB204" i="6"/>
  <c r="AR206" i="6" s="1"/>
  <c r="AA204" i="6"/>
  <c r="AQ206" i="6" s="1"/>
  <c r="Z204" i="6"/>
  <c r="AP206" i="6" s="1"/>
  <c r="Y204" i="6"/>
  <c r="AO206" i="6" s="1"/>
  <c r="X204" i="6"/>
  <c r="AN206" i="6" s="1"/>
  <c r="W204" i="6"/>
  <c r="V204" i="6"/>
  <c r="AL206" i="6" s="1"/>
  <c r="U204" i="6"/>
  <c r="AK206" i="6" s="1"/>
  <c r="T204" i="6"/>
  <c r="AJ206" i="6" s="1"/>
  <c r="S204" i="6"/>
  <c r="AI206" i="6" s="1"/>
  <c r="AH202" i="6"/>
  <c r="AG202" i="6"/>
  <c r="AF202" i="6"/>
  <c r="AE202" i="6"/>
  <c r="AD202" i="6"/>
  <c r="AC202" i="6"/>
  <c r="AB202" i="6"/>
  <c r="AA202" i="6"/>
  <c r="Z202" i="6"/>
  <c r="Y202" i="6"/>
  <c r="X202" i="6"/>
  <c r="W202" i="6"/>
  <c r="V202" i="6"/>
  <c r="U202" i="6"/>
  <c r="T202" i="6"/>
  <c r="S202" i="6"/>
  <c r="AH200" i="6"/>
  <c r="AX202" i="6" s="1"/>
  <c r="AG200" i="6"/>
  <c r="AW202" i="6" s="1"/>
  <c r="AF200" i="6"/>
  <c r="AV202" i="6" s="1"/>
  <c r="AE200" i="6"/>
  <c r="AU202" i="6" s="1"/>
  <c r="AD200" i="6"/>
  <c r="AT202" i="6" s="1"/>
  <c r="AC200" i="6"/>
  <c r="AS202" i="6" s="1"/>
  <c r="AB200" i="6"/>
  <c r="AR202" i="6" s="1"/>
  <c r="AA200" i="6"/>
  <c r="AQ202" i="6" s="1"/>
  <c r="Z200" i="6"/>
  <c r="AP202" i="6" s="1"/>
  <c r="Y200" i="6"/>
  <c r="AO202" i="6" s="1"/>
  <c r="X200" i="6"/>
  <c r="AN202" i="6" s="1"/>
  <c r="W200" i="6"/>
  <c r="AM202" i="6" s="1"/>
  <c r="V200" i="6"/>
  <c r="AL202" i="6" s="1"/>
  <c r="U200" i="6"/>
  <c r="AK202" i="6" s="1"/>
  <c r="T200" i="6"/>
  <c r="AJ202" i="6" s="1"/>
  <c r="S200" i="6"/>
  <c r="AI202" i="6" s="1"/>
  <c r="AT198" i="6"/>
  <c r="AH198" i="6"/>
  <c r="AG198" i="6"/>
  <c r="AF198" i="6"/>
  <c r="AE198" i="6"/>
  <c r="AD198" i="6"/>
  <c r="AC198" i="6"/>
  <c r="AB198" i="6"/>
  <c r="AA198" i="6"/>
  <c r="Z198" i="6"/>
  <c r="Y198" i="6"/>
  <c r="X198" i="6"/>
  <c r="W198" i="6"/>
  <c r="V198" i="6"/>
  <c r="U198" i="6"/>
  <c r="T198" i="6"/>
  <c r="S198" i="6"/>
  <c r="AH196" i="6"/>
  <c r="AX198" i="6" s="1"/>
  <c r="AG196" i="6"/>
  <c r="AW198" i="6" s="1"/>
  <c r="AF196" i="6"/>
  <c r="AV198" i="6" s="1"/>
  <c r="AE196" i="6"/>
  <c r="AU198" i="6" s="1"/>
  <c r="AD196" i="6"/>
  <c r="AC196" i="6"/>
  <c r="AS198" i="6" s="1"/>
  <c r="AB196" i="6"/>
  <c r="AR198" i="6" s="1"/>
  <c r="AA196" i="6"/>
  <c r="AQ198" i="6" s="1"/>
  <c r="Z196" i="6"/>
  <c r="AP198" i="6" s="1"/>
  <c r="Y196" i="6"/>
  <c r="X196" i="6"/>
  <c r="AN198" i="6" s="1"/>
  <c r="W196" i="6"/>
  <c r="AM198" i="6" s="1"/>
  <c r="V196" i="6"/>
  <c r="AL198" i="6" s="1"/>
  <c r="U196" i="6"/>
  <c r="AK198" i="6" s="1"/>
  <c r="T196" i="6"/>
  <c r="AJ198" i="6" s="1"/>
  <c r="S196" i="6"/>
  <c r="AI198" i="6" s="1"/>
  <c r="AH194" i="6"/>
  <c r="AG194" i="6"/>
  <c r="AF194" i="6"/>
  <c r="AE194" i="6"/>
  <c r="AD194" i="6"/>
  <c r="AC194" i="6"/>
  <c r="AB194" i="6"/>
  <c r="AA194" i="6"/>
  <c r="Z194" i="6"/>
  <c r="Y194" i="6"/>
  <c r="X194" i="6"/>
  <c r="W194" i="6"/>
  <c r="V194" i="6"/>
  <c r="U194" i="6"/>
  <c r="T194" i="6"/>
  <c r="S194" i="6"/>
  <c r="AH192" i="6"/>
  <c r="AX194" i="6" s="1"/>
  <c r="AG192" i="6"/>
  <c r="AW194" i="6" s="1"/>
  <c r="AF192" i="6"/>
  <c r="AV194" i="6" s="1"/>
  <c r="AE192" i="6"/>
  <c r="AU194" i="6" s="1"/>
  <c r="AD192" i="6"/>
  <c r="AT194" i="6" s="1"/>
  <c r="AC192" i="6"/>
  <c r="AS194" i="6" s="1"/>
  <c r="AB192" i="6"/>
  <c r="AR194" i="6" s="1"/>
  <c r="AA192" i="6"/>
  <c r="AQ194" i="6" s="1"/>
  <c r="Z192" i="6"/>
  <c r="AP194" i="6" s="1"/>
  <c r="Y192" i="6"/>
  <c r="AO194" i="6" s="1"/>
  <c r="X192" i="6"/>
  <c r="AN194" i="6" s="1"/>
  <c r="W192" i="6"/>
  <c r="AM194" i="6" s="1"/>
  <c r="V192" i="6"/>
  <c r="AL194" i="6" s="1"/>
  <c r="U192" i="6"/>
  <c r="AK194" i="6" s="1"/>
  <c r="T192" i="6"/>
  <c r="AJ194" i="6" s="1"/>
  <c r="S192" i="6"/>
  <c r="AI194" i="6" s="1"/>
  <c r="AV190" i="6"/>
  <c r="AU190" i="6"/>
  <c r="AT190" i="6"/>
  <c r="AK190" i="6"/>
  <c r="AH190" i="6"/>
  <c r="AG190" i="6"/>
  <c r="AF190" i="6"/>
  <c r="AE190" i="6"/>
  <c r="AD190" i="6"/>
  <c r="AC190" i="6"/>
  <c r="AB190" i="6"/>
  <c r="AA190" i="6"/>
  <c r="Z190" i="6"/>
  <c r="Y190" i="6"/>
  <c r="X190" i="6"/>
  <c r="W190" i="6"/>
  <c r="V190" i="6"/>
  <c r="U190" i="6"/>
  <c r="T190" i="6"/>
  <c r="S190" i="6"/>
  <c r="AH188" i="6"/>
  <c r="AX190" i="6" s="1"/>
  <c r="AG188" i="6"/>
  <c r="AW190" i="6" s="1"/>
  <c r="AF188" i="6"/>
  <c r="AE188" i="6"/>
  <c r="AD188" i="6"/>
  <c r="AC188" i="6"/>
  <c r="AS190" i="6" s="1"/>
  <c r="AB188" i="6"/>
  <c r="AR190" i="6" s="1"/>
  <c r="AA188" i="6"/>
  <c r="AQ190" i="6" s="1"/>
  <c r="Z188" i="6"/>
  <c r="AP190" i="6" s="1"/>
  <c r="Y188" i="6"/>
  <c r="AO190" i="6" s="1"/>
  <c r="X188" i="6"/>
  <c r="AN190" i="6" s="1"/>
  <c r="W188" i="6"/>
  <c r="AM190" i="6" s="1"/>
  <c r="V188" i="6"/>
  <c r="AL190" i="6" s="1"/>
  <c r="U188" i="6"/>
  <c r="T188" i="6"/>
  <c r="AJ190" i="6" s="1"/>
  <c r="S188" i="6"/>
  <c r="AI190" i="6" s="1"/>
  <c r="AT186" i="6"/>
  <c r="AH186" i="6"/>
  <c r="AG186" i="6"/>
  <c r="AF186" i="6"/>
  <c r="AE186" i="6"/>
  <c r="AD186" i="6"/>
  <c r="AC186" i="6"/>
  <c r="AB186" i="6"/>
  <c r="AA186" i="6"/>
  <c r="Z186" i="6"/>
  <c r="Y186" i="6"/>
  <c r="X186" i="6"/>
  <c r="W186" i="6"/>
  <c r="V186" i="6"/>
  <c r="U186" i="6"/>
  <c r="T186" i="6"/>
  <c r="S186" i="6"/>
  <c r="AH184" i="6"/>
  <c r="AX186" i="6" s="1"/>
  <c r="AG184" i="6"/>
  <c r="AW186" i="6" s="1"/>
  <c r="AF184" i="6"/>
  <c r="AV186" i="6" s="1"/>
  <c r="AE184" i="6"/>
  <c r="AU186" i="6" s="1"/>
  <c r="AD184" i="6"/>
  <c r="AC184" i="6"/>
  <c r="AS186" i="6" s="1"/>
  <c r="AB184" i="6"/>
  <c r="AR186" i="6" s="1"/>
  <c r="AA184" i="6"/>
  <c r="AQ186" i="6" s="1"/>
  <c r="Z184" i="6"/>
  <c r="AP186" i="6" s="1"/>
  <c r="Y184" i="6"/>
  <c r="AO186" i="6" s="1"/>
  <c r="X184" i="6"/>
  <c r="AN186" i="6" s="1"/>
  <c r="W184" i="6"/>
  <c r="AM186" i="6" s="1"/>
  <c r="V184" i="6"/>
  <c r="AL186" i="6" s="1"/>
  <c r="U184" i="6"/>
  <c r="AK186" i="6" s="1"/>
  <c r="T184" i="6"/>
  <c r="AJ186" i="6" s="1"/>
  <c r="S184" i="6"/>
  <c r="AI186" i="6" s="1"/>
  <c r="AN182" i="6"/>
  <c r="AL182" i="6"/>
  <c r="AK182" i="6"/>
  <c r="AH182" i="6"/>
  <c r="AG182" i="6"/>
  <c r="AF182" i="6"/>
  <c r="AE182" i="6"/>
  <c r="AD182" i="6"/>
  <c r="AC182" i="6"/>
  <c r="AB182" i="6"/>
  <c r="AA182" i="6"/>
  <c r="Z182" i="6"/>
  <c r="Y182" i="6"/>
  <c r="X182" i="6"/>
  <c r="W182" i="6"/>
  <c r="V182" i="6"/>
  <c r="U182" i="6"/>
  <c r="T182" i="6"/>
  <c r="S182" i="6"/>
  <c r="AH180" i="6"/>
  <c r="AX182" i="6" s="1"/>
  <c r="AG180" i="6"/>
  <c r="AW182" i="6" s="1"/>
  <c r="AF180" i="6"/>
  <c r="AV182" i="6" s="1"/>
  <c r="AE180" i="6"/>
  <c r="AU182" i="6" s="1"/>
  <c r="AD180" i="6"/>
  <c r="AT182" i="6" s="1"/>
  <c r="AC180" i="6"/>
  <c r="AS182" i="6" s="1"/>
  <c r="AB180" i="6"/>
  <c r="AR182" i="6" s="1"/>
  <c r="AA180" i="6"/>
  <c r="Z180" i="6"/>
  <c r="AP182" i="6" s="1"/>
  <c r="Y180" i="6"/>
  <c r="AO182" i="6" s="1"/>
  <c r="X180" i="6"/>
  <c r="W180" i="6"/>
  <c r="AM182" i="6" s="1"/>
  <c r="V180" i="6"/>
  <c r="U180" i="6"/>
  <c r="T180" i="6"/>
  <c r="S180" i="6"/>
  <c r="AX177" i="6"/>
  <c r="AH177" i="6"/>
  <c r="AG177" i="6"/>
  <c r="AF177" i="6"/>
  <c r="AE177" i="6"/>
  <c r="AD177" i="6"/>
  <c r="AC177" i="6"/>
  <c r="AB177" i="6"/>
  <c r="AA177" i="6"/>
  <c r="Z177" i="6"/>
  <c r="Y177" i="6"/>
  <c r="X177" i="6"/>
  <c r="W177" i="6"/>
  <c r="V177" i="6"/>
  <c r="U177" i="6"/>
  <c r="T177" i="6"/>
  <c r="S177" i="6"/>
  <c r="AH175" i="6"/>
  <c r="AG175" i="6"/>
  <c r="AW177" i="6" s="1"/>
  <c r="AF175" i="6"/>
  <c r="AV177" i="6" s="1"/>
  <c r="AE175" i="6"/>
  <c r="AU177" i="6" s="1"/>
  <c r="AD175" i="6"/>
  <c r="AT177" i="6" s="1"/>
  <c r="AC175" i="6"/>
  <c r="AS177" i="6" s="1"/>
  <c r="AB175" i="6"/>
  <c r="AR177" i="6" s="1"/>
  <c r="AA175" i="6"/>
  <c r="AQ177" i="6" s="1"/>
  <c r="Z175" i="6"/>
  <c r="AP177" i="6" s="1"/>
  <c r="Y175" i="6"/>
  <c r="AO177" i="6" s="1"/>
  <c r="X175" i="6"/>
  <c r="AN177" i="6" s="1"/>
  <c r="W175" i="6"/>
  <c r="AM177" i="6" s="1"/>
  <c r="V175" i="6"/>
  <c r="AL177" i="6" s="1"/>
  <c r="U175" i="6"/>
  <c r="AK177" i="6" s="1"/>
  <c r="T175" i="6"/>
  <c r="AJ177" i="6" s="1"/>
  <c r="S175" i="6"/>
  <c r="AI177" i="6" s="1"/>
  <c r="AH173" i="6"/>
  <c r="AG173" i="6"/>
  <c r="AF173" i="6"/>
  <c r="AE173" i="6"/>
  <c r="AD173" i="6"/>
  <c r="AC173" i="6"/>
  <c r="AB173" i="6"/>
  <c r="AA173" i="6"/>
  <c r="Z173" i="6"/>
  <c r="Y173" i="6"/>
  <c r="X173" i="6"/>
  <c r="W173" i="6"/>
  <c r="V173" i="6"/>
  <c r="U173" i="6"/>
  <c r="T173" i="6"/>
  <c r="S173" i="6"/>
  <c r="AH171" i="6"/>
  <c r="AX173" i="6" s="1"/>
  <c r="AG171" i="6"/>
  <c r="AW173" i="6" s="1"/>
  <c r="AF171" i="6"/>
  <c r="AV173" i="6" s="1"/>
  <c r="AE171" i="6"/>
  <c r="AU173" i="6" s="1"/>
  <c r="AD171" i="6"/>
  <c r="AT173" i="6" s="1"/>
  <c r="AC171" i="6"/>
  <c r="AS173" i="6" s="1"/>
  <c r="AB171" i="6"/>
  <c r="AR173" i="6" s="1"/>
  <c r="AA171" i="6"/>
  <c r="AQ173" i="6" s="1"/>
  <c r="Z171" i="6"/>
  <c r="AP173" i="6" s="1"/>
  <c r="Y171" i="6"/>
  <c r="AO173" i="6" s="1"/>
  <c r="X171" i="6"/>
  <c r="AN173" i="6" s="1"/>
  <c r="W171" i="6"/>
  <c r="AM173" i="6" s="1"/>
  <c r="V171" i="6"/>
  <c r="AL173" i="6" s="1"/>
  <c r="U171" i="6"/>
  <c r="AK173" i="6" s="1"/>
  <c r="T171" i="6"/>
  <c r="AJ173" i="6" s="1"/>
  <c r="S171" i="6"/>
  <c r="AI173" i="6" s="1"/>
  <c r="AH169" i="6"/>
  <c r="AG169" i="6"/>
  <c r="AF169" i="6"/>
  <c r="AE169" i="6"/>
  <c r="AD169" i="6"/>
  <c r="AC169" i="6"/>
  <c r="AB169" i="6"/>
  <c r="AA169" i="6"/>
  <c r="Z169" i="6"/>
  <c r="Y169" i="6"/>
  <c r="X169" i="6"/>
  <c r="W169" i="6"/>
  <c r="V169" i="6"/>
  <c r="U169" i="6"/>
  <c r="T169" i="6"/>
  <c r="S169" i="6"/>
  <c r="AH167" i="6"/>
  <c r="AX169" i="6" s="1"/>
  <c r="AG167" i="6"/>
  <c r="AW169" i="6" s="1"/>
  <c r="AF167" i="6"/>
  <c r="AV169" i="6" s="1"/>
  <c r="AE167" i="6"/>
  <c r="AU169" i="6" s="1"/>
  <c r="AD167" i="6"/>
  <c r="AT169" i="6" s="1"/>
  <c r="AC167" i="6"/>
  <c r="AS169" i="6" s="1"/>
  <c r="AB167" i="6"/>
  <c r="AA167" i="6"/>
  <c r="AQ169" i="6" s="1"/>
  <c r="Z167" i="6"/>
  <c r="AP169" i="6" s="1"/>
  <c r="Y167" i="6"/>
  <c r="AO169" i="6" s="1"/>
  <c r="X167" i="6"/>
  <c r="AN169" i="6" s="1"/>
  <c r="W167" i="6"/>
  <c r="AM169" i="6" s="1"/>
  <c r="V167" i="6"/>
  <c r="AL169" i="6" s="1"/>
  <c r="U167" i="6"/>
  <c r="AK169" i="6" s="1"/>
  <c r="T167" i="6"/>
  <c r="AJ169" i="6" s="1"/>
  <c r="S167" i="6"/>
  <c r="AI169" i="6" s="1"/>
  <c r="AL165" i="6"/>
  <c r="AK165" i="6"/>
  <c r="AH165" i="6"/>
  <c r="AG165" i="6"/>
  <c r="AF165" i="6"/>
  <c r="AE165" i="6"/>
  <c r="AD165" i="6"/>
  <c r="AC165" i="6"/>
  <c r="AB165" i="6"/>
  <c r="AA165" i="6"/>
  <c r="Z165" i="6"/>
  <c r="Y165" i="6"/>
  <c r="X165" i="6"/>
  <c r="W165" i="6"/>
  <c r="V165" i="6"/>
  <c r="U165" i="6"/>
  <c r="T165" i="6"/>
  <c r="S165" i="6"/>
  <c r="AH163" i="6"/>
  <c r="AX165" i="6" s="1"/>
  <c r="AG163" i="6"/>
  <c r="AW165" i="6" s="1"/>
  <c r="AF163" i="6"/>
  <c r="AV165" i="6" s="1"/>
  <c r="AE163" i="6"/>
  <c r="AU165" i="6" s="1"/>
  <c r="AD163" i="6"/>
  <c r="AT165" i="6" s="1"/>
  <c r="AC163" i="6"/>
  <c r="AS165" i="6" s="1"/>
  <c r="AB163" i="6"/>
  <c r="AR165" i="6" s="1"/>
  <c r="AA163" i="6"/>
  <c r="AQ165" i="6" s="1"/>
  <c r="Z163" i="6"/>
  <c r="AP165" i="6" s="1"/>
  <c r="Y163" i="6"/>
  <c r="AO165" i="6" s="1"/>
  <c r="X163" i="6"/>
  <c r="AN165" i="6" s="1"/>
  <c r="W163" i="6"/>
  <c r="AM165" i="6" s="1"/>
  <c r="V163" i="6"/>
  <c r="U163" i="6"/>
  <c r="T163" i="6"/>
  <c r="AJ165" i="6" s="1"/>
  <c r="S163" i="6"/>
  <c r="AI165" i="6" s="1"/>
  <c r="AX161" i="6"/>
  <c r="AP161" i="6"/>
  <c r="AH161" i="6"/>
  <c r="AG161" i="6"/>
  <c r="AF161" i="6"/>
  <c r="AE161" i="6"/>
  <c r="AD161" i="6"/>
  <c r="AC161" i="6"/>
  <c r="AB161" i="6"/>
  <c r="AA161" i="6"/>
  <c r="Z161" i="6"/>
  <c r="Y161" i="6"/>
  <c r="X161" i="6"/>
  <c r="W161" i="6"/>
  <c r="V161" i="6"/>
  <c r="U161" i="6"/>
  <c r="T161" i="6"/>
  <c r="S161" i="6"/>
  <c r="AH159" i="6"/>
  <c r="AG159" i="6"/>
  <c r="AW161" i="6" s="1"/>
  <c r="AF159" i="6"/>
  <c r="AV161" i="6" s="1"/>
  <c r="AE159" i="6"/>
  <c r="AU161" i="6" s="1"/>
  <c r="AD159" i="6"/>
  <c r="AT161" i="6" s="1"/>
  <c r="AC159" i="6"/>
  <c r="AS161" i="6" s="1"/>
  <c r="AB159" i="6"/>
  <c r="AR161" i="6" s="1"/>
  <c r="AA159" i="6"/>
  <c r="AQ161" i="6" s="1"/>
  <c r="Z159" i="6"/>
  <c r="Y159" i="6"/>
  <c r="AO161" i="6" s="1"/>
  <c r="X159" i="6"/>
  <c r="AN161" i="6" s="1"/>
  <c r="W159" i="6"/>
  <c r="AM161" i="6" s="1"/>
  <c r="V159" i="6"/>
  <c r="AL161" i="6" s="1"/>
  <c r="U159" i="6"/>
  <c r="AK161" i="6" s="1"/>
  <c r="T159" i="6"/>
  <c r="AJ161" i="6" s="1"/>
  <c r="S159" i="6"/>
  <c r="AI161" i="6" s="1"/>
  <c r="AH157" i="6"/>
  <c r="AG157" i="6"/>
  <c r="AF157" i="6"/>
  <c r="AE157" i="6"/>
  <c r="AD157" i="6"/>
  <c r="AC157" i="6"/>
  <c r="AB157" i="6"/>
  <c r="AA157" i="6"/>
  <c r="Z157" i="6"/>
  <c r="Y157" i="6"/>
  <c r="X157" i="6"/>
  <c r="W157" i="6"/>
  <c r="V157" i="6"/>
  <c r="U157" i="6"/>
  <c r="T157" i="6"/>
  <c r="S157" i="6"/>
  <c r="AH155" i="6"/>
  <c r="AX157" i="6" s="1"/>
  <c r="AG155" i="6"/>
  <c r="AW157" i="6" s="1"/>
  <c r="AF155" i="6"/>
  <c r="AV157" i="6" s="1"/>
  <c r="AE155" i="6"/>
  <c r="AU157" i="6" s="1"/>
  <c r="AD155" i="6"/>
  <c r="AT157" i="6" s="1"/>
  <c r="AC155" i="6"/>
  <c r="AS157" i="6" s="1"/>
  <c r="AB155" i="6"/>
  <c r="AR157" i="6" s="1"/>
  <c r="AA155" i="6"/>
  <c r="AQ157" i="6" s="1"/>
  <c r="Z155" i="6"/>
  <c r="AP157" i="6" s="1"/>
  <c r="Y155" i="6"/>
  <c r="AO157" i="6" s="1"/>
  <c r="X155" i="6"/>
  <c r="AN157" i="6" s="1"/>
  <c r="W155" i="6"/>
  <c r="AM157" i="6" s="1"/>
  <c r="V155" i="6"/>
  <c r="AL157" i="6" s="1"/>
  <c r="U155" i="6"/>
  <c r="AK157" i="6" s="1"/>
  <c r="T155" i="6"/>
  <c r="AJ157" i="6" s="1"/>
  <c r="S155" i="6"/>
  <c r="AI157" i="6" s="1"/>
  <c r="AK153" i="6"/>
  <c r="AH153" i="6"/>
  <c r="AG153" i="6"/>
  <c r="AF153" i="6"/>
  <c r="AE153" i="6"/>
  <c r="AD153" i="6"/>
  <c r="AC153" i="6"/>
  <c r="AB153" i="6"/>
  <c r="AA153" i="6"/>
  <c r="Z153" i="6"/>
  <c r="Y153" i="6"/>
  <c r="X153" i="6"/>
  <c r="W153" i="6"/>
  <c r="V153" i="6"/>
  <c r="U153" i="6"/>
  <c r="T153" i="6"/>
  <c r="S153" i="6"/>
  <c r="AH151" i="6"/>
  <c r="AX153" i="6" s="1"/>
  <c r="AG151" i="6"/>
  <c r="AW153" i="6" s="1"/>
  <c r="AF151" i="6"/>
  <c r="AV153" i="6" s="1"/>
  <c r="AE151" i="6"/>
  <c r="AU153" i="6" s="1"/>
  <c r="AD151" i="6"/>
  <c r="AT153" i="6" s="1"/>
  <c r="AC151" i="6"/>
  <c r="AS153" i="6" s="1"/>
  <c r="AB151" i="6"/>
  <c r="AR153" i="6" s="1"/>
  <c r="AA151" i="6"/>
  <c r="AQ153" i="6" s="1"/>
  <c r="Z151" i="6"/>
  <c r="AP153" i="6" s="1"/>
  <c r="Y151" i="6"/>
  <c r="AO153" i="6" s="1"/>
  <c r="X151" i="6"/>
  <c r="AN153" i="6" s="1"/>
  <c r="W151" i="6"/>
  <c r="AM153" i="6" s="1"/>
  <c r="V151" i="6"/>
  <c r="AL153" i="6" s="1"/>
  <c r="U151" i="6"/>
  <c r="T151" i="6"/>
  <c r="AJ153" i="6" s="1"/>
  <c r="S151" i="6"/>
  <c r="AI153" i="6" s="1"/>
  <c r="AV148" i="6"/>
  <c r="AT148" i="6"/>
  <c r="AH148" i="6"/>
  <c r="AG148" i="6"/>
  <c r="AF148" i="6"/>
  <c r="AE148" i="6"/>
  <c r="AD148" i="6"/>
  <c r="AC148" i="6"/>
  <c r="AB148" i="6"/>
  <c r="AA148" i="6"/>
  <c r="Z148" i="6"/>
  <c r="Y148" i="6"/>
  <c r="X148" i="6"/>
  <c r="W148" i="6"/>
  <c r="V148" i="6"/>
  <c r="U148" i="6"/>
  <c r="T148" i="6"/>
  <c r="S148" i="6"/>
  <c r="AH146" i="6"/>
  <c r="AX148" i="6" s="1"/>
  <c r="AG146" i="6"/>
  <c r="AW148" i="6" s="1"/>
  <c r="AF146" i="6"/>
  <c r="AE146" i="6"/>
  <c r="AU148" i="6" s="1"/>
  <c r="AD146" i="6"/>
  <c r="AC146" i="6"/>
  <c r="AS148" i="6" s="1"/>
  <c r="AB146" i="6"/>
  <c r="AR148" i="6" s="1"/>
  <c r="AA146" i="6"/>
  <c r="AQ148" i="6" s="1"/>
  <c r="Z146" i="6"/>
  <c r="AP148" i="6" s="1"/>
  <c r="Y146" i="6"/>
  <c r="AO148" i="6" s="1"/>
  <c r="X146" i="6"/>
  <c r="AN148" i="6" s="1"/>
  <c r="W146" i="6"/>
  <c r="AM148" i="6" s="1"/>
  <c r="V146" i="6"/>
  <c r="AL148" i="6" s="1"/>
  <c r="U146" i="6"/>
  <c r="AK148" i="6" s="1"/>
  <c r="T146" i="6"/>
  <c r="AJ148" i="6" s="1"/>
  <c r="S146" i="6"/>
  <c r="AI148" i="6" s="1"/>
  <c r="AV144" i="6"/>
  <c r="AH144" i="6"/>
  <c r="AG144" i="6"/>
  <c r="AF144" i="6"/>
  <c r="AE144" i="6"/>
  <c r="AD144" i="6"/>
  <c r="AC144" i="6"/>
  <c r="AB144" i="6"/>
  <c r="AA144" i="6"/>
  <c r="Z144" i="6"/>
  <c r="Y144" i="6"/>
  <c r="X144" i="6"/>
  <c r="W144" i="6"/>
  <c r="V144" i="6"/>
  <c r="U144" i="6"/>
  <c r="T144" i="6"/>
  <c r="S144" i="6"/>
  <c r="AH142" i="6"/>
  <c r="AX144" i="6" s="1"/>
  <c r="AG142" i="6"/>
  <c r="AW144" i="6" s="1"/>
  <c r="AF142" i="6"/>
  <c r="AE142" i="6"/>
  <c r="AU144" i="6" s="1"/>
  <c r="AD142" i="6"/>
  <c r="AT144" i="6" s="1"/>
  <c r="AC142" i="6"/>
  <c r="AS144" i="6" s="1"/>
  <c r="AB142" i="6"/>
  <c r="AR144" i="6" s="1"/>
  <c r="AA142" i="6"/>
  <c r="AQ144" i="6" s="1"/>
  <c r="Z142" i="6"/>
  <c r="AP144" i="6" s="1"/>
  <c r="Y142" i="6"/>
  <c r="AO144" i="6" s="1"/>
  <c r="X142" i="6"/>
  <c r="AN144" i="6" s="1"/>
  <c r="W142" i="6"/>
  <c r="AM144" i="6" s="1"/>
  <c r="V142" i="6"/>
  <c r="AL144" i="6" s="1"/>
  <c r="U142" i="6"/>
  <c r="AK144" i="6" s="1"/>
  <c r="T142" i="6"/>
  <c r="AJ144" i="6" s="1"/>
  <c r="S142" i="6"/>
  <c r="AI144" i="6" s="1"/>
  <c r="AH140" i="6"/>
  <c r="AG140" i="6"/>
  <c r="AF140" i="6"/>
  <c r="AE140" i="6"/>
  <c r="AD140" i="6"/>
  <c r="AC140" i="6"/>
  <c r="AB140" i="6"/>
  <c r="AA140" i="6"/>
  <c r="Z140" i="6"/>
  <c r="Y140" i="6"/>
  <c r="X140" i="6"/>
  <c r="W140" i="6"/>
  <c r="V140" i="6"/>
  <c r="U140" i="6"/>
  <c r="T140" i="6"/>
  <c r="S140" i="6"/>
  <c r="AH138" i="6"/>
  <c r="AX140" i="6" s="1"/>
  <c r="AG138" i="6"/>
  <c r="AW140" i="6" s="1"/>
  <c r="AF138" i="6"/>
  <c r="AV140" i="6" s="1"/>
  <c r="AE138" i="6"/>
  <c r="AU140" i="6" s="1"/>
  <c r="AD138" i="6"/>
  <c r="AT140" i="6" s="1"/>
  <c r="AC138" i="6"/>
  <c r="AS140" i="6" s="1"/>
  <c r="AB138" i="6"/>
  <c r="AR140" i="6" s="1"/>
  <c r="AA138" i="6"/>
  <c r="AQ140" i="6" s="1"/>
  <c r="Z138" i="6"/>
  <c r="AP140" i="6" s="1"/>
  <c r="Y138" i="6"/>
  <c r="AO140" i="6" s="1"/>
  <c r="X138" i="6"/>
  <c r="AN140" i="6" s="1"/>
  <c r="W138" i="6"/>
  <c r="AM140" i="6" s="1"/>
  <c r="V138" i="6"/>
  <c r="AL140" i="6" s="1"/>
  <c r="U138" i="6"/>
  <c r="AK140" i="6" s="1"/>
  <c r="T138" i="6"/>
  <c r="AJ140" i="6" s="1"/>
  <c r="S138" i="6"/>
  <c r="AI140" i="6" s="1"/>
  <c r="AT136" i="6"/>
  <c r="AS136" i="6"/>
  <c r="AQ136" i="6"/>
  <c r="AH136" i="6"/>
  <c r="AG136" i="6"/>
  <c r="AF136" i="6"/>
  <c r="AE136" i="6"/>
  <c r="AD136" i="6"/>
  <c r="AC136" i="6"/>
  <c r="AB136" i="6"/>
  <c r="AA136" i="6"/>
  <c r="Z136" i="6"/>
  <c r="Y136" i="6"/>
  <c r="X136" i="6"/>
  <c r="W136" i="6"/>
  <c r="V136" i="6"/>
  <c r="U136" i="6"/>
  <c r="T136" i="6"/>
  <c r="S136" i="6"/>
  <c r="AH134" i="6"/>
  <c r="AX136" i="6" s="1"/>
  <c r="AG134" i="6"/>
  <c r="AW136" i="6" s="1"/>
  <c r="AF134" i="6"/>
  <c r="AV136" i="6" s="1"/>
  <c r="AE134" i="6"/>
  <c r="AU136" i="6" s="1"/>
  <c r="AD134" i="6"/>
  <c r="AC134" i="6"/>
  <c r="AB134" i="6"/>
  <c r="AR136" i="6" s="1"/>
  <c r="AA134" i="6"/>
  <c r="Z134" i="6"/>
  <c r="AP136" i="6" s="1"/>
  <c r="Y134" i="6"/>
  <c r="AO136" i="6" s="1"/>
  <c r="X134" i="6"/>
  <c r="AN136" i="6" s="1"/>
  <c r="W134" i="6"/>
  <c r="AM136" i="6" s="1"/>
  <c r="V134" i="6"/>
  <c r="AL136" i="6" s="1"/>
  <c r="U134" i="6"/>
  <c r="AK136" i="6" s="1"/>
  <c r="T134" i="6"/>
  <c r="AJ136" i="6" s="1"/>
  <c r="S134" i="6"/>
  <c r="AI136" i="6" s="1"/>
  <c r="AT132" i="6"/>
  <c r="AH132" i="6"/>
  <c r="AG132" i="6"/>
  <c r="AF132" i="6"/>
  <c r="AE132" i="6"/>
  <c r="AD132" i="6"/>
  <c r="AC132" i="6"/>
  <c r="AB132" i="6"/>
  <c r="AA132" i="6"/>
  <c r="Z132" i="6"/>
  <c r="Y132" i="6"/>
  <c r="X132" i="6"/>
  <c r="W132" i="6"/>
  <c r="V132" i="6"/>
  <c r="U132" i="6"/>
  <c r="T132" i="6"/>
  <c r="S132" i="6"/>
  <c r="AH130" i="6"/>
  <c r="AX132" i="6" s="1"/>
  <c r="AG130" i="6"/>
  <c r="AW132" i="6" s="1"/>
  <c r="AF130" i="6"/>
  <c r="AV132" i="6" s="1"/>
  <c r="AE130" i="6"/>
  <c r="AU132" i="6" s="1"/>
  <c r="AD130" i="6"/>
  <c r="AC130" i="6"/>
  <c r="AS132" i="6" s="1"/>
  <c r="AB130" i="6"/>
  <c r="AR132" i="6" s="1"/>
  <c r="AA130" i="6"/>
  <c r="AQ132" i="6" s="1"/>
  <c r="Z130" i="6"/>
  <c r="AP132" i="6" s="1"/>
  <c r="Y130" i="6"/>
  <c r="AO132" i="6" s="1"/>
  <c r="X130" i="6"/>
  <c r="AN132" i="6" s="1"/>
  <c r="W130" i="6"/>
  <c r="AM132" i="6" s="1"/>
  <c r="V130" i="6"/>
  <c r="U130" i="6"/>
  <c r="AK132" i="6" s="1"/>
  <c r="T130" i="6"/>
  <c r="AJ132" i="6" s="1"/>
  <c r="S130" i="6"/>
  <c r="AI132" i="6" s="1"/>
  <c r="AH128" i="6"/>
  <c r="AG128" i="6"/>
  <c r="AF128" i="6"/>
  <c r="AE128" i="6"/>
  <c r="AD128" i="6"/>
  <c r="AC128" i="6"/>
  <c r="AB128" i="6"/>
  <c r="AA128" i="6"/>
  <c r="Z128" i="6"/>
  <c r="Y128" i="6"/>
  <c r="X128" i="6"/>
  <c r="W128" i="6"/>
  <c r="V128" i="6"/>
  <c r="U128" i="6"/>
  <c r="T128" i="6"/>
  <c r="S128" i="6"/>
  <c r="AH126" i="6"/>
  <c r="AX128" i="6" s="1"/>
  <c r="AG126" i="6"/>
  <c r="AW128" i="6" s="1"/>
  <c r="AF126" i="6"/>
  <c r="AV128" i="6" s="1"/>
  <c r="AE126" i="6"/>
  <c r="AU128" i="6" s="1"/>
  <c r="AD126" i="6"/>
  <c r="AT128" i="6" s="1"/>
  <c r="AC126" i="6"/>
  <c r="AS128" i="6" s="1"/>
  <c r="AB126" i="6"/>
  <c r="AR128" i="6" s="1"/>
  <c r="AA126" i="6"/>
  <c r="AQ128" i="6" s="1"/>
  <c r="Z126" i="6"/>
  <c r="AP128" i="6" s="1"/>
  <c r="Y126" i="6"/>
  <c r="AO128" i="6" s="1"/>
  <c r="X126" i="6"/>
  <c r="AN128" i="6" s="1"/>
  <c r="W126" i="6"/>
  <c r="AM128" i="6" s="1"/>
  <c r="V126" i="6"/>
  <c r="AL128" i="6" s="1"/>
  <c r="U126" i="6"/>
  <c r="AK128" i="6" s="1"/>
  <c r="T126" i="6"/>
  <c r="AJ128" i="6" s="1"/>
  <c r="S126" i="6"/>
  <c r="AI128" i="6" s="1"/>
  <c r="AH124" i="6"/>
  <c r="AG124" i="6"/>
  <c r="AF124" i="6"/>
  <c r="AE124" i="6"/>
  <c r="AD124" i="6"/>
  <c r="AC124" i="6"/>
  <c r="AB124" i="6"/>
  <c r="AA124" i="6"/>
  <c r="Z124" i="6"/>
  <c r="Y124" i="6"/>
  <c r="X124" i="6"/>
  <c r="W124" i="6"/>
  <c r="V124" i="6"/>
  <c r="U124" i="6"/>
  <c r="T124" i="6"/>
  <c r="S124" i="6"/>
  <c r="AH122" i="6"/>
  <c r="AX124" i="6" s="1"/>
  <c r="AG122" i="6"/>
  <c r="AW124" i="6" s="1"/>
  <c r="AF122" i="6"/>
  <c r="AV124" i="6" s="1"/>
  <c r="AE122" i="6"/>
  <c r="AU124" i="6" s="1"/>
  <c r="AD122" i="6"/>
  <c r="AT124" i="6" s="1"/>
  <c r="AC122" i="6"/>
  <c r="AS124" i="6" s="1"/>
  <c r="AB122" i="6"/>
  <c r="AR124" i="6" s="1"/>
  <c r="AA122" i="6"/>
  <c r="AQ124" i="6" s="1"/>
  <c r="Z122" i="6"/>
  <c r="AP124" i="6" s="1"/>
  <c r="Y122" i="6"/>
  <c r="AO124" i="6" s="1"/>
  <c r="X122" i="6"/>
  <c r="AN124" i="6" s="1"/>
  <c r="W122" i="6"/>
  <c r="AM124" i="6" s="1"/>
  <c r="V122" i="6"/>
  <c r="AL124" i="6" s="1"/>
  <c r="U122" i="6"/>
  <c r="AK124" i="6" s="1"/>
  <c r="T122" i="6"/>
  <c r="AJ124" i="6" s="1"/>
  <c r="S122" i="6"/>
  <c r="AI124" i="6" s="1"/>
  <c r="AN119" i="6"/>
  <c r="AL119" i="6"/>
  <c r="AH119" i="6"/>
  <c r="AG119" i="6"/>
  <c r="AF119" i="6"/>
  <c r="AE119" i="6"/>
  <c r="AD119" i="6"/>
  <c r="AC119" i="6"/>
  <c r="AB119" i="6"/>
  <c r="AA119" i="6"/>
  <c r="Z119" i="6"/>
  <c r="Y119" i="6"/>
  <c r="X119" i="6"/>
  <c r="W119" i="6"/>
  <c r="V119" i="6"/>
  <c r="U119" i="6"/>
  <c r="T119" i="6"/>
  <c r="S119" i="6"/>
  <c r="AH117" i="6"/>
  <c r="AX119" i="6" s="1"/>
  <c r="AG117" i="6"/>
  <c r="AW119" i="6" s="1"/>
  <c r="AF117" i="6"/>
  <c r="AV119" i="6" s="1"/>
  <c r="AE117" i="6"/>
  <c r="AU119" i="6" s="1"/>
  <c r="AD117" i="6"/>
  <c r="AT119" i="6" s="1"/>
  <c r="AC117" i="6"/>
  <c r="AS119" i="6" s="1"/>
  <c r="AB117" i="6"/>
  <c r="AR119" i="6" s="1"/>
  <c r="AA117" i="6"/>
  <c r="AQ119" i="6" s="1"/>
  <c r="Z117" i="6"/>
  <c r="AP119" i="6" s="1"/>
  <c r="Y117" i="6"/>
  <c r="AO119" i="6" s="1"/>
  <c r="X117" i="6"/>
  <c r="W117" i="6"/>
  <c r="AM119" i="6" s="1"/>
  <c r="V117" i="6"/>
  <c r="U117" i="6"/>
  <c r="AK119" i="6" s="1"/>
  <c r="T117" i="6"/>
  <c r="AJ119" i="6" s="1"/>
  <c r="S117" i="6"/>
  <c r="AI119" i="6" s="1"/>
  <c r="AH115" i="6"/>
  <c r="AG115" i="6"/>
  <c r="AF115" i="6"/>
  <c r="AE115" i="6"/>
  <c r="AD115" i="6"/>
  <c r="AC115" i="6"/>
  <c r="AB115" i="6"/>
  <c r="AA115" i="6"/>
  <c r="Z115" i="6"/>
  <c r="Y115" i="6"/>
  <c r="X115" i="6"/>
  <c r="W115" i="6"/>
  <c r="V115" i="6"/>
  <c r="U115" i="6"/>
  <c r="T115" i="6"/>
  <c r="S115" i="6"/>
  <c r="AH113" i="6"/>
  <c r="AX115" i="6" s="1"/>
  <c r="AG113" i="6"/>
  <c r="AW115" i="6" s="1"/>
  <c r="AF113" i="6"/>
  <c r="AV115" i="6" s="1"/>
  <c r="AE113" i="6"/>
  <c r="AU115" i="6" s="1"/>
  <c r="AD113" i="6"/>
  <c r="AT115" i="6" s="1"/>
  <c r="AC113" i="6"/>
  <c r="AS115" i="6" s="1"/>
  <c r="AB113" i="6"/>
  <c r="AA113" i="6"/>
  <c r="AQ115" i="6" s="1"/>
  <c r="Z113" i="6"/>
  <c r="AP115" i="6" s="1"/>
  <c r="Y113" i="6"/>
  <c r="AO115" i="6" s="1"/>
  <c r="X113" i="6"/>
  <c r="AN115" i="6" s="1"/>
  <c r="W113" i="6"/>
  <c r="AM115" i="6" s="1"/>
  <c r="V113" i="6"/>
  <c r="AL115" i="6" s="1"/>
  <c r="U113" i="6"/>
  <c r="AK115" i="6" s="1"/>
  <c r="T113" i="6"/>
  <c r="AJ115" i="6" s="1"/>
  <c r="S113" i="6"/>
  <c r="AI115" i="6" s="1"/>
  <c r="AH111" i="6"/>
  <c r="AG111" i="6"/>
  <c r="AF111" i="6"/>
  <c r="AE111" i="6"/>
  <c r="AD111" i="6"/>
  <c r="AC111" i="6"/>
  <c r="AB111" i="6"/>
  <c r="AA111" i="6"/>
  <c r="Z111" i="6"/>
  <c r="Y111" i="6"/>
  <c r="X111" i="6"/>
  <c r="W111" i="6"/>
  <c r="V111" i="6"/>
  <c r="U111" i="6"/>
  <c r="T111" i="6"/>
  <c r="S111" i="6"/>
  <c r="AH109" i="6"/>
  <c r="AX111" i="6" s="1"/>
  <c r="AG109" i="6"/>
  <c r="AW111" i="6" s="1"/>
  <c r="AF109" i="6"/>
  <c r="AV111" i="6" s="1"/>
  <c r="AE109" i="6"/>
  <c r="AU111" i="6" s="1"/>
  <c r="AD109" i="6"/>
  <c r="AT111" i="6" s="1"/>
  <c r="AC109" i="6"/>
  <c r="AS111" i="6" s="1"/>
  <c r="AB109" i="6"/>
  <c r="AR111" i="6" s="1"/>
  <c r="AA109" i="6"/>
  <c r="AQ111" i="6" s="1"/>
  <c r="Z109" i="6"/>
  <c r="AP111" i="6" s="1"/>
  <c r="Y109" i="6"/>
  <c r="AO111" i="6" s="1"/>
  <c r="X109" i="6"/>
  <c r="AN111" i="6" s="1"/>
  <c r="W109" i="6"/>
  <c r="AM111" i="6" s="1"/>
  <c r="V109" i="6"/>
  <c r="AL111" i="6" s="1"/>
  <c r="U109" i="6"/>
  <c r="AK111" i="6" s="1"/>
  <c r="T109" i="6"/>
  <c r="AJ111" i="6" s="1"/>
  <c r="S109" i="6"/>
  <c r="AI111" i="6" s="1"/>
  <c r="AN107" i="6"/>
  <c r="AM107" i="6"/>
  <c r="AH107" i="6"/>
  <c r="AG107" i="6"/>
  <c r="AF107" i="6"/>
  <c r="AE107" i="6"/>
  <c r="AD107" i="6"/>
  <c r="AC107" i="6"/>
  <c r="AB107" i="6"/>
  <c r="AA107" i="6"/>
  <c r="Z107" i="6"/>
  <c r="Y107" i="6"/>
  <c r="X107" i="6"/>
  <c r="W107" i="6"/>
  <c r="V107" i="6"/>
  <c r="U107" i="6"/>
  <c r="T107" i="6"/>
  <c r="S107" i="6"/>
  <c r="AH105" i="6"/>
  <c r="AX107" i="6" s="1"/>
  <c r="AG105" i="6"/>
  <c r="AW107" i="6" s="1"/>
  <c r="AF105" i="6"/>
  <c r="AV107" i="6" s="1"/>
  <c r="AE105" i="6"/>
  <c r="AU107" i="6" s="1"/>
  <c r="AD105" i="6"/>
  <c r="AT107" i="6" s="1"/>
  <c r="AC105" i="6"/>
  <c r="AS107" i="6" s="1"/>
  <c r="AB105" i="6"/>
  <c r="AR107" i="6" s="1"/>
  <c r="AA105" i="6"/>
  <c r="AQ107" i="6" s="1"/>
  <c r="Z105" i="6"/>
  <c r="AP107" i="6" s="1"/>
  <c r="Y105" i="6"/>
  <c r="AO107" i="6" s="1"/>
  <c r="X105" i="6"/>
  <c r="W105" i="6"/>
  <c r="V105" i="6"/>
  <c r="AL107" i="6" s="1"/>
  <c r="U105" i="6"/>
  <c r="AK107" i="6" s="1"/>
  <c r="T105" i="6"/>
  <c r="AJ107" i="6" s="1"/>
  <c r="S105" i="6"/>
  <c r="AI107" i="6" s="1"/>
  <c r="AH103" i="6"/>
  <c r="AG103" i="6"/>
  <c r="AF103" i="6"/>
  <c r="AE103" i="6"/>
  <c r="AD103" i="6"/>
  <c r="AC103" i="6"/>
  <c r="AB103" i="6"/>
  <c r="AA103" i="6"/>
  <c r="Z103" i="6"/>
  <c r="Y103" i="6"/>
  <c r="X103" i="6"/>
  <c r="W103" i="6"/>
  <c r="V103" i="6"/>
  <c r="U103" i="6"/>
  <c r="T103" i="6"/>
  <c r="S103" i="6"/>
  <c r="AH101" i="6"/>
  <c r="AX103" i="6" s="1"/>
  <c r="AG101" i="6"/>
  <c r="AW103" i="6" s="1"/>
  <c r="AF101" i="6"/>
  <c r="AV103" i="6" s="1"/>
  <c r="AE101" i="6"/>
  <c r="AU103" i="6" s="1"/>
  <c r="AD101" i="6"/>
  <c r="AT103" i="6" s="1"/>
  <c r="AC101" i="6"/>
  <c r="AS103" i="6" s="1"/>
  <c r="AB101" i="6"/>
  <c r="AR103" i="6" s="1"/>
  <c r="AA101" i="6"/>
  <c r="AQ103" i="6" s="1"/>
  <c r="Z101" i="6"/>
  <c r="AP103" i="6" s="1"/>
  <c r="Y101" i="6"/>
  <c r="AO103" i="6" s="1"/>
  <c r="X101" i="6"/>
  <c r="AN103" i="6" s="1"/>
  <c r="W101" i="6"/>
  <c r="AM103" i="6" s="1"/>
  <c r="V101" i="6"/>
  <c r="AL103" i="6" s="1"/>
  <c r="U101" i="6"/>
  <c r="AK103" i="6" s="1"/>
  <c r="T101" i="6"/>
  <c r="AJ103" i="6" s="1"/>
  <c r="S101" i="6"/>
  <c r="AI103" i="6" s="1"/>
  <c r="AM99" i="6"/>
  <c r="AK99" i="6"/>
  <c r="AH99" i="6"/>
  <c r="AG99" i="6"/>
  <c r="AF99" i="6"/>
  <c r="AE99" i="6"/>
  <c r="AD99" i="6"/>
  <c r="AC99" i="6"/>
  <c r="AB99" i="6"/>
  <c r="AA99" i="6"/>
  <c r="Z99" i="6"/>
  <c r="Y99" i="6"/>
  <c r="X99" i="6"/>
  <c r="W99" i="6"/>
  <c r="V99" i="6"/>
  <c r="U99" i="6"/>
  <c r="T99" i="6"/>
  <c r="S99" i="6"/>
  <c r="AH97" i="6"/>
  <c r="AX99" i="6" s="1"/>
  <c r="AG97" i="6"/>
  <c r="AW99" i="6" s="1"/>
  <c r="AF97" i="6"/>
  <c r="AV99" i="6" s="1"/>
  <c r="AE97" i="6"/>
  <c r="AU99" i="6" s="1"/>
  <c r="AD97" i="6"/>
  <c r="AT99" i="6" s="1"/>
  <c r="AC97" i="6"/>
  <c r="AS99" i="6" s="1"/>
  <c r="AB97" i="6"/>
  <c r="AR99" i="6" s="1"/>
  <c r="AA97" i="6"/>
  <c r="AQ99" i="6" s="1"/>
  <c r="Z97" i="6"/>
  <c r="AP99" i="6" s="1"/>
  <c r="Y97" i="6"/>
  <c r="AO99" i="6" s="1"/>
  <c r="X97" i="6"/>
  <c r="AN99" i="6" s="1"/>
  <c r="W97" i="6"/>
  <c r="V97" i="6"/>
  <c r="AL99" i="6" s="1"/>
  <c r="U97" i="6"/>
  <c r="T97" i="6"/>
  <c r="AJ99" i="6" s="1"/>
  <c r="S97" i="6"/>
  <c r="AI99" i="6" s="1"/>
  <c r="AH95" i="6"/>
  <c r="AG95" i="6"/>
  <c r="AF95" i="6"/>
  <c r="AE95" i="6"/>
  <c r="AD95" i="6"/>
  <c r="AC95" i="6"/>
  <c r="AB95" i="6"/>
  <c r="AA95" i="6"/>
  <c r="Z95" i="6"/>
  <c r="Y95" i="6"/>
  <c r="X95" i="6"/>
  <c r="W95" i="6"/>
  <c r="V95" i="6"/>
  <c r="U95" i="6"/>
  <c r="T95" i="6"/>
  <c r="S95" i="6"/>
  <c r="AH93" i="6"/>
  <c r="AX95" i="6" s="1"/>
  <c r="AG93" i="6"/>
  <c r="AW95" i="6" s="1"/>
  <c r="AF93" i="6"/>
  <c r="AV95" i="6" s="1"/>
  <c r="AE93" i="6"/>
  <c r="AU95" i="6" s="1"/>
  <c r="AD93" i="6"/>
  <c r="AT95" i="6" s="1"/>
  <c r="AC93" i="6"/>
  <c r="AS95" i="6" s="1"/>
  <c r="AB93" i="6"/>
  <c r="AR95" i="6" s="1"/>
  <c r="AA93" i="6"/>
  <c r="AQ95" i="6" s="1"/>
  <c r="Z93" i="6"/>
  <c r="AP95" i="6" s="1"/>
  <c r="Y93" i="6"/>
  <c r="AO95" i="6" s="1"/>
  <c r="X93" i="6"/>
  <c r="W93" i="6"/>
  <c r="AM95" i="6" s="1"/>
  <c r="V93" i="6"/>
  <c r="AL95" i="6" s="1"/>
  <c r="U93" i="6"/>
  <c r="AK95" i="6" s="1"/>
  <c r="T93" i="6"/>
  <c r="AJ95" i="6" s="1"/>
  <c r="S93" i="6"/>
  <c r="AI95" i="6" s="1"/>
  <c r="AM90" i="6"/>
  <c r="AL90" i="6"/>
  <c r="AH90" i="6"/>
  <c r="AG90" i="6"/>
  <c r="AF90" i="6"/>
  <c r="AE90" i="6"/>
  <c r="AD90" i="6"/>
  <c r="AC90" i="6"/>
  <c r="AB90" i="6"/>
  <c r="AA90" i="6"/>
  <c r="Z90" i="6"/>
  <c r="Y90" i="6"/>
  <c r="X90" i="6"/>
  <c r="W90" i="6"/>
  <c r="V90" i="6"/>
  <c r="U90" i="6"/>
  <c r="T90" i="6"/>
  <c r="S90" i="6"/>
  <c r="AH88" i="6"/>
  <c r="AX90" i="6" s="1"/>
  <c r="AG88" i="6"/>
  <c r="AW90" i="6" s="1"/>
  <c r="AF88" i="6"/>
  <c r="AV90" i="6" s="1"/>
  <c r="AE88" i="6"/>
  <c r="AU90" i="6" s="1"/>
  <c r="AD88" i="6"/>
  <c r="AT90" i="6" s="1"/>
  <c r="AC88" i="6"/>
  <c r="AS90" i="6" s="1"/>
  <c r="AB88" i="6"/>
  <c r="AR90" i="6" s="1"/>
  <c r="AA88" i="6"/>
  <c r="AQ90" i="6" s="1"/>
  <c r="Z88" i="6"/>
  <c r="AP90" i="6" s="1"/>
  <c r="Y88" i="6"/>
  <c r="AO90" i="6" s="1"/>
  <c r="X88" i="6"/>
  <c r="AN90" i="6" s="1"/>
  <c r="W88" i="6"/>
  <c r="V88" i="6"/>
  <c r="U88" i="6"/>
  <c r="AK90" i="6" s="1"/>
  <c r="T88" i="6"/>
  <c r="AJ90" i="6" s="1"/>
  <c r="S88" i="6"/>
  <c r="AI90" i="6" s="1"/>
  <c r="AT86" i="6"/>
  <c r="AK86" i="6"/>
  <c r="AH86" i="6"/>
  <c r="AG86" i="6"/>
  <c r="AF86" i="6"/>
  <c r="AE86" i="6"/>
  <c r="AD86" i="6"/>
  <c r="AC86" i="6"/>
  <c r="AB86" i="6"/>
  <c r="AA86" i="6"/>
  <c r="Z86" i="6"/>
  <c r="Y86" i="6"/>
  <c r="X86" i="6"/>
  <c r="W86" i="6"/>
  <c r="V86" i="6"/>
  <c r="U86" i="6"/>
  <c r="T86" i="6"/>
  <c r="S86" i="6"/>
  <c r="AH84" i="6"/>
  <c r="AX86" i="6" s="1"/>
  <c r="AG84" i="6"/>
  <c r="AW86" i="6" s="1"/>
  <c r="AF84" i="6"/>
  <c r="AV86" i="6" s="1"/>
  <c r="AE84" i="6"/>
  <c r="AU86" i="6" s="1"/>
  <c r="AD84" i="6"/>
  <c r="AC84" i="6"/>
  <c r="AS86" i="6" s="1"/>
  <c r="AB84" i="6"/>
  <c r="AR86" i="6" s="1"/>
  <c r="AA84" i="6"/>
  <c r="AQ86" i="6" s="1"/>
  <c r="Z84" i="6"/>
  <c r="AP86" i="6" s="1"/>
  <c r="Y84" i="6"/>
  <c r="AO86" i="6" s="1"/>
  <c r="X84" i="6"/>
  <c r="AN86" i="6" s="1"/>
  <c r="W84" i="6"/>
  <c r="AM86" i="6" s="1"/>
  <c r="V84" i="6"/>
  <c r="AL86" i="6" s="1"/>
  <c r="U84" i="6"/>
  <c r="T84" i="6"/>
  <c r="AJ86" i="6" s="1"/>
  <c r="S84" i="6"/>
  <c r="AI86" i="6" s="1"/>
  <c r="AH82" i="6"/>
  <c r="AG82" i="6"/>
  <c r="AF82" i="6"/>
  <c r="AE82" i="6"/>
  <c r="AD82" i="6"/>
  <c r="AC82" i="6"/>
  <c r="AB82" i="6"/>
  <c r="AA82" i="6"/>
  <c r="Z82" i="6"/>
  <c r="Y82" i="6"/>
  <c r="X82" i="6"/>
  <c r="W82" i="6"/>
  <c r="V82" i="6"/>
  <c r="U82" i="6"/>
  <c r="T82" i="6"/>
  <c r="S82" i="6"/>
  <c r="AH80" i="6"/>
  <c r="AX82" i="6" s="1"/>
  <c r="AG80" i="6"/>
  <c r="AW82" i="6" s="1"/>
  <c r="AF80" i="6"/>
  <c r="AV82" i="6" s="1"/>
  <c r="AE80" i="6"/>
  <c r="AU82" i="6" s="1"/>
  <c r="AD80" i="6"/>
  <c r="AT82" i="6" s="1"/>
  <c r="AC80" i="6"/>
  <c r="AS82" i="6" s="1"/>
  <c r="AB80" i="6"/>
  <c r="AR82" i="6" s="1"/>
  <c r="AA80" i="6"/>
  <c r="AQ82" i="6" s="1"/>
  <c r="Z80" i="6"/>
  <c r="AP82" i="6" s="1"/>
  <c r="Y80" i="6"/>
  <c r="AO82" i="6" s="1"/>
  <c r="X80" i="6"/>
  <c r="AN82" i="6" s="1"/>
  <c r="W80" i="6"/>
  <c r="AM82" i="6" s="1"/>
  <c r="V80" i="6"/>
  <c r="AL82" i="6" s="1"/>
  <c r="U80" i="6"/>
  <c r="AK82" i="6" s="1"/>
  <c r="T80" i="6"/>
  <c r="AJ82" i="6" s="1"/>
  <c r="S80" i="6"/>
  <c r="AI82" i="6" s="1"/>
  <c r="AU78" i="6"/>
  <c r="AM78" i="6"/>
  <c r="AH78" i="6"/>
  <c r="AG78" i="6"/>
  <c r="AF78" i="6"/>
  <c r="AE78" i="6"/>
  <c r="AD78" i="6"/>
  <c r="AC78" i="6"/>
  <c r="AB78" i="6"/>
  <c r="AA78" i="6"/>
  <c r="Z78" i="6"/>
  <c r="Y78" i="6"/>
  <c r="X78" i="6"/>
  <c r="W78" i="6"/>
  <c r="V78" i="6"/>
  <c r="U78" i="6"/>
  <c r="T78" i="6"/>
  <c r="S78" i="6"/>
  <c r="AH76" i="6"/>
  <c r="AX78" i="6" s="1"/>
  <c r="AG76" i="6"/>
  <c r="AW78" i="6" s="1"/>
  <c r="AF76" i="6"/>
  <c r="AV78" i="6" s="1"/>
  <c r="AE76" i="6"/>
  <c r="AD76" i="6"/>
  <c r="AT78" i="6" s="1"/>
  <c r="AC76" i="6"/>
  <c r="AS78" i="6" s="1"/>
  <c r="AB76" i="6"/>
  <c r="AR78" i="6" s="1"/>
  <c r="AA76" i="6"/>
  <c r="AQ78" i="6" s="1"/>
  <c r="Z76" i="6"/>
  <c r="AP78" i="6" s="1"/>
  <c r="Y76" i="6"/>
  <c r="AO78" i="6" s="1"/>
  <c r="X76" i="6"/>
  <c r="AN78" i="6" s="1"/>
  <c r="W76" i="6"/>
  <c r="V76" i="6"/>
  <c r="AL78" i="6" s="1"/>
  <c r="U76" i="6"/>
  <c r="AK78" i="6" s="1"/>
  <c r="T76" i="6"/>
  <c r="AJ78" i="6" s="1"/>
  <c r="S76" i="6"/>
  <c r="AI78" i="6" s="1"/>
  <c r="AL74" i="6"/>
  <c r="AH74" i="6"/>
  <c r="AG74" i="6"/>
  <c r="AF74" i="6"/>
  <c r="AE74" i="6"/>
  <c r="AD74" i="6"/>
  <c r="AC74" i="6"/>
  <c r="AB74" i="6"/>
  <c r="AA74" i="6"/>
  <c r="Z74" i="6"/>
  <c r="Y74" i="6"/>
  <c r="X74" i="6"/>
  <c r="W74" i="6"/>
  <c r="V74" i="6"/>
  <c r="U74" i="6"/>
  <c r="T74" i="6"/>
  <c r="S74" i="6"/>
  <c r="AH72" i="6"/>
  <c r="AX74" i="6" s="1"/>
  <c r="AG72" i="6"/>
  <c r="AW74" i="6" s="1"/>
  <c r="AF72" i="6"/>
  <c r="AV74" i="6" s="1"/>
  <c r="AE72" i="6"/>
  <c r="AU74" i="6" s="1"/>
  <c r="AD72" i="6"/>
  <c r="AT74" i="6" s="1"/>
  <c r="AC72" i="6"/>
  <c r="AS74" i="6" s="1"/>
  <c r="AB72" i="6"/>
  <c r="AR74" i="6" s="1"/>
  <c r="AA72" i="6"/>
  <c r="AQ74" i="6" s="1"/>
  <c r="Z72" i="6"/>
  <c r="AP74" i="6" s="1"/>
  <c r="Y72" i="6"/>
  <c r="AO74" i="6" s="1"/>
  <c r="X72" i="6"/>
  <c r="AN74" i="6" s="1"/>
  <c r="W72" i="6"/>
  <c r="AM74" i="6" s="1"/>
  <c r="V72" i="6"/>
  <c r="U72" i="6"/>
  <c r="AK74" i="6" s="1"/>
  <c r="T72" i="6"/>
  <c r="AJ74" i="6" s="1"/>
  <c r="S72" i="6"/>
  <c r="AI74" i="6" s="1"/>
  <c r="AH70" i="6"/>
  <c r="AG70" i="6"/>
  <c r="AF70" i="6"/>
  <c r="AE70" i="6"/>
  <c r="AD70" i="6"/>
  <c r="AC70" i="6"/>
  <c r="AB70" i="6"/>
  <c r="AA70" i="6"/>
  <c r="Z70" i="6"/>
  <c r="Y70" i="6"/>
  <c r="X70" i="6"/>
  <c r="W70" i="6"/>
  <c r="V70" i="6"/>
  <c r="U70" i="6"/>
  <c r="T70" i="6"/>
  <c r="S70" i="6"/>
  <c r="AH68" i="6"/>
  <c r="AX70" i="6" s="1"/>
  <c r="AG68" i="6"/>
  <c r="AW70" i="6" s="1"/>
  <c r="AF68" i="6"/>
  <c r="AV70" i="6" s="1"/>
  <c r="AE68" i="6"/>
  <c r="AU70" i="6" s="1"/>
  <c r="AD68" i="6"/>
  <c r="AT70" i="6" s="1"/>
  <c r="AC68" i="6"/>
  <c r="AS70" i="6" s="1"/>
  <c r="AB68" i="6"/>
  <c r="AR70" i="6" s="1"/>
  <c r="AA68" i="6"/>
  <c r="AQ70" i="6" s="1"/>
  <c r="Z68" i="6"/>
  <c r="AP70" i="6" s="1"/>
  <c r="Y68" i="6"/>
  <c r="AO70" i="6" s="1"/>
  <c r="X68" i="6"/>
  <c r="AN70" i="6" s="1"/>
  <c r="W68" i="6"/>
  <c r="AM70" i="6" s="1"/>
  <c r="V68" i="6"/>
  <c r="AL70" i="6" s="1"/>
  <c r="U68" i="6"/>
  <c r="AK70" i="6" s="1"/>
  <c r="T68" i="6"/>
  <c r="AJ70" i="6" s="1"/>
  <c r="S68" i="6"/>
  <c r="AI70" i="6" s="1"/>
  <c r="AH66" i="6"/>
  <c r="AG66" i="6"/>
  <c r="AF66" i="6"/>
  <c r="AE66" i="6"/>
  <c r="AD66" i="6"/>
  <c r="AC66" i="6"/>
  <c r="AB66" i="6"/>
  <c r="AA66" i="6"/>
  <c r="Z66" i="6"/>
  <c r="Y66" i="6"/>
  <c r="X66" i="6"/>
  <c r="W66" i="6"/>
  <c r="V66" i="6"/>
  <c r="U66" i="6"/>
  <c r="T66" i="6"/>
  <c r="S66" i="6"/>
  <c r="AH64" i="6"/>
  <c r="AX66" i="6" s="1"/>
  <c r="AG64" i="6"/>
  <c r="AW66" i="6" s="1"/>
  <c r="AF64" i="6"/>
  <c r="AV66" i="6" s="1"/>
  <c r="AE64" i="6"/>
  <c r="AU66" i="6" s="1"/>
  <c r="AD64" i="6"/>
  <c r="AT66" i="6" s="1"/>
  <c r="AC64" i="6"/>
  <c r="AS66" i="6" s="1"/>
  <c r="AB64" i="6"/>
  <c r="AR66" i="6" s="1"/>
  <c r="AA64" i="6"/>
  <c r="AQ66" i="6" s="1"/>
  <c r="Z64" i="6"/>
  <c r="AP66" i="6" s="1"/>
  <c r="Y64" i="6"/>
  <c r="AO66" i="6" s="1"/>
  <c r="X64" i="6"/>
  <c r="AN66" i="6" s="1"/>
  <c r="W64" i="6"/>
  <c r="AM66" i="6" s="1"/>
  <c r="V64" i="6"/>
  <c r="AL66" i="6" s="1"/>
  <c r="U64" i="6"/>
  <c r="AK66" i="6" s="1"/>
  <c r="T64" i="6"/>
  <c r="AJ66" i="6" s="1"/>
  <c r="S64" i="6"/>
  <c r="AI66" i="6" s="1"/>
  <c r="AM61" i="6"/>
  <c r="AL61" i="6"/>
  <c r="AK61" i="6"/>
  <c r="AH61" i="6"/>
  <c r="AG61" i="6"/>
  <c r="AF61" i="6"/>
  <c r="AE61" i="6"/>
  <c r="AD61" i="6"/>
  <c r="AC61" i="6"/>
  <c r="AB61" i="6"/>
  <c r="AA61" i="6"/>
  <c r="Z61" i="6"/>
  <c r="Y61" i="6"/>
  <c r="X61" i="6"/>
  <c r="W61" i="6"/>
  <c r="V61" i="6"/>
  <c r="U61" i="6"/>
  <c r="T61" i="6"/>
  <c r="S61" i="6"/>
  <c r="AH59" i="6"/>
  <c r="AX61" i="6" s="1"/>
  <c r="AG59" i="6"/>
  <c r="AW61" i="6" s="1"/>
  <c r="AF59" i="6"/>
  <c r="AV61" i="6" s="1"/>
  <c r="AE59" i="6"/>
  <c r="AU61" i="6" s="1"/>
  <c r="AD59" i="6"/>
  <c r="AT61" i="6" s="1"/>
  <c r="AC59" i="6"/>
  <c r="AS61" i="6" s="1"/>
  <c r="AB59" i="6"/>
  <c r="AR61" i="6" s="1"/>
  <c r="AA59" i="6"/>
  <c r="AQ61" i="6" s="1"/>
  <c r="Z59" i="6"/>
  <c r="AP61" i="6" s="1"/>
  <c r="Y59" i="6"/>
  <c r="AO61" i="6" s="1"/>
  <c r="X59" i="6"/>
  <c r="AN61" i="6" s="1"/>
  <c r="W59" i="6"/>
  <c r="V59" i="6"/>
  <c r="U59" i="6"/>
  <c r="T59" i="6"/>
  <c r="AJ61" i="6" s="1"/>
  <c r="S59" i="6"/>
  <c r="AI61" i="6" s="1"/>
  <c r="AH57" i="6"/>
  <c r="AG57" i="6"/>
  <c r="AF57" i="6"/>
  <c r="AE57" i="6"/>
  <c r="AD57" i="6"/>
  <c r="AC57" i="6"/>
  <c r="AB57" i="6"/>
  <c r="AA57" i="6"/>
  <c r="Z57" i="6"/>
  <c r="Y57" i="6"/>
  <c r="X57" i="6"/>
  <c r="W57" i="6"/>
  <c r="V57" i="6"/>
  <c r="U57" i="6"/>
  <c r="T57" i="6"/>
  <c r="S57" i="6"/>
  <c r="AH55" i="6"/>
  <c r="AX57" i="6" s="1"/>
  <c r="AG55" i="6"/>
  <c r="AW57" i="6" s="1"/>
  <c r="AF55" i="6"/>
  <c r="AV57" i="6" s="1"/>
  <c r="AE55" i="6"/>
  <c r="AU57" i="6" s="1"/>
  <c r="AD55" i="6"/>
  <c r="AT57" i="6" s="1"/>
  <c r="AC55" i="6"/>
  <c r="AS57" i="6" s="1"/>
  <c r="AB55" i="6"/>
  <c r="AR57" i="6" s="1"/>
  <c r="AA55" i="6"/>
  <c r="AQ57" i="6" s="1"/>
  <c r="Z55" i="6"/>
  <c r="AP57" i="6" s="1"/>
  <c r="Y55" i="6"/>
  <c r="AO57" i="6" s="1"/>
  <c r="X55" i="6"/>
  <c r="AN57" i="6" s="1"/>
  <c r="W55" i="6"/>
  <c r="AM57" i="6" s="1"/>
  <c r="V55" i="6"/>
  <c r="AL57" i="6" s="1"/>
  <c r="U55" i="6"/>
  <c r="AK57" i="6" s="1"/>
  <c r="T55" i="6"/>
  <c r="AJ57" i="6" s="1"/>
  <c r="S55" i="6"/>
  <c r="AI57" i="6" s="1"/>
  <c r="AH53" i="6"/>
  <c r="AG53" i="6"/>
  <c r="AF53" i="6"/>
  <c r="AE53" i="6"/>
  <c r="AD53" i="6"/>
  <c r="AC53" i="6"/>
  <c r="AB53" i="6"/>
  <c r="AA53" i="6"/>
  <c r="Z53" i="6"/>
  <c r="Y53" i="6"/>
  <c r="X53" i="6"/>
  <c r="W53" i="6"/>
  <c r="V53" i="6"/>
  <c r="U53" i="6"/>
  <c r="T53" i="6"/>
  <c r="S53" i="6"/>
  <c r="AH51" i="6"/>
  <c r="AX53" i="6" s="1"/>
  <c r="AG51" i="6"/>
  <c r="AW53" i="6" s="1"/>
  <c r="AF51" i="6"/>
  <c r="AV53" i="6" s="1"/>
  <c r="AE51" i="6"/>
  <c r="AU53" i="6" s="1"/>
  <c r="AD51" i="6"/>
  <c r="AT53" i="6" s="1"/>
  <c r="AC51" i="6"/>
  <c r="AS53" i="6" s="1"/>
  <c r="AB51" i="6"/>
  <c r="AR53" i="6" s="1"/>
  <c r="AA51" i="6"/>
  <c r="AQ53" i="6" s="1"/>
  <c r="Z51" i="6"/>
  <c r="AP53" i="6" s="1"/>
  <c r="Y51" i="6"/>
  <c r="AO53" i="6" s="1"/>
  <c r="X51" i="6"/>
  <c r="AN53" i="6" s="1"/>
  <c r="W51" i="6"/>
  <c r="AM53" i="6" s="1"/>
  <c r="V51" i="6"/>
  <c r="AL53" i="6" s="1"/>
  <c r="U51" i="6"/>
  <c r="T51" i="6"/>
  <c r="AJ53" i="6" s="1"/>
  <c r="S51" i="6"/>
  <c r="AI53" i="6" s="1"/>
  <c r="AN49" i="6"/>
  <c r="AM49" i="6"/>
  <c r="AK49" i="6"/>
  <c r="AH49" i="6"/>
  <c r="AG49" i="6"/>
  <c r="AF49" i="6"/>
  <c r="AE49" i="6"/>
  <c r="AD49" i="6"/>
  <c r="AC49" i="6"/>
  <c r="AB49" i="6"/>
  <c r="AA49" i="6"/>
  <c r="Z49" i="6"/>
  <c r="Y49" i="6"/>
  <c r="X49" i="6"/>
  <c r="W49" i="6"/>
  <c r="V49" i="6"/>
  <c r="U49" i="6"/>
  <c r="T49" i="6"/>
  <c r="S49" i="6"/>
  <c r="AH47" i="6"/>
  <c r="AX49" i="6" s="1"/>
  <c r="AG47" i="6"/>
  <c r="AW49" i="6" s="1"/>
  <c r="AF47" i="6"/>
  <c r="AV49" i="6" s="1"/>
  <c r="AE47" i="6"/>
  <c r="AU49" i="6" s="1"/>
  <c r="AD47" i="6"/>
  <c r="AT49" i="6" s="1"/>
  <c r="AC47" i="6"/>
  <c r="AS49" i="6" s="1"/>
  <c r="AB47" i="6"/>
  <c r="AR49" i="6" s="1"/>
  <c r="AA47" i="6"/>
  <c r="AQ49" i="6" s="1"/>
  <c r="Z47" i="6"/>
  <c r="AP49" i="6" s="1"/>
  <c r="Y47" i="6"/>
  <c r="AO49" i="6" s="1"/>
  <c r="X47" i="6"/>
  <c r="W47" i="6"/>
  <c r="V47" i="6"/>
  <c r="AL49" i="6" s="1"/>
  <c r="U47" i="6"/>
  <c r="T47" i="6"/>
  <c r="AJ49" i="6" s="1"/>
  <c r="S47" i="6"/>
  <c r="AI49" i="6" s="1"/>
  <c r="AU45" i="6"/>
  <c r="AH45" i="6"/>
  <c r="AG45" i="6"/>
  <c r="AF45" i="6"/>
  <c r="AE45" i="6"/>
  <c r="AD45" i="6"/>
  <c r="AC45" i="6"/>
  <c r="AB45" i="6"/>
  <c r="AA45" i="6"/>
  <c r="Z45" i="6"/>
  <c r="Y45" i="6"/>
  <c r="X45" i="6"/>
  <c r="W45" i="6"/>
  <c r="V45" i="6"/>
  <c r="U45" i="6"/>
  <c r="T45" i="6"/>
  <c r="S45" i="6"/>
  <c r="AH43" i="6"/>
  <c r="AX45" i="6" s="1"/>
  <c r="AG43" i="6"/>
  <c r="AW45" i="6" s="1"/>
  <c r="AF43" i="6"/>
  <c r="AV45" i="6" s="1"/>
  <c r="AE43" i="6"/>
  <c r="AD43" i="6"/>
  <c r="AT45" i="6" s="1"/>
  <c r="AC43" i="6"/>
  <c r="AS45" i="6" s="1"/>
  <c r="AB43" i="6"/>
  <c r="AR45" i="6" s="1"/>
  <c r="AA43" i="6"/>
  <c r="AQ45" i="6" s="1"/>
  <c r="Z43" i="6"/>
  <c r="AP45" i="6" s="1"/>
  <c r="Y43" i="6"/>
  <c r="AO45" i="6" s="1"/>
  <c r="X43" i="6"/>
  <c r="AN45" i="6" s="1"/>
  <c r="W43" i="6"/>
  <c r="AM45" i="6" s="1"/>
  <c r="V43" i="6"/>
  <c r="U43" i="6"/>
  <c r="AK45" i="6" s="1"/>
  <c r="T43" i="6"/>
  <c r="AJ45" i="6" s="1"/>
  <c r="S43" i="6"/>
  <c r="AI45" i="6" s="1"/>
  <c r="AM41" i="6"/>
  <c r="AH41" i="6"/>
  <c r="AG41" i="6"/>
  <c r="AF41" i="6"/>
  <c r="AE41" i="6"/>
  <c r="AD41" i="6"/>
  <c r="AC41" i="6"/>
  <c r="AB41" i="6"/>
  <c r="AA41" i="6"/>
  <c r="Z41" i="6"/>
  <c r="Y41" i="6"/>
  <c r="X41" i="6"/>
  <c r="W41" i="6"/>
  <c r="V41" i="6"/>
  <c r="U41" i="6"/>
  <c r="T41" i="6"/>
  <c r="S41" i="6"/>
  <c r="AH39" i="6"/>
  <c r="AX41" i="6" s="1"/>
  <c r="AG39" i="6"/>
  <c r="AW41" i="6" s="1"/>
  <c r="AF39" i="6"/>
  <c r="AV41" i="6" s="1"/>
  <c r="AE39" i="6"/>
  <c r="AU41" i="6" s="1"/>
  <c r="AD39" i="6"/>
  <c r="AT41" i="6" s="1"/>
  <c r="AC39" i="6"/>
  <c r="AS41" i="6" s="1"/>
  <c r="AB39" i="6"/>
  <c r="AR41" i="6" s="1"/>
  <c r="AA39" i="6"/>
  <c r="AQ41" i="6" s="1"/>
  <c r="Z39" i="6"/>
  <c r="AP41" i="6" s="1"/>
  <c r="Y39" i="6"/>
  <c r="AO41" i="6" s="1"/>
  <c r="X39" i="6"/>
  <c r="AN41" i="6" s="1"/>
  <c r="W39" i="6"/>
  <c r="V39" i="6"/>
  <c r="AL41" i="6" s="1"/>
  <c r="U39" i="6"/>
  <c r="AK41" i="6" s="1"/>
  <c r="T39" i="6"/>
  <c r="AJ41" i="6" s="1"/>
  <c r="S39" i="6"/>
  <c r="AI41" i="6" s="1"/>
  <c r="AU37" i="6"/>
  <c r="AO37" i="6"/>
  <c r="AM37" i="6"/>
  <c r="AH37" i="6"/>
  <c r="AG37" i="6"/>
  <c r="AF37" i="6"/>
  <c r="AE37" i="6"/>
  <c r="AD37" i="6"/>
  <c r="AC37" i="6"/>
  <c r="AB37" i="6"/>
  <c r="AA37" i="6"/>
  <c r="Z37" i="6"/>
  <c r="Y37" i="6"/>
  <c r="X37" i="6"/>
  <c r="W37" i="6"/>
  <c r="V37" i="6"/>
  <c r="U37" i="6"/>
  <c r="T37" i="6"/>
  <c r="S37" i="6"/>
  <c r="AH35" i="6"/>
  <c r="AX37" i="6" s="1"/>
  <c r="AG35" i="6"/>
  <c r="AW37" i="6" s="1"/>
  <c r="AF35" i="6"/>
  <c r="AV37" i="6" s="1"/>
  <c r="AE35" i="6"/>
  <c r="AD35" i="6"/>
  <c r="AT37" i="6" s="1"/>
  <c r="AC35" i="6"/>
  <c r="AS37" i="6" s="1"/>
  <c r="AB35" i="6"/>
  <c r="AR37" i="6" s="1"/>
  <c r="AA35" i="6"/>
  <c r="AQ37" i="6" s="1"/>
  <c r="Z35" i="6"/>
  <c r="AP37" i="6" s="1"/>
  <c r="Y35" i="6"/>
  <c r="X35" i="6"/>
  <c r="AN37" i="6" s="1"/>
  <c r="W35" i="6"/>
  <c r="V35" i="6"/>
  <c r="AL37" i="6" s="1"/>
  <c r="U35" i="6"/>
  <c r="T35" i="6"/>
  <c r="S35" i="6"/>
  <c r="AI37" i="6" s="1"/>
  <c r="AM32" i="6"/>
  <c r="AL32" i="6"/>
  <c r="AK32" i="6"/>
  <c r="AH32" i="6"/>
  <c r="AG32" i="6"/>
  <c r="AF32" i="6"/>
  <c r="AE32" i="6"/>
  <c r="AD32" i="6"/>
  <c r="AC32" i="6"/>
  <c r="AB32" i="6"/>
  <c r="AA32" i="6"/>
  <c r="Z32" i="6"/>
  <c r="Y32" i="6"/>
  <c r="X32" i="6"/>
  <c r="W32" i="6"/>
  <c r="V32" i="6"/>
  <c r="U32" i="6"/>
  <c r="T32" i="6"/>
  <c r="S32" i="6"/>
  <c r="AH30" i="6"/>
  <c r="AX32" i="6" s="1"/>
  <c r="AG30" i="6"/>
  <c r="AW32" i="6" s="1"/>
  <c r="AF30" i="6"/>
  <c r="AV32" i="6" s="1"/>
  <c r="AE30" i="6"/>
  <c r="AU32" i="6" s="1"/>
  <c r="AD30" i="6"/>
  <c r="AT32" i="6" s="1"/>
  <c r="AC30" i="6"/>
  <c r="AS32" i="6" s="1"/>
  <c r="AB30" i="6"/>
  <c r="AR32" i="6" s="1"/>
  <c r="AA30" i="6"/>
  <c r="AQ32" i="6" s="1"/>
  <c r="Z30" i="6"/>
  <c r="AP32" i="6" s="1"/>
  <c r="Y30" i="6"/>
  <c r="AO32" i="6" s="1"/>
  <c r="X30" i="6"/>
  <c r="AN32" i="6" s="1"/>
  <c r="W30" i="6"/>
  <c r="V30" i="6"/>
  <c r="U30" i="6"/>
  <c r="T30" i="6"/>
  <c r="AJ32" i="6" s="1"/>
  <c r="S30" i="6"/>
  <c r="AI32" i="6" s="1"/>
  <c r="AH28" i="6"/>
  <c r="AG28" i="6"/>
  <c r="AF28" i="6"/>
  <c r="AE28" i="6"/>
  <c r="AD28" i="6"/>
  <c r="AC28" i="6"/>
  <c r="AB28" i="6"/>
  <c r="AA28" i="6"/>
  <c r="Z28" i="6"/>
  <c r="Y28" i="6"/>
  <c r="X28" i="6"/>
  <c r="W28" i="6"/>
  <c r="V28" i="6"/>
  <c r="U28" i="6"/>
  <c r="T28" i="6"/>
  <c r="S28" i="6"/>
  <c r="AH26" i="6"/>
  <c r="AX28" i="6" s="1"/>
  <c r="AG26" i="6"/>
  <c r="AW28" i="6" s="1"/>
  <c r="AF26" i="6"/>
  <c r="AV28" i="6" s="1"/>
  <c r="AE26" i="6"/>
  <c r="AU28" i="6" s="1"/>
  <c r="AD26" i="6"/>
  <c r="AT28" i="6" s="1"/>
  <c r="AC26" i="6"/>
  <c r="AS28" i="6" s="1"/>
  <c r="AB26" i="6"/>
  <c r="AR28" i="6" s="1"/>
  <c r="AA26" i="6"/>
  <c r="AQ28" i="6" s="1"/>
  <c r="Z26" i="6"/>
  <c r="AP28" i="6" s="1"/>
  <c r="Y26" i="6"/>
  <c r="AO28" i="6" s="1"/>
  <c r="X26" i="6"/>
  <c r="AN28" i="6" s="1"/>
  <c r="W26" i="6"/>
  <c r="AM28" i="6" s="1"/>
  <c r="V26" i="6"/>
  <c r="AL28" i="6" s="1"/>
  <c r="U26" i="6"/>
  <c r="AK28" i="6" s="1"/>
  <c r="T26" i="6"/>
  <c r="AJ28" i="6" s="1"/>
  <c r="S26" i="6"/>
  <c r="AI28" i="6" s="1"/>
  <c r="AH24" i="6"/>
  <c r="AG24" i="6"/>
  <c r="AF24" i="6"/>
  <c r="AE24" i="6"/>
  <c r="AD24" i="6"/>
  <c r="AC24" i="6"/>
  <c r="AB24" i="6"/>
  <c r="AA24" i="6"/>
  <c r="Z24" i="6"/>
  <c r="Y24" i="6"/>
  <c r="X24" i="6"/>
  <c r="W24" i="6"/>
  <c r="V24" i="6"/>
  <c r="U24" i="6"/>
  <c r="T24" i="6"/>
  <c r="S24" i="6"/>
  <c r="AH22" i="6"/>
  <c r="AX24" i="6" s="1"/>
  <c r="AG22" i="6"/>
  <c r="AW24" i="6" s="1"/>
  <c r="AF22" i="6"/>
  <c r="AV24" i="6" s="1"/>
  <c r="AE22" i="6"/>
  <c r="AU24" i="6" s="1"/>
  <c r="AD22" i="6"/>
  <c r="AT24" i="6" s="1"/>
  <c r="AC22" i="6"/>
  <c r="AS24" i="6" s="1"/>
  <c r="AB22" i="6"/>
  <c r="AR24" i="6" s="1"/>
  <c r="AA22" i="6"/>
  <c r="AQ24" i="6" s="1"/>
  <c r="Z22" i="6"/>
  <c r="AP24" i="6" s="1"/>
  <c r="Y22" i="6"/>
  <c r="AO24" i="6" s="1"/>
  <c r="X22" i="6"/>
  <c r="AN24" i="6" s="1"/>
  <c r="W22" i="6"/>
  <c r="AM24" i="6" s="1"/>
  <c r="V22" i="6"/>
  <c r="AL24" i="6" s="1"/>
  <c r="U22" i="6"/>
  <c r="AK24" i="6" s="1"/>
  <c r="T22" i="6"/>
  <c r="AJ24" i="6" s="1"/>
  <c r="S22" i="6"/>
  <c r="AI24" i="6" s="1"/>
  <c r="AH20" i="6"/>
  <c r="AG20" i="6"/>
  <c r="AF20" i="6"/>
  <c r="AE20" i="6"/>
  <c r="AD20" i="6"/>
  <c r="AC20" i="6"/>
  <c r="AB20" i="6"/>
  <c r="AA20" i="6"/>
  <c r="Z20" i="6"/>
  <c r="Y20" i="6"/>
  <c r="X20" i="6"/>
  <c r="W20" i="6"/>
  <c r="V20" i="6"/>
  <c r="U20" i="6"/>
  <c r="T20" i="6"/>
  <c r="S20" i="6"/>
  <c r="AH18" i="6"/>
  <c r="AX20" i="6" s="1"/>
  <c r="AG18" i="6"/>
  <c r="AW20" i="6" s="1"/>
  <c r="AF18" i="6"/>
  <c r="AV20" i="6" s="1"/>
  <c r="AE18" i="6"/>
  <c r="AU20" i="6" s="1"/>
  <c r="AD18" i="6"/>
  <c r="AT20" i="6" s="1"/>
  <c r="AC18" i="6"/>
  <c r="AS20" i="6" s="1"/>
  <c r="AB18" i="6"/>
  <c r="AR20" i="6" s="1"/>
  <c r="AA18" i="6"/>
  <c r="AQ20" i="6" s="1"/>
  <c r="Z18" i="6"/>
  <c r="AP20" i="6" s="1"/>
  <c r="Y18" i="6"/>
  <c r="AO20" i="6" s="1"/>
  <c r="X18" i="6"/>
  <c r="AN20" i="6" s="1"/>
  <c r="W18" i="6"/>
  <c r="AM20" i="6" s="1"/>
  <c r="V18" i="6"/>
  <c r="AL20" i="6" s="1"/>
  <c r="U18" i="6"/>
  <c r="AK20" i="6" s="1"/>
  <c r="T18" i="6"/>
  <c r="AJ20" i="6" s="1"/>
  <c r="S18" i="6"/>
  <c r="AI20" i="6" s="1"/>
  <c r="AH16" i="6"/>
  <c r="AG16" i="6"/>
  <c r="AF16" i="6"/>
  <c r="AE16" i="6"/>
  <c r="AD16" i="6"/>
  <c r="AC16" i="6"/>
  <c r="AB16" i="6"/>
  <c r="AA16" i="6"/>
  <c r="Z16" i="6"/>
  <c r="Y16" i="6"/>
  <c r="X16" i="6"/>
  <c r="W16" i="6"/>
  <c r="V16" i="6"/>
  <c r="U16" i="6"/>
  <c r="T16" i="6"/>
  <c r="S16" i="6"/>
  <c r="AH14" i="6"/>
  <c r="AX16" i="6" s="1"/>
  <c r="AG14" i="6"/>
  <c r="AW16" i="6" s="1"/>
  <c r="AF14" i="6"/>
  <c r="AV16" i="6" s="1"/>
  <c r="AE14" i="6"/>
  <c r="AU16" i="6" s="1"/>
  <c r="AD14" i="6"/>
  <c r="AT16" i="6" s="1"/>
  <c r="AC14" i="6"/>
  <c r="AS16" i="6" s="1"/>
  <c r="AB14" i="6"/>
  <c r="AR16" i="6" s="1"/>
  <c r="AA14" i="6"/>
  <c r="AQ16" i="6" s="1"/>
  <c r="Z14" i="6"/>
  <c r="AP16" i="6" s="1"/>
  <c r="Y14" i="6"/>
  <c r="AO16" i="6" s="1"/>
  <c r="X14" i="6"/>
  <c r="AN16" i="6" s="1"/>
  <c r="W14" i="6"/>
  <c r="AM16" i="6" s="1"/>
  <c r="V14" i="6"/>
  <c r="AL16" i="6" s="1"/>
  <c r="U14" i="6"/>
  <c r="AK16" i="6" s="1"/>
  <c r="T14" i="6"/>
  <c r="AJ16" i="6" s="1"/>
  <c r="S14" i="6"/>
  <c r="AI16" i="6" s="1"/>
  <c r="AH12" i="6"/>
  <c r="AG12" i="6"/>
  <c r="AF12" i="6"/>
  <c r="AE12" i="6"/>
  <c r="AD12" i="6"/>
  <c r="AC12" i="6"/>
  <c r="AB12" i="6"/>
  <c r="AA12" i="6"/>
  <c r="Z12" i="6"/>
  <c r="Y12" i="6"/>
  <c r="X12" i="6"/>
  <c r="W12" i="6"/>
  <c r="V12" i="6"/>
  <c r="U12" i="6"/>
  <c r="T12" i="6"/>
  <c r="S12" i="6"/>
  <c r="AH10" i="6"/>
  <c r="AX12" i="6" s="1"/>
  <c r="AG10" i="6"/>
  <c r="AW12" i="6" s="1"/>
  <c r="AF10" i="6"/>
  <c r="AV12" i="6" s="1"/>
  <c r="AE10" i="6"/>
  <c r="AU12" i="6" s="1"/>
  <c r="AD10" i="6"/>
  <c r="AT12" i="6" s="1"/>
  <c r="AC10" i="6"/>
  <c r="AS12" i="6" s="1"/>
  <c r="AB10" i="6"/>
  <c r="AR12" i="6" s="1"/>
  <c r="AA10" i="6"/>
  <c r="AQ12" i="6" s="1"/>
  <c r="Z10" i="6"/>
  <c r="AP12" i="6" s="1"/>
  <c r="Y10" i="6"/>
  <c r="AO12" i="6" s="1"/>
  <c r="X10" i="6"/>
  <c r="AN12" i="6" s="1"/>
  <c r="W10" i="6"/>
  <c r="AM12" i="6" s="1"/>
  <c r="V10" i="6"/>
  <c r="AL12" i="6" s="1"/>
  <c r="U10" i="6"/>
  <c r="AK12" i="6" s="1"/>
  <c r="T10" i="6"/>
  <c r="AJ12" i="6" s="1"/>
  <c r="S10" i="6"/>
  <c r="AI12" i="6" s="1"/>
  <c r="AH8" i="6"/>
  <c r="AG8" i="6"/>
  <c r="AF8" i="6"/>
  <c r="AE8" i="6"/>
  <c r="AD8" i="6"/>
  <c r="AC8" i="6"/>
  <c r="AB8" i="6"/>
  <c r="AA8" i="6"/>
  <c r="Z8" i="6"/>
  <c r="Y8" i="6"/>
  <c r="X8" i="6"/>
  <c r="W8" i="6"/>
  <c r="V8" i="6"/>
  <c r="U8" i="6"/>
  <c r="T8" i="6"/>
  <c r="S8" i="6"/>
  <c r="AH6" i="6"/>
  <c r="AX8" i="6" s="1"/>
  <c r="AG6" i="6"/>
  <c r="AW8" i="6" s="1"/>
  <c r="AF6" i="6"/>
  <c r="AV8" i="6" s="1"/>
  <c r="AE6" i="6"/>
  <c r="AU8" i="6" s="1"/>
  <c r="AD6" i="6"/>
  <c r="AT8" i="6" s="1"/>
  <c r="AC6" i="6"/>
  <c r="AS8" i="6" s="1"/>
  <c r="AB6" i="6"/>
  <c r="AR8" i="6" s="1"/>
  <c r="AA6" i="6"/>
  <c r="AQ8" i="6" s="1"/>
  <c r="Z6" i="6"/>
  <c r="AP8" i="6" s="1"/>
  <c r="Y6" i="6"/>
  <c r="AO8" i="6" s="1"/>
  <c r="X6" i="6"/>
  <c r="AN8" i="6" s="1"/>
  <c r="W6" i="6"/>
  <c r="AM8" i="6" s="1"/>
  <c r="V6" i="6"/>
  <c r="AL8" i="6" s="1"/>
  <c r="U6" i="6"/>
  <c r="AK8" i="6" s="1"/>
  <c r="T6" i="6"/>
  <c r="AJ8" i="6" s="1"/>
  <c r="S6" i="6"/>
  <c r="AI8" i="6" s="1"/>
  <c r="AK273" i="6" l="1"/>
  <c r="AI422" i="6"/>
  <c r="AQ487" i="6"/>
  <c r="AN495" i="6"/>
  <c r="AN95" i="6"/>
  <c r="AI426" i="6"/>
  <c r="AL45" i="6"/>
  <c r="AO339" i="6"/>
  <c r="AP389" i="6"/>
  <c r="AO198" i="6"/>
  <c r="AK53" i="6"/>
  <c r="AJ264" i="6"/>
  <c r="AI182" i="6"/>
  <c r="AJ182" i="6"/>
  <c r="AN273" i="6"/>
  <c r="AR169" i="6"/>
  <c r="AK322" i="6"/>
  <c r="AK422" i="6"/>
  <c r="AL132" i="6"/>
  <c r="AJ37" i="6"/>
  <c r="AK37" i="6"/>
  <c r="AQ182" i="6"/>
  <c r="AL248" i="6"/>
  <c r="AR115" i="6"/>
  <c r="AM248" i="6"/>
  <c r="AO335" i="6"/>
  <c r="AR368" i="6"/>
  <c r="AP385" i="6"/>
  <c r="AI495" i="6"/>
  <c r="AO302" i="6"/>
  <c r="AL244" i="6"/>
  <c r="AJ293" i="6"/>
  <c r="AM264" i="6"/>
  <c r="DQ47" i="4" l="1"/>
  <c r="DP47" i="4"/>
  <c r="DO47" i="4"/>
  <c r="EC47" i="4" s="1"/>
  <c r="DN47" i="4"/>
  <c r="DM47" i="4"/>
  <c r="DL47" i="4"/>
  <c r="DZ47" i="4" s="1"/>
  <c r="DK47" i="4"/>
  <c r="DJ47" i="4"/>
  <c r="DI47" i="4"/>
  <c r="DW47" i="4" s="1"/>
  <c r="DH47" i="4"/>
  <c r="DG47" i="4"/>
  <c r="DF47" i="4"/>
  <c r="DA47" i="4"/>
  <c r="CX47" i="4"/>
  <c r="CS47" i="4"/>
  <c r="CR47" i="4"/>
  <c r="CQ47" i="4"/>
  <c r="DC47" i="4" s="1"/>
  <c r="CP47" i="4"/>
  <c r="DB47" i="4" s="1"/>
  <c r="CJ47" i="4"/>
  <c r="CV47" i="4" s="1"/>
  <c r="DX47" i="4" s="1"/>
  <c r="CI47" i="4"/>
  <c r="CU47" i="4" s="1"/>
  <c r="CH47" i="4"/>
  <c r="CT47" i="4" s="1"/>
  <c r="DV47" i="4" s="1"/>
  <c r="CG47" i="4"/>
  <c r="CE47" i="4"/>
  <c r="CD47" i="4"/>
  <c r="CC47" i="4"/>
  <c r="CO47" i="4" s="1"/>
  <c r="CB47" i="4"/>
  <c r="CN47" i="4" s="1"/>
  <c r="CZ47" i="4" s="1"/>
  <c r="CA47" i="4"/>
  <c r="CM47" i="4" s="1"/>
  <c r="CY47" i="4" s="1"/>
  <c r="BZ47" i="4"/>
  <c r="CL47" i="4" s="1"/>
  <c r="BY47" i="4"/>
  <c r="CK47" i="4" s="1"/>
  <c r="CW47" i="4" s="1"/>
  <c r="DY47" i="4" s="1"/>
  <c r="BX47" i="4"/>
  <c r="BW47" i="4"/>
  <c r="BV47" i="4"/>
  <c r="BU47" i="4"/>
  <c r="BT47" i="4"/>
  <c r="CF47" i="4" s="1"/>
  <c r="EA46" i="4"/>
  <c r="DZ46" i="4"/>
  <c r="DS46" i="4"/>
  <c r="DQ46" i="4"/>
  <c r="DP46" i="4"/>
  <c r="ED46" i="4" s="1"/>
  <c r="DO46" i="4"/>
  <c r="EC46" i="4" s="1"/>
  <c r="DN46" i="4"/>
  <c r="DM46" i="4"/>
  <c r="DL46" i="4"/>
  <c r="DK46" i="4"/>
  <c r="DY46" i="4" s="1"/>
  <c r="DJ46" i="4"/>
  <c r="DI46" i="4"/>
  <c r="DH46" i="4"/>
  <c r="DG46" i="4"/>
  <c r="DF46" i="4"/>
  <c r="DB46" i="4"/>
  <c r="DA46" i="4"/>
  <c r="CY46" i="4"/>
  <c r="CT46" i="4"/>
  <c r="CS46" i="4"/>
  <c r="CM46" i="4"/>
  <c r="CL46" i="4"/>
  <c r="CX46" i="4" s="1"/>
  <c r="CK46" i="4"/>
  <c r="CW46" i="4" s="1"/>
  <c r="CJ46" i="4"/>
  <c r="CV46" i="4" s="1"/>
  <c r="DX46" i="4" s="1"/>
  <c r="CE46" i="4"/>
  <c r="CQ46" i="4" s="1"/>
  <c r="DC46" i="4" s="1"/>
  <c r="CD46" i="4"/>
  <c r="CP46" i="4" s="1"/>
  <c r="CC46" i="4"/>
  <c r="CO46" i="4" s="1"/>
  <c r="CB46" i="4"/>
  <c r="CN46" i="4" s="1"/>
  <c r="CZ46" i="4" s="1"/>
  <c r="CA46" i="4"/>
  <c r="BZ46" i="4"/>
  <c r="BY46" i="4"/>
  <c r="BX46" i="4"/>
  <c r="BW46" i="4"/>
  <c r="CI46" i="4" s="1"/>
  <c r="CU46" i="4" s="1"/>
  <c r="BV46" i="4"/>
  <c r="CH46" i="4" s="1"/>
  <c r="BU46" i="4"/>
  <c r="CG46" i="4" s="1"/>
  <c r="BT46" i="4"/>
  <c r="CF46" i="4" s="1"/>
  <c r="CR46" i="4" s="1"/>
  <c r="DT45" i="4"/>
  <c r="DQ45" i="4"/>
  <c r="DP45" i="4"/>
  <c r="DO45" i="4"/>
  <c r="DN45" i="4"/>
  <c r="DM45" i="4"/>
  <c r="DL45" i="4"/>
  <c r="DZ45" i="4" s="1"/>
  <c r="DK45" i="4"/>
  <c r="DJ45" i="4"/>
  <c r="DI45" i="4"/>
  <c r="DH45" i="4"/>
  <c r="DV45" i="4" s="1"/>
  <c r="DG45" i="4"/>
  <c r="DF45" i="4"/>
  <c r="DB45" i="4"/>
  <c r="DA45" i="4"/>
  <c r="EC45" i="4" s="1"/>
  <c r="CW45" i="4"/>
  <c r="DY45" i="4" s="1"/>
  <c r="CV45" i="4"/>
  <c r="CT45" i="4"/>
  <c r="CN45" i="4"/>
  <c r="CZ45" i="4" s="1"/>
  <c r="EB45" i="4" s="1"/>
  <c r="CM45" i="4"/>
  <c r="CY45" i="4" s="1"/>
  <c r="EA45" i="4" s="1"/>
  <c r="CL45" i="4"/>
  <c r="CX45" i="4" s="1"/>
  <c r="CK45" i="4"/>
  <c r="CF45" i="4"/>
  <c r="CR45" i="4" s="1"/>
  <c r="CE45" i="4"/>
  <c r="CQ45" i="4" s="1"/>
  <c r="DC45" i="4" s="1"/>
  <c r="CD45" i="4"/>
  <c r="CP45" i="4" s="1"/>
  <c r="CC45" i="4"/>
  <c r="CO45" i="4" s="1"/>
  <c r="CB45" i="4"/>
  <c r="CA45" i="4"/>
  <c r="BZ45" i="4"/>
  <c r="BY45" i="4"/>
  <c r="BX45" i="4"/>
  <c r="CJ45" i="4" s="1"/>
  <c r="BW45" i="4"/>
  <c r="CI45" i="4" s="1"/>
  <c r="CU45" i="4" s="1"/>
  <c r="BV45" i="4"/>
  <c r="CH45" i="4" s="1"/>
  <c r="BU45" i="4"/>
  <c r="CG45" i="4" s="1"/>
  <c r="CS45" i="4" s="1"/>
  <c r="DU45" i="4" s="1"/>
  <c r="BT45" i="4"/>
  <c r="EA44" i="4"/>
  <c r="DV44" i="4"/>
  <c r="DU44" i="4"/>
  <c r="DQ44" i="4"/>
  <c r="DP44" i="4"/>
  <c r="DO44" i="4"/>
  <c r="DN44" i="4"/>
  <c r="DM44" i="4"/>
  <c r="DL44" i="4"/>
  <c r="DZ44" i="4" s="1"/>
  <c r="DK44" i="4"/>
  <c r="DY44" i="4" s="1"/>
  <c r="DJ44" i="4"/>
  <c r="DI44" i="4"/>
  <c r="DH44" i="4"/>
  <c r="DG44" i="4"/>
  <c r="DS44" i="4" s="1"/>
  <c r="DF44" i="4"/>
  <c r="CW44" i="4"/>
  <c r="CQ44" i="4"/>
  <c r="DC44" i="4" s="1"/>
  <c r="EE44" i="4" s="1"/>
  <c r="CP44" i="4"/>
  <c r="DB44" i="4" s="1"/>
  <c r="ED44" i="4" s="1"/>
  <c r="CO44" i="4"/>
  <c r="DA44" i="4" s="1"/>
  <c r="CN44" i="4"/>
  <c r="CZ44" i="4" s="1"/>
  <c r="EB44" i="4" s="1"/>
  <c r="CH44" i="4"/>
  <c r="CT44" i="4" s="1"/>
  <c r="CG44" i="4"/>
  <c r="CS44" i="4" s="1"/>
  <c r="CF44" i="4"/>
  <c r="CR44" i="4" s="1"/>
  <c r="DT44" i="4" s="1"/>
  <c r="CE44" i="4"/>
  <c r="CD44" i="4"/>
  <c r="CC44" i="4"/>
  <c r="CB44" i="4"/>
  <c r="CA44" i="4"/>
  <c r="CM44" i="4" s="1"/>
  <c r="CY44" i="4" s="1"/>
  <c r="BZ44" i="4"/>
  <c r="CL44" i="4" s="1"/>
  <c r="CX44" i="4" s="1"/>
  <c r="BY44" i="4"/>
  <c r="CK44" i="4" s="1"/>
  <c r="BX44" i="4"/>
  <c r="CJ44" i="4" s="1"/>
  <c r="CV44" i="4" s="1"/>
  <c r="BW44" i="4"/>
  <c r="CI44" i="4" s="1"/>
  <c r="CU44" i="4" s="1"/>
  <c r="DW44" i="4" s="1"/>
  <c r="BV44" i="4"/>
  <c r="BU44" i="4"/>
  <c r="BT44" i="4"/>
  <c r="DX43" i="4"/>
  <c r="DQ43" i="4"/>
  <c r="DP43" i="4"/>
  <c r="ED43" i="4" s="1"/>
  <c r="DO43" i="4"/>
  <c r="EC43" i="4" s="1"/>
  <c r="DN43" i="4"/>
  <c r="DM43" i="4"/>
  <c r="DL43" i="4"/>
  <c r="DK43" i="4"/>
  <c r="DJ43" i="4"/>
  <c r="DI43" i="4"/>
  <c r="DH43" i="4"/>
  <c r="DV43" i="4" s="1"/>
  <c r="DG43" i="4"/>
  <c r="DS43" i="4" s="1"/>
  <c r="DF43" i="4"/>
  <c r="CY43" i="4"/>
  <c r="CR43" i="4"/>
  <c r="CQ43" i="4"/>
  <c r="DC43" i="4" s="1"/>
  <c r="CP43" i="4"/>
  <c r="DB43" i="4" s="1"/>
  <c r="CK43" i="4"/>
  <c r="CW43" i="4" s="1"/>
  <c r="DY43" i="4" s="1"/>
  <c r="CJ43" i="4"/>
  <c r="CV43" i="4" s="1"/>
  <c r="CI43" i="4"/>
  <c r="CU43" i="4" s="1"/>
  <c r="CH43" i="4"/>
  <c r="CT43" i="4" s="1"/>
  <c r="CG43" i="4"/>
  <c r="CS43" i="4" s="1"/>
  <c r="CE43" i="4"/>
  <c r="CD43" i="4"/>
  <c r="CC43" i="4"/>
  <c r="CO43" i="4" s="1"/>
  <c r="DA43" i="4" s="1"/>
  <c r="CB43" i="4"/>
  <c r="CN43" i="4" s="1"/>
  <c r="CZ43" i="4" s="1"/>
  <c r="CA43" i="4"/>
  <c r="CM43" i="4" s="1"/>
  <c r="BZ43" i="4"/>
  <c r="CL43" i="4" s="1"/>
  <c r="CX43" i="4" s="1"/>
  <c r="BY43" i="4"/>
  <c r="BX43" i="4"/>
  <c r="BW43" i="4"/>
  <c r="BV43" i="4"/>
  <c r="BU43" i="4"/>
  <c r="BT43" i="4"/>
  <c r="CF43" i="4" s="1"/>
  <c r="EE42" i="4"/>
  <c r="DZ42" i="4"/>
  <c r="DQ42" i="4"/>
  <c r="DP42" i="4"/>
  <c r="ED42" i="4" s="1"/>
  <c r="DO42" i="4"/>
  <c r="DN42" i="4"/>
  <c r="DM42" i="4"/>
  <c r="DL42" i="4"/>
  <c r="DK42" i="4"/>
  <c r="DY42" i="4" s="1"/>
  <c r="DJ42" i="4"/>
  <c r="DI42" i="4"/>
  <c r="DH42" i="4"/>
  <c r="DG42" i="4"/>
  <c r="DF42" i="4"/>
  <c r="DB42" i="4"/>
  <c r="CZ42" i="4"/>
  <c r="CY42" i="4"/>
  <c r="EA42" i="4" s="1"/>
  <c r="CT42" i="4"/>
  <c r="CR42" i="4"/>
  <c r="CQ42" i="4"/>
  <c r="DC42" i="4" s="1"/>
  <c r="CL42" i="4"/>
  <c r="CX42" i="4" s="1"/>
  <c r="CK42" i="4"/>
  <c r="CW42" i="4" s="1"/>
  <c r="CJ42" i="4"/>
  <c r="CV42" i="4" s="1"/>
  <c r="CI42" i="4"/>
  <c r="CU42" i="4" s="1"/>
  <c r="DW42" i="4" s="1"/>
  <c r="CE42" i="4"/>
  <c r="CD42" i="4"/>
  <c r="CP42" i="4" s="1"/>
  <c r="CC42" i="4"/>
  <c r="CO42" i="4" s="1"/>
  <c r="DA42" i="4" s="1"/>
  <c r="CB42" i="4"/>
  <c r="CN42" i="4" s="1"/>
  <c r="CA42" i="4"/>
  <c r="CM42" i="4" s="1"/>
  <c r="BZ42" i="4"/>
  <c r="BY42" i="4"/>
  <c r="BX42" i="4"/>
  <c r="BW42" i="4"/>
  <c r="BV42" i="4"/>
  <c r="CH42" i="4" s="1"/>
  <c r="BU42" i="4"/>
  <c r="CG42" i="4" s="1"/>
  <c r="CS42" i="4" s="1"/>
  <c r="BT42" i="4"/>
  <c r="CF42" i="4" s="1"/>
  <c r="EB41" i="4"/>
  <c r="EA41" i="4"/>
  <c r="DU41" i="4"/>
  <c r="DQ41" i="4"/>
  <c r="DP41" i="4"/>
  <c r="DO41" i="4"/>
  <c r="DN41" i="4"/>
  <c r="DM41" i="4"/>
  <c r="DL41" i="4"/>
  <c r="DK41" i="4"/>
  <c r="DJ41" i="4"/>
  <c r="DI41" i="4"/>
  <c r="DW41" i="4" s="1"/>
  <c r="DH41" i="4"/>
  <c r="DG41" i="4"/>
  <c r="DF41" i="4"/>
  <c r="DC41" i="4"/>
  <c r="CU41" i="4"/>
  <c r="CO41" i="4"/>
  <c r="DA41" i="4" s="1"/>
  <c r="EC41" i="4" s="1"/>
  <c r="CN41" i="4"/>
  <c r="CZ41" i="4" s="1"/>
  <c r="CM41" i="4"/>
  <c r="CY41" i="4" s="1"/>
  <c r="CL41" i="4"/>
  <c r="CX41" i="4" s="1"/>
  <c r="CF41" i="4"/>
  <c r="CR41" i="4" s="1"/>
  <c r="DT41" i="4" s="1"/>
  <c r="CE41" i="4"/>
  <c r="CQ41" i="4" s="1"/>
  <c r="CD41" i="4"/>
  <c r="CP41" i="4" s="1"/>
  <c r="DB41" i="4" s="1"/>
  <c r="CC41" i="4"/>
  <c r="CB41" i="4"/>
  <c r="CA41" i="4"/>
  <c r="BZ41" i="4"/>
  <c r="BY41" i="4"/>
  <c r="CK41" i="4" s="1"/>
  <c r="CW41" i="4" s="1"/>
  <c r="BX41" i="4"/>
  <c r="CJ41" i="4" s="1"/>
  <c r="CV41" i="4" s="1"/>
  <c r="BW41" i="4"/>
  <c r="CI41" i="4" s="1"/>
  <c r="BV41" i="4"/>
  <c r="CH41" i="4" s="1"/>
  <c r="CT41" i="4" s="1"/>
  <c r="BU41" i="4"/>
  <c r="CG41" i="4" s="1"/>
  <c r="CS41" i="4" s="1"/>
  <c r="BT41" i="4"/>
  <c r="DV40" i="4"/>
  <c r="DU40" i="4"/>
  <c r="DQ40" i="4"/>
  <c r="DP40" i="4"/>
  <c r="DO40" i="4"/>
  <c r="DN40" i="4"/>
  <c r="EB40" i="4" s="1"/>
  <c r="DM40" i="4"/>
  <c r="EA40" i="4" s="1"/>
  <c r="DL40" i="4"/>
  <c r="DZ40" i="4" s="1"/>
  <c r="DK40" i="4"/>
  <c r="DJ40" i="4"/>
  <c r="DI40" i="4"/>
  <c r="DH40" i="4"/>
  <c r="DG40" i="4"/>
  <c r="DS40" i="4" s="1"/>
  <c r="DF40" i="4"/>
  <c r="DR40" i="4" s="1"/>
  <c r="CX40" i="4"/>
  <c r="CQ40" i="4"/>
  <c r="DC40" i="4" s="1"/>
  <c r="EE40" i="4" s="1"/>
  <c r="CP40" i="4"/>
  <c r="DB40" i="4" s="1"/>
  <c r="ED40" i="4" s="1"/>
  <c r="CO40" i="4"/>
  <c r="DA40" i="4" s="1"/>
  <c r="EC40" i="4" s="1"/>
  <c r="CN40" i="4"/>
  <c r="CZ40" i="4" s="1"/>
  <c r="CH40" i="4"/>
  <c r="CT40" i="4" s="1"/>
  <c r="CG40" i="4"/>
  <c r="CS40" i="4" s="1"/>
  <c r="CF40" i="4"/>
  <c r="CR40" i="4" s="1"/>
  <c r="DT40" i="4" s="1"/>
  <c r="CE40" i="4"/>
  <c r="CD40" i="4"/>
  <c r="CC40" i="4"/>
  <c r="CB40" i="4"/>
  <c r="CA40" i="4"/>
  <c r="CM40" i="4" s="1"/>
  <c r="CY40" i="4" s="1"/>
  <c r="BZ40" i="4"/>
  <c r="CL40" i="4" s="1"/>
  <c r="BY40" i="4"/>
  <c r="CK40" i="4" s="1"/>
  <c r="CW40" i="4" s="1"/>
  <c r="BX40" i="4"/>
  <c r="CJ40" i="4" s="1"/>
  <c r="CV40" i="4" s="1"/>
  <c r="BW40" i="4"/>
  <c r="CI40" i="4" s="1"/>
  <c r="CU40" i="4" s="1"/>
  <c r="DW40" i="4" s="1"/>
  <c r="BV40" i="4"/>
  <c r="BU40" i="4"/>
  <c r="BT40" i="4"/>
  <c r="EE39" i="4"/>
  <c r="DQ39" i="4"/>
  <c r="DP39" i="4"/>
  <c r="ED39" i="4" s="1"/>
  <c r="DO39" i="4"/>
  <c r="DN39" i="4"/>
  <c r="EB39" i="4" s="1"/>
  <c r="DM39" i="4"/>
  <c r="DL39" i="4"/>
  <c r="DK39" i="4"/>
  <c r="DJ39" i="4"/>
  <c r="DI39" i="4"/>
  <c r="DW39" i="4" s="1"/>
  <c r="DH39" i="4"/>
  <c r="DG39" i="4"/>
  <c r="DF39" i="4"/>
  <c r="CZ39" i="4"/>
  <c r="CR39" i="4"/>
  <c r="CQ39" i="4"/>
  <c r="DC39" i="4" s="1"/>
  <c r="CP39" i="4"/>
  <c r="DB39" i="4" s="1"/>
  <c r="CO39" i="4"/>
  <c r="DA39" i="4" s="1"/>
  <c r="EC39" i="4" s="1"/>
  <c r="CJ39" i="4"/>
  <c r="CV39" i="4" s="1"/>
  <c r="DX39" i="4" s="1"/>
  <c r="CI39" i="4"/>
  <c r="CU39" i="4" s="1"/>
  <c r="CH39" i="4"/>
  <c r="CT39" i="4" s="1"/>
  <c r="DV39" i="4" s="1"/>
  <c r="CG39" i="4"/>
  <c r="CS39" i="4" s="1"/>
  <c r="CE39" i="4"/>
  <c r="CD39" i="4"/>
  <c r="CC39" i="4"/>
  <c r="CB39" i="4"/>
  <c r="CN39" i="4" s="1"/>
  <c r="CA39" i="4"/>
  <c r="CM39" i="4" s="1"/>
  <c r="CY39" i="4" s="1"/>
  <c r="BZ39" i="4"/>
  <c r="CL39" i="4" s="1"/>
  <c r="CX39" i="4" s="1"/>
  <c r="BY39" i="4"/>
  <c r="CK39" i="4" s="1"/>
  <c r="CW39" i="4" s="1"/>
  <c r="DY39" i="4" s="1"/>
  <c r="BX39" i="4"/>
  <c r="BW39" i="4"/>
  <c r="BV39" i="4"/>
  <c r="BU39" i="4"/>
  <c r="BT39" i="4"/>
  <c r="CF39" i="4" s="1"/>
  <c r="DX38" i="4"/>
  <c r="DQ38" i="4"/>
  <c r="DP38" i="4"/>
  <c r="DO38" i="4"/>
  <c r="DN38" i="4"/>
  <c r="DM38" i="4"/>
  <c r="DL38" i="4"/>
  <c r="DK38" i="4"/>
  <c r="DJ38" i="4"/>
  <c r="DR38" i="4" s="1"/>
  <c r="DI38" i="4"/>
  <c r="DH38" i="4"/>
  <c r="DG38" i="4"/>
  <c r="DF38" i="4"/>
  <c r="DC38" i="4"/>
  <c r="DA38" i="4"/>
  <c r="CU38" i="4"/>
  <c r="CS38" i="4"/>
  <c r="CL38" i="4"/>
  <c r="CX38" i="4" s="1"/>
  <c r="DZ38" i="4" s="1"/>
  <c r="CK38" i="4"/>
  <c r="CW38" i="4" s="1"/>
  <c r="CJ38" i="4"/>
  <c r="CV38" i="4" s="1"/>
  <c r="CE38" i="4"/>
  <c r="CQ38" i="4" s="1"/>
  <c r="CD38" i="4"/>
  <c r="CP38" i="4" s="1"/>
  <c r="DB38" i="4" s="1"/>
  <c r="CC38" i="4"/>
  <c r="CO38" i="4" s="1"/>
  <c r="CB38" i="4"/>
  <c r="CN38" i="4" s="1"/>
  <c r="CZ38" i="4" s="1"/>
  <c r="CA38" i="4"/>
  <c r="CM38" i="4" s="1"/>
  <c r="CY38" i="4" s="1"/>
  <c r="EA38" i="4" s="1"/>
  <c r="BZ38" i="4"/>
  <c r="BY38" i="4"/>
  <c r="BX38" i="4"/>
  <c r="BW38" i="4"/>
  <c r="CI38" i="4" s="1"/>
  <c r="BV38" i="4"/>
  <c r="CH38" i="4" s="1"/>
  <c r="CT38" i="4" s="1"/>
  <c r="BU38" i="4"/>
  <c r="CG38" i="4" s="1"/>
  <c r="BT38" i="4"/>
  <c r="CF38" i="4" s="1"/>
  <c r="CR38" i="4" s="1"/>
  <c r="EB37" i="4"/>
  <c r="DT37" i="4"/>
  <c r="DQ37" i="4"/>
  <c r="EE37" i="4" s="1"/>
  <c r="DP37" i="4"/>
  <c r="DO37" i="4"/>
  <c r="DN37" i="4"/>
  <c r="DM37" i="4"/>
  <c r="EA37" i="4" s="1"/>
  <c r="DL37" i="4"/>
  <c r="DZ37" i="4" s="1"/>
  <c r="DK37" i="4"/>
  <c r="DY37" i="4" s="1"/>
  <c r="DJ37" i="4"/>
  <c r="DX37" i="4" s="1"/>
  <c r="DI37" i="4"/>
  <c r="DH37" i="4"/>
  <c r="DG37" i="4"/>
  <c r="DF37" i="4"/>
  <c r="CV37" i="4"/>
  <c r="CU37" i="4"/>
  <c r="CO37" i="4"/>
  <c r="DA37" i="4" s="1"/>
  <c r="EC37" i="4" s="1"/>
  <c r="CN37" i="4"/>
  <c r="CZ37" i="4" s="1"/>
  <c r="CM37" i="4"/>
  <c r="CY37" i="4" s="1"/>
  <c r="CL37" i="4"/>
  <c r="CX37" i="4" s="1"/>
  <c r="CF37" i="4"/>
  <c r="CR37" i="4" s="1"/>
  <c r="CE37" i="4"/>
  <c r="CQ37" i="4" s="1"/>
  <c r="DC37" i="4" s="1"/>
  <c r="CD37" i="4"/>
  <c r="CP37" i="4" s="1"/>
  <c r="DB37" i="4" s="1"/>
  <c r="CC37" i="4"/>
  <c r="CB37" i="4"/>
  <c r="CA37" i="4"/>
  <c r="BZ37" i="4"/>
  <c r="BY37" i="4"/>
  <c r="CK37" i="4" s="1"/>
  <c r="CW37" i="4" s="1"/>
  <c r="BX37" i="4"/>
  <c r="CJ37" i="4" s="1"/>
  <c r="BW37" i="4"/>
  <c r="CI37" i="4" s="1"/>
  <c r="BV37" i="4"/>
  <c r="CH37" i="4" s="1"/>
  <c r="CT37" i="4" s="1"/>
  <c r="BU37" i="4"/>
  <c r="CG37" i="4" s="1"/>
  <c r="CS37" i="4" s="1"/>
  <c r="DU37" i="4" s="1"/>
  <c r="BT37" i="4"/>
  <c r="DU36" i="4"/>
  <c r="DQ36" i="4"/>
  <c r="DP36" i="4"/>
  <c r="DO36" i="4"/>
  <c r="EC36" i="4" s="1"/>
  <c r="DN36" i="4"/>
  <c r="EB36" i="4" s="1"/>
  <c r="DM36" i="4"/>
  <c r="EA36" i="4" s="1"/>
  <c r="DL36" i="4"/>
  <c r="DK36" i="4"/>
  <c r="DJ36" i="4"/>
  <c r="DI36" i="4"/>
  <c r="DH36" i="4"/>
  <c r="DG36" i="4"/>
  <c r="DF36" i="4"/>
  <c r="CU36" i="4"/>
  <c r="DW36" i="4" s="1"/>
  <c r="CP36" i="4"/>
  <c r="DB36" i="4" s="1"/>
  <c r="ED36" i="4" s="1"/>
  <c r="CO36" i="4"/>
  <c r="DA36" i="4" s="1"/>
  <c r="CN36" i="4"/>
  <c r="CZ36" i="4" s="1"/>
  <c r="CM36" i="4"/>
  <c r="CY36" i="4" s="1"/>
  <c r="CH36" i="4"/>
  <c r="CT36" i="4" s="1"/>
  <c r="DV36" i="4" s="1"/>
  <c r="CG36" i="4"/>
  <c r="CS36" i="4" s="1"/>
  <c r="CF36" i="4"/>
  <c r="CR36" i="4" s="1"/>
  <c r="CE36" i="4"/>
  <c r="CQ36" i="4" s="1"/>
  <c r="DC36" i="4" s="1"/>
  <c r="EE36" i="4" s="1"/>
  <c r="CD36" i="4"/>
  <c r="CC36" i="4"/>
  <c r="CB36" i="4"/>
  <c r="CA36" i="4"/>
  <c r="BZ36" i="4"/>
  <c r="CL36" i="4" s="1"/>
  <c r="CX36" i="4" s="1"/>
  <c r="BY36" i="4"/>
  <c r="CK36" i="4" s="1"/>
  <c r="CW36" i="4" s="1"/>
  <c r="BX36" i="4"/>
  <c r="CJ36" i="4" s="1"/>
  <c r="CV36" i="4" s="1"/>
  <c r="BW36" i="4"/>
  <c r="CI36" i="4" s="1"/>
  <c r="BV36" i="4"/>
  <c r="BU36" i="4"/>
  <c r="BT36" i="4"/>
  <c r="EE35" i="4"/>
  <c r="ED35" i="4"/>
  <c r="DW35" i="4"/>
  <c r="DQ35" i="4"/>
  <c r="DP35" i="4"/>
  <c r="DO35" i="4"/>
  <c r="DN35" i="4"/>
  <c r="DM35" i="4"/>
  <c r="DL35" i="4"/>
  <c r="DK35" i="4"/>
  <c r="DJ35" i="4"/>
  <c r="DI35" i="4"/>
  <c r="DH35" i="4"/>
  <c r="DG35" i="4"/>
  <c r="DF35" i="4"/>
  <c r="CY35" i="4"/>
  <c r="CQ35" i="4"/>
  <c r="DC35" i="4" s="1"/>
  <c r="CP35" i="4"/>
  <c r="DB35" i="4" s="1"/>
  <c r="CK35" i="4"/>
  <c r="CW35" i="4" s="1"/>
  <c r="DY35" i="4" s="1"/>
  <c r="CJ35" i="4"/>
  <c r="CV35" i="4" s="1"/>
  <c r="DX35" i="4" s="1"/>
  <c r="CI35" i="4"/>
  <c r="CU35" i="4" s="1"/>
  <c r="CH35" i="4"/>
  <c r="CT35" i="4" s="1"/>
  <c r="CE35" i="4"/>
  <c r="CD35" i="4"/>
  <c r="CC35" i="4"/>
  <c r="CO35" i="4" s="1"/>
  <c r="DA35" i="4" s="1"/>
  <c r="EC35" i="4" s="1"/>
  <c r="CB35" i="4"/>
  <c r="CN35" i="4" s="1"/>
  <c r="CZ35" i="4" s="1"/>
  <c r="CA35" i="4"/>
  <c r="CM35" i="4" s="1"/>
  <c r="BZ35" i="4"/>
  <c r="CL35" i="4" s="1"/>
  <c r="CX35" i="4" s="1"/>
  <c r="BY35" i="4"/>
  <c r="BX35" i="4"/>
  <c r="BW35" i="4"/>
  <c r="BV35" i="4"/>
  <c r="BU35" i="4"/>
  <c r="CG35" i="4" s="1"/>
  <c r="CS35" i="4" s="1"/>
  <c r="DU35" i="4" s="1"/>
  <c r="BT35" i="4"/>
  <c r="CF35" i="4" s="1"/>
  <c r="CR35" i="4" s="1"/>
  <c r="DY34" i="4"/>
  <c r="DQ34" i="4"/>
  <c r="DP34" i="4"/>
  <c r="DO34" i="4"/>
  <c r="DN34" i="4"/>
  <c r="DM34" i="4"/>
  <c r="DL34" i="4"/>
  <c r="DK34" i="4"/>
  <c r="DS34" i="4" s="1"/>
  <c r="DJ34" i="4"/>
  <c r="DX34" i="4" s="1"/>
  <c r="DI34" i="4"/>
  <c r="DH34" i="4"/>
  <c r="DG34" i="4"/>
  <c r="DF34" i="4"/>
  <c r="DB34" i="4"/>
  <c r="CT34" i="4"/>
  <c r="CQ34" i="4"/>
  <c r="DC34" i="4" s="1"/>
  <c r="EE34" i="4" s="1"/>
  <c r="CL34" i="4"/>
  <c r="CX34" i="4" s="1"/>
  <c r="DZ34" i="4" s="1"/>
  <c r="CK34" i="4"/>
  <c r="CW34" i="4" s="1"/>
  <c r="CJ34" i="4"/>
  <c r="CV34" i="4" s="1"/>
  <c r="CE34" i="4"/>
  <c r="CD34" i="4"/>
  <c r="CP34" i="4" s="1"/>
  <c r="CC34" i="4"/>
  <c r="CO34" i="4" s="1"/>
  <c r="DA34" i="4" s="1"/>
  <c r="CB34" i="4"/>
  <c r="CN34" i="4" s="1"/>
  <c r="CZ34" i="4" s="1"/>
  <c r="CA34" i="4"/>
  <c r="CM34" i="4" s="1"/>
  <c r="CY34" i="4" s="1"/>
  <c r="EA34" i="4" s="1"/>
  <c r="BZ34" i="4"/>
  <c r="BY34" i="4"/>
  <c r="BX34" i="4"/>
  <c r="BW34" i="4"/>
  <c r="CI34" i="4" s="1"/>
  <c r="CU34" i="4" s="1"/>
  <c r="DW34" i="4" s="1"/>
  <c r="BV34" i="4"/>
  <c r="CH34" i="4" s="1"/>
  <c r="BU34" i="4"/>
  <c r="CG34" i="4" s="1"/>
  <c r="CS34" i="4" s="1"/>
  <c r="BT34" i="4"/>
  <c r="CF34" i="4" s="1"/>
  <c r="CR34" i="4" s="1"/>
  <c r="EC33" i="4"/>
  <c r="DT33" i="4"/>
  <c r="DQ33" i="4"/>
  <c r="DP33" i="4"/>
  <c r="DO33" i="4"/>
  <c r="DN33" i="4"/>
  <c r="DM33" i="4"/>
  <c r="EA33" i="4" s="1"/>
  <c r="DL33" i="4"/>
  <c r="DZ33" i="4" s="1"/>
  <c r="DK33" i="4"/>
  <c r="DJ33" i="4"/>
  <c r="DX33" i="4" s="1"/>
  <c r="DI33" i="4"/>
  <c r="DH33" i="4"/>
  <c r="DG33" i="4"/>
  <c r="DF33" i="4"/>
  <c r="CV33" i="4"/>
  <c r="CS33" i="4"/>
  <c r="DU33" i="4" s="1"/>
  <c r="CN33" i="4"/>
  <c r="CZ33" i="4" s="1"/>
  <c r="EB33" i="4" s="1"/>
  <c r="CM33" i="4"/>
  <c r="CY33" i="4" s="1"/>
  <c r="CL33" i="4"/>
  <c r="CX33" i="4" s="1"/>
  <c r="CK33" i="4"/>
  <c r="CW33" i="4" s="1"/>
  <c r="CF33" i="4"/>
  <c r="CR33" i="4" s="1"/>
  <c r="CE33" i="4"/>
  <c r="CQ33" i="4" s="1"/>
  <c r="DC33" i="4" s="1"/>
  <c r="CD33" i="4"/>
  <c r="CP33" i="4" s="1"/>
  <c r="DB33" i="4" s="1"/>
  <c r="CC33" i="4"/>
  <c r="CO33" i="4" s="1"/>
  <c r="DA33" i="4" s="1"/>
  <c r="CB33" i="4"/>
  <c r="CA33" i="4"/>
  <c r="BZ33" i="4"/>
  <c r="BY33" i="4"/>
  <c r="BX33" i="4"/>
  <c r="CJ33" i="4" s="1"/>
  <c r="BW33" i="4"/>
  <c r="CI33" i="4" s="1"/>
  <c r="CU33" i="4" s="1"/>
  <c r="BV33" i="4"/>
  <c r="CH33" i="4" s="1"/>
  <c r="CT33" i="4" s="1"/>
  <c r="BU33" i="4"/>
  <c r="CG33" i="4" s="1"/>
  <c r="BT33" i="4"/>
  <c r="ED32" i="4"/>
  <c r="EA32" i="4"/>
  <c r="DQ32" i="4"/>
  <c r="DP32" i="4"/>
  <c r="DO32" i="4"/>
  <c r="EC32" i="4" s="1"/>
  <c r="DN32" i="4"/>
  <c r="EB32" i="4" s="1"/>
  <c r="DM32" i="4"/>
  <c r="DL32" i="4"/>
  <c r="DK32" i="4"/>
  <c r="DJ32" i="4"/>
  <c r="DI32" i="4"/>
  <c r="DH32" i="4"/>
  <c r="DG32" i="4"/>
  <c r="DF32" i="4"/>
  <c r="CY32" i="4"/>
  <c r="CV32" i="4"/>
  <c r="CQ32" i="4"/>
  <c r="DC32" i="4" s="1"/>
  <c r="EE32" i="4" s="1"/>
  <c r="CP32" i="4"/>
  <c r="DB32" i="4" s="1"/>
  <c r="CO32" i="4"/>
  <c r="DA32" i="4" s="1"/>
  <c r="CN32" i="4"/>
  <c r="CZ32" i="4" s="1"/>
  <c r="CI32" i="4"/>
  <c r="CU32" i="4" s="1"/>
  <c r="DW32" i="4" s="1"/>
  <c r="CH32" i="4"/>
  <c r="CT32" i="4" s="1"/>
  <c r="DV32" i="4" s="1"/>
  <c r="CG32" i="4"/>
  <c r="CS32" i="4" s="1"/>
  <c r="CF32" i="4"/>
  <c r="CR32" i="4" s="1"/>
  <c r="CE32" i="4"/>
  <c r="CD32" i="4"/>
  <c r="CC32" i="4"/>
  <c r="CB32" i="4"/>
  <c r="CA32" i="4"/>
  <c r="CM32" i="4" s="1"/>
  <c r="BZ32" i="4"/>
  <c r="CL32" i="4" s="1"/>
  <c r="CX32" i="4" s="1"/>
  <c r="BY32" i="4"/>
  <c r="CK32" i="4" s="1"/>
  <c r="CW32" i="4" s="1"/>
  <c r="BX32" i="4"/>
  <c r="CJ32" i="4" s="1"/>
  <c r="BW32" i="4"/>
  <c r="BV32" i="4"/>
  <c r="BU32" i="4"/>
  <c r="BT32" i="4"/>
  <c r="EE31" i="4"/>
  <c r="DV31" i="4"/>
  <c r="DQ31" i="4"/>
  <c r="DP31" i="4"/>
  <c r="ED31" i="4" s="1"/>
  <c r="DO31" i="4"/>
  <c r="DN31" i="4"/>
  <c r="DM31" i="4"/>
  <c r="DL31" i="4"/>
  <c r="DK31" i="4"/>
  <c r="DY31" i="4" s="1"/>
  <c r="DJ31" i="4"/>
  <c r="DX31" i="4" s="1"/>
  <c r="DI31" i="4"/>
  <c r="DH31" i="4"/>
  <c r="DG31" i="4"/>
  <c r="DS31" i="4" s="1"/>
  <c r="DF31" i="4"/>
  <c r="CZ31" i="4"/>
  <c r="CX31" i="4"/>
  <c r="DZ31" i="4" s="1"/>
  <c r="CW31" i="4"/>
  <c r="CR31" i="4"/>
  <c r="CQ31" i="4"/>
  <c r="DC31" i="4" s="1"/>
  <c r="CO31" i="4"/>
  <c r="DA31" i="4" s="1"/>
  <c r="CL31" i="4"/>
  <c r="CJ31" i="4"/>
  <c r="CV31" i="4" s="1"/>
  <c r="CI31" i="4"/>
  <c r="CU31" i="4" s="1"/>
  <c r="DW31" i="4" s="1"/>
  <c r="CG31" i="4"/>
  <c r="CS31" i="4" s="1"/>
  <c r="DU31" i="4" s="1"/>
  <c r="CE31" i="4"/>
  <c r="CD31" i="4"/>
  <c r="CP31" i="4" s="1"/>
  <c r="DB31" i="4" s="1"/>
  <c r="CC31" i="4"/>
  <c r="CB31" i="4"/>
  <c r="CN31" i="4" s="1"/>
  <c r="CA31" i="4"/>
  <c r="CM31" i="4" s="1"/>
  <c r="CY31" i="4" s="1"/>
  <c r="BZ31" i="4"/>
  <c r="BY31" i="4"/>
  <c r="CK31" i="4" s="1"/>
  <c r="BX31" i="4"/>
  <c r="BW31" i="4"/>
  <c r="BV31" i="4"/>
  <c r="CH31" i="4" s="1"/>
  <c r="CT31" i="4" s="1"/>
  <c r="BU31" i="4"/>
  <c r="BT31" i="4"/>
  <c r="CF31" i="4" s="1"/>
  <c r="DY30" i="4"/>
  <c r="DW30" i="4"/>
  <c r="DT30" i="4"/>
  <c r="DQ30" i="4"/>
  <c r="DP30" i="4"/>
  <c r="DO30" i="4"/>
  <c r="DN30" i="4"/>
  <c r="DM30" i="4"/>
  <c r="DL30" i="4"/>
  <c r="DZ30" i="4" s="1"/>
  <c r="DK30" i="4"/>
  <c r="DJ30" i="4"/>
  <c r="DI30" i="4"/>
  <c r="DH30" i="4"/>
  <c r="DG30" i="4"/>
  <c r="DF30" i="4"/>
  <c r="DB30" i="4"/>
  <c r="DA30" i="4"/>
  <c r="CV30" i="4"/>
  <c r="DX30" i="4" s="1"/>
  <c r="CS30" i="4"/>
  <c r="CR30" i="4"/>
  <c r="CQ30" i="4"/>
  <c r="DC30" i="4" s="1"/>
  <c r="CN30" i="4"/>
  <c r="CZ30" i="4" s="1"/>
  <c r="EB30" i="4" s="1"/>
  <c r="CL30" i="4"/>
  <c r="CX30" i="4" s="1"/>
  <c r="CK30" i="4"/>
  <c r="CW30" i="4" s="1"/>
  <c r="CJ30" i="4"/>
  <c r="CI30" i="4"/>
  <c r="CU30" i="4" s="1"/>
  <c r="CF30" i="4"/>
  <c r="CE30" i="4"/>
  <c r="CD30" i="4"/>
  <c r="CP30" i="4" s="1"/>
  <c r="CC30" i="4"/>
  <c r="CO30" i="4" s="1"/>
  <c r="CB30" i="4"/>
  <c r="CA30" i="4"/>
  <c r="CM30" i="4" s="1"/>
  <c r="CY30" i="4" s="1"/>
  <c r="BZ30" i="4"/>
  <c r="BY30" i="4"/>
  <c r="BX30" i="4"/>
  <c r="BW30" i="4"/>
  <c r="BV30" i="4"/>
  <c r="CH30" i="4" s="1"/>
  <c r="CT30" i="4" s="1"/>
  <c r="BU30" i="4"/>
  <c r="CG30" i="4" s="1"/>
  <c r="BT30" i="4"/>
  <c r="ED29" i="4"/>
  <c r="EA29" i="4"/>
  <c r="DZ29" i="4"/>
  <c r="DQ29" i="4"/>
  <c r="DP29" i="4"/>
  <c r="DO29" i="4"/>
  <c r="EC29" i="4" s="1"/>
  <c r="DN29" i="4"/>
  <c r="EB29" i="4" s="1"/>
  <c r="DM29" i="4"/>
  <c r="DL29" i="4"/>
  <c r="DK29" i="4"/>
  <c r="DS29" i="4" s="1"/>
  <c r="DJ29" i="4"/>
  <c r="DI29" i="4"/>
  <c r="DH29" i="4"/>
  <c r="DG29" i="4"/>
  <c r="DF29" i="4"/>
  <c r="DT29" i="4" s="1"/>
  <c r="DA29" i="4"/>
  <c r="CU29" i="4"/>
  <c r="CS29" i="4"/>
  <c r="CN29" i="4"/>
  <c r="CZ29" i="4" s="1"/>
  <c r="CM29" i="4"/>
  <c r="CY29" i="4" s="1"/>
  <c r="CK29" i="4"/>
  <c r="CW29" i="4" s="1"/>
  <c r="DY29" i="4" s="1"/>
  <c r="CH29" i="4"/>
  <c r="CT29" i="4" s="1"/>
  <c r="DV29" i="4" s="1"/>
  <c r="CF29" i="4"/>
  <c r="CR29" i="4" s="1"/>
  <c r="CE29" i="4"/>
  <c r="CQ29" i="4" s="1"/>
  <c r="DC29" i="4" s="1"/>
  <c r="CD29" i="4"/>
  <c r="CP29" i="4" s="1"/>
  <c r="DB29" i="4" s="1"/>
  <c r="CC29" i="4"/>
  <c r="CO29" i="4" s="1"/>
  <c r="CB29" i="4"/>
  <c r="CA29" i="4"/>
  <c r="BZ29" i="4"/>
  <c r="CL29" i="4" s="1"/>
  <c r="CX29" i="4" s="1"/>
  <c r="BY29" i="4"/>
  <c r="BX29" i="4"/>
  <c r="CJ29" i="4" s="1"/>
  <c r="CV29" i="4" s="1"/>
  <c r="BW29" i="4"/>
  <c r="CI29" i="4" s="1"/>
  <c r="BV29" i="4"/>
  <c r="BU29" i="4"/>
  <c r="CG29" i="4" s="1"/>
  <c r="BT29" i="4"/>
  <c r="EC28" i="4"/>
  <c r="EA28" i="4"/>
  <c r="DU28" i="4"/>
  <c r="DS28" i="4"/>
  <c r="DQ28" i="4"/>
  <c r="EE28" i="4" s="1"/>
  <c r="DP28" i="4"/>
  <c r="DO28" i="4"/>
  <c r="DN28" i="4"/>
  <c r="DM28" i="4"/>
  <c r="DL28" i="4"/>
  <c r="DK28" i="4"/>
  <c r="DJ28" i="4"/>
  <c r="DI28" i="4"/>
  <c r="DW28" i="4" s="1"/>
  <c r="DH28" i="4"/>
  <c r="DV28" i="4" s="1"/>
  <c r="DG28" i="4"/>
  <c r="DF28" i="4"/>
  <c r="DT28" i="4" s="1"/>
  <c r="CX28" i="4"/>
  <c r="CW28" i="4"/>
  <c r="CV28" i="4"/>
  <c r="DX28" i="4" s="1"/>
  <c r="CP28" i="4"/>
  <c r="DB28" i="4" s="1"/>
  <c r="ED28" i="4" s="1"/>
  <c r="CO28" i="4"/>
  <c r="DA28" i="4" s="1"/>
  <c r="CM28" i="4"/>
  <c r="CY28" i="4" s="1"/>
  <c r="CJ28" i="4"/>
  <c r="CH28" i="4"/>
  <c r="CT28" i="4" s="1"/>
  <c r="CG28" i="4"/>
  <c r="CS28" i="4" s="1"/>
  <c r="CE28" i="4"/>
  <c r="CQ28" i="4" s="1"/>
  <c r="DC28" i="4" s="1"/>
  <c r="CD28" i="4"/>
  <c r="CC28" i="4"/>
  <c r="CB28" i="4"/>
  <c r="CN28" i="4" s="1"/>
  <c r="CZ28" i="4" s="1"/>
  <c r="EB28" i="4" s="1"/>
  <c r="CA28" i="4"/>
  <c r="BZ28" i="4"/>
  <c r="CL28" i="4" s="1"/>
  <c r="BY28" i="4"/>
  <c r="CK28" i="4" s="1"/>
  <c r="BX28" i="4"/>
  <c r="BW28" i="4"/>
  <c r="CI28" i="4" s="1"/>
  <c r="CU28" i="4" s="1"/>
  <c r="BV28" i="4"/>
  <c r="BU28" i="4"/>
  <c r="BT28" i="4"/>
  <c r="CF28" i="4" s="1"/>
  <c r="CR28" i="4" s="1"/>
  <c r="DV27" i="4"/>
  <c r="DQ27" i="4"/>
  <c r="DP27" i="4"/>
  <c r="DO27" i="4"/>
  <c r="DN27" i="4"/>
  <c r="DM27" i="4"/>
  <c r="DL27" i="4"/>
  <c r="DK27" i="4"/>
  <c r="DJ27" i="4"/>
  <c r="DI27" i="4"/>
  <c r="DH27" i="4"/>
  <c r="DG27" i="4"/>
  <c r="DS27" i="4" s="1"/>
  <c r="DF27" i="4"/>
  <c r="DB27" i="4"/>
  <c r="ED27" i="4" s="1"/>
  <c r="CT27" i="4"/>
  <c r="CR27" i="4"/>
  <c r="CP27" i="4"/>
  <c r="CK27" i="4"/>
  <c r="CW27" i="4" s="1"/>
  <c r="CJ27" i="4"/>
  <c r="CV27" i="4" s="1"/>
  <c r="DX27" i="4" s="1"/>
  <c r="CH27" i="4"/>
  <c r="CE27" i="4"/>
  <c r="CQ27" i="4" s="1"/>
  <c r="DC27" i="4" s="1"/>
  <c r="EE27" i="4" s="1"/>
  <c r="CD27" i="4"/>
  <c r="CC27" i="4"/>
  <c r="CO27" i="4" s="1"/>
  <c r="DA27" i="4" s="1"/>
  <c r="CB27" i="4"/>
  <c r="CN27" i="4" s="1"/>
  <c r="CZ27" i="4" s="1"/>
  <c r="CA27" i="4"/>
  <c r="CM27" i="4" s="1"/>
  <c r="CY27" i="4" s="1"/>
  <c r="EA27" i="4" s="1"/>
  <c r="BZ27" i="4"/>
  <c r="CL27" i="4" s="1"/>
  <c r="CX27" i="4" s="1"/>
  <c r="DZ27" i="4" s="1"/>
  <c r="BY27" i="4"/>
  <c r="BX27" i="4"/>
  <c r="BW27" i="4"/>
  <c r="CI27" i="4" s="1"/>
  <c r="CU27" i="4" s="1"/>
  <c r="DW27" i="4" s="1"/>
  <c r="BV27" i="4"/>
  <c r="BU27" i="4"/>
  <c r="CG27" i="4" s="1"/>
  <c r="CS27" i="4" s="1"/>
  <c r="DU27" i="4" s="1"/>
  <c r="BT27" i="4"/>
  <c r="CF27" i="4" s="1"/>
  <c r="DZ26" i="4"/>
  <c r="DQ26" i="4"/>
  <c r="DP26" i="4"/>
  <c r="DO26" i="4"/>
  <c r="DN26" i="4"/>
  <c r="DM26" i="4"/>
  <c r="DL26" i="4"/>
  <c r="DK26" i="4"/>
  <c r="DY26" i="4" s="1"/>
  <c r="DJ26" i="4"/>
  <c r="DR26" i="4" s="1"/>
  <c r="DI26" i="4"/>
  <c r="DH26" i="4"/>
  <c r="DG26" i="4"/>
  <c r="DF26" i="4"/>
  <c r="DB26" i="4"/>
  <c r="CM26" i="4"/>
  <c r="CY26" i="4" s="1"/>
  <c r="CL26" i="4"/>
  <c r="CX26" i="4" s="1"/>
  <c r="CJ26" i="4"/>
  <c r="CV26" i="4" s="1"/>
  <c r="CE26" i="4"/>
  <c r="CQ26" i="4" s="1"/>
  <c r="DC26" i="4" s="1"/>
  <c r="CD26" i="4"/>
  <c r="CP26" i="4" s="1"/>
  <c r="CC26" i="4"/>
  <c r="CO26" i="4" s="1"/>
  <c r="DA26" i="4" s="1"/>
  <c r="EC26" i="4" s="1"/>
  <c r="CB26" i="4"/>
  <c r="CN26" i="4" s="1"/>
  <c r="CZ26" i="4" s="1"/>
  <c r="CA26" i="4"/>
  <c r="BZ26" i="4"/>
  <c r="BY26" i="4"/>
  <c r="CK26" i="4" s="1"/>
  <c r="CW26" i="4" s="1"/>
  <c r="BX26" i="4"/>
  <c r="BW26" i="4"/>
  <c r="CI26" i="4" s="1"/>
  <c r="CU26" i="4" s="1"/>
  <c r="BV26" i="4"/>
  <c r="CH26" i="4" s="1"/>
  <c r="CT26" i="4" s="1"/>
  <c r="BU26" i="4"/>
  <c r="CG26" i="4" s="1"/>
  <c r="CS26" i="4" s="1"/>
  <c r="DU26" i="4" s="1"/>
  <c r="BT26" i="4"/>
  <c r="CF26" i="4" s="1"/>
  <c r="CR26" i="4" s="1"/>
  <c r="EB25" i="4"/>
  <c r="DU25" i="4"/>
  <c r="DT25" i="4"/>
  <c r="DQ25" i="4"/>
  <c r="DP25" i="4"/>
  <c r="DO25" i="4"/>
  <c r="EC25" i="4" s="1"/>
  <c r="DN25" i="4"/>
  <c r="DM25" i="4"/>
  <c r="DL25" i="4"/>
  <c r="DZ25" i="4" s="1"/>
  <c r="DK25" i="4"/>
  <c r="DJ25" i="4"/>
  <c r="DI25" i="4"/>
  <c r="DH25" i="4"/>
  <c r="DG25" i="4"/>
  <c r="DS25" i="4" s="1"/>
  <c r="DF25" i="4"/>
  <c r="DB25" i="4"/>
  <c r="CY25" i="4"/>
  <c r="CT25" i="4"/>
  <c r="CO25" i="4"/>
  <c r="DA25" i="4" s="1"/>
  <c r="CN25" i="4"/>
  <c r="CZ25" i="4" s="1"/>
  <c r="CM25" i="4"/>
  <c r="CL25" i="4"/>
  <c r="CX25" i="4" s="1"/>
  <c r="CI25" i="4"/>
  <c r="CU25" i="4" s="1"/>
  <c r="DW25" i="4" s="1"/>
  <c r="CG25" i="4"/>
  <c r="CS25" i="4" s="1"/>
  <c r="CF25" i="4"/>
  <c r="CR25" i="4" s="1"/>
  <c r="CE25" i="4"/>
  <c r="CQ25" i="4" s="1"/>
  <c r="DC25" i="4" s="1"/>
  <c r="EE25" i="4" s="1"/>
  <c r="CD25" i="4"/>
  <c r="CP25" i="4" s="1"/>
  <c r="CC25" i="4"/>
  <c r="CB25" i="4"/>
  <c r="CA25" i="4"/>
  <c r="BZ25" i="4"/>
  <c r="BY25" i="4"/>
  <c r="CK25" i="4" s="1"/>
  <c r="CW25" i="4" s="1"/>
  <c r="BX25" i="4"/>
  <c r="CJ25" i="4" s="1"/>
  <c r="CV25" i="4" s="1"/>
  <c r="BW25" i="4"/>
  <c r="BV25" i="4"/>
  <c r="CH25" i="4" s="1"/>
  <c r="BU25" i="4"/>
  <c r="BT25" i="4"/>
  <c r="EE24" i="4"/>
  <c r="EB24" i="4"/>
  <c r="DT24" i="4"/>
  <c r="DQ24" i="4"/>
  <c r="DP24" i="4"/>
  <c r="DO24" i="4"/>
  <c r="EC24" i="4" s="1"/>
  <c r="DN24" i="4"/>
  <c r="DM24" i="4"/>
  <c r="DL24" i="4"/>
  <c r="DK24" i="4"/>
  <c r="DJ24" i="4"/>
  <c r="DI24" i="4"/>
  <c r="DW24" i="4" s="1"/>
  <c r="DH24" i="4"/>
  <c r="DG24" i="4"/>
  <c r="DF24" i="4"/>
  <c r="CY24" i="4"/>
  <c r="CW24" i="4"/>
  <c r="DY24" i="4" s="1"/>
  <c r="CV24" i="4"/>
  <c r="CQ24" i="4"/>
  <c r="DC24" i="4" s="1"/>
  <c r="CP24" i="4"/>
  <c r="DB24" i="4" s="1"/>
  <c r="ED24" i="4" s="1"/>
  <c r="CN24" i="4"/>
  <c r="CZ24" i="4" s="1"/>
  <c r="CK24" i="4"/>
  <c r="CI24" i="4"/>
  <c r="CU24" i="4" s="1"/>
  <c r="CH24" i="4"/>
  <c r="CT24" i="4" s="1"/>
  <c r="DV24" i="4" s="1"/>
  <c r="CF24" i="4"/>
  <c r="CR24" i="4" s="1"/>
  <c r="CE24" i="4"/>
  <c r="CD24" i="4"/>
  <c r="CC24" i="4"/>
  <c r="CO24" i="4" s="1"/>
  <c r="DA24" i="4" s="1"/>
  <c r="CB24" i="4"/>
  <c r="CA24" i="4"/>
  <c r="CM24" i="4" s="1"/>
  <c r="BZ24" i="4"/>
  <c r="CL24" i="4" s="1"/>
  <c r="CX24" i="4" s="1"/>
  <c r="BY24" i="4"/>
  <c r="BX24" i="4"/>
  <c r="CJ24" i="4" s="1"/>
  <c r="BW24" i="4"/>
  <c r="BV24" i="4"/>
  <c r="BU24" i="4"/>
  <c r="CG24" i="4" s="1"/>
  <c r="CS24" i="4" s="1"/>
  <c r="BT24" i="4"/>
  <c r="DX23" i="4"/>
  <c r="DS23" i="4"/>
  <c r="DQ23" i="4"/>
  <c r="DP23" i="4"/>
  <c r="DO23" i="4"/>
  <c r="DN23" i="4"/>
  <c r="DM23" i="4"/>
  <c r="DL23" i="4"/>
  <c r="DK23" i="4"/>
  <c r="DY23" i="4" s="1"/>
  <c r="DJ23" i="4"/>
  <c r="DI23" i="4"/>
  <c r="DH23" i="4"/>
  <c r="DG23" i="4"/>
  <c r="DF23" i="4"/>
  <c r="DC23" i="4"/>
  <c r="DA23" i="4"/>
  <c r="CZ23" i="4"/>
  <c r="CQ23" i="4"/>
  <c r="CP23" i="4"/>
  <c r="DB23" i="4" s="1"/>
  <c r="CK23" i="4"/>
  <c r="CW23" i="4" s="1"/>
  <c r="CJ23" i="4"/>
  <c r="CV23" i="4" s="1"/>
  <c r="CI23" i="4"/>
  <c r="CU23" i="4" s="1"/>
  <c r="DW23" i="4" s="1"/>
  <c r="CH23" i="4"/>
  <c r="CT23" i="4" s="1"/>
  <c r="DV23" i="4" s="1"/>
  <c r="CE23" i="4"/>
  <c r="CD23" i="4"/>
  <c r="CC23" i="4"/>
  <c r="CO23" i="4" s="1"/>
  <c r="CB23" i="4"/>
  <c r="CN23" i="4" s="1"/>
  <c r="CA23" i="4"/>
  <c r="CM23" i="4" s="1"/>
  <c r="CY23" i="4" s="1"/>
  <c r="EA23" i="4" s="1"/>
  <c r="BZ23" i="4"/>
  <c r="CL23" i="4" s="1"/>
  <c r="CX23" i="4" s="1"/>
  <c r="BY23" i="4"/>
  <c r="BX23" i="4"/>
  <c r="BW23" i="4"/>
  <c r="BV23" i="4"/>
  <c r="BU23" i="4"/>
  <c r="CG23" i="4" s="1"/>
  <c r="CS23" i="4" s="1"/>
  <c r="BT23" i="4"/>
  <c r="CF23" i="4" s="1"/>
  <c r="CR23" i="4" s="1"/>
  <c r="DY22" i="4"/>
  <c r="DX22" i="4"/>
  <c r="DQ22" i="4"/>
  <c r="DP22" i="4"/>
  <c r="DO22" i="4"/>
  <c r="DN22" i="4"/>
  <c r="EB22" i="4" s="1"/>
  <c r="DM22" i="4"/>
  <c r="EA22" i="4" s="1"/>
  <c r="DL22" i="4"/>
  <c r="DK22" i="4"/>
  <c r="DS22" i="4" s="1"/>
  <c r="DJ22" i="4"/>
  <c r="DI22" i="4"/>
  <c r="DH22" i="4"/>
  <c r="DG22" i="4"/>
  <c r="DF22" i="4"/>
  <c r="DC22" i="4"/>
  <c r="DB22" i="4"/>
  <c r="CZ22" i="4"/>
  <c r="CT22" i="4"/>
  <c r="CR22" i="4"/>
  <c r="CM22" i="4"/>
  <c r="CY22" i="4" s="1"/>
  <c r="CL22" i="4"/>
  <c r="CX22" i="4" s="1"/>
  <c r="DZ22" i="4" s="1"/>
  <c r="CK22" i="4"/>
  <c r="CW22" i="4" s="1"/>
  <c r="CJ22" i="4"/>
  <c r="CV22" i="4" s="1"/>
  <c r="CI22" i="4"/>
  <c r="CU22" i="4" s="1"/>
  <c r="CE22" i="4"/>
  <c r="CQ22" i="4" s="1"/>
  <c r="CD22" i="4"/>
  <c r="CP22" i="4" s="1"/>
  <c r="CC22" i="4"/>
  <c r="CO22" i="4" s="1"/>
  <c r="DA22" i="4" s="1"/>
  <c r="EC22" i="4" s="1"/>
  <c r="CB22" i="4"/>
  <c r="CN22" i="4" s="1"/>
  <c r="CA22" i="4"/>
  <c r="BZ22" i="4"/>
  <c r="BY22" i="4"/>
  <c r="BX22" i="4"/>
  <c r="BW22" i="4"/>
  <c r="BV22" i="4"/>
  <c r="CH22" i="4" s="1"/>
  <c r="BU22" i="4"/>
  <c r="CG22" i="4" s="1"/>
  <c r="CS22" i="4" s="1"/>
  <c r="DU22" i="4" s="1"/>
  <c r="BT22" i="4"/>
  <c r="CF22" i="4" s="1"/>
  <c r="EE21" i="4"/>
  <c r="DY21" i="4"/>
  <c r="DT21" i="4"/>
  <c r="DQ21" i="4"/>
  <c r="DP21" i="4"/>
  <c r="DO21" i="4"/>
  <c r="EC21" i="4" s="1"/>
  <c r="DN21" i="4"/>
  <c r="DM21" i="4"/>
  <c r="EA21" i="4" s="1"/>
  <c r="DL21" i="4"/>
  <c r="DZ21" i="4" s="1"/>
  <c r="DK21" i="4"/>
  <c r="DJ21" i="4"/>
  <c r="DI21" i="4"/>
  <c r="DW21" i="4" s="1"/>
  <c r="DH21" i="4"/>
  <c r="DG21" i="4"/>
  <c r="DS21" i="4" s="1"/>
  <c r="DF21" i="4"/>
  <c r="DC21" i="4"/>
  <c r="CY21" i="4"/>
  <c r="CU21" i="4"/>
  <c r="CT21" i="4"/>
  <c r="CS21" i="4"/>
  <c r="DU21" i="4" s="1"/>
  <c r="CQ21" i="4"/>
  <c r="CO21" i="4"/>
  <c r="DA21" i="4" s="1"/>
  <c r="CM21" i="4"/>
  <c r="CL21" i="4"/>
  <c r="CX21" i="4" s="1"/>
  <c r="CK21" i="4"/>
  <c r="CW21" i="4" s="1"/>
  <c r="CI21" i="4"/>
  <c r="CF21" i="4"/>
  <c r="CR21" i="4" s="1"/>
  <c r="CE21" i="4"/>
  <c r="CD21" i="4"/>
  <c r="CP21" i="4" s="1"/>
  <c r="DB21" i="4" s="1"/>
  <c r="CC21" i="4"/>
  <c r="CB21" i="4"/>
  <c r="CN21" i="4" s="1"/>
  <c r="CZ21" i="4" s="1"/>
  <c r="EB21" i="4" s="1"/>
  <c r="CA21" i="4"/>
  <c r="BZ21" i="4"/>
  <c r="BY21" i="4"/>
  <c r="BX21" i="4"/>
  <c r="CJ21" i="4" s="1"/>
  <c r="CV21" i="4" s="1"/>
  <c r="BW21" i="4"/>
  <c r="BV21" i="4"/>
  <c r="CH21" i="4" s="1"/>
  <c r="BU21" i="4"/>
  <c r="CG21" i="4" s="1"/>
  <c r="BT21" i="4"/>
  <c r="EA20" i="4"/>
  <c r="DY20" i="4"/>
  <c r="DQ20" i="4"/>
  <c r="DP20" i="4"/>
  <c r="DO20" i="4"/>
  <c r="DN20" i="4"/>
  <c r="EB20" i="4" s="1"/>
  <c r="DM20" i="4"/>
  <c r="DL20" i="4"/>
  <c r="DK20" i="4"/>
  <c r="DJ20" i="4"/>
  <c r="DI20" i="4"/>
  <c r="DH20" i="4"/>
  <c r="DG20" i="4"/>
  <c r="DF20" i="4"/>
  <c r="CY20" i="4"/>
  <c r="CU20" i="4"/>
  <c r="DW20" i="4" s="1"/>
  <c r="CQ20" i="4"/>
  <c r="DC20" i="4" s="1"/>
  <c r="CP20" i="4"/>
  <c r="DB20" i="4" s="1"/>
  <c r="ED20" i="4" s="1"/>
  <c r="CO20" i="4"/>
  <c r="DA20" i="4" s="1"/>
  <c r="CN20" i="4"/>
  <c r="CZ20" i="4" s="1"/>
  <c r="CL20" i="4"/>
  <c r="CX20" i="4" s="1"/>
  <c r="DZ20" i="4" s="1"/>
  <c r="CI20" i="4"/>
  <c r="CH20" i="4"/>
  <c r="CT20" i="4" s="1"/>
  <c r="DV20" i="4" s="1"/>
  <c r="CG20" i="4"/>
  <c r="CS20" i="4" s="1"/>
  <c r="CF20" i="4"/>
  <c r="CR20" i="4" s="1"/>
  <c r="DT20" i="4" s="1"/>
  <c r="CE20" i="4"/>
  <c r="CD20" i="4"/>
  <c r="CC20" i="4"/>
  <c r="CB20" i="4"/>
  <c r="CA20" i="4"/>
  <c r="CM20" i="4" s="1"/>
  <c r="BZ20" i="4"/>
  <c r="BY20" i="4"/>
  <c r="CK20" i="4" s="1"/>
  <c r="CW20" i="4" s="1"/>
  <c r="BX20" i="4"/>
  <c r="CJ20" i="4" s="1"/>
  <c r="CV20" i="4" s="1"/>
  <c r="BW20" i="4"/>
  <c r="BV20" i="4"/>
  <c r="BU20" i="4"/>
  <c r="BT20" i="4"/>
  <c r="EE19" i="4"/>
  <c r="ED19" i="4"/>
  <c r="EA19" i="4"/>
  <c r="DQ19" i="4"/>
  <c r="DP19" i="4"/>
  <c r="DO19" i="4"/>
  <c r="EC19" i="4" s="1"/>
  <c r="DN19" i="4"/>
  <c r="DM19" i="4"/>
  <c r="DL19" i="4"/>
  <c r="DK19" i="4"/>
  <c r="DJ19" i="4"/>
  <c r="DI19" i="4"/>
  <c r="DW19" i="4" s="1"/>
  <c r="DH19" i="4"/>
  <c r="DG19" i="4"/>
  <c r="DS19" i="4" s="1"/>
  <c r="DF19" i="4"/>
  <c r="CU19" i="4"/>
  <c r="CP19" i="4"/>
  <c r="DB19" i="4" s="1"/>
  <c r="CO19" i="4"/>
  <c r="DA19" i="4" s="1"/>
  <c r="CN19" i="4"/>
  <c r="CZ19" i="4" s="1"/>
  <c r="CM19" i="4"/>
  <c r="CY19" i="4" s="1"/>
  <c r="CH19" i="4"/>
  <c r="CT19" i="4" s="1"/>
  <c r="DV19" i="4" s="1"/>
  <c r="CG19" i="4"/>
  <c r="CS19" i="4" s="1"/>
  <c r="CF19" i="4"/>
  <c r="CR19" i="4" s="1"/>
  <c r="CE19" i="4"/>
  <c r="CQ19" i="4" s="1"/>
  <c r="DC19" i="4" s="1"/>
  <c r="CD19" i="4"/>
  <c r="CC19" i="4"/>
  <c r="CB19" i="4"/>
  <c r="CA19" i="4"/>
  <c r="BZ19" i="4"/>
  <c r="CL19" i="4" s="1"/>
  <c r="CX19" i="4" s="1"/>
  <c r="BY19" i="4"/>
  <c r="CK19" i="4" s="1"/>
  <c r="CW19" i="4" s="1"/>
  <c r="BX19" i="4"/>
  <c r="CJ19" i="4" s="1"/>
  <c r="CV19" i="4" s="1"/>
  <c r="DX19" i="4" s="1"/>
  <c r="BW19" i="4"/>
  <c r="CI19" i="4" s="1"/>
  <c r="BV19" i="4"/>
  <c r="BU19" i="4"/>
  <c r="BT19" i="4"/>
  <c r="EE18" i="4"/>
  <c r="EC18" i="4"/>
  <c r="DU18" i="4"/>
  <c r="DQ18" i="4"/>
  <c r="DP18" i="4"/>
  <c r="DO18" i="4"/>
  <c r="DN18" i="4"/>
  <c r="DM18" i="4"/>
  <c r="DL18" i="4"/>
  <c r="DK18" i="4"/>
  <c r="DJ18" i="4"/>
  <c r="DX18" i="4" s="1"/>
  <c r="DI18" i="4"/>
  <c r="DH18" i="4"/>
  <c r="DR18" i="4" s="1"/>
  <c r="DG18" i="4"/>
  <c r="DF18" i="4"/>
  <c r="CW18" i="4"/>
  <c r="CQ18" i="4"/>
  <c r="DC18" i="4" s="1"/>
  <c r="CO18" i="4"/>
  <c r="DA18" i="4" s="1"/>
  <c r="CJ18" i="4"/>
  <c r="CV18" i="4" s="1"/>
  <c r="CI18" i="4"/>
  <c r="CU18" i="4" s="1"/>
  <c r="DW18" i="4" s="1"/>
  <c r="CH18" i="4"/>
  <c r="CT18" i="4" s="1"/>
  <c r="CG18" i="4"/>
  <c r="CS18" i="4" s="1"/>
  <c r="CE18" i="4"/>
  <c r="CD18" i="4"/>
  <c r="CP18" i="4" s="1"/>
  <c r="DB18" i="4" s="1"/>
  <c r="CC18" i="4"/>
  <c r="CB18" i="4"/>
  <c r="CN18" i="4" s="1"/>
  <c r="CZ18" i="4" s="1"/>
  <c r="CA18" i="4"/>
  <c r="CM18" i="4" s="1"/>
  <c r="CY18" i="4" s="1"/>
  <c r="BZ18" i="4"/>
  <c r="CL18" i="4" s="1"/>
  <c r="CX18" i="4" s="1"/>
  <c r="DZ18" i="4" s="1"/>
  <c r="BY18" i="4"/>
  <c r="CK18" i="4" s="1"/>
  <c r="BX18" i="4"/>
  <c r="BW18" i="4"/>
  <c r="BV18" i="4"/>
  <c r="BU18" i="4"/>
  <c r="BT18" i="4"/>
  <c r="CF18" i="4" s="1"/>
  <c r="CR18" i="4" s="1"/>
  <c r="DW17" i="4"/>
  <c r="DQ17" i="4"/>
  <c r="EE17" i="4" s="1"/>
  <c r="DP17" i="4"/>
  <c r="DO17" i="4"/>
  <c r="DN17" i="4"/>
  <c r="DM17" i="4"/>
  <c r="DL17" i="4"/>
  <c r="DZ17" i="4" s="1"/>
  <c r="DK17" i="4"/>
  <c r="DJ17" i="4"/>
  <c r="DR17" i="4" s="1"/>
  <c r="DI17" i="4"/>
  <c r="DH17" i="4"/>
  <c r="DG17" i="4"/>
  <c r="DF17" i="4"/>
  <c r="CQ17" i="4"/>
  <c r="DC17" i="4" s="1"/>
  <c r="CL17" i="4"/>
  <c r="CX17" i="4" s="1"/>
  <c r="CK17" i="4"/>
  <c r="CW17" i="4" s="1"/>
  <c r="DY17" i="4" s="1"/>
  <c r="CJ17" i="4"/>
  <c r="CV17" i="4" s="1"/>
  <c r="CI17" i="4"/>
  <c r="CU17" i="4" s="1"/>
  <c r="CE17" i="4"/>
  <c r="CD17" i="4"/>
  <c r="CP17" i="4" s="1"/>
  <c r="DB17" i="4" s="1"/>
  <c r="CC17" i="4"/>
  <c r="CO17" i="4" s="1"/>
  <c r="DA17" i="4" s="1"/>
  <c r="CB17" i="4"/>
  <c r="CN17" i="4" s="1"/>
  <c r="CZ17" i="4" s="1"/>
  <c r="EB17" i="4" s="1"/>
  <c r="CA17" i="4"/>
  <c r="CM17" i="4" s="1"/>
  <c r="CY17" i="4" s="1"/>
  <c r="BZ17" i="4"/>
  <c r="BY17" i="4"/>
  <c r="BX17" i="4"/>
  <c r="BW17" i="4"/>
  <c r="BV17" i="4"/>
  <c r="CH17" i="4" s="1"/>
  <c r="CT17" i="4" s="1"/>
  <c r="BU17" i="4"/>
  <c r="CG17" i="4" s="1"/>
  <c r="CS17" i="4" s="1"/>
  <c r="BT17" i="4"/>
  <c r="CF17" i="4" s="1"/>
  <c r="CR17" i="4" s="1"/>
  <c r="DT17" i="4" s="1"/>
  <c r="DY16" i="4"/>
  <c r="DT16" i="4"/>
  <c r="DQ16" i="4"/>
  <c r="DP16" i="4"/>
  <c r="DO16" i="4"/>
  <c r="DN16" i="4"/>
  <c r="EB16" i="4" s="1"/>
  <c r="DM16" i="4"/>
  <c r="DL16" i="4"/>
  <c r="DZ16" i="4" s="1"/>
  <c r="DK16" i="4"/>
  <c r="DJ16" i="4"/>
  <c r="DI16" i="4"/>
  <c r="DH16" i="4"/>
  <c r="DG16" i="4"/>
  <c r="DF16" i="4"/>
  <c r="DR16" i="4" s="1"/>
  <c r="DC16" i="4"/>
  <c r="CS16" i="4"/>
  <c r="CN16" i="4"/>
  <c r="CZ16" i="4" s="1"/>
  <c r="CM16" i="4"/>
  <c r="CY16" i="4" s="1"/>
  <c r="EA16" i="4" s="1"/>
  <c r="CL16" i="4"/>
  <c r="CX16" i="4" s="1"/>
  <c r="CK16" i="4"/>
  <c r="CW16" i="4" s="1"/>
  <c r="CF16" i="4"/>
  <c r="CR16" i="4" s="1"/>
  <c r="CE16" i="4"/>
  <c r="CQ16" i="4" s="1"/>
  <c r="CD16" i="4"/>
  <c r="CP16" i="4" s="1"/>
  <c r="DB16" i="4" s="1"/>
  <c r="ED16" i="4" s="1"/>
  <c r="CC16" i="4"/>
  <c r="CO16" i="4" s="1"/>
  <c r="DA16" i="4" s="1"/>
  <c r="CB16" i="4"/>
  <c r="CA16" i="4"/>
  <c r="BZ16" i="4"/>
  <c r="BY16" i="4"/>
  <c r="BX16" i="4"/>
  <c r="CJ16" i="4" s="1"/>
  <c r="CV16" i="4" s="1"/>
  <c r="BW16" i="4"/>
  <c r="CI16" i="4" s="1"/>
  <c r="CU16" i="4" s="1"/>
  <c r="BV16" i="4"/>
  <c r="CH16" i="4" s="1"/>
  <c r="CT16" i="4" s="1"/>
  <c r="DV16" i="4" s="1"/>
  <c r="BU16" i="4"/>
  <c r="CG16" i="4" s="1"/>
  <c r="BT16" i="4"/>
  <c r="EA15" i="4"/>
  <c r="DX15" i="4"/>
  <c r="DQ15" i="4"/>
  <c r="DP15" i="4"/>
  <c r="ED15" i="4" s="1"/>
  <c r="DO15" i="4"/>
  <c r="DN15" i="4"/>
  <c r="EB15" i="4" s="1"/>
  <c r="DM15" i="4"/>
  <c r="DL15" i="4"/>
  <c r="DK15" i="4"/>
  <c r="DS15" i="4" s="1"/>
  <c r="DJ15" i="4"/>
  <c r="DI15" i="4"/>
  <c r="DH15" i="4"/>
  <c r="DV15" i="4" s="1"/>
  <c r="DG15" i="4"/>
  <c r="DF15" i="4"/>
  <c r="DR15" i="4" s="1"/>
  <c r="DC15" i="4"/>
  <c r="CV15" i="4"/>
  <c r="CU15" i="4"/>
  <c r="CP15" i="4"/>
  <c r="DB15" i="4" s="1"/>
  <c r="CO15" i="4"/>
  <c r="DA15" i="4" s="1"/>
  <c r="EC15" i="4" s="1"/>
  <c r="CM15" i="4"/>
  <c r="CY15" i="4" s="1"/>
  <c r="CJ15" i="4"/>
  <c r="CH15" i="4"/>
  <c r="CT15" i="4" s="1"/>
  <c r="CG15" i="4"/>
  <c r="CS15" i="4" s="1"/>
  <c r="DU15" i="4" s="1"/>
  <c r="CE15" i="4"/>
  <c r="CQ15" i="4" s="1"/>
  <c r="CD15" i="4"/>
  <c r="CC15" i="4"/>
  <c r="CB15" i="4"/>
  <c r="CN15" i="4" s="1"/>
  <c r="CZ15" i="4" s="1"/>
  <c r="CA15" i="4"/>
  <c r="BZ15" i="4"/>
  <c r="CL15" i="4" s="1"/>
  <c r="CX15" i="4" s="1"/>
  <c r="BY15" i="4"/>
  <c r="CK15" i="4" s="1"/>
  <c r="CW15" i="4" s="1"/>
  <c r="BX15" i="4"/>
  <c r="BW15" i="4"/>
  <c r="CI15" i="4" s="1"/>
  <c r="BV15" i="4"/>
  <c r="BU15" i="4"/>
  <c r="BT15" i="4"/>
  <c r="CF15" i="4" s="1"/>
  <c r="CR15" i="4" s="1"/>
  <c r="EE14" i="4"/>
  <c r="DU14" i="4"/>
  <c r="DQ14" i="4"/>
  <c r="DP14" i="4"/>
  <c r="DO14" i="4"/>
  <c r="DN14" i="4"/>
  <c r="DM14" i="4"/>
  <c r="DL14" i="4"/>
  <c r="DK14" i="4"/>
  <c r="DY14" i="4" s="1"/>
  <c r="DJ14" i="4"/>
  <c r="DX14" i="4" s="1"/>
  <c r="DI14" i="4"/>
  <c r="DH14" i="4"/>
  <c r="DG14" i="4"/>
  <c r="DS14" i="4" s="1"/>
  <c r="DF14" i="4"/>
  <c r="CX14" i="4"/>
  <c r="DZ14" i="4" s="1"/>
  <c r="CW14" i="4"/>
  <c r="CQ14" i="4"/>
  <c r="DC14" i="4" s="1"/>
  <c r="CO14" i="4"/>
  <c r="DA14" i="4" s="1"/>
  <c r="EC14" i="4" s="1"/>
  <c r="CL14" i="4"/>
  <c r="CJ14" i="4"/>
  <c r="CV14" i="4" s="1"/>
  <c r="CI14" i="4"/>
  <c r="CU14" i="4" s="1"/>
  <c r="DW14" i="4" s="1"/>
  <c r="CG14" i="4"/>
  <c r="CS14" i="4" s="1"/>
  <c r="CE14" i="4"/>
  <c r="CD14" i="4"/>
  <c r="CP14" i="4" s="1"/>
  <c r="DB14" i="4" s="1"/>
  <c r="ED14" i="4" s="1"/>
  <c r="CC14" i="4"/>
  <c r="CB14" i="4"/>
  <c r="CN14" i="4" s="1"/>
  <c r="CZ14" i="4" s="1"/>
  <c r="CA14" i="4"/>
  <c r="CM14" i="4" s="1"/>
  <c r="CY14" i="4" s="1"/>
  <c r="BZ14" i="4"/>
  <c r="BY14" i="4"/>
  <c r="CK14" i="4" s="1"/>
  <c r="BX14" i="4"/>
  <c r="BW14" i="4"/>
  <c r="BV14" i="4"/>
  <c r="CH14" i="4" s="1"/>
  <c r="CT14" i="4" s="1"/>
  <c r="DV14" i="4" s="1"/>
  <c r="BU14" i="4"/>
  <c r="BT14" i="4"/>
  <c r="CF14" i="4" s="1"/>
  <c r="CR14" i="4" s="1"/>
  <c r="DY13" i="4"/>
  <c r="DW13" i="4"/>
  <c r="DT13" i="4"/>
  <c r="DQ13" i="4"/>
  <c r="EE13" i="4" s="1"/>
  <c r="DP13" i="4"/>
  <c r="DO13" i="4"/>
  <c r="DN13" i="4"/>
  <c r="DM13" i="4"/>
  <c r="DL13" i="4"/>
  <c r="DZ13" i="4" s="1"/>
  <c r="DK13" i="4"/>
  <c r="DJ13" i="4"/>
  <c r="DI13" i="4"/>
  <c r="DH13" i="4"/>
  <c r="DG13" i="4"/>
  <c r="DF13" i="4"/>
  <c r="CR13" i="4"/>
  <c r="CQ13" i="4"/>
  <c r="DC13" i="4" s="1"/>
  <c r="CN13" i="4"/>
  <c r="CZ13" i="4" s="1"/>
  <c r="EB13" i="4" s="1"/>
  <c r="CL13" i="4"/>
  <c r="CX13" i="4" s="1"/>
  <c r="CK13" i="4"/>
  <c r="CW13" i="4" s="1"/>
  <c r="CJ13" i="4"/>
  <c r="CV13" i="4" s="1"/>
  <c r="DX13" i="4" s="1"/>
  <c r="CI13" i="4"/>
  <c r="CU13" i="4" s="1"/>
  <c r="CF13" i="4"/>
  <c r="CE13" i="4"/>
  <c r="CD13" i="4"/>
  <c r="CP13" i="4" s="1"/>
  <c r="DB13" i="4" s="1"/>
  <c r="CC13" i="4"/>
  <c r="CO13" i="4" s="1"/>
  <c r="DA13" i="4" s="1"/>
  <c r="CB13" i="4"/>
  <c r="CA13" i="4"/>
  <c r="CM13" i="4" s="1"/>
  <c r="CY13" i="4" s="1"/>
  <c r="BZ13" i="4"/>
  <c r="BY13" i="4"/>
  <c r="BX13" i="4"/>
  <c r="BW13" i="4"/>
  <c r="BV13" i="4"/>
  <c r="CH13" i="4" s="1"/>
  <c r="CT13" i="4" s="1"/>
  <c r="BU13" i="4"/>
  <c r="CG13" i="4" s="1"/>
  <c r="CS13" i="4" s="1"/>
  <c r="BT13" i="4"/>
  <c r="DQ12" i="4"/>
  <c r="DP12" i="4"/>
  <c r="DO12" i="4"/>
  <c r="DN12" i="4"/>
  <c r="EB12" i="4" s="1"/>
  <c r="DM12" i="4"/>
  <c r="DL12" i="4"/>
  <c r="DK12" i="4"/>
  <c r="DJ12" i="4"/>
  <c r="DI12" i="4"/>
  <c r="DH12" i="4"/>
  <c r="DG12" i="4"/>
  <c r="DF12" i="4"/>
  <c r="DT12" i="4" s="1"/>
  <c r="CV12" i="4"/>
  <c r="CU12" i="4"/>
  <c r="DW12" i="4" s="1"/>
  <c r="CQ12" i="4"/>
  <c r="DC12" i="4" s="1"/>
  <c r="CN12" i="4"/>
  <c r="CZ12" i="4" s="1"/>
  <c r="CL12" i="4"/>
  <c r="CX12" i="4" s="1"/>
  <c r="DZ12" i="4" s="1"/>
  <c r="CK12" i="4"/>
  <c r="CW12" i="4" s="1"/>
  <c r="DY12" i="4" s="1"/>
  <c r="CI12" i="4"/>
  <c r="CF12" i="4"/>
  <c r="CR12" i="4" s="1"/>
  <c r="CE12" i="4"/>
  <c r="CD12" i="4"/>
  <c r="CP12" i="4" s="1"/>
  <c r="DB12" i="4" s="1"/>
  <c r="ED12" i="4" s="1"/>
  <c r="CC12" i="4"/>
  <c r="CO12" i="4" s="1"/>
  <c r="DA12" i="4" s="1"/>
  <c r="CB12" i="4"/>
  <c r="CA12" i="4"/>
  <c r="CM12" i="4" s="1"/>
  <c r="CY12" i="4" s="1"/>
  <c r="EA12" i="4" s="1"/>
  <c r="BZ12" i="4"/>
  <c r="BY12" i="4"/>
  <c r="BX12" i="4"/>
  <c r="CJ12" i="4" s="1"/>
  <c r="BW12" i="4"/>
  <c r="BV12" i="4"/>
  <c r="CH12" i="4" s="1"/>
  <c r="CT12" i="4" s="1"/>
  <c r="DV12" i="4" s="1"/>
  <c r="BU12" i="4"/>
  <c r="CG12" i="4" s="1"/>
  <c r="CS12" i="4" s="1"/>
  <c r="BT12" i="4"/>
  <c r="DQ11" i="4"/>
  <c r="DP11" i="4"/>
  <c r="ED11" i="4" s="1"/>
  <c r="DO11" i="4"/>
  <c r="DN11" i="4"/>
  <c r="EB11" i="4" s="1"/>
  <c r="DM11" i="4"/>
  <c r="DS11" i="4" s="1"/>
  <c r="DL11" i="4"/>
  <c r="DK11" i="4"/>
  <c r="DJ11" i="4"/>
  <c r="DI11" i="4"/>
  <c r="DH11" i="4"/>
  <c r="DG11" i="4"/>
  <c r="DF11" i="4"/>
  <c r="CW11" i="4"/>
  <c r="DY11" i="4" s="1"/>
  <c r="CQ11" i="4"/>
  <c r="DC11" i="4" s="1"/>
  <c r="CP11" i="4"/>
  <c r="DB11" i="4" s="1"/>
  <c r="CO11" i="4"/>
  <c r="DA11" i="4" s="1"/>
  <c r="EC11" i="4" s="1"/>
  <c r="CJ11" i="4"/>
  <c r="CV11" i="4" s="1"/>
  <c r="DX11" i="4" s="1"/>
  <c r="CI11" i="4"/>
  <c r="CU11" i="4" s="1"/>
  <c r="CH11" i="4"/>
  <c r="CT11" i="4" s="1"/>
  <c r="DV11" i="4" s="1"/>
  <c r="CG11" i="4"/>
  <c r="CS11" i="4" s="1"/>
  <c r="DU11" i="4" s="1"/>
  <c r="CE11" i="4"/>
  <c r="CD11" i="4"/>
  <c r="CC11" i="4"/>
  <c r="CB11" i="4"/>
  <c r="CN11" i="4" s="1"/>
  <c r="CZ11" i="4" s="1"/>
  <c r="CA11" i="4"/>
  <c r="CM11" i="4" s="1"/>
  <c r="CY11" i="4" s="1"/>
  <c r="BZ11" i="4"/>
  <c r="CL11" i="4" s="1"/>
  <c r="CX11" i="4" s="1"/>
  <c r="BY11" i="4"/>
  <c r="CK11" i="4" s="1"/>
  <c r="BX11" i="4"/>
  <c r="BW11" i="4"/>
  <c r="BV11" i="4"/>
  <c r="BU11" i="4"/>
  <c r="BT11" i="4"/>
  <c r="CF11" i="4" s="1"/>
  <c r="CR11" i="4" s="1"/>
  <c r="EE10" i="4"/>
  <c r="DQ10" i="4"/>
  <c r="DP10" i="4"/>
  <c r="DO10" i="4"/>
  <c r="EC10" i="4" s="1"/>
  <c r="DN10" i="4"/>
  <c r="DM10" i="4"/>
  <c r="DL10" i="4"/>
  <c r="DK10" i="4"/>
  <c r="DJ10" i="4"/>
  <c r="DI10" i="4"/>
  <c r="DH10" i="4"/>
  <c r="DG10" i="4"/>
  <c r="DF10" i="4"/>
  <c r="CQ10" i="4"/>
  <c r="DC10" i="4" s="1"/>
  <c r="CL10" i="4"/>
  <c r="CX10" i="4" s="1"/>
  <c r="CK10" i="4"/>
  <c r="CW10" i="4" s="1"/>
  <c r="DY10" i="4" s="1"/>
  <c r="CJ10" i="4"/>
  <c r="CV10" i="4" s="1"/>
  <c r="DX10" i="4" s="1"/>
  <c r="CI10" i="4"/>
  <c r="CU10" i="4" s="1"/>
  <c r="DW10" i="4" s="1"/>
  <c r="CE10" i="4"/>
  <c r="CD10" i="4"/>
  <c r="CP10" i="4" s="1"/>
  <c r="DB10" i="4" s="1"/>
  <c r="CC10" i="4"/>
  <c r="CO10" i="4" s="1"/>
  <c r="DA10" i="4" s="1"/>
  <c r="CB10" i="4"/>
  <c r="CN10" i="4" s="1"/>
  <c r="CZ10" i="4" s="1"/>
  <c r="EB10" i="4" s="1"/>
  <c r="CA10" i="4"/>
  <c r="CM10" i="4" s="1"/>
  <c r="CY10" i="4" s="1"/>
  <c r="BZ10" i="4"/>
  <c r="BY10" i="4"/>
  <c r="BX10" i="4"/>
  <c r="BW10" i="4"/>
  <c r="BV10" i="4"/>
  <c r="CH10" i="4" s="1"/>
  <c r="CT10" i="4" s="1"/>
  <c r="BU10" i="4"/>
  <c r="CG10" i="4" s="1"/>
  <c r="CS10" i="4" s="1"/>
  <c r="BT10" i="4"/>
  <c r="CF10" i="4" s="1"/>
  <c r="CR10" i="4" s="1"/>
  <c r="DT10" i="4" s="1"/>
  <c r="DQ9" i="4"/>
  <c r="DP9" i="4"/>
  <c r="DO9" i="4"/>
  <c r="DN9" i="4"/>
  <c r="DM9" i="4"/>
  <c r="DL9" i="4"/>
  <c r="DK9" i="4"/>
  <c r="DJ9" i="4"/>
  <c r="DI9" i="4"/>
  <c r="DH9" i="4"/>
  <c r="DG9" i="4"/>
  <c r="DF9" i="4"/>
  <c r="DT9" i="4" s="1"/>
  <c r="CF9" i="4"/>
  <c r="CR9" i="4" s="1"/>
  <c r="CE9" i="4"/>
  <c r="CQ9" i="4" s="1"/>
  <c r="DC9" i="4" s="1"/>
  <c r="CD9" i="4"/>
  <c r="CP9" i="4" s="1"/>
  <c r="DB9" i="4" s="1"/>
  <c r="ED9" i="4" s="1"/>
  <c r="CC9" i="4"/>
  <c r="CO9" i="4" s="1"/>
  <c r="DA9" i="4" s="1"/>
  <c r="CB9" i="4"/>
  <c r="CN9" i="4" s="1"/>
  <c r="CZ9" i="4" s="1"/>
  <c r="CA9" i="4"/>
  <c r="CM9" i="4" s="1"/>
  <c r="CY9" i="4" s="1"/>
  <c r="EA9" i="4" s="1"/>
  <c r="BZ9" i="4"/>
  <c r="CL9" i="4" s="1"/>
  <c r="CX9" i="4" s="1"/>
  <c r="DZ9" i="4" s="1"/>
  <c r="BY9" i="4"/>
  <c r="CK9" i="4" s="1"/>
  <c r="CW9" i="4" s="1"/>
  <c r="DY9" i="4" s="1"/>
  <c r="BX9" i="4"/>
  <c r="CJ9" i="4" s="1"/>
  <c r="CV9" i="4" s="1"/>
  <c r="BW9" i="4"/>
  <c r="CI9" i="4" s="1"/>
  <c r="CU9" i="4" s="1"/>
  <c r="BV9" i="4"/>
  <c r="CH9" i="4" s="1"/>
  <c r="CT9" i="4" s="1"/>
  <c r="DV9" i="4" s="1"/>
  <c r="BU9" i="4"/>
  <c r="CG9" i="4" s="1"/>
  <c r="CS9" i="4" s="1"/>
  <c r="BT9" i="4"/>
  <c r="EB9" i="4" l="1"/>
  <c r="DU9" i="4"/>
  <c r="DV10" i="4"/>
  <c r="DE22" i="4"/>
  <c r="EG22" i="4"/>
  <c r="DE25" i="4"/>
  <c r="EG25" i="4" s="1"/>
  <c r="DS9" i="4"/>
  <c r="DW9" i="4"/>
  <c r="EE9" i="4"/>
  <c r="DD18" i="4"/>
  <c r="EF18" i="4"/>
  <c r="ED18" i="4"/>
  <c r="EC20" i="4"/>
  <c r="DX9" i="4"/>
  <c r="DD26" i="4"/>
  <c r="EF26" i="4"/>
  <c r="DU10" i="4"/>
  <c r="DS10" i="4"/>
  <c r="DE21" i="4"/>
  <c r="EG21" i="4" s="1"/>
  <c r="ED10" i="4"/>
  <c r="DE11" i="4"/>
  <c r="EG11" i="4" s="1"/>
  <c r="EF17" i="4"/>
  <c r="DD17" i="4"/>
  <c r="DE15" i="4"/>
  <c r="EG15" i="4" s="1"/>
  <c r="EC9" i="4"/>
  <c r="DD16" i="4"/>
  <c r="EF16" i="4" s="1"/>
  <c r="DE19" i="4"/>
  <c r="EG19" i="4" s="1"/>
  <c r="DZ10" i="4"/>
  <c r="EA10" i="4"/>
  <c r="DE14" i="4"/>
  <c r="DE27" i="4"/>
  <c r="DE34" i="4"/>
  <c r="EG34" i="4"/>
  <c r="DR9" i="4"/>
  <c r="DS26" i="4"/>
  <c r="DU20" i="4"/>
  <c r="DS20" i="4"/>
  <c r="DT22" i="4"/>
  <c r="DY41" i="4"/>
  <c r="DS41" i="4"/>
  <c r="DE46" i="4"/>
  <c r="EG46" i="4"/>
  <c r="DR10" i="4"/>
  <c r="EA11" i="4"/>
  <c r="EE12" i="4"/>
  <c r="DW15" i="4"/>
  <c r="EE15" i="4"/>
  <c r="DU16" i="4"/>
  <c r="EC16" i="4"/>
  <c r="EA17" i="4"/>
  <c r="DX17" i="4"/>
  <c r="DY18" i="4"/>
  <c r="DX24" i="4"/>
  <c r="EA25" i="4"/>
  <c r="EA26" i="4"/>
  <c r="DX26" i="4"/>
  <c r="EA30" i="4"/>
  <c r="DR33" i="4"/>
  <c r="DW37" i="4"/>
  <c r="DS37" i="4"/>
  <c r="DZ41" i="4"/>
  <c r="DU43" i="4"/>
  <c r="DW45" i="4"/>
  <c r="DS45" i="4"/>
  <c r="EE45" i="4"/>
  <c r="DW11" i="4"/>
  <c r="EE11" i="4"/>
  <c r="DX12" i="4"/>
  <c r="DR12" i="4"/>
  <c r="DU13" i="4"/>
  <c r="DS13" i="4"/>
  <c r="EC13" i="4"/>
  <c r="EA14" i="4"/>
  <c r="DV18" i="4"/>
  <c r="DU19" i="4"/>
  <c r="EE20" i="4"/>
  <c r="DV22" i="4"/>
  <c r="DR22" i="4"/>
  <c r="ED22" i="4"/>
  <c r="DU29" i="4"/>
  <c r="DE31" i="4"/>
  <c r="EG31" i="4" s="1"/>
  <c r="DU32" i="4"/>
  <c r="DS32" i="4"/>
  <c r="DE44" i="4"/>
  <c r="EG44" i="4" s="1"/>
  <c r="EC44" i="4"/>
  <c r="DX45" i="4"/>
  <c r="DR45" i="4"/>
  <c r="EB19" i="4"/>
  <c r="DE23" i="4"/>
  <c r="EG23" i="4" s="1"/>
  <c r="DD38" i="4"/>
  <c r="DE43" i="4"/>
  <c r="EG43" i="4" s="1"/>
  <c r="DR11" i="4"/>
  <c r="DU12" i="4"/>
  <c r="EA13" i="4"/>
  <c r="DZ23" i="4"/>
  <c r="DS12" i="4"/>
  <c r="DV13" i="4"/>
  <c r="EB14" i="4"/>
  <c r="DT15" i="4"/>
  <c r="DW16" i="4"/>
  <c r="EC17" i="4"/>
  <c r="DX20" i="4"/>
  <c r="EC23" i="4"/>
  <c r="DZ24" i="4"/>
  <c r="DT11" i="4"/>
  <c r="EG14" i="4"/>
  <c r="DD15" i="4"/>
  <c r="EF15" i="4" s="1"/>
  <c r="DZ15" i="4"/>
  <c r="DX16" i="4"/>
  <c r="DV17" i="4"/>
  <c r="ED17" i="4"/>
  <c r="DT18" i="4"/>
  <c r="EB18" i="4"/>
  <c r="DZ19" i="4"/>
  <c r="DX21" i="4"/>
  <c r="DR21" i="4"/>
  <c r="ED23" i="4"/>
  <c r="DE40" i="4"/>
  <c r="EG40" i="4" s="1"/>
  <c r="DR19" i="4"/>
  <c r="DT19" i="4"/>
  <c r="DS24" i="4"/>
  <c r="DU24" i="4"/>
  <c r="EC12" i="4"/>
  <c r="DR14" i="4"/>
  <c r="EF38" i="4"/>
  <c r="ED13" i="4"/>
  <c r="DT14" i="4"/>
  <c r="DY15" i="4"/>
  <c r="EE16" i="4"/>
  <c r="DU17" i="4"/>
  <c r="DS17" i="4"/>
  <c r="EA18" i="4"/>
  <c r="DY19" i="4"/>
  <c r="DR20" i="4"/>
  <c r="DU23" i="4"/>
  <c r="DZ35" i="4"/>
  <c r="DS47" i="4"/>
  <c r="DU47" i="4"/>
  <c r="DZ11" i="4"/>
  <c r="DR13" i="4"/>
  <c r="DS16" i="4"/>
  <c r="DS18" i="4"/>
  <c r="EE23" i="4"/>
  <c r="DT27" i="4"/>
  <c r="DR27" i="4"/>
  <c r="EB27" i="4"/>
  <c r="DX29" i="4"/>
  <c r="DR29" i="4"/>
  <c r="DR31" i="4"/>
  <c r="DR34" i="4"/>
  <c r="DW38" i="4"/>
  <c r="DS38" i="4"/>
  <c r="EE38" i="4"/>
  <c r="DV41" i="4"/>
  <c r="ED41" i="4"/>
  <c r="EE47" i="4"/>
  <c r="DT23" i="4"/>
  <c r="DR23" i="4"/>
  <c r="EB23" i="4"/>
  <c r="DV25" i="4"/>
  <c r="ED25" i="4"/>
  <c r="DT26" i="4"/>
  <c r="EB26" i="4"/>
  <c r="DE28" i="4"/>
  <c r="EG28" i="4" s="1"/>
  <c r="EF40" i="4"/>
  <c r="DD40" i="4"/>
  <c r="DW43" i="4"/>
  <c r="EE43" i="4"/>
  <c r="ED47" i="4"/>
  <c r="DV21" i="4"/>
  <c r="ED21" i="4"/>
  <c r="DW22" i="4"/>
  <c r="EE22" i="4"/>
  <c r="EA24" i="4"/>
  <c r="DX25" i="4"/>
  <c r="DR25" i="4"/>
  <c r="DV26" i="4"/>
  <c r="ED26" i="4"/>
  <c r="EG27" i="4"/>
  <c r="EC27" i="4"/>
  <c r="DZ28" i="4"/>
  <c r="DE29" i="4"/>
  <c r="EG29" i="4"/>
  <c r="DV30" i="4"/>
  <c r="DR30" i="4"/>
  <c r="ED30" i="4"/>
  <c r="DX32" i="4"/>
  <c r="DT34" i="4"/>
  <c r="EB34" i="4"/>
  <c r="DV35" i="4"/>
  <c r="DT39" i="4"/>
  <c r="DR39" i="4"/>
  <c r="DV46" i="4"/>
  <c r="DR46" i="4"/>
  <c r="DR24" i="4"/>
  <c r="DY25" i="4"/>
  <c r="DW26" i="4"/>
  <c r="EE26" i="4"/>
  <c r="EE30" i="4"/>
  <c r="DT31" i="4"/>
  <c r="EB31" i="4"/>
  <c r="DX42" i="4"/>
  <c r="DR42" i="4"/>
  <c r="DW46" i="4"/>
  <c r="EE46" i="4"/>
  <c r="DY28" i="4"/>
  <c r="DW29" i="4"/>
  <c r="EE29" i="4"/>
  <c r="DU30" i="4"/>
  <c r="DS30" i="4"/>
  <c r="EC30" i="4"/>
  <c r="EA31" i="4"/>
  <c r="DR32" i="4"/>
  <c r="DT32" i="4"/>
  <c r="DY33" i="4"/>
  <c r="DS33" i="4"/>
  <c r="DS35" i="4"/>
  <c r="DZ36" i="4"/>
  <c r="DR37" i="4"/>
  <c r="DV38" i="4"/>
  <c r="ED38" i="4"/>
  <c r="EC31" i="4"/>
  <c r="DR36" i="4"/>
  <c r="DT36" i="4"/>
  <c r="DS39" i="4"/>
  <c r="DU39" i="4"/>
  <c r="DY40" i="4"/>
  <c r="EE41" i="4"/>
  <c r="DU42" i="4"/>
  <c r="DS42" i="4"/>
  <c r="EC42" i="4"/>
  <c r="EA43" i="4"/>
  <c r="DX44" i="4"/>
  <c r="DT46" i="4"/>
  <c r="EB46" i="4"/>
  <c r="EA47" i="4"/>
  <c r="DY27" i="4"/>
  <c r="DR28" i="4"/>
  <c r="DS36" i="4"/>
  <c r="DY38" i="4"/>
  <c r="DX41" i="4"/>
  <c r="DR41" i="4"/>
  <c r="DV42" i="4"/>
  <c r="DT43" i="4"/>
  <c r="DR43" i="4"/>
  <c r="EB43" i="4"/>
  <c r="ED45" i="4"/>
  <c r="DU46" i="4"/>
  <c r="DT47" i="4"/>
  <c r="DR47" i="4"/>
  <c r="EB47" i="4"/>
  <c r="DR44" i="4"/>
  <c r="DY32" i="4"/>
  <c r="DV33" i="4"/>
  <c r="ED33" i="4"/>
  <c r="DU34" i="4"/>
  <c r="EC34" i="4"/>
  <c r="EA35" i="4"/>
  <c r="DX36" i="4"/>
  <c r="DT38" i="4"/>
  <c r="EB38" i="4"/>
  <c r="DZ39" i="4"/>
  <c r="DZ32" i="4"/>
  <c r="DW33" i="4"/>
  <c r="EE33" i="4"/>
  <c r="DV34" i="4"/>
  <c r="ED34" i="4"/>
  <c r="DT35" i="4"/>
  <c r="DR35" i="4"/>
  <c r="EB35" i="4"/>
  <c r="DY36" i="4"/>
  <c r="DV37" i="4"/>
  <c r="ED37" i="4"/>
  <c r="DU38" i="4"/>
  <c r="EC38" i="4"/>
  <c r="EA39" i="4"/>
  <c r="DX40" i="4"/>
  <c r="DT42" i="4"/>
  <c r="EB42" i="4"/>
  <c r="DZ43" i="4"/>
  <c r="DD43" i="4" l="1"/>
  <c r="EF43" i="4"/>
  <c r="EF32" i="4"/>
  <c r="DD32" i="4"/>
  <c r="DE18" i="4"/>
  <c r="EG18" i="4" s="1"/>
  <c r="DE26" i="4"/>
  <c r="EG26" i="4" s="1"/>
  <c r="DE16" i="4"/>
  <c r="EG16" i="4" s="1"/>
  <c r="EF33" i="4"/>
  <c r="DD33" i="4"/>
  <c r="DD9" i="4"/>
  <c r="EF9" i="4" s="1"/>
  <c r="DE9" i="4"/>
  <c r="EG9" i="4"/>
  <c r="DD13" i="4"/>
  <c r="EF13" i="4" s="1"/>
  <c r="EF45" i="4"/>
  <c r="DD45" i="4"/>
  <c r="DD47" i="4"/>
  <c r="EF47" i="4"/>
  <c r="DD41" i="4"/>
  <c r="EF41" i="4" s="1"/>
  <c r="DE30" i="4"/>
  <c r="EG30" i="4"/>
  <c r="DD46" i="4"/>
  <c r="EF46" i="4" s="1"/>
  <c r="DD14" i="4"/>
  <c r="EF14" i="4"/>
  <c r="DE45" i="4"/>
  <c r="EG45" i="4"/>
  <c r="DE41" i="4"/>
  <c r="EG41" i="4" s="1"/>
  <c r="DE39" i="4"/>
  <c r="EG39" i="4" s="1"/>
  <c r="DE35" i="4"/>
  <c r="EG35" i="4"/>
  <c r="DD30" i="4"/>
  <c r="EF30" i="4" s="1"/>
  <c r="DE17" i="4"/>
  <c r="EG17" i="4"/>
  <c r="EF21" i="4"/>
  <c r="DD21" i="4"/>
  <c r="DD11" i="4"/>
  <c r="EF11" i="4" s="1"/>
  <c r="DD22" i="4"/>
  <c r="EF22" i="4"/>
  <c r="DE13" i="4"/>
  <c r="EG13" i="4" s="1"/>
  <c r="DD35" i="4"/>
  <c r="EF35" i="4" s="1"/>
  <c r="DD34" i="4"/>
  <c r="EF34" i="4"/>
  <c r="DD44" i="4"/>
  <c r="EF44" i="4" s="1"/>
  <c r="DD37" i="4"/>
  <c r="EF37" i="4" s="1"/>
  <c r="EF24" i="4"/>
  <c r="DD24" i="4"/>
  <c r="DE33" i="4"/>
  <c r="EG33" i="4"/>
  <c r="DD25" i="4"/>
  <c r="EF25" i="4" s="1"/>
  <c r="DD27" i="4"/>
  <c r="EF27" i="4" s="1"/>
  <c r="EG36" i="4"/>
  <c r="DE36" i="4"/>
  <c r="DD36" i="4"/>
  <c r="EF36" i="4" s="1"/>
  <c r="DE38" i="4"/>
  <c r="EG38" i="4"/>
  <c r="DE24" i="4"/>
  <c r="EG24" i="4" s="1"/>
  <c r="EF12" i="4"/>
  <c r="DD12" i="4"/>
  <c r="DE20" i="4"/>
  <c r="EG20" i="4"/>
  <c r="DE10" i="4"/>
  <c r="EG10" i="4" s="1"/>
  <c r="DD23" i="4"/>
  <c r="EF23" i="4" s="1"/>
  <c r="DD19" i="4"/>
  <c r="EF19" i="4" s="1"/>
  <c r="DE12" i="4"/>
  <c r="EG12" i="4"/>
  <c r="DD10" i="4"/>
  <c r="EF10" i="4"/>
  <c r="DD31" i="4"/>
  <c r="EF31" i="4" s="1"/>
  <c r="EF20" i="4"/>
  <c r="DD20" i="4"/>
  <c r="DD42" i="4"/>
  <c r="EF42" i="4"/>
  <c r="DD29" i="4"/>
  <c r="EF29" i="4" s="1"/>
  <c r="DD39" i="4"/>
  <c r="EF39" i="4" s="1"/>
  <c r="EG47" i="4"/>
  <c r="DE47" i="4"/>
  <c r="DD28" i="4"/>
  <c r="EF28" i="4" s="1"/>
  <c r="DE42" i="4"/>
  <c r="EG42" i="4"/>
  <c r="EG32" i="4"/>
  <c r="DE32" i="4"/>
  <c r="DE37" i="4"/>
  <c r="EG37" i="4" s="1"/>
  <c r="BT669" i="4" l="1"/>
  <c r="BU669" i="4"/>
  <c r="BV669" i="4"/>
  <c r="BW669" i="4"/>
  <c r="BX669" i="4"/>
  <c r="CJ669" i="4" s="1"/>
  <c r="CV669" i="4" s="1"/>
  <c r="DX669" i="4" s="1"/>
  <c r="BY669" i="4"/>
  <c r="CK669" i="4" s="1"/>
  <c r="CW669" i="4" s="1"/>
  <c r="BZ669" i="4"/>
  <c r="CL669" i="4" s="1"/>
  <c r="CX669" i="4" s="1"/>
  <c r="CA669" i="4"/>
  <c r="CM669" i="4" s="1"/>
  <c r="CY669" i="4" s="1"/>
  <c r="CB669" i="4"/>
  <c r="CC669" i="4"/>
  <c r="CD669" i="4"/>
  <c r="CE669" i="4"/>
  <c r="CF669" i="4"/>
  <c r="CR669" i="4" s="1"/>
  <c r="CG669" i="4"/>
  <c r="CS669" i="4" s="1"/>
  <c r="CH669" i="4"/>
  <c r="CT669" i="4" s="1"/>
  <c r="DV669" i="4" s="1"/>
  <c r="CI669" i="4"/>
  <c r="CU669" i="4" s="1"/>
  <c r="DW669" i="4" s="1"/>
  <c r="CN669" i="4"/>
  <c r="CZ669" i="4" s="1"/>
  <c r="CO669" i="4"/>
  <c r="DA669" i="4" s="1"/>
  <c r="CP669" i="4"/>
  <c r="DB669" i="4" s="1"/>
  <c r="ED669" i="4" s="1"/>
  <c r="CQ669" i="4"/>
  <c r="DC669" i="4" s="1"/>
  <c r="EE669" i="4" s="1"/>
  <c r="DF669" i="4"/>
  <c r="DT669" i="4" s="1"/>
  <c r="DG669" i="4"/>
  <c r="DU669" i="4" s="1"/>
  <c r="DH669" i="4"/>
  <c r="DI669" i="4"/>
  <c r="DJ669" i="4"/>
  <c r="DK669" i="4"/>
  <c r="DL669" i="4"/>
  <c r="DM669" i="4"/>
  <c r="DN669" i="4"/>
  <c r="EB669" i="4" s="1"/>
  <c r="DO669" i="4"/>
  <c r="EC669" i="4" s="1"/>
  <c r="DP669" i="4"/>
  <c r="DQ669" i="4"/>
  <c r="EE673" i="4"/>
  <c r="DZ673" i="4"/>
  <c r="DW673" i="4"/>
  <c r="DQ673" i="4"/>
  <c r="DP673" i="4"/>
  <c r="DO673" i="4"/>
  <c r="EC673" i="4" s="1"/>
  <c r="DN673" i="4"/>
  <c r="EB673" i="4" s="1"/>
  <c r="DM673" i="4"/>
  <c r="DL673" i="4"/>
  <c r="DK673" i="4"/>
  <c r="DJ673" i="4"/>
  <c r="DI673" i="4"/>
  <c r="DH673" i="4"/>
  <c r="DG673" i="4"/>
  <c r="DF673" i="4"/>
  <c r="CV673" i="4"/>
  <c r="CT673" i="4"/>
  <c r="DV673" i="4" s="1"/>
  <c r="CQ673" i="4"/>
  <c r="DC673" i="4" s="1"/>
  <c r="CP673" i="4"/>
  <c r="DB673" i="4" s="1"/>
  <c r="ED673" i="4" s="1"/>
  <c r="CO673" i="4"/>
  <c r="DA673" i="4" s="1"/>
  <c r="CN673" i="4"/>
  <c r="CZ673" i="4" s="1"/>
  <c r="CI673" i="4"/>
  <c r="CU673" i="4" s="1"/>
  <c r="CH673" i="4"/>
  <c r="CG673" i="4"/>
  <c r="CS673" i="4" s="1"/>
  <c r="CF673" i="4"/>
  <c r="CR673" i="4" s="1"/>
  <c r="CE673" i="4"/>
  <c r="CD673" i="4"/>
  <c r="CC673" i="4"/>
  <c r="CB673" i="4"/>
  <c r="CA673" i="4"/>
  <c r="CM673" i="4" s="1"/>
  <c r="CY673" i="4" s="1"/>
  <c r="BZ673" i="4"/>
  <c r="CL673" i="4" s="1"/>
  <c r="CX673" i="4" s="1"/>
  <c r="BY673" i="4"/>
  <c r="CK673" i="4" s="1"/>
  <c r="CW673" i="4" s="1"/>
  <c r="DY673" i="4" s="1"/>
  <c r="BX673" i="4"/>
  <c r="CJ673" i="4" s="1"/>
  <c r="BW673" i="4"/>
  <c r="BV673" i="4"/>
  <c r="BU673" i="4"/>
  <c r="BT673" i="4"/>
  <c r="DT672" i="4"/>
  <c r="DQ672" i="4"/>
  <c r="EE672" i="4" s="1"/>
  <c r="DP672" i="4"/>
  <c r="ED672" i="4" s="1"/>
  <c r="DO672" i="4"/>
  <c r="EC672" i="4" s="1"/>
  <c r="DN672" i="4"/>
  <c r="DM672" i="4"/>
  <c r="DL672" i="4"/>
  <c r="DK672" i="4"/>
  <c r="DJ672" i="4"/>
  <c r="DI672" i="4"/>
  <c r="DW672" i="4" s="1"/>
  <c r="DH672" i="4"/>
  <c r="DG672" i="4"/>
  <c r="DF672" i="4"/>
  <c r="CY672" i="4"/>
  <c r="EA672" i="4" s="1"/>
  <c r="CX672" i="4"/>
  <c r="CS672" i="4"/>
  <c r="CQ672" i="4"/>
  <c r="DC672" i="4" s="1"/>
  <c r="CP672" i="4"/>
  <c r="DB672" i="4" s="1"/>
  <c r="CK672" i="4"/>
  <c r="CW672" i="4" s="1"/>
  <c r="DY672" i="4" s="1"/>
  <c r="CJ672" i="4"/>
  <c r="CV672" i="4" s="1"/>
  <c r="DX672" i="4" s="1"/>
  <c r="CI672" i="4"/>
  <c r="CU672" i="4" s="1"/>
  <c r="CH672" i="4"/>
  <c r="CT672" i="4" s="1"/>
  <c r="DV672" i="4" s="1"/>
  <c r="CE672" i="4"/>
  <c r="CD672" i="4"/>
  <c r="CC672" i="4"/>
  <c r="CO672" i="4" s="1"/>
  <c r="DA672" i="4" s="1"/>
  <c r="CB672" i="4"/>
  <c r="CN672" i="4" s="1"/>
  <c r="CZ672" i="4" s="1"/>
  <c r="EB672" i="4" s="1"/>
  <c r="CA672" i="4"/>
  <c r="CM672" i="4" s="1"/>
  <c r="BZ672" i="4"/>
  <c r="CL672" i="4" s="1"/>
  <c r="BY672" i="4"/>
  <c r="BX672" i="4"/>
  <c r="BW672" i="4"/>
  <c r="BV672" i="4"/>
  <c r="BU672" i="4"/>
  <c r="CG672" i="4" s="1"/>
  <c r="BT672" i="4"/>
  <c r="CF672" i="4" s="1"/>
  <c r="CR672" i="4" s="1"/>
  <c r="DX671" i="4"/>
  <c r="DQ671" i="4"/>
  <c r="DP671" i="4"/>
  <c r="DO671" i="4"/>
  <c r="DN671" i="4"/>
  <c r="DM671" i="4"/>
  <c r="DL671" i="4"/>
  <c r="DK671" i="4"/>
  <c r="DY671" i="4" s="1"/>
  <c r="DJ671" i="4"/>
  <c r="DI671" i="4"/>
  <c r="DW671" i="4" s="1"/>
  <c r="DH671" i="4"/>
  <c r="DG671" i="4"/>
  <c r="DF671" i="4"/>
  <c r="DR671" i="4" s="1"/>
  <c r="CX671" i="4"/>
  <c r="DZ671" i="4" s="1"/>
  <c r="CM671" i="4"/>
  <c r="CY671" i="4" s="1"/>
  <c r="EA671" i="4" s="1"/>
  <c r="CK671" i="4"/>
  <c r="CW671" i="4" s="1"/>
  <c r="CJ671" i="4"/>
  <c r="CV671" i="4" s="1"/>
  <c r="CE671" i="4"/>
  <c r="CQ671" i="4" s="1"/>
  <c r="DC671" i="4" s="1"/>
  <c r="CD671" i="4"/>
  <c r="CP671" i="4" s="1"/>
  <c r="DB671" i="4" s="1"/>
  <c r="ED671" i="4" s="1"/>
  <c r="CC671" i="4"/>
  <c r="CO671" i="4" s="1"/>
  <c r="DA671" i="4" s="1"/>
  <c r="CB671" i="4"/>
  <c r="CN671" i="4" s="1"/>
  <c r="CZ671" i="4" s="1"/>
  <c r="CA671" i="4"/>
  <c r="BZ671" i="4"/>
  <c r="CL671" i="4" s="1"/>
  <c r="BY671" i="4"/>
  <c r="BX671" i="4"/>
  <c r="BW671" i="4"/>
  <c r="CI671" i="4" s="1"/>
  <c r="CU671" i="4" s="1"/>
  <c r="BV671" i="4"/>
  <c r="CH671" i="4" s="1"/>
  <c r="CT671" i="4" s="1"/>
  <c r="DV671" i="4" s="1"/>
  <c r="BU671" i="4"/>
  <c r="CG671" i="4" s="1"/>
  <c r="CS671" i="4" s="1"/>
  <c r="BT671" i="4"/>
  <c r="CF671" i="4" s="1"/>
  <c r="CR671" i="4" s="1"/>
  <c r="EC670" i="4"/>
  <c r="DZ670" i="4"/>
  <c r="DQ670" i="4"/>
  <c r="DP670" i="4"/>
  <c r="DO670" i="4"/>
  <c r="DN670" i="4"/>
  <c r="DM670" i="4"/>
  <c r="EA670" i="4" s="1"/>
  <c r="DL670" i="4"/>
  <c r="DK670" i="4"/>
  <c r="DJ670" i="4"/>
  <c r="DX670" i="4" s="1"/>
  <c r="DI670" i="4"/>
  <c r="DH670" i="4"/>
  <c r="DG670" i="4"/>
  <c r="DF670" i="4"/>
  <c r="DB670" i="4"/>
  <c r="CU670" i="4"/>
  <c r="CT670" i="4"/>
  <c r="CO670" i="4"/>
  <c r="DA670" i="4" s="1"/>
  <c r="CN670" i="4"/>
  <c r="CZ670" i="4" s="1"/>
  <c r="EB670" i="4" s="1"/>
  <c r="CM670" i="4"/>
  <c r="CY670" i="4" s="1"/>
  <c r="CL670" i="4"/>
  <c r="CX670" i="4" s="1"/>
  <c r="CG670" i="4"/>
  <c r="CS670" i="4" s="1"/>
  <c r="DU670" i="4" s="1"/>
  <c r="CF670" i="4"/>
  <c r="CR670" i="4" s="1"/>
  <c r="DT670" i="4" s="1"/>
  <c r="CE670" i="4"/>
  <c r="CQ670" i="4" s="1"/>
  <c r="DC670" i="4" s="1"/>
  <c r="CD670" i="4"/>
  <c r="CP670" i="4" s="1"/>
  <c r="CC670" i="4"/>
  <c r="CB670" i="4"/>
  <c r="CA670" i="4"/>
  <c r="BZ670" i="4"/>
  <c r="BY670" i="4"/>
  <c r="CK670" i="4" s="1"/>
  <c r="CW670" i="4" s="1"/>
  <c r="BX670" i="4"/>
  <c r="CJ670" i="4" s="1"/>
  <c r="CV670" i="4" s="1"/>
  <c r="BW670" i="4"/>
  <c r="CI670" i="4" s="1"/>
  <c r="BV670" i="4"/>
  <c r="CH670" i="4" s="1"/>
  <c r="BU670" i="4"/>
  <c r="BT670" i="4"/>
  <c r="EC668" i="4"/>
  <c r="EB668" i="4"/>
  <c r="DQ668" i="4"/>
  <c r="DP668" i="4"/>
  <c r="DO668" i="4"/>
  <c r="DN668" i="4"/>
  <c r="DM668" i="4"/>
  <c r="DL668" i="4"/>
  <c r="DK668" i="4"/>
  <c r="DJ668" i="4"/>
  <c r="DI668" i="4"/>
  <c r="DH668" i="4"/>
  <c r="DG668" i="4"/>
  <c r="DF668" i="4"/>
  <c r="CW668" i="4"/>
  <c r="CQ668" i="4"/>
  <c r="DC668" i="4" s="1"/>
  <c r="EE668" i="4" s="1"/>
  <c r="CO668" i="4"/>
  <c r="DA668" i="4" s="1"/>
  <c r="CN668" i="4"/>
  <c r="CZ668" i="4" s="1"/>
  <c r="CL668" i="4"/>
  <c r="CX668" i="4" s="1"/>
  <c r="DZ668" i="4" s="1"/>
  <c r="CI668" i="4"/>
  <c r="CU668" i="4" s="1"/>
  <c r="DW668" i="4" s="1"/>
  <c r="CH668" i="4"/>
  <c r="CT668" i="4" s="1"/>
  <c r="DV668" i="4" s="1"/>
  <c r="CG668" i="4"/>
  <c r="CS668" i="4" s="1"/>
  <c r="CF668" i="4"/>
  <c r="CR668" i="4" s="1"/>
  <c r="DT668" i="4" s="1"/>
  <c r="CE668" i="4"/>
  <c r="CD668" i="4"/>
  <c r="CP668" i="4" s="1"/>
  <c r="DB668" i="4" s="1"/>
  <c r="ED668" i="4" s="1"/>
  <c r="CC668" i="4"/>
  <c r="CB668" i="4"/>
  <c r="CA668" i="4"/>
  <c r="CM668" i="4" s="1"/>
  <c r="CY668" i="4" s="1"/>
  <c r="BZ668" i="4"/>
  <c r="BY668" i="4"/>
  <c r="CK668" i="4" s="1"/>
  <c r="BX668" i="4"/>
  <c r="CJ668" i="4" s="1"/>
  <c r="CV668" i="4" s="1"/>
  <c r="BW668" i="4"/>
  <c r="BV668" i="4"/>
  <c r="BU668" i="4"/>
  <c r="BT668" i="4"/>
  <c r="DT667" i="4"/>
  <c r="DQ667" i="4"/>
  <c r="DP667" i="4"/>
  <c r="ED667" i="4" s="1"/>
  <c r="DO667" i="4"/>
  <c r="DN667" i="4"/>
  <c r="DM667" i="4"/>
  <c r="DL667" i="4"/>
  <c r="DK667" i="4"/>
  <c r="DJ667" i="4"/>
  <c r="DI667" i="4"/>
  <c r="DH667" i="4"/>
  <c r="DV667" i="4" s="1"/>
  <c r="DG667" i="4"/>
  <c r="DF667" i="4"/>
  <c r="CZ667" i="4"/>
  <c r="CY667" i="4"/>
  <c r="CV667" i="4"/>
  <c r="DX667" i="4" s="1"/>
  <c r="CQ667" i="4"/>
  <c r="DC667" i="4" s="1"/>
  <c r="CP667" i="4"/>
  <c r="DB667" i="4" s="1"/>
  <c r="CN667" i="4"/>
  <c r="CK667" i="4"/>
  <c r="CW667" i="4" s="1"/>
  <c r="DY667" i="4" s="1"/>
  <c r="CI667" i="4"/>
  <c r="CU667" i="4" s="1"/>
  <c r="DW667" i="4" s="1"/>
  <c r="CH667" i="4"/>
  <c r="CT667" i="4" s="1"/>
  <c r="CE667" i="4"/>
  <c r="CD667" i="4"/>
  <c r="CC667" i="4"/>
  <c r="CO667" i="4" s="1"/>
  <c r="DA667" i="4" s="1"/>
  <c r="CB667" i="4"/>
  <c r="CA667" i="4"/>
  <c r="CM667" i="4" s="1"/>
  <c r="BZ667" i="4"/>
  <c r="CL667" i="4" s="1"/>
  <c r="CX667" i="4" s="1"/>
  <c r="BY667" i="4"/>
  <c r="BX667" i="4"/>
  <c r="CJ667" i="4" s="1"/>
  <c r="BW667" i="4"/>
  <c r="BV667" i="4"/>
  <c r="BU667" i="4"/>
  <c r="CG667" i="4" s="1"/>
  <c r="CS667" i="4" s="1"/>
  <c r="BT667" i="4"/>
  <c r="CF667" i="4" s="1"/>
  <c r="CR667" i="4" s="1"/>
  <c r="EA666" i="4"/>
  <c r="DY666" i="4"/>
  <c r="DQ666" i="4"/>
  <c r="DP666" i="4"/>
  <c r="DO666" i="4"/>
  <c r="DN666" i="4"/>
  <c r="DM666" i="4"/>
  <c r="DL666" i="4"/>
  <c r="DK666" i="4"/>
  <c r="DJ666" i="4"/>
  <c r="DI666" i="4"/>
  <c r="DS666" i="4" s="1"/>
  <c r="DH666" i="4"/>
  <c r="DG666" i="4"/>
  <c r="DF666" i="4"/>
  <c r="DC666" i="4"/>
  <c r="CZ666" i="4"/>
  <c r="CT666" i="4"/>
  <c r="DV666" i="4" s="1"/>
  <c r="CR666" i="4"/>
  <c r="CM666" i="4"/>
  <c r="CY666" i="4" s="1"/>
  <c r="CL666" i="4"/>
  <c r="CX666" i="4" s="1"/>
  <c r="DZ666" i="4" s="1"/>
  <c r="CK666" i="4"/>
  <c r="CW666" i="4" s="1"/>
  <c r="CJ666" i="4"/>
  <c r="CV666" i="4" s="1"/>
  <c r="CH666" i="4"/>
  <c r="CE666" i="4"/>
  <c r="CQ666" i="4" s="1"/>
  <c r="CD666" i="4"/>
  <c r="CP666" i="4" s="1"/>
  <c r="DB666" i="4" s="1"/>
  <c r="CC666" i="4"/>
  <c r="CO666" i="4" s="1"/>
  <c r="DA666" i="4" s="1"/>
  <c r="CB666" i="4"/>
  <c r="CN666" i="4" s="1"/>
  <c r="CA666" i="4"/>
  <c r="BZ666" i="4"/>
  <c r="BY666" i="4"/>
  <c r="BX666" i="4"/>
  <c r="BW666" i="4"/>
  <c r="CI666" i="4" s="1"/>
  <c r="CU666" i="4" s="1"/>
  <c r="BV666" i="4"/>
  <c r="BU666" i="4"/>
  <c r="CG666" i="4" s="1"/>
  <c r="CS666" i="4" s="1"/>
  <c r="BT666" i="4"/>
  <c r="CF666" i="4" s="1"/>
  <c r="DX665" i="4"/>
  <c r="DQ665" i="4"/>
  <c r="DP665" i="4"/>
  <c r="DO665" i="4"/>
  <c r="DN665" i="4"/>
  <c r="DM665" i="4"/>
  <c r="EA665" i="4" s="1"/>
  <c r="DL665" i="4"/>
  <c r="DK665" i="4"/>
  <c r="DJ665" i="4"/>
  <c r="DI665" i="4"/>
  <c r="DH665" i="4"/>
  <c r="DG665" i="4"/>
  <c r="DF665" i="4"/>
  <c r="DC665" i="4"/>
  <c r="CU665" i="4"/>
  <c r="CO665" i="4"/>
  <c r="DA665" i="4" s="1"/>
  <c r="EC665" i="4" s="1"/>
  <c r="CM665" i="4"/>
  <c r="CY665" i="4" s="1"/>
  <c r="CL665" i="4"/>
  <c r="CX665" i="4" s="1"/>
  <c r="DZ665" i="4" s="1"/>
  <c r="CJ665" i="4"/>
  <c r="CV665" i="4" s="1"/>
  <c r="CG665" i="4"/>
  <c r="CS665" i="4" s="1"/>
  <c r="DU665" i="4" s="1"/>
  <c r="CF665" i="4"/>
  <c r="CR665" i="4" s="1"/>
  <c r="DT665" i="4" s="1"/>
  <c r="CE665" i="4"/>
  <c r="CQ665" i="4" s="1"/>
  <c r="CD665" i="4"/>
  <c r="CP665" i="4" s="1"/>
  <c r="DB665" i="4" s="1"/>
  <c r="CC665" i="4"/>
  <c r="CB665" i="4"/>
  <c r="CN665" i="4" s="1"/>
  <c r="CZ665" i="4" s="1"/>
  <c r="EB665" i="4" s="1"/>
  <c r="CA665" i="4"/>
  <c r="BZ665" i="4"/>
  <c r="BY665" i="4"/>
  <c r="CK665" i="4" s="1"/>
  <c r="CW665" i="4" s="1"/>
  <c r="BX665" i="4"/>
  <c r="BW665" i="4"/>
  <c r="CI665" i="4" s="1"/>
  <c r="BV665" i="4"/>
  <c r="CH665" i="4" s="1"/>
  <c r="CT665" i="4" s="1"/>
  <c r="BU665" i="4"/>
  <c r="BT665" i="4"/>
  <c r="EE664" i="4"/>
  <c r="EB664" i="4"/>
  <c r="DT664" i="4"/>
  <c r="DQ664" i="4"/>
  <c r="DP664" i="4"/>
  <c r="DO664" i="4"/>
  <c r="DN664" i="4"/>
  <c r="DM664" i="4"/>
  <c r="DL664" i="4"/>
  <c r="DK664" i="4"/>
  <c r="DJ664" i="4"/>
  <c r="DI664" i="4"/>
  <c r="DH664" i="4"/>
  <c r="DG664" i="4"/>
  <c r="DF664" i="4"/>
  <c r="CW664" i="4"/>
  <c r="CQ664" i="4"/>
  <c r="DC664" i="4" s="1"/>
  <c r="CO664" i="4"/>
  <c r="DA664" i="4" s="1"/>
  <c r="EC664" i="4" s="1"/>
  <c r="CN664" i="4"/>
  <c r="CZ664" i="4" s="1"/>
  <c r="CL664" i="4"/>
  <c r="CX664" i="4" s="1"/>
  <c r="CI664" i="4"/>
  <c r="CU664" i="4" s="1"/>
  <c r="DW664" i="4" s="1"/>
  <c r="CG664" i="4"/>
  <c r="CS664" i="4" s="1"/>
  <c r="DU664" i="4" s="1"/>
  <c r="CF664" i="4"/>
  <c r="CR664" i="4" s="1"/>
  <c r="CE664" i="4"/>
  <c r="CD664" i="4"/>
  <c r="CP664" i="4" s="1"/>
  <c r="DB664" i="4" s="1"/>
  <c r="ED664" i="4" s="1"/>
  <c r="CC664" i="4"/>
  <c r="CB664" i="4"/>
  <c r="CA664" i="4"/>
  <c r="CM664" i="4" s="1"/>
  <c r="CY664" i="4" s="1"/>
  <c r="BZ664" i="4"/>
  <c r="BY664" i="4"/>
  <c r="CK664" i="4" s="1"/>
  <c r="BX664" i="4"/>
  <c r="CJ664" i="4" s="1"/>
  <c r="CV664" i="4" s="1"/>
  <c r="BW664" i="4"/>
  <c r="BV664" i="4"/>
  <c r="CH664" i="4" s="1"/>
  <c r="CT664" i="4" s="1"/>
  <c r="DV664" i="4" s="1"/>
  <c r="BU664" i="4"/>
  <c r="BT664" i="4"/>
  <c r="DY663" i="4"/>
  <c r="DV663" i="4"/>
  <c r="DQ663" i="4"/>
  <c r="EE663" i="4" s="1"/>
  <c r="DP663" i="4"/>
  <c r="DO663" i="4"/>
  <c r="DN663" i="4"/>
  <c r="DM663" i="4"/>
  <c r="DL663" i="4"/>
  <c r="DK663" i="4"/>
  <c r="DJ663" i="4"/>
  <c r="DI663" i="4"/>
  <c r="DW663" i="4" s="1"/>
  <c r="DH663" i="4"/>
  <c r="DG663" i="4"/>
  <c r="DF663" i="4"/>
  <c r="DA663" i="4"/>
  <c r="CZ663" i="4"/>
  <c r="CX663" i="4"/>
  <c r="CR663" i="4"/>
  <c r="CQ663" i="4"/>
  <c r="DC663" i="4" s="1"/>
  <c r="CP663" i="4"/>
  <c r="DB663" i="4" s="1"/>
  <c r="CN663" i="4"/>
  <c r="CK663" i="4"/>
  <c r="CW663" i="4" s="1"/>
  <c r="CI663" i="4"/>
  <c r="CU663" i="4" s="1"/>
  <c r="CH663" i="4"/>
  <c r="CT663" i="4" s="1"/>
  <c r="CF663" i="4"/>
  <c r="CE663" i="4"/>
  <c r="CD663" i="4"/>
  <c r="CC663" i="4"/>
  <c r="CO663" i="4" s="1"/>
  <c r="CB663" i="4"/>
  <c r="CA663" i="4"/>
  <c r="CM663" i="4" s="1"/>
  <c r="CY663" i="4" s="1"/>
  <c r="BZ663" i="4"/>
  <c r="CL663" i="4" s="1"/>
  <c r="BY663" i="4"/>
  <c r="BX663" i="4"/>
  <c r="CJ663" i="4" s="1"/>
  <c r="CV663" i="4" s="1"/>
  <c r="DX663" i="4" s="1"/>
  <c r="BW663" i="4"/>
  <c r="BV663" i="4"/>
  <c r="BU663" i="4"/>
  <c r="CG663" i="4" s="1"/>
  <c r="CS663" i="4" s="1"/>
  <c r="BT663" i="4"/>
  <c r="EG662" i="4"/>
  <c r="EA662" i="4"/>
  <c r="DZ662" i="4"/>
  <c r="DY662" i="4"/>
  <c r="DS662" i="4"/>
  <c r="DE662" i="4" s="1"/>
  <c r="DQ662" i="4"/>
  <c r="DP662" i="4"/>
  <c r="DO662" i="4"/>
  <c r="DN662" i="4"/>
  <c r="EB662" i="4" s="1"/>
  <c r="DM662" i="4"/>
  <c r="DL662" i="4"/>
  <c r="DK662" i="4"/>
  <c r="DJ662" i="4"/>
  <c r="DI662" i="4"/>
  <c r="DH662" i="4"/>
  <c r="DG662" i="4"/>
  <c r="DU662" i="4" s="1"/>
  <c r="DF662" i="4"/>
  <c r="DC662" i="4"/>
  <c r="DA662" i="4"/>
  <c r="CS662" i="4"/>
  <c r="CM662" i="4"/>
  <c r="CY662" i="4" s="1"/>
  <c r="CK662" i="4"/>
  <c r="CW662" i="4" s="1"/>
  <c r="CJ662" i="4"/>
  <c r="CV662" i="4" s="1"/>
  <c r="DX662" i="4" s="1"/>
  <c r="CH662" i="4"/>
  <c r="CT662" i="4" s="1"/>
  <c r="CE662" i="4"/>
  <c r="CQ662" i="4" s="1"/>
  <c r="CD662" i="4"/>
  <c r="CP662" i="4" s="1"/>
  <c r="DB662" i="4" s="1"/>
  <c r="CC662" i="4"/>
  <c r="CO662" i="4" s="1"/>
  <c r="CB662" i="4"/>
  <c r="CN662" i="4" s="1"/>
  <c r="CZ662" i="4" s="1"/>
  <c r="CA662" i="4"/>
  <c r="BZ662" i="4"/>
  <c r="CL662" i="4" s="1"/>
  <c r="CX662" i="4" s="1"/>
  <c r="BY662" i="4"/>
  <c r="BX662" i="4"/>
  <c r="BW662" i="4"/>
  <c r="CI662" i="4" s="1"/>
  <c r="CU662" i="4" s="1"/>
  <c r="BV662" i="4"/>
  <c r="BU662" i="4"/>
  <c r="CG662" i="4" s="1"/>
  <c r="BT662" i="4"/>
  <c r="CF662" i="4" s="1"/>
  <c r="CR662" i="4" s="1"/>
  <c r="EC661" i="4"/>
  <c r="DQ661" i="4"/>
  <c r="DP661" i="4"/>
  <c r="ED661" i="4" s="1"/>
  <c r="DO661" i="4"/>
  <c r="DN661" i="4"/>
  <c r="DM661" i="4"/>
  <c r="DL661" i="4"/>
  <c r="DZ661" i="4" s="1"/>
  <c r="DK661" i="4"/>
  <c r="DJ661" i="4"/>
  <c r="DI661" i="4"/>
  <c r="DH661" i="4"/>
  <c r="DG661" i="4"/>
  <c r="DF661" i="4"/>
  <c r="DB661" i="4"/>
  <c r="CW661" i="4"/>
  <c r="CV661" i="4"/>
  <c r="DX661" i="4" s="1"/>
  <c r="CU661" i="4"/>
  <c r="CO661" i="4"/>
  <c r="DA661" i="4" s="1"/>
  <c r="CM661" i="4"/>
  <c r="CY661" i="4" s="1"/>
  <c r="EA661" i="4" s="1"/>
  <c r="CL661" i="4"/>
  <c r="CX661" i="4" s="1"/>
  <c r="CJ661" i="4"/>
  <c r="CG661" i="4"/>
  <c r="CS661" i="4" s="1"/>
  <c r="DU661" i="4" s="1"/>
  <c r="CE661" i="4"/>
  <c r="CQ661" i="4" s="1"/>
  <c r="DC661" i="4" s="1"/>
  <c r="CD661" i="4"/>
  <c r="CP661" i="4" s="1"/>
  <c r="CC661" i="4"/>
  <c r="CB661" i="4"/>
  <c r="CN661" i="4" s="1"/>
  <c r="CZ661" i="4" s="1"/>
  <c r="EB661" i="4" s="1"/>
  <c r="CA661" i="4"/>
  <c r="BZ661" i="4"/>
  <c r="BY661" i="4"/>
  <c r="CK661" i="4" s="1"/>
  <c r="BX661" i="4"/>
  <c r="BW661" i="4"/>
  <c r="CI661" i="4" s="1"/>
  <c r="BV661" i="4"/>
  <c r="CH661" i="4" s="1"/>
  <c r="CT661" i="4" s="1"/>
  <c r="BU661" i="4"/>
  <c r="BT661" i="4"/>
  <c r="CF661" i="4" s="1"/>
  <c r="CR661" i="4" s="1"/>
  <c r="DT661" i="4" s="1"/>
  <c r="EE660" i="4"/>
  <c r="DW660" i="4"/>
  <c r="DU660" i="4"/>
  <c r="DT660" i="4"/>
  <c r="DQ660" i="4"/>
  <c r="DP660" i="4"/>
  <c r="DO660" i="4"/>
  <c r="EC660" i="4" s="1"/>
  <c r="DN660" i="4"/>
  <c r="EB660" i="4" s="1"/>
  <c r="DM660" i="4"/>
  <c r="DL660" i="4"/>
  <c r="DK660" i="4"/>
  <c r="DJ660" i="4"/>
  <c r="DI660" i="4"/>
  <c r="DH660" i="4"/>
  <c r="DG660" i="4"/>
  <c r="DS660" i="4" s="1"/>
  <c r="DF660" i="4"/>
  <c r="CY660" i="4"/>
  <c r="CV660" i="4"/>
  <c r="CQ660" i="4"/>
  <c r="DC660" i="4" s="1"/>
  <c r="CO660" i="4"/>
  <c r="DA660" i="4" s="1"/>
  <c r="CN660" i="4"/>
  <c r="CZ660" i="4" s="1"/>
  <c r="CI660" i="4"/>
  <c r="CU660" i="4" s="1"/>
  <c r="CH660" i="4"/>
  <c r="CT660" i="4" s="1"/>
  <c r="DV660" i="4" s="1"/>
  <c r="CG660" i="4"/>
  <c r="CS660" i="4" s="1"/>
  <c r="CF660" i="4"/>
  <c r="CR660" i="4" s="1"/>
  <c r="CE660" i="4"/>
  <c r="CD660" i="4"/>
  <c r="CP660" i="4" s="1"/>
  <c r="DB660" i="4" s="1"/>
  <c r="ED660" i="4" s="1"/>
  <c r="CC660" i="4"/>
  <c r="CB660" i="4"/>
  <c r="CA660" i="4"/>
  <c r="CM660" i="4" s="1"/>
  <c r="BZ660" i="4"/>
  <c r="CL660" i="4" s="1"/>
  <c r="CX660" i="4" s="1"/>
  <c r="DZ660" i="4" s="1"/>
  <c r="BY660" i="4"/>
  <c r="CK660" i="4" s="1"/>
  <c r="CW660" i="4" s="1"/>
  <c r="BX660" i="4"/>
  <c r="CJ660" i="4" s="1"/>
  <c r="BW660" i="4"/>
  <c r="BV660" i="4"/>
  <c r="BU660" i="4"/>
  <c r="BT660" i="4"/>
  <c r="DY659" i="4"/>
  <c r="DX659" i="4"/>
  <c r="DW659" i="4"/>
  <c r="DQ659" i="4"/>
  <c r="DP659" i="4"/>
  <c r="DO659" i="4"/>
  <c r="DN659" i="4"/>
  <c r="EB659" i="4" s="1"/>
  <c r="DM659" i="4"/>
  <c r="EA659" i="4" s="1"/>
  <c r="DL659" i="4"/>
  <c r="DZ659" i="4" s="1"/>
  <c r="DK659" i="4"/>
  <c r="DJ659" i="4"/>
  <c r="DI659" i="4"/>
  <c r="DH659" i="4"/>
  <c r="DG659" i="4"/>
  <c r="DF659" i="4"/>
  <c r="DT659" i="4" s="1"/>
  <c r="DA659" i="4"/>
  <c r="CY659" i="4"/>
  <c r="CS659" i="4"/>
  <c r="CQ659" i="4"/>
  <c r="DC659" i="4" s="1"/>
  <c r="CP659" i="4"/>
  <c r="DB659" i="4" s="1"/>
  <c r="CK659" i="4"/>
  <c r="CW659" i="4" s="1"/>
  <c r="CI659" i="4"/>
  <c r="CU659" i="4" s="1"/>
  <c r="CH659" i="4"/>
  <c r="CT659" i="4" s="1"/>
  <c r="CE659" i="4"/>
  <c r="CD659" i="4"/>
  <c r="CC659" i="4"/>
  <c r="CO659" i="4" s="1"/>
  <c r="CB659" i="4"/>
  <c r="CN659" i="4" s="1"/>
  <c r="CZ659" i="4" s="1"/>
  <c r="CA659" i="4"/>
  <c r="CM659" i="4" s="1"/>
  <c r="BZ659" i="4"/>
  <c r="CL659" i="4" s="1"/>
  <c r="CX659" i="4" s="1"/>
  <c r="BY659" i="4"/>
  <c r="BX659" i="4"/>
  <c r="CJ659" i="4" s="1"/>
  <c r="CV659" i="4" s="1"/>
  <c r="BW659" i="4"/>
  <c r="BV659" i="4"/>
  <c r="BU659" i="4"/>
  <c r="CG659" i="4" s="1"/>
  <c r="BT659" i="4"/>
  <c r="CF659" i="4" s="1"/>
  <c r="CR659" i="4" s="1"/>
  <c r="EA658" i="4"/>
  <c r="DV658" i="4"/>
  <c r="DQ658" i="4"/>
  <c r="DP658" i="4"/>
  <c r="DO658" i="4"/>
  <c r="EC658" i="4" s="1"/>
  <c r="DN658" i="4"/>
  <c r="EB658" i="4" s="1"/>
  <c r="DM658" i="4"/>
  <c r="DL658" i="4"/>
  <c r="DK658" i="4"/>
  <c r="DJ658" i="4"/>
  <c r="DI658" i="4"/>
  <c r="DH658" i="4"/>
  <c r="DG658" i="4"/>
  <c r="DF658" i="4"/>
  <c r="DB658" i="4"/>
  <c r="ED658" i="4" s="1"/>
  <c r="CZ658" i="4"/>
  <c r="CT658" i="4"/>
  <c r="CP658" i="4"/>
  <c r="CM658" i="4"/>
  <c r="CY658" i="4" s="1"/>
  <c r="CK658" i="4"/>
  <c r="CW658" i="4" s="1"/>
  <c r="DY658" i="4" s="1"/>
  <c r="CJ658" i="4"/>
  <c r="CV658" i="4" s="1"/>
  <c r="CH658" i="4"/>
  <c r="CE658" i="4"/>
  <c r="CQ658" i="4" s="1"/>
  <c r="DC658" i="4" s="1"/>
  <c r="CD658" i="4"/>
  <c r="CC658" i="4"/>
  <c r="CO658" i="4" s="1"/>
  <c r="DA658" i="4" s="1"/>
  <c r="CB658" i="4"/>
  <c r="CN658" i="4" s="1"/>
  <c r="CA658" i="4"/>
  <c r="BZ658" i="4"/>
  <c r="CL658" i="4" s="1"/>
  <c r="CX658" i="4" s="1"/>
  <c r="DZ658" i="4" s="1"/>
  <c r="BY658" i="4"/>
  <c r="BX658" i="4"/>
  <c r="BW658" i="4"/>
  <c r="CI658" i="4" s="1"/>
  <c r="CU658" i="4" s="1"/>
  <c r="BV658" i="4"/>
  <c r="BU658" i="4"/>
  <c r="CG658" i="4" s="1"/>
  <c r="CS658" i="4" s="1"/>
  <c r="BT658" i="4"/>
  <c r="CF658" i="4" s="1"/>
  <c r="CR658" i="4" s="1"/>
  <c r="EC657" i="4"/>
  <c r="EA657" i="4"/>
  <c r="DU657" i="4"/>
  <c r="DQ657" i="4"/>
  <c r="EE657" i="4" s="1"/>
  <c r="DP657" i="4"/>
  <c r="ED657" i="4" s="1"/>
  <c r="DO657" i="4"/>
  <c r="DN657" i="4"/>
  <c r="DM657" i="4"/>
  <c r="DL657" i="4"/>
  <c r="DK657" i="4"/>
  <c r="DJ657" i="4"/>
  <c r="DI657" i="4"/>
  <c r="DH657" i="4"/>
  <c r="DG657" i="4"/>
  <c r="DF657" i="4"/>
  <c r="DC657" i="4"/>
  <c r="DB657" i="4"/>
  <c r="CW657" i="4"/>
  <c r="CT657" i="4"/>
  <c r="CO657" i="4"/>
  <c r="DA657" i="4" s="1"/>
  <c r="CN657" i="4"/>
  <c r="CZ657" i="4" s="1"/>
  <c r="EB657" i="4" s="1"/>
  <c r="CM657" i="4"/>
  <c r="CY657" i="4" s="1"/>
  <c r="CL657" i="4"/>
  <c r="CX657" i="4" s="1"/>
  <c r="DZ657" i="4" s="1"/>
  <c r="CG657" i="4"/>
  <c r="CS657" i="4" s="1"/>
  <c r="CF657" i="4"/>
  <c r="CR657" i="4" s="1"/>
  <c r="DT657" i="4" s="1"/>
  <c r="CE657" i="4"/>
  <c r="CQ657" i="4" s="1"/>
  <c r="CD657" i="4"/>
  <c r="CP657" i="4" s="1"/>
  <c r="CC657" i="4"/>
  <c r="CB657" i="4"/>
  <c r="CA657" i="4"/>
  <c r="BZ657" i="4"/>
  <c r="BY657" i="4"/>
  <c r="CK657" i="4" s="1"/>
  <c r="BX657" i="4"/>
  <c r="CJ657" i="4" s="1"/>
  <c r="CV657" i="4" s="1"/>
  <c r="BW657" i="4"/>
  <c r="CI657" i="4" s="1"/>
  <c r="CU657" i="4" s="1"/>
  <c r="BV657" i="4"/>
  <c r="CH657" i="4" s="1"/>
  <c r="BU657" i="4"/>
  <c r="BT657" i="4"/>
  <c r="DX656" i="4"/>
  <c r="DV656" i="4"/>
  <c r="DU656" i="4"/>
  <c r="DQ656" i="4"/>
  <c r="DP656" i="4"/>
  <c r="ED656" i="4" s="1"/>
  <c r="DO656" i="4"/>
  <c r="DN656" i="4"/>
  <c r="DM656" i="4"/>
  <c r="DL656" i="4"/>
  <c r="DK656" i="4"/>
  <c r="DY656" i="4" s="1"/>
  <c r="DJ656" i="4"/>
  <c r="DI656" i="4"/>
  <c r="DH656" i="4"/>
  <c r="DG656" i="4"/>
  <c r="DF656" i="4"/>
  <c r="CZ656" i="4"/>
  <c r="CX656" i="4"/>
  <c r="DZ656" i="4" s="1"/>
  <c r="CR656" i="4"/>
  <c r="CP656" i="4"/>
  <c r="DB656" i="4" s="1"/>
  <c r="CO656" i="4"/>
  <c r="DA656" i="4" s="1"/>
  <c r="CJ656" i="4"/>
  <c r="CV656" i="4" s="1"/>
  <c r="CH656" i="4"/>
  <c r="CT656" i="4" s="1"/>
  <c r="CG656" i="4"/>
  <c r="CS656" i="4" s="1"/>
  <c r="CE656" i="4"/>
  <c r="CQ656" i="4" s="1"/>
  <c r="DC656" i="4" s="1"/>
  <c r="EE656" i="4" s="1"/>
  <c r="CD656" i="4"/>
  <c r="CC656" i="4"/>
  <c r="CB656" i="4"/>
  <c r="CN656" i="4" s="1"/>
  <c r="CA656" i="4"/>
  <c r="CM656" i="4" s="1"/>
  <c r="CY656" i="4" s="1"/>
  <c r="BZ656" i="4"/>
  <c r="CL656" i="4" s="1"/>
  <c r="BY656" i="4"/>
  <c r="CK656" i="4" s="1"/>
  <c r="CW656" i="4" s="1"/>
  <c r="BX656" i="4"/>
  <c r="BW656" i="4"/>
  <c r="CI656" i="4" s="1"/>
  <c r="CU656" i="4" s="1"/>
  <c r="DW656" i="4" s="1"/>
  <c r="BV656" i="4"/>
  <c r="BU656" i="4"/>
  <c r="BT656" i="4"/>
  <c r="CF656" i="4" s="1"/>
  <c r="DZ655" i="4"/>
  <c r="DX655" i="4"/>
  <c r="DQ655" i="4"/>
  <c r="EE655" i="4" s="1"/>
  <c r="DP655" i="4"/>
  <c r="DO655" i="4"/>
  <c r="DN655" i="4"/>
  <c r="DM655" i="4"/>
  <c r="EA655" i="4" s="1"/>
  <c r="DL655" i="4"/>
  <c r="DK655" i="4"/>
  <c r="DJ655" i="4"/>
  <c r="DI655" i="4"/>
  <c r="DW655" i="4" s="1"/>
  <c r="DH655" i="4"/>
  <c r="DG655" i="4"/>
  <c r="DF655" i="4"/>
  <c r="CT655" i="4"/>
  <c r="CR655" i="4"/>
  <c r="DT655" i="4" s="1"/>
  <c r="CQ655" i="4"/>
  <c r="DC655" i="4" s="1"/>
  <c r="CL655" i="4"/>
  <c r="CX655" i="4" s="1"/>
  <c r="CJ655" i="4"/>
  <c r="CV655" i="4" s="1"/>
  <c r="CI655" i="4"/>
  <c r="CU655" i="4" s="1"/>
  <c r="CG655" i="4"/>
  <c r="CS655" i="4" s="1"/>
  <c r="CE655" i="4"/>
  <c r="CD655" i="4"/>
  <c r="CP655" i="4" s="1"/>
  <c r="DB655" i="4" s="1"/>
  <c r="CC655" i="4"/>
  <c r="CO655" i="4" s="1"/>
  <c r="DA655" i="4" s="1"/>
  <c r="CB655" i="4"/>
  <c r="CN655" i="4" s="1"/>
  <c r="CZ655" i="4" s="1"/>
  <c r="EB655" i="4" s="1"/>
  <c r="CA655" i="4"/>
  <c r="CM655" i="4" s="1"/>
  <c r="CY655" i="4" s="1"/>
  <c r="BZ655" i="4"/>
  <c r="BY655" i="4"/>
  <c r="CK655" i="4" s="1"/>
  <c r="CW655" i="4" s="1"/>
  <c r="DY655" i="4" s="1"/>
  <c r="BX655" i="4"/>
  <c r="BW655" i="4"/>
  <c r="BV655" i="4"/>
  <c r="CH655" i="4" s="1"/>
  <c r="BU655" i="4"/>
  <c r="BT655" i="4"/>
  <c r="CF655" i="4" s="1"/>
  <c r="EB654" i="4"/>
  <c r="DZ654" i="4"/>
  <c r="DT654" i="4"/>
  <c r="DQ654" i="4"/>
  <c r="EE654" i="4" s="1"/>
  <c r="DP654" i="4"/>
  <c r="DO654" i="4"/>
  <c r="EC654" i="4" s="1"/>
  <c r="DN654" i="4"/>
  <c r="DM654" i="4"/>
  <c r="DL654" i="4"/>
  <c r="DK654" i="4"/>
  <c r="DY654" i="4" s="1"/>
  <c r="DJ654" i="4"/>
  <c r="DI654" i="4"/>
  <c r="DW654" i="4" s="1"/>
  <c r="DH654" i="4"/>
  <c r="DG654" i="4"/>
  <c r="DF654" i="4"/>
  <c r="DB654" i="4"/>
  <c r="ED654" i="4" s="1"/>
  <c r="DA654" i="4"/>
  <c r="CV654" i="4"/>
  <c r="CU654" i="4"/>
  <c r="CS654" i="4"/>
  <c r="CN654" i="4"/>
  <c r="CZ654" i="4" s="1"/>
  <c r="CL654" i="4"/>
  <c r="CX654" i="4" s="1"/>
  <c r="CK654" i="4"/>
  <c r="CW654" i="4" s="1"/>
  <c r="CI654" i="4"/>
  <c r="CF654" i="4"/>
  <c r="CR654" i="4" s="1"/>
  <c r="CE654" i="4"/>
  <c r="CQ654" i="4" s="1"/>
  <c r="DC654" i="4" s="1"/>
  <c r="CD654" i="4"/>
  <c r="CP654" i="4" s="1"/>
  <c r="CC654" i="4"/>
  <c r="CO654" i="4" s="1"/>
  <c r="CB654" i="4"/>
  <c r="CA654" i="4"/>
  <c r="CM654" i="4" s="1"/>
  <c r="CY654" i="4" s="1"/>
  <c r="EA654" i="4" s="1"/>
  <c r="BZ654" i="4"/>
  <c r="BY654" i="4"/>
  <c r="BX654" i="4"/>
  <c r="CJ654" i="4" s="1"/>
  <c r="BW654" i="4"/>
  <c r="BV654" i="4"/>
  <c r="CH654" i="4" s="1"/>
  <c r="CT654" i="4" s="1"/>
  <c r="DV654" i="4" s="1"/>
  <c r="BU654" i="4"/>
  <c r="CG654" i="4" s="1"/>
  <c r="BT654" i="4"/>
  <c r="ED653" i="4"/>
  <c r="DT653" i="4"/>
  <c r="DQ653" i="4"/>
  <c r="EE653" i="4" s="1"/>
  <c r="DP653" i="4"/>
  <c r="DO653" i="4"/>
  <c r="DN653" i="4"/>
  <c r="EB653" i="4" s="1"/>
  <c r="DM653" i="4"/>
  <c r="DL653" i="4"/>
  <c r="DK653" i="4"/>
  <c r="DY653" i="4" s="1"/>
  <c r="DJ653" i="4"/>
  <c r="DI653" i="4"/>
  <c r="DH653" i="4"/>
  <c r="DG653" i="4"/>
  <c r="DF653" i="4"/>
  <c r="DC653" i="4"/>
  <c r="CX653" i="4"/>
  <c r="CV653" i="4"/>
  <c r="DX653" i="4" s="1"/>
  <c r="CP653" i="4"/>
  <c r="DB653" i="4" s="1"/>
  <c r="CN653" i="4"/>
  <c r="CZ653" i="4" s="1"/>
  <c r="CM653" i="4"/>
  <c r="CY653" i="4" s="1"/>
  <c r="EA653" i="4" s="1"/>
  <c r="CH653" i="4"/>
  <c r="CT653" i="4" s="1"/>
  <c r="DV653" i="4" s="1"/>
  <c r="CF653" i="4"/>
  <c r="CR653" i="4" s="1"/>
  <c r="CE653" i="4"/>
  <c r="CQ653" i="4" s="1"/>
  <c r="CD653" i="4"/>
  <c r="CC653" i="4"/>
  <c r="CO653" i="4" s="1"/>
  <c r="DA653" i="4" s="1"/>
  <c r="EC653" i="4" s="1"/>
  <c r="CB653" i="4"/>
  <c r="CA653" i="4"/>
  <c r="BZ653" i="4"/>
  <c r="CL653" i="4" s="1"/>
  <c r="BY653" i="4"/>
  <c r="CK653" i="4" s="1"/>
  <c r="CW653" i="4" s="1"/>
  <c r="BX653" i="4"/>
  <c r="CJ653" i="4" s="1"/>
  <c r="BW653" i="4"/>
  <c r="CI653" i="4" s="1"/>
  <c r="CU653" i="4" s="1"/>
  <c r="BV653" i="4"/>
  <c r="BU653" i="4"/>
  <c r="CG653" i="4" s="1"/>
  <c r="CS653" i="4" s="1"/>
  <c r="DU653" i="4" s="1"/>
  <c r="BT653" i="4"/>
  <c r="DX652" i="4"/>
  <c r="DV652" i="4"/>
  <c r="DQ652" i="4"/>
  <c r="DP652" i="4"/>
  <c r="ED652" i="4" s="1"/>
  <c r="DO652" i="4"/>
  <c r="EC652" i="4" s="1"/>
  <c r="DN652" i="4"/>
  <c r="DM652" i="4"/>
  <c r="EA652" i="4" s="1"/>
  <c r="DL652" i="4"/>
  <c r="DK652" i="4"/>
  <c r="DJ652" i="4"/>
  <c r="DI652" i="4"/>
  <c r="DH652" i="4"/>
  <c r="DG652" i="4"/>
  <c r="DU652" i="4" s="1"/>
  <c r="DF652" i="4"/>
  <c r="CR652" i="4"/>
  <c r="CP652" i="4"/>
  <c r="DB652" i="4" s="1"/>
  <c r="CO652" i="4"/>
  <c r="DA652" i="4" s="1"/>
  <c r="CM652" i="4"/>
  <c r="CY652" i="4" s="1"/>
  <c r="CJ652" i="4"/>
  <c r="CV652" i="4" s="1"/>
  <c r="CH652" i="4"/>
  <c r="CT652" i="4" s="1"/>
  <c r="CG652" i="4"/>
  <c r="CS652" i="4" s="1"/>
  <c r="CE652" i="4"/>
  <c r="CQ652" i="4" s="1"/>
  <c r="DC652" i="4" s="1"/>
  <c r="EE652" i="4" s="1"/>
  <c r="CD652" i="4"/>
  <c r="CC652" i="4"/>
  <c r="CB652" i="4"/>
  <c r="CN652" i="4" s="1"/>
  <c r="CZ652" i="4" s="1"/>
  <c r="CA652" i="4"/>
  <c r="BZ652" i="4"/>
  <c r="CL652" i="4" s="1"/>
  <c r="CX652" i="4" s="1"/>
  <c r="DZ652" i="4" s="1"/>
  <c r="BY652" i="4"/>
  <c r="CK652" i="4" s="1"/>
  <c r="CW652" i="4" s="1"/>
  <c r="BX652" i="4"/>
  <c r="BW652" i="4"/>
  <c r="CI652" i="4" s="1"/>
  <c r="CU652" i="4" s="1"/>
  <c r="DW652" i="4" s="1"/>
  <c r="BV652" i="4"/>
  <c r="BU652" i="4"/>
  <c r="BT652" i="4"/>
  <c r="CF652" i="4" s="1"/>
  <c r="EE425" i="4"/>
  <c r="EC425" i="4"/>
  <c r="DW425" i="4"/>
  <c r="DU425" i="4"/>
  <c r="DQ425" i="4"/>
  <c r="DP425" i="4"/>
  <c r="DO425" i="4"/>
  <c r="DN425" i="4"/>
  <c r="DM425" i="4"/>
  <c r="DL425" i="4"/>
  <c r="DK425" i="4"/>
  <c r="DJ425" i="4"/>
  <c r="DI425" i="4"/>
  <c r="DH425" i="4"/>
  <c r="DG425" i="4"/>
  <c r="DS425" i="4" s="1"/>
  <c r="DF425" i="4"/>
  <c r="DT425" i="4" s="1"/>
  <c r="CY425" i="4"/>
  <c r="CV425" i="4"/>
  <c r="CT425" i="4"/>
  <c r="DV425" i="4" s="1"/>
  <c r="CQ425" i="4"/>
  <c r="DC425" i="4" s="1"/>
  <c r="CP425" i="4"/>
  <c r="DB425" i="4" s="1"/>
  <c r="ED425" i="4" s="1"/>
  <c r="CO425" i="4"/>
  <c r="DA425" i="4" s="1"/>
  <c r="CN425" i="4"/>
  <c r="CZ425" i="4" s="1"/>
  <c r="CL425" i="4"/>
  <c r="CX425" i="4" s="1"/>
  <c r="DZ425" i="4" s="1"/>
  <c r="CI425" i="4"/>
  <c r="CU425" i="4" s="1"/>
  <c r="CH425" i="4"/>
  <c r="CG425" i="4"/>
  <c r="CS425" i="4" s="1"/>
  <c r="CF425" i="4"/>
  <c r="CR425" i="4" s="1"/>
  <c r="CE425" i="4"/>
  <c r="CD425" i="4"/>
  <c r="CC425" i="4"/>
  <c r="CB425" i="4"/>
  <c r="CA425" i="4"/>
  <c r="CM425" i="4" s="1"/>
  <c r="BZ425" i="4"/>
  <c r="BY425" i="4"/>
  <c r="CK425" i="4" s="1"/>
  <c r="CW425" i="4" s="1"/>
  <c r="BX425" i="4"/>
  <c r="CJ425" i="4" s="1"/>
  <c r="BW425" i="4"/>
  <c r="BV425" i="4"/>
  <c r="BU425" i="4"/>
  <c r="BT425" i="4"/>
  <c r="DQ424" i="4"/>
  <c r="DP424" i="4"/>
  <c r="DO424" i="4"/>
  <c r="EC424" i="4" s="1"/>
  <c r="DN424" i="4"/>
  <c r="DM424" i="4"/>
  <c r="EA424" i="4" s="1"/>
  <c r="DL424" i="4"/>
  <c r="DK424" i="4"/>
  <c r="DJ424" i="4"/>
  <c r="DI424" i="4"/>
  <c r="DW424" i="4" s="1"/>
  <c r="DH424" i="4"/>
  <c r="DV424" i="4" s="1"/>
  <c r="DG424" i="4"/>
  <c r="DF424" i="4"/>
  <c r="DA424" i="4"/>
  <c r="CX424" i="4"/>
  <c r="CS424" i="4"/>
  <c r="CQ424" i="4"/>
  <c r="DC424" i="4" s="1"/>
  <c r="CP424" i="4"/>
  <c r="DB424" i="4" s="1"/>
  <c r="CK424" i="4"/>
  <c r="CW424" i="4" s="1"/>
  <c r="DY424" i="4" s="1"/>
  <c r="CJ424" i="4"/>
  <c r="CV424" i="4" s="1"/>
  <c r="DX424" i="4" s="1"/>
  <c r="CI424" i="4"/>
  <c r="CU424" i="4" s="1"/>
  <c r="CH424" i="4"/>
  <c r="CT424" i="4" s="1"/>
  <c r="CE424" i="4"/>
  <c r="CD424" i="4"/>
  <c r="CC424" i="4"/>
  <c r="CO424" i="4" s="1"/>
  <c r="CB424" i="4"/>
  <c r="CN424" i="4" s="1"/>
  <c r="CZ424" i="4" s="1"/>
  <c r="EB424" i="4" s="1"/>
  <c r="CA424" i="4"/>
  <c r="CM424" i="4" s="1"/>
  <c r="CY424" i="4" s="1"/>
  <c r="BZ424" i="4"/>
  <c r="CL424" i="4" s="1"/>
  <c r="BY424" i="4"/>
  <c r="BX424" i="4"/>
  <c r="BW424" i="4"/>
  <c r="BV424" i="4"/>
  <c r="BU424" i="4"/>
  <c r="CG424" i="4" s="1"/>
  <c r="BT424" i="4"/>
  <c r="CF424" i="4" s="1"/>
  <c r="CR424" i="4" s="1"/>
  <c r="DT424" i="4" s="1"/>
  <c r="DS423" i="4"/>
  <c r="DQ423" i="4"/>
  <c r="EE423" i="4" s="1"/>
  <c r="DP423" i="4"/>
  <c r="DO423" i="4"/>
  <c r="DN423" i="4"/>
  <c r="DM423" i="4"/>
  <c r="DL423" i="4"/>
  <c r="DK423" i="4"/>
  <c r="DJ423" i="4"/>
  <c r="DX423" i="4" s="1"/>
  <c r="DI423" i="4"/>
  <c r="DW423" i="4" s="1"/>
  <c r="DH423" i="4"/>
  <c r="DG423" i="4"/>
  <c r="DF423" i="4"/>
  <c r="CT423" i="4"/>
  <c r="DV423" i="4" s="1"/>
  <c r="CP423" i="4"/>
  <c r="DB423" i="4" s="1"/>
  <c r="ED423" i="4" s="1"/>
  <c r="CM423" i="4"/>
  <c r="CY423" i="4" s="1"/>
  <c r="EA423" i="4" s="1"/>
  <c r="CK423" i="4"/>
  <c r="CW423" i="4" s="1"/>
  <c r="CJ423" i="4"/>
  <c r="CV423" i="4" s="1"/>
  <c r="CH423" i="4"/>
  <c r="CE423" i="4"/>
  <c r="CQ423" i="4" s="1"/>
  <c r="DC423" i="4" s="1"/>
  <c r="CD423" i="4"/>
  <c r="CC423" i="4"/>
  <c r="CO423" i="4" s="1"/>
  <c r="DA423" i="4" s="1"/>
  <c r="CB423" i="4"/>
  <c r="CN423" i="4" s="1"/>
  <c r="CZ423" i="4" s="1"/>
  <c r="CA423" i="4"/>
  <c r="BZ423" i="4"/>
  <c r="CL423" i="4" s="1"/>
  <c r="CX423" i="4" s="1"/>
  <c r="DZ423" i="4" s="1"/>
  <c r="BY423" i="4"/>
  <c r="BX423" i="4"/>
  <c r="BW423" i="4"/>
  <c r="CI423" i="4" s="1"/>
  <c r="CU423" i="4" s="1"/>
  <c r="BV423" i="4"/>
  <c r="BU423" i="4"/>
  <c r="CG423" i="4" s="1"/>
  <c r="CS423" i="4" s="1"/>
  <c r="BT423" i="4"/>
  <c r="CF423" i="4" s="1"/>
  <c r="CR423" i="4" s="1"/>
  <c r="EC422" i="4"/>
  <c r="EA422" i="4"/>
  <c r="DU422" i="4"/>
  <c r="DQ422" i="4"/>
  <c r="DP422" i="4"/>
  <c r="ED422" i="4" s="1"/>
  <c r="DO422" i="4"/>
  <c r="DN422" i="4"/>
  <c r="DM422" i="4"/>
  <c r="DL422" i="4"/>
  <c r="DK422" i="4"/>
  <c r="DJ422" i="4"/>
  <c r="DI422" i="4"/>
  <c r="DH422" i="4"/>
  <c r="DV422" i="4" s="1"/>
  <c r="DG422" i="4"/>
  <c r="DF422" i="4"/>
  <c r="DB422" i="4"/>
  <c r="CW422" i="4"/>
  <c r="CT422" i="4"/>
  <c r="CO422" i="4"/>
  <c r="DA422" i="4" s="1"/>
  <c r="CN422" i="4"/>
  <c r="CZ422" i="4" s="1"/>
  <c r="EB422" i="4" s="1"/>
  <c r="CM422" i="4"/>
  <c r="CY422" i="4" s="1"/>
  <c r="CL422" i="4"/>
  <c r="CX422" i="4" s="1"/>
  <c r="DZ422" i="4" s="1"/>
  <c r="CG422" i="4"/>
  <c r="CS422" i="4" s="1"/>
  <c r="CF422" i="4"/>
  <c r="CR422" i="4" s="1"/>
  <c r="DT422" i="4" s="1"/>
  <c r="CE422" i="4"/>
  <c r="CQ422" i="4" s="1"/>
  <c r="DC422" i="4" s="1"/>
  <c r="CD422" i="4"/>
  <c r="CP422" i="4" s="1"/>
  <c r="CC422" i="4"/>
  <c r="CB422" i="4"/>
  <c r="CA422" i="4"/>
  <c r="BZ422" i="4"/>
  <c r="BY422" i="4"/>
  <c r="CK422" i="4" s="1"/>
  <c r="BX422" i="4"/>
  <c r="CJ422" i="4" s="1"/>
  <c r="CV422" i="4" s="1"/>
  <c r="BW422" i="4"/>
  <c r="CI422" i="4" s="1"/>
  <c r="CU422" i="4" s="1"/>
  <c r="BV422" i="4"/>
  <c r="CH422" i="4" s="1"/>
  <c r="BU422" i="4"/>
  <c r="BT422" i="4"/>
  <c r="EE421" i="4"/>
  <c r="DZ421" i="4"/>
  <c r="DT421" i="4"/>
  <c r="DQ421" i="4"/>
  <c r="DP421" i="4"/>
  <c r="DO421" i="4"/>
  <c r="DN421" i="4"/>
  <c r="DM421" i="4"/>
  <c r="DL421" i="4"/>
  <c r="DK421" i="4"/>
  <c r="DY421" i="4" s="1"/>
  <c r="DJ421" i="4"/>
  <c r="DI421" i="4"/>
  <c r="DH421" i="4"/>
  <c r="DG421" i="4"/>
  <c r="DF421" i="4"/>
  <c r="CW421" i="4"/>
  <c r="CQ421" i="4"/>
  <c r="DC421" i="4" s="1"/>
  <c r="CO421" i="4"/>
  <c r="DA421" i="4" s="1"/>
  <c r="CN421" i="4"/>
  <c r="CZ421" i="4" s="1"/>
  <c r="EB421" i="4" s="1"/>
  <c r="CI421" i="4"/>
  <c r="CU421" i="4" s="1"/>
  <c r="DW421" i="4" s="1"/>
  <c r="CG421" i="4"/>
  <c r="CS421" i="4" s="1"/>
  <c r="CF421" i="4"/>
  <c r="CR421" i="4" s="1"/>
  <c r="CE421" i="4"/>
  <c r="CD421" i="4"/>
  <c r="CP421" i="4" s="1"/>
  <c r="DB421" i="4" s="1"/>
  <c r="ED421" i="4" s="1"/>
  <c r="CC421" i="4"/>
  <c r="CB421" i="4"/>
  <c r="CA421" i="4"/>
  <c r="CM421" i="4" s="1"/>
  <c r="CY421" i="4" s="1"/>
  <c r="BZ421" i="4"/>
  <c r="CL421" i="4" s="1"/>
  <c r="CX421" i="4" s="1"/>
  <c r="BY421" i="4"/>
  <c r="CK421" i="4" s="1"/>
  <c r="BX421" i="4"/>
  <c r="CJ421" i="4" s="1"/>
  <c r="CV421" i="4" s="1"/>
  <c r="BW421" i="4"/>
  <c r="BV421" i="4"/>
  <c r="CH421" i="4" s="1"/>
  <c r="CT421" i="4" s="1"/>
  <c r="DV421" i="4" s="1"/>
  <c r="BU421" i="4"/>
  <c r="BT421" i="4"/>
  <c r="DQ420" i="4"/>
  <c r="EE420" i="4" s="1"/>
  <c r="DP420" i="4"/>
  <c r="ED420" i="4" s="1"/>
  <c r="DO420" i="4"/>
  <c r="DN420" i="4"/>
  <c r="DM420" i="4"/>
  <c r="DL420" i="4"/>
  <c r="DK420" i="4"/>
  <c r="DJ420" i="4"/>
  <c r="DI420" i="4"/>
  <c r="DW420" i="4" s="1"/>
  <c r="DH420" i="4"/>
  <c r="DV420" i="4" s="1"/>
  <c r="DG420" i="4"/>
  <c r="DF420" i="4"/>
  <c r="CY420" i="4"/>
  <c r="CQ420" i="4"/>
  <c r="DC420" i="4" s="1"/>
  <c r="CP420" i="4"/>
  <c r="DB420" i="4" s="1"/>
  <c r="CK420" i="4"/>
  <c r="CW420" i="4" s="1"/>
  <c r="DY420" i="4" s="1"/>
  <c r="CI420" i="4"/>
  <c r="CU420" i="4" s="1"/>
  <c r="CH420" i="4"/>
  <c r="CT420" i="4" s="1"/>
  <c r="CE420" i="4"/>
  <c r="CD420" i="4"/>
  <c r="CC420" i="4"/>
  <c r="CO420" i="4" s="1"/>
  <c r="DA420" i="4" s="1"/>
  <c r="CB420" i="4"/>
  <c r="CN420" i="4" s="1"/>
  <c r="CZ420" i="4" s="1"/>
  <c r="CA420" i="4"/>
  <c r="CM420" i="4" s="1"/>
  <c r="BZ420" i="4"/>
  <c r="CL420" i="4" s="1"/>
  <c r="CX420" i="4" s="1"/>
  <c r="BY420" i="4"/>
  <c r="BX420" i="4"/>
  <c r="CJ420" i="4" s="1"/>
  <c r="CV420" i="4" s="1"/>
  <c r="DX420" i="4" s="1"/>
  <c r="BW420" i="4"/>
  <c r="BV420" i="4"/>
  <c r="BU420" i="4"/>
  <c r="CG420" i="4" s="1"/>
  <c r="CS420" i="4" s="1"/>
  <c r="BT420" i="4"/>
  <c r="CF420" i="4" s="1"/>
  <c r="CR420" i="4" s="1"/>
  <c r="EA419" i="4"/>
  <c r="DX419" i="4"/>
  <c r="DQ419" i="4"/>
  <c r="DP419" i="4"/>
  <c r="DO419" i="4"/>
  <c r="DN419" i="4"/>
  <c r="DM419" i="4"/>
  <c r="DL419" i="4"/>
  <c r="DK419" i="4"/>
  <c r="DY419" i="4" s="1"/>
  <c r="DJ419" i="4"/>
  <c r="DI419" i="4"/>
  <c r="DS419" i="4" s="1"/>
  <c r="DH419" i="4"/>
  <c r="DV419" i="4" s="1"/>
  <c r="DG419" i="4"/>
  <c r="DF419" i="4"/>
  <c r="DC419" i="4"/>
  <c r="DB419" i="4"/>
  <c r="CZ419" i="4"/>
  <c r="CU419" i="4"/>
  <c r="CR419" i="4"/>
  <c r="CM419" i="4"/>
  <c r="CY419" i="4" s="1"/>
  <c r="CL419" i="4"/>
  <c r="CX419" i="4" s="1"/>
  <c r="DZ419" i="4" s="1"/>
  <c r="CK419" i="4"/>
  <c r="CW419" i="4" s="1"/>
  <c r="CJ419" i="4"/>
  <c r="CV419" i="4" s="1"/>
  <c r="CH419" i="4"/>
  <c r="CT419" i="4" s="1"/>
  <c r="CE419" i="4"/>
  <c r="CQ419" i="4" s="1"/>
  <c r="CD419" i="4"/>
  <c r="CP419" i="4" s="1"/>
  <c r="CC419" i="4"/>
  <c r="CO419" i="4" s="1"/>
  <c r="DA419" i="4" s="1"/>
  <c r="CB419" i="4"/>
  <c r="CN419" i="4" s="1"/>
  <c r="CA419" i="4"/>
  <c r="BZ419" i="4"/>
  <c r="BY419" i="4"/>
  <c r="BX419" i="4"/>
  <c r="BW419" i="4"/>
  <c r="CI419" i="4" s="1"/>
  <c r="BV419" i="4"/>
  <c r="BU419" i="4"/>
  <c r="CG419" i="4" s="1"/>
  <c r="CS419" i="4" s="1"/>
  <c r="BT419" i="4"/>
  <c r="CF419" i="4" s="1"/>
  <c r="EA418" i="4"/>
  <c r="DX418" i="4"/>
  <c r="DS418" i="4"/>
  <c r="DQ418" i="4"/>
  <c r="DP418" i="4"/>
  <c r="DO418" i="4"/>
  <c r="DN418" i="4"/>
  <c r="DM418" i="4"/>
  <c r="DL418" i="4"/>
  <c r="DK418" i="4"/>
  <c r="DJ418" i="4"/>
  <c r="DI418" i="4"/>
  <c r="DH418" i="4"/>
  <c r="DG418" i="4"/>
  <c r="DF418" i="4"/>
  <c r="DC418" i="4"/>
  <c r="CW418" i="4"/>
  <c r="CU418" i="4"/>
  <c r="CO418" i="4"/>
  <c r="DA418" i="4" s="1"/>
  <c r="EC418" i="4" s="1"/>
  <c r="CM418" i="4"/>
  <c r="CY418" i="4" s="1"/>
  <c r="CL418" i="4"/>
  <c r="CX418" i="4" s="1"/>
  <c r="CG418" i="4"/>
  <c r="CS418" i="4" s="1"/>
  <c r="DU418" i="4" s="1"/>
  <c r="CE418" i="4"/>
  <c r="CQ418" i="4" s="1"/>
  <c r="CD418" i="4"/>
  <c r="CP418" i="4" s="1"/>
  <c r="DB418" i="4" s="1"/>
  <c r="CC418" i="4"/>
  <c r="CB418" i="4"/>
  <c r="CN418" i="4" s="1"/>
  <c r="CZ418" i="4" s="1"/>
  <c r="EB418" i="4" s="1"/>
  <c r="CA418" i="4"/>
  <c r="BZ418" i="4"/>
  <c r="BY418" i="4"/>
  <c r="CK418" i="4" s="1"/>
  <c r="BX418" i="4"/>
  <c r="CJ418" i="4" s="1"/>
  <c r="CV418" i="4" s="1"/>
  <c r="BW418" i="4"/>
  <c r="CI418" i="4" s="1"/>
  <c r="BV418" i="4"/>
  <c r="CH418" i="4" s="1"/>
  <c r="CT418" i="4" s="1"/>
  <c r="BU418" i="4"/>
  <c r="BT418" i="4"/>
  <c r="CF418" i="4" s="1"/>
  <c r="CR418" i="4" s="1"/>
  <c r="DT418" i="4" s="1"/>
  <c r="EE417" i="4"/>
  <c r="EC417" i="4"/>
  <c r="EB417" i="4"/>
  <c r="DU417" i="4"/>
  <c r="DQ417" i="4"/>
  <c r="DP417" i="4"/>
  <c r="DO417" i="4"/>
  <c r="DN417" i="4"/>
  <c r="DM417" i="4"/>
  <c r="DL417" i="4"/>
  <c r="DK417" i="4"/>
  <c r="DY417" i="4" s="1"/>
  <c r="DJ417" i="4"/>
  <c r="DI417" i="4"/>
  <c r="DH417" i="4"/>
  <c r="DG417" i="4"/>
  <c r="DF417" i="4"/>
  <c r="CX417" i="4"/>
  <c r="CQ417" i="4"/>
  <c r="DC417" i="4" s="1"/>
  <c r="CO417" i="4"/>
  <c r="DA417" i="4" s="1"/>
  <c r="CN417" i="4"/>
  <c r="CZ417" i="4" s="1"/>
  <c r="CL417" i="4"/>
  <c r="CI417" i="4"/>
  <c r="CU417" i="4" s="1"/>
  <c r="DW417" i="4" s="1"/>
  <c r="CG417" i="4"/>
  <c r="CS417" i="4" s="1"/>
  <c r="CF417" i="4"/>
  <c r="CR417" i="4" s="1"/>
  <c r="CE417" i="4"/>
  <c r="CD417" i="4"/>
  <c r="CP417" i="4" s="1"/>
  <c r="DB417" i="4" s="1"/>
  <c r="ED417" i="4" s="1"/>
  <c r="CC417" i="4"/>
  <c r="CB417" i="4"/>
  <c r="CA417" i="4"/>
  <c r="CM417" i="4" s="1"/>
  <c r="CY417" i="4" s="1"/>
  <c r="BZ417" i="4"/>
  <c r="BY417" i="4"/>
  <c r="CK417" i="4" s="1"/>
  <c r="CW417" i="4" s="1"/>
  <c r="BX417" i="4"/>
  <c r="CJ417" i="4" s="1"/>
  <c r="CV417" i="4" s="1"/>
  <c r="BW417" i="4"/>
  <c r="BV417" i="4"/>
  <c r="CH417" i="4" s="1"/>
  <c r="CT417" i="4" s="1"/>
  <c r="DV417" i="4" s="1"/>
  <c r="BU417" i="4"/>
  <c r="BT417" i="4"/>
  <c r="EE416" i="4"/>
  <c r="DY416" i="4"/>
  <c r="DQ416" i="4"/>
  <c r="DP416" i="4"/>
  <c r="ED416" i="4" s="1"/>
  <c r="DO416" i="4"/>
  <c r="DN416" i="4"/>
  <c r="DM416" i="4"/>
  <c r="DL416" i="4"/>
  <c r="DK416" i="4"/>
  <c r="DJ416" i="4"/>
  <c r="DI416" i="4"/>
  <c r="DW416" i="4" s="1"/>
  <c r="DH416" i="4"/>
  <c r="DG416" i="4"/>
  <c r="DF416" i="4"/>
  <c r="CX416" i="4"/>
  <c r="CR416" i="4"/>
  <c r="CQ416" i="4"/>
  <c r="DC416" i="4" s="1"/>
  <c r="CP416" i="4"/>
  <c r="DB416" i="4" s="1"/>
  <c r="CN416" i="4"/>
  <c r="CZ416" i="4" s="1"/>
  <c r="CK416" i="4"/>
  <c r="CW416" i="4" s="1"/>
  <c r="CI416" i="4"/>
  <c r="CU416" i="4" s="1"/>
  <c r="CH416" i="4"/>
  <c r="CT416" i="4" s="1"/>
  <c r="DV416" i="4" s="1"/>
  <c r="CF416" i="4"/>
  <c r="CE416" i="4"/>
  <c r="CD416" i="4"/>
  <c r="CC416" i="4"/>
  <c r="CO416" i="4" s="1"/>
  <c r="DA416" i="4" s="1"/>
  <c r="CB416" i="4"/>
  <c r="CA416" i="4"/>
  <c r="CM416" i="4" s="1"/>
  <c r="CY416" i="4" s="1"/>
  <c r="BZ416" i="4"/>
  <c r="CL416" i="4" s="1"/>
  <c r="BY416" i="4"/>
  <c r="BX416" i="4"/>
  <c r="CJ416" i="4" s="1"/>
  <c r="CV416" i="4" s="1"/>
  <c r="DX416" i="4" s="1"/>
  <c r="BW416" i="4"/>
  <c r="BV416" i="4"/>
  <c r="BU416" i="4"/>
  <c r="CG416" i="4" s="1"/>
  <c r="CS416" i="4" s="1"/>
  <c r="BT416" i="4"/>
  <c r="EA415" i="4"/>
  <c r="DQ415" i="4"/>
  <c r="DP415" i="4"/>
  <c r="DO415" i="4"/>
  <c r="DN415" i="4"/>
  <c r="EB415" i="4" s="1"/>
  <c r="DM415" i="4"/>
  <c r="DL415" i="4"/>
  <c r="DK415" i="4"/>
  <c r="DY415" i="4" s="1"/>
  <c r="DJ415" i="4"/>
  <c r="DI415" i="4"/>
  <c r="DH415" i="4"/>
  <c r="DG415" i="4"/>
  <c r="DF415" i="4"/>
  <c r="DA415" i="4"/>
  <c r="CX415" i="4"/>
  <c r="DZ415" i="4" s="1"/>
  <c r="CS415" i="4"/>
  <c r="CM415" i="4"/>
  <c r="CY415" i="4" s="1"/>
  <c r="CK415" i="4"/>
  <c r="CW415" i="4" s="1"/>
  <c r="CJ415" i="4"/>
  <c r="CV415" i="4" s="1"/>
  <c r="DX415" i="4" s="1"/>
  <c r="CE415" i="4"/>
  <c r="CQ415" i="4" s="1"/>
  <c r="DC415" i="4" s="1"/>
  <c r="CD415" i="4"/>
  <c r="CP415" i="4" s="1"/>
  <c r="DB415" i="4" s="1"/>
  <c r="ED415" i="4" s="1"/>
  <c r="CC415" i="4"/>
  <c r="CO415" i="4" s="1"/>
  <c r="CB415" i="4"/>
  <c r="CN415" i="4" s="1"/>
  <c r="CZ415" i="4" s="1"/>
  <c r="CA415" i="4"/>
  <c r="BZ415" i="4"/>
  <c r="CL415" i="4" s="1"/>
  <c r="BY415" i="4"/>
  <c r="BX415" i="4"/>
  <c r="BW415" i="4"/>
  <c r="CI415" i="4" s="1"/>
  <c r="CU415" i="4" s="1"/>
  <c r="BV415" i="4"/>
  <c r="CH415" i="4" s="1"/>
  <c r="CT415" i="4" s="1"/>
  <c r="BU415" i="4"/>
  <c r="CG415" i="4" s="1"/>
  <c r="BT415" i="4"/>
  <c r="CF415" i="4" s="1"/>
  <c r="CR415" i="4" s="1"/>
  <c r="EC414" i="4"/>
  <c r="DZ414" i="4"/>
  <c r="DT414" i="4"/>
  <c r="DQ414" i="4"/>
  <c r="DP414" i="4"/>
  <c r="DO414" i="4"/>
  <c r="DN414" i="4"/>
  <c r="DM414" i="4"/>
  <c r="DL414" i="4"/>
  <c r="DK414" i="4"/>
  <c r="DJ414" i="4"/>
  <c r="DX414" i="4" s="1"/>
  <c r="DI414" i="4"/>
  <c r="DH414" i="4"/>
  <c r="DG414" i="4"/>
  <c r="DF414" i="4"/>
  <c r="DB414" i="4"/>
  <c r="CZ414" i="4"/>
  <c r="EB414" i="4" s="1"/>
  <c r="CV414" i="4"/>
  <c r="CR414" i="4"/>
  <c r="CO414" i="4"/>
  <c r="DA414" i="4" s="1"/>
  <c r="CM414" i="4"/>
  <c r="CY414" i="4" s="1"/>
  <c r="CL414" i="4"/>
  <c r="CX414" i="4" s="1"/>
  <c r="CJ414" i="4"/>
  <c r="CG414" i="4"/>
  <c r="CS414" i="4" s="1"/>
  <c r="DU414" i="4" s="1"/>
  <c r="CE414" i="4"/>
  <c r="CQ414" i="4" s="1"/>
  <c r="DC414" i="4" s="1"/>
  <c r="CD414" i="4"/>
  <c r="CP414" i="4" s="1"/>
  <c r="CC414" i="4"/>
  <c r="CB414" i="4"/>
  <c r="CN414" i="4" s="1"/>
  <c r="CA414" i="4"/>
  <c r="BZ414" i="4"/>
  <c r="BY414" i="4"/>
  <c r="CK414" i="4" s="1"/>
  <c r="CW414" i="4" s="1"/>
  <c r="BX414" i="4"/>
  <c r="BW414" i="4"/>
  <c r="CI414" i="4" s="1"/>
  <c r="CU414" i="4" s="1"/>
  <c r="BV414" i="4"/>
  <c r="CH414" i="4" s="1"/>
  <c r="CT414" i="4" s="1"/>
  <c r="BU414" i="4"/>
  <c r="BT414" i="4"/>
  <c r="CF414" i="4" s="1"/>
  <c r="ED413" i="4"/>
  <c r="DW413" i="4"/>
  <c r="DU413" i="4"/>
  <c r="DQ413" i="4"/>
  <c r="DP413" i="4"/>
  <c r="DO413" i="4"/>
  <c r="EC413" i="4" s="1"/>
  <c r="DN413" i="4"/>
  <c r="EB413" i="4" s="1"/>
  <c r="DM413" i="4"/>
  <c r="DL413" i="4"/>
  <c r="DK413" i="4"/>
  <c r="DJ413" i="4"/>
  <c r="DI413" i="4"/>
  <c r="DH413" i="4"/>
  <c r="DG413" i="4"/>
  <c r="DS413" i="4" s="1"/>
  <c r="DE413" i="4" s="1"/>
  <c r="DF413" i="4"/>
  <c r="DT413" i="4" s="1"/>
  <c r="CY413" i="4"/>
  <c r="CQ413" i="4"/>
  <c r="DC413" i="4" s="1"/>
  <c r="EE413" i="4" s="1"/>
  <c r="CP413" i="4"/>
  <c r="DB413" i="4" s="1"/>
  <c r="CO413" i="4"/>
  <c r="DA413" i="4" s="1"/>
  <c r="CN413" i="4"/>
  <c r="CZ413" i="4" s="1"/>
  <c r="CI413" i="4"/>
  <c r="CU413" i="4" s="1"/>
  <c r="CH413" i="4"/>
  <c r="CT413" i="4" s="1"/>
  <c r="DV413" i="4" s="1"/>
  <c r="CG413" i="4"/>
  <c r="CS413" i="4" s="1"/>
  <c r="CF413" i="4"/>
  <c r="CR413" i="4" s="1"/>
  <c r="CE413" i="4"/>
  <c r="CD413" i="4"/>
  <c r="CC413" i="4"/>
  <c r="CB413" i="4"/>
  <c r="CA413" i="4"/>
  <c r="CM413" i="4" s="1"/>
  <c r="BZ413" i="4"/>
  <c r="CL413" i="4" s="1"/>
  <c r="CX413" i="4" s="1"/>
  <c r="DZ413" i="4" s="1"/>
  <c r="BY413" i="4"/>
  <c r="CK413" i="4" s="1"/>
  <c r="CW413" i="4" s="1"/>
  <c r="BX413" i="4"/>
  <c r="CJ413" i="4" s="1"/>
  <c r="CV413" i="4" s="1"/>
  <c r="BW413" i="4"/>
  <c r="BV413" i="4"/>
  <c r="BU413" i="4"/>
  <c r="BT413" i="4"/>
  <c r="DX412" i="4"/>
  <c r="DQ412" i="4"/>
  <c r="EE412" i="4" s="1"/>
  <c r="DP412" i="4"/>
  <c r="DO412" i="4"/>
  <c r="EC412" i="4" s="1"/>
  <c r="DN412" i="4"/>
  <c r="DM412" i="4"/>
  <c r="DL412" i="4"/>
  <c r="DZ412" i="4" s="1"/>
  <c r="DK412" i="4"/>
  <c r="DJ412" i="4"/>
  <c r="DI412" i="4"/>
  <c r="DH412" i="4"/>
  <c r="DG412" i="4"/>
  <c r="DF412" i="4"/>
  <c r="DA412" i="4"/>
  <c r="CY412" i="4"/>
  <c r="CV412" i="4"/>
  <c r="CS412" i="4"/>
  <c r="CQ412" i="4"/>
  <c r="DC412" i="4" s="1"/>
  <c r="CP412" i="4"/>
  <c r="DB412" i="4" s="1"/>
  <c r="ED412" i="4" s="1"/>
  <c r="CK412" i="4"/>
  <c r="CW412" i="4" s="1"/>
  <c r="DY412" i="4" s="1"/>
  <c r="CJ412" i="4"/>
  <c r="CI412" i="4"/>
  <c r="CU412" i="4" s="1"/>
  <c r="DW412" i="4" s="1"/>
  <c r="CH412" i="4"/>
  <c r="CT412" i="4" s="1"/>
  <c r="CE412" i="4"/>
  <c r="CD412" i="4"/>
  <c r="CC412" i="4"/>
  <c r="CO412" i="4" s="1"/>
  <c r="CB412" i="4"/>
  <c r="CN412" i="4" s="1"/>
  <c r="CZ412" i="4" s="1"/>
  <c r="EB412" i="4" s="1"/>
  <c r="CA412" i="4"/>
  <c r="CM412" i="4" s="1"/>
  <c r="BZ412" i="4"/>
  <c r="CL412" i="4" s="1"/>
  <c r="CX412" i="4" s="1"/>
  <c r="BY412" i="4"/>
  <c r="BX412" i="4"/>
  <c r="BW412" i="4"/>
  <c r="BV412" i="4"/>
  <c r="BU412" i="4"/>
  <c r="CG412" i="4" s="1"/>
  <c r="BT412" i="4"/>
  <c r="CF412" i="4" s="1"/>
  <c r="CR412" i="4" s="1"/>
  <c r="DT412" i="4" s="1"/>
  <c r="DZ411" i="4"/>
  <c r="DQ411" i="4"/>
  <c r="DP411" i="4"/>
  <c r="DO411" i="4"/>
  <c r="DN411" i="4"/>
  <c r="DM411" i="4"/>
  <c r="DL411" i="4"/>
  <c r="DK411" i="4"/>
  <c r="DJ411" i="4"/>
  <c r="DX411" i="4" s="1"/>
  <c r="DI411" i="4"/>
  <c r="DH411" i="4"/>
  <c r="DG411" i="4"/>
  <c r="DF411" i="4"/>
  <c r="DB411" i="4"/>
  <c r="ED411" i="4" s="1"/>
  <c r="CZ411" i="4"/>
  <c r="CX411" i="4"/>
  <c r="CP411" i="4"/>
  <c r="CM411" i="4"/>
  <c r="CY411" i="4" s="1"/>
  <c r="EA411" i="4" s="1"/>
  <c r="CK411" i="4"/>
  <c r="CW411" i="4" s="1"/>
  <c r="DY411" i="4" s="1"/>
  <c r="CJ411" i="4"/>
  <c r="CV411" i="4" s="1"/>
  <c r="CH411" i="4"/>
  <c r="CT411" i="4" s="1"/>
  <c r="DV411" i="4" s="1"/>
  <c r="CE411" i="4"/>
  <c r="CQ411" i="4" s="1"/>
  <c r="DC411" i="4" s="1"/>
  <c r="CD411" i="4"/>
  <c r="CC411" i="4"/>
  <c r="CO411" i="4" s="1"/>
  <c r="DA411" i="4" s="1"/>
  <c r="CB411" i="4"/>
  <c r="CN411" i="4" s="1"/>
  <c r="CA411" i="4"/>
  <c r="BZ411" i="4"/>
  <c r="CL411" i="4" s="1"/>
  <c r="BY411" i="4"/>
  <c r="BX411" i="4"/>
  <c r="BW411" i="4"/>
  <c r="CI411" i="4" s="1"/>
  <c r="CU411" i="4" s="1"/>
  <c r="BV411" i="4"/>
  <c r="BU411" i="4"/>
  <c r="CG411" i="4" s="1"/>
  <c r="CS411" i="4" s="1"/>
  <c r="BT411" i="4"/>
  <c r="CF411" i="4" s="1"/>
  <c r="CR411" i="4" s="1"/>
  <c r="EC410" i="4"/>
  <c r="DZ410" i="4"/>
  <c r="DU410" i="4"/>
  <c r="DQ410" i="4"/>
  <c r="DP410" i="4"/>
  <c r="DO410" i="4"/>
  <c r="DN410" i="4"/>
  <c r="DM410" i="4"/>
  <c r="EA410" i="4" s="1"/>
  <c r="DL410" i="4"/>
  <c r="DK410" i="4"/>
  <c r="DJ410" i="4"/>
  <c r="DI410" i="4"/>
  <c r="DH410" i="4"/>
  <c r="DG410" i="4"/>
  <c r="DF410" i="4"/>
  <c r="DC410" i="4"/>
  <c r="CW410" i="4"/>
  <c r="CO410" i="4"/>
  <c r="DA410" i="4" s="1"/>
  <c r="CN410" i="4"/>
  <c r="CZ410" i="4" s="1"/>
  <c r="EB410" i="4" s="1"/>
  <c r="CM410" i="4"/>
  <c r="CY410" i="4" s="1"/>
  <c r="CL410" i="4"/>
  <c r="CX410" i="4" s="1"/>
  <c r="CG410" i="4"/>
  <c r="CS410" i="4" s="1"/>
  <c r="CF410" i="4"/>
  <c r="CR410" i="4" s="1"/>
  <c r="DT410" i="4" s="1"/>
  <c r="CE410" i="4"/>
  <c r="CQ410" i="4" s="1"/>
  <c r="CD410" i="4"/>
  <c r="CP410" i="4" s="1"/>
  <c r="DB410" i="4" s="1"/>
  <c r="CC410" i="4"/>
  <c r="CB410" i="4"/>
  <c r="CA410" i="4"/>
  <c r="BZ410" i="4"/>
  <c r="BY410" i="4"/>
  <c r="CK410" i="4" s="1"/>
  <c r="BX410" i="4"/>
  <c r="CJ410" i="4" s="1"/>
  <c r="CV410" i="4" s="1"/>
  <c r="BW410" i="4"/>
  <c r="CI410" i="4" s="1"/>
  <c r="CU410" i="4" s="1"/>
  <c r="BV410" i="4"/>
  <c r="CH410" i="4" s="1"/>
  <c r="CT410" i="4" s="1"/>
  <c r="BU410" i="4"/>
  <c r="BT410" i="4"/>
  <c r="DV409" i="4"/>
  <c r="DU409" i="4"/>
  <c r="DQ409" i="4"/>
  <c r="EE409" i="4" s="1"/>
  <c r="DP409" i="4"/>
  <c r="DO409" i="4"/>
  <c r="DN409" i="4"/>
  <c r="DM409" i="4"/>
  <c r="DL409" i="4"/>
  <c r="DK409" i="4"/>
  <c r="DJ409" i="4"/>
  <c r="DI409" i="4"/>
  <c r="DW409" i="4" s="1"/>
  <c r="DH409" i="4"/>
  <c r="DG409" i="4"/>
  <c r="DF409" i="4"/>
  <c r="DC409" i="4"/>
  <c r="DA409" i="4"/>
  <c r="EC409" i="4" s="1"/>
  <c r="CX409" i="4"/>
  <c r="DZ409" i="4" s="1"/>
  <c r="CU409" i="4"/>
  <c r="CP409" i="4"/>
  <c r="DB409" i="4" s="1"/>
  <c r="CO409" i="4"/>
  <c r="CM409" i="4"/>
  <c r="CY409" i="4" s="1"/>
  <c r="CJ409" i="4"/>
  <c r="CV409" i="4" s="1"/>
  <c r="DX409" i="4" s="1"/>
  <c r="CH409" i="4"/>
  <c r="CT409" i="4" s="1"/>
  <c r="CE409" i="4"/>
  <c r="CQ409" i="4" s="1"/>
  <c r="CD409" i="4"/>
  <c r="CC409" i="4"/>
  <c r="CB409" i="4"/>
  <c r="CN409" i="4" s="1"/>
  <c r="CZ409" i="4" s="1"/>
  <c r="EB409" i="4" s="1"/>
  <c r="CA409" i="4"/>
  <c r="BZ409" i="4"/>
  <c r="CL409" i="4" s="1"/>
  <c r="BY409" i="4"/>
  <c r="CK409" i="4" s="1"/>
  <c r="CW409" i="4" s="1"/>
  <c r="BX409" i="4"/>
  <c r="BW409" i="4"/>
  <c r="CI409" i="4" s="1"/>
  <c r="BV409" i="4"/>
  <c r="BU409" i="4"/>
  <c r="CG409" i="4" s="1"/>
  <c r="CS409" i="4" s="1"/>
  <c r="BT409" i="4"/>
  <c r="CF409" i="4" s="1"/>
  <c r="CR409" i="4" s="1"/>
  <c r="DX408" i="4"/>
  <c r="DW408" i="4"/>
  <c r="DS408" i="4"/>
  <c r="DQ408" i="4"/>
  <c r="DP408" i="4"/>
  <c r="DO408" i="4"/>
  <c r="DN408" i="4"/>
  <c r="DM408" i="4"/>
  <c r="DL408" i="4"/>
  <c r="DK408" i="4"/>
  <c r="DY408" i="4" s="1"/>
  <c r="DJ408" i="4"/>
  <c r="DI408" i="4"/>
  <c r="DH408" i="4"/>
  <c r="DR408" i="4" s="1"/>
  <c r="DG408" i="4"/>
  <c r="DF408" i="4"/>
  <c r="DC408" i="4"/>
  <c r="EE408" i="4" s="1"/>
  <c r="DB408" i="4"/>
  <c r="CY408" i="4"/>
  <c r="CW408" i="4"/>
  <c r="CR408" i="4"/>
  <c r="DT408" i="4" s="1"/>
  <c r="CQ408" i="4"/>
  <c r="CO408" i="4"/>
  <c r="DA408" i="4" s="1"/>
  <c r="EC408" i="4" s="1"/>
  <c r="CL408" i="4"/>
  <c r="CX408" i="4" s="1"/>
  <c r="DZ408" i="4" s="1"/>
  <c r="CJ408" i="4"/>
  <c r="CV408" i="4" s="1"/>
  <c r="CG408" i="4"/>
  <c r="CS408" i="4" s="1"/>
  <c r="DU408" i="4" s="1"/>
  <c r="CE408" i="4"/>
  <c r="CD408" i="4"/>
  <c r="CP408" i="4" s="1"/>
  <c r="CC408" i="4"/>
  <c r="CB408" i="4"/>
  <c r="CN408" i="4" s="1"/>
  <c r="CZ408" i="4" s="1"/>
  <c r="EB408" i="4" s="1"/>
  <c r="CA408" i="4"/>
  <c r="CM408" i="4" s="1"/>
  <c r="BZ408" i="4"/>
  <c r="BY408" i="4"/>
  <c r="CK408" i="4" s="1"/>
  <c r="BX408" i="4"/>
  <c r="BW408" i="4"/>
  <c r="CI408" i="4" s="1"/>
  <c r="CU408" i="4" s="1"/>
  <c r="BV408" i="4"/>
  <c r="CH408" i="4" s="1"/>
  <c r="CT408" i="4" s="1"/>
  <c r="BU408" i="4"/>
  <c r="BT408" i="4"/>
  <c r="CF408" i="4" s="1"/>
  <c r="EB407" i="4"/>
  <c r="DZ407" i="4"/>
  <c r="DT407" i="4"/>
  <c r="DQ407" i="4"/>
  <c r="DP407" i="4"/>
  <c r="DO407" i="4"/>
  <c r="EC407" i="4" s="1"/>
  <c r="DN407" i="4"/>
  <c r="DM407" i="4"/>
  <c r="EA407" i="4" s="1"/>
  <c r="DL407" i="4"/>
  <c r="DK407" i="4"/>
  <c r="DJ407" i="4"/>
  <c r="DI407" i="4"/>
  <c r="DH407" i="4"/>
  <c r="DG407" i="4"/>
  <c r="DF407" i="4"/>
  <c r="DB407" i="4"/>
  <c r="ED407" i="4" s="1"/>
  <c r="CV407" i="4"/>
  <c r="CT407" i="4"/>
  <c r="DV407" i="4" s="1"/>
  <c r="CQ407" i="4"/>
  <c r="DC407" i="4" s="1"/>
  <c r="EE407" i="4" s="1"/>
  <c r="CO407" i="4"/>
  <c r="DA407" i="4" s="1"/>
  <c r="CN407" i="4"/>
  <c r="CZ407" i="4" s="1"/>
  <c r="CL407" i="4"/>
  <c r="CX407" i="4" s="1"/>
  <c r="CI407" i="4"/>
  <c r="CU407" i="4" s="1"/>
  <c r="DW407" i="4" s="1"/>
  <c r="CG407" i="4"/>
  <c r="CS407" i="4" s="1"/>
  <c r="CF407" i="4"/>
  <c r="CR407" i="4" s="1"/>
  <c r="CE407" i="4"/>
  <c r="CD407" i="4"/>
  <c r="CP407" i="4" s="1"/>
  <c r="CC407" i="4"/>
  <c r="CB407" i="4"/>
  <c r="CA407" i="4"/>
  <c r="CM407" i="4" s="1"/>
  <c r="CY407" i="4" s="1"/>
  <c r="BZ407" i="4"/>
  <c r="BY407" i="4"/>
  <c r="CK407" i="4" s="1"/>
  <c r="CW407" i="4" s="1"/>
  <c r="DY407" i="4" s="1"/>
  <c r="BX407" i="4"/>
  <c r="CJ407" i="4" s="1"/>
  <c r="BW407" i="4"/>
  <c r="BV407" i="4"/>
  <c r="CH407" i="4" s="1"/>
  <c r="BU407" i="4"/>
  <c r="BT407" i="4"/>
  <c r="ED406" i="4"/>
  <c r="DY406" i="4"/>
  <c r="DQ406" i="4"/>
  <c r="EE406" i="4" s="1"/>
  <c r="DP406" i="4"/>
  <c r="DO406" i="4"/>
  <c r="DN406" i="4"/>
  <c r="EB406" i="4" s="1"/>
  <c r="DM406" i="4"/>
  <c r="DL406" i="4"/>
  <c r="DK406" i="4"/>
  <c r="DJ406" i="4"/>
  <c r="DI406" i="4"/>
  <c r="DW406" i="4" s="1"/>
  <c r="DH406" i="4"/>
  <c r="DG406" i="4"/>
  <c r="DF406" i="4"/>
  <c r="DR406" i="4" s="1"/>
  <c r="CS406" i="4"/>
  <c r="CP406" i="4"/>
  <c r="DB406" i="4" s="1"/>
  <c r="CN406" i="4"/>
  <c r="CZ406" i="4" s="1"/>
  <c r="CM406" i="4"/>
  <c r="CY406" i="4" s="1"/>
  <c r="EA406" i="4" s="1"/>
  <c r="CK406" i="4"/>
  <c r="CW406" i="4" s="1"/>
  <c r="CI406" i="4"/>
  <c r="CU406" i="4" s="1"/>
  <c r="CH406" i="4"/>
  <c r="CT406" i="4" s="1"/>
  <c r="DV406" i="4" s="1"/>
  <c r="CF406" i="4"/>
  <c r="CR406" i="4" s="1"/>
  <c r="CE406" i="4"/>
  <c r="CQ406" i="4" s="1"/>
  <c r="DC406" i="4" s="1"/>
  <c r="CD406" i="4"/>
  <c r="CC406" i="4"/>
  <c r="CO406" i="4" s="1"/>
  <c r="DA406" i="4" s="1"/>
  <c r="CB406" i="4"/>
  <c r="CA406" i="4"/>
  <c r="BZ406" i="4"/>
  <c r="CL406" i="4" s="1"/>
  <c r="CX406" i="4" s="1"/>
  <c r="BY406" i="4"/>
  <c r="BX406" i="4"/>
  <c r="CJ406" i="4" s="1"/>
  <c r="CV406" i="4" s="1"/>
  <c r="DX406" i="4" s="1"/>
  <c r="BW406" i="4"/>
  <c r="BV406" i="4"/>
  <c r="BU406" i="4"/>
  <c r="CG406" i="4" s="1"/>
  <c r="BT406" i="4"/>
  <c r="DX405" i="4"/>
  <c r="DQ405" i="4"/>
  <c r="DP405" i="4"/>
  <c r="DO405" i="4"/>
  <c r="DN405" i="4"/>
  <c r="DM405" i="4"/>
  <c r="DS405" i="4" s="1"/>
  <c r="DL405" i="4"/>
  <c r="DK405" i="4"/>
  <c r="DJ405" i="4"/>
  <c r="DI405" i="4"/>
  <c r="DH405" i="4"/>
  <c r="DG405" i="4"/>
  <c r="DF405" i="4"/>
  <c r="DC405" i="4"/>
  <c r="DA405" i="4"/>
  <c r="EC405" i="4" s="1"/>
  <c r="CX405" i="4"/>
  <c r="DZ405" i="4" s="1"/>
  <c r="CR405" i="4"/>
  <c r="CP405" i="4"/>
  <c r="DB405" i="4" s="1"/>
  <c r="CM405" i="4"/>
  <c r="CY405" i="4" s="1"/>
  <c r="CJ405" i="4"/>
  <c r="CV405" i="4" s="1"/>
  <c r="CH405" i="4"/>
  <c r="CT405" i="4" s="1"/>
  <c r="DV405" i="4" s="1"/>
  <c r="CG405" i="4"/>
  <c r="CS405" i="4" s="1"/>
  <c r="DU405" i="4" s="1"/>
  <c r="CE405" i="4"/>
  <c r="CQ405" i="4" s="1"/>
  <c r="CD405" i="4"/>
  <c r="CC405" i="4"/>
  <c r="CO405" i="4" s="1"/>
  <c r="CB405" i="4"/>
  <c r="CN405" i="4" s="1"/>
  <c r="CZ405" i="4" s="1"/>
  <c r="CA405" i="4"/>
  <c r="BZ405" i="4"/>
  <c r="CL405" i="4" s="1"/>
  <c r="BY405" i="4"/>
  <c r="CK405" i="4" s="1"/>
  <c r="CW405" i="4" s="1"/>
  <c r="BX405" i="4"/>
  <c r="BW405" i="4"/>
  <c r="CI405" i="4" s="1"/>
  <c r="CU405" i="4" s="1"/>
  <c r="BV405" i="4"/>
  <c r="BU405" i="4"/>
  <c r="BT405" i="4"/>
  <c r="CF405" i="4" s="1"/>
  <c r="EA404" i="4"/>
  <c r="DT404" i="4"/>
  <c r="DQ404" i="4"/>
  <c r="DP404" i="4"/>
  <c r="DO404" i="4"/>
  <c r="EC404" i="4" s="1"/>
  <c r="DN404" i="4"/>
  <c r="DM404" i="4"/>
  <c r="DL404" i="4"/>
  <c r="DZ404" i="4" s="1"/>
  <c r="DK404" i="4"/>
  <c r="DJ404" i="4"/>
  <c r="DR404" i="4" s="1"/>
  <c r="DI404" i="4"/>
  <c r="DH404" i="4"/>
  <c r="DG404" i="4"/>
  <c r="DF404" i="4"/>
  <c r="DB404" i="4"/>
  <c r="CZ404" i="4"/>
  <c r="EB404" i="4" s="1"/>
  <c r="CT404" i="4"/>
  <c r="CR404" i="4"/>
  <c r="CQ404" i="4"/>
  <c r="DC404" i="4" s="1"/>
  <c r="EE404" i="4" s="1"/>
  <c r="CO404" i="4"/>
  <c r="DA404" i="4" s="1"/>
  <c r="CM404" i="4"/>
  <c r="CY404" i="4" s="1"/>
  <c r="CL404" i="4"/>
  <c r="CX404" i="4" s="1"/>
  <c r="CI404" i="4"/>
  <c r="CU404" i="4" s="1"/>
  <c r="DW404" i="4" s="1"/>
  <c r="CG404" i="4"/>
  <c r="CS404" i="4" s="1"/>
  <c r="CF404" i="4"/>
  <c r="CE404" i="4"/>
  <c r="CD404" i="4"/>
  <c r="CP404" i="4" s="1"/>
  <c r="CC404" i="4"/>
  <c r="CB404" i="4"/>
  <c r="CN404" i="4" s="1"/>
  <c r="CA404" i="4"/>
  <c r="BZ404" i="4"/>
  <c r="BY404" i="4"/>
  <c r="CK404" i="4" s="1"/>
  <c r="CW404" i="4" s="1"/>
  <c r="BX404" i="4"/>
  <c r="CJ404" i="4" s="1"/>
  <c r="CV404" i="4" s="1"/>
  <c r="BW404" i="4"/>
  <c r="BV404" i="4"/>
  <c r="CH404" i="4" s="1"/>
  <c r="BU404" i="4"/>
  <c r="BT404" i="4"/>
  <c r="EC403" i="4"/>
  <c r="DU403" i="4"/>
  <c r="DQ403" i="4"/>
  <c r="DP403" i="4"/>
  <c r="DO403" i="4"/>
  <c r="DN403" i="4"/>
  <c r="DM403" i="4"/>
  <c r="EA403" i="4" s="1"/>
  <c r="DL403" i="4"/>
  <c r="DK403" i="4"/>
  <c r="DY403" i="4" s="1"/>
  <c r="DJ403" i="4"/>
  <c r="DI403" i="4"/>
  <c r="DW403" i="4" s="1"/>
  <c r="DH403" i="4"/>
  <c r="DV403" i="4" s="1"/>
  <c r="DG403" i="4"/>
  <c r="DF403" i="4"/>
  <c r="DC403" i="4"/>
  <c r="EE403" i="4" s="1"/>
  <c r="CW403" i="4"/>
  <c r="CU403" i="4"/>
  <c r="CT403" i="4"/>
  <c r="CO403" i="4"/>
  <c r="DA403" i="4" s="1"/>
  <c r="CM403" i="4"/>
  <c r="CY403" i="4" s="1"/>
  <c r="CL403" i="4"/>
  <c r="CX403" i="4" s="1"/>
  <c r="CG403" i="4"/>
  <c r="CS403" i="4" s="1"/>
  <c r="CF403" i="4"/>
  <c r="CR403" i="4" s="1"/>
  <c r="DT403" i="4" s="1"/>
  <c r="CE403" i="4"/>
  <c r="CQ403" i="4" s="1"/>
  <c r="CD403" i="4"/>
  <c r="CP403" i="4" s="1"/>
  <c r="DB403" i="4" s="1"/>
  <c r="CC403" i="4"/>
  <c r="CB403" i="4"/>
  <c r="CN403" i="4" s="1"/>
  <c r="CZ403" i="4" s="1"/>
  <c r="EB403" i="4" s="1"/>
  <c r="CA403" i="4"/>
  <c r="BZ403" i="4"/>
  <c r="BY403" i="4"/>
  <c r="CK403" i="4" s="1"/>
  <c r="BX403" i="4"/>
  <c r="CJ403" i="4" s="1"/>
  <c r="CV403" i="4" s="1"/>
  <c r="BW403" i="4"/>
  <c r="CI403" i="4" s="1"/>
  <c r="BV403" i="4"/>
  <c r="CH403" i="4" s="1"/>
  <c r="BU403" i="4"/>
  <c r="BT403" i="4"/>
  <c r="EE402" i="4"/>
  <c r="EB402" i="4"/>
  <c r="DU402" i="4"/>
  <c r="DT402" i="4"/>
  <c r="DQ402" i="4"/>
  <c r="DP402" i="4"/>
  <c r="DO402" i="4"/>
  <c r="DN402" i="4"/>
  <c r="DM402" i="4"/>
  <c r="DL402" i="4"/>
  <c r="DK402" i="4"/>
  <c r="DY402" i="4" s="1"/>
  <c r="DJ402" i="4"/>
  <c r="DI402" i="4"/>
  <c r="DH402" i="4"/>
  <c r="DG402" i="4"/>
  <c r="DF402" i="4"/>
  <c r="DR402" i="4" s="1"/>
  <c r="CW402" i="4"/>
  <c r="CQ402" i="4"/>
  <c r="DC402" i="4" s="1"/>
  <c r="CO402" i="4"/>
  <c r="DA402" i="4" s="1"/>
  <c r="EC402" i="4" s="1"/>
  <c r="CN402" i="4"/>
  <c r="CZ402" i="4" s="1"/>
  <c r="CL402" i="4"/>
  <c r="CX402" i="4" s="1"/>
  <c r="CI402" i="4"/>
  <c r="CU402" i="4" s="1"/>
  <c r="DW402" i="4" s="1"/>
  <c r="CG402" i="4"/>
  <c r="CS402" i="4" s="1"/>
  <c r="CF402" i="4"/>
  <c r="CR402" i="4" s="1"/>
  <c r="CE402" i="4"/>
  <c r="CD402" i="4"/>
  <c r="CP402" i="4" s="1"/>
  <c r="DB402" i="4" s="1"/>
  <c r="ED402" i="4" s="1"/>
  <c r="CC402" i="4"/>
  <c r="CB402" i="4"/>
  <c r="CA402" i="4"/>
  <c r="CM402" i="4" s="1"/>
  <c r="CY402" i="4" s="1"/>
  <c r="BZ402" i="4"/>
  <c r="BY402" i="4"/>
  <c r="CK402" i="4" s="1"/>
  <c r="BX402" i="4"/>
  <c r="CJ402" i="4" s="1"/>
  <c r="CV402" i="4" s="1"/>
  <c r="BW402" i="4"/>
  <c r="BV402" i="4"/>
  <c r="CH402" i="4" s="1"/>
  <c r="CT402" i="4" s="1"/>
  <c r="DV402" i="4" s="1"/>
  <c r="BU402" i="4"/>
  <c r="BT402" i="4"/>
  <c r="DY401" i="4"/>
  <c r="DV401" i="4"/>
  <c r="DQ401" i="4"/>
  <c r="EE401" i="4" s="1"/>
  <c r="DP401" i="4"/>
  <c r="ED401" i="4" s="1"/>
  <c r="DO401" i="4"/>
  <c r="DN401" i="4"/>
  <c r="DM401" i="4"/>
  <c r="DL401" i="4"/>
  <c r="DK401" i="4"/>
  <c r="DJ401" i="4"/>
  <c r="DI401" i="4"/>
  <c r="DW401" i="4" s="1"/>
  <c r="DH401" i="4"/>
  <c r="DG401" i="4"/>
  <c r="DF401" i="4"/>
  <c r="DR401" i="4" s="1"/>
  <c r="CX401" i="4"/>
  <c r="CQ401" i="4"/>
  <c r="DC401" i="4" s="1"/>
  <c r="CP401" i="4"/>
  <c r="DB401" i="4" s="1"/>
  <c r="CN401" i="4"/>
  <c r="CZ401" i="4" s="1"/>
  <c r="CK401" i="4"/>
  <c r="CW401" i="4" s="1"/>
  <c r="CI401" i="4"/>
  <c r="CU401" i="4" s="1"/>
  <c r="CH401" i="4"/>
  <c r="CT401" i="4" s="1"/>
  <c r="CF401" i="4"/>
  <c r="CR401" i="4" s="1"/>
  <c r="CE401" i="4"/>
  <c r="CD401" i="4"/>
  <c r="CC401" i="4"/>
  <c r="CO401" i="4" s="1"/>
  <c r="DA401" i="4" s="1"/>
  <c r="CB401" i="4"/>
  <c r="CA401" i="4"/>
  <c r="CM401" i="4" s="1"/>
  <c r="CY401" i="4" s="1"/>
  <c r="BZ401" i="4"/>
  <c r="CL401" i="4" s="1"/>
  <c r="BY401" i="4"/>
  <c r="BX401" i="4"/>
  <c r="CJ401" i="4" s="1"/>
  <c r="CV401" i="4" s="1"/>
  <c r="DX401" i="4" s="1"/>
  <c r="BW401" i="4"/>
  <c r="BV401" i="4"/>
  <c r="BU401" i="4"/>
  <c r="CG401" i="4" s="1"/>
  <c r="CS401" i="4" s="1"/>
  <c r="BT401" i="4"/>
  <c r="EA400" i="4"/>
  <c r="DQ400" i="4"/>
  <c r="DP400" i="4"/>
  <c r="DO400" i="4"/>
  <c r="DN400" i="4"/>
  <c r="DM400" i="4"/>
  <c r="DL400" i="4"/>
  <c r="DK400" i="4"/>
  <c r="DY400" i="4" s="1"/>
  <c r="DJ400" i="4"/>
  <c r="DI400" i="4"/>
  <c r="DS400" i="4" s="1"/>
  <c r="DH400" i="4"/>
  <c r="DG400" i="4"/>
  <c r="DF400" i="4"/>
  <c r="DC400" i="4"/>
  <c r="DA400" i="4"/>
  <c r="CU400" i="4"/>
  <c r="CS400" i="4"/>
  <c r="CR400" i="4"/>
  <c r="CM400" i="4"/>
  <c r="CY400" i="4" s="1"/>
  <c r="CK400" i="4"/>
  <c r="CW400" i="4" s="1"/>
  <c r="CJ400" i="4"/>
  <c r="CV400" i="4" s="1"/>
  <c r="DX400" i="4" s="1"/>
  <c r="CE400" i="4"/>
  <c r="CQ400" i="4" s="1"/>
  <c r="CD400" i="4"/>
  <c r="CP400" i="4" s="1"/>
  <c r="DB400" i="4" s="1"/>
  <c r="CC400" i="4"/>
  <c r="CO400" i="4" s="1"/>
  <c r="CB400" i="4"/>
  <c r="CN400" i="4" s="1"/>
  <c r="CZ400" i="4" s="1"/>
  <c r="CA400" i="4"/>
  <c r="BZ400" i="4"/>
  <c r="CL400" i="4" s="1"/>
  <c r="CX400" i="4" s="1"/>
  <c r="DZ400" i="4" s="1"/>
  <c r="BY400" i="4"/>
  <c r="BX400" i="4"/>
  <c r="BW400" i="4"/>
  <c r="CI400" i="4" s="1"/>
  <c r="BV400" i="4"/>
  <c r="CH400" i="4" s="1"/>
  <c r="CT400" i="4" s="1"/>
  <c r="BU400" i="4"/>
  <c r="CG400" i="4" s="1"/>
  <c r="BT400" i="4"/>
  <c r="CF400" i="4" s="1"/>
  <c r="EC399" i="4"/>
  <c r="DQ399" i="4"/>
  <c r="DP399" i="4"/>
  <c r="DO399" i="4"/>
  <c r="DN399" i="4"/>
  <c r="DM399" i="4"/>
  <c r="EA399" i="4" s="1"/>
  <c r="DL399" i="4"/>
  <c r="DZ399" i="4" s="1"/>
  <c r="DK399" i="4"/>
  <c r="DJ399" i="4"/>
  <c r="DR399" i="4" s="1"/>
  <c r="DI399" i="4"/>
  <c r="DW399" i="4" s="1"/>
  <c r="DH399" i="4"/>
  <c r="DG399" i="4"/>
  <c r="DF399" i="4"/>
  <c r="DB399" i="4"/>
  <c r="CU399" i="4"/>
  <c r="CO399" i="4"/>
  <c r="DA399" i="4" s="1"/>
  <c r="CM399" i="4"/>
  <c r="CY399" i="4" s="1"/>
  <c r="CL399" i="4"/>
  <c r="CX399" i="4" s="1"/>
  <c r="CJ399" i="4"/>
  <c r="CV399" i="4" s="1"/>
  <c r="DX399" i="4" s="1"/>
  <c r="CG399" i="4"/>
  <c r="CS399" i="4" s="1"/>
  <c r="DU399" i="4" s="1"/>
  <c r="CE399" i="4"/>
  <c r="CQ399" i="4" s="1"/>
  <c r="DC399" i="4" s="1"/>
  <c r="CD399" i="4"/>
  <c r="CP399" i="4" s="1"/>
  <c r="CC399" i="4"/>
  <c r="CB399" i="4"/>
  <c r="CN399" i="4" s="1"/>
  <c r="CZ399" i="4" s="1"/>
  <c r="EB399" i="4" s="1"/>
  <c r="CA399" i="4"/>
  <c r="BZ399" i="4"/>
  <c r="BY399" i="4"/>
  <c r="CK399" i="4" s="1"/>
  <c r="CW399" i="4" s="1"/>
  <c r="BX399" i="4"/>
  <c r="BW399" i="4"/>
  <c r="CI399" i="4" s="1"/>
  <c r="BV399" i="4"/>
  <c r="CH399" i="4" s="1"/>
  <c r="CT399" i="4" s="1"/>
  <c r="BU399" i="4"/>
  <c r="BT399" i="4"/>
  <c r="CF399" i="4" s="1"/>
  <c r="CR399" i="4" s="1"/>
  <c r="DT399" i="4" s="1"/>
  <c r="EC334" i="4"/>
  <c r="EA334" i="4"/>
  <c r="DQ334" i="4"/>
  <c r="DP334" i="4"/>
  <c r="DO334" i="4"/>
  <c r="DN334" i="4"/>
  <c r="EB334" i="4" s="1"/>
  <c r="DM334" i="4"/>
  <c r="DL334" i="4"/>
  <c r="DK334" i="4"/>
  <c r="DJ334" i="4"/>
  <c r="DI334" i="4"/>
  <c r="DH334" i="4"/>
  <c r="DG334" i="4"/>
  <c r="DF334" i="4"/>
  <c r="CU334" i="4"/>
  <c r="CT334" i="4"/>
  <c r="DV334" i="4" s="1"/>
  <c r="CP334" i="4"/>
  <c r="DB334" i="4" s="1"/>
  <c r="ED334" i="4" s="1"/>
  <c r="CO334" i="4"/>
  <c r="DA334" i="4" s="1"/>
  <c r="CN334" i="4"/>
  <c r="CZ334" i="4" s="1"/>
  <c r="CM334" i="4"/>
  <c r="CY334" i="4" s="1"/>
  <c r="CL334" i="4"/>
  <c r="CX334" i="4" s="1"/>
  <c r="CH334" i="4"/>
  <c r="CG334" i="4"/>
  <c r="CS334" i="4" s="1"/>
  <c r="DU334" i="4" s="1"/>
  <c r="CF334" i="4"/>
  <c r="CR334" i="4" s="1"/>
  <c r="DT334" i="4" s="1"/>
  <c r="CE334" i="4"/>
  <c r="CQ334" i="4" s="1"/>
  <c r="DC334" i="4" s="1"/>
  <c r="CD334" i="4"/>
  <c r="CC334" i="4"/>
  <c r="CB334" i="4"/>
  <c r="CA334" i="4"/>
  <c r="BZ334" i="4"/>
  <c r="BY334" i="4"/>
  <c r="CK334" i="4" s="1"/>
  <c r="CW334" i="4" s="1"/>
  <c r="BX334" i="4"/>
  <c r="CJ334" i="4" s="1"/>
  <c r="CV334" i="4" s="1"/>
  <c r="BW334" i="4"/>
  <c r="CI334" i="4" s="1"/>
  <c r="BV334" i="4"/>
  <c r="BU334" i="4"/>
  <c r="BT334" i="4"/>
  <c r="EE333" i="4"/>
  <c r="ED333" i="4"/>
  <c r="EC333" i="4"/>
  <c r="DQ333" i="4"/>
  <c r="DP333" i="4"/>
  <c r="DO333" i="4"/>
  <c r="DN333" i="4"/>
  <c r="DM333" i="4"/>
  <c r="DL333" i="4"/>
  <c r="DK333" i="4"/>
  <c r="DY333" i="4" s="1"/>
  <c r="DJ333" i="4"/>
  <c r="DI333" i="4"/>
  <c r="DH333" i="4"/>
  <c r="DV333" i="4" s="1"/>
  <c r="DG333" i="4"/>
  <c r="DF333" i="4"/>
  <c r="CW333" i="4"/>
  <c r="CV333" i="4"/>
  <c r="DX333" i="4" s="1"/>
  <c r="CQ333" i="4"/>
  <c r="DC333" i="4" s="1"/>
  <c r="CP333" i="4"/>
  <c r="DB333" i="4" s="1"/>
  <c r="CO333" i="4"/>
  <c r="DA333" i="4" s="1"/>
  <c r="CJ333" i="4"/>
  <c r="CI333" i="4"/>
  <c r="CU333" i="4" s="1"/>
  <c r="DW333" i="4" s="1"/>
  <c r="CH333" i="4"/>
  <c r="CT333" i="4" s="1"/>
  <c r="CG333" i="4"/>
  <c r="CS333" i="4" s="1"/>
  <c r="CE333" i="4"/>
  <c r="CD333" i="4"/>
  <c r="CC333" i="4"/>
  <c r="CB333" i="4"/>
  <c r="CN333" i="4" s="1"/>
  <c r="CZ333" i="4" s="1"/>
  <c r="EB333" i="4" s="1"/>
  <c r="CA333" i="4"/>
  <c r="CM333" i="4" s="1"/>
  <c r="CY333" i="4" s="1"/>
  <c r="BZ333" i="4"/>
  <c r="CL333" i="4" s="1"/>
  <c r="CX333" i="4" s="1"/>
  <c r="BY333" i="4"/>
  <c r="CK333" i="4" s="1"/>
  <c r="BX333" i="4"/>
  <c r="BW333" i="4"/>
  <c r="BV333" i="4"/>
  <c r="BU333" i="4"/>
  <c r="BT333" i="4"/>
  <c r="CF333" i="4" s="1"/>
  <c r="CR333" i="4" s="1"/>
  <c r="DT333" i="4" s="1"/>
  <c r="DW332" i="4"/>
  <c r="DQ332" i="4"/>
  <c r="EE332" i="4" s="1"/>
  <c r="DP332" i="4"/>
  <c r="DO332" i="4"/>
  <c r="DN332" i="4"/>
  <c r="DM332" i="4"/>
  <c r="DL332" i="4"/>
  <c r="DK332" i="4"/>
  <c r="DJ332" i="4"/>
  <c r="DX332" i="4" s="1"/>
  <c r="DI332" i="4"/>
  <c r="DH332" i="4"/>
  <c r="DG332" i="4"/>
  <c r="DF332" i="4"/>
  <c r="DA332" i="4"/>
  <c r="CZ332" i="4"/>
  <c r="CY332" i="4"/>
  <c r="CR332" i="4"/>
  <c r="CQ332" i="4"/>
  <c r="DC332" i="4" s="1"/>
  <c r="CL332" i="4"/>
  <c r="CX332" i="4" s="1"/>
  <c r="DZ332" i="4" s="1"/>
  <c r="CK332" i="4"/>
  <c r="CW332" i="4" s="1"/>
  <c r="DY332" i="4" s="1"/>
  <c r="CJ332" i="4"/>
  <c r="CV332" i="4" s="1"/>
  <c r="CI332" i="4"/>
  <c r="CU332" i="4" s="1"/>
  <c r="CE332" i="4"/>
  <c r="CD332" i="4"/>
  <c r="CP332" i="4" s="1"/>
  <c r="DB332" i="4" s="1"/>
  <c r="CC332" i="4"/>
  <c r="CO332" i="4" s="1"/>
  <c r="CB332" i="4"/>
  <c r="CN332" i="4" s="1"/>
  <c r="CA332" i="4"/>
  <c r="CM332" i="4" s="1"/>
  <c r="BZ332" i="4"/>
  <c r="BY332" i="4"/>
  <c r="BX332" i="4"/>
  <c r="BW332" i="4"/>
  <c r="BV332" i="4"/>
  <c r="CH332" i="4" s="1"/>
  <c r="CT332" i="4" s="1"/>
  <c r="DV332" i="4" s="1"/>
  <c r="BU332" i="4"/>
  <c r="CG332" i="4" s="1"/>
  <c r="CS332" i="4" s="1"/>
  <c r="BT332" i="4"/>
  <c r="CF332" i="4" s="1"/>
  <c r="DZ331" i="4"/>
  <c r="DY331" i="4"/>
  <c r="DQ331" i="4"/>
  <c r="DP331" i="4"/>
  <c r="DO331" i="4"/>
  <c r="DN331" i="4"/>
  <c r="DM331" i="4"/>
  <c r="DL331" i="4"/>
  <c r="DK331" i="4"/>
  <c r="DS331" i="4" s="1"/>
  <c r="DJ331" i="4"/>
  <c r="DI331" i="4"/>
  <c r="DH331" i="4"/>
  <c r="DG331" i="4"/>
  <c r="DF331" i="4"/>
  <c r="DC331" i="4"/>
  <c r="DB331" i="4"/>
  <c r="CU331" i="4"/>
  <c r="CT331" i="4"/>
  <c r="CN331" i="4"/>
  <c r="CZ331" i="4" s="1"/>
  <c r="EB331" i="4" s="1"/>
  <c r="CM331" i="4"/>
  <c r="CY331" i="4" s="1"/>
  <c r="EA331" i="4" s="1"/>
  <c r="CL331" i="4"/>
  <c r="CX331" i="4" s="1"/>
  <c r="CK331" i="4"/>
  <c r="CW331" i="4" s="1"/>
  <c r="CJ331" i="4"/>
  <c r="CV331" i="4" s="1"/>
  <c r="DX331" i="4" s="1"/>
  <c r="CF331" i="4"/>
  <c r="CR331" i="4" s="1"/>
  <c r="DT331" i="4" s="1"/>
  <c r="CE331" i="4"/>
  <c r="CQ331" i="4" s="1"/>
  <c r="CD331" i="4"/>
  <c r="CP331" i="4" s="1"/>
  <c r="CC331" i="4"/>
  <c r="CO331" i="4" s="1"/>
  <c r="DA331" i="4" s="1"/>
  <c r="CB331" i="4"/>
  <c r="CA331" i="4"/>
  <c r="BZ331" i="4"/>
  <c r="BY331" i="4"/>
  <c r="BX331" i="4"/>
  <c r="BW331" i="4"/>
  <c r="CI331" i="4" s="1"/>
  <c r="BV331" i="4"/>
  <c r="CH331" i="4" s="1"/>
  <c r="BU331" i="4"/>
  <c r="CG331" i="4" s="1"/>
  <c r="CS331" i="4" s="1"/>
  <c r="BT331" i="4"/>
  <c r="EA330" i="4"/>
  <c r="DU330" i="4"/>
  <c r="DQ330" i="4"/>
  <c r="EE330" i="4" s="1"/>
  <c r="DP330" i="4"/>
  <c r="DO330" i="4"/>
  <c r="DN330" i="4"/>
  <c r="EB330" i="4" s="1"/>
  <c r="DM330" i="4"/>
  <c r="DL330" i="4"/>
  <c r="DK330" i="4"/>
  <c r="DJ330" i="4"/>
  <c r="DI330" i="4"/>
  <c r="DH330" i="4"/>
  <c r="DG330" i="4"/>
  <c r="DF330" i="4"/>
  <c r="DC330" i="4"/>
  <c r="CW330" i="4"/>
  <c r="CU330" i="4"/>
  <c r="CT330" i="4"/>
  <c r="DV330" i="4" s="1"/>
  <c r="CO330" i="4"/>
  <c r="DA330" i="4" s="1"/>
  <c r="EC330" i="4" s="1"/>
  <c r="CN330" i="4"/>
  <c r="CZ330" i="4" s="1"/>
  <c r="CM330" i="4"/>
  <c r="CY330" i="4" s="1"/>
  <c r="CH330" i="4"/>
  <c r="CG330" i="4"/>
  <c r="CS330" i="4" s="1"/>
  <c r="CF330" i="4"/>
  <c r="CR330" i="4" s="1"/>
  <c r="CE330" i="4"/>
  <c r="CQ330" i="4" s="1"/>
  <c r="CD330" i="4"/>
  <c r="CP330" i="4" s="1"/>
  <c r="DB330" i="4" s="1"/>
  <c r="ED330" i="4" s="1"/>
  <c r="CC330" i="4"/>
  <c r="CB330" i="4"/>
  <c r="CA330" i="4"/>
  <c r="BZ330" i="4"/>
  <c r="CL330" i="4" s="1"/>
  <c r="CX330" i="4" s="1"/>
  <c r="DZ330" i="4" s="1"/>
  <c r="BY330" i="4"/>
  <c r="CK330" i="4" s="1"/>
  <c r="BX330" i="4"/>
  <c r="CJ330" i="4" s="1"/>
  <c r="CV330" i="4" s="1"/>
  <c r="BW330" i="4"/>
  <c r="CI330" i="4" s="1"/>
  <c r="BV330" i="4"/>
  <c r="BU330" i="4"/>
  <c r="BT330" i="4"/>
  <c r="EE329" i="4"/>
  <c r="EC329" i="4"/>
  <c r="DV329" i="4"/>
  <c r="DU329" i="4"/>
  <c r="DQ329" i="4"/>
  <c r="DP329" i="4"/>
  <c r="ED329" i="4" s="1"/>
  <c r="DO329" i="4"/>
  <c r="DN329" i="4"/>
  <c r="DM329" i="4"/>
  <c r="DL329" i="4"/>
  <c r="DZ329" i="4" s="1"/>
  <c r="DK329" i="4"/>
  <c r="DY329" i="4" s="1"/>
  <c r="DJ329" i="4"/>
  <c r="DI329" i="4"/>
  <c r="DH329" i="4"/>
  <c r="DG329" i="4"/>
  <c r="DS329" i="4" s="1"/>
  <c r="DF329" i="4"/>
  <c r="CX329" i="4"/>
  <c r="CW329" i="4"/>
  <c r="CQ329" i="4"/>
  <c r="DC329" i="4" s="1"/>
  <c r="CP329" i="4"/>
  <c r="DB329" i="4" s="1"/>
  <c r="CO329" i="4"/>
  <c r="DA329" i="4" s="1"/>
  <c r="CJ329" i="4"/>
  <c r="CV329" i="4" s="1"/>
  <c r="DX329" i="4" s="1"/>
  <c r="CI329" i="4"/>
  <c r="CU329" i="4" s="1"/>
  <c r="DW329" i="4" s="1"/>
  <c r="CH329" i="4"/>
  <c r="CT329" i="4" s="1"/>
  <c r="CG329" i="4"/>
  <c r="CS329" i="4" s="1"/>
  <c r="CE329" i="4"/>
  <c r="CD329" i="4"/>
  <c r="CC329" i="4"/>
  <c r="CB329" i="4"/>
  <c r="CN329" i="4" s="1"/>
  <c r="CZ329" i="4" s="1"/>
  <c r="CA329" i="4"/>
  <c r="CM329" i="4" s="1"/>
  <c r="CY329" i="4" s="1"/>
  <c r="BZ329" i="4"/>
  <c r="CL329" i="4" s="1"/>
  <c r="BY329" i="4"/>
  <c r="CK329" i="4" s="1"/>
  <c r="BX329" i="4"/>
  <c r="BW329" i="4"/>
  <c r="BV329" i="4"/>
  <c r="BU329" i="4"/>
  <c r="BT329" i="4"/>
  <c r="CF329" i="4" s="1"/>
  <c r="CR329" i="4" s="1"/>
  <c r="DT329" i="4" s="1"/>
  <c r="DY328" i="4"/>
  <c r="DX328" i="4"/>
  <c r="DW328" i="4"/>
  <c r="DQ328" i="4"/>
  <c r="DP328" i="4"/>
  <c r="ED328" i="4" s="1"/>
  <c r="DO328" i="4"/>
  <c r="EC328" i="4" s="1"/>
  <c r="DN328" i="4"/>
  <c r="EB328" i="4" s="1"/>
  <c r="DM328" i="4"/>
  <c r="DL328" i="4"/>
  <c r="DK328" i="4"/>
  <c r="DJ328" i="4"/>
  <c r="DI328" i="4"/>
  <c r="DH328" i="4"/>
  <c r="DG328" i="4"/>
  <c r="DF328" i="4"/>
  <c r="DA328" i="4"/>
  <c r="CQ328" i="4"/>
  <c r="DC328" i="4" s="1"/>
  <c r="CP328" i="4"/>
  <c r="DB328" i="4" s="1"/>
  <c r="CL328" i="4"/>
  <c r="CX328" i="4" s="1"/>
  <c r="DZ328" i="4" s="1"/>
  <c r="CK328" i="4"/>
  <c r="CW328" i="4" s="1"/>
  <c r="CJ328" i="4"/>
  <c r="CV328" i="4" s="1"/>
  <c r="CI328" i="4"/>
  <c r="CU328" i="4" s="1"/>
  <c r="CE328" i="4"/>
  <c r="CD328" i="4"/>
  <c r="CC328" i="4"/>
  <c r="CO328" i="4" s="1"/>
  <c r="CB328" i="4"/>
  <c r="CN328" i="4" s="1"/>
  <c r="CZ328" i="4" s="1"/>
  <c r="CA328" i="4"/>
  <c r="CM328" i="4" s="1"/>
  <c r="CY328" i="4" s="1"/>
  <c r="BZ328" i="4"/>
  <c r="BY328" i="4"/>
  <c r="BX328" i="4"/>
  <c r="BW328" i="4"/>
  <c r="BV328" i="4"/>
  <c r="CH328" i="4" s="1"/>
  <c r="CT328" i="4" s="1"/>
  <c r="DV328" i="4" s="1"/>
  <c r="BU328" i="4"/>
  <c r="CG328" i="4" s="1"/>
  <c r="CS328" i="4" s="1"/>
  <c r="BT328" i="4"/>
  <c r="CF328" i="4" s="1"/>
  <c r="CR328" i="4" s="1"/>
  <c r="EA327" i="4"/>
  <c r="DZ327" i="4"/>
  <c r="DQ327" i="4"/>
  <c r="DP327" i="4"/>
  <c r="ED327" i="4" s="1"/>
  <c r="DO327" i="4"/>
  <c r="EC327" i="4" s="1"/>
  <c r="DN327" i="4"/>
  <c r="DM327" i="4"/>
  <c r="DL327" i="4"/>
  <c r="DK327" i="4"/>
  <c r="DS327" i="4" s="1"/>
  <c r="DJ327" i="4"/>
  <c r="DI327" i="4"/>
  <c r="DH327" i="4"/>
  <c r="DG327" i="4"/>
  <c r="DF327" i="4"/>
  <c r="DA327" i="4"/>
  <c r="CS327" i="4"/>
  <c r="CR327" i="4"/>
  <c r="DT327" i="4" s="1"/>
  <c r="CM327" i="4"/>
  <c r="CY327" i="4" s="1"/>
  <c r="CL327" i="4"/>
  <c r="CX327" i="4" s="1"/>
  <c r="CK327" i="4"/>
  <c r="CW327" i="4" s="1"/>
  <c r="DY327" i="4" s="1"/>
  <c r="CF327" i="4"/>
  <c r="CE327" i="4"/>
  <c r="CQ327" i="4" s="1"/>
  <c r="DC327" i="4" s="1"/>
  <c r="CD327" i="4"/>
  <c r="CP327" i="4" s="1"/>
  <c r="DB327" i="4" s="1"/>
  <c r="CC327" i="4"/>
  <c r="CO327" i="4" s="1"/>
  <c r="CB327" i="4"/>
  <c r="CN327" i="4" s="1"/>
  <c r="CZ327" i="4" s="1"/>
  <c r="EB327" i="4" s="1"/>
  <c r="CA327" i="4"/>
  <c r="BZ327" i="4"/>
  <c r="BY327" i="4"/>
  <c r="BX327" i="4"/>
  <c r="CJ327" i="4" s="1"/>
  <c r="CV327" i="4" s="1"/>
  <c r="DX327" i="4" s="1"/>
  <c r="BW327" i="4"/>
  <c r="CI327" i="4" s="1"/>
  <c r="CU327" i="4" s="1"/>
  <c r="BV327" i="4"/>
  <c r="CH327" i="4" s="1"/>
  <c r="CT327" i="4" s="1"/>
  <c r="BU327" i="4"/>
  <c r="CG327" i="4" s="1"/>
  <c r="BT327" i="4"/>
  <c r="EC326" i="4"/>
  <c r="DQ326" i="4"/>
  <c r="DP326" i="4"/>
  <c r="DO326" i="4"/>
  <c r="DN326" i="4"/>
  <c r="EB326" i="4" s="1"/>
  <c r="DM326" i="4"/>
  <c r="DL326" i="4"/>
  <c r="DK326" i="4"/>
  <c r="DJ326" i="4"/>
  <c r="DX326" i="4" s="1"/>
  <c r="DI326" i="4"/>
  <c r="DH326" i="4"/>
  <c r="DG326" i="4"/>
  <c r="DF326" i="4"/>
  <c r="DT326" i="4" s="1"/>
  <c r="DB326" i="4"/>
  <c r="ED326" i="4" s="1"/>
  <c r="CV326" i="4"/>
  <c r="CU326" i="4"/>
  <c r="CP326" i="4"/>
  <c r="CO326" i="4"/>
  <c r="DA326" i="4" s="1"/>
  <c r="CN326" i="4"/>
  <c r="CZ326" i="4" s="1"/>
  <c r="CM326" i="4"/>
  <c r="CY326" i="4" s="1"/>
  <c r="EA326" i="4" s="1"/>
  <c r="CL326" i="4"/>
  <c r="CX326" i="4" s="1"/>
  <c r="DZ326" i="4" s="1"/>
  <c r="CH326" i="4"/>
  <c r="CT326" i="4" s="1"/>
  <c r="DV326" i="4" s="1"/>
  <c r="CG326" i="4"/>
  <c r="CS326" i="4" s="1"/>
  <c r="DU326" i="4" s="1"/>
  <c r="CF326" i="4"/>
  <c r="CR326" i="4" s="1"/>
  <c r="CE326" i="4"/>
  <c r="CQ326" i="4" s="1"/>
  <c r="DC326" i="4" s="1"/>
  <c r="CD326" i="4"/>
  <c r="CC326" i="4"/>
  <c r="CB326" i="4"/>
  <c r="CA326" i="4"/>
  <c r="BZ326" i="4"/>
  <c r="BY326" i="4"/>
  <c r="CK326" i="4" s="1"/>
  <c r="CW326" i="4" s="1"/>
  <c r="BX326" i="4"/>
  <c r="CJ326" i="4" s="1"/>
  <c r="BW326" i="4"/>
  <c r="CI326" i="4" s="1"/>
  <c r="BV326" i="4"/>
  <c r="BU326" i="4"/>
  <c r="BT326" i="4"/>
  <c r="ED325" i="4"/>
  <c r="DW325" i="4"/>
  <c r="DV325" i="4"/>
  <c r="DU325" i="4"/>
  <c r="DQ325" i="4"/>
  <c r="DP325" i="4"/>
  <c r="DO325" i="4"/>
  <c r="EC325" i="4" s="1"/>
  <c r="DN325" i="4"/>
  <c r="DM325" i="4"/>
  <c r="EA325" i="4" s="1"/>
  <c r="DL325" i="4"/>
  <c r="DZ325" i="4" s="1"/>
  <c r="DK325" i="4"/>
  <c r="DY325" i="4" s="1"/>
  <c r="DJ325" i="4"/>
  <c r="DI325" i="4"/>
  <c r="DH325" i="4"/>
  <c r="DG325" i="4"/>
  <c r="DF325" i="4"/>
  <c r="CY325" i="4"/>
  <c r="CX325" i="4"/>
  <c r="CW325" i="4"/>
  <c r="CQ325" i="4"/>
  <c r="DC325" i="4" s="1"/>
  <c r="EE325" i="4" s="1"/>
  <c r="CP325" i="4"/>
  <c r="DB325" i="4" s="1"/>
  <c r="CO325" i="4"/>
  <c r="DA325" i="4" s="1"/>
  <c r="CN325" i="4"/>
  <c r="CZ325" i="4" s="1"/>
  <c r="EB325" i="4" s="1"/>
  <c r="CI325" i="4"/>
  <c r="CU325" i="4" s="1"/>
  <c r="CH325" i="4"/>
  <c r="CT325" i="4" s="1"/>
  <c r="CG325" i="4"/>
  <c r="CS325" i="4" s="1"/>
  <c r="CF325" i="4"/>
  <c r="CR325" i="4" s="1"/>
  <c r="DT325" i="4" s="1"/>
  <c r="CE325" i="4"/>
  <c r="CD325" i="4"/>
  <c r="CC325" i="4"/>
  <c r="CB325" i="4"/>
  <c r="CA325" i="4"/>
  <c r="CM325" i="4" s="1"/>
  <c r="BZ325" i="4"/>
  <c r="CL325" i="4" s="1"/>
  <c r="BY325" i="4"/>
  <c r="CK325" i="4" s="1"/>
  <c r="BX325" i="4"/>
  <c r="CJ325" i="4" s="1"/>
  <c r="CV325" i="4" s="1"/>
  <c r="DX325" i="4" s="1"/>
  <c r="BW325" i="4"/>
  <c r="BV325" i="4"/>
  <c r="BU325" i="4"/>
  <c r="BT325" i="4"/>
  <c r="DY324" i="4"/>
  <c r="DX324" i="4"/>
  <c r="DW324" i="4"/>
  <c r="DQ324" i="4"/>
  <c r="DP324" i="4"/>
  <c r="DO324" i="4"/>
  <c r="DN324" i="4"/>
  <c r="DM324" i="4"/>
  <c r="DL324" i="4"/>
  <c r="DK324" i="4"/>
  <c r="DJ324" i="4"/>
  <c r="DI324" i="4"/>
  <c r="DH324" i="4"/>
  <c r="DG324" i="4"/>
  <c r="DF324" i="4"/>
  <c r="DA324" i="4"/>
  <c r="CS324" i="4"/>
  <c r="CR324" i="4"/>
  <c r="CQ324" i="4"/>
  <c r="DC324" i="4" s="1"/>
  <c r="CL324" i="4"/>
  <c r="CX324" i="4" s="1"/>
  <c r="DZ324" i="4" s="1"/>
  <c r="CK324" i="4"/>
  <c r="CW324" i="4" s="1"/>
  <c r="CJ324" i="4"/>
  <c r="CV324" i="4" s="1"/>
  <c r="CI324" i="4"/>
  <c r="CU324" i="4" s="1"/>
  <c r="CE324" i="4"/>
  <c r="CD324" i="4"/>
  <c r="CP324" i="4" s="1"/>
  <c r="DB324" i="4" s="1"/>
  <c r="CC324" i="4"/>
  <c r="CO324" i="4" s="1"/>
  <c r="CB324" i="4"/>
  <c r="CN324" i="4" s="1"/>
  <c r="CZ324" i="4" s="1"/>
  <c r="CA324" i="4"/>
  <c r="CM324" i="4" s="1"/>
  <c r="CY324" i="4" s="1"/>
  <c r="BZ324" i="4"/>
  <c r="BY324" i="4"/>
  <c r="BX324" i="4"/>
  <c r="BW324" i="4"/>
  <c r="BV324" i="4"/>
  <c r="CH324" i="4" s="1"/>
  <c r="CT324" i="4" s="1"/>
  <c r="BU324" i="4"/>
  <c r="CG324" i="4" s="1"/>
  <c r="BT324" i="4"/>
  <c r="CF324" i="4" s="1"/>
  <c r="EA323" i="4"/>
  <c r="DX323" i="4"/>
  <c r="DQ323" i="4"/>
  <c r="EE323" i="4" s="1"/>
  <c r="DP323" i="4"/>
  <c r="ED323" i="4" s="1"/>
  <c r="DO323" i="4"/>
  <c r="EC323" i="4" s="1"/>
  <c r="DN323" i="4"/>
  <c r="DM323" i="4"/>
  <c r="DL323" i="4"/>
  <c r="DK323" i="4"/>
  <c r="DJ323" i="4"/>
  <c r="DI323" i="4"/>
  <c r="DH323" i="4"/>
  <c r="DG323" i="4"/>
  <c r="DF323" i="4"/>
  <c r="DB323" i="4"/>
  <c r="CZ323" i="4"/>
  <c r="EB323" i="4" s="1"/>
  <c r="CU323" i="4"/>
  <c r="CT323" i="4"/>
  <c r="CS323" i="4"/>
  <c r="CN323" i="4"/>
  <c r="CM323" i="4"/>
  <c r="CY323" i="4" s="1"/>
  <c r="CL323" i="4"/>
  <c r="CX323" i="4" s="1"/>
  <c r="DZ323" i="4" s="1"/>
  <c r="CK323" i="4"/>
  <c r="CW323" i="4" s="1"/>
  <c r="DY323" i="4" s="1"/>
  <c r="CF323" i="4"/>
  <c r="CR323" i="4" s="1"/>
  <c r="DT323" i="4" s="1"/>
  <c r="CE323" i="4"/>
  <c r="CQ323" i="4" s="1"/>
  <c r="DC323" i="4" s="1"/>
  <c r="CD323" i="4"/>
  <c r="CP323" i="4" s="1"/>
  <c r="CC323" i="4"/>
  <c r="CO323" i="4" s="1"/>
  <c r="DA323" i="4" s="1"/>
  <c r="CB323" i="4"/>
  <c r="CA323" i="4"/>
  <c r="BZ323" i="4"/>
  <c r="BY323" i="4"/>
  <c r="BX323" i="4"/>
  <c r="CJ323" i="4" s="1"/>
  <c r="CV323" i="4" s="1"/>
  <c r="BW323" i="4"/>
  <c r="CI323" i="4" s="1"/>
  <c r="BV323" i="4"/>
  <c r="CH323" i="4" s="1"/>
  <c r="BU323" i="4"/>
  <c r="CG323" i="4" s="1"/>
  <c r="BT323" i="4"/>
  <c r="EB322" i="4"/>
  <c r="EA322" i="4"/>
  <c r="DU322" i="4"/>
  <c r="DQ322" i="4"/>
  <c r="EE322" i="4" s="1"/>
  <c r="DP322" i="4"/>
  <c r="DO322" i="4"/>
  <c r="DN322" i="4"/>
  <c r="DM322" i="4"/>
  <c r="DL322" i="4"/>
  <c r="DK322" i="4"/>
  <c r="DJ322" i="4"/>
  <c r="DI322" i="4"/>
  <c r="DW322" i="4" s="1"/>
  <c r="DH322" i="4"/>
  <c r="DG322" i="4"/>
  <c r="DF322" i="4"/>
  <c r="DT322" i="4" s="1"/>
  <c r="DC322" i="4"/>
  <c r="CW322" i="4"/>
  <c r="CV322" i="4"/>
  <c r="CU322" i="4"/>
  <c r="CO322" i="4"/>
  <c r="DA322" i="4" s="1"/>
  <c r="EC322" i="4" s="1"/>
  <c r="CN322" i="4"/>
  <c r="CZ322" i="4" s="1"/>
  <c r="CM322" i="4"/>
  <c r="CY322" i="4" s="1"/>
  <c r="CL322" i="4"/>
  <c r="CX322" i="4" s="1"/>
  <c r="DZ322" i="4" s="1"/>
  <c r="CG322" i="4"/>
  <c r="CS322" i="4" s="1"/>
  <c r="CF322" i="4"/>
  <c r="CR322" i="4" s="1"/>
  <c r="CE322" i="4"/>
  <c r="CQ322" i="4" s="1"/>
  <c r="CD322" i="4"/>
  <c r="CP322" i="4" s="1"/>
  <c r="DB322" i="4" s="1"/>
  <c r="ED322" i="4" s="1"/>
  <c r="CC322" i="4"/>
  <c r="CB322" i="4"/>
  <c r="CA322" i="4"/>
  <c r="BZ322" i="4"/>
  <c r="BY322" i="4"/>
  <c r="CK322" i="4" s="1"/>
  <c r="BX322" i="4"/>
  <c r="CJ322" i="4" s="1"/>
  <c r="BW322" i="4"/>
  <c r="CI322" i="4" s="1"/>
  <c r="BV322" i="4"/>
  <c r="CH322" i="4" s="1"/>
  <c r="CT322" i="4" s="1"/>
  <c r="DV322" i="4" s="1"/>
  <c r="BU322" i="4"/>
  <c r="BT322" i="4"/>
  <c r="DX321" i="4"/>
  <c r="DW321" i="4"/>
  <c r="DV321" i="4"/>
  <c r="DU321" i="4"/>
  <c r="DT321" i="4"/>
  <c r="DQ321" i="4"/>
  <c r="DP321" i="4"/>
  <c r="DO321" i="4"/>
  <c r="DN321" i="4"/>
  <c r="DM321" i="4"/>
  <c r="DL321" i="4"/>
  <c r="DZ321" i="4" s="1"/>
  <c r="DK321" i="4"/>
  <c r="DY321" i="4" s="1"/>
  <c r="DJ321" i="4"/>
  <c r="DI321" i="4"/>
  <c r="DH321" i="4"/>
  <c r="DG321" i="4"/>
  <c r="DF321" i="4"/>
  <c r="CY321" i="4"/>
  <c r="CX321" i="4"/>
  <c r="CQ321" i="4"/>
  <c r="DC321" i="4" s="1"/>
  <c r="EE321" i="4" s="1"/>
  <c r="CP321" i="4"/>
  <c r="DB321" i="4" s="1"/>
  <c r="CO321" i="4"/>
  <c r="DA321" i="4" s="1"/>
  <c r="EC321" i="4" s="1"/>
  <c r="CN321" i="4"/>
  <c r="CZ321" i="4" s="1"/>
  <c r="CI321" i="4"/>
  <c r="CU321" i="4" s="1"/>
  <c r="CH321" i="4"/>
  <c r="CT321" i="4" s="1"/>
  <c r="CG321" i="4"/>
  <c r="CS321" i="4" s="1"/>
  <c r="CF321" i="4"/>
  <c r="CR321" i="4" s="1"/>
  <c r="CE321" i="4"/>
  <c r="CD321" i="4"/>
  <c r="CC321" i="4"/>
  <c r="CB321" i="4"/>
  <c r="CA321" i="4"/>
  <c r="CM321" i="4" s="1"/>
  <c r="BZ321" i="4"/>
  <c r="CL321" i="4" s="1"/>
  <c r="BY321" i="4"/>
  <c r="CK321" i="4" s="1"/>
  <c r="CW321" i="4" s="1"/>
  <c r="BX321" i="4"/>
  <c r="CJ321" i="4" s="1"/>
  <c r="CV321" i="4" s="1"/>
  <c r="BW321" i="4"/>
  <c r="BV321" i="4"/>
  <c r="BU321" i="4"/>
  <c r="BT321" i="4"/>
  <c r="DY320" i="4"/>
  <c r="DQ320" i="4"/>
  <c r="DP320" i="4"/>
  <c r="ED320" i="4" s="1"/>
  <c r="DO320" i="4"/>
  <c r="DN320" i="4"/>
  <c r="DM320" i="4"/>
  <c r="DL320" i="4"/>
  <c r="DK320" i="4"/>
  <c r="DJ320" i="4"/>
  <c r="DI320" i="4"/>
  <c r="DW320" i="4" s="1"/>
  <c r="DH320" i="4"/>
  <c r="DV320" i="4" s="1"/>
  <c r="DG320" i="4"/>
  <c r="DF320" i="4"/>
  <c r="DB320" i="4"/>
  <c r="CS320" i="4"/>
  <c r="CQ320" i="4"/>
  <c r="DC320" i="4" s="1"/>
  <c r="CL320" i="4"/>
  <c r="CX320" i="4" s="1"/>
  <c r="DZ320" i="4" s="1"/>
  <c r="CK320" i="4"/>
  <c r="CW320" i="4" s="1"/>
  <c r="CJ320" i="4"/>
  <c r="CV320" i="4" s="1"/>
  <c r="DX320" i="4" s="1"/>
  <c r="CI320" i="4"/>
  <c r="CU320" i="4" s="1"/>
  <c r="CE320" i="4"/>
  <c r="CD320" i="4"/>
  <c r="CP320" i="4" s="1"/>
  <c r="CC320" i="4"/>
  <c r="CO320" i="4" s="1"/>
  <c r="DA320" i="4" s="1"/>
  <c r="CB320" i="4"/>
  <c r="CN320" i="4" s="1"/>
  <c r="CZ320" i="4" s="1"/>
  <c r="CA320" i="4"/>
  <c r="CM320" i="4" s="1"/>
  <c r="CY320" i="4" s="1"/>
  <c r="BZ320" i="4"/>
  <c r="BY320" i="4"/>
  <c r="BX320" i="4"/>
  <c r="BW320" i="4"/>
  <c r="BV320" i="4"/>
  <c r="CH320" i="4" s="1"/>
  <c r="CT320" i="4" s="1"/>
  <c r="BU320" i="4"/>
  <c r="CG320" i="4" s="1"/>
  <c r="BT320" i="4"/>
  <c r="CF320" i="4" s="1"/>
  <c r="CR320" i="4" s="1"/>
  <c r="EA319" i="4"/>
  <c r="DQ319" i="4"/>
  <c r="EE319" i="4" s="1"/>
  <c r="DP319" i="4"/>
  <c r="ED319" i="4" s="1"/>
  <c r="DO319" i="4"/>
  <c r="DN319" i="4"/>
  <c r="DM319" i="4"/>
  <c r="DL319" i="4"/>
  <c r="DK319" i="4"/>
  <c r="DJ319" i="4"/>
  <c r="DI319" i="4"/>
  <c r="DH319" i="4"/>
  <c r="DG319" i="4"/>
  <c r="DU319" i="4" s="1"/>
  <c r="DF319" i="4"/>
  <c r="DC319" i="4"/>
  <c r="DA319" i="4"/>
  <c r="CZ319" i="4"/>
  <c r="EB319" i="4" s="1"/>
  <c r="CV319" i="4"/>
  <c r="CU319" i="4"/>
  <c r="CT319" i="4"/>
  <c r="CS319" i="4"/>
  <c r="CM319" i="4"/>
  <c r="CY319" i="4" s="1"/>
  <c r="CL319" i="4"/>
  <c r="CX319" i="4" s="1"/>
  <c r="CK319" i="4"/>
  <c r="CW319" i="4" s="1"/>
  <c r="DY319" i="4" s="1"/>
  <c r="CF319" i="4"/>
  <c r="CR319" i="4" s="1"/>
  <c r="DT319" i="4" s="1"/>
  <c r="CE319" i="4"/>
  <c r="CQ319" i="4" s="1"/>
  <c r="CD319" i="4"/>
  <c r="CP319" i="4" s="1"/>
  <c r="DB319" i="4" s="1"/>
  <c r="CC319" i="4"/>
  <c r="CO319" i="4" s="1"/>
  <c r="CB319" i="4"/>
  <c r="CN319" i="4" s="1"/>
  <c r="CA319" i="4"/>
  <c r="BZ319" i="4"/>
  <c r="BY319" i="4"/>
  <c r="BX319" i="4"/>
  <c r="CJ319" i="4" s="1"/>
  <c r="BW319" i="4"/>
  <c r="CI319" i="4" s="1"/>
  <c r="BV319" i="4"/>
  <c r="CH319" i="4" s="1"/>
  <c r="BU319" i="4"/>
  <c r="CG319" i="4" s="1"/>
  <c r="BT319" i="4"/>
  <c r="ED318" i="4"/>
  <c r="EA318" i="4"/>
  <c r="DV318" i="4"/>
  <c r="DT318" i="4"/>
  <c r="DS318" i="4"/>
  <c r="DQ318" i="4"/>
  <c r="DP318" i="4"/>
  <c r="DO318" i="4"/>
  <c r="DN318" i="4"/>
  <c r="DM318" i="4"/>
  <c r="DL318" i="4"/>
  <c r="DK318" i="4"/>
  <c r="DJ318" i="4"/>
  <c r="DX318" i="4" s="1"/>
  <c r="DI318" i="4"/>
  <c r="DW318" i="4" s="1"/>
  <c r="DH318" i="4"/>
  <c r="DG318" i="4"/>
  <c r="DF318" i="4"/>
  <c r="DR318" i="4" s="1"/>
  <c r="DC318" i="4"/>
  <c r="CY318" i="4"/>
  <c r="CX318" i="4"/>
  <c r="CP318" i="4"/>
  <c r="DB318" i="4" s="1"/>
  <c r="CN318" i="4"/>
  <c r="CZ318" i="4" s="1"/>
  <c r="EB318" i="4" s="1"/>
  <c r="CM318" i="4"/>
  <c r="CH318" i="4"/>
  <c r="CT318" i="4" s="1"/>
  <c r="CG318" i="4"/>
  <c r="CS318" i="4" s="1"/>
  <c r="CF318" i="4"/>
  <c r="CR318" i="4" s="1"/>
  <c r="CE318" i="4"/>
  <c r="CQ318" i="4" s="1"/>
  <c r="CD318" i="4"/>
  <c r="CC318" i="4"/>
  <c r="CO318" i="4" s="1"/>
  <c r="DA318" i="4" s="1"/>
  <c r="EC318" i="4" s="1"/>
  <c r="CB318" i="4"/>
  <c r="CA318" i="4"/>
  <c r="BZ318" i="4"/>
  <c r="CL318" i="4" s="1"/>
  <c r="BY318" i="4"/>
  <c r="CK318" i="4" s="1"/>
  <c r="CW318" i="4" s="1"/>
  <c r="DY318" i="4" s="1"/>
  <c r="BX318" i="4"/>
  <c r="CJ318" i="4" s="1"/>
  <c r="CV318" i="4" s="1"/>
  <c r="BW318" i="4"/>
  <c r="CI318" i="4" s="1"/>
  <c r="CU318" i="4" s="1"/>
  <c r="BV318" i="4"/>
  <c r="BU318" i="4"/>
  <c r="BT318" i="4"/>
  <c r="ED317" i="4"/>
  <c r="EC317" i="4"/>
  <c r="DQ317" i="4"/>
  <c r="DP317" i="4"/>
  <c r="DO317" i="4"/>
  <c r="DN317" i="4"/>
  <c r="DM317" i="4"/>
  <c r="DL317" i="4"/>
  <c r="DK317" i="4"/>
  <c r="DJ317" i="4"/>
  <c r="DI317" i="4"/>
  <c r="DH317" i="4"/>
  <c r="DV317" i="4" s="1"/>
  <c r="DG317" i="4"/>
  <c r="DF317" i="4"/>
  <c r="DA317" i="4"/>
  <c r="CX317" i="4"/>
  <c r="CW317" i="4"/>
  <c r="DY317" i="4" s="1"/>
  <c r="CP317" i="4"/>
  <c r="DB317" i="4" s="1"/>
  <c r="CM317" i="4"/>
  <c r="CY317" i="4" s="1"/>
  <c r="EA317" i="4" s="1"/>
  <c r="CK317" i="4"/>
  <c r="CJ317" i="4"/>
  <c r="CV317" i="4" s="1"/>
  <c r="DX317" i="4" s="1"/>
  <c r="CH317" i="4"/>
  <c r="CT317" i="4" s="1"/>
  <c r="CG317" i="4"/>
  <c r="CS317" i="4" s="1"/>
  <c r="CE317" i="4"/>
  <c r="CQ317" i="4" s="1"/>
  <c r="DC317" i="4" s="1"/>
  <c r="EE317" i="4" s="1"/>
  <c r="CD317" i="4"/>
  <c r="CC317" i="4"/>
  <c r="CO317" i="4" s="1"/>
  <c r="CB317" i="4"/>
  <c r="CN317" i="4" s="1"/>
  <c r="CZ317" i="4" s="1"/>
  <c r="CA317" i="4"/>
  <c r="BZ317" i="4"/>
  <c r="CL317" i="4" s="1"/>
  <c r="BY317" i="4"/>
  <c r="BX317" i="4"/>
  <c r="BW317" i="4"/>
  <c r="CI317" i="4" s="1"/>
  <c r="CU317" i="4" s="1"/>
  <c r="BV317" i="4"/>
  <c r="BU317" i="4"/>
  <c r="BT317" i="4"/>
  <c r="CF317" i="4" s="1"/>
  <c r="CR317" i="4" s="1"/>
  <c r="DZ316" i="4"/>
  <c r="DX316" i="4"/>
  <c r="DQ316" i="4"/>
  <c r="DP316" i="4"/>
  <c r="DO316" i="4"/>
  <c r="DN316" i="4"/>
  <c r="DM316" i="4"/>
  <c r="DL316" i="4"/>
  <c r="DK316" i="4"/>
  <c r="DJ316" i="4"/>
  <c r="DR316" i="4" s="1"/>
  <c r="DI316" i="4"/>
  <c r="DH316" i="4"/>
  <c r="DG316" i="4"/>
  <c r="DF316" i="4"/>
  <c r="CZ316" i="4"/>
  <c r="CY316" i="4"/>
  <c r="EA316" i="4" s="1"/>
  <c r="CL316" i="4"/>
  <c r="CX316" i="4" s="1"/>
  <c r="CK316" i="4"/>
  <c r="CW316" i="4" s="1"/>
  <c r="DY316" i="4" s="1"/>
  <c r="CJ316" i="4"/>
  <c r="CV316" i="4" s="1"/>
  <c r="CE316" i="4"/>
  <c r="CQ316" i="4" s="1"/>
  <c r="DC316" i="4" s="1"/>
  <c r="CD316" i="4"/>
  <c r="CP316" i="4" s="1"/>
  <c r="DB316" i="4" s="1"/>
  <c r="CC316" i="4"/>
  <c r="CO316" i="4" s="1"/>
  <c r="DA316" i="4" s="1"/>
  <c r="CB316" i="4"/>
  <c r="CN316" i="4" s="1"/>
  <c r="CA316" i="4"/>
  <c r="CM316" i="4" s="1"/>
  <c r="BZ316" i="4"/>
  <c r="BY316" i="4"/>
  <c r="BX316" i="4"/>
  <c r="BW316" i="4"/>
  <c r="CI316" i="4" s="1"/>
  <c r="CU316" i="4" s="1"/>
  <c r="BV316" i="4"/>
  <c r="CH316" i="4" s="1"/>
  <c r="CT316" i="4" s="1"/>
  <c r="BU316" i="4"/>
  <c r="CG316" i="4" s="1"/>
  <c r="CS316" i="4" s="1"/>
  <c r="BT316" i="4"/>
  <c r="CF316" i="4" s="1"/>
  <c r="CR316" i="4" s="1"/>
  <c r="DU315" i="4"/>
  <c r="DT315" i="4"/>
  <c r="DQ315" i="4"/>
  <c r="DP315" i="4"/>
  <c r="DO315" i="4"/>
  <c r="DN315" i="4"/>
  <c r="DM315" i="4"/>
  <c r="DL315" i="4"/>
  <c r="DK315" i="4"/>
  <c r="DJ315" i="4"/>
  <c r="DI315" i="4"/>
  <c r="DH315" i="4"/>
  <c r="DG315" i="4"/>
  <c r="DF315" i="4"/>
  <c r="DA315" i="4"/>
  <c r="CV315" i="4"/>
  <c r="CN315" i="4"/>
  <c r="CZ315" i="4" s="1"/>
  <c r="EB315" i="4" s="1"/>
  <c r="CL315" i="4"/>
  <c r="CX315" i="4" s="1"/>
  <c r="DZ315" i="4" s="1"/>
  <c r="CK315" i="4"/>
  <c r="CW315" i="4" s="1"/>
  <c r="DY315" i="4" s="1"/>
  <c r="CF315" i="4"/>
  <c r="CR315" i="4" s="1"/>
  <c r="CE315" i="4"/>
  <c r="CQ315" i="4" s="1"/>
  <c r="DC315" i="4" s="1"/>
  <c r="CD315" i="4"/>
  <c r="CP315" i="4" s="1"/>
  <c r="DB315" i="4" s="1"/>
  <c r="CC315" i="4"/>
  <c r="CO315" i="4" s="1"/>
  <c r="CB315" i="4"/>
  <c r="CA315" i="4"/>
  <c r="CM315" i="4" s="1"/>
  <c r="CY315" i="4" s="1"/>
  <c r="BZ315" i="4"/>
  <c r="BY315" i="4"/>
  <c r="BX315" i="4"/>
  <c r="CJ315" i="4" s="1"/>
  <c r="BW315" i="4"/>
  <c r="CI315" i="4" s="1"/>
  <c r="CU315" i="4" s="1"/>
  <c r="DW315" i="4" s="1"/>
  <c r="BV315" i="4"/>
  <c r="CH315" i="4" s="1"/>
  <c r="CT315" i="4" s="1"/>
  <c r="BU315" i="4"/>
  <c r="CG315" i="4" s="1"/>
  <c r="CS315" i="4" s="1"/>
  <c r="BT315" i="4"/>
  <c r="ED314" i="4"/>
  <c r="EB314" i="4"/>
  <c r="EA314" i="4"/>
  <c r="DV314" i="4"/>
  <c r="DQ314" i="4"/>
  <c r="EE314" i="4" s="1"/>
  <c r="DP314" i="4"/>
  <c r="DO314" i="4"/>
  <c r="DN314" i="4"/>
  <c r="DM314" i="4"/>
  <c r="DL314" i="4"/>
  <c r="DK314" i="4"/>
  <c r="DJ314" i="4"/>
  <c r="DI314" i="4"/>
  <c r="DH314" i="4"/>
  <c r="DG314" i="4"/>
  <c r="DF314" i="4"/>
  <c r="CX314" i="4"/>
  <c r="CW314" i="4"/>
  <c r="DY314" i="4" s="1"/>
  <c r="CV314" i="4"/>
  <c r="CP314" i="4"/>
  <c r="DB314" i="4" s="1"/>
  <c r="CO314" i="4"/>
  <c r="DA314" i="4" s="1"/>
  <c r="CN314" i="4"/>
  <c r="CZ314" i="4" s="1"/>
  <c r="CM314" i="4"/>
  <c r="CY314" i="4" s="1"/>
  <c r="CK314" i="4"/>
  <c r="CI314" i="4"/>
  <c r="CU314" i="4" s="1"/>
  <c r="CH314" i="4"/>
  <c r="CT314" i="4" s="1"/>
  <c r="CF314" i="4"/>
  <c r="CR314" i="4" s="1"/>
  <c r="CE314" i="4"/>
  <c r="CQ314" i="4" s="1"/>
  <c r="DC314" i="4" s="1"/>
  <c r="CD314" i="4"/>
  <c r="CC314" i="4"/>
  <c r="CB314" i="4"/>
  <c r="CA314" i="4"/>
  <c r="BZ314" i="4"/>
  <c r="CL314" i="4" s="1"/>
  <c r="BY314" i="4"/>
  <c r="BX314" i="4"/>
  <c r="CJ314" i="4" s="1"/>
  <c r="BW314" i="4"/>
  <c r="BV314" i="4"/>
  <c r="BU314" i="4"/>
  <c r="CG314" i="4" s="1"/>
  <c r="CS314" i="4" s="1"/>
  <c r="BT314" i="4"/>
  <c r="DQ313" i="4"/>
  <c r="EE313" i="4" s="1"/>
  <c r="DP313" i="4"/>
  <c r="ED313" i="4" s="1"/>
  <c r="DO313" i="4"/>
  <c r="DN313" i="4"/>
  <c r="EB313" i="4" s="1"/>
  <c r="DM313" i="4"/>
  <c r="DL313" i="4"/>
  <c r="DK313" i="4"/>
  <c r="DJ313" i="4"/>
  <c r="DI313" i="4"/>
  <c r="DH313" i="4"/>
  <c r="DV313" i="4" s="1"/>
  <c r="DG313" i="4"/>
  <c r="DF313" i="4"/>
  <c r="CQ313" i="4"/>
  <c r="DC313" i="4" s="1"/>
  <c r="CP313" i="4"/>
  <c r="DB313" i="4" s="1"/>
  <c r="CK313" i="4"/>
  <c r="CW313" i="4" s="1"/>
  <c r="DY313" i="4" s="1"/>
  <c r="CJ313" i="4"/>
  <c r="CV313" i="4" s="1"/>
  <c r="DX313" i="4" s="1"/>
  <c r="CI313" i="4"/>
  <c r="CU313" i="4" s="1"/>
  <c r="DW313" i="4" s="1"/>
  <c r="CH313" i="4"/>
  <c r="CT313" i="4" s="1"/>
  <c r="CE313" i="4"/>
  <c r="CD313" i="4"/>
  <c r="CC313" i="4"/>
  <c r="CO313" i="4" s="1"/>
  <c r="DA313" i="4" s="1"/>
  <c r="EC313" i="4" s="1"/>
  <c r="CB313" i="4"/>
  <c r="CN313" i="4" s="1"/>
  <c r="CZ313" i="4" s="1"/>
  <c r="CA313" i="4"/>
  <c r="CM313" i="4" s="1"/>
  <c r="CY313" i="4" s="1"/>
  <c r="EA313" i="4" s="1"/>
  <c r="BZ313" i="4"/>
  <c r="CL313" i="4" s="1"/>
  <c r="CX313" i="4" s="1"/>
  <c r="BY313" i="4"/>
  <c r="BX313" i="4"/>
  <c r="BW313" i="4"/>
  <c r="BV313" i="4"/>
  <c r="BU313" i="4"/>
  <c r="CG313" i="4" s="1"/>
  <c r="CS313" i="4" s="1"/>
  <c r="BT313" i="4"/>
  <c r="CF313" i="4" s="1"/>
  <c r="CR313" i="4" s="1"/>
  <c r="DZ312" i="4"/>
  <c r="DQ312" i="4"/>
  <c r="DP312" i="4"/>
  <c r="ED312" i="4" s="1"/>
  <c r="DO312" i="4"/>
  <c r="DN312" i="4"/>
  <c r="EB312" i="4" s="1"/>
  <c r="DM312" i="4"/>
  <c r="DL312" i="4"/>
  <c r="DK312" i="4"/>
  <c r="DJ312" i="4"/>
  <c r="DI312" i="4"/>
  <c r="DH312" i="4"/>
  <c r="DG312" i="4"/>
  <c r="DF312" i="4"/>
  <c r="DT312" i="4" s="1"/>
  <c r="DB312" i="4"/>
  <c r="CY312" i="4"/>
  <c r="CT312" i="4"/>
  <c r="CM312" i="4"/>
  <c r="CL312" i="4"/>
  <c r="CX312" i="4" s="1"/>
  <c r="CK312" i="4"/>
  <c r="CW312" i="4" s="1"/>
  <c r="DY312" i="4" s="1"/>
  <c r="CJ312" i="4"/>
  <c r="CV312" i="4" s="1"/>
  <c r="DX312" i="4" s="1"/>
  <c r="CI312" i="4"/>
  <c r="CU312" i="4" s="1"/>
  <c r="DW312" i="4" s="1"/>
  <c r="CE312" i="4"/>
  <c r="CQ312" i="4" s="1"/>
  <c r="DC312" i="4" s="1"/>
  <c r="EE312" i="4" s="1"/>
  <c r="CD312" i="4"/>
  <c r="CP312" i="4" s="1"/>
  <c r="CC312" i="4"/>
  <c r="CO312" i="4" s="1"/>
  <c r="DA312" i="4" s="1"/>
  <c r="CB312" i="4"/>
  <c r="CN312" i="4" s="1"/>
  <c r="CZ312" i="4" s="1"/>
  <c r="CA312" i="4"/>
  <c r="BZ312" i="4"/>
  <c r="BY312" i="4"/>
  <c r="BX312" i="4"/>
  <c r="BW312" i="4"/>
  <c r="BV312" i="4"/>
  <c r="CH312" i="4" s="1"/>
  <c r="BU312" i="4"/>
  <c r="CG312" i="4" s="1"/>
  <c r="CS312" i="4" s="1"/>
  <c r="BT312" i="4"/>
  <c r="CF312" i="4" s="1"/>
  <c r="CR312" i="4" s="1"/>
  <c r="EE311" i="4"/>
  <c r="DY311" i="4"/>
  <c r="DT311" i="4"/>
  <c r="DQ311" i="4"/>
  <c r="DP311" i="4"/>
  <c r="DO311" i="4"/>
  <c r="EC311" i="4" s="1"/>
  <c r="DN311" i="4"/>
  <c r="DM311" i="4"/>
  <c r="DL311" i="4"/>
  <c r="DK311" i="4"/>
  <c r="DJ311" i="4"/>
  <c r="DI311" i="4"/>
  <c r="DH311" i="4"/>
  <c r="DG311" i="4"/>
  <c r="DF311" i="4"/>
  <c r="DB311" i="4"/>
  <c r="CV311" i="4"/>
  <c r="CU311" i="4"/>
  <c r="DW311" i="4" s="1"/>
  <c r="CT311" i="4"/>
  <c r="CM311" i="4"/>
  <c r="CY311" i="4" s="1"/>
  <c r="CL311" i="4"/>
  <c r="CX311" i="4" s="1"/>
  <c r="CK311" i="4"/>
  <c r="CW311" i="4" s="1"/>
  <c r="CI311" i="4"/>
  <c r="CE311" i="4"/>
  <c r="CQ311" i="4" s="1"/>
  <c r="DC311" i="4" s="1"/>
  <c r="CD311" i="4"/>
  <c r="CP311" i="4" s="1"/>
  <c r="CC311" i="4"/>
  <c r="CO311" i="4" s="1"/>
  <c r="DA311" i="4" s="1"/>
  <c r="CB311" i="4"/>
  <c r="CN311" i="4" s="1"/>
  <c r="CZ311" i="4" s="1"/>
  <c r="EB311" i="4" s="1"/>
  <c r="CA311" i="4"/>
  <c r="BZ311" i="4"/>
  <c r="BY311" i="4"/>
  <c r="BX311" i="4"/>
  <c r="CJ311" i="4" s="1"/>
  <c r="BW311" i="4"/>
  <c r="BV311" i="4"/>
  <c r="CH311" i="4" s="1"/>
  <c r="BU311" i="4"/>
  <c r="CG311" i="4" s="1"/>
  <c r="CS311" i="4" s="1"/>
  <c r="BT311" i="4"/>
  <c r="CF311" i="4" s="1"/>
  <c r="CR311" i="4" s="1"/>
  <c r="DY310" i="4"/>
  <c r="DW310" i="4"/>
  <c r="DU310" i="4"/>
  <c r="DQ310" i="4"/>
  <c r="DP310" i="4"/>
  <c r="DO310" i="4"/>
  <c r="DN310" i="4"/>
  <c r="DM310" i="4"/>
  <c r="EA310" i="4" s="1"/>
  <c r="DL310" i="4"/>
  <c r="DK310" i="4"/>
  <c r="DJ310" i="4"/>
  <c r="DI310" i="4"/>
  <c r="DH310" i="4"/>
  <c r="DG310" i="4"/>
  <c r="DF310" i="4"/>
  <c r="DA310" i="4"/>
  <c r="CX310" i="4"/>
  <c r="DZ310" i="4" s="1"/>
  <c r="CO310" i="4"/>
  <c r="CN310" i="4"/>
  <c r="CZ310" i="4" s="1"/>
  <c r="CM310" i="4"/>
  <c r="CY310" i="4" s="1"/>
  <c r="CH310" i="4"/>
  <c r="CT310" i="4" s="1"/>
  <c r="DV310" i="4" s="1"/>
  <c r="CG310" i="4"/>
  <c r="CS310" i="4" s="1"/>
  <c r="CF310" i="4"/>
  <c r="CR310" i="4" s="1"/>
  <c r="CE310" i="4"/>
  <c r="CQ310" i="4" s="1"/>
  <c r="DC310" i="4" s="1"/>
  <c r="CD310" i="4"/>
  <c r="CP310" i="4" s="1"/>
  <c r="DB310" i="4" s="1"/>
  <c r="ED310" i="4" s="1"/>
  <c r="CC310" i="4"/>
  <c r="CB310" i="4"/>
  <c r="CA310" i="4"/>
  <c r="BZ310" i="4"/>
  <c r="CL310" i="4" s="1"/>
  <c r="BY310" i="4"/>
  <c r="CK310" i="4" s="1"/>
  <c r="CW310" i="4" s="1"/>
  <c r="BX310" i="4"/>
  <c r="CJ310" i="4" s="1"/>
  <c r="CV310" i="4" s="1"/>
  <c r="BW310" i="4"/>
  <c r="CI310" i="4" s="1"/>
  <c r="CU310" i="4" s="1"/>
  <c r="BV310" i="4"/>
  <c r="BU310" i="4"/>
  <c r="BT310" i="4"/>
  <c r="EE309" i="4"/>
  <c r="ED309" i="4"/>
  <c r="DW309" i="4"/>
  <c r="DV309" i="4"/>
  <c r="DQ309" i="4"/>
  <c r="DP309" i="4"/>
  <c r="DO309" i="4"/>
  <c r="DN309" i="4"/>
  <c r="EB309" i="4" s="1"/>
  <c r="DM309" i="4"/>
  <c r="EA309" i="4" s="1"/>
  <c r="DL309" i="4"/>
  <c r="DZ309" i="4" s="1"/>
  <c r="DK309" i="4"/>
  <c r="DJ309" i="4"/>
  <c r="DI309" i="4"/>
  <c r="DH309" i="4"/>
  <c r="DG309" i="4"/>
  <c r="DF309" i="4"/>
  <c r="CW309" i="4"/>
  <c r="CR309" i="4"/>
  <c r="CP309" i="4"/>
  <c r="DB309" i="4" s="1"/>
  <c r="CN309" i="4"/>
  <c r="CZ309" i="4" s="1"/>
  <c r="CK309" i="4"/>
  <c r="CJ309" i="4"/>
  <c r="CV309" i="4" s="1"/>
  <c r="DX309" i="4" s="1"/>
  <c r="CH309" i="4"/>
  <c r="CT309" i="4" s="1"/>
  <c r="CE309" i="4"/>
  <c r="CQ309" i="4" s="1"/>
  <c r="DC309" i="4" s="1"/>
  <c r="CD309" i="4"/>
  <c r="CC309" i="4"/>
  <c r="CO309" i="4" s="1"/>
  <c r="DA309" i="4" s="1"/>
  <c r="EC309" i="4" s="1"/>
  <c r="CB309" i="4"/>
  <c r="CA309" i="4"/>
  <c r="CM309" i="4" s="1"/>
  <c r="CY309" i="4" s="1"/>
  <c r="BZ309" i="4"/>
  <c r="CL309" i="4" s="1"/>
  <c r="CX309" i="4" s="1"/>
  <c r="BY309" i="4"/>
  <c r="BX309" i="4"/>
  <c r="BW309" i="4"/>
  <c r="CI309" i="4" s="1"/>
  <c r="CU309" i="4" s="1"/>
  <c r="BV309" i="4"/>
  <c r="BU309" i="4"/>
  <c r="CG309" i="4" s="1"/>
  <c r="CS309" i="4" s="1"/>
  <c r="DU309" i="4" s="1"/>
  <c r="BT309" i="4"/>
  <c r="CF309" i="4" s="1"/>
  <c r="DQ308" i="4"/>
  <c r="EE308" i="4" s="1"/>
  <c r="DP308" i="4"/>
  <c r="DO308" i="4"/>
  <c r="DN308" i="4"/>
  <c r="DM308" i="4"/>
  <c r="DL308" i="4"/>
  <c r="DK308" i="4"/>
  <c r="DJ308" i="4"/>
  <c r="DX308" i="4" s="1"/>
  <c r="DI308" i="4"/>
  <c r="DW308" i="4" s="1"/>
  <c r="DH308" i="4"/>
  <c r="DG308" i="4"/>
  <c r="DF308" i="4"/>
  <c r="DA308" i="4"/>
  <c r="EC308" i="4" s="1"/>
  <c r="CZ308" i="4"/>
  <c r="CY308" i="4"/>
  <c r="EA308" i="4" s="1"/>
  <c r="CX308" i="4"/>
  <c r="DZ308" i="4" s="1"/>
  <c r="CR308" i="4"/>
  <c r="CQ308" i="4"/>
  <c r="DC308" i="4" s="1"/>
  <c r="CP308" i="4"/>
  <c r="DB308" i="4" s="1"/>
  <c r="CO308" i="4"/>
  <c r="CJ308" i="4"/>
  <c r="CV308" i="4" s="1"/>
  <c r="CI308" i="4"/>
  <c r="CU308" i="4" s="1"/>
  <c r="CH308" i="4"/>
  <c r="CT308" i="4" s="1"/>
  <c r="CG308" i="4"/>
  <c r="CS308" i="4" s="1"/>
  <c r="CE308" i="4"/>
  <c r="CD308" i="4"/>
  <c r="CC308" i="4"/>
  <c r="CB308" i="4"/>
  <c r="CN308" i="4" s="1"/>
  <c r="CA308" i="4"/>
  <c r="CM308" i="4" s="1"/>
  <c r="BZ308" i="4"/>
  <c r="CL308" i="4" s="1"/>
  <c r="BY308" i="4"/>
  <c r="CK308" i="4" s="1"/>
  <c r="CW308" i="4" s="1"/>
  <c r="BX308" i="4"/>
  <c r="BW308" i="4"/>
  <c r="BV308" i="4"/>
  <c r="BU308" i="4"/>
  <c r="BT308" i="4"/>
  <c r="CF308" i="4" s="1"/>
  <c r="EE307" i="4"/>
  <c r="DX307" i="4"/>
  <c r="DW307" i="4"/>
  <c r="DQ307" i="4"/>
  <c r="DP307" i="4"/>
  <c r="DO307" i="4"/>
  <c r="DN307" i="4"/>
  <c r="DM307" i="4"/>
  <c r="DL307" i="4"/>
  <c r="DK307" i="4"/>
  <c r="DS307" i="4" s="1"/>
  <c r="DJ307" i="4"/>
  <c r="DI307" i="4"/>
  <c r="DH307" i="4"/>
  <c r="DG307" i="4"/>
  <c r="DF307" i="4"/>
  <c r="DC307" i="4"/>
  <c r="CW307" i="4"/>
  <c r="CT307" i="4"/>
  <c r="CN307" i="4"/>
  <c r="CZ307" i="4" s="1"/>
  <c r="EB307" i="4" s="1"/>
  <c r="CM307" i="4"/>
  <c r="CY307" i="4" s="1"/>
  <c r="CL307" i="4"/>
  <c r="CX307" i="4" s="1"/>
  <c r="CK307" i="4"/>
  <c r="CE307" i="4"/>
  <c r="CQ307" i="4" s="1"/>
  <c r="CD307" i="4"/>
  <c r="CP307" i="4" s="1"/>
  <c r="DB307" i="4" s="1"/>
  <c r="CC307" i="4"/>
  <c r="CO307" i="4" s="1"/>
  <c r="DA307" i="4" s="1"/>
  <c r="EC307" i="4" s="1"/>
  <c r="CB307" i="4"/>
  <c r="CA307" i="4"/>
  <c r="BZ307" i="4"/>
  <c r="BY307" i="4"/>
  <c r="BX307" i="4"/>
  <c r="CJ307" i="4" s="1"/>
  <c r="CV307" i="4" s="1"/>
  <c r="BW307" i="4"/>
  <c r="CI307" i="4" s="1"/>
  <c r="CU307" i="4" s="1"/>
  <c r="BV307" i="4"/>
  <c r="CH307" i="4" s="1"/>
  <c r="BU307" i="4"/>
  <c r="CG307" i="4" s="1"/>
  <c r="CS307" i="4" s="1"/>
  <c r="DU307" i="4" s="1"/>
  <c r="BT307" i="4"/>
  <c r="CF307" i="4" s="1"/>
  <c r="CR307" i="4" s="1"/>
  <c r="DT307" i="4" s="1"/>
  <c r="EB306" i="4"/>
  <c r="DT306" i="4"/>
  <c r="DQ306" i="4"/>
  <c r="EE306" i="4" s="1"/>
  <c r="DP306" i="4"/>
  <c r="DO306" i="4"/>
  <c r="DN306" i="4"/>
  <c r="DM306" i="4"/>
  <c r="DL306" i="4"/>
  <c r="DK306" i="4"/>
  <c r="DJ306" i="4"/>
  <c r="DX306" i="4" s="1"/>
  <c r="DI306" i="4"/>
  <c r="DH306" i="4"/>
  <c r="DG306" i="4"/>
  <c r="DU306" i="4" s="1"/>
  <c r="DF306" i="4"/>
  <c r="DC306" i="4"/>
  <c r="CY306" i="4"/>
  <c r="EA306" i="4" s="1"/>
  <c r="CQ306" i="4"/>
  <c r="CP306" i="4"/>
  <c r="DB306" i="4" s="1"/>
  <c r="ED306" i="4" s="1"/>
  <c r="CN306" i="4"/>
  <c r="CZ306" i="4" s="1"/>
  <c r="CK306" i="4"/>
  <c r="CW306" i="4" s="1"/>
  <c r="CI306" i="4"/>
  <c r="CU306" i="4" s="1"/>
  <c r="CH306" i="4"/>
  <c r="CT306" i="4" s="1"/>
  <c r="DV306" i="4" s="1"/>
  <c r="CF306" i="4"/>
  <c r="CR306" i="4" s="1"/>
  <c r="CE306" i="4"/>
  <c r="CD306" i="4"/>
  <c r="CC306" i="4"/>
  <c r="CO306" i="4" s="1"/>
  <c r="DA306" i="4" s="1"/>
  <c r="EC306" i="4" s="1"/>
  <c r="CB306" i="4"/>
  <c r="CA306" i="4"/>
  <c r="CM306" i="4" s="1"/>
  <c r="BZ306" i="4"/>
  <c r="CL306" i="4" s="1"/>
  <c r="CX306" i="4" s="1"/>
  <c r="BY306" i="4"/>
  <c r="BX306" i="4"/>
  <c r="CJ306" i="4" s="1"/>
  <c r="CV306" i="4" s="1"/>
  <c r="BW306" i="4"/>
  <c r="BV306" i="4"/>
  <c r="BU306" i="4"/>
  <c r="CG306" i="4" s="1"/>
  <c r="CS306" i="4" s="1"/>
  <c r="BT306" i="4"/>
  <c r="DX305" i="4"/>
  <c r="DW305" i="4"/>
  <c r="DQ305" i="4"/>
  <c r="DP305" i="4"/>
  <c r="ED305" i="4" s="1"/>
  <c r="DO305" i="4"/>
  <c r="DN305" i="4"/>
  <c r="DM305" i="4"/>
  <c r="DL305" i="4"/>
  <c r="DK305" i="4"/>
  <c r="DJ305" i="4"/>
  <c r="DI305" i="4"/>
  <c r="DH305" i="4"/>
  <c r="DG305" i="4"/>
  <c r="DF305" i="4"/>
  <c r="CP305" i="4"/>
  <c r="DB305" i="4" s="1"/>
  <c r="CO305" i="4"/>
  <c r="DA305" i="4" s="1"/>
  <c r="CN305" i="4"/>
  <c r="CZ305" i="4" s="1"/>
  <c r="CM305" i="4"/>
  <c r="CY305" i="4" s="1"/>
  <c r="CH305" i="4"/>
  <c r="CT305" i="4" s="1"/>
  <c r="DV305" i="4" s="1"/>
  <c r="CG305" i="4"/>
  <c r="CS305" i="4" s="1"/>
  <c r="CF305" i="4"/>
  <c r="CR305" i="4" s="1"/>
  <c r="CE305" i="4"/>
  <c r="CQ305" i="4" s="1"/>
  <c r="DC305" i="4" s="1"/>
  <c r="CD305" i="4"/>
  <c r="CC305" i="4"/>
  <c r="CB305" i="4"/>
  <c r="CA305" i="4"/>
  <c r="BZ305" i="4"/>
  <c r="CL305" i="4" s="1"/>
  <c r="CX305" i="4" s="1"/>
  <c r="BY305" i="4"/>
  <c r="CK305" i="4" s="1"/>
  <c r="CW305" i="4" s="1"/>
  <c r="DY305" i="4" s="1"/>
  <c r="BX305" i="4"/>
  <c r="CJ305" i="4" s="1"/>
  <c r="CV305" i="4" s="1"/>
  <c r="BW305" i="4"/>
  <c r="CI305" i="4" s="1"/>
  <c r="CU305" i="4" s="1"/>
  <c r="BV305" i="4"/>
  <c r="BU305" i="4"/>
  <c r="BT305" i="4"/>
  <c r="DV304" i="4"/>
  <c r="DU304" i="4"/>
  <c r="DQ304" i="4"/>
  <c r="DP304" i="4"/>
  <c r="DO304" i="4"/>
  <c r="DN304" i="4"/>
  <c r="DM304" i="4"/>
  <c r="EA304" i="4" s="1"/>
  <c r="DL304" i="4"/>
  <c r="DK304" i="4"/>
  <c r="DY304" i="4" s="1"/>
  <c r="DJ304" i="4"/>
  <c r="DX304" i="4" s="1"/>
  <c r="DI304" i="4"/>
  <c r="DH304" i="4"/>
  <c r="DG304" i="4"/>
  <c r="DF304" i="4"/>
  <c r="DB304" i="4"/>
  <c r="ED304" i="4" s="1"/>
  <c r="CX304" i="4"/>
  <c r="CW304" i="4"/>
  <c r="CV304" i="4"/>
  <c r="CP304" i="4"/>
  <c r="CO304" i="4"/>
  <c r="DA304" i="4" s="1"/>
  <c r="EC304" i="4" s="1"/>
  <c r="CM304" i="4"/>
  <c r="CY304" i="4" s="1"/>
  <c r="CL304" i="4"/>
  <c r="CG304" i="4"/>
  <c r="CS304" i="4" s="1"/>
  <c r="CE304" i="4"/>
  <c r="CQ304" i="4" s="1"/>
  <c r="DC304" i="4" s="1"/>
  <c r="EE304" i="4" s="1"/>
  <c r="CD304" i="4"/>
  <c r="CC304" i="4"/>
  <c r="CB304" i="4"/>
  <c r="CN304" i="4" s="1"/>
  <c r="CZ304" i="4" s="1"/>
  <c r="CA304" i="4"/>
  <c r="BZ304" i="4"/>
  <c r="BY304" i="4"/>
  <c r="CK304" i="4" s="1"/>
  <c r="BX304" i="4"/>
  <c r="CJ304" i="4" s="1"/>
  <c r="BW304" i="4"/>
  <c r="CI304" i="4" s="1"/>
  <c r="CU304" i="4" s="1"/>
  <c r="DW304" i="4" s="1"/>
  <c r="BV304" i="4"/>
  <c r="CH304" i="4" s="1"/>
  <c r="CT304" i="4" s="1"/>
  <c r="BU304" i="4"/>
  <c r="BT304" i="4"/>
  <c r="CF304" i="4" s="1"/>
  <c r="CR304" i="4" s="1"/>
  <c r="DV303" i="4"/>
  <c r="DQ303" i="4"/>
  <c r="DP303" i="4"/>
  <c r="DO303" i="4"/>
  <c r="EC303" i="4" s="1"/>
  <c r="DN303" i="4"/>
  <c r="EB303" i="4" s="1"/>
  <c r="DM303" i="4"/>
  <c r="EA303" i="4" s="1"/>
  <c r="DL303" i="4"/>
  <c r="DK303" i="4"/>
  <c r="DJ303" i="4"/>
  <c r="DI303" i="4"/>
  <c r="DH303" i="4"/>
  <c r="DG303" i="4"/>
  <c r="DF303" i="4"/>
  <c r="DB303" i="4"/>
  <c r="CZ303" i="4"/>
  <c r="CV303" i="4"/>
  <c r="DX303" i="4" s="1"/>
  <c r="CR303" i="4"/>
  <c r="CQ303" i="4"/>
  <c r="DC303" i="4" s="1"/>
  <c r="EE303" i="4" s="1"/>
  <c r="CP303" i="4"/>
  <c r="CO303" i="4"/>
  <c r="DA303" i="4" s="1"/>
  <c r="CN303" i="4"/>
  <c r="CM303" i="4"/>
  <c r="CY303" i="4" s="1"/>
  <c r="CL303" i="4"/>
  <c r="CX303" i="4" s="1"/>
  <c r="CI303" i="4"/>
  <c r="CU303" i="4" s="1"/>
  <c r="DW303" i="4" s="1"/>
  <c r="CH303" i="4"/>
  <c r="CT303" i="4" s="1"/>
  <c r="CG303" i="4"/>
  <c r="CS303" i="4" s="1"/>
  <c r="DU303" i="4" s="1"/>
  <c r="CF303" i="4"/>
  <c r="CE303" i="4"/>
  <c r="CD303" i="4"/>
  <c r="CC303" i="4"/>
  <c r="CB303" i="4"/>
  <c r="CA303" i="4"/>
  <c r="BZ303" i="4"/>
  <c r="BY303" i="4"/>
  <c r="CK303" i="4" s="1"/>
  <c r="CW303" i="4" s="1"/>
  <c r="BX303" i="4"/>
  <c r="CJ303" i="4" s="1"/>
  <c r="BW303" i="4"/>
  <c r="BV303" i="4"/>
  <c r="BU303" i="4"/>
  <c r="BT303" i="4"/>
  <c r="EE302" i="4"/>
  <c r="DZ302" i="4"/>
  <c r="DX302" i="4"/>
  <c r="DW302" i="4"/>
  <c r="DQ302" i="4"/>
  <c r="DP302" i="4"/>
  <c r="DO302" i="4"/>
  <c r="DN302" i="4"/>
  <c r="DM302" i="4"/>
  <c r="EA302" i="4" s="1"/>
  <c r="DL302" i="4"/>
  <c r="DK302" i="4"/>
  <c r="DJ302" i="4"/>
  <c r="DI302" i="4"/>
  <c r="DH302" i="4"/>
  <c r="DG302" i="4"/>
  <c r="DF302" i="4"/>
  <c r="CW302" i="4"/>
  <c r="DY302" i="4" s="1"/>
  <c r="CQ302" i="4"/>
  <c r="DC302" i="4" s="1"/>
  <c r="CK302" i="4"/>
  <c r="CJ302" i="4"/>
  <c r="CV302" i="4" s="1"/>
  <c r="CI302" i="4"/>
  <c r="CU302" i="4" s="1"/>
  <c r="CE302" i="4"/>
  <c r="CD302" i="4"/>
  <c r="CP302" i="4" s="1"/>
  <c r="DB302" i="4" s="1"/>
  <c r="ED302" i="4" s="1"/>
  <c r="CC302" i="4"/>
  <c r="CO302" i="4" s="1"/>
  <c r="DA302" i="4" s="1"/>
  <c r="CB302" i="4"/>
  <c r="CN302" i="4" s="1"/>
  <c r="CZ302" i="4" s="1"/>
  <c r="CA302" i="4"/>
  <c r="CM302" i="4" s="1"/>
  <c r="CY302" i="4" s="1"/>
  <c r="BZ302" i="4"/>
  <c r="CL302" i="4" s="1"/>
  <c r="CX302" i="4" s="1"/>
  <c r="BY302" i="4"/>
  <c r="BX302" i="4"/>
  <c r="BW302" i="4"/>
  <c r="BV302" i="4"/>
  <c r="CH302" i="4" s="1"/>
  <c r="CT302" i="4" s="1"/>
  <c r="DV302" i="4" s="1"/>
  <c r="BU302" i="4"/>
  <c r="CG302" i="4" s="1"/>
  <c r="CS302" i="4" s="1"/>
  <c r="BT302" i="4"/>
  <c r="CF302" i="4" s="1"/>
  <c r="CR302" i="4" s="1"/>
  <c r="DW301" i="4"/>
  <c r="DQ301" i="4"/>
  <c r="DP301" i="4"/>
  <c r="DO301" i="4"/>
  <c r="EC301" i="4" s="1"/>
  <c r="DN301" i="4"/>
  <c r="EB301" i="4" s="1"/>
  <c r="DM301" i="4"/>
  <c r="DL301" i="4"/>
  <c r="DK301" i="4"/>
  <c r="DJ301" i="4"/>
  <c r="DI301" i="4"/>
  <c r="DH301" i="4"/>
  <c r="DG301" i="4"/>
  <c r="DF301" i="4"/>
  <c r="DR301" i="4" s="1"/>
  <c r="DC301" i="4"/>
  <c r="DB301" i="4"/>
  <c r="DA301" i="4"/>
  <c r="CV301" i="4"/>
  <c r="DX301" i="4" s="1"/>
  <c r="CS301" i="4"/>
  <c r="CR301" i="4"/>
  <c r="CQ301" i="4"/>
  <c r="CP301" i="4"/>
  <c r="CK301" i="4"/>
  <c r="CW301" i="4" s="1"/>
  <c r="DY301" i="4" s="1"/>
  <c r="CJ301" i="4"/>
  <c r="CI301" i="4"/>
  <c r="CU301" i="4" s="1"/>
  <c r="CH301" i="4"/>
  <c r="CT301" i="4" s="1"/>
  <c r="CE301" i="4"/>
  <c r="CD301" i="4"/>
  <c r="CC301" i="4"/>
  <c r="CO301" i="4" s="1"/>
  <c r="CB301" i="4"/>
  <c r="CN301" i="4" s="1"/>
  <c r="CZ301" i="4" s="1"/>
  <c r="CA301" i="4"/>
  <c r="CM301" i="4" s="1"/>
  <c r="CY301" i="4" s="1"/>
  <c r="EA301" i="4" s="1"/>
  <c r="BZ301" i="4"/>
  <c r="CL301" i="4" s="1"/>
  <c r="CX301" i="4" s="1"/>
  <c r="DZ301" i="4" s="1"/>
  <c r="BY301" i="4"/>
  <c r="BX301" i="4"/>
  <c r="BW301" i="4"/>
  <c r="BV301" i="4"/>
  <c r="BU301" i="4"/>
  <c r="CG301" i="4" s="1"/>
  <c r="BT301" i="4"/>
  <c r="CF301" i="4" s="1"/>
  <c r="DT300" i="4"/>
  <c r="DQ300" i="4"/>
  <c r="DP300" i="4"/>
  <c r="ED300" i="4" s="1"/>
  <c r="DO300" i="4"/>
  <c r="DN300" i="4"/>
  <c r="DM300" i="4"/>
  <c r="EA300" i="4" s="1"/>
  <c r="DL300" i="4"/>
  <c r="DK300" i="4"/>
  <c r="DJ300" i="4"/>
  <c r="DI300" i="4"/>
  <c r="DH300" i="4"/>
  <c r="DV300" i="4" s="1"/>
  <c r="DG300" i="4"/>
  <c r="DF300" i="4"/>
  <c r="DC300" i="4"/>
  <c r="CX300" i="4"/>
  <c r="CW300" i="4"/>
  <c r="DY300" i="4" s="1"/>
  <c r="CV300" i="4"/>
  <c r="DX300" i="4" s="1"/>
  <c r="CU300" i="4"/>
  <c r="CT300" i="4"/>
  <c r="CM300" i="4"/>
  <c r="CY300" i="4" s="1"/>
  <c r="CL300" i="4"/>
  <c r="CK300" i="4"/>
  <c r="CJ300" i="4"/>
  <c r="CE300" i="4"/>
  <c r="CQ300" i="4" s="1"/>
  <c r="CD300" i="4"/>
  <c r="CP300" i="4" s="1"/>
  <c r="DB300" i="4" s="1"/>
  <c r="CC300" i="4"/>
  <c r="CO300" i="4" s="1"/>
  <c r="DA300" i="4" s="1"/>
  <c r="EC300" i="4" s="1"/>
  <c r="CB300" i="4"/>
  <c r="CN300" i="4" s="1"/>
  <c r="CZ300" i="4" s="1"/>
  <c r="CA300" i="4"/>
  <c r="BZ300" i="4"/>
  <c r="BY300" i="4"/>
  <c r="BX300" i="4"/>
  <c r="BW300" i="4"/>
  <c r="CI300" i="4" s="1"/>
  <c r="BV300" i="4"/>
  <c r="CH300" i="4" s="1"/>
  <c r="BU300" i="4"/>
  <c r="CG300" i="4" s="1"/>
  <c r="CS300" i="4" s="1"/>
  <c r="DU300" i="4" s="1"/>
  <c r="BT300" i="4"/>
  <c r="CF300" i="4" s="1"/>
  <c r="CR300" i="4" s="1"/>
  <c r="DW299" i="4"/>
  <c r="DT299" i="4"/>
  <c r="DQ299" i="4"/>
  <c r="DP299" i="4"/>
  <c r="DO299" i="4"/>
  <c r="DN299" i="4"/>
  <c r="DM299" i="4"/>
  <c r="DL299" i="4"/>
  <c r="DZ299" i="4" s="1"/>
  <c r="DK299" i="4"/>
  <c r="DY299" i="4" s="1"/>
  <c r="DJ299" i="4"/>
  <c r="DI299" i="4"/>
  <c r="DH299" i="4"/>
  <c r="DG299" i="4"/>
  <c r="DF299" i="4"/>
  <c r="DC299" i="4"/>
  <c r="EE299" i="4" s="1"/>
  <c r="CX299" i="4"/>
  <c r="CU299" i="4"/>
  <c r="CQ299" i="4"/>
  <c r="CO299" i="4"/>
  <c r="DA299" i="4" s="1"/>
  <c r="CL299" i="4"/>
  <c r="CJ299" i="4"/>
  <c r="CV299" i="4" s="1"/>
  <c r="DX299" i="4" s="1"/>
  <c r="CI299" i="4"/>
  <c r="CG299" i="4"/>
  <c r="CS299" i="4" s="1"/>
  <c r="CE299" i="4"/>
  <c r="CD299" i="4"/>
  <c r="CP299" i="4" s="1"/>
  <c r="DB299" i="4" s="1"/>
  <c r="ED299" i="4" s="1"/>
  <c r="CC299" i="4"/>
  <c r="CB299" i="4"/>
  <c r="CN299" i="4" s="1"/>
  <c r="CZ299" i="4" s="1"/>
  <c r="EB299" i="4" s="1"/>
  <c r="CA299" i="4"/>
  <c r="CM299" i="4" s="1"/>
  <c r="CY299" i="4" s="1"/>
  <c r="BZ299" i="4"/>
  <c r="BY299" i="4"/>
  <c r="CK299" i="4" s="1"/>
  <c r="CW299" i="4" s="1"/>
  <c r="BX299" i="4"/>
  <c r="BW299" i="4"/>
  <c r="BV299" i="4"/>
  <c r="CH299" i="4" s="1"/>
  <c r="CT299" i="4" s="1"/>
  <c r="BU299" i="4"/>
  <c r="BT299" i="4"/>
  <c r="CF299" i="4" s="1"/>
  <c r="CR299" i="4" s="1"/>
  <c r="EB298" i="4"/>
  <c r="DQ298" i="4"/>
  <c r="EE298" i="4" s="1"/>
  <c r="DP298" i="4"/>
  <c r="DO298" i="4"/>
  <c r="DN298" i="4"/>
  <c r="DM298" i="4"/>
  <c r="DL298" i="4"/>
  <c r="DK298" i="4"/>
  <c r="DJ298" i="4"/>
  <c r="DI298" i="4"/>
  <c r="DW298" i="4" s="1"/>
  <c r="DH298" i="4"/>
  <c r="DG298" i="4"/>
  <c r="DF298" i="4"/>
  <c r="CW298" i="4"/>
  <c r="DY298" i="4" s="1"/>
  <c r="CV298" i="4"/>
  <c r="DX298" i="4" s="1"/>
  <c r="CR298" i="4"/>
  <c r="CQ298" i="4"/>
  <c r="DC298" i="4" s="1"/>
  <c r="CN298" i="4"/>
  <c r="CZ298" i="4" s="1"/>
  <c r="CL298" i="4"/>
  <c r="CX298" i="4" s="1"/>
  <c r="DZ298" i="4" s="1"/>
  <c r="CK298" i="4"/>
  <c r="CI298" i="4"/>
  <c r="CU298" i="4" s="1"/>
  <c r="CF298" i="4"/>
  <c r="CE298" i="4"/>
  <c r="CD298" i="4"/>
  <c r="CP298" i="4" s="1"/>
  <c r="DB298" i="4" s="1"/>
  <c r="CC298" i="4"/>
  <c r="CO298" i="4" s="1"/>
  <c r="DA298" i="4" s="1"/>
  <c r="CB298" i="4"/>
  <c r="CA298" i="4"/>
  <c r="CM298" i="4" s="1"/>
  <c r="CY298" i="4" s="1"/>
  <c r="BZ298" i="4"/>
  <c r="BY298" i="4"/>
  <c r="BX298" i="4"/>
  <c r="CJ298" i="4" s="1"/>
  <c r="BW298" i="4"/>
  <c r="BV298" i="4"/>
  <c r="CH298" i="4" s="1"/>
  <c r="CT298" i="4" s="1"/>
  <c r="BU298" i="4"/>
  <c r="CG298" i="4" s="1"/>
  <c r="CS298" i="4" s="1"/>
  <c r="BT298" i="4"/>
  <c r="DW297" i="4"/>
  <c r="DQ297" i="4"/>
  <c r="DP297" i="4"/>
  <c r="DO297" i="4"/>
  <c r="EC297" i="4" s="1"/>
  <c r="DN297" i="4"/>
  <c r="EB297" i="4" s="1"/>
  <c r="DM297" i="4"/>
  <c r="DL297" i="4"/>
  <c r="DK297" i="4"/>
  <c r="DJ297" i="4"/>
  <c r="DI297" i="4"/>
  <c r="DH297" i="4"/>
  <c r="DV297" i="4" s="1"/>
  <c r="DG297" i="4"/>
  <c r="DF297" i="4"/>
  <c r="DA297" i="4"/>
  <c r="CZ297" i="4"/>
  <c r="CY297" i="4"/>
  <c r="EA297" i="4" s="1"/>
  <c r="CR297" i="4"/>
  <c r="CQ297" i="4"/>
  <c r="DC297" i="4" s="1"/>
  <c r="CP297" i="4"/>
  <c r="DB297" i="4" s="1"/>
  <c r="CN297" i="4"/>
  <c r="CM297" i="4"/>
  <c r="CK297" i="4"/>
  <c r="CW297" i="4" s="1"/>
  <c r="CF297" i="4"/>
  <c r="CE297" i="4"/>
  <c r="CD297" i="4"/>
  <c r="CC297" i="4"/>
  <c r="CO297" i="4" s="1"/>
  <c r="CB297" i="4"/>
  <c r="CA297" i="4"/>
  <c r="BZ297" i="4"/>
  <c r="CL297" i="4" s="1"/>
  <c r="CX297" i="4" s="1"/>
  <c r="DZ297" i="4" s="1"/>
  <c r="BY297" i="4"/>
  <c r="BX297" i="4"/>
  <c r="CJ297" i="4" s="1"/>
  <c r="CV297" i="4" s="1"/>
  <c r="DX297" i="4" s="1"/>
  <c r="BW297" i="4"/>
  <c r="CI297" i="4" s="1"/>
  <c r="CU297" i="4" s="1"/>
  <c r="BV297" i="4"/>
  <c r="CH297" i="4" s="1"/>
  <c r="CT297" i="4" s="1"/>
  <c r="BU297" i="4"/>
  <c r="CG297" i="4" s="1"/>
  <c r="CS297" i="4" s="1"/>
  <c r="BT297" i="4"/>
  <c r="EB296" i="4"/>
  <c r="EA296" i="4"/>
  <c r="DQ296" i="4"/>
  <c r="DP296" i="4"/>
  <c r="DO296" i="4"/>
  <c r="DN296" i="4"/>
  <c r="DM296" i="4"/>
  <c r="DL296" i="4"/>
  <c r="DK296" i="4"/>
  <c r="DS296" i="4" s="1"/>
  <c r="DJ296" i="4"/>
  <c r="DI296" i="4"/>
  <c r="DH296" i="4"/>
  <c r="DG296" i="4"/>
  <c r="DF296" i="4"/>
  <c r="DC296" i="4"/>
  <c r="CV296" i="4"/>
  <c r="CU296" i="4"/>
  <c r="CO296" i="4"/>
  <c r="DA296" i="4" s="1"/>
  <c r="EC296" i="4" s="1"/>
  <c r="CN296" i="4"/>
  <c r="CZ296" i="4" s="1"/>
  <c r="CM296" i="4"/>
  <c r="CY296" i="4" s="1"/>
  <c r="CH296" i="4"/>
  <c r="CT296" i="4" s="1"/>
  <c r="DV296" i="4" s="1"/>
  <c r="CG296" i="4"/>
  <c r="CS296" i="4" s="1"/>
  <c r="DU296" i="4" s="1"/>
  <c r="CF296" i="4"/>
  <c r="CR296" i="4" s="1"/>
  <c r="CE296" i="4"/>
  <c r="CQ296" i="4" s="1"/>
  <c r="CD296" i="4"/>
  <c r="CP296" i="4" s="1"/>
  <c r="DB296" i="4" s="1"/>
  <c r="ED296" i="4" s="1"/>
  <c r="CC296" i="4"/>
  <c r="CB296" i="4"/>
  <c r="CA296" i="4"/>
  <c r="BZ296" i="4"/>
  <c r="CL296" i="4" s="1"/>
  <c r="CX296" i="4" s="1"/>
  <c r="BY296" i="4"/>
  <c r="CK296" i="4" s="1"/>
  <c r="CW296" i="4" s="1"/>
  <c r="BX296" i="4"/>
  <c r="CJ296" i="4" s="1"/>
  <c r="BW296" i="4"/>
  <c r="CI296" i="4" s="1"/>
  <c r="BV296" i="4"/>
  <c r="BU296" i="4"/>
  <c r="BT296" i="4"/>
  <c r="EE295" i="4"/>
  <c r="ED295" i="4"/>
  <c r="DQ295" i="4"/>
  <c r="DP295" i="4"/>
  <c r="DO295" i="4"/>
  <c r="DN295" i="4"/>
  <c r="DM295" i="4"/>
  <c r="DL295" i="4"/>
  <c r="DK295" i="4"/>
  <c r="DJ295" i="4"/>
  <c r="DI295" i="4"/>
  <c r="DH295" i="4"/>
  <c r="DG295" i="4"/>
  <c r="DS295" i="4" s="1"/>
  <c r="DF295" i="4"/>
  <c r="DR295" i="4" s="1"/>
  <c r="CY295" i="4"/>
  <c r="CX295" i="4"/>
  <c r="CQ295" i="4"/>
  <c r="DC295" i="4" s="1"/>
  <c r="CP295" i="4"/>
  <c r="DB295" i="4" s="1"/>
  <c r="CO295" i="4"/>
  <c r="DA295" i="4" s="1"/>
  <c r="CJ295" i="4"/>
  <c r="CV295" i="4" s="1"/>
  <c r="DX295" i="4" s="1"/>
  <c r="CI295" i="4"/>
  <c r="CU295" i="4" s="1"/>
  <c r="DW295" i="4" s="1"/>
  <c r="CH295" i="4"/>
  <c r="CT295" i="4" s="1"/>
  <c r="DV295" i="4" s="1"/>
  <c r="CG295" i="4"/>
  <c r="CS295" i="4" s="1"/>
  <c r="DU295" i="4" s="1"/>
  <c r="CE295" i="4"/>
  <c r="CD295" i="4"/>
  <c r="CC295" i="4"/>
  <c r="CB295" i="4"/>
  <c r="CN295" i="4" s="1"/>
  <c r="CZ295" i="4" s="1"/>
  <c r="CA295" i="4"/>
  <c r="CM295" i="4" s="1"/>
  <c r="BZ295" i="4"/>
  <c r="CL295" i="4" s="1"/>
  <c r="BY295" i="4"/>
  <c r="CK295" i="4" s="1"/>
  <c r="CW295" i="4" s="1"/>
  <c r="BX295" i="4"/>
  <c r="BW295" i="4"/>
  <c r="BV295" i="4"/>
  <c r="BU295" i="4"/>
  <c r="BT295" i="4"/>
  <c r="CF295" i="4" s="1"/>
  <c r="CR295" i="4" s="1"/>
  <c r="EE294" i="4"/>
  <c r="DY294" i="4"/>
  <c r="DQ294" i="4"/>
  <c r="DP294" i="4"/>
  <c r="DO294" i="4"/>
  <c r="DN294" i="4"/>
  <c r="EB294" i="4" s="1"/>
  <c r="DM294" i="4"/>
  <c r="EA294" i="4" s="1"/>
  <c r="DL294" i="4"/>
  <c r="DK294" i="4"/>
  <c r="DJ294" i="4"/>
  <c r="DI294" i="4"/>
  <c r="DW294" i="4" s="1"/>
  <c r="DH294" i="4"/>
  <c r="DG294" i="4"/>
  <c r="DF294" i="4"/>
  <c r="DB294" i="4"/>
  <c r="CR294" i="4"/>
  <c r="CQ294" i="4"/>
  <c r="DC294" i="4" s="1"/>
  <c r="CP294" i="4"/>
  <c r="CK294" i="4"/>
  <c r="CW294" i="4" s="1"/>
  <c r="CJ294" i="4"/>
  <c r="CV294" i="4" s="1"/>
  <c r="DX294" i="4" s="1"/>
  <c r="CI294" i="4"/>
  <c r="CU294" i="4" s="1"/>
  <c r="CE294" i="4"/>
  <c r="CD294" i="4"/>
  <c r="CC294" i="4"/>
  <c r="CO294" i="4" s="1"/>
  <c r="DA294" i="4" s="1"/>
  <c r="CB294" i="4"/>
  <c r="CN294" i="4" s="1"/>
  <c r="CZ294" i="4" s="1"/>
  <c r="CA294" i="4"/>
  <c r="CM294" i="4" s="1"/>
  <c r="CY294" i="4" s="1"/>
  <c r="BZ294" i="4"/>
  <c r="CL294" i="4" s="1"/>
  <c r="CX294" i="4" s="1"/>
  <c r="DZ294" i="4" s="1"/>
  <c r="BY294" i="4"/>
  <c r="BX294" i="4"/>
  <c r="BW294" i="4"/>
  <c r="BV294" i="4"/>
  <c r="CH294" i="4" s="1"/>
  <c r="CT294" i="4" s="1"/>
  <c r="DV294" i="4" s="1"/>
  <c r="BU294" i="4"/>
  <c r="CG294" i="4" s="1"/>
  <c r="CS294" i="4" s="1"/>
  <c r="BT294" i="4"/>
  <c r="CF294" i="4" s="1"/>
  <c r="DZ293" i="4"/>
  <c r="DY293" i="4"/>
  <c r="DQ293" i="4"/>
  <c r="DP293" i="4"/>
  <c r="DO293" i="4"/>
  <c r="DN293" i="4"/>
  <c r="DM293" i="4"/>
  <c r="DL293" i="4"/>
  <c r="DK293" i="4"/>
  <c r="DS293" i="4" s="1"/>
  <c r="DJ293" i="4"/>
  <c r="DR293" i="4" s="1"/>
  <c r="DI293" i="4"/>
  <c r="DH293" i="4"/>
  <c r="DG293" i="4"/>
  <c r="DU293" i="4" s="1"/>
  <c r="DF293" i="4"/>
  <c r="DB293" i="4"/>
  <c r="DA293" i="4"/>
  <c r="CT293" i="4"/>
  <c r="CS293" i="4"/>
  <c r="CM293" i="4"/>
  <c r="CY293" i="4" s="1"/>
  <c r="EA293" i="4" s="1"/>
  <c r="CL293" i="4"/>
  <c r="CX293" i="4" s="1"/>
  <c r="CK293" i="4"/>
  <c r="CW293" i="4" s="1"/>
  <c r="CF293" i="4"/>
  <c r="CR293" i="4" s="1"/>
  <c r="DT293" i="4" s="1"/>
  <c r="CE293" i="4"/>
  <c r="CQ293" i="4" s="1"/>
  <c r="DC293" i="4" s="1"/>
  <c r="CD293" i="4"/>
  <c r="CP293" i="4" s="1"/>
  <c r="CC293" i="4"/>
  <c r="CO293" i="4" s="1"/>
  <c r="CB293" i="4"/>
  <c r="CN293" i="4" s="1"/>
  <c r="CZ293" i="4" s="1"/>
  <c r="EB293" i="4" s="1"/>
  <c r="CA293" i="4"/>
  <c r="BZ293" i="4"/>
  <c r="BY293" i="4"/>
  <c r="BX293" i="4"/>
  <c r="CJ293" i="4" s="1"/>
  <c r="CV293" i="4" s="1"/>
  <c r="DX293" i="4" s="1"/>
  <c r="BW293" i="4"/>
  <c r="CI293" i="4" s="1"/>
  <c r="CU293" i="4" s="1"/>
  <c r="BV293" i="4"/>
  <c r="CH293" i="4" s="1"/>
  <c r="BU293" i="4"/>
  <c r="CG293" i="4" s="1"/>
  <c r="BT293" i="4"/>
  <c r="EC292" i="4"/>
  <c r="EB292" i="4"/>
  <c r="EA292" i="4"/>
  <c r="DU292" i="4"/>
  <c r="DT292" i="4"/>
  <c r="DQ292" i="4"/>
  <c r="DP292" i="4"/>
  <c r="DO292" i="4"/>
  <c r="DN292" i="4"/>
  <c r="DM292" i="4"/>
  <c r="DL292" i="4"/>
  <c r="DZ292" i="4" s="1"/>
  <c r="DK292" i="4"/>
  <c r="DJ292" i="4"/>
  <c r="DI292" i="4"/>
  <c r="DH292" i="4"/>
  <c r="DG292" i="4"/>
  <c r="DF292" i="4"/>
  <c r="CW292" i="4"/>
  <c r="CV292" i="4"/>
  <c r="CP292" i="4"/>
  <c r="DB292" i="4" s="1"/>
  <c r="ED292" i="4" s="1"/>
  <c r="CO292" i="4"/>
  <c r="DA292" i="4" s="1"/>
  <c r="CN292" i="4"/>
  <c r="CZ292" i="4" s="1"/>
  <c r="CM292" i="4"/>
  <c r="CY292" i="4" s="1"/>
  <c r="CH292" i="4"/>
  <c r="CT292" i="4" s="1"/>
  <c r="DV292" i="4" s="1"/>
  <c r="CG292" i="4"/>
  <c r="CS292" i="4" s="1"/>
  <c r="CF292" i="4"/>
  <c r="CR292" i="4" s="1"/>
  <c r="CE292" i="4"/>
  <c r="CQ292" i="4" s="1"/>
  <c r="DC292" i="4" s="1"/>
  <c r="CD292" i="4"/>
  <c r="CC292" i="4"/>
  <c r="CB292" i="4"/>
  <c r="CA292" i="4"/>
  <c r="BZ292" i="4"/>
  <c r="CL292" i="4" s="1"/>
  <c r="CX292" i="4" s="1"/>
  <c r="BY292" i="4"/>
  <c r="CK292" i="4" s="1"/>
  <c r="BX292" i="4"/>
  <c r="CJ292" i="4" s="1"/>
  <c r="BW292" i="4"/>
  <c r="CI292" i="4" s="1"/>
  <c r="CU292" i="4" s="1"/>
  <c r="BV292" i="4"/>
  <c r="BU292" i="4"/>
  <c r="BT292" i="4"/>
  <c r="EE291" i="4"/>
  <c r="DQ291" i="4"/>
  <c r="DP291" i="4"/>
  <c r="DO291" i="4"/>
  <c r="DN291" i="4"/>
  <c r="DM291" i="4"/>
  <c r="DL291" i="4"/>
  <c r="DK291" i="4"/>
  <c r="DY291" i="4" s="1"/>
  <c r="DJ291" i="4"/>
  <c r="DI291" i="4"/>
  <c r="DH291" i="4"/>
  <c r="DG291" i="4"/>
  <c r="DS291" i="4" s="1"/>
  <c r="DF291" i="4"/>
  <c r="CY291" i="4"/>
  <c r="CW291" i="4"/>
  <c r="CQ291" i="4"/>
  <c r="DC291" i="4" s="1"/>
  <c r="CP291" i="4"/>
  <c r="DB291" i="4" s="1"/>
  <c r="CO291" i="4"/>
  <c r="DA291" i="4" s="1"/>
  <c r="CN291" i="4"/>
  <c r="CZ291" i="4" s="1"/>
  <c r="EB291" i="4" s="1"/>
  <c r="CI291" i="4"/>
  <c r="CU291" i="4" s="1"/>
  <c r="DW291" i="4" s="1"/>
  <c r="CH291" i="4"/>
  <c r="CT291" i="4" s="1"/>
  <c r="DV291" i="4" s="1"/>
  <c r="CG291" i="4"/>
  <c r="CS291" i="4" s="1"/>
  <c r="CF291" i="4"/>
  <c r="CR291" i="4" s="1"/>
  <c r="DT291" i="4" s="1"/>
  <c r="CE291" i="4"/>
  <c r="CD291" i="4"/>
  <c r="CC291" i="4"/>
  <c r="CB291" i="4"/>
  <c r="CA291" i="4"/>
  <c r="CM291" i="4" s="1"/>
  <c r="BZ291" i="4"/>
  <c r="CL291" i="4" s="1"/>
  <c r="CX291" i="4" s="1"/>
  <c r="BY291" i="4"/>
  <c r="CK291" i="4" s="1"/>
  <c r="BX291" i="4"/>
  <c r="CJ291" i="4" s="1"/>
  <c r="CV291" i="4" s="1"/>
  <c r="DX291" i="4" s="1"/>
  <c r="BW291" i="4"/>
  <c r="BV291" i="4"/>
  <c r="BU291" i="4"/>
  <c r="BT291" i="4"/>
  <c r="DY290" i="4"/>
  <c r="DQ290" i="4"/>
  <c r="DP290" i="4"/>
  <c r="DO290" i="4"/>
  <c r="DN290" i="4"/>
  <c r="DM290" i="4"/>
  <c r="DL290" i="4"/>
  <c r="DK290" i="4"/>
  <c r="DJ290" i="4"/>
  <c r="DR290" i="4" s="1"/>
  <c r="DI290" i="4"/>
  <c r="DH290" i="4"/>
  <c r="DG290" i="4"/>
  <c r="DF290" i="4"/>
  <c r="CY290" i="4"/>
  <c r="CS290" i="4"/>
  <c r="CQ290" i="4"/>
  <c r="DC290" i="4" s="1"/>
  <c r="CL290" i="4"/>
  <c r="CX290" i="4" s="1"/>
  <c r="DZ290" i="4" s="1"/>
  <c r="CK290" i="4"/>
  <c r="CW290" i="4" s="1"/>
  <c r="CJ290" i="4"/>
  <c r="CV290" i="4" s="1"/>
  <c r="CI290" i="4"/>
  <c r="CU290" i="4" s="1"/>
  <c r="DW290" i="4" s="1"/>
  <c r="CE290" i="4"/>
  <c r="CD290" i="4"/>
  <c r="CP290" i="4" s="1"/>
  <c r="DB290" i="4" s="1"/>
  <c r="CC290" i="4"/>
  <c r="CO290" i="4" s="1"/>
  <c r="DA290" i="4" s="1"/>
  <c r="CB290" i="4"/>
  <c r="CN290" i="4" s="1"/>
  <c r="CZ290" i="4" s="1"/>
  <c r="CA290" i="4"/>
  <c r="CM290" i="4" s="1"/>
  <c r="BZ290" i="4"/>
  <c r="BY290" i="4"/>
  <c r="BX290" i="4"/>
  <c r="BW290" i="4"/>
  <c r="BV290" i="4"/>
  <c r="CH290" i="4" s="1"/>
  <c r="CT290" i="4" s="1"/>
  <c r="DV290" i="4" s="1"/>
  <c r="BU290" i="4"/>
  <c r="CG290" i="4" s="1"/>
  <c r="BT290" i="4"/>
  <c r="CF290" i="4" s="1"/>
  <c r="CR290" i="4" s="1"/>
  <c r="EA289" i="4"/>
  <c r="DS289" i="4"/>
  <c r="DE289" i="4" s="1"/>
  <c r="DQ289" i="4"/>
  <c r="DP289" i="4"/>
  <c r="DO289" i="4"/>
  <c r="DN289" i="4"/>
  <c r="DM289" i="4"/>
  <c r="DL289" i="4"/>
  <c r="DZ289" i="4" s="1"/>
  <c r="DK289" i="4"/>
  <c r="DY289" i="4" s="1"/>
  <c r="DJ289" i="4"/>
  <c r="DI289" i="4"/>
  <c r="DH289" i="4"/>
  <c r="DG289" i="4"/>
  <c r="DF289" i="4"/>
  <c r="DC289" i="4"/>
  <c r="CU289" i="4"/>
  <c r="CR289" i="4"/>
  <c r="DT289" i="4" s="1"/>
  <c r="CN289" i="4"/>
  <c r="CZ289" i="4" s="1"/>
  <c r="EB289" i="4" s="1"/>
  <c r="CM289" i="4"/>
  <c r="CY289" i="4" s="1"/>
  <c r="CL289" i="4"/>
  <c r="CX289" i="4" s="1"/>
  <c r="CK289" i="4"/>
  <c r="CW289" i="4" s="1"/>
  <c r="CF289" i="4"/>
  <c r="CE289" i="4"/>
  <c r="CQ289" i="4" s="1"/>
  <c r="CD289" i="4"/>
  <c r="CP289" i="4" s="1"/>
  <c r="DB289" i="4" s="1"/>
  <c r="CC289" i="4"/>
  <c r="CO289" i="4" s="1"/>
  <c r="DA289" i="4" s="1"/>
  <c r="CB289" i="4"/>
  <c r="CA289" i="4"/>
  <c r="BZ289" i="4"/>
  <c r="BY289" i="4"/>
  <c r="BX289" i="4"/>
  <c r="CJ289" i="4" s="1"/>
  <c r="CV289" i="4" s="1"/>
  <c r="DX289" i="4" s="1"/>
  <c r="BW289" i="4"/>
  <c r="CI289" i="4" s="1"/>
  <c r="BV289" i="4"/>
  <c r="CH289" i="4" s="1"/>
  <c r="CT289" i="4" s="1"/>
  <c r="BU289" i="4"/>
  <c r="CG289" i="4" s="1"/>
  <c r="CS289" i="4" s="1"/>
  <c r="BT289" i="4"/>
  <c r="EC288" i="4"/>
  <c r="DQ288" i="4"/>
  <c r="EE288" i="4" s="1"/>
  <c r="DP288" i="4"/>
  <c r="DO288" i="4"/>
  <c r="DN288" i="4"/>
  <c r="EB288" i="4" s="1"/>
  <c r="DM288" i="4"/>
  <c r="EA288" i="4" s="1"/>
  <c r="DL288" i="4"/>
  <c r="DK288" i="4"/>
  <c r="DJ288" i="4"/>
  <c r="DX288" i="4" s="1"/>
  <c r="DI288" i="4"/>
  <c r="DW288" i="4" s="1"/>
  <c r="DH288" i="4"/>
  <c r="DG288" i="4"/>
  <c r="DF288" i="4"/>
  <c r="DT288" i="4" s="1"/>
  <c r="DC288" i="4"/>
  <c r="DB288" i="4"/>
  <c r="ED288" i="4" s="1"/>
  <c r="CX288" i="4"/>
  <c r="DZ288" i="4" s="1"/>
  <c r="CU288" i="4"/>
  <c r="CO288" i="4"/>
  <c r="DA288" i="4" s="1"/>
  <c r="CN288" i="4"/>
  <c r="CZ288" i="4" s="1"/>
  <c r="CM288" i="4"/>
  <c r="CY288" i="4" s="1"/>
  <c r="CL288" i="4"/>
  <c r="CG288" i="4"/>
  <c r="CS288" i="4" s="1"/>
  <c r="DU288" i="4" s="1"/>
  <c r="CF288" i="4"/>
  <c r="CR288" i="4" s="1"/>
  <c r="CE288" i="4"/>
  <c r="CQ288" i="4" s="1"/>
  <c r="CD288" i="4"/>
  <c r="CP288" i="4" s="1"/>
  <c r="CC288" i="4"/>
  <c r="CB288" i="4"/>
  <c r="CA288" i="4"/>
  <c r="BZ288" i="4"/>
  <c r="BY288" i="4"/>
  <c r="CK288" i="4" s="1"/>
  <c r="CW288" i="4" s="1"/>
  <c r="BX288" i="4"/>
  <c r="CJ288" i="4" s="1"/>
  <c r="CV288" i="4" s="1"/>
  <c r="BW288" i="4"/>
  <c r="CI288" i="4" s="1"/>
  <c r="BV288" i="4"/>
  <c r="CH288" i="4" s="1"/>
  <c r="CT288" i="4" s="1"/>
  <c r="DV288" i="4" s="1"/>
  <c r="BU288" i="4"/>
  <c r="BT288" i="4"/>
  <c r="ED287" i="4"/>
  <c r="EC287" i="4"/>
  <c r="DU287" i="4"/>
  <c r="DQ287" i="4"/>
  <c r="DP287" i="4"/>
  <c r="DO287" i="4"/>
  <c r="DN287" i="4"/>
  <c r="DM287" i="4"/>
  <c r="EA287" i="4" s="1"/>
  <c r="DL287" i="4"/>
  <c r="DK287" i="4"/>
  <c r="DJ287" i="4"/>
  <c r="DI287" i="4"/>
  <c r="DH287" i="4"/>
  <c r="DV287" i="4" s="1"/>
  <c r="DG287" i="4"/>
  <c r="DF287" i="4"/>
  <c r="CX287" i="4"/>
  <c r="CW287" i="4"/>
  <c r="CQ287" i="4"/>
  <c r="DC287" i="4" s="1"/>
  <c r="EE287" i="4" s="1"/>
  <c r="CP287" i="4"/>
  <c r="DB287" i="4" s="1"/>
  <c r="CO287" i="4"/>
  <c r="DA287" i="4" s="1"/>
  <c r="CJ287" i="4"/>
  <c r="CV287" i="4" s="1"/>
  <c r="DX287" i="4" s="1"/>
  <c r="CI287" i="4"/>
  <c r="CU287" i="4" s="1"/>
  <c r="DW287" i="4" s="1"/>
  <c r="CH287" i="4"/>
  <c r="CT287" i="4" s="1"/>
  <c r="CG287" i="4"/>
  <c r="CS287" i="4" s="1"/>
  <c r="CE287" i="4"/>
  <c r="CD287" i="4"/>
  <c r="CC287" i="4"/>
  <c r="CB287" i="4"/>
  <c r="CN287" i="4" s="1"/>
  <c r="CZ287" i="4" s="1"/>
  <c r="CA287" i="4"/>
  <c r="CM287" i="4" s="1"/>
  <c r="CY287" i="4" s="1"/>
  <c r="BZ287" i="4"/>
  <c r="CL287" i="4" s="1"/>
  <c r="BY287" i="4"/>
  <c r="CK287" i="4" s="1"/>
  <c r="BX287" i="4"/>
  <c r="BW287" i="4"/>
  <c r="BV287" i="4"/>
  <c r="BU287" i="4"/>
  <c r="BT287" i="4"/>
  <c r="CF287" i="4" s="1"/>
  <c r="CR287" i="4" s="1"/>
  <c r="DZ286" i="4"/>
  <c r="DY286" i="4"/>
  <c r="DQ286" i="4"/>
  <c r="EE286" i="4" s="1"/>
  <c r="DP286" i="4"/>
  <c r="ED286" i="4" s="1"/>
  <c r="DO286" i="4"/>
  <c r="DN286" i="4"/>
  <c r="DM286" i="4"/>
  <c r="DL286" i="4"/>
  <c r="DK286" i="4"/>
  <c r="DJ286" i="4"/>
  <c r="DI286" i="4"/>
  <c r="DH286" i="4"/>
  <c r="DG286" i="4"/>
  <c r="DF286" i="4"/>
  <c r="DA286" i="4"/>
  <c r="CZ286" i="4"/>
  <c r="CS286" i="4"/>
  <c r="CR286" i="4"/>
  <c r="CQ286" i="4"/>
  <c r="DC286" i="4" s="1"/>
  <c r="CP286" i="4"/>
  <c r="DB286" i="4" s="1"/>
  <c r="CL286" i="4"/>
  <c r="CX286" i="4" s="1"/>
  <c r="CK286" i="4"/>
  <c r="CW286" i="4" s="1"/>
  <c r="CJ286" i="4"/>
  <c r="CV286" i="4" s="1"/>
  <c r="DX286" i="4" s="1"/>
  <c r="CI286" i="4"/>
  <c r="CU286" i="4" s="1"/>
  <c r="DW286" i="4" s="1"/>
  <c r="CH286" i="4"/>
  <c r="CT286" i="4" s="1"/>
  <c r="CE286" i="4"/>
  <c r="CD286" i="4"/>
  <c r="CC286" i="4"/>
  <c r="CO286" i="4" s="1"/>
  <c r="CB286" i="4"/>
  <c r="CN286" i="4" s="1"/>
  <c r="CA286" i="4"/>
  <c r="CM286" i="4" s="1"/>
  <c r="CY286" i="4" s="1"/>
  <c r="BZ286" i="4"/>
  <c r="BY286" i="4"/>
  <c r="BX286" i="4"/>
  <c r="BW286" i="4"/>
  <c r="BV286" i="4"/>
  <c r="BU286" i="4"/>
  <c r="CG286" i="4" s="1"/>
  <c r="BT286" i="4"/>
  <c r="CF286" i="4" s="1"/>
  <c r="EA285" i="4"/>
  <c r="DT285" i="4"/>
  <c r="DQ285" i="4"/>
  <c r="DP285" i="4"/>
  <c r="DO285" i="4"/>
  <c r="EC285" i="4" s="1"/>
  <c r="DN285" i="4"/>
  <c r="DM285" i="4"/>
  <c r="DL285" i="4"/>
  <c r="DZ285" i="4" s="1"/>
  <c r="DK285" i="4"/>
  <c r="DJ285" i="4"/>
  <c r="DI285" i="4"/>
  <c r="DH285" i="4"/>
  <c r="DG285" i="4"/>
  <c r="DF285" i="4"/>
  <c r="DA285" i="4"/>
  <c r="CZ285" i="4"/>
  <c r="EB285" i="4" s="1"/>
  <c r="CV285" i="4"/>
  <c r="DX285" i="4" s="1"/>
  <c r="CS285" i="4"/>
  <c r="CR285" i="4"/>
  <c r="CM285" i="4"/>
  <c r="CY285" i="4" s="1"/>
  <c r="CL285" i="4"/>
  <c r="CX285" i="4" s="1"/>
  <c r="CK285" i="4"/>
  <c r="CW285" i="4" s="1"/>
  <c r="DY285" i="4" s="1"/>
  <c r="CJ285" i="4"/>
  <c r="CE285" i="4"/>
  <c r="CQ285" i="4" s="1"/>
  <c r="DC285" i="4" s="1"/>
  <c r="CD285" i="4"/>
  <c r="CP285" i="4" s="1"/>
  <c r="DB285" i="4" s="1"/>
  <c r="CC285" i="4"/>
  <c r="CO285" i="4" s="1"/>
  <c r="CB285" i="4"/>
  <c r="CN285" i="4" s="1"/>
  <c r="CA285" i="4"/>
  <c r="BZ285" i="4"/>
  <c r="BY285" i="4"/>
  <c r="BX285" i="4"/>
  <c r="BW285" i="4"/>
  <c r="CI285" i="4" s="1"/>
  <c r="CU285" i="4" s="1"/>
  <c r="BV285" i="4"/>
  <c r="CH285" i="4" s="1"/>
  <c r="CT285" i="4" s="1"/>
  <c r="BU285" i="4"/>
  <c r="CG285" i="4" s="1"/>
  <c r="BT285" i="4"/>
  <c r="CF285" i="4" s="1"/>
  <c r="EC284" i="4"/>
  <c r="DV284" i="4"/>
  <c r="DQ284" i="4"/>
  <c r="DP284" i="4"/>
  <c r="DO284" i="4"/>
  <c r="DN284" i="4"/>
  <c r="EB284" i="4" s="1"/>
  <c r="DM284" i="4"/>
  <c r="DL284" i="4"/>
  <c r="DK284" i="4"/>
  <c r="DJ284" i="4"/>
  <c r="DI284" i="4"/>
  <c r="DH284" i="4"/>
  <c r="DG284" i="4"/>
  <c r="DF284" i="4"/>
  <c r="DT284" i="4" s="1"/>
  <c r="DC284" i="4"/>
  <c r="DB284" i="4"/>
  <c r="ED284" i="4" s="1"/>
  <c r="CV284" i="4"/>
  <c r="CU284" i="4"/>
  <c r="CO284" i="4"/>
  <c r="DA284" i="4" s="1"/>
  <c r="CN284" i="4"/>
  <c r="CZ284" i="4" s="1"/>
  <c r="CM284" i="4"/>
  <c r="CY284" i="4" s="1"/>
  <c r="EA284" i="4" s="1"/>
  <c r="CH284" i="4"/>
  <c r="CT284" i="4" s="1"/>
  <c r="CG284" i="4"/>
  <c r="CS284" i="4" s="1"/>
  <c r="DU284" i="4" s="1"/>
  <c r="CF284" i="4"/>
  <c r="CR284" i="4" s="1"/>
  <c r="CE284" i="4"/>
  <c r="CQ284" i="4" s="1"/>
  <c r="CD284" i="4"/>
  <c r="CP284" i="4" s="1"/>
  <c r="CC284" i="4"/>
  <c r="CB284" i="4"/>
  <c r="CA284" i="4"/>
  <c r="BZ284" i="4"/>
  <c r="CL284" i="4" s="1"/>
  <c r="CX284" i="4" s="1"/>
  <c r="DZ284" i="4" s="1"/>
  <c r="BY284" i="4"/>
  <c r="CK284" i="4" s="1"/>
  <c r="CW284" i="4" s="1"/>
  <c r="BX284" i="4"/>
  <c r="CJ284" i="4" s="1"/>
  <c r="BW284" i="4"/>
  <c r="CI284" i="4" s="1"/>
  <c r="BV284" i="4"/>
  <c r="BU284" i="4"/>
  <c r="BT284" i="4"/>
  <c r="EE283" i="4"/>
  <c r="ED283" i="4"/>
  <c r="DW283" i="4"/>
  <c r="DV283" i="4"/>
  <c r="DQ283" i="4"/>
  <c r="DP283" i="4"/>
  <c r="DO283" i="4"/>
  <c r="EC283" i="4" s="1"/>
  <c r="DN283" i="4"/>
  <c r="DM283" i="4"/>
  <c r="EA283" i="4" s="1"/>
  <c r="DL283" i="4"/>
  <c r="DK283" i="4"/>
  <c r="DJ283" i="4"/>
  <c r="DI283" i="4"/>
  <c r="DH283" i="4"/>
  <c r="DG283" i="4"/>
  <c r="DF283" i="4"/>
  <c r="DR283" i="4" s="1"/>
  <c r="CY283" i="4"/>
  <c r="CX283" i="4"/>
  <c r="CQ283" i="4"/>
  <c r="DC283" i="4" s="1"/>
  <c r="CP283" i="4"/>
  <c r="DB283" i="4" s="1"/>
  <c r="CO283" i="4"/>
  <c r="DA283" i="4" s="1"/>
  <c r="CN283" i="4"/>
  <c r="CZ283" i="4" s="1"/>
  <c r="CI283" i="4"/>
  <c r="CU283" i="4" s="1"/>
  <c r="CH283" i="4"/>
  <c r="CT283" i="4" s="1"/>
  <c r="CG283" i="4"/>
  <c r="CS283" i="4" s="1"/>
  <c r="CF283" i="4"/>
  <c r="CR283" i="4" s="1"/>
  <c r="CE283" i="4"/>
  <c r="CD283" i="4"/>
  <c r="CC283" i="4"/>
  <c r="CB283" i="4"/>
  <c r="CA283" i="4"/>
  <c r="CM283" i="4" s="1"/>
  <c r="BZ283" i="4"/>
  <c r="CL283" i="4" s="1"/>
  <c r="BY283" i="4"/>
  <c r="CK283" i="4" s="1"/>
  <c r="CW283" i="4" s="1"/>
  <c r="BX283" i="4"/>
  <c r="CJ283" i="4" s="1"/>
  <c r="CV283" i="4" s="1"/>
  <c r="DX283" i="4" s="1"/>
  <c r="BW283" i="4"/>
  <c r="BV283" i="4"/>
  <c r="BU283" i="4"/>
  <c r="BT283" i="4"/>
  <c r="DQ282" i="4"/>
  <c r="EE282" i="4" s="1"/>
  <c r="DP282" i="4"/>
  <c r="ED282" i="4" s="1"/>
  <c r="DO282" i="4"/>
  <c r="DN282" i="4"/>
  <c r="DM282" i="4"/>
  <c r="DL282" i="4"/>
  <c r="DK282" i="4"/>
  <c r="DJ282" i="4"/>
  <c r="DX282" i="4" s="1"/>
  <c r="DI282" i="4"/>
  <c r="DW282" i="4" s="1"/>
  <c r="DH282" i="4"/>
  <c r="DG282" i="4"/>
  <c r="DF282" i="4"/>
  <c r="DC282" i="4"/>
  <c r="CX282" i="4"/>
  <c r="DZ282" i="4" s="1"/>
  <c r="CU282" i="4"/>
  <c r="CL282" i="4"/>
  <c r="CK282" i="4"/>
  <c r="CW282" i="4" s="1"/>
  <c r="DY282" i="4" s="1"/>
  <c r="CJ282" i="4"/>
  <c r="CV282" i="4" s="1"/>
  <c r="CI282" i="4"/>
  <c r="CE282" i="4"/>
  <c r="CQ282" i="4" s="1"/>
  <c r="CD282" i="4"/>
  <c r="CP282" i="4" s="1"/>
  <c r="DB282" i="4" s="1"/>
  <c r="CC282" i="4"/>
  <c r="CO282" i="4" s="1"/>
  <c r="DA282" i="4" s="1"/>
  <c r="CB282" i="4"/>
  <c r="CN282" i="4" s="1"/>
  <c r="CZ282" i="4" s="1"/>
  <c r="CA282" i="4"/>
  <c r="CM282" i="4" s="1"/>
  <c r="CY282" i="4" s="1"/>
  <c r="EA282" i="4" s="1"/>
  <c r="BZ282" i="4"/>
  <c r="BY282" i="4"/>
  <c r="BX282" i="4"/>
  <c r="BW282" i="4"/>
  <c r="BV282" i="4"/>
  <c r="CH282" i="4" s="1"/>
  <c r="CT282" i="4" s="1"/>
  <c r="BU282" i="4"/>
  <c r="CG282" i="4" s="1"/>
  <c r="CS282" i="4" s="1"/>
  <c r="BT282" i="4"/>
  <c r="CF282" i="4" s="1"/>
  <c r="CR282" i="4" s="1"/>
  <c r="EC281" i="4"/>
  <c r="DQ281" i="4"/>
  <c r="DP281" i="4"/>
  <c r="ED281" i="4" s="1"/>
  <c r="DO281" i="4"/>
  <c r="DN281" i="4"/>
  <c r="DM281" i="4"/>
  <c r="DL281" i="4"/>
  <c r="DK281" i="4"/>
  <c r="DY281" i="4" s="1"/>
  <c r="DJ281" i="4"/>
  <c r="DX281" i="4" s="1"/>
  <c r="DI281" i="4"/>
  <c r="DH281" i="4"/>
  <c r="DV281" i="4" s="1"/>
  <c r="DG281" i="4"/>
  <c r="DF281" i="4"/>
  <c r="DC281" i="4"/>
  <c r="DB281" i="4"/>
  <c r="CV281" i="4"/>
  <c r="CU281" i="4"/>
  <c r="CM281" i="4"/>
  <c r="CY281" i="4" s="1"/>
  <c r="CL281" i="4"/>
  <c r="CX281" i="4" s="1"/>
  <c r="DZ281" i="4" s="1"/>
  <c r="CG281" i="4"/>
  <c r="CS281" i="4" s="1"/>
  <c r="DU281" i="4" s="1"/>
  <c r="CE281" i="4"/>
  <c r="CQ281" i="4" s="1"/>
  <c r="CD281" i="4"/>
  <c r="CP281" i="4" s="1"/>
  <c r="CC281" i="4"/>
  <c r="CO281" i="4" s="1"/>
  <c r="DA281" i="4" s="1"/>
  <c r="CB281" i="4"/>
  <c r="CN281" i="4" s="1"/>
  <c r="CZ281" i="4" s="1"/>
  <c r="EB281" i="4" s="1"/>
  <c r="CA281" i="4"/>
  <c r="BZ281" i="4"/>
  <c r="BY281" i="4"/>
  <c r="CK281" i="4" s="1"/>
  <c r="CW281" i="4" s="1"/>
  <c r="BX281" i="4"/>
  <c r="CJ281" i="4" s="1"/>
  <c r="BW281" i="4"/>
  <c r="CI281" i="4" s="1"/>
  <c r="BV281" i="4"/>
  <c r="CH281" i="4" s="1"/>
  <c r="CT281" i="4" s="1"/>
  <c r="BU281" i="4"/>
  <c r="BT281" i="4"/>
  <c r="CF281" i="4" s="1"/>
  <c r="CR281" i="4" s="1"/>
  <c r="DT281" i="4" s="1"/>
  <c r="EE280" i="4"/>
  <c r="EC280" i="4"/>
  <c r="EB280" i="4"/>
  <c r="DU280" i="4"/>
  <c r="DS280" i="4"/>
  <c r="DQ280" i="4"/>
  <c r="DP280" i="4"/>
  <c r="DO280" i="4"/>
  <c r="DN280" i="4"/>
  <c r="DM280" i="4"/>
  <c r="DL280" i="4"/>
  <c r="DK280" i="4"/>
  <c r="DJ280" i="4"/>
  <c r="DR280" i="4" s="1"/>
  <c r="DI280" i="4"/>
  <c r="DH280" i="4"/>
  <c r="DG280" i="4"/>
  <c r="DF280" i="4"/>
  <c r="DC280" i="4"/>
  <c r="CW280" i="4"/>
  <c r="CV280" i="4"/>
  <c r="CQ280" i="4"/>
  <c r="CO280" i="4"/>
  <c r="DA280" i="4" s="1"/>
  <c r="CN280" i="4"/>
  <c r="CZ280" i="4" s="1"/>
  <c r="CL280" i="4"/>
  <c r="CX280" i="4" s="1"/>
  <c r="DZ280" i="4" s="1"/>
  <c r="CI280" i="4"/>
  <c r="CU280" i="4" s="1"/>
  <c r="DW280" i="4" s="1"/>
  <c r="CG280" i="4"/>
  <c r="CS280" i="4" s="1"/>
  <c r="CF280" i="4"/>
  <c r="CR280" i="4" s="1"/>
  <c r="CE280" i="4"/>
  <c r="CD280" i="4"/>
  <c r="CP280" i="4" s="1"/>
  <c r="DB280" i="4" s="1"/>
  <c r="ED280" i="4" s="1"/>
  <c r="CC280" i="4"/>
  <c r="CB280" i="4"/>
  <c r="CA280" i="4"/>
  <c r="CM280" i="4" s="1"/>
  <c r="CY280" i="4" s="1"/>
  <c r="BZ280" i="4"/>
  <c r="BY280" i="4"/>
  <c r="CK280" i="4" s="1"/>
  <c r="BX280" i="4"/>
  <c r="CJ280" i="4" s="1"/>
  <c r="BW280" i="4"/>
  <c r="BV280" i="4"/>
  <c r="CH280" i="4" s="1"/>
  <c r="CT280" i="4" s="1"/>
  <c r="DV280" i="4" s="1"/>
  <c r="BU280" i="4"/>
  <c r="BT280" i="4"/>
  <c r="EE279" i="4"/>
  <c r="DQ279" i="4"/>
  <c r="DP279" i="4"/>
  <c r="ED279" i="4" s="1"/>
  <c r="DO279" i="4"/>
  <c r="DN279" i="4"/>
  <c r="EB279" i="4" s="1"/>
  <c r="DM279" i="4"/>
  <c r="DL279" i="4"/>
  <c r="DK279" i="4"/>
  <c r="DJ279" i="4"/>
  <c r="DI279" i="4"/>
  <c r="DH279" i="4"/>
  <c r="DV279" i="4" s="1"/>
  <c r="DG279" i="4"/>
  <c r="DF279" i="4"/>
  <c r="DR279" i="4" s="1"/>
  <c r="CX279" i="4"/>
  <c r="CW279" i="4"/>
  <c r="DY279" i="4" s="1"/>
  <c r="CQ279" i="4"/>
  <c r="DC279" i="4" s="1"/>
  <c r="CP279" i="4"/>
  <c r="DB279" i="4" s="1"/>
  <c r="CK279" i="4"/>
  <c r="CJ279" i="4"/>
  <c r="CV279" i="4" s="1"/>
  <c r="DX279" i="4" s="1"/>
  <c r="CI279" i="4"/>
  <c r="CU279" i="4" s="1"/>
  <c r="DW279" i="4" s="1"/>
  <c r="CH279" i="4"/>
  <c r="CT279" i="4" s="1"/>
  <c r="CE279" i="4"/>
  <c r="CD279" i="4"/>
  <c r="CC279" i="4"/>
  <c r="CO279" i="4" s="1"/>
  <c r="DA279" i="4" s="1"/>
  <c r="CB279" i="4"/>
  <c r="CN279" i="4" s="1"/>
  <c r="CZ279" i="4" s="1"/>
  <c r="CA279" i="4"/>
  <c r="CM279" i="4" s="1"/>
  <c r="CY279" i="4" s="1"/>
  <c r="BZ279" i="4"/>
  <c r="CL279" i="4" s="1"/>
  <c r="BY279" i="4"/>
  <c r="BX279" i="4"/>
  <c r="BW279" i="4"/>
  <c r="BV279" i="4"/>
  <c r="BU279" i="4"/>
  <c r="CG279" i="4" s="1"/>
  <c r="CS279" i="4" s="1"/>
  <c r="DU279" i="4" s="1"/>
  <c r="BT279" i="4"/>
  <c r="CF279" i="4" s="1"/>
  <c r="CR279" i="4" s="1"/>
  <c r="DT279" i="4" s="1"/>
  <c r="DQ278" i="4"/>
  <c r="DP278" i="4"/>
  <c r="ED278" i="4" s="1"/>
  <c r="DO278" i="4"/>
  <c r="DN278" i="4"/>
  <c r="DM278" i="4"/>
  <c r="DL278" i="4"/>
  <c r="DK278" i="4"/>
  <c r="DY278" i="4" s="1"/>
  <c r="DJ278" i="4"/>
  <c r="DR278" i="4" s="1"/>
  <c r="DI278" i="4"/>
  <c r="DH278" i="4"/>
  <c r="DG278" i="4"/>
  <c r="DU278" i="4" s="1"/>
  <c r="DF278" i="4"/>
  <c r="DC278" i="4"/>
  <c r="EE278" i="4" s="1"/>
  <c r="DA278" i="4"/>
  <c r="CZ278" i="4"/>
  <c r="CS278" i="4"/>
  <c r="CQ278" i="4"/>
  <c r="CP278" i="4"/>
  <c r="DB278" i="4" s="1"/>
  <c r="CK278" i="4"/>
  <c r="CW278" i="4" s="1"/>
  <c r="CJ278" i="4"/>
  <c r="CV278" i="4" s="1"/>
  <c r="CI278" i="4"/>
  <c r="CU278" i="4" s="1"/>
  <c r="DW278" i="4" s="1"/>
  <c r="CE278" i="4"/>
  <c r="CD278" i="4"/>
  <c r="CC278" i="4"/>
  <c r="CO278" i="4" s="1"/>
  <c r="CB278" i="4"/>
  <c r="CN278" i="4" s="1"/>
  <c r="CA278" i="4"/>
  <c r="CM278" i="4" s="1"/>
  <c r="CY278" i="4" s="1"/>
  <c r="EA278" i="4" s="1"/>
  <c r="BZ278" i="4"/>
  <c r="CL278" i="4" s="1"/>
  <c r="CX278" i="4" s="1"/>
  <c r="DZ278" i="4" s="1"/>
  <c r="BY278" i="4"/>
  <c r="BX278" i="4"/>
  <c r="BW278" i="4"/>
  <c r="BV278" i="4"/>
  <c r="CH278" i="4" s="1"/>
  <c r="CT278" i="4" s="1"/>
  <c r="BU278" i="4"/>
  <c r="CG278" i="4" s="1"/>
  <c r="BT278" i="4"/>
  <c r="CF278" i="4" s="1"/>
  <c r="CR278" i="4" s="1"/>
  <c r="EC277" i="4"/>
  <c r="DU277" i="4"/>
  <c r="DQ277" i="4"/>
  <c r="EE277" i="4" s="1"/>
  <c r="DP277" i="4"/>
  <c r="ED277" i="4" s="1"/>
  <c r="DO277" i="4"/>
  <c r="DN277" i="4"/>
  <c r="DM277" i="4"/>
  <c r="EA277" i="4" s="1"/>
  <c r="DL277" i="4"/>
  <c r="DZ277" i="4" s="1"/>
  <c r="DK277" i="4"/>
  <c r="DJ277" i="4"/>
  <c r="DI277" i="4"/>
  <c r="DS277" i="4" s="1"/>
  <c r="DH277" i="4"/>
  <c r="DG277" i="4"/>
  <c r="DF277" i="4"/>
  <c r="DC277" i="4"/>
  <c r="DA277" i="4"/>
  <c r="CV277" i="4"/>
  <c r="DX277" i="4" s="1"/>
  <c r="CS277" i="4"/>
  <c r="CO277" i="4"/>
  <c r="CM277" i="4"/>
  <c r="CY277" i="4" s="1"/>
  <c r="CL277" i="4"/>
  <c r="CX277" i="4" s="1"/>
  <c r="CK277" i="4"/>
  <c r="CW277" i="4" s="1"/>
  <c r="CJ277" i="4"/>
  <c r="CG277" i="4"/>
  <c r="CE277" i="4"/>
  <c r="CQ277" i="4" s="1"/>
  <c r="CD277" i="4"/>
  <c r="CP277" i="4" s="1"/>
  <c r="DB277" i="4" s="1"/>
  <c r="CC277" i="4"/>
  <c r="CB277" i="4"/>
  <c r="CN277" i="4" s="1"/>
  <c r="CZ277" i="4" s="1"/>
  <c r="EB277" i="4" s="1"/>
  <c r="CA277" i="4"/>
  <c r="BZ277" i="4"/>
  <c r="BY277" i="4"/>
  <c r="BX277" i="4"/>
  <c r="BW277" i="4"/>
  <c r="CI277" i="4" s="1"/>
  <c r="CU277" i="4" s="1"/>
  <c r="BV277" i="4"/>
  <c r="CH277" i="4" s="1"/>
  <c r="CT277" i="4" s="1"/>
  <c r="BU277" i="4"/>
  <c r="BT277" i="4"/>
  <c r="CF277" i="4" s="1"/>
  <c r="CR277" i="4" s="1"/>
  <c r="DT277" i="4" s="1"/>
  <c r="DV173" i="4"/>
  <c r="DQ173" i="4"/>
  <c r="DP173" i="4"/>
  <c r="DO173" i="4"/>
  <c r="EC173" i="4" s="1"/>
  <c r="DN173" i="4"/>
  <c r="DM173" i="4"/>
  <c r="DL173" i="4"/>
  <c r="DK173" i="4"/>
  <c r="DY173" i="4" s="1"/>
  <c r="DJ173" i="4"/>
  <c r="DX173" i="4" s="1"/>
  <c r="DI173" i="4"/>
  <c r="DH173" i="4"/>
  <c r="DG173" i="4"/>
  <c r="DU173" i="4" s="1"/>
  <c r="DF173" i="4"/>
  <c r="CQ173" i="4"/>
  <c r="DC173" i="4" s="1"/>
  <c r="EE173" i="4" s="1"/>
  <c r="CO173" i="4"/>
  <c r="DA173" i="4" s="1"/>
  <c r="CN173" i="4"/>
  <c r="CZ173" i="4" s="1"/>
  <c r="EB173" i="4" s="1"/>
  <c r="CM173" i="4"/>
  <c r="CY173" i="4" s="1"/>
  <c r="EA173" i="4" s="1"/>
  <c r="CL173" i="4"/>
  <c r="CX173" i="4" s="1"/>
  <c r="DZ173" i="4" s="1"/>
  <c r="CG173" i="4"/>
  <c r="CS173" i="4" s="1"/>
  <c r="CF173" i="4"/>
  <c r="CR173" i="4" s="1"/>
  <c r="CE173" i="4"/>
  <c r="CD173" i="4"/>
  <c r="CP173" i="4" s="1"/>
  <c r="DB173" i="4" s="1"/>
  <c r="ED173" i="4" s="1"/>
  <c r="CC173" i="4"/>
  <c r="CB173" i="4"/>
  <c r="CA173" i="4"/>
  <c r="BZ173" i="4"/>
  <c r="BY173" i="4"/>
  <c r="CK173" i="4" s="1"/>
  <c r="CW173" i="4" s="1"/>
  <c r="BX173" i="4"/>
  <c r="CJ173" i="4" s="1"/>
  <c r="CV173" i="4" s="1"/>
  <c r="BW173" i="4"/>
  <c r="CI173" i="4" s="1"/>
  <c r="CU173" i="4" s="1"/>
  <c r="DW173" i="4" s="1"/>
  <c r="BV173" i="4"/>
  <c r="CH173" i="4" s="1"/>
  <c r="CT173" i="4" s="1"/>
  <c r="BU173" i="4"/>
  <c r="BT173" i="4"/>
  <c r="EE172" i="4"/>
  <c r="ED172" i="4"/>
  <c r="DQ172" i="4"/>
  <c r="DP172" i="4"/>
  <c r="DO172" i="4"/>
  <c r="DN172" i="4"/>
  <c r="DM172" i="4"/>
  <c r="DL172" i="4"/>
  <c r="DK172" i="4"/>
  <c r="DJ172" i="4"/>
  <c r="DI172" i="4"/>
  <c r="DW172" i="4" s="1"/>
  <c r="DH172" i="4"/>
  <c r="DV172" i="4" s="1"/>
  <c r="DG172" i="4"/>
  <c r="DF172" i="4"/>
  <c r="DA172" i="4"/>
  <c r="CY172" i="4"/>
  <c r="CX172" i="4"/>
  <c r="CW172" i="4"/>
  <c r="DY172" i="4" s="1"/>
  <c r="CQ172" i="4"/>
  <c r="DC172" i="4" s="1"/>
  <c r="CP172" i="4"/>
  <c r="DB172" i="4" s="1"/>
  <c r="CO172" i="4"/>
  <c r="CK172" i="4"/>
  <c r="CJ172" i="4"/>
  <c r="CV172" i="4" s="1"/>
  <c r="DX172" i="4" s="1"/>
  <c r="CI172" i="4"/>
  <c r="CU172" i="4" s="1"/>
  <c r="CH172" i="4"/>
  <c r="CT172" i="4" s="1"/>
  <c r="CE172" i="4"/>
  <c r="CD172" i="4"/>
  <c r="CC172" i="4"/>
  <c r="CB172" i="4"/>
  <c r="CN172" i="4" s="1"/>
  <c r="CZ172" i="4" s="1"/>
  <c r="CA172" i="4"/>
  <c r="CM172" i="4" s="1"/>
  <c r="BZ172" i="4"/>
  <c r="CL172" i="4" s="1"/>
  <c r="BY172" i="4"/>
  <c r="BX172" i="4"/>
  <c r="BW172" i="4"/>
  <c r="BV172" i="4"/>
  <c r="BU172" i="4"/>
  <c r="CG172" i="4" s="1"/>
  <c r="CS172" i="4" s="1"/>
  <c r="DU172" i="4" s="1"/>
  <c r="BT172" i="4"/>
  <c r="CF172" i="4" s="1"/>
  <c r="CR172" i="4" s="1"/>
  <c r="DT172" i="4" s="1"/>
  <c r="EE171" i="4"/>
  <c r="ED171" i="4"/>
  <c r="DY171" i="4"/>
  <c r="DQ171" i="4"/>
  <c r="DP171" i="4"/>
  <c r="DO171" i="4"/>
  <c r="DN171" i="4"/>
  <c r="DM171" i="4"/>
  <c r="DL171" i="4"/>
  <c r="DK171" i="4"/>
  <c r="DJ171" i="4"/>
  <c r="DI171" i="4"/>
  <c r="DH171" i="4"/>
  <c r="DG171" i="4"/>
  <c r="DF171" i="4"/>
  <c r="DA171" i="4"/>
  <c r="CX171" i="4"/>
  <c r="DZ171" i="4" s="1"/>
  <c r="CM171" i="4"/>
  <c r="CY171" i="4" s="1"/>
  <c r="EA171" i="4" s="1"/>
  <c r="CK171" i="4"/>
  <c r="CW171" i="4" s="1"/>
  <c r="CJ171" i="4"/>
  <c r="CV171" i="4" s="1"/>
  <c r="CE171" i="4"/>
  <c r="CQ171" i="4" s="1"/>
  <c r="DC171" i="4" s="1"/>
  <c r="CD171" i="4"/>
  <c r="CP171" i="4" s="1"/>
  <c r="DB171" i="4" s="1"/>
  <c r="CC171" i="4"/>
  <c r="CO171" i="4" s="1"/>
  <c r="CB171" i="4"/>
  <c r="CN171" i="4" s="1"/>
  <c r="CZ171" i="4" s="1"/>
  <c r="CA171" i="4"/>
  <c r="BZ171" i="4"/>
  <c r="CL171" i="4" s="1"/>
  <c r="BY171" i="4"/>
  <c r="BX171" i="4"/>
  <c r="BW171" i="4"/>
  <c r="CI171" i="4" s="1"/>
  <c r="CU171" i="4" s="1"/>
  <c r="BV171" i="4"/>
  <c r="CH171" i="4" s="1"/>
  <c r="CT171" i="4" s="1"/>
  <c r="BU171" i="4"/>
  <c r="CG171" i="4" s="1"/>
  <c r="CS171" i="4" s="1"/>
  <c r="BT171" i="4"/>
  <c r="CF171" i="4" s="1"/>
  <c r="CR171" i="4" s="1"/>
  <c r="DX170" i="4"/>
  <c r="DQ170" i="4"/>
  <c r="EE170" i="4" s="1"/>
  <c r="DP170" i="4"/>
  <c r="DO170" i="4"/>
  <c r="DN170" i="4"/>
  <c r="DM170" i="4"/>
  <c r="EA170" i="4" s="1"/>
  <c r="DL170" i="4"/>
  <c r="DZ170" i="4" s="1"/>
  <c r="DK170" i="4"/>
  <c r="DJ170" i="4"/>
  <c r="DI170" i="4"/>
  <c r="DH170" i="4"/>
  <c r="DG170" i="4"/>
  <c r="DF170" i="4"/>
  <c r="CW170" i="4"/>
  <c r="DY170" i="4" s="1"/>
  <c r="CM170" i="4"/>
  <c r="CY170" i="4" s="1"/>
  <c r="CL170" i="4"/>
  <c r="CX170" i="4" s="1"/>
  <c r="CK170" i="4"/>
  <c r="CJ170" i="4"/>
  <c r="CV170" i="4" s="1"/>
  <c r="CE170" i="4"/>
  <c r="CQ170" i="4" s="1"/>
  <c r="DC170" i="4" s="1"/>
  <c r="CD170" i="4"/>
  <c r="CP170" i="4" s="1"/>
  <c r="DB170" i="4" s="1"/>
  <c r="CC170" i="4"/>
  <c r="CO170" i="4" s="1"/>
  <c r="DA170" i="4" s="1"/>
  <c r="EC170" i="4" s="1"/>
  <c r="CB170" i="4"/>
  <c r="CN170" i="4" s="1"/>
  <c r="CZ170" i="4" s="1"/>
  <c r="EB170" i="4" s="1"/>
  <c r="CA170" i="4"/>
  <c r="BZ170" i="4"/>
  <c r="BY170" i="4"/>
  <c r="BX170" i="4"/>
  <c r="BW170" i="4"/>
  <c r="CI170" i="4" s="1"/>
  <c r="CU170" i="4" s="1"/>
  <c r="BV170" i="4"/>
  <c r="CH170" i="4" s="1"/>
  <c r="CT170" i="4" s="1"/>
  <c r="BU170" i="4"/>
  <c r="CG170" i="4" s="1"/>
  <c r="CS170" i="4" s="1"/>
  <c r="DU170" i="4" s="1"/>
  <c r="BT170" i="4"/>
  <c r="CF170" i="4" s="1"/>
  <c r="CR170" i="4" s="1"/>
  <c r="DT170" i="4" s="1"/>
  <c r="DT169" i="4"/>
  <c r="DQ169" i="4"/>
  <c r="DP169" i="4"/>
  <c r="DO169" i="4"/>
  <c r="EC169" i="4" s="1"/>
  <c r="DN169" i="4"/>
  <c r="DM169" i="4"/>
  <c r="DL169" i="4"/>
  <c r="DK169" i="4"/>
  <c r="DJ169" i="4"/>
  <c r="DI169" i="4"/>
  <c r="DH169" i="4"/>
  <c r="DG169" i="4"/>
  <c r="DS169" i="4" s="1"/>
  <c r="DF169" i="4"/>
  <c r="CX169" i="4"/>
  <c r="CW169" i="4"/>
  <c r="CV169" i="4"/>
  <c r="CU169" i="4"/>
  <c r="DW169" i="4" s="1"/>
  <c r="CO169" i="4"/>
  <c r="DA169" i="4" s="1"/>
  <c r="CN169" i="4"/>
  <c r="CZ169" i="4" s="1"/>
  <c r="CM169" i="4"/>
  <c r="CY169" i="4" s="1"/>
  <c r="EA169" i="4" s="1"/>
  <c r="CL169" i="4"/>
  <c r="CG169" i="4"/>
  <c r="CS169" i="4" s="1"/>
  <c r="CF169" i="4"/>
  <c r="CR169" i="4" s="1"/>
  <c r="CE169" i="4"/>
  <c r="CQ169" i="4" s="1"/>
  <c r="DC169" i="4" s="1"/>
  <c r="EE169" i="4" s="1"/>
  <c r="CD169" i="4"/>
  <c r="CP169" i="4" s="1"/>
  <c r="DB169" i="4" s="1"/>
  <c r="ED169" i="4" s="1"/>
  <c r="CC169" i="4"/>
  <c r="CB169" i="4"/>
  <c r="CA169" i="4"/>
  <c r="BZ169" i="4"/>
  <c r="BY169" i="4"/>
  <c r="CK169" i="4" s="1"/>
  <c r="BX169" i="4"/>
  <c r="CJ169" i="4" s="1"/>
  <c r="BW169" i="4"/>
  <c r="CI169" i="4" s="1"/>
  <c r="BV169" i="4"/>
  <c r="CH169" i="4" s="1"/>
  <c r="CT169" i="4" s="1"/>
  <c r="DV169" i="4" s="1"/>
  <c r="BU169" i="4"/>
  <c r="BT169" i="4"/>
  <c r="DV168" i="4"/>
  <c r="DQ168" i="4"/>
  <c r="EE168" i="4" s="1"/>
  <c r="DP168" i="4"/>
  <c r="ED168" i="4" s="1"/>
  <c r="DO168" i="4"/>
  <c r="DN168" i="4"/>
  <c r="DM168" i="4"/>
  <c r="DL168" i="4"/>
  <c r="DK168" i="4"/>
  <c r="DJ168" i="4"/>
  <c r="DI168" i="4"/>
  <c r="DH168" i="4"/>
  <c r="DG168" i="4"/>
  <c r="DF168" i="4"/>
  <c r="CY168" i="4"/>
  <c r="CX168" i="4"/>
  <c r="CQ168" i="4"/>
  <c r="DC168" i="4" s="1"/>
  <c r="CP168" i="4"/>
  <c r="DB168" i="4" s="1"/>
  <c r="CK168" i="4"/>
  <c r="CW168" i="4" s="1"/>
  <c r="DY168" i="4" s="1"/>
  <c r="CJ168" i="4"/>
  <c r="CV168" i="4" s="1"/>
  <c r="DX168" i="4" s="1"/>
  <c r="CI168" i="4"/>
  <c r="CU168" i="4" s="1"/>
  <c r="DW168" i="4" s="1"/>
  <c r="CH168" i="4"/>
  <c r="CT168" i="4" s="1"/>
  <c r="CE168" i="4"/>
  <c r="CD168" i="4"/>
  <c r="CC168" i="4"/>
  <c r="CO168" i="4" s="1"/>
  <c r="DA168" i="4" s="1"/>
  <c r="EC168" i="4" s="1"/>
  <c r="CB168" i="4"/>
  <c r="CN168" i="4" s="1"/>
  <c r="CZ168" i="4" s="1"/>
  <c r="CA168" i="4"/>
  <c r="CM168" i="4" s="1"/>
  <c r="BZ168" i="4"/>
  <c r="CL168" i="4" s="1"/>
  <c r="BY168" i="4"/>
  <c r="BX168" i="4"/>
  <c r="BW168" i="4"/>
  <c r="BV168" i="4"/>
  <c r="BU168" i="4"/>
  <c r="CG168" i="4" s="1"/>
  <c r="CS168" i="4" s="1"/>
  <c r="BT168" i="4"/>
  <c r="CF168" i="4" s="1"/>
  <c r="CR168" i="4" s="1"/>
  <c r="DQ167" i="4"/>
  <c r="DP167" i="4"/>
  <c r="DO167" i="4"/>
  <c r="EC167" i="4" s="1"/>
  <c r="DN167" i="4"/>
  <c r="DM167" i="4"/>
  <c r="DL167" i="4"/>
  <c r="DK167" i="4"/>
  <c r="DJ167" i="4"/>
  <c r="DI167" i="4"/>
  <c r="DH167" i="4"/>
  <c r="DG167" i="4"/>
  <c r="DF167" i="4"/>
  <c r="DB167" i="4"/>
  <c r="CK167" i="4"/>
  <c r="CW167" i="4" s="1"/>
  <c r="DY167" i="4" s="1"/>
  <c r="CJ167" i="4"/>
  <c r="CV167" i="4" s="1"/>
  <c r="DX167" i="4" s="1"/>
  <c r="CI167" i="4"/>
  <c r="CU167" i="4" s="1"/>
  <c r="DW167" i="4" s="1"/>
  <c r="CH167" i="4"/>
  <c r="CT167" i="4" s="1"/>
  <c r="DV167" i="4" s="1"/>
  <c r="CE167" i="4"/>
  <c r="CQ167" i="4" s="1"/>
  <c r="DC167" i="4" s="1"/>
  <c r="CD167" i="4"/>
  <c r="CP167" i="4" s="1"/>
  <c r="CC167" i="4"/>
  <c r="CO167" i="4" s="1"/>
  <c r="DA167" i="4" s="1"/>
  <c r="CB167" i="4"/>
  <c r="CN167" i="4" s="1"/>
  <c r="CZ167" i="4" s="1"/>
  <c r="CA167" i="4"/>
  <c r="CM167" i="4" s="1"/>
  <c r="CY167" i="4" s="1"/>
  <c r="EA167" i="4" s="1"/>
  <c r="BZ167" i="4"/>
  <c r="CL167" i="4" s="1"/>
  <c r="CX167" i="4" s="1"/>
  <c r="DZ167" i="4" s="1"/>
  <c r="BY167" i="4"/>
  <c r="BX167" i="4"/>
  <c r="BW167" i="4"/>
  <c r="BV167" i="4"/>
  <c r="BU167" i="4"/>
  <c r="CG167" i="4" s="1"/>
  <c r="CS167" i="4" s="1"/>
  <c r="BT167" i="4"/>
  <c r="CF167" i="4" s="1"/>
  <c r="CR167" i="4" s="1"/>
  <c r="DY166" i="4"/>
  <c r="DQ166" i="4"/>
  <c r="DP166" i="4"/>
  <c r="DO166" i="4"/>
  <c r="DN166" i="4"/>
  <c r="DM166" i="4"/>
  <c r="EA166" i="4" s="1"/>
  <c r="DL166" i="4"/>
  <c r="DK166" i="4"/>
  <c r="DS166" i="4" s="1"/>
  <c r="DJ166" i="4"/>
  <c r="DX166" i="4" s="1"/>
  <c r="DI166" i="4"/>
  <c r="DH166" i="4"/>
  <c r="DG166" i="4"/>
  <c r="DF166" i="4"/>
  <c r="DC166" i="4"/>
  <c r="DB166" i="4"/>
  <c r="CU166" i="4"/>
  <c r="CT166" i="4"/>
  <c r="CM166" i="4"/>
  <c r="CY166" i="4" s="1"/>
  <c r="CL166" i="4"/>
  <c r="CX166" i="4" s="1"/>
  <c r="CJ166" i="4"/>
  <c r="CV166" i="4" s="1"/>
  <c r="CE166" i="4"/>
  <c r="CQ166" i="4" s="1"/>
  <c r="CD166" i="4"/>
  <c r="CP166" i="4" s="1"/>
  <c r="CC166" i="4"/>
  <c r="CO166" i="4" s="1"/>
  <c r="DA166" i="4" s="1"/>
  <c r="EC166" i="4" s="1"/>
  <c r="CB166" i="4"/>
  <c r="CN166" i="4" s="1"/>
  <c r="CZ166" i="4" s="1"/>
  <c r="EB166" i="4" s="1"/>
  <c r="CA166" i="4"/>
  <c r="BZ166" i="4"/>
  <c r="BY166" i="4"/>
  <c r="CK166" i="4" s="1"/>
  <c r="CW166" i="4" s="1"/>
  <c r="BX166" i="4"/>
  <c r="BW166" i="4"/>
  <c r="CI166" i="4" s="1"/>
  <c r="BV166" i="4"/>
  <c r="CH166" i="4" s="1"/>
  <c r="BU166" i="4"/>
  <c r="CG166" i="4" s="1"/>
  <c r="CS166" i="4" s="1"/>
  <c r="DU166" i="4" s="1"/>
  <c r="BT166" i="4"/>
  <c r="CF166" i="4" s="1"/>
  <c r="CR166" i="4" s="1"/>
  <c r="DT166" i="4" s="1"/>
  <c r="EC165" i="4"/>
  <c r="DQ165" i="4"/>
  <c r="DP165" i="4"/>
  <c r="DO165" i="4"/>
  <c r="DN165" i="4"/>
  <c r="EB165" i="4" s="1"/>
  <c r="DM165" i="4"/>
  <c r="DL165" i="4"/>
  <c r="DK165" i="4"/>
  <c r="DJ165" i="4"/>
  <c r="DI165" i="4"/>
  <c r="DH165" i="4"/>
  <c r="DG165" i="4"/>
  <c r="DS165" i="4" s="1"/>
  <c r="DF165" i="4"/>
  <c r="DR165" i="4" s="1"/>
  <c r="CU165" i="4"/>
  <c r="DW165" i="4" s="1"/>
  <c r="CT165" i="4"/>
  <c r="DV165" i="4" s="1"/>
  <c r="CQ165" i="4"/>
  <c r="DC165" i="4" s="1"/>
  <c r="EE165" i="4" s="1"/>
  <c r="CP165" i="4"/>
  <c r="DB165" i="4" s="1"/>
  <c r="ED165" i="4" s="1"/>
  <c r="CO165" i="4"/>
  <c r="DA165" i="4" s="1"/>
  <c r="CN165" i="4"/>
  <c r="CZ165" i="4" s="1"/>
  <c r="CI165" i="4"/>
  <c r="CH165" i="4"/>
  <c r="CG165" i="4"/>
  <c r="CS165" i="4" s="1"/>
  <c r="CF165" i="4"/>
  <c r="CR165" i="4" s="1"/>
  <c r="CE165" i="4"/>
  <c r="CD165" i="4"/>
  <c r="CC165" i="4"/>
  <c r="CB165" i="4"/>
  <c r="CA165" i="4"/>
  <c r="CM165" i="4" s="1"/>
  <c r="CY165" i="4" s="1"/>
  <c r="BZ165" i="4"/>
  <c r="CL165" i="4" s="1"/>
  <c r="CX165" i="4" s="1"/>
  <c r="BY165" i="4"/>
  <c r="CK165" i="4" s="1"/>
  <c r="CW165" i="4" s="1"/>
  <c r="BX165" i="4"/>
  <c r="CJ165" i="4" s="1"/>
  <c r="CV165" i="4" s="1"/>
  <c r="BW165" i="4"/>
  <c r="BV165" i="4"/>
  <c r="BU165" i="4"/>
  <c r="BT165" i="4"/>
  <c r="EE164" i="4"/>
  <c r="ED164" i="4"/>
  <c r="DU164" i="4"/>
  <c r="DQ164" i="4"/>
  <c r="DP164" i="4"/>
  <c r="DO164" i="4"/>
  <c r="DN164" i="4"/>
  <c r="DM164" i="4"/>
  <c r="EA164" i="4" s="1"/>
  <c r="DL164" i="4"/>
  <c r="DK164" i="4"/>
  <c r="DJ164" i="4"/>
  <c r="DI164" i="4"/>
  <c r="DH164" i="4"/>
  <c r="DG164" i="4"/>
  <c r="DF164" i="4"/>
  <c r="DR164" i="4" s="1"/>
  <c r="DA164" i="4"/>
  <c r="CZ164" i="4"/>
  <c r="CQ164" i="4"/>
  <c r="DC164" i="4" s="1"/>
  <c r="CP164" i="4"/>
  <c r="DB164" i="4" s="1"/>
  <c r="CK164" i="4"/>
  <c r="CW164" i="4" s="1"/>
  <c r="DY164" i="4" s="1"/>
  <c r="CJ164" i="4"/>
  <c r="CV164" i="4" s="1"/>
  <c r="DX164" i="4" s="1"/>
  <c r="CI164" i="4"/>
  <c r="CU164" i="4" s="1"/>
  <c r="DW164" i="4" s="1"/>
  <c r="CH164" i="4"/>
  <c r="CT164" i="4" s="1"/>
  <c r="DV164" i="4" s="1"/>
  <c r="CE164" i="4"/>
  <c r="CD164" i="4"/>
  <c r="CC164" i="4"/>
  <c r="CO164" i="4" s="1"/>
  <c r="CB164" i="4"/>
  <c r="CN164" i="4" s="1"/>
  <c r="CA164" i="4"/>
  <c r="CM164" i="4" s="1"/>
  <c r="CY164" i="4" s="1"/>
  <c r="BZ164" i="4"/>
  <c r="CL164" i="4" s="1"/>
  <c r="CX164" i="4" s="1"/>
  <c r="BY164" i="4"/>
  <c r="BX164" i="4"/>
  <c r="BW164" i="4"/>
  <c r="BV164" i="4"/>
  <c r="BU164" i="4"/>
  <c r="CG164" i="4" s="1"/>
  <c r="CS164" i="4" s="1"/>
  <c r="BT164" i="4"/>
  <c r="CF164" i="4" s="1"/>
  <c r="CR164" i="4" s="1"/>
  <c r="DT164" i="4" s="1"/>
  <c r="DW163" i="4"/>
  <c r="DQ163" i="4"/>
  <c r="DP163" i="4"/>
  <c r="DO163" i="4"/>
  <c r="EC163" i="4" s="1"/>
  <c r="DN163" i="4"/>
  <c r="DM163" i="4"/>
  <c r="DL163" i="4"/>
  <c r="DK163" i="4"/>
  <c r="DJ163" i="4"/>
  <c r="DX163" i="4" s="1"/>
  <c r="DI163" i="4"/>
  <c r="DH163" i="4"/>
  <c r="DG163" i="4"/>
  <c r="DU163" i="4" s="1"/>
  <c r="DF163" i="4"/>
  <c r="DC163" i="4"/>
  <c r="EE163" i="4" s="1"/>
  <c r="DA163" i="4"/>
  <c r="CZ163" i="4"/>
  <c r="CS163" i="4"/>
  <c r="CR163" i="4"/>
  <c r="CQ163" i="4"/>
  <c r="CP163" i="4"/>
  <c r="DB163" i="4" s="1"/>
  <c r="ED163" i="4" s="1"/>
  <c r="CK163" i="4"/>
  <c r="CW163" i="4" s="1"/>
  <c r="DY163" i="4" s="1"/>
  <c r="CJ163" i="4"/>
  <c r="CV163" i="4" s="1"/>
  <c r="CH163" i="4"/>
  <c r="CT163" i="4" s="1"/>
  <c r="DV163" i="4" s="1"/>
  <c r="CE163" i="4"/>
  <c r="CD163" i="4"/>
  <c r="CC163" i="4"/>
  <c r="CO163" i="4" s="1"/>
  <c r="CB163" i="4"/>
  <c r="CN163" i="4" s="1"/>
  <c r="CA163" i="4"/>
  <c r="CM163" i="4" s="1"/>
  <c r="CY163" i="4" s="1"/>
  <c r="EA163" i="4" s="1"/>
  <c r="BZ163" i="4"/>
  <c r="CL163" i="4" s="1"/>
  <c r="CX163" i="4" s="1"/>
  <c r="DZ163" i="4" s="1"/>
  <c r="BY163" i="4"/>
  <c r="BX163" i="4"/>
  <c r="BW163" i="4"/>
  <c r="CI163" i="4" s="1"/>
  <c r="CU163" i="4" s="1"/>
  <c r="BV163" i="4"/>
  <c r="BU163" i="4"/>
  <c r="CG163" i="4" s="1"/>
  <c r="BT163" i="4"/>
  <c r="CF163" i="4" s="1"/>
  <c r="DQ162" i="4"/>
  <c r="DP162" i="4"/>
  <c r="DO162" i="4"/>
  <c r="DN162" i="4"/>
  <c r="DM162" i="4"/>
  <c r="EA162" i="4" s="1"/>
  <c r="DL162" i="4"/>
  <c r="DZ162" i="4" s="1"/>
  <c r="DK162" i="4"/>
  <c r="DJ162" i="4"/>
  <c r="DR162" i="4" s="1"/>
  <c r="DI162" i="4"/>
  <c r="DH162" i="4"/>
  <c r="DG162" i="4"/>
  <c r="DF162" i="4"/>
  <c r="DB162" i="4"/>
  <c r="CS162" i="4"/>
  <c r="DU162" i="4" s="1"/>
  <c r="CR162" i="4"/>
  <c r="DT162" i="4" s="1"/>
  <c r="CO162" i="4"/>
  <c r="DA162" i="4" s="1"/>
  <c r="EC162" i="4" s="1"/>
  <c r="CN162" i="4"/>
  <c r="CZ162" i="4" s="1"/>
  <c r="EB162" i="4" s="1"/>
  <c r="CM162" i="4"/>
  <c r="CY162" i="4" s="1"/>
  <c r="CL162" i="4"/>
  <c r="CX162" i="4" s="1"/>
  <c r="CG162" i="4"/>
  <c r="CF162" i="4"/>
  <c r="CE162" i="4"/>
  <c r="CQ162" i="4" s="1"/>
  <c r="DC162" i="4" s="1"/>
  <c r="CD162" i="4"/>
  <c r="CP162" i="4" s="1"/>
  <c r="CC162" i="4"/>
  <c r="CB162" i="4"/>
  <c r="CA162" i="4"/>
  <c r="BZ162" i="4"/>
  <c r="BY162" i="4"/>
  <c r="CK162" i="4" s="1"/>
  <c r="CW162" i="4" s="1"/>
  <c r="BX162" i="4"/>
  <c r="CJ162" i="4" s="1"/>
  <c r="CV162" i="4" s="1"/>
  <c r="BW162" i="4"/>
  <c r="CI162" i="4" s="1"/>
  <c r="CU162" i="4" s="1"/>
  <c r="BV162" i="4"/>
  <c r="CH162" i="4" s="1"/>
  <c r="CT162" i="4" s="1"/>
  <c r="BU162" i="4"/>
  <c r="BT162" i="4"/>
  <c r="EC161" i="4"/>
  <c r="EB161" i="4"/>
  <c r="EA161" i="4"/>
  <c r="DQ161" i="4"/>
  <c r="DP161" i="4"/>
  <c r="DO161" i="4"/>
  <c r="DN161" i="4"/>
  <c r="DM161" i="4"/>
  <c r="DL161" i="4"/>
  <c r="DK161" i="4"/>
  <c r="DY161" i="4" s="1"/>
  <c r="DJ161" i="4"/>
  <c r="DI161" i="4"/>
  <c r="DH161" i="4"/>
  <c r="DG161" i="4"/>
  <c r="DF161" i="4"/>
  <c r="DC161" i="4"/>
  <c r="EE161" i="4" s="1"/>
  <c r="CY161" i="4"/>
  <c r="CX161" i="4"/>
  <c r="DZ161" i="4" s="1"/>
  <c r="CO161" i="4"/>
  <c r="DA161" i="4" s="1"/>
  <c r="CN161" i="4"/>
  <c r="CZ161" i="4" s="1"/>
  <c r="CI161" i="4"/>
  <c r="CU161" i="4" s="1"/>
  <c r="DW161" i="4" s="1"/>
  <c r="CH161" i="4"/>
  <c r="CT161" i="4" s="1"/>
  <c r="DV161" i="4" s="1"/>
  <c r="CG161" i="4"/>
  <c r="CS161" i="4" s="1"/>
  <c r="DU161" i="4" s="1"/>
  <c r="CF161" i="4"/>
  <c r="CR161" i="4" s="1"/>
  <c r="DT161" i="4" s="1"/>
  <c r="CE161" i="4"/>
  <c r="CQ161" i="4" s="1"/>
  <c r="CD161" i="4"/>
  <c r="CP161" i="4" s="1"/>
  <c r="DB161" i="4" s="1"/>
  <c r="ED161" i="4" s="1"/>
  <c r="CC161" i="4"/>
  <c r="CB161" i="4"/>
  <c r="CA161" i="4"/>
  <c r="CM161" i="4" s="1"/>
  <c r="BZ161" i="4"/>
  <c r="CL161" i="4" s="1"/>
  <c r="BY161" i="4"/>
  <c r="CK161" i="4" s="1"/>
  <c r="CW161" i="4" s="1"/>
  <c r="BX161" i="4"/>
  <c r="CJ161" i="4" s="1"/>
  <c r="CV161" i="4" s="1"/>
  <c r="BW161" i="4"/>
  <c r="BV161" i="4"/>
  <c r="BU161" i="4"/>
  <c r="BT161" i="4"/>
  <c r="EE160" i="4"/>
  <c r="ED160" i="4"/>
  <c r="DQ160" i="4"/>
  <c r="DP160" i="4"/>
  <c r="DO160" i="4"/>
  <c r="DN160" i="4"/>
  <c r="DM160" i="4"/>
  <c r="EA160" i="4" s="1"/>
  <c r="DL160" i="4"/>
  <c r="DK160" i="4"/>
  <c r="DJ160" i="4"/>
  <c r="DI160" i="4"/>
  <c r="DW160" i="4" s="1"/>
  <c r="DH160" i="4"/>
  <c r="DV160" i="4" s="1"/>
  <c r="DG160" i="4"/>
  <c r="DF160" i="4"/>
  <c r="CY160" i="4"/>
  <c r="CX160" i="4"/>
  <c r="CQ160" i="4"/>
  <c r="DC160" i="4" s="1"/>
  <c r="CP160" i="4"/>
  <c r="DB160" i="4" s="1"/>
  <c r="CO160" i="4"/>
  <c r="DA160" i="4" s="1"/>
  <c r="EC160" i="4" s="1"/>
  <c r="CN160" i="4"/>
  <c r="CZ160" i="4" s="1"/>
  <c r="EB160" i="4" s="1"/>
  <c r="CI160" i="4"/>
  <c r="CU160" i="4" s="1"/>
  <c r="CH160" i="4"/>
  <c r="CT160" i="4" s="1"/>
  <c r="CG160" i="4"/>
  <c r="CS160" i="4" s="1"/>
  <c r="DU160" i="4" s="1"/>
  <c r="CF160" i="4"/>
  <c r="CR160" i="4" s="1"/>
  <c r="DT160" i="4" s="1"/>
  <c r="CE160" i="4"/>
  <c r="CD160" i="4"/>
  <c r="CC160" i="4"/>
  <c r="CB160" i="4"/>
  <c r="CA160" i="4"/>
  <c r="CM160" i="4" s="1"/>
  <c r="BZ160" i="4"/>
  <c r="CL160" i="4" s="1"/>
  <c r="BY160" i="4"/>
  <c r="CK160" i="4" s="1"/>
  <c r="CW160" i="4" s="1"/>
  <c r="DY160" i="4" s="1"/>
  <c r="BX160" i="4"/>
  <c r="CJ160" i="4" s="1"/>
  <c r="CV160" i="4" s="1"/>
  <c r="DX160" i="4" s="1"/>
  <c r="BW160" i="4"/>
  <c r="BV160" i="4"/>
  <c r="BU160" i="4"/>
  <c r="BT160" i="4"/>
  <c r="DV159" i="4"/>
  <c r="DQ159" i="4"/>
  <c r="DP159" i="4"/>
  <c r="DO159" i="4"/>
  <c r="DN159" i="4"/>
  <c r="DM159" i="4"/>
  <c r="DL159" i="4"/>
  <c r="DK159" i="4"/>
  <c r="DY159" i="4" s="1"/>
  <c r="DJ159" i="4"/>
  <c r="DX159" i="4" s="1"/>
  <c r="DI159" i="4"/>
  <c r="DH159" i="4"/>
  <c r="DG159" i="4"/>
  <c r="DF159" i="4"/>
  <c r="DB159" i="4"/>
  <c r="DA159" i="4"/>
  <c r="CZ159" i="4"/>
  <c r="CS159" i="4"/>
  <c r="CP159" i="4"/>
  <c r="CM159" i="4"/>
  <c r="CY159" i="4" s="1"/>
  <c r="EA159" i="4" s="1"/>
  <c r="CL159" i="4"/>
  <c r="CX159" i="4" s="1"/>
  <c r="DZ159" i="4" s="1"/>
  <c r="CK159" i="4"/>
  <c r="CW159" i="4" s="1"/>
  <c r="CJ159" i="4"/>
  <c r="CV159" i="4" s="1"/>
  <c r="CE159" i="4"/>
  <c r="CQ159" i="4" s="1"/>
  <c r="DC159" i="4" s="1"/>
  <c r="CD159" i="4"/>
  <c r="CC159" i="4"/>
  <c r="CO159" i="4" s="1"/>
  <c r="CB159" i="4"/>
  <c r="CN159" i="4" s="1"/>
  <c r="CA159" i="4"/>
  <c r="BZ159" i="4"/>
  <c r="BY159" i="4"/>
  <c r="BX159" i="4"/>
  <c r="BW159" i="4"/>
  <c r="CI159" i="4" s="1"/>
  <c r="CU159" i="4" s="1"/>
  <c r="DW159" i="4" s="1"/>
  <c r="BV159" i="4"/>
  <c r="CH159" i="4" s="1"/>
  <c r="CT159" i="4" s="1"/>
  <c r="BU159" i="4"/>
  <c r="CG159" i="4" s="1"/>
  <c r="BT159" i="4"/>
  <c r="CF159" i="4" s="1"/>
  <c r="CR159" i="4" s="1"/>
  <c r="DQ158" i="4"/>
  <c r="DP158" i="4"/>
  <c r="DO158" i="4"/>
  <c r="DN158" i="4"/>
  <c r="DM158" i="4"/>
  <c r="DL158" i="4"/>
  <c r="DK158" i="4"/>
  <c r="DS158" i="4" s="1"/>
  <c r="DJ158" i="4"/>
  <c r="DX158" i="4" s="1"/>
  <c r="DI158" i="4"/>
  <c r="DH158" i="4"/>
  <c r="DV158" i="4" s="1"/>
  <c r="DG158" i="4"/>
  <c r="DF158" i="4"/>
  <c r="DB158" i="4"/>
  <c r="CZ158" i="4"/>
  <c r="EB158" i="4" s="1"/>
  <c r="CN158" i="4"/>
  <c r="CM158" i="4"/>
  <c r="CY158" i="4" s="1"/>
  <c r="EA158" i="4" s="1"/>
  <c r="CL158" i="4"/>
  <c r="CX158" i="4" s="1"/>
  <c r="DZ158" i="4" s="1"/>
  <c r="CE158" i="4"/>
  <c r="CQ158" i="4" s="1"/>
  <c r="DC158" i="4" s="1"/>
  <c r="CD158" i="4"/>
  <c r="CP158" i="4" s="1"/>
  <c r="CC158" i="4"/>
  <c r="CO158" i="4" s="1"/>
  <c r="DA158" i="4" s="1"/>
  <c r="EC158" i="4" s="1"/>
  <c r="CB158" i="4"/>
  <c r="CA158" i="4"/>
  <c r="BZ158" i="4"/>
  <c r="BY158" i="4"/>
  <c r="CK158" i="4" s="1"/>
  <c r="CW158" i="4" s="1"/>
  <c r="BX158" i="4"/>
  <c r="CJ158" i="4" s="1"/>
  <c r="CV158" i="4" s="1"/>
  <c r="BW158" i="4"/>
  <c r="CI158" i="4" s="1"/>
  <c r="CU158" i="4" s="1"/>
  <c r="BV158" i="4"/>
  <c r="CH158" i="4" s="1"/>
  <c r="CT158" i="4" s="1"/>
  <c r="BU158" i="4"/>
  <c r="CG158" i="4" s="1"/>
  <c r="CS158" i="4" s="1"/>
  <c r="DU158" i="4" s="1"/>
  <c r="BT158" i="4"/>
  <c r="CF158" i="4" s="1"/>
  <c r="CR158" i="4" s="1"/>
  <c r="DT158" i="4" s="1"/>
  <c r="DT157" i="4"/>
  <c r="DQ157" i="4"/>
  <c r="DP157" i="4"/>
  <c r="DO157" i="4"/>
  <c r="DN157" i="4"/>
  <c r="DM157" i="4"/>
  <c r="DL157" i="4"/>
  <c r="DZ157" i="4" s="1"/>
  <c r="DK157" i="4"/>
  <c r="DY157" i="4" s="1"/>
  <c r="DJ157" i="4"/>
  <c r="DR157" i="4" s="1"/>
  <c r="DI157" i="4"/>
  <c r="DH157" i="4"/>
  <c r="DG157" i="4"/>
  <c r="DF157" i="4"/>
  <c r="DC157" i="4"/>
  <c r="DB157" i="4"/>
  <c r="CU157" i="4"/>
  <c r="CT157" i="4"/>
  <c r="CR157" i="4"/>
  <c r="CN157" i="4"/>
  <c r="CZ157" i="4" s="1"/>
  <c r="EB157" i="4" s="1"/>
  <c r="CM157" i="4"/>
  <c r="CY157" i="4" s="1"/>
  <c r="CL157" i="4"/>
  <c r="CX157" i="4" s="1"/>
  <c r="CF157" i="4"/>
  <c r="CE157" i="4"/>
  <c r="CQ157" i="4" s="1"/>
  <c r="CD157" i="4"/>
  <c r="CP157" i="4" s="1"/>
  <c r="CC157" i="4"/>
  <c r="CO157" i="4" s="1"/>
  <c r="DA157" i="4" s="1"/>
  <c r="EC157" i="4" s="1"/>
  <c r="CB157" i="4"/>
  <c r="CA157" i="4"/>
  <c r="BZ157" i="4"/>
  <c r="BY157" i="4"/>
  <c r="CK157" i="4" s="1"/>
  <c r="CW157" i="4" s="1"/>
  <c r="BX157" i="4"/>
  <c r="CJ157" i="4" s="1"/>
  <c r="CV157" i="4" s="1"/>
  <c r="BW157" i="4"/>
  <c r="CI157" i="4" s="1"/>
  <c r="BV157" i="4"/>
  <c r="CH157" i="4" s="1"/>
  <c r="BU157" i="4"/>
  <c r="CG157" i="4" s="1"/>
  <c r="CS157" i="4" s="1"/>
  <c r="DU157" i="4" s="1"/>
  <c r="BT157" i="4"/>
  <c r="EB156" i="4"/>
  <c r="DW156" i="4"/>
  <c r="DU156" i="4"/>
  <c r="DT156" i="4"/>
  <c r="DQ156" i="4"/>
  <c r="DP156" i="4"/>
  <c r="DO156" i="4"/>
  <c r="EC156" i="4" s="1"/>
  <c r="DN156" i="4"/>
  <c r="DM156" i="4"/>
  <c r="DL156" i="4"/>
  <c r="DZ156" i="4" s="1"/>
  <c r="DK156" i="4"/>
  <c r="DJ156" i="4"/>
  <c r="DI156" i="4"/>
  <c r="DH156" i="4"/>
  <c r="DG156" i="4"/>
  <c r="DF156" i="4"/>
  <c r="DC156" i="4"/>
  <c r="EE156" i="4" s="1"/>
  <c r="CU156" i="4"/>
  <c r="CT156" i="4"/>
  <c r="DV156" i="4" s="1"/>
  <c r="CQ156" i="4"/>
  <c r="CP156" i="4"/>
  <c r="DB156" i="4" s="1"/>
  <c r="ED156" i="4" s="1"/>
  <c r="CO156" i="4"/>
  <c r="DA156" i="4" s="1"/>
  <c r="CN156" i="4"/>
  <c r="CZ156" i="4" s="1"/>
  <c r="CI156" i="4"/>
  <c r="CH156" i="4"/>
  <c r="CG156" i="4"/>
  <c r="CS156" i="4" s="1"/>
  <c r="CF156" i="4"/>
  <c r="CR156" i="4" s="1"/>
  <c r="CE156" i="4"/>
  <c r="CD156" i="4"/>
  <c r="CC156" i="4"/>
  <c r="CB156" i="4"/>
  <c r="CA156" i="4"/>
  <c r="CM156" i="4" s="1"/>
  <c r="CY156" i="4" s="1"/>
  <c r="BZ156" i="4"/>
  <c r="CL156" i="4" s="1"/>
  <c r="CX156" i="4" s="1"/>
  <c r="BY156" i="4"/>
  <c r="CK156" i="4" s="1"/>
  <c r="CW156" i="4" s="1"/>
  <c r="BX156" i="4"/>
  <c r="CJ156" i="4" s="1"/>
  <c r="CV156" i="4" s="1"/>
  <c r="BW156" i="4"/>
  <c r="BV156" i="4"/>
  <c r="BU156" i="4"/>
  <c r="BT156" i="4"/>
  <c r="DW155" i="4"/>
  <c r="DV155" i="4"/>
  <c r="DQ155" i="4"/>
  <c r="DP155" i="4"/>
  <c r="DO155" i="4"/>
  <c r="DN155" i="4"/>
  <c r="DM155" i="4"/>
  <c r="EA155" i="4" s="1"/>
  <c r="DL155" i="4"/>
  <c r="DZ155" i="4" s="1"/>
  <c r="DK155" i="4"/>
  <c r="DJ155" i="4"/>
  <c r="DI155" i="4"/>
  <c r="DH155" i="4"/>
  <c r="DG155" i="4"/>
  <c r="DF155" i="4"/>
  <c r="CZ155" i="4"/>
  <c r="EB155" i="4" s="1"/>
  <c r="CQ155" i="4"/>
  <c r="DC155" i="4" s="1"/>
  <c r="EE155" i="4" s="1"/>
  <c r="CP155" i="4"/>
  <c r="DB155" i="4" s="1"/>
  <c r="ED155" i="4" s="1"/>
  <c r="CN155" i="4"/>
  <c r="CI155" i="4"/>
  <c r="CU155" i="4" s="1"/>
  <c r="CH155" i="4"/>
  <c r="CT155" i="4" s="1"/>
  <c r="CF155" i="4"/>
  <c r="CR155" i="4" s="1"/>
  <c r="DT155" i="4" s="1"/>
  <c r="CE155" i="4"/>
  <c r="CD155" i="4"/>
  <c r="CC155" i="4"/>
  <c r="CO155" i="4" s="1"/>
  <c r="DA155" i="4" s="1"/>
  <c r="CB155" i="4"/>
  <c r="CA155" i="4"/>
  <c r="CM155" i="4" s="1"/>
  <c r="CY155" i="4" s="1"/>
  <c r="BZ155" i="4"/>
  <c r="CL155" i="4" s="1"/>
  <c r="CX155" i="4" s="1"/>
  <c r="BY155" i="4"/>
  <c r="CK155" i="4" s="1"/>
  <c r="CW155" i="4" s="1"/>
  <c r="DY155" i="4" s="1"/>
  <c r="BX155" i="4"/>
  <c r="CJ155" i="4" s="1"/>
  <c r="CV155" i="4" s="1"/>
  <c r="DX155" i="4" s="1"/>
  <c r="BW155" i="4"/>
  <c r="BV155" i="4"/>
  <c r="BU155" i="4"/>
  <c r="CG155" i="4" s="1"/>
  <c r="CS155" i="4" s="1"/>
  <c r="BT155" i="4"/>
  <c r="DQ154" i="4"/>
  <c r="DP154" i="4"/>
  <c r="DO154" i="4"/>
  <c r="EC154" i="4" s="1"/>
  <c r="DN154" i="4"/>
  <c r="DM154" i="4"/>
  <c r="DL154" i="4"/>
  <c r="DK154" i="4"/>
  <c r="DJ154" i="4"/>
  <c r="DX154" i="4" s="1"/>
  <c r="DI154" i="4"/>
  <c r="DH154" i="4"/>
  <c r="DG154" i="4"/>
  <c r="DU154" i="4" s="1"/>
  <c r="DF154" i="4"/>
  <c r="DC154" i="4"/>
  <c r="EE154" i="4" s="1"/>
  <c r="DB154" i="4"/>
  <c r="ED154" i="4" s="1"/>
  <c r="DA154" i="4"/>
  <c r="CZ154" i="4"/>
  <c r="CS154" i="4"/>
  <c r="CR154" i="4"/>
  <c r="CQ154" i="4"/>
  <c r="CP154" i="4"/>
  <c r="CL154" i="4"/>
  <c r="CX154" i="4" s="1"/>
  <c r="DZ154" i="4" s="1"/>
  <c r="CJ154" i="4"/>
  <c r="CV154" i="4" s="1"/>
  <c r="CE154" i="4"/>
  <c r="CD154" i="4"/>
  <c r="CC154" i="4"/>
  <c r="CO154" i="4" s="1"/>
  <c r="CB154" i="4"/>
  <c r="CN154" i="4" s="1"/>
  <c r="CA154" i="4"/>
  <c r="CM154" i="4" s="1"/>
  <c r="CY154" i="4" s="1"/>
  <c r="EA154" i="4" s="1"/>
  <c r="BZ154" i="4"/>
  <c r="BY154" i="4"/>
  <c r="CK154" i="4" s="1"/>
  <c r="CW154" i="4" s="1"/>
  <c r="DY154" i="4" s="1"/>
  <c r="BX154" i="4"/>
  <c r="BW154" i="4"/>
  <c r="CI154" i="4" s="1"/>
  <c r="CU154" i="4" s="1"/>
  <c r="DW154" i="4" s="1"/>
  <c r="BV154" i="4"/>
  <c r="CH154" i="4" s="1"/>
  <c r="CT154" i="4" s="1"/>
  <c r="DV154" i="4" s="1"/>
  <c r="BU154" i="4"/>
  <c r="CG154" i="4" s="1"/>
  <c r="BT154" i="4"/>
  <c r="CF154" i="4" s="1"/>
  <c r="EE153" i="4"/>
  <c r="EB153" i="4"/>
  <c r="DT153" i="4"/>
  <c r="DQ153" i="4"/>
  <c r="DP153" i="4"/>
  <c r="DO153" i="4"/>
  <c r="EC153" i="4" s="1"/>
  <c r="DN153" i="4"/>
  <c r="DM153" i="4"/>
  <c r="DL153" i="4"/>
  <c r="DZ153" i="4" s="1"/>
  <c r="DK153" i="4"/>
  <c r="DJ153" i="4"/>
  <c r="DR153" i="4" s="1"/>
  <c r="DI153" i="4"/>
  <c r="DH153" i="4"/>
  <c r="DG153" i="4"/>
  <c r="DS153" i="4" s="1"/>
  <c r="DF153" i="4"/>
  <c r="DC153" i="4"/>
  <c r="DB153" i="4"/>
  <c r="CU153" i="4"/>
  <c r="CT153" i="4"/>
  <c r="CS153" i="4"/>
  <c r="DU153" i="4" s="1"/>
  <c r="CQ153" i="4"/>
  <c r="CL153" i="4"/>
  <c r="CX153" i="4" s="1"/>
  <c r="CK153" i="4"/>
  <c r="CW153" i="4" s="1"/>
  <c r="CI153" i="4"/>
  <c r="CF153" i="4"/>
  <c r="CR153" i="4" s="1"/>
  <c r="CE153" i="4"/>
  <c r="CD153" i="4"/>
  <c r="CP153" i="4" s="1"/>
  <c r="CC153" i="4"/>
  <c r="CO153" i="4" s="1"/>
  <c r="DA153" i="4" s="1"/>
  <c r="CB153" i="4"/>
  <c r="CN153" i="4" s="1"/>
  <c r="CZ153" i="4" s="1"/>
  <c r="CA153" i="4"/>
  <c r="CM153" i="4" s="1"/>
  <c r="CY153" i="4" s="1"/>
  <c r="BZ153" i="4"/>
  <c r="BY153" i="4"/>
  <c r="BX153" i="4"/>
  <c r="CJ153" i="4" s="1"/>
  <c r="CV153" i="4" s="1"/>
  <c r="DX153" i="4" s="1"/>
  <c r="BW153" i="4"/>
  <c r="BV153" i="4"/>
  <c r="CH153" i="4" s="1"/>
  <c r="BU153" i="4"/>
  <c r="CG153" i="4" s="1"/>
  <c r="BT153" i="4"/>
  <c r="DY152" i="4"/>
  <c r="DQ152" i="4"/>
  <c r="DP152" i="4"/>
  <c r="DO152" i="4"/>
  <c r="DN152" i="4"/>
  <c r="EB152" i="4" s="1"/>
  <c r="DM152" i="4"/>
  <c r="DL152" i="4"/>
  <c r="DK152" i="4"/>
  <c r="DJ152" i="4"/>
  <c r="DI152" i="4"/>
  <c r="DW152" i="4" s="1"/>
  <c r="DH152" i="4"/>
  <c r="DG152" i="4"/>
  <c r="DF152" i="4"/>
  <c r="CU152" i="4"/>
  <c r="CQ152" i="4"/>
  <c r="DC152" i="4" s="1"/>
  <c r="CP152" i="4"/>
  <c r="DB152" i="4" s="1"/>
  <c r="ED152" i="4" s="1"/>
  <c r="CN152" i="4"/>
  <c r="CZ152" i="4" s="1"/>
  <c r="CI152" i="4"/>
  <c r="CH152" i="4"/>
  <c r="CT152" i="4" s="1"/>
  <c r="DV152" i="4" s="1"/>
  <c r="CG152" i="4"/>
  <c r="CS152" i="4" s="1"/>
  <c r="CF152" i="4"/>
  <c r="CR152" i="4" s="1"/>
  <c r="DT152" i="4" s="1"/>
  <c r="CE152" i="4"/>
  <c r="CD152" i="4"/>
  <c r="CC152" i="4"/>
  <c r="CO152" i="4" s="1"/>
  <c r="DA152" i="4" s="1"/>
  <c r="CB152" i="4"/>
  <c r="CA152" i="4"/>
  <c r="CM152" i="4" s="1"/>
  <c r="CY152" i="4" s="1"/>
  <c r="EA152" i="4" s="1"/>
  <c r="BZ152" i="4"/>
  <c r="CL152" i="4" s="1"/>
  <c r="CX152" i="4" s="1"/>
  <c r="DZ152" i="4" s="1"/>
  <c r="BY152" i="4"/>
  <c r="CK152" i="4" s="1"/>
  <c r="CW152" i="4" s="1"/>
  <c r="BX152" i="4"/>
  <c r="CJ152" i="4" s="1"/>
  <c r="CV152" i="4" s="1"/>
  <c r="BW152" i="4"/>
  <c r="BV152" i="4"/>
  <c r="BU152" i="4"/>
  <c r="BT152" i="4"/>
  <c r="EE110" i="4"/>
  <c r="EC110" i="4"/>
  <c r="EB110" i="4"/>
  <c r="DW110" i="4"/>
  <c r="DU110" i="4"/>
  <c r="DQ110" i="4"/>
  <c r="DP110" i="4"/>
  <c r="DO110" i="4"/>
  <c r="DN110" i="4"/>
  <c r="DM110" i="4"/>
  <c r="DL110" i="4"/>
  <c r="DZ110" i="4" s="1"/>
  <c r="DK110" i="4"/>
  <c r="DJ110" i="4"/>
  <c r="DI110" i="4"/>
  <c r="DH110" i="4"/>
  <c r="DG110" i="4"/>
  <c r="DS110" i="4" s="1"/>
  <c r="DF110" i="4"/>
  <c r="CX110" i="4"/>
  <c r="CW110" i="4"/>
  <c r="DY110" i="4" s="1"/>
  <c r="CV110" i="4"/>
  <c r="CQ110" i="4"/>
  <c r="DC110" i="4" s="1"/>
  <c r="CP110" i="4"/>
  <c r="DB110" i="4" s="1"/>
  <c r="ED110" i="4" s="1"/>
  <c r="CO110" i="4"/>
  <c r="DA110" i="4" s="1"/>
  <c r="CN110" i="4"/>
  <c r="CZ110" i="4" s="1"/>
  <c r="CL110" i="4"/>
  <c r="CI110" i="4"/>
  <c r="CU110" i="4" s="1"/>
  <c r="CH110" i="4"/>
  <c r="CT110" i="4" s="1"/>
  <c r="DV110" i="4" s="1"/>
  <c r="CG110" i="4"/>
  <c r="CS110" i="4" s="1"/>
  <c r="CF110" i="4"/>
  <c r="CR110" i="4" s="1"/>
  <c r="CE110" i="4"/>
  <c r="CD110" i="4"/>
  <c r="CC110" i="4"/>
  <c r="CB110" i="4"/>
  <c r="CA110" i="4"/>
  <c r="CM110" i="4" s="1"/>
  <c r="CY110" i="4" s="1"/>
  <c r="BZ110" i="4"/>
  <c r="BY110" i="4"/>
  <c r="CK110" i="4" s="1"/>
  <c r="BX110" i="4"/>
  <c r="CJ110" i="4" s="1"/>
  <c r="BW110" i="4"/>
  <c r="BV110" i="4"/>
  <c r="BU110" i="4"/>
  <c r="BT110" i="4"/>
  <c r="DT109" i="4"/>
  <c r="DQ109" i="4"/>
  <c r="EE109" i="4" s="1"/>
  <c r="DP109" i="4"/>
  <c r="ED109" i="4" s="1"/>
  <c r="DO109" i="4"/>
  <c r="EC109" i="4" s="1"/>
  <c r="DN109" i="4"/>
  <c r="DM109" i="4"/>
  <c r="DL109" i="4"/>
  <c r="DK109" i="4"/>
  <c r="DJ109" i="4"/>
  <c r="DI109" i="4"/>
  <c r="DW109" i="4" s="1"/>
  <c r="DH109" i="4"/>
  <c r="DG109" i="4"/>
  <c r="DF109" i="4"/>
  <c r="CX109" i="4"/>
  <c r="CS109" i="4"/>
  <c r="CQ109" i="4"/>
  <c r="DC109" i="4" s="1"/>
  <c r="CP109" i="4"/>
  <c r="DB109" i="4" s="1"/>
  <c r="CK109" i="4"/>
  <c r="CW109" i="4" s="1"/>
  <c r="DY109" i="4" s="1"/>
  <c r="CJ109" i="4"/>
  <c r="CV109" i="4" s="1"/>
  <c r="DX109" i="4" s="1"/>
  <c r="CI109" i="4"/>
  <c r="CU109" i="4" s="1"/>
  <c r="CH109" i="4"/>
  <c r="CT109" i="4" s="1"/>
  <c r="DV109" i="4" s="1"/>
  <c r="CE109" i="4"/>
  <c r="CD109" i="4"/>
  <c r="CC109" i="4"/>
  <c r="CO109" i="4" s="1"/>
  <c r="DA109" i="4" s="1"/>
  <c r="CB109" i="4"/>
  <c r="CN109" i="4" s="1"/>
  <c r="CZ109" i="4" s="1"/>
  <c r="EB109" i="4" s="1"/>
  <c r="CA109" i="4"/>
  <c r="CM109" i="4" s="1"/>
  <c r="CY109" i="4" s="1"/>
  <c r="EA109" i="4" s="1"/>
  <c r="BZ109" i="4"/>
  <c r="CL109" i="4" s="1"/>
  <c r="BY109" i="4"/>
  <c r="BX109" i="4"/>
  <c r="BW109" i="4"/>
  <c r="BV109" i="4"/>
  <c r="BU109" i="4"/>
  <c r="CG109" i="4" s="1"/>
  <c r="BT109" i="4"/>
  <c r="CF109" i="4" s="1"/>
  <c r="CR109" i="4" s="1"/>
  <c r="DX108" i="4"/>
  <c r="DV108" i="4"/>
  <c r="DS108" i="4"/>
  <c r="DQ108" i="4"/>
  <c r="DP108" i="4"/>
  <c r="DO108" i="4"/>
  <c r="DN108" i="4"/>
  <c r="EB108" i="4" s="1"/>
  <c r="DM108" i="4"/>
  <c r="DL108" i="4"/>
  <c r="DK108" i="4"/>
  <c r="DY108" i="4" s="1"/>
  <c r="DJ108" i="4"/>
  <c r="DI108" i="4"/>
  <c r="DH108" i="4"/>
  <c r="DG108" i="4"/>
  <c r="DF108" i="4"/>
  <c r="CX108" i="4"/>
  <c r="DZ108" i="4" s="1"/>
  <c r="CS108" i="4"/>
  <c r="DU108" i="4" s="1"/>
  <c r="CM108" i="4"/>
  <c r="CY108" i="4" s="1"/>
  <c r="EA108" i="4" s="1"/>
  <c r="CK108" i="4"/>
  <c r="CW108" i="4" s="1"/>
  <c r="CJ108" i="4"/>
  <c r="CV108" i="4" s="1"/>
  <c r="CE108" i="4"/>
  <c r="CQ108" i="4" s="1"/>
  <c r="DC108" i="4" s="1"/>
  <c r="CD108" i="4"/>
  <c r="CP108" i="4" s="1"/>
  <c r="DB108" i="4" s="1"/>
  <c r="ED108" i="4" s="1"/>
  <c r="CC108" i="4"/>
  <c r="CO108" i="4" s="1"/>
  <c r="DA108" i="4" s="1"/>
  <c r="EC108" i="4" s="1"/>
  <c r="CB108" i="4"/>
  <c r="CN108" i="4" s="1"/>
  <c r="CZ108" i="4" s="1"/>
  <c r="CA108" i="4"/>
  <c r="BZ108" i="4"/>
  <c r="CL108" i="4" s="1"/>
  <c r="BY108" i="4"/>
  <c r="BX108" i="4"/>
  <c r="BW108" i="4"/>
  <c r="CI108" i="4" s="1"/>
  <c r="CU108" i="4" s="1"/>
  <c r="BV108" i="4"/>
  <c r="CH108" i="4" s="1"/>
  <c r="CT108" i="4" s="1"/>
  <c r="BU108" i="4"/>
  <c r="CG108" i="4" s="1"/>
  <c r="BT108" i="4"/>
  <c r="CF108" i="4" s="1"/>
  <c r="CR108" i="4" s="1"/>
  <c r="EC107" i="4"/>
  <c r="DT107" i="4"/>
  <c r="DQ107" i="4"/>
  <c r="DP107" i="4"/>
  <c r="DO107" i="4"/>
  <c r="DN107" i="4"/>
  <c r="DM107" i="4"/>
  <c r="EA107" i="4" s="1"/>
  <c r="DL107" i="4"/>
  <c r="DZ107" i="4" s="1"/>
  <c r="DK107" i="4"/>
  <c r="DJ107" i="4"/>
  <c r="DI107" i="4"/>
  <c r="DH107" i="4"/>
  <c r="DG107" i="4"/>
  <c r="DF107" i="4"/>
  <c r="DB107" i="4"/>
  <c r="CU107" i="4"/>
  <c r="DW107" i="4" s="1"/>
  <c r="CT107" i="4"/>
  <c r="CR107" i="4"/>
  <c r="CO107" i="4"/>
  <c r="DA107" i="4" s="1"/>
  <c r="CN107" i="4"/>
  <c r="CZ107" i="4" s="1"/>
  <c r="EB107" i="4" s="1"/>
  <c r="CM107" i="4"/>
  <c r="CY107" i="4" s="1"/>
  <c r="CL107" i="4"/>
  <c r="CX107" i="4" s="1"/>
  <c r="CJ107" i="4"/>
  <c r="CV107" i="4" s="1"/>
  <c r="CG107" i="4"/>
  <c r="CS107" i="4" s="1"/>
  <c r="DU107" i="4" s="1"/>
  <c r="CF107" i="4"/>
  <c r="CE107" i="4"/>
  <c r="CQ107" i="4" s="1"/>
  <c r="DC107" i="4" s="1"/>
  <c r="EE107" i="4" s="1"/>
  <c r="CD107" i="4"/>
  <c r="CP107" i="4" s="1"/>
  <c r="CC107" i="4"/>
  <c r="CB107" i="4"/>
  <c r="CA107" i="4"/>
  <c r="BZ107" i="4"/>
  <c r="BY107" i="4"/>
  <c r="CK107" i="4" s="1"/>
  <c r="CW107" i="4" s="1"/>
  <c r="BX107" i="4"/>
  <c r="BW107" i="4"/>
  <c r="CI107" i="4" s="1"/>
  <c r="BV107" i="4"/>
  <c r="CH107" i="4" s="1"/>
  <c r="BU107" i="4"/>
  <c r="BT107" i="4"/>
  <c r="EC106" i="4"/>
  <c r="EB106" i="4"/>
  <c r="DQ106" i="4"/>
  <c r="DP106" i="4"/>
  <c r="DO106" i="4"/>
  <c r="DN106" i="4"/>
  <c r="DM106" i="4"/>
  <c r="EA106" i="4" s="1"/>
  <c r="DL106" i="4"/>
  <c r="DK106" i="4"/>
  <c r="DJ106" i="4"/>
  <c r="DI106" i="4"/>
  <c r="DH106" i="4"/>
  <c r="DG106" i="4"/>
  <c r="DF106" i="4"/>
  <c r="CW106" i="4"/>
  <c r="DY106" i="4" s="1"/>
  <c r="CQ106" i="4"/>
  <c r="DC106" i="4" s="1"/>
  <c r="EE106" i="4" s="1"/>
  <c r="CO106" i="4"/>
  <c r="DA106" i="4" s="1"/>
  <c r="CN106" i="4"/>
  <c r="CZ106" i="4" s="1"/>
  <c r="CL106" i="4"/>
  <c r="CX106" i="4" s="1"/>
  <c r="DZ106" i="4" s="1"/>
  <c r="CI106" i="4"/>
  <c r="CU106" i="4" s="1"/>
  <c r="DW106" i="4" s="1"/>
  <c r="CH106" i="4"/>
  <c r="CT106" i="4" s="1"/>
  <c r="DV106" i="4" s="1"/>
  <c r="CG106" i="4"/>
  <c r="CS106" i="4" s="1"/>
  <c r="CF106" i="4"/>
  <c r="CR106" i="4" s="1"/>
  <c r="DT106" i="4" s="1"/>
  <c r="CE106" i="4"/>
  <c r="CD106" i="4"/>
  <c r="CP106" i="4" s="1"/>
  <c r="DB106" i="4" s="1"/>
  <c r="ED106" i="4" s="1"/>
  <c r="CC106" i="4"/>
  <c r="CB106" i="4"/>
  <c r="CA106" i="4"/>
  <c r="CM106" i="4" s="1"/>
  <c r="CY106" i="4" s="1"/>
  <c r="BZ106" i="4"/>
  <c r="BY106" i="4"/>
  <c r="CK106" i="4" s="1"/>
  <c r="BX106" i="4"/>
  <c r="CJ106" i="4" s="1"/>
  <c r="CV106" i="4" s="1"/>
  <c r="BW106" i="4"/>
  <c r="BV106" i="4"/>
  <c r="BU106" i="4"/>
  <c r="BT106" i="4"/>
  <c r="DV105" i="4"/>
  <c r="DT105" i="4"/>
  <c r="DQ105" i="4"/>
  <c r="EE105" i="4" s="1"/>
  <c r="DP105" i="4"/>
  <c r="DO105" i="4"/>
  <c r="DN105" i="4"/>
  <c r="DM105" i="4"/>
  <c r="DL105" i="4"/>
  <c r="DZ105" i="4" s="1"/>
  <c r="DK105" i="4"/>
  <c r="DJ105" i="4"/>
  <c r="DI105" i="4"/>
  <c r="DH105" i="4"/>
  <c r="DG105" i="4"/>
  <c r="DF105" i="4"/>
  <c r="DA105" i="4"/>
  <c r="CY105" i="4"/>
  <c r="EA105" i="4" s="1"/>
  <c r="CV105" i="4"/>
  <c r="DX105" i="4" s="1"/>
  <c r="CQ105" i="4"/>
  <c r="DC105" i="4" s="1"/>
  <c r="CP105" i="4"/>
  <c r="DB105" i="4" s="1"/>
  <c r="ED105" i="4" s="1"/>
  <c r="CK105" i="4"/>
  <c r="CW105" i="4" s="1"/>
  <c r="DY105" i="4" s="1"/>
  <c r="CI105" i="4"/>
  <c r="CU105" i="4" s="1"/>
  <c r="DW105" i="4" s="1"/>
  <c r="CH105" i="4"/>
  <c r="CT105" i="4" s="1"/>
  <c r="CE105" i="4"/>
  <c r="CD105" i="4"/>
  <c r="CC105" i="4"/>
  <c r="CO105" i="4" s="1"/>
  <c r="CB105" i="4"/>
  <c r="CN105" i="4" s="1"/>
  <c r="CZ105" i="4" s="1"/>
  <c r="CA105" i="4"/>
  <c r="CM105" i="4" s="1"/>
  <c r="BZ105" i="4"/>
  <c r="CL105" i="4" s="1"/>
  <c r="CX105" i="4" s="1"/>
  <c r="BY105" i="4"/>
  <c r="BX105" i="4"/>
  <c r="CJ105" i="4" s="1"/>
  <c r="BW105" i="4"/>
  <c r="BV105" i="4"/>
  <c r="BU105" i="4"/>
  <c r="CG105" i="4" s="1"/>
  <c r="CS105" i="4" s="1"/>
  <c r="BT105" i="4"/>
  <c r="CF105" i="4" s="1"/>
  <c r="CR105" i="4" s="1"/>
  <c r="EA104" i="4"/>
  <c r="DY104" i="4"/>
  <c r="DX104" i="4"/>
  <c r="DQ104" i="4"/>
  <c r="DP104" i="4"/>
  <c r="DO104" i="4"/>
  <c r="DN104" i="4"/>
  <c r="DM104" i="4"/>
  <c r="DL104" i="4"/>
  <c r="DK104" i="4"/>
  <c r="DJ104" i="4"/>
  <c r="DI104" i="4"/>
  <c r="DS104" i="4" s="1"/>
  <c r="DH104" i="4"/>
  <c r="DG104" i="4"/>
  <c r="DF104" i="4"/>
  <c r="DT104" i="4" s="1"/>
  <c r="DC104" i="4"/>
  <c r="DB104" i="4"/>
  <c r="CZ104" i="4"/>
  <c r="CS104" i="4"/>
  <c r="DU104" i="4" s="1"/>
  <c r="CR104" i="4"/>
  <c r="CP104" i="4"/>
  <c r="CM104" i="4"/>
  <c r="CY104" i="4" s="1"/>
  <c r="CL104" i="4"/>
  <c r="CX104" i="4" s="1"/>
  <c r="DZ104" i="4" s="1"/>
  <c r="CK104" i="4"/>
  <c r="CW104" i="4" s="1"/>
  <c r="CJ104" i="4"/>
  <c r="CV104" i="4" s="1"/>
  <c r="CE104" i="4"/>
  <c r="CQ104" i="4" s="1"/>
  <c r="CD104" i="4"/>
  <c r="CC104" i="4"/>
  <c r="CO104" i="4" s="1"/>
  <c r="DA104" i="4" s="1"/>
  <c r="EC104" i="4" s="1"/>
  <c r="CB104" i="4"/>
  <c r="CN104" i="4" s="1"/>
  <c r="CA104" i="4"/>
  <c r="BZ104" i="4"/>
  <c r="BY104" i="4"/>
  <c r="BX104" i="4"/>
  <c r="BW104" i="4"/>
  <c r="CI104" i="4" s="1"/>
  <c r="CU104" i="4" s="1"/>
  <c r="BV104" i="4"/>
  <c r="CH104" i="4" s="1"/>
  <c r="CT104" i="4" s="1"/>
  <c r="DV104" i="4" s="1"/>
  <c r="BU104" i="4"/>
  <c r="CG104" i="4" s="1"/>
  <c r="BT104" i="4"/>
  <c r="CF104" i="4" s="1"/>
  <c r="EA103" i="4"/>
  <c r="DQ103" i="4"/>
  <c r="DP103" i="4"/>
  <c r="DO103" i="4"/>
  <c r="DN103" i="4"/>
  <c r="DM103" i="4"/>
  <c r="DL103" i="4"/>
  <c r="DK103" i="4"/>
  <c r="DJ103" i="4"/>
  <c r="DI103" i="4"/>
  <c r="DH103" i="4"/>
  <c r="DG103" i="4"/>
  <c r="DF103" i="4"/>
  <c r="DC103" i="4"/>
  <c r="EE103" i="4" s="1"/>
  <c r="CU103" i="4"/>
  <c r="DW103" i="4" s="1"/>
  <c r="CO103" i="4"/>
  <c r="DA103" i="4" s="1"/>
  <c r="EC103" i="4" s="1"/>
  <c r="CM103" i="4"/>
  <c r="CY103" i="4" s="1"/>
  <c r="CL103" i="4"/>
  <c r="CX103" i="4" s="1"/>
  <c r="DZ103" i="4" s="1"/>
  <c r="CG103" i="4"/>
  <c r="CS103" i="4" s="1"/>
  <c r="DU103" i="4" s="1"/>
  <c r="CF103" i="4"/>
  <c r="CR103" i="4" s="1"/>
  <c r="DT103" i="4" s="1"/>
  <c r="CE103" i="4"/>
  <c r="CQ103" i="4" s="1"/>
  <c r="CD103" i="4"/>
  <c r="CP103" i="4" s="1"/>
  <c r="DB103" i="4" s="1"/>
  <c r="CC103" i="4"/>
  <c r="CB103" i="4"/>
  <c r="CN103" i="4" s="1"/>
  <c r="CZ103" i="4" s="1"/>
  <c r="EB103" i="4" s="1"/>
  <c r="CA103" i="4"/>
  <c r="BZ103" i="4"/>
  <c r="BY103" i="4"/>
  <c r="CK103" i="4" s="1"/>
  <c r="CW103" i="4" s="1"/>
  <c r="BX103" i="4"/>
  <c r="CJ103" i="4" s="1"/>
  <c r="CV103" i="4" s="1"/>
  <c r="DX103" i="4" s="1"/>
  <c r="BW103" i="4"/>
  <c r="CI103" i="4" s="1"/>
  <c r="BV103" i="4"/>
  <c r="CH103" i="4" s="1"/>
  <c r="CT103" i="4" s="1"/>
  <c r="BU103" i="4"/>
  <c r="BT103" i="4"/>
  <c r="EE102" i="4"/>
  <c r="EC102" i="4"/>
  <c r="DQ102" i="4"/>
  <c r="DP102" i="4"/>
  <c r="DO102" i="4"/>
  <c r="DN102" i="4"/>
  <c r="EB102" i="4" s="1"/>
  <c r="DM102" i="4"/>
  <c r="DL102" i="4"/>
  <c r="DK102" i="4"/>
  <c r="DJ102" i="4"/>
  <c r="DI102" i="4"/>
  <c r="DH102" i="4"/>
  <c r="DG102" i="4"/>
  <c r="DF102" i="4"/>
  <c r="DT102" i="4" s="1"/>
  <c r="CY102" i="4"/>
  <c r="CX102" i="4"/>
  <c r="CW102" i="4"/>
  <c r="CQ102" i="4"/>
  <c r="DC102" i="4" s="1"/>
  <c r="CO102" i="4"/>
  <c r="DA102" i="4" s="1"/>
  <c r="CN102" i="4"/>
  <c r="CZ102" i="4" s="1"/>
  <c r="CL102" i="4"/>
  <c r="CI102" i="4"/>
  <c r="CU102" i="4" s="1"/>
  <c r="DW102" i="4" s="1"/>
  <c r="CG102" i="4"/>
  <c r="CS102" i="4" s="1"/>
  <c r="DU102" i="4" s="1"/>
  <c r="CF102" i="4"/>
  <c r="CR102" i="4" s="1"/>
  <c r="CE102" i="4"/>
  <c r="CD102" i="4"/>
  <c r="CP102" i="4" s="1"/>
  <c r="DB102" i="4" s="1"/>
  <c r="ED102" i="4" s="1"/>
  <c r="CC102" i="4"/>
  <c r="CB102" i="4"/>
  <c r="CA102" i="4"/>
  <c r="CM102" i="4" s="1"/>
  <c r="BZ102" i="4"/>
  <c r="BY102" i="4"/>
  <c r="CK102" i="4" s="1"/>
  <c r="BX102" i="4"/>
  <c r="CJ102" i="4" s="1"/>
  <c r="CV102" i="4" s="1"/>
  <c r="BW102" i="4"/>
  <c r="BV102" i="4"/>
  <c r="CH102" i="4" s="1"/>
  <c r="CT102" i="4" s="1"/>
  <c r="DV102" i="4" s="1"/>
  <c r="BU102" i="4"/>
  <c r="BT102" i="4"/>
  <c r="DY101" i="4"/>
  <c r="DX101" i="4"/>
  <c r="DW101" i="4"/>
  <c r="DV101" i="4"/>
  <c r="DQ101" i="4"/>
  <c r="DP101" i="4"/>
  <c r="ED101" i="4" s="1"/>
  <c r="DO101" i="4"/>
  <c r="DN101" i="4"/>
  <c r="DM101" i="4"/>
  <c r="DL101" i="4"/>
  <c r="DK101" i="4"/>
  <c r="DJ101" i="4"/>
  <c r="DI101" i="4"/>
  <c r="DH101" i="4"/>
  <c r="DG101" i="4"/>
  <c r="DF101" i="4"/>
  <c r="DA101" i="4"/>
  <c r="CZ101" i="4"/>
  <c r="CX101" i="4"/>
  <c r="CQ101" i="4"/>
  <c r="DC101" i="4" s="1"/>
  <c r="EE101" i="4" s="1"/>
  <c r="CP101" i="4"/>
  <c r="DB101" i="4" s="1"/>
  <c r="CN101" i="4"/>
  <c r="CK101" i="4"/>
  <c r="CW101" i="4" s="1"/>
  <c r="CJ101" i="4"/>
  <c r="CV101" i="4" s="1"/>
  <c r="CI101" i="4"/>
  <c r="CU101" i="4" s="1"/>
  <c r="CH101" i="4"/>
  <c r="CT101" i="4" s="1"/>
  <c r="CF101" i="4"/>
  <c r="CR101" i="4" s="1"/>
  <c r="CE101" i="4"/>
  <c r="CD101" i="4"/>
  <c r="CC101" i="4"/>
  <c r="CO101" i="4" s="1"/>
  <c r="CB101" i="4"/>
  <c r="CA101" i="4"/>
  <c r="CM101" i="4" s="1"/>
  <c r="CY101" i="4" s="1"/>
  <c r="BZ101" i="4"/>
  <c r="CL101" i="4" s="1"/>
  <c r="BY101" i="4"/>
  <c r="BX101" i="4"/>
  <c r="BW101" i="4"/>
  <c r="BV101" i="4"/>
  <c r="BU101" i="4"/>
  <c r="CG101" i="4" s="1"/>
  <c r="CS101" i="4" s="1"/>
  <c r="BT101" i="4"/>
  <c r="DX100" i="4"/>
  <c r="DQ100" i="4"/>
  <c r="DP100" i="4"/>
  <c r="ED100" i="4" s="1"/>
  <c r="DO100" i="4"/>
  <c r="EC100" i="4" s="1"/>
  <c r="DN100" i="4"/>
  <c r="EB100" i="4" s="1"/>
  <c r="DM100" i="4"/>
  <c r="DL100" i="4"/>
  <c r="DK100" i="4"/>
  <c r="DJ100" i="4"/>
  <c r="DI100" i="4"/>
  <c r="DH100" i="4"/>
  <c r="DG100" i="4"/>
  <c r="DU100" i="4" s="1"/>
  <c r="DF100" i="4"/>
  <c r="DA100" i="4"/>
  <c r="CU100" i="4"/>
  <c r="CS100" i="4"/>
  <c r="CM100" i="4"/>
  <c r="CY100" i="4" s="1"/>
  <c r="EA100" i="4" s="1"/>
  <c r="CK100" i="4"/>
  <c r="CW100" i="4" s="1"/>
  <c r="CJ100" i="4"/>
  <c r="CV100" i="4" s="1"/>
  <c r="CE100" i="4"/>
  <c r="CQ100" i="4" s="1"/>
  <c r="DC100" i="4" s="1"/>
  <c r="CD100" i="4"/>
  <c r="CP100" i="4" s="1"/>
  <c r="DB100" i="4" s="1"/>
  <c r="CC100" i="4"/>
  <c r="CO100" i="4" s="1"/>
  <c r="CB100" i="4"/>
  <c r="CN100" i="4" s="1"/>
  <c r="CZ100" i="4" s="1"/>
  <c r="CA100" i="4"/>
  <c r="BZ100" i="4"/>
  <c r="CL100" i="4" s="1"/>
  <c r="CX100" i="4" s="1"/>
  <c r="DZ100" i="4" s="1"/>
  <c r="BY100" i="4"/>
  <c r="BX100" i="4"/>
  <c r="BW100" i="4"/>
  <c r="CI100" i="4" s="1"/>
  <c r="BV100" i="4"/>
  <c r="CH100" i="4" s="1"/>
  <c r="CT100" i="4" s="1"/>
  <c r="BU100" i="4"/>
  <c r="CG100" i="4" s="1"/>
  <c r="BT100" i="4"/>
  <c r="CF100" i="4" s="1"/>
  <c r="CR100" i="4" s="1"/>
  <c r="EA99" i="4"/>
  <c r="DQ99" i="4"/>
  <c r="DP99" i="4"/>
  <c r="ED99" i="4" s="1"/>
  <c r="DO99" i="4"/>
  <c r="DN99" i="4"/>
  <c r="DM99" i="4"/>
  <c r="DL99" i="4"/>
  <c r="DZ99" i="4" s="1"/>
  <c r="DK99" i="4"/>
  <c r="DJ99" i="4"/>
  <c r="DI99" i="4"/>
  <c r="DH99" i="4"/>
  <c r="DG99" i="4"/>
  <c r="DF99" i="4"/>
  <c r="CZ99" i="4"/>
  <c r="EB99" i="4" s="1"/>
  <c r="CO99" i="4"/>
  <c r="DA99" i="4" s="1"/>
  <c r="EC99" i="4" s="1"/>
  <c r="CM99" i="4"/>
  <c r="CY99" i="4" s="1"/>
  <c r="CL99" i="4"/>
  <c r="CX99" i="4" s="1"/>
  <c r="CJ99" i="4"/>
  <c r="CV99" i="4" s="1"/>
  <c r="DX99" i="4" s="1"/>
  <c r="CG99" i="4"/>
  <c r="CS99" i="4" s="1"/>
  <c r="DU99" i="4" s="1"/>
  <c r="CE99" i="4"/>
  <c r="CQ99" i="4" s="1"/>
  <c r="DC99" i="4" s="1"/>
  <c r="CD99" i="4"/>
  <c r="CP99" i="4" s="1"/>
  <c r="DB99" i="4" s="1"/>
  <c r="CC99" i="4"/>
  <c r="CB99" i="4"/>
  <c r="CN99" i="4" s="1"/>
  <c r="CA99" i="4"/>
  <c r="BZ99" i="4"/>
  <c r="BY99" i="4"/>
  <c r="CK99" i="4" s="1"/>
  <c r="CW99" i="4" s="1"/>
  <c r="BX99" i="4"/>
  <c r="BW99" i="4"/>
  <c r="CI99" i="4" s="1"/>
  <c r="CU99" i="4" s="1"/>
  <c r="BV99" i="4"/>
  <c r="CH99" i="4" s="1"/>
  <c r="CT99" i="4" s="1"/>
  <c r="BU99" i="4"/>
  <c r="BT99" i="4"/>
  <c r="CF99" i="4" s="1"/>
  <c r="CR99" i="4" s="1"/>
  <c r="DT99" i="4" s="1"/>
  <c r="EE98" i="4"/>
  <c r="EC98" i="4"/>
  <c r="DW98" i="4"/>
  <c r="DT98" i="4"/>
  <c r="DQ98" i="4"/>
  <c r="DP98" i="4"/>
  <c r="DO98" i="4"/>
  <c r="DN98" i="4"/>
  <c r="DM98" i="4"/>
  <c r="DL98" i="4"/>
  <c r="DZ98" i="4" s="1"/>
  <c r="DK98" i="4"/>
  <c r="DJ98" i="4"/>
  <c r="DI98" i="4"/>
  <c r="DH98" i="4"/>
  <c r="DG98" i="4"/>
  <c r="DF98" i="4"/>
  <c r="CY98" i="4"/>
  <c r="CV98" i="4"/>
  <c r="CQ98" i="4"/>
  <c r="DC98" i="4" s="1"/>
  <c r="CP98" i="4"/>
  <c r="DB98" i="4" s="1"/>
  <c r="ED98" i="4" s="1"/>
  <c r="CO98" i="4"/>
  <c r="DA98" i="4" s="1"/>
  <c r="CN98" i="4"/>
  <c r="CZ98" i="4" s="1"/>
  <c r="CI98" i="4"/>
  <c r="CU98" i="4" s="1"/>
  <c r="CH98" i="4"/>
  <c r="CT98" i="4" s="1"/>
  <c r="DV98" i="4" s="1"/>
  <c r="CG98" i="4"/>
  <c r="CS98" i="4" s="1"/>
  <c r="CF98" i="4"/>
  <c r="CR98" i="4" s="1"/>
  <c r="CE98" i="4"/>
  <c r="CD98" i="4"/>
  <c r="CC98" i="4"/>
  <c r="CB98" i="4"/>
  <c r="CA98" i="4"/>
  <c r="CM98" i="4" s="1"/>
  <c r="BZ98" i="4"/>
  <c r="CL98" i="4" s="1"/>
  <c r="CX98" i="4" s="1"/>
  <c r="BY98" i="4"/>
  <c r="CK98" i="4" s="1"/>
  <c r="CW98" i="4" s="1"/>
  <c r="BX98" i="4"/>
  <c r="CJ98" i="4" s="1"/>
  <c r="BW98" i="4"/>
  <c r="BV98" i="4"/>
  <c r="BU98" i="4"/>
  <c r="BT98" i="4"/>
  <c r="DY97" i="4"/>
  <c r="DX97" i="4"/>
  <c r="DW97" i="4"/>
  <c r="DQ97" i="4"/>
  <c r="EE97" i="4" s="1"/>
  <c r="DP97" i="4"/>
  <c r="DO97" i="4"/>
  <c r="DN97" i="4"/>
  <c r="EB97" i="4" s="1"/>
  <c r="DM97" i="4"/>
  <c r="EA97" i="4" s="1"/>
  <c r="DL97" i="4"/>
  <c r="DZ97" i="4" s="1"/>
  <c r="DK97" i="4"/>
  <c r="DJ97" i="4"/>
  <c r="DI97" i="4"/>
  <c r="DH97" i="4"/>
  <c r="DG97" i="4"/>
  <c r="DF97" i="4"/>
  <c r="DA97" i="4"/>
  <c r="CY97" i="4"/>
  <c r="CX97" i="4"/>
  <c r="CS97" i="4"/>
  <c r="CQ97" i="4"/>
  <c r="DC97" i="4" s="1"/>
  <c r="CP97" i="4"/>
  <c r="DB97" i="4" s="1"/>
  <c r="CK97" i="4"/>
  <c r="CW97" i="4" s="1"/>
  <c r="CI97" i="4"/>
  <c r="CU97" i="4" s="1"/>
  <c r="CH97" i="4"/>
  <c r="CT97" i="4" s="1"/>
  <c r="CE97" i="4"/>
  <c r="CD97" i="4"/>
  <c r="CC97" i="4"/>
  <c r="CO97" i="4" s="1"/>
  <c r="CB97" i="4"/>
  <c r="CN97" i="4" s="1"/>
  <c r="CZ97" i="4" s="1"/>
  <c r="CA97" i="4"/>
  <c r="CM97" i="4" s="1"/>
  <c r="BZ97" i="4"/>
  <c r="CL97" i="4" s="1"/>
  <c r="BY97" i="4"/>
  <c r="BX97" i="4"/>
  <c r="CJ97" i="4" s="1"/>
  <c r="CV97" i="4" s="1"/>
  <c r="BW97" i="4"/>
  <c r="BV97" i="4"/>
  <c r="BU97" i="4"/>
  <c r="CG97" i="4" s="1"/>
  <c r="BT97" i="4"/>
  <c r="CF97" i="4" s="1"/>
  <c r="CR97" i="4" s="1"/>
  <c r="ED96" i="4"/>
  <c r="EA96" i="4"/>
  <c r="DQ96" i="4"/>
  <c r="EE96" i="4" s="1"/>
  <c r="DP96" i="4"/>
  <c r="DO96" i="4"/>
  <c r="EC96" i="4" s="1"/>
  <c r="DN96" i="4"/>
  <c r="EB96" i="4" s="1"/>
  <c r="DM96" i="4"/>
  <c r="DL96" i="4"/>
  <c r="DK96" i="4"/>
  <c r="DJ96" i="4"/>
  <c r="DI96" i="4"/>
  <c r="DH96" i="4"/>
  <c r="DG96" i="4"/>
  <c r="DF96" i="4"/>
  <c r="DB96" i="4"/>
  <c r="CP96" i="4"/>
  <c r="CM96" i="4"/>
  <c r="CY96" i="4" s="1"/>
  <c r="CK96" i="4"/>
  <c r="CW96" i="4" s="1"/>
  <c r="DY96" i="4" s="1"/>
  <c r="CJ96" i="4"/>
  <c r="CV96" i="4" s="1"/>
  <c r="CH96" i="4"/>
  <c r="CT96" i="4" s="1"/>
  <c r="DV96" i="4" s="1"/>
  <c r="CE96" i="4"/>
  <c r="CQ96" i="4" s="1"/>
  <c r="DC96" i="4" s="1"/>
  <c r="CD96" i="4"/>
  <c r="CC96" i="4"/>
  <c r="CO96" i="4" s="1"/>
  <c r="DA96" i="4" s="1"/>
  <c r="CB96" i="4"/>
  <c r="CN96" i="4" s="1"/>
  <c r="CZ96" i="4" s="1"/>
  <c r="CA96" i="4"/>
  <c r="BZ96" i="4"/>
  <c r="CL96" i="4" s="1"/>
  <c r="CX96" i="4" s="1"/>
  <c r="DZ96" i="4" s="1"/>
  <c r="BY96" i="4"/>
  <c r="BX96" i="4"/>
  <c r="BW96" i="4"/>
  <c r="CI96" i="4" s="1"/>
  <c r="CU96" i="4" s="1"/>
  <c r="BV96" i="4"/>
  <c r="BU96" i="4"/>
  <c r="CG96" i="4" s="1"/>
  <c r="CS96" i="4" s="1"/>
  <c r="BT96" i="4"/>
  <c r="CF96" i="4" s="1"/>
  <c r="CR96" i="4" s="1"/>
  <c r="EC95" i="4"/>
  <c r="EB95" i="4"/>
  <c r="DZ95" i="4"/>
  <c r="DU95" i="4"/>
  <c r="DQ95" i="4"/>
  <c r="DP95" i="4"/>
  <c r="DO95" i="4"/>
  <c r="DN95" i="4"/>
  <c r="DM95" i="4"/>
  <c r="EA95" i="4" s="1"/>
  <c r="DL95" i="4"/>
  <c r="DK95" i="4"/>
  <c r="DJ95" i="4"/>
  <c r="DI95" i="4"/>
  <c r="DH95" i="4"/>
  <c r="DG95" i="4"/>
  <c r="DF95" i="4"/>
  <c r="DB95" i="4"/>
  <c r="CW95" i="4"/>
  <c r="CT95" i="4"/>
  <c r="CO95" i="4"/>
  <c r="DA95" i="4" s="1"/>
  <c r="CN95" i="4"/>
  <c r="CZ95" i="4" s="1"/>
  <c r="CM95" i="4"/>
  <c r="CY95" i="4" s="1"/>
  <c r="CL95" i="4"/>
  <c r="CX95" i="4" s="1"/>
  <c r="CG95" i="4"/>
  <c r="CS95" i="4" s="1"/>
  <c r="CE95" i="4"/>
  <c r="CQ95" i="4" s="1"/>
  <c r="DC95" i="4" s="1"/>
  <c r="CD95" i="4"/>
  <c r="CP95" i="4" s="1"/>
  <c r="CC95" i="4"/>
  <c r="CB95" i="4"/>
  <c r="CA95" i="4"/>
  <c r="BZ95" i="4"/>
  <c r="BY95" i="4"/>
  <c r="CK95" i="4" s="1"/>
  <c r="BX95" i="4"/>
  <c r="CJ95" i="4" s="1"/>
  <c r="CV95" i="4" s="1"/>
  <c r="BW95" i="4"/>
  <c r="CI95" i="4" s="1"/>
  <c r="CU95" i="4" s="1"/>
  <c r="BV95" i="4"/>
  <c r="CH95" i="4" s="1"/>
  <c r="BU95" i="4"/>
  <c r="BT95" i="4"/>
  <c r="CF95" i="4" s="1"/>
  <c r="CR95" i="4" s="1"/>
  <c r="DT95" i="4" s="1"/>
  <c r="DU94" i="4"/>
  <c r="DS94" i="4"/>
  <c r="DQ94" i="4"/>
  <c r="DP94" i="4"/>
  <c r="ED94" i="4" s="1"/>
  <c r="DO94" i="4"/>
  <c r="DN94" i="4"/>
  <c r="DM94" i="4"/>
  <c r="DL94" i="4"/>
  <c r="DK94" i="4"/>
  <c r="DY94" i="4" s="1"/>
  <c r="DJ94" i="4"/>
  <c r="DI94" i="4"/>
  <c r="DH94" i="4"/>
  <c r="DG94" i="4"/>
  <c r="DF94" i="4"/>
  <c r="CX94" i="4"/>
  <c r="DZ94" i="4" s="1"/>
  <c r="CU94" i="4"/>
  <c r="DW94" i="4" s="1"/>
  <c r="CP94" i="4"/>
  <c r="DB94" i="4" s="1"/>
  <c r="CO94" i="4"/>
  <c r="DA94" i="4" s="1"/>
  <c r="CJ94" i="4"/>
  <c r="CV94" i="4" s="1"/>
  <c r="DX94" i="4" s="1"/>
  <c r="CH94" i="4"/>
  <c r="CT94" i="4" s="1"/>
  <c r="DV94" i="4" s="1"/>
  <c r="CG94" i="4"/>
  <c r="CS94" i="4" s="1"/>
  <c r="CE94" i="4"/>
  <c r="CQ94" i="4" s="1"/>
  <c r="DC94" i="4" s="1"/>
  <c r="EE94" i="4" s="1"/>
  <c r="CD94" i="4"/>
  <c r="CC94" i="4"/>
  <c r="CB94" i="4"/>
  <c r="CN94" i="4" s="1"/>
  <c r="CZ94" i="4" s="1"/>
  <c r="EB94" i="4" s="1"/>
  <c r="CA94" i="4"/>
  <c r="CM94" i="4" s="1"/>
  <c r="CY94" i="4" s="1"/>
  <c r="BZ94" i="4"/>
  <c r="CL94" i="4" s="1"/>
  <c r="BY94" i="4"/>
  <c r="CK94" i="4" s="1"/>
  <c r="CW94" i="4" s="1"/>
  <c r="BX94" i="4"/>
  <c r="BW94" i="4"/>
  <c r="CI94" i="4" s="1"/>
  <c r="BV94" i="4"/>
  <c r="BU94" i="4"/>
  <c r="BT94" i="4"/>
  <c r="CF94" i="4" s="1"/>
  <c r="CR94" i="4" s="1"/>
  <c r="DZ93" i="4"/>
  <c r="DX93" i="4"/>
  <c r="DQ93" i="4"/>
  <c r="EE93" i="4" s="1"/>
  <c r="DP93" i="4"/>
  <c r="DO93" i="4"/>
  <c r="DN93" i="4"/>
  <c r="DM93" i="4"/>
  <c r="DL93" i="4"/>
  <c r="DK93" i="4"/>
  <c r="DJ93" i="4"/>
  <c r="DI93" i="4"/>
  <c r="DW93" i="4" s="1"/>
  <c r="DH93" i="4"/>
  <c r="DR93" i="4" s="1"/>
  <c r="DG93" i="4"/>
  <c r="DF93" i="4"/>
  <c r="DB93" i="4"/>
  <c r="CY93" i="4"/>
  <c r="CR93" i="4"/>
  <c r="DT93" i="4" s="1"/>
  <c r="CQ93" i="4"/>
  <c r="DC93" i="4" s="1"/>
  <c r="CL93" i="4"/>
  <c r="CX93" i="4" s="1"/>
  <c r="CK93" i="4"/>
  <c r="CW93" i="4" s="1"/>
  <c r="DY93" i="4" s="1"/>
  <c r="CJ93" i="4"/>
  <c r="CV93" i="4" s="1"/>
  <c r="CI93" i="4"/>
  <c r="CU93" i="4" s="1"/>
  <c r="CG93" i="4"/>
  <c r="CS93" i="4" s="1"/>
  <c r="DU93" i="4" s="1"/>
  <c r="CE93" i="4"/>
  <c r="CD93" i="4"/>
  <c r="CP93" i="4" s="1"/>
  <c r="CC93" i="4"/>
  <c r="CO93" i="4" s="1"/>
  <c r="DA93" i="4" s="1"/>
  <c r="EC93" i="4" s="1"/>
  <c r="CB93" i="4"/>
  <c r="CN93" i="4" s="1"/>
  <c r="CZ93" i="4" s="1"/>
  <c r="EB93" i="4" s="1"/>
  <c r="CA93" i="4"/>
  <c r="CM93" i="4" s="1"/>
  <c r="BZ93" i="4"/>
  <c r="BY93" i="4"/>
  <c r="BX93" i="4"/>
  <c r="BW93" i="4"/>
  <c r="BV93" i="4"/>
  <c r="CH93" i="4" s="1"/>
  <c r="CT93" i="4" s="1"/>
  <c r="BU93" i="4"/>
  <c r="BT93" i="4"/>
  <c r="CF93" i="4" s="1"/>
  <c r="EA92" i="4"/>
  <c r="DY92" i="4"/>
  <c r="DT92" i="4"/>
  <c r="DQ92" i="4"/>
  <c r="DP92" i="4"/>
  <c r="DO92" i="4"/>
  <c r="DN92" i="4"/>
  <c r="DM92" i="4"/>
  <c r="DL92" i="4"/>
  <c r="DK92" i="4"/>
  <c r="DJ92" i="4"/>
  <c r="DI92" i="4"/>
  <c r="DH92" i="4"/>
  <c r="DG92" i="4"/>
  <c r="DF92" i="4"/>
  <c r="CY92" i="4"/>
  <c r="CV92" i="4"/>
  <c r="CN92" i="4"/>
  <c r="CZ92" i="4" s="1"/>
  <c r="EB92" i="4" s="1"/>
  <c r="CM92" i="4"/>
  <c r="CK92" i="4"/>
  <c r="CW92" i="4" s="1"/>
  <c r="CF92" i="4"/>
  <c r="CR92" i="4" s="1"/>
  <c r="CE92" i="4"/>
  <c r="CQ92" i="4" s="1"/>
  <c r="DC92" i="4" s="1"/>
  <c r="CD92" i="4"/>
  <c r="CP92" i="4" s="1"/>
  <c r="DB92" i="4" s="1"/>
  <c r="ED92" i="4" s="1"/>
  <c r="CC92" i="4"/>
  <c r="CO92" i="4" s="1"/>
  <c r="DA92" i="4" s="1"/>
  <c r="CB92" i="4"/>
  <c r="CA92" i="4"/>
  <c r="BZ92" i="4"/>
  <c r="CL92" i="4" s="1"/>
  <c r="CX92" i="4" s="1"/>
  <c r="DZ92" i="4" s="1"/>
  <c r="BY92" i="4"/>
  <c r="BX92" i="4"/>
  <c r="CJ92" i="4" s="1"/>
  <c r="BW92" i="4"/>
  <c r="CI92" i="4" s="1"/>
  <c r="CU92" i="4" s="1"/>
  <c r="BV92" i="4"/>
  <c r="CH92" i="4" s="1"/>
  <c r="CT92" i="4" s="1"/>
  <c r="DV92" i="4" s="1"/>
  <c r="BU92" i="4"/>
  <c r="CG92" i="4" s="1"/>
  <c r="CS92" i="4" s="1"/>
  <c r="BT92" i="4"/>
  <c r="DQ91" i="4"/>
  <c r="EE91" i="4" s="1"/>
  <c r="DP91" i="4"/>
  <c r="ED91" i="4" s="1"/>
  <c r="DO91" i="4"/>
  <c r="DN91" i="4"/>
  <c r="EB91" i="4" s="1"/>
  <c r="DM91" i="4"/>
  <c r="DL91" i="4"/>
  <c r="DK91" i="4"/>
  <c r="DJ91" i="4"/>
  <c r="DI91" i="4"/>
  <c r="DH91" i="4"/>
  <c r="DV91" i="4" s="1"/>
  <c r="DG91" i="4"/>
  <c r="DF91" i="4"/>
  <c r="CZ91" i="4"/>
  <c r="CX91" i="4"/>
  <c r="CW91" i="4"/>
  <c r="DY91" i="4" s="1"/>
  <c r="CV91" i="4"/>
  <c r="DX91" i="4" s="1"/>
  <c r="CP91" i="4"/>
  <c r="DB91" i="4" s="1"/>
  <c r="CO91" i="4"/>
  <c r="DA91" i="4" s="1"/>
  <c r="EC91" i="4" s="1"/>
  <c r="CN91" i="4"/>
  <c r="CK91" i="4"/>
  <c r="CI91" i="4"/>
  <c r="CU91" i="4" s="1"/>
  <c r="CH91" i="4"/>
  <c r="CT91" i="4" s="1"/>
  <c r="CF91" i="4"/>
  <c r="CR91" i="4" s="1"/>
  <c r="CE91" i="4"/>
  <c r="CQ91" i="4" s="1"/>
  <c r="DC91" i="4" s="1"/>
  <c r="CD91" i="4"/>
  <c r="CC91" i="4"/>
  <c r="CB91" i="4"/>
  <c r="CA91" i="4"/>
  <c r="CM91" i="4" s="1"/>
  <c r="CY91" i="4" s="1"/>
  <c r="EA91" i="4" s="1"/>
  <c r="BZ91" i="4"/>
  <c r="CL91" i="4" s="1"/>
  <c r="BY91" i="4"/>
  <c r="BX91" i="4"/>
  <c r="CJ91" i="4" s="1"/>
  <c r="BW91" i="4"/>
  <c r="BV91" i="4"/>
  <c r="BU91" i="4"/>
  <c r="CG91" i="4" s="1"/>
  <c r="CS91" i="4" s="1"/>
  <c r="DU91" i="4" s="1"/>
  <c r="BT91" i="4"/>
  <c r="EC90" i="4"/>
  <c r="DQ90" i="4"/>
  <c r="DP90" i="4"/>
  <c r="DO90" i="4"/>
  <c r="DN90" i="4"/>
  <c r="DM90" i="4"/>
  <c r="DL90" i="4"/>
  <c r="DK90" i="4"/>
  <c r="DJ90" i="4"/>
  <c r="DX90" i="4" s="1"/>
  <c r="DI90" i="4"/>
  <c r="DS90" i="4" s="1"/>
  <c r="DH90" i="4"/>
  <c r="DG90" i="4"/>
  <c r="DF90" i="4"/>
  <c r="DA90" i="4"/>
  <c r="CZ90" i="4"/>
  <c r="CX90" i="4"/>
  <c r="DZ90" i="4" s="1"/>
  <c r="CQ90" i="4"/>
  <c r="DC90" i="4" s="1"/>
  <c r="CO90" i="4"/>
  <c r="CJ90" i="4"/>
  <c r="CV90" i="4" s="1"/>
  <c r="CI90" i="4"/>
  <c r="CU90" i="4" s="1"/>
  <c r="CH90" i="4"/>
  <c r="CT90" i="4" s="1"/>
  <c r="DV90" i="4" s="1"/>
  <c r="CE90" i="4"/>
  <c r="CD90" i="4"/>
  <c r="CP90" i="4" s="1"/>
  <c r="DB90" i="4" s="1"/>
  <c r="ED90" i="4" s="1"/>
  <c r="CC90" i="4"/>
  <c r="CB90" i="4"/>
  <c r="CN90" i="4" s="1"/>
  <c r="CA90" i="4"/>
  <c r="CM90" i="4" s="1"/>
  <c r="CY90" i="4" s="1"/>
  <c r="EA90" i="4" s="1"/>
  <c r="BZ90" i="4"/>
  <c r="CL90" i="4" s="1"/>
  <c r="BY90" i="4"/>
  <c r="CK90" i="4" s="1"/>
  <c r="CW90" i="4" s="1"/>
  <c r="BX90" i="4"/>
  <c r="BW90" i="4"/>
  <c r="BV90" i="4"/>
  <c r="BU90" i="4"/>
  <c r="CG90" i="4" s="1"/>
  <c r="CS90" i="4" s="1"/>
  <c r="DU90" i="4" s="1"/>
  <c r="BT90" i="4"/>
  <c r="CF90" i="4" s="1"/>
  <c r="CR90" i="4" s="1"/>
  <c r="DZ89" i="4"/>
  <c r="DS89" i="4"/>
  <c r="DQ89" i="4"/>
  <c r="DP89" i="4"/>
  <c r="ED89" i="4" s="1"/>
  <c r="DO89" i="4"/>
  <c r="DN89" i="4"/>
  <c r="DM89" i="4"/>
  <c r="DL89" i="4"/>
  <c r="DK89" i="4"/>
  <c r="DY89" i="4" s="1"/>
  <c r="DJ89" i="4"/>
  <c r="DI89" i="4"/>
  <c r="DH89" i="4"/>
  <c r="DG89" i="4"/>
  <c r="DF89" i="4"/>
  <c r="CY89" i="4"/>
  <c r="CV89" i="4"/>
  <c r="DX89" i="4" s="1"/>
  <c r="CO89" i="4"/>
  <c r="DA89" i="4" s="1"/>
  <c r="CM89" i="4"/>
  <c r="CL89" i="4"/>
  <c r="CX89" i="4" s="1"/>
  <c r="CG89" i="4"/>
  <c r="CS89" i="4" s="1"/>
  <c r="DU89" i="4" s="1"/>
  <c r="CE89" i="4"/>
  <c r="CQ89" i="4" s="1"/>
  <c r="DC89" i="4" s="1"/>
  <c r="EE89" i="4" s="1"/>
  <c r="CD89" i="4"/>
  <c r="CP89" i="4" s="1"/>
  <c r="DB89" i="4" s="1"/>
  <c r="CC89" i="4"/>
  <c r="CB89" i="4"/>
  <c r="CN89" i="4" s="1"/>
  <c r="CZ89" i="4" s="1"/>
  <c r="EB89" i="4" s="1"/>
  <c r="CA89" i="4"/>
  <c r="BZ89" i="4"/>
  <c r="BY89" i="4"/>
  <c r="CK89" i="4" s="1"/>
  <c r="CW89" i="4" s="1"/>
  <c r="BX89" i="4"/>
  <c r="CJ89" i="4" s="1"/>
  <c r="BW89" i="4"/>
  <c r="CI89" i="4" s="1"/>
  <c r="CU89" i="4" s="1"/>
  <c r="DW89" i="4" s="1"/>
  <c r="BV89" i="4"/>
  <c r="CH89" i="4" s="1"/>
  <c r="CT89" i="4" s="1"/>
  <c r="BU89" i="4"/>
  <c r="BT89" i="4"/>
  <c r="CF89" i="4" s="1"/>
  <c r="CR89" i="4" s="1"/>
  <c r="DT89" i="4" s="1"/>
  <c r="EC88" i="4"/>
  <c r="EB88" i="4"/>
  <c r="DQ88" i="4"/>
  <c r="DP88" i="4"/>
  <c r="DO88" i="4"/>
  <c r="DN88" i="4"/>
  <c r="DM88" i="4"/>
  <c r="EA88" i="4" s="1"/>
  <c r="DL88" i="4"/>
  <c r="DK88" i="4"/>
  <c r="DY88" i="4" s="1"/>
  <c r="DJ88" i="4"/>
  <c r="DI88" i="4"/>
  <c r="DH88" i="4"/>
  <c r="DG88" i="4"/>
  <c r="DF88" i="4"/>
  <c r="DC88" i="4"/>
  <c r="EE88" i="4" s="1"/>
  <c r="CY88" i="4"/>
  <c r="CS88" i="4"/>
  <c r="DU88" i="4" s="1"/>
  <c r="CM88" i="4"/>
  <c r="CK88" i="4"/>
  <c r="CW88" i="4" s="1"/>
  <c r="CJ88" i="4"/>
  <c r="CV88" i="4" s="1"/>
  <c r="CE88" i="4"/>
  <c r="CQ88" i="4" s="1"/>
  <c r="CD88" i="4"/>
  <c r="CP88" i="4" s="1"/>
  <c r="DB88" i="4" s="1"/>
  <c r="ED88" i="4" s="1"/>
  <c r="CC88" i="4"/>
  <c r="CO88" i="4" s="1"/>
  <c r="DA88" i="4" s="1"/>
  <c r="CB88" i="4"/>
  <c r="CN88" i="4" s="1"/>
  <c r="CZ88" i="4" s="1"/>
  <c r="CA88" i="4"/>
  <c r="BZ88" i="4"/>
  <c r="CL88" i="4" s="1"/>
  <c r="CX88" i="4" s="1"/>
  <c r="BY88" i="4"/>
  <c r="BX88" i="4"/>
  <c r="BW88" i="4"/>
  <c r="CI88" i="4" s="1"/>
  <c r="CU88" i="4" s="1"/>
  <c r="DW88" i="4" s="1"/>
  <c r="BV88" i="4"/>
  <c r="CH88" i="4" s="1"/>
  <c r="CT88" i="4" s="1"/>
  <c r="DV88" i="4" s="1"/>
  <c r="BU88" i="4"/>
  <c r="CG88" i="4" s="1"/>
  <c r="BT88" i="4"/>
  <c r="CF88" i="4" s="1"/>
  <c r="CR88" i="4" s="1"/>
  <c r="DT88" i="4" s="1"/>
  <c r="EC87" i="4"/>
  <c r="DQ87" i="4"/>
  <c r="DP87" i="4"/>
  <c r="DO87" i="4"/>
  <c r="DN87" i="4"/>
  <c r="DM87" i="4"/>
  <c r="EA87" i="4" s="1"/>
  <c r="DL87" i="4"/>
  <c r="DZ87" i="4" s="1"/>
  <c r="DK87" i="4"/>
  <c r="DS87" i="4" s="1"/>
  <c r="DJ87" i="4"/>
  <c r="DR87" i="4" s="1"/>
  <c r="DI87" i="4"/>
  <c r="DH87" i="4"/>
  <c r="DG87" i="4"/>
  <c r="DF87" i="4"/>
  <c r="DC87" i="4"/>
  <c r="EE87" i="4" s="1"/>
  <c r="DB87" i="4"/>
  <c r="CO87" i="4"/>
  <c r="DA87" i="4" s="1"/>
  <c r="CM87" i="4"/>
  <c r="CY87" i="4" s="1"/>
  <c r="CL87" i="4"/>
  <c r="CX87" i="4" s="1"/>
  <c r="CG87" i="4"/>
  <c r="CS87" i="4" s="1"/>
  <c r="DU87" i="4" s="1"/>
  <c r="CE87" i="4"/>
  <c r="CQ87" i="4" s="1"/>
  <c r="CD87" i="4"/>
  <c r="CP87" i="4" s="1"/>
  <c r="CC87" i="4"/>
  <c r="CB87" i="4"/>
  <c r="CN87" i="4" s="1"/>
  <c r="CZ87" i="4" s="1"/>
  <c r="EB87" i="4" s="1"/>
  <c r="CA87" i="4"/>
  <c r="BZ87" i="4"/>
  <c r="BY87" i="4"/>
  <c r="CK87" i="4" s="1"/>
  <c r="CW87" i="4" s="1"/>
  <c r="BX87" i="4"/>
  <c r="CJ87" i="4" s="1"/>
  <c r="CV87" i="4" s="1"/>
  <c r="BW87" i="4"/>
  <c r="CI87" i="4" s="1"/>
  <c r="CU87" i="4" s="1"/>
  <c r="DW87" i="4" s="1"/>
  <c r="BV87" i="4"/>
  <c r="CH87" i="4" s="1"/>
  <c r="CT87" i="4" s="1"/>
  <c r="BU87" i="4"/>
  <c r="BT87" i="4"/>
  <c r="CF87" i="4" s="1"/>
  <c r="CR87" i="4" s="1"/>
  <c r="DT87" i="4" s="1"/>
  <c r="DW86" i="4"/>
  <c r="DV86" i="4"/>
  <c r="DU86" i="4"/>
  <c r="DQ86" i="4"/>
  <c r="DP86" i="4"/>
  <c r="DO86" i="4"/>
  <c r="EC86" i="4" s="1"/>
  <c r="DN86" i="4"/>
  <c r="EB86" i="4" s="1"/>
  <c r="DM86" i="4"/>
  <c r="DL86" i="4"/>
  <c r="DK86" i="4"/>
  <c r="DJ86" i="4"/>
  <c r="DI86" i="4"/>
  <c r="DH86" i="4"/>
  <c r="DG86" i="4"/>
  <c r="DF86" i="4"/>
  <c r="DT86" i="4" s="1"/>
  <c r="CT86" i="4"/>
  <c r="CQ86" i="4"/>
  <c r="DC86" i="4" s="1"/>
  <c r="EE86" i="4" s="1"/>
  <c r="CP86" i="4"/>
  <c r="DB86" i="4" s="1"/>
  <c r="ED86" i="4" s="1"/>
  <c r="CO86" i="4"/>
  <c r="DA86" i="4" s="1"/>
  <c r="CN86" i="4"/>
  <c r="CZ86" i="4" s="1"/>
  <c r="CI86" i="4"/>
  <c r="CU86" i="4" s="1"/>
  <c r="CH86" i="4"/>
  <c r="CG86" i="4"/>
  <c r="CS86" i="4" s="1"/>
  <c r="CF86" i="4"/>
  <c r="CR86" i="4" s="1"/>
  <c r="CE86" i="4"/>
  <c r="CD86" i="4"/>
  <c r="CC86" i="4"/>
  <c r="CB86" i="4"/>
  <c r="CA86" i="4"/>
  <c r="CM86" i="4" s="1"/>
  <c r="CY86" i="4" s="1"/>
  <c r="BZ86" i="4"/>
  <c r="CL86" i="4" s="1"/>
  <c r="CX86" i="4" s="1"/>
  <c r="BY86" i="4"/>
  <c r="CK86" i="4" s="1"/>
  <c r="CW86" i="4" s="1"/>
  <c r="DY86" i="4" s="1"/>
  <c r="BX86" i="4"/>
  <c r="CJ86" i="4" s="1"/>
  <c r="CV86" i="4" s="1"/>
  <c r="BW86" i="4"/>
  <c r="BV86" i="4"/>
  <c r="BU86" i="4"/>
  <c r="BT86" i="4"/>
  <c r="DQ85" i="4"/>
  <c r="EE85" i="4" s="1"/>
  <c r="DP85" i="4"/>
  <c r="ED85" i="4" s="1"/>
  <c r="DO85" i="4"/>
  <c r="EC85" i="4" s="1"/>
  <c r="DN85" i="4"/>
  <c r="DM85" i="4"/>
  <c r="DL85" i="4"/>
  <c r="DK85" i="4"/>
  <c r="DJ85" i="4"/>
  <c r="DI85" i="4"/>
  <c r="DW85" i="4" s="1"/>
  <c r="DH85" i="4"/>
  <c r="DV85" i="4" s="1"/>
  <c r="DG85" i="4"/>
  <c r="DF85" i="4"/>
  <c r="DA85" i="4"/>
  <c r="CV85" i="4"/>
  <c r="DX85" i="4" s="1"/>
  <c r="CS85" i="4"/>
  <c r="CQ85" i="4"/>
  <c r="DC85" i="4" s="1"/>
  <c r="CP85" i="4"/>
  <c r="DB85" i="4" s="1"/>
  <c r="CK85" i="4"/>
  <c r="CW85" i="4" s="1"/>
  <c r="DY85" i="4" s="1"/>
  <c r="CJ85" i="4"/>
  <c r="CI85" i="4"/>
  <c r="CU85" i="4" s="1"/>
  <c r="CH85" i="4"/>
  <c r="CT85" i="4" s="1"/>
  <c r="CE85" i="4"/>
  <c r="CD85" i="4"/>
  <c r="CC85" i="4"/>
  <c r="CO85" i="4" s="1"/>
  <c r="CB85" i="4"/>
  <c r="CN85" i="4" s="1"/>
  <c r="CZ85" i="4" s="1"/>
  <c r="EB85" i="4" s="1"/>
  <c r="CA85" i="4"/>
  <c r="CM85" i="4" s="1"/>
  <c r="CY85" i="4" s="1"/>
  <c r="EA85" i="4" s="1"/>
  <c r="BZ85" i="4"/>
  <c r="CL85" i="4" s="1"/>
  <c r="CX85" i="4" s="1"/>
  <c r="BY85" i="4"/>
  <c r="BX85" i="4"/>
  <c r="BW85" i="4"/>
  <c r="BV85" i="4"/>
  <c r="BU85" i="4"/>
  <c r="CG85" i="4" s="1"/>
  <c r="BT85" i="4"/>
  <c r="CF85" i="4" s="1"/>
  <c r="CR85" i="4" s="1"/>
  <c r="DT85" i="4" s="1"/>
  <c r="DQ84" i="4"/>
  <c r="DP84" i="4"/>
  <c r="DO84" i="4"/>
  <c r="DN84" i="4"/>
  <c r="DM84" i="4"/>
  <c r="DL84" i="4"/>
  <c r="DK84" i="4"/>
  <c r="DY84" i="4" s="1"/>
  <c r="DJ84" i="4"/>
  <c r="DR84" i="4" s="1"/>
  <c r="DI84" i="4"/>
  <c r="DH84" i="4"/>
  <c r="DG84" i="4"/>
  <c r="DF84" i="4"/>
  <c r="DA84" i="4"/>
  <c r="EC84" i="4" s="1"/>
  <c r="CZ84" i="4"/>
  <c r="CP84" i="4"/>
  <c r="DB84" i="4" s="1"/>
  <c r="ED84" i="4" s="1"/>
  <c r="CM84" i="4"/>
  <c r="CY84" i="4" s="1"/>
  <c r="EA84" i="4" s="1"/>
  <c r="CK84" i="4"/>
  <c r="CW84" i="4" s="1"/>
  <c r="CJ84" i="4"/>
  <c r="CV84" i="4" s="1"/>
  <c r="CE84" i="4"/>
  <c r="CQ84" i="4" s="1"/>
  <c r="DC84" i="4" s="1"/>
  <c r="CD84" i="4"/>
  <c r="CC84" i="4"/>
  <c r="CO84" i="4" s="1"/>
  <c r="CB84" i="4"/>
  <c r="CN84" i="4" s="1"/>
  <c r="CA84" i="4"/>
  <c r="BZ84" i="4"/>
  <c r="CL84" i="4" s="1"/>
  <c r="CX84" i="4" s="1"/>
  <c r="DZ84" i="4" s="1"/>
  <c r="BY84" i="4"/>
  <c r="BX84" i="4"/>
  <c r="BW84" i="4"/>
  <c r="CI84" i="4" s="1"/>
  <c r="CU84" i="4" s="1"/>
  <c r="BV84" i="4"/>
  <c r="CH84" i="4" s="1"/>
  <c r="CT84" i="4" s="1"/>
  <c r="DV84" i="4" s="1"/>
  <c r="BU84" i="4"/>
  <c r="CG84" i="4" s="1"/>
  <c r="CS84" i="4" s="1"/>
  <c r="DU84" i="4" s="1"/>
  <c r="BT84" i="4"/>
  <c r="CF84" i="4" s="1"/>
  <c r="CR84" i="4" s="1"/>
  <c r="EC83" i="4"/>
  <c r="DU83" i="4"/>
  <c r="DR83" i="4"/>
  <c r="DQ83" i="4"/>
  <c r="DP83" i="4"/>
  <c r="DO83" i="4"/>
  <c r="DN83" i="4"/>
  <c r="DM83" i="4"/>
  <c r="EA83" i="4" s="1"/>
  <c r="DL83" i="4"/>
  <c r="DZ83" i="4" s="1"/>
  <c r="DK83" i="4"/>
  <c r="DS83" i="4" s="1"/>
  <c r="DJ83" i="4"/>
  <c r="DX83" i="4" s="1"/>
  <c r="DI83" i="4"/>
  <c r="DH83" i="4"/>
  <c r="DG83" i="4"/>
  <c r="DF83" i="4"/>
  <c r="DC83" i="4"/>
  <c r="EE83" i="4" s="1"/>
  <c r="DB83" i="4"/>
  <c r="CR83" i="4"/>
  <c r="DT83" i="4" s="1"/>
  <c r="CO83" i="4"/>
  <c r="DA83" i="4" s="1"/>
  <c r="CN83" i="4"/>
  <c r="CZ83" i="4" s="1"/>
  <c r="EB83" i="4" s="1"/>
  <c r="CM83" i="4"/>
  <c r="CY83" i="4" s="1"/>
  <c r="CL83" i="4"/>
  <c r="CX83" i="4" s="1"/>
  <c r="CG83" i="4"/>
  <c r="CS83" i="4" s="1"/>
  <c r="CF83" i="4"/>
  <c r="CE83" i="4"/>
  <c r="CQ83" i="4" s="1"/>
  <c r="CD83" i="4"/>
  <c r="CP83" i="4" s="1"/>
  <c r="CC83" i="4"/>
  <c r="CB83" i="4"/>
  <c r="CA83" i="4"/>
  <c r="BZ83" i="4"/>
  <c r="BY83" i="4"/>
  <c r="CK83" i="4" s="1"/>
  <c r="CW83" i="4" s="1"/>
  <c r="BX83" i="4"/>
  <c r="CJ83" i="4" s="1"/>
  <c r="CV83" i="4" s="1"/>
  <c r="BW83" i="4"/>
  <c r="CI83" i="4" s="1"/>
  <c r="CU83" i="4" s="1"/>
  <c r="DW83" i="4" s="1"/>
  <c r="BV83" i="4"/>
  <c r="CH83" i="4" s="1"/>
  <c r="CT83" i="4" s="1"/>
  <c r="BU83" i="4"/>
  <c r="BT83" i="4"/>
  <c r="EA669" i="4" l="1"/>
  <c r="DZ669" i="4"/>
  <c r="DY669" i="4"/>
  <c r="DR669" i="4"/>
  <c r="DS669" i="4"/>
  <c r="DW653" i="4"/>
  <c r="DS653" i="4"/>
  <c r="DS656" i="4"/>
  <c r="DX666" i="4"/>
  <c r="DR666" i="4"/>
  <c r="DU654" i="4"/>
  <c r="DS654" i="4"/>
  <c r="EC655" i="4"/>
  <c r="EB656" i="4"/>
  <c r="EB652" i="4"/>
  <c r="DS655" i="4"/>
  <c r="EA656" i="4"/>
  <c r="DT658" i="4"/>
  <c r="DR658" i="4"/>
  <c r="DS652" i="4"/>
  <c r="DU655" i="4"/>
  <c r="DX658" i="4"/>
  <c r="DS665" i="4"/>
  <c r="ED666" i="4"/>
  <c r="EB667" i="4"/>
  <c r="DX668" i="4"/>
  <c r="DR668" i="4"/>
  <c r="DS672" i="4"/>
  <c r="DU672" i="4"/>
  <c r="DT673" i="4"/>
  <c r="DR673" i="4"/>
  <c r="DY652" i="4"/>
  <c r="DE660" i="4"/>
  <c r="EG660" i="4" s="1"/>
  <c r="ED663" i="4"/>
  <c r="DY665" i="4"/>
  <c r="DE666" i="4"/>
  <c r="EG666" i="4" s="1"/>
  <c r="DS673" i="4"/>
  <c r="DU673" i="4"/>
  <c r="EE671" i="4"/>
  <c r="EE667" i="4"/>
  <c r="EA668" i="4"/>
  <c r="DX660" i="4"/>
  <c r="DR660" i="4"/>
  <c r="DR670" i="4"/>
  <c r="DZ653" i="4"/>
  <c r="DX654" i="4"/>
  <c r="DV655" i="4"/>
  <c r="DS659" i="4"/>
  <c r="DU659" i="4"/>
  <c r="EC662" i="4"/>
  <c r="DZ663" i="4"/>
  <c r="DX664" i="4"/>
  <c r="DR664" i="4"/>
  <c r="DS668" i="4"/>
  <c r="DU668" i="4"/>
  <c r="EC656" i="4"/>
  <c r="DW657" i="4"/>
  <c r="DV659" i="4"/>
  <c r="ED659" i="4"/>
  <c r="DV661" i="4"/>
  <c r="DR661" i="4"/>
  <c r="DV662" i="4"/>
  <c r="ED662" i="4"/>
  <c r="EA663" i="4"/>
  <c r="DY664" i="4"/>
  <c r="DV665" i="4"/>
  <c r="DR665" i="4"/>
  <c r="ED665" i="4"/>
  <c r="DT666" i="4"/>
  <c r="EB666" i="4"/>
  <c r="DZ667" i="4"/>
  <c r="DS671" i="4"/>
  <c r="DR652" i="4"/>
  <c r="DT652" i="4"/>
  <c r="DR659" i="4"/>
  <c r="DT662" i="4"/>
  <c r="DR662" i="4"/>
  <c r="DR654" i="4"/>
  <c r="ED655" i="4"/>
  <c r="DR656" i="4"/>
  <c r="DT656" i="4"/>
  <c r="DV657" i="4"/>
  <c r="DU658" i="4"/>
  <c r="EC659" i="4"/>
  <c r="DY660" i="4"/>
  <c r="DR653" i="4"/>
  <c r="DR655" i="4"/>
  <c r="DX657" i="4"/>
  <c r="DR657" i="4"/>
  <c r="DW658" i="4"/>
  <c r="DS658" i="4"/>
  <c r="EE658" i="4"/>
  <c r="EE659" i="4"/>
  <c r="DW661" i="4"/>
  <c r="EE661" i="4"/>
  <c r="DR663" i="4"/>
  <c r="DT663" i="4"/>
  <c r="EB663" i="4"/>
  <c r="DZ664" i="4"/>
  <c r="DU666" i="4"/>
  <c r="EC666" i="4"/>
  <c r="EA667" i="4"/>
  <c r="DD671" i="4"/>
  <c r="EF671" i="4"/>
  <c r="DS664" i="4"/>
  <c r="DY670" i="4"/>
  <c r="DS670" i="4"/>
  <c r="EA673" i="4"/>
  <c r="DT671" i="4"/>
  <c r="EB671" i="4"/>
  <c r="DZ672" i="4"/>
  <c r="DY657" i="4"/>
  <c r="DS657" i="4"/>
  <c r="EA660" i="4"/>
  <c r="DW662" i="4"/>
  <c r="EE662" i="4"/>
  <c r="DS663" i="4"/>
  <c r="DU663" i="4"/>
  <c r="EC663" i="4"/>
  <c r="DW665" i="4"/>
  <c r="EE665" i="4"/>
  <c r="DR667" i="4"/>
  <c r="DY668" i="4"/>
  <c r="DV670" i="4"/>
  <c r="ED670" i="4"/>
  <c r="DU671" i="4"/>
  <c r="EC671" i="4"/>
  <c r="DX673" i="4"/>
  <c r="DY661" i="4"/>
  <c r="DS661" i="4"/>
  <c r="EA664" i="4"/>
  <c r="DW666" i="4"/>
  <c r="EE666" i="4"/>
  <c r="DS667" i="4"/>
  <c r="DU667" i="4"/>
  <c r="EC667" i="4"/>
  <c r="DW670" i="4"/>
  <c r="EE670" i="4"/>
  <c r="DR672" i="4"/>
  <c r="DE405" i="4"/>
  <c r="EG405" i="4" s="1"/>
  <c r="DE400" i="4"/>
  <c r="EG400" i="4" s="1"/>
  <c r="DD402" i="4"/>
  <c r="EF402" i="4" s="1"/>
  <c r="DD401" i="4"/>
  <c r="EF401" i="4" s="1"/>
  <c r="EB401" i="4"/>
  <c r="DZ402" i="4"/>
  <c r="DD404" i="4"/>
  <c r="EF404" i="4" s="1"/>
  <c r="DD399" i="4"/>
  <c r="EF399" i="4" s="1"/>
  <c r="DV400" i="4"/>
  <c r="ED400" i="4"/>
  <c r="ED403" i="4"/>
  <c r="EE399" i="4"/>
  <c r="DS412" i="4"/>
  <c r="DU412" i="4"/>
  <c r="DT415" i="4"/>
  <c r="DR415" i="4"/>
  <c r="DS403" i="4"/>
  <c r="DS407" i="4"/>
  <c r="DU407" i="4"/>
  <c r="DE408" i="4"/>
  <c r="EG408" i="4" s="1"/>
  <c r="EA408" i="4"/>
  <c r="EA414" i="4"/>
  <c r="DW415" i="4"/>
  <c r="DS415" i="4"/>
  <c r="EE415" i="4"/>
  <c r="DR419" i="4"/>
  <c r="DE423" i="4"/>
  <c r="EG423" i="4" s="1"/>
  <c r="DT401" i="4"/>
  <c r="DS402" i="4"/>
  <c r="DZ403" i="4"/>
  <c r="DX404" i="4"/>
  <c r="ED405" i="4"/>
  <c r="EA413" i="4"/>
  <c r="DR417" i="4"/>
  <c r="DT417" i="4"/>
  <c r="DS421" i="4"/>
  <c r="DU421" i="4"/>
  <c r="EC421" i="4"/>
  <c r="DY423" i="4"/>
  <c r="DS424" i="4"/>
  <c r="DU424" i="4"/>
  <c r="EF406" i="4"/>
  <c r="DD406" i="4"/>
  <c r="DR411" i="4"/>
  <c r="ED424" i="4"/>
  <c r="DT400" i="4"/>
  <c r="EB400" i="4"/>
  <c r="DZ401" i="4"/>
  <c r="DU404" i="4"/>
  <c r="DD408" i="4"/>
  <c r="EF408" i="4" s="1"/>
  <c r="EG413" i="4"/>
  <c r="DR416" i="4"/>
  <c r="DT416" i="4"/>
  <c r="EB416" i="4"/>
  <c r="DZ418" i="4"/>
  <c r="DR420" i="4"/>
  <c r="EB420" i="4"/>
  <c r="EE424" i="4"/>
  <c r="DV399" i="4"/>
  <c r="ED399" i="4"/>
  <c r="DU400" i="4"/>
  <c r="EC400" i="4"/>
  <c r="EA401" i="4"/>
  <c r="DX402" i="4"/>
  <c r="DY405" i="4"/>
  <c r="ED409" i="4"/>
  <c r="DX410" i="4"/>
  <c r="DR410" i="4"/>
  <c r="DE418" i="4"/>
  <c r="EG418" i="4" s="1"/>
  <c r="DX422" i="4"/>
  <c r="DR422" i="4"/>
  <c r="DT423" i="4"/>
  <c r="DR423" i="4"/>
  <c r="EB423" i="4"/>
  <c r="DR414" i="4"/>
  <c r="DW400" i="4"/>
  <c r="EE400" i="4"/>
  <c r="DS401" i="4"/>
  <c r="DU401" i="4"/>
  <c r="EC401" i="4"/>
  <c r="EA405" i="4"/>
  <c r="DS406" i="4"/>
  <c r="DS409" i="4"/>
  <c r="ED419" i="4"/>
  <c r="DY399" i="4"/>
  <c r="DS399" i="4"/>
  <c r="DR400" i="4"/>
  <c r="EA402" i="4"/>
  <c r="DX403" i="4"/>
  <c r="DR403" i="4"/>
  <c r="DY404" i="4"/>
  <c r="DS404" i="4"/>
  <c r="DT406" i="4"/>
  <c r="DY409" i="4"/>
  <c r="DT420" i="4"/>
  <c r="EA421" i="4"/>
  <c r="DV404" i="4"/>
  <c r="ED404" i="4"/>
  <c r="DW405" i="4"/>
  <c r="EE405" i="4"/>
  <c r="DU406" i="4"/>
  <c r="EC406" i="4"/>
  <c r="DY410" i="4"/>
  <c r="DS410" i="4"/>
  <c r="DW411" i="4"/>
  <c r="DS411" i="4"/>
  <c r="EE411" i="4"/>
  <c r="DV412" i="4"/>
  <c r="DW414" i="4"/>
  <c r="EE414" i="4"/>
  <c r="DS416" i="4"/>
  <c r="DU416" i="4"/>
  <c r="EC416" i="4"/>
  <c r="DZ417" i="4"/>
  <c r="DY418" i="4"/>
  <c r="DE419" i="4"/>
  <c r="EG419" i="4"/>
  <c r="DU423" i="4"/>
  <c r="EC423" i="4"/>
  <c r="DX425" i="4"/>
  <c r="DR425" i="4"/>
  <c r="DR405" i="4"/>
  <c r="DT405" i="4"/>
  <c r="EB405" i="4"/>
  <c r="DZ406" i="4"/>
  <c r="EA409" i="4"/>
  <c r="DV410" i="4"/>
  <c r="ED410" i="4"/>
  <c r="DT411" i="4"/>
  <c r="EB411" i="4"/>
  <c r="EA412" i="4"/>
  <c r="DZ416" i="4"/>
  <c r="DV418" i="4"/>
  <c r="DR418" i="4"/>
  <c r="ED418" i="4"/>
  <c r="EG425" i="4"/>
  <c r="DE425" i="4"/>
  <c r="EB425" i="4"/>
  <c r="DX407" i="4"/>
  <c r="DR407" i="4"/>
  <c r="DV408" i="4"/>
  <c r="ED408" i="4"/>
  <c r="DR409" i="4"/>
  <c r="DT409" i="4"/>
  <c r="DU411" i="4"/>
  <c r="EC411" i="4"/>
  <c r="DX413" i="4"/>
  <c r="DR413" i="4"/>
  <c r="DV415" i="4"/>
  <c r="DW418" i="4"/>
  <c r="EE418" i="4"/>
  <c r="DU419" i="4"/>
  <c r="EC419" i="4"/>
  <c r="EA420" i="4"/>
  <c r="DX421" i="4"/>
  <c r="DR421" i="4"/>
  <c r="DZ424" i="4"/>
  <c r="DS417" i="4"/>
  <c r="DY422" i="4"/>
  <c r="DS422" i="4"/>
  <c r="EA425" i="4"/>
  <c r="DW410" i="4"/>
  <c r="EE410" i="4"/>
  <c r="DR412" i="4"/>
  <c r="DY413" i="4"/>
  <c r="DV414" i="4"/>
  <c r="ED414" i="4"/>
  <c r="DU415" i="4"/>
  <c r="EC415" i="4"/>
  <c r="EA416" i="4"/>
  <c r="DX417" i="4"/>
  <c r="DT419" i="4"/>
  <c r="EB419" i="4"/>
  <c r="DZ420" i="4"/>
  <c r="DY414" i="4"/>
  <c r="DS414" i="4"/>
  <c r="EA417" i="4"/>
  <c r="DW419" i="4"/>
  <c r="EE419" i="4"/>
  <c r="DS420" i="4"/>
  <c r="DU420" i="4"/>
  <c r="EC420" i="4"/>
  <c r="DW422" i="4"/>
  <c r="EE422" i="4"/>
  <c r="DR424" i="4"/>
  <c r="DY425" i="4"/>
  <c r="DV286" i="4"/>
  <c r="DE277" i="4"/>
  <c r="EG277" i="4" s="1"/>
  <c r="DD278" i="4"/>
  <c r="EF278" i="4"/>
  <c r="DD290" i="4"/>
  <c r="EF290" i="4"/>
  <c r="EF280" i="4"/>
  <c r="DD280" i="4"/>
  <c r="DD293" i="4"/>
  <c r="EF293" i="4" s="1"/>
  <c r="DE296" i="4"/>
  <c r="EG296" i="4" s="1"/>
  <c r="DV277" i="4"/>
  <c r="DR277" i="4"/>
  <c r="EE285" i="4"/>
  <c r="DV289" i="4"/>
  <c r="DR289" i="4"/>
  <c r="ED290" i="4"/>
  <c r="DE293" i="4"/>
  <c r="EG293" i="4"/>
  <c r="DY308" i="4"/>
  <c r="DT313" i="4"/>
  <c r="DR313" i="4"/>
  <c r="DS278" i="4"/>
  <c r="EB287" i="4"/>
  <c r="DT294" i="4"/>
  <c r="DR294" i="4"/>
  <c r="DD295" i="4"/>
  <c r="EF295" i="4" s="1"/>
  <c r="EG307" i="4"/>
  <c r="DE307" i="4"/>
  <c r="EC295" i="4"/>
  <c r="DY277" i="4"/>
  <c r="DX278" i="4"/>
  <c r="DY280" i="4"/>
  <c r="DX290" i="4"/>
  <c r="DV327" i="4"/>
  <c r="DR327" i="4"/>
  <c r="DU328" i="4"/>
  <c r="DS328" i="4"/>
  <c r="EC293" i="4"/>
  <c r="DT301" i="4"/>
  <c r="DS302" i="4"/>
  <c r="DD279" i="4"/>
  <c r="EF279" i="4" s="1"/>
  <c r="EA280" i="4"/>
  <c r="EE284" i="4"/>
  <c r="EE292" i="4"/>
  <c r="DW285" i="4"/>
  <c r="DS285" i="4"/>
  <c r="DR288" i="4"/>
  <c r="EE290" i="4"/>
  <c r="EC291" i="4"/>
  <c r="EB295" i="4"/>
  <c r="DT297" i="4"/>
  <c r="DR297" i="4"/>
  <c r="DR304" i="4"/>
  <c r="DS311" i="4"/>
  <c r="DU311" i="4"/>
  <c r="DE295" i="4"/>
  <c r="DU297" i="4"/>
  <c r="DS297" i="4"/>
  <c r="DS281" i="4"/>
  <c r="ED294" i="4"/>
  <c r="EB302" i="4"/>
  <c r="DT278" i="4"/>
  <c r="EC302" i="4"/>
  <c r="EC278" i="4"/>
  <c r="DE280" i="4"/>
  <c r="EG280" i="4" s="1"/>
  <c r="EA281" i="4"/>
  <c r="DT283" i="4"/>
  <c r="EA290" i="4"/>
  <c r="DU291" i="4"/>
  <c r="DW292" i="4"/>
  <c r="DT295" i="4"/>
  <c r="EA299" i="4"/>
  <c r="DR309" i="4"/>
  <c r="DT309" i="4"/>
  <c r="DD316" i="4"/>
  <c r="EF316" i="4"/>
  <c r="DV278" i="4"/>
  <c r="DS279" i="4"/>
  <c r="EC279" i="4"/>
  <c r="DT280" i="4"/>
  <c r="DX284" i="4"/>
  <c r="DR284" i="4"/>
  <c r="DU285" i="4"/>
  <c r="DT286" i="4"/>
  <c r="DR286" i="4"/>
  <c r="EB286" i="4"/>
  <c r="DY287" i="4"/>
  <c r="DT290" i="4"/>
  <c r="EB290" i="4"/>
  <c r="DZ291" i="4"/>
  <c r="DY295" i="4"/>
  <c r="DZ303" i="4"/>
  <c r="DW306" i="4"/>
  <c r="DS306" i="4"/>
  <c r="DS312" i="4"/>
  <c r="DU312" i="4"/>
  <c r="EC312" i="4"/>
  <c r="DU317" i="4"/>
  <c r="DS317" i="4"/>
  <c r="EE324" i="4"/>
  <c r="DV282" i="4"/>
  <c r="DR282" i="4"/>
  <c r="ED289" i="4"/>
  <c r="DD301" i="4"/>
  <c r="EF301" i="4" s="1"/>
  <c r="DS308" i="4"/>
  <c r="DW277" i="4"/>
  <c r="EB283" i="4"/>
  <c r="DE291" i="4"/>
  <c r="EG291" i="4" s="1"/>
  <c r="DX280" i="4"/>
  <c r="DR281" i="4"/>
  <c r="ED291" i="4"/>
  <c r="DT296" i="4"/>
  <c r="DR296" i="4"/>
  <c r="ED297" i="4"/>
  <c r="DT302" i="4"/>
  <c r="DR302" i="4"/>
  <c r="EB278" i="4"/>
  <c r="EA279" i="4"/>
  <c r="EG318" i="4"/>
  <c r="DE318" i="4"/>
  <c r="DW319" i="4"/>
  <c r="DS319" i="4"/>
  <c r="DR326" i="4"/>
  <c r="DW284" i="4"/>
  <c r="DU282" i="4"/>
  <c r="DS282" i="4"/>
  <c r="EC282" i="4"/>
  <c r="DD283" i="4"/>
  <c r="EF283" i="4" s="1"/>
  <c r="DZ283" i="4"/>
  <c r="DY284" i="4"/>
  <c r="DS284" i="4"/>
  <c r="DV285" i="4"/>
  <c r="DR285" i="4"/>
  <c r="ED285" i="4"/>
  <c r="DU286" i="4"/>
  <c r="DS286" i="4"/>
  <c r="EC286" i="4"/>
  <c r="DZ287" i="4"/>
  <c r="DU289" i="4"/>
  <c r="EC289" i="4"/>
  <c r="EG289" i="4"/>
  <c r="DU290" i="4"/>
  <c r="DS290" i="4"/>
  <c r="EC290" i="4"/>
  <c r="DY296" i="4"/>
  <c r="DT298" i="4"/>
  <c r="DR298" i="4"/>
  <c r="DU302" i="4"/>
  <c r="DR308" i="4"/>
  <c r="DS283" i="4"/>
  <c r="DR287" i="4"/>
  <c r="DY288" i="4"/>
  <c r="DS288" i="4"/>
  <c r="DW289" i="4"/>
  <c r="EE289" i="4"/>
  <c r="EA291" i="4"/>
  <c r="DX292" i="4"/>
  <c r="DR292" i="4"/>
  <c r="DV293" i="4"/>
  <c r="ED293" i="4"/>
  <c r="DU294" i="4"/>
  <c r="DS294" i="4"/>
  <c r="EC294" i="4"/>
  <c r="DZ295" i="4"/>
  <c r="EE297" i="4"/>
  <c r="DS299" i="4"/>
  <c r="EC299" i="4"/>
  <c r="DS300" i="4"/>
  <c r="DT303" i="4"/>
  <c r="DR303" i="4"/>
  <c r="DS304" i="4"/>
  <c r="DR306" i="4"/>
  <c r="EA307" i="4"/>
  <c r="DX319" i="4"/>
  <c r="DR319" i="4"/>
  <c r="DW281" i="4"/>
  <c r="EE281" i="4"/>
  <c r="DS287" i="4"/>
  <c r="DR291" i="4"/>
  <c r="DY292" i="4"/>
  <c r="DS292" i="4"/>
  <c r="DW293" i="4"/>
  <c r="EE293" i="4"/>
  <c r="EA295" i="4"/>
  <c r="DX296" i="4"/>
  <c r="EA298" i="4"/>
  <c r="DV299" i="4"/>
  <c r="DR299" i="4"/>
  <c r="DZ300" i="4"/>
  <c r="DS303" i="4"/>
  <c r="DZ304" i="4"/>
  <c r="EE310" i="4"/>
  <c r="EE320" i="4"/>
  <c r="DW323" i="4"/>
  <c r="DS323" i="4"/>
  <c r="DE331" i="4"/>
  <c r="EG331" i="4"/>
  <c r="EG295" i="4"/>
  <c r="DZ296" i="4"/>
  <c r="DS298" i="4"/>
  <c r="DU298" i="4"/>
  <c r="EC298" i="4"/>
  <c r="DR300" i="4"/>
  <c r="EB300" i="4"/>
  <c r="DU301" i="4"/>
  <c r="DS301" i="4"/>
  <c r="EA305" i="4"/>
  <c r="DS309" i="4"/>
  <c r="DV312" i="4"/>
  <c r="DR312" i="4"/>
  <c r="DW314" i="4"/>
  <c r="DD318" i="4"/>
  <c r="EF318" i="4" s="1"/>
  <c r="DR332" i="4"/>
  <c r="DZ279" i="4"/>
  <c r="DT282" i="4"/>
  <c r="EB282" i="4"/>
  <c r="DY283" i="4"/>
  <c r="DU283" i="4"/>
  <c r="EA286" i="4"/>
  <c r="DT287" i="4"/>
  <c r="DV298" i="4"/>
  <c r="ED298" i="4"/>
  <c r="DU299" i="4"/>
  <c r="DV301" i="4"/>
  <c r="ED301" i="4"/>
  <c r="EA315" i="4"/>
  <c r="DX322" i="4"/>
  <c r="DR322" i="4"/>
  <c r="DT328" i="4"/>
  <c r="DR328" i="4"/>
  <c r="DY297" i="4"/>
  <c r="EE301" i="4"/>
  <c r="ED303" i="4"/>
  <c r="DU305" i="4"/>
  <c r="DS305" i="4"/>
  <c r="EC305" i="4"/>
  <c r="DY306" i="4"/>
  <c r="DR307" i="4"/>
  <c r="DT310" i="4"/>
  <c r="DR310" i="4"/>
  <c r="EB310" i="4"/>
  <c r="DR314" i="4"/>
  <c r="DT314" i="4"/>
  <c r="EC316" i="4"/>
  <c r="DS333" i="4"/>
  <c r="DU333" i="4"/>
  <c r="DZ306" i="4"/>
  <c r="DY307" i="4"/>
  <c r="DY309" i="4"/>
  <c r="DZ311" i="4"/>
  <c r="DU314" i="4"/>
  <c r="DS314" i="4"/>
  <c r="EC314" i="4"/>
  <c r="DS315" i="4"/>
  <c r="EC315" i="4"/>
  <c r="DV316" i="4"/>
  <c r="ED316" i="4"/>
  <c r="DW317" i="4"/>
  <c r="DW296" i="4"/>
  <c r="EE296" i="4"/>
  <c r="EE305" i="4"/>
  <c r="DZ307" i="4"/>
  <c r="EA311" i="4"/>
  <c r="DW316" i="4"/>
  <c r="EE316" i="4"/>
  <c r="EE318" i="4"/>
  <c r="DV319" i="4"/>
  <c r="EA320" i="4"/>
  <c r="EA321" i="4"/>
  <c r="DV324" i="4"/>
  <c r="ED324" i="4"/>
  <c r="DW326" i="4"/>
  <c r="EE326" i="4"/>
  <c r="DT330" i="4"/>
  <c r="DR330" i="4"/>
  <c r="DW300" i="4"/>
  <c r="EE300" i="4"/>
  <c r="DY303" i="4"/>
  <c r="DT304" i="4"/>
  <c r="EB304" i="4"/>
  <c r="DR305" i="4"/>
  <c r="DT305" i="4"/>
  <c r="EB305" i="4"/>
  <c r="DU308" i="4"/>
  <c r="DS310" i="4"/>
  <c r="EC310" i="4"/>
  <c r="DU313" i="4"/>
  <c r="DS313" i="4"/>
  <c r="DV315" i="4"/>
  <c r="ED315" i="4"/>
  <c r="DT316" i="4"/>
  <c r="EB316" i="4"/>
  <c r="DU318" i="4"/>
  <c r="DT320" i="4"/>
  <c r="DR320" i="4"/>
  <c r="EB320" i="4"/>
  <c r="DR321" i="4"/>
  <c r="EB321" i="4"/>
  <c r="DR331" i="4"/>
  <c r="DV308" i="4"/>
  <c r="ED308" i="4"/>
  <c r="EA312" i="4"/>
  <c r="EE315" i="4"/>
  <c r="DU316" i="4"/>
  <c r="DS316" i="4"/>
  <c r="DZ319" i="4"/>
  <c r="DU320" i="4"/>
  <c r="DS320" i="4"/>
  <c r="EC320" i="4"/>
  <c r="DZ334" i="4"/>
  <c r="DU327" i="4"/>
  <c r="EA328" i="4"/>
  <c r="EA332" i="4"/>
  <c r="DV307" i="4"/>
  <c r="ED307" i="4"/>
  <c r="DX310" i="4"/>
  <c r="DV311" i="4"/>
  <c r="ED311" i="4"/>
  <c r="DX314" i="4"/>
  <c r="DX315" i="4"/>
  <c r="DR315" i="4"/>
  <c r="DZ317" i="4"/>
  <c r="DZ318" i="4"/>
  <c r="DY322" i="4"/>
  <c r="DS322" i="4"/>
  <c r="EA324" i="4"/>
  <c r="EE328" i="4"/>
  <c r="EB329" i="4"/>
  <c r="DW330" i="4"/>
  <c r="DU331" i="4"/>
  <c r="EC331" i="4"/>
  <c r="DT332" i="4"/>
  <c r="EB332" i="4"/>
  <c r="ED321" i="4"/>
  <c r="DU323" i="4"/>
  <c r="DT324" i="4"/>
  <c r="DR324" i="4"/>
  <c r="EB324" i="4"/>
  <c r="DE327" i="4"/>
  <c r="EG327" i="4"/>
  <c r="DE329" i="4"/>
  <c r="EG329" i="4" s="1"/>
  <c r="DR334" i="4"/>
  <c r="DZ305" i="4"/>
  <c r="DT308" i="4"/>
  <c r="EB308" i="4"/>
  <c r="DX311" i="4"/>
  <c r="DR311" i="4"/>
  <c r="DZ313" i="4"/>
  <c r="DZ314" i="4"/>
  <c r="DT317" i="4"/>
  <c r="DR317" i="4"/>
  <c r="EB317" i="4"/>
  <c r="EC319" i="4"/>
  <c r="DV323" i="4"/>
  <c r="DR323" i="4"/>
  <c r="DU324" i="4"/>
  <c r="DS324" i="4"/>
  <c r="EC324" i="4"/>
  <c r="ED332" i="4"/>
  <c r="DS321" i="4"/>
  <c r="DR325" i="4"/>
  <c r="DY326" i="4"/>
  <c r="DS326" i="4"/>
  <c r="DW327" i="4"/>
  <c r="EE327" i="4"/>
  <c r="EA329" i="4"/>
  <c r="DX330" i="4"/>
  <c r="DV331" i="4"/>
  <c r="ED331" i="4"/>
  <c r="DU332" i="4"/>
  <c r="DS332" i="4"/>
  <c r="EC332" i="4"/>
  <c r="DZ333" i="4"/>
  <c r="DW334" i="4"/>
  <c r="EE334" i="4"/>
  <c r="DS325" i="4"/>
  <c r="DR329" i="4"/>
  <c r="DY330" i="4"/>
  <c r="DS330" i="4"/>
  <c r="DW331" i="4"/>
  <c r="EE331" i="4"/>
  <c r="EA333" i="4"/>
  <c r="DX334" i="4"/>
  <c r="DR333" i="4"/>
  <c r="DY334" i="4"/>
  <c r="DS334" i="4"/>
  <c r="DE153" i="4"/>
  <c r="EG153" i="4" s="1"/>
  <c r="EG158" i="4"/>
  <c r="DE158" i="4"/>
  <c r="DD157" i="4"/>
  <c r="EF157" i="4" s="1"/>
  <c r="DD162" i="4"/>
  <c r="EF162" i="4" s="1"/>
  <c r="DD153" i="4"/>
  <c r="EF153" i="4" s="1"/>
  <c r="DE166" i="4"/>
  <c r="EG166" i="4" s="1"/>
  <c r="EC152" i="4"/>
  <c r="EA153" i="4"/>
  <c r="DY156" i="4"/>
  <c r="EF165" i="4"/>
  <c r="EA157" i="4"/>
  <c r="DY158" i="4"/>
  <c r="DD164" i="4"/>
  <c r="EF164" i="4" s="1"/>
  <c r="DY162" i="4"/>
  <c r="DS162" i="4"/>
  <c r="DT165" i="4"/>
  <c r="DR173" i="4"/>
  <c r="DX152" i="4"/>
  <c r="DR163" i="4"/>
  <c r="DU165" i="4"/>
  <c r="DR166" i="4"/>
  <c r="DW171" i="4"/>
  <c r="DS171" i="4"/>
  <c r="DS173" i="4"/>
  <c r="DS156" i="4"/>
  <c r="DR159" i="4"/>
  <c r="EB168" i="4"/>
  <c r="EG169" i="4"/>
  <c r="DE169" i="4"/>
  <c r="EC155" i="4"/>
  <c r="DV171" i="4"/>
  <c r="DR152" i="4"/>
  <c r="DW153" i="4"/>
  <c r="DR154" i="4"/>
  <c r="DS163" i="4"/>
  <c r="DD165" i="4"/>
  <c r="DZ165" i="4"/>
  <c r="DU169" i="4"/>
  <c r="DX171" i="4"/>
  <c r="DR171" i="4"/>
  <c r="DX157" i="4"/>
  <c r="DR158" i="4"/>
  <c r="EE159" i="4"/>
  <c r="DS157" i="4"/>
  <c r="DU152" i="4"/>
  <c r="DS152" i="4"/>
  <c r="EA156" i="4"/>
  <c r="DS159" i="4"/>
  <c r="DU167" i="4"/>
  <c r="DS167" i="4"/>
  <c r="DS168" i="4"/>
  <c r="DU168" i="4"/>
  <c r="DW170" i="4"/>
  <c r="DS170" i="4"/>
  <c r="EB172" i="4"/>
  <c r="DS155" i="4"/>
  <c r="DX162" i="4"/>
  <c r="EC172" i="4"/>
  <c r="EE152" i="4"/>
  <c r="DY153" i="4"/>
  <c r="DS154" i="4"/>
  <c r="DU155" i="4"/>
  <c r="DX156" i="4"/>
  <c r="DR156" i="4"/>
  <c r="ED159" i="4"/>
  <c r="DS161" i="4"/>
  <c r="DE165" i="4"/>
  <c r="EG165" i="4" s="1"/>
  <c r="EA165" i="4"/>
  <c r="DZ166" i="4"/>
  <c r="DZ168" i="4"/>
  <c r="DZ169" i="4"/>
  <c r="EA168" i="4"/>
  <c r="DT154" i="4"/>
  <c r="EB154" i="4"/>
  <c r="DR155" i="4"/>
  <c r="DZ160" i="4"/>
  <c r="DX161" i="4"/>
  <c r="DR161" i="4"/>
  <c r="DT163" i="4"/>
  <c r="EB163" i="4"/>
  <c r="DZ164" i="4"/>
  <c r="DT167" i="4"/>
  <c r="DR167" i="4"/>
  <c r="EB167" i="4"/>
  <c r="DR168" i="4"/>
  <c r="DT168" i="4"/>
  <c r="DR169" i="4"/>
  <c r="EB169" i="4"/>
  <c r="DV170" i="4"/>
  <c r="DR170" i="4"/>
  <c r="ED170" i="4"/>
  <c r="DT173" i="4"/>
  <c r="DV153" i="4"/>
  <c r="ED153" i="4"/>
  <c r="DV157" i="4"/>
  <c r="ED157" i="4"/>
  <c r="ED158" i="4"/>
  <c r="DV162" i="4"/>
  <c r="ED162" i="4"/>
  <c r="EB164" i="4"/>
  <c r="DX165" i="4"/>
  <c r="ED167" i="4"/>
  <c r="DT171" i="4"/>
  <c r="EB171" i="4"/>
  <c r="DR172" i="4"/>
  <c r="DW157" i="4"/>
  <c r="EE157" i="4"/>
  <c r="DW158" i="4"/>
  <c r="EE158" i="4"/>
  <c r="DW162" i="4"/>
  <c r="EE162" i="4"/>
  <c r="DS164" i="4"/>
  <c r="EC164" i="4"/>
  <c r="DY165" i="4"/>
  <c r="EE167" i="4"/>
  <c r="DU171" i="4"/>
  <c r="EC171" i="4"/>
  <c r="DS172" i="4"/>
  <c r="DT159" i="4"/>
  <c r="EB159" i="4"/>
  <c r="DR160" i="4"/>
  <c r="DV166" i="4"/>
  <c r="ED166" i="4"/>
  <c r="DX169" i="4"/>
  <c r="DZ172" i="4"/>
  <c r="DU159" i="4"/>
  <c r="EC159" i="4"/>
  <c r="DS160" i="4"/>
  <c r="DW166" i="4"/>
  <c r="EE166" i="4"/>
  <c r="DY169" i="4"/>
  <c r="EA172" i="4"/>
  <c r="EG83" i="4"/>
  <c r="DE83" i="4"/>
  <c r="DD84" i="4"/>
  <c r="EF84" i="4"/>
  <c r="DD87" i="4"/>
  <c r="EF87" i="4" s="1"/>
  <c r="DE90" i="4"/>
  <c r="EG90" i="4"/>
  <c r="DE89" i="4"/>
  <c r="DZ86" i="4"/>
  <c r="DE87" i="4"/>
  <c r="EG87" i="4" s="1"/>
  <c r="EE84" i="4"/>
  <c r="DS85" i="4"/>
  <c r="DU85" i="4"/>
  <c r="DW91" i="4"/>
  <c r="DS91" i="4"/>
  <c r="DU92" i="4"/>
  <c r="DS92" i="4"/>
  <c r="DT96" i="4"/>
  <c r="DR96" i="4"/>
  <c r="DX88" i="4"/>
  <c r="DR90" i="4"/>
  <c r="EG94" i="4"/>
  <c r="DE94" i="4"/>
  <c r="DS100" i="4"/>
  <c r="DY100" i="4"/>
  <c r="DS88" i="4"/>
  <c r="EG89" i="4"/>
  <c r="DY90" i="4"/>
  <c r="DZ91" i="4"/>
  <c r="DW92" i="4"/>
  <c r="EE92" i="4"/>
  <c r="DX84" i="4"/>
  <c r="DZ88" i="4"/>
  <c r="DX92" i="4"/>
  <c r="DR92" i="4"/>
  <c r="EA93" i="4"/>
  <c r="DV89" i="4"/>
  <c r="DR89" i="4"/>
  <c r="DY83" i="4"/>
  <c r="EE90" i="4"/>
  <c r="EC92" i="4"/>
  <c r="DD83" i="4"/>
  <c r="EF83" i="4" s="1"/>
  <c r="DY87" i="4"/>
  <c r="DS86" i="4"/>
  <c r="DT84" i="4"/>
  <c r="DZ85" i="4"/>
  <c r="DX87" i="4"/>
  <c r="EA89" i="4"/>
  <c r="DX96" i="4"/>
  <c r="DV83" i="4"/>
  <c r="ED83" i="4"/>
  <c r="DX86" i="4"/>
  <c r="DR86" i="4"/>
  <c r="DS98" i="4"/>
  <c r="DU98" i="4"/>
  <c r="DW84" i="4"/>
  <c r="DE108" i="4"/>
  <c r="EG108" i="4"/>
  <c r="DS109" i="4"/>
  <c r="DU109" i="4"/>
  <c r="EA86" i="4"/>
  <c r="DW90" i="4"/>
  <c r="DS84" i="4"/>
  <c r="DR88" i="4"/>
  <c r="DZ101" i="4"/>
  <c r="EB84" i="4"/>
  <c r="DR91" i="4"/>
  <c r="DT91" i="4"/>
  <c r="DT100" i="4"/>
  <c r="DR100" i="4"/>
  <c r="DS106" i="4"/>
  <c r="DU106" i="4"/>
  <c r="DR85" i="4"/>
  <c r="DV87" i="4"/>
  <c r="ED87" i="4"/>
  <c r="EC89" i="4"/>
  <c r="DD93" i="4"/>
  <c r="EF93" i="4" s="1"/>
  <c r="EC94" i="4"/>
  <c r="DX95" i="4"/>
  <c r="DR95" i="4"/>
  <c r="DT97" i="4"/>
  <c r="DX102" i="4"/>
  <c r="DR102" i="4"/>
  <c r="DX107" i="4"/>
  <c r="DR107" i="4"/>
  <c r="DW108" i="4"/>
  <c r="EE108" i="4"/>
  <c r="DY103" i="4"/>
  <c r="DE104" i="4"/>
  <c r="EG104" i="4"/>
  <c r="EB98" i="4"/>
  <c r="DR104" i="4"/>
  <c r="DU96" i="4"/>
  <c r="DX98" i="4"/>
  <c r="DR98" i="4"/>
  <c r="DV100" i="4"/>
  <c r="ED103" i="4"/>
  <c r="DS93" i="4"/>
  <c r="EA94" i="4"/>
  <c r="DV95" i="4"/>
  <c r="ED95" i="4"/>
  <c r="DS97" i="4"/>
  <c r="DU97" i="4"/>
  <c r="EC97" i="4"/>
  <c r="DY98" i="4"/>
  <c r="DV99" i="4"/>
  <c r="DR99" i="4"/>
  <c r="DR101" i="4"/>
  <c r="DT101" i="4"/>
  <c r="EB101" i="4"/>
  <c r="DZ102" i="4"/>
  <c r="DT110" i="4"/>
  <c r="DR110" i="4"/>
  <c r="DR97" i="4"/>
  <c r="EA101" i="4"/>
  <c r="DY102" i="4"/>
  <c r="DV103" i="4"/>
  <c r="DR103" i="4"/>
  <c r="EB104" i="4"/>
  <c r="DT90" i="4"/>
  <c r="EB90" i="4"/>
  <c r="DV93" i="4"/>
  <c r="ED93" i="4"/>
  <c r="DR94" i="4"/>
  <c r="DT94" i="4"/>
  <c r="DW95" i="4"/>
  <c r="EE95" i="4"/>
  <c r="DW96" i="4"/>
  <c r="DS96" i="4"/>
  <c r="DV97" i="4"/>
  <c r="ED97" i="4"/>
  <c r="DW99" i="4"/>
  <c r="EE99" i="4"/>
  <c r="DS103" i="4"/>
  <c r="ED104" i="4"/>
  <c r="EB105" i="4"/>
  <c r="DX106" i="4"/>
  <c r="DR106" i="4"/>
  <c r="DT108" i="4"/>
  <c r="DR108" i="4"/>
  <c r="DZ109" i="4"/>
  <c r="DE110" i="4"/>
  <c r="EG110" i="4" s="1"/>
  <c r="DS102" i="4"/>
  <c r="DY107" i="4"/>
  <c r="DS107" i="4"/>
  <c r="EA110" i="4"/>
  <c r="DY95" i="4"/>
  <c r="DS95" i="4"/>
  <c r="EA98" i="4"/>
  <c r="DW100" i="4"/>
  <c r="EE100" i="4"/>
  <c r="DS101" i="4"/>
  <c r="DU101" i="4"/>
  <c r="EC101" i="4"/>
  <c r="DR105" i="4"/>
  <c r="DV107" i="4"/>
  <c r="ED107" i="4"/>
  <c r="DX110" i="4"/>
  <c r="DY99" i="4"/>
  <c r="DS99" i="4"/>
  <c r="EA102" i="4"/>
  <c r="DW104" i="4"/>
  <c r="EE104" i="4"/>
  <c r="DS105" i="4"/>
  <c r="DU105" i="4"/>
  <c r="EC105" i="4"/>
  <c r="DR109" i="4"/>
  <c r="CK125" i="4"/>
  <c r="CK126" i="4"/>
  <c r="CK127" i="4"/>
  <c r="CK128" i="4"/>
  <c r="CK129" i="4"/>
  <c r="CK130" i="4"/>
  <c r="CK131" i="4"/>
  <c r="CK132" i="4"/>
  <c r="CK133" i="4"/>
  <c r="CK134" i="4"/>
  <c r="CK135" i="4"/>
  <c r="CK136" i="4"/>
  <c r="CK137" i="4"/>
  <c r="CK138" i="4"/>
  <c r="CK139" i="4"/>
  <c r="CK140" i="4"/>
  <c r="CK141" i="4"/>
  <c r="CK142" i="4"/>
  <c r="CK143" i="4"/>
  <c r="CK144" i="4"/>
  <c r="CK145" i="4"/>
  <c r="CK146" i="4"/>
  <c r="CK147" i="4"/>
  <c r="CK148" i="4"/>
  <c r="CK149" i="4"/>
  <c r="CK150" i="4"/>
  <c r="CK151" i="4"/>
  <c r="CK198" i="4"/>
  <c r="CK199" i="4"/>
  <c r="CK200" i="4"/>
  <c r="CK201" i="4"/>
  <c r="CK202" i="4"/>
  <c r="CK203" i="4"/>
  <c r="CK204" i="4"/>
  <c r="CK205" i="4"/>
  <c r="CK206" i="4"/>
  <c r="CK207" i="4"/>
  <c r="CK208" i="4"/>
  <c r="CK209" i="4"/>
  <c r="CK210" i="4"/>
  <c r="CK211" i="4"/>
  <c r="CK212" i="4"/>
  <c r="CK213" i="4"/>
  <c r="CK214" i="4"/>
  <c r="CK215" i="4"/>
  <c r="CK216" i="4"/>
  <c r="CK217" i="4"/>
  <c r="CK218" i="4"/>
  <c r="CK219" i="4"/>
  <c r="CK220" i="4"/>
  <c r="CK221" i="4"/>
  <c r="CK222" i="4"/>
  <c r="CK223" i="4"/>
  <c r="CK224" i="4"/>
  <c r="CK225" i="4"/>
  <c r="CK226" i="4"/>
  <c r="CK227" i="4"/>
  <c r="CK228" i="4"/>
  <c r="CK229" i="4"/>
  <c r="CK230" i="4"/>
  <c r="CK231" i="4"/>
  <c r="CK232" i="4"/>
  <c r="CK233" i="4"/>
  <c r="CK234" i="4"/>
  <c r="CK235" i="4"/>
  <c r="CK236" i="4"/>
  <c r="CK237" i="4"/>
  <c r="CK238" i="4"/>
  <c r="CK239" i="4"/>
  <c r="CK240" i="4"/>
  <c r="CK241" i="4"/>
  <c r="CK242" i="4"/>
  <c r="CK243" i="4"/>
  <c r="CK244" i="4"/>
  <c r="CK245" i="4"/>
  <c r="CK246" i="4"/>
  <c r="CK247" i="4"/>
  <c r="CK248" i="4"/>
  <c r="CK249" i="4"/>
  <c r="CK250" i="4"/>
  <c r="CK251" i="4"/>
  <c r="CK252" i="4"/>
  <c r="CK253" i="4"/>
  <c r="CK254" i="4"/>
  <c r="CK255" i="4"/>
  <c r="CK256" i="4"/>
  <c r="CK257" i="4"/>
  <c r="CK258" i="4"/>
  <c r="CK259" i="4"/>
  <c r="CK260" i="4"/>
  <c r="CK261" i="4"/>
  <c r="CK262" i="4"/>
  <c r="CK263" i="4"/>
  <c r="CK264" i="4"/>
  <c r="CK265" i="4"/>
  <c r="CK266" i="4"/>
  <c r="CK267" i="4"/>
  <c r="CK268" i="4"/>
  <c r="CK269" i="4"/>
  <c r="CK344" i="4"/>
  <c r="CK345" i="4"/>
  <c r="CK346" i="4"/>
  <c r="CK347" i="4"/>
  <c r="CK348" i="4"/>
  <c r="CK349" i="4"/>
  <c r="CK350" i="4"/>
  <c r="CK351" i="4"/>
  <c r="CK352" i="4"/>
  <c r="CK353" i="4"/>
  <c r="CK354" i="4"/>
  <c r="CK355" i="4"/>
  <c r="CK356" i="4"/>
  <c r="CK357" i="4"/>
  <c r="CK358" i="4"/>
  <c r="CK359" i="4"/>
  <c r="CK360" i="4"/>
  <c r="CK361" i="4"/>
  <c r="CK362" i="4"/>
  <c r="CK363" i="4"/>
  <c r="CK364" i="4"/>
  <c r="CK365" i="4"/>
  <c r="CK366" i="4"/>
  <c r="CK367" i="4"/>
  <c r="CK368" i="4"/>
  <c r="CK369" i="4"/>
  <c r="CK370" i="4"/>
  <c r="CK371" i="4"/>
  <c r="CK372" i="4"/>
  <c r="CK373" i="4"/>
  <c r="CK374" i="4"/>
  <c r="CK375" i="4"/>
  <c r="CK376" i="4"/>
  <c r="CK377" i="4"/>
  <c r="CK378" i="4"/>
  <c r="CK379" i="4"/>
  <c r="CK380" i="4"/>
  <c r="CK381" i="4"/>
  <c r="CK382" i="4"/>
  <c r="CK383" i="4"/>
  <c r="CK384" i="4"/>
  <c r="CK385" i="4"/>
  <c r="CK386" i="4"/>
  <c r="CK387" i="4"/>
  <c r="CK388" i="4"/>
  <c r="CK389" i="4"/>
  <c r="CK390" i="4"/>
  <c r="CK391" i="4"/>
  <c r="CK435" i="4"/>
  <c r="CK436" i="4"/>
  <c r="CK437" i="4"/>
  <c r="CK438" i="4"/>
  <c r="CK439" i="4"/>
  <c r="CK440" i="4"/>
  <c r="CK441" i="4"/>
  <c r="CK442" i="4"/>
  <c r="CK443" i="4"/>
  <c r="CK444" i="4"/>
  <c r="CK445" i="4"/>
  <c r="CK446" i="4"/>
  <c r="CK447" i="4"/>
  <c r="CK448" i="4"/>
  <c r="CK449" i="4"/>
  <c r="CK450" i="4"/>
  <c r="CK451" i="4"/>
  <c r="CK452" i="4"/>
  <c r="CK453" i="4"/>
  <c r="CK454" i="4"/>
  <c r="CK455" i="4"/>
  <c r="CK456" i="4"/>
  <c r="CK457" i="4"/>
  <c r="CK458" i="4"/>
  <c r="CK459" i="4"/>
  <c r="CK460" i="4"/>
  <c r="CK461" i="4"/>
  <c r="CK462" i="4"/>
  <c r="CK463" i="4"/>
  <c r="CK464" i="4"/>
  <c r="CK465" i="4"/>
  <c r="CK466" i="4"/>
  <c r="CK467" i="4"/>
  <c r="CK468" i="4"/>
  <c r="CK469" i="4"/>
  <c r="CK470" i="4"/>
  <c r="CK471" i="4"/>
  <c r="CK472" i="4"/>
  <c r="CK473" i="4"/>
  <c r="CK474" i="4"/>
  <c r="CK475" i="4"/>
  <c r="CK476" i="4"/>
  <c r="CK477" i="4"/>
  <c r="CK478" i="4"/>
  <c r="CK479" i="4"/>
  <c r="CK480" i="4"/>
  <c r="CK481" i="4"/>
  <c r="CK482" i="4"/>
  <c r="CK483" i="4"/>
  <c r="CK484" i="4"/>
  <c r="CK485" i="4"/>
  <c r="CK486" i="4"/>
  <c r="CK487" i="4"/>
  <c r="CK488" i="4"/>
  <c r="CK489" i="4"/>
  <c r="CK490" i="4"/>
  <c r="CK491" i="4"/>
  <c r="CK492" i="4"/>
  <c r="CK493" i="4"/>
  <c r="CK494" i="4"/>
  <c r="CK495" i="4"/>
  <c r="CK496" i="4"/>
  <c r="CK497" i="4"/>
  <c r="CK498" i="4"/>
  <c r="CK499" i="4"/>
  <c r="CK500" i="4"/>
  <c r="CK501" i="4"/>
  <c r="CK502" i="4"/>
  <c r="CK503" i="4"/>
  <c r="CK504" i="4"/>
  <c r="CK505" i="4"/>
  <c r="CK506" i="4"/>
  <c r="CK507" i="4"/>
  <c r="CK508" i="4"/>
  <c r="CK509" i="4"/>
  <c r="CK510" i="4"/>
  <c r="CK511" i="4"/>
  <c r="CK512" i="4"/>
  <c r="CK513" i="4"/>
  <c r="CK514" i="4"/>
  <c r="CK515" i="4"/>
  <c r="CK516" i="4"/>
  <c r="CK517" i="4"/>
  <c r="CK518" i="4"/>
  <c r="CK519" i="4"/>
  <c r="CK520" i="4"/>
  <c r="CK521" i="4"/>
  <c r="CK522" i="4"/>
  <c r="CK523" i="4"/>
  <c r="CK524" i="4"/>
  <c r="CK525" i="4"/>
  <c r="CK526" i="4"/>
  <c r="CK527" i="4"/>
  <c r="CK528" i="4"/>
  <c r="CK529" i="4"/>
  <c r="CK530" i="4"/>
  <c r="CK531" i="4"/>
  <c r="CK532" i="4"/>
  <c r="CK533" i="4"/>
  <c r="CK534" i="4"/>
  <c r="CK535" i="4"/>
  <c r="CK536" i="4"/>
  <c r="CK537" i="4"/>
  <c r="CK538" i="4"/>
  <c r="CK539" i="4"/>
  <c r="CK540" i="4"/>
  <c r="CK541" i="4"/>
  <c r="CK542" i="4"/>
  <c r="CK543" i="4"/>
  <c r="CK544" i="4"/>
  <c r="CK545" i="4"/>
  <c r="CK546" i="4"/>
  <c r="CK547" i="4"/>
  <c r="CK548" i="4"/>
  <c r="CK549" i="4"/>
  <c r="CK550" i="4"/>
  <c r="CK551" i="4"/>
  <c r="CK552" i="4"/>
  <c r="CK553" i="4"/>
  <c r="CK554" i="4"/>
  <c r="CK555" i="4"/>
  <c r="CK556" i="4"/>
  <c r="CK557" i="4"/>
  <c r="CK558" i="4"/>
  <c r="CK559" i="4"/>
  <c r="CK560" i="4"/>
  <c r="CK561" i="4"/>
  <c r="CK562" i="4"/>
  <c r="CK563" i="4"/>
  <c r="CK564" i="4"/>
  <c r="CK565" i="4"/>
  <c r="CK566" i="4"/>
  <c r="CK567" i="4"/>
  <c r="CK568" i="4"/>
  <c r="CK569" i="4"/>
  <c r="CK570" i="4"/>
  <c r="CK571" i="4"/>
  <c r="CK572" i="4"/>
  <c r="CK573" i="4"/>
  <c r="CK574" i="4"/>
  <c r="CK575" i="4"/>
  <c r="CK576" i="4"/>
  <c r="CK577" i="4"/>
  <c r="CK578" i="4"/>
  <c r="CK579" i="4"/>
  <c r="CK580" i="4"/>
  <c r="CK581" i="4"/>
  <c r="CK582" i="4"/>
  <c r="CK583" i="4"/>
  <c r="CK584" i="4"/>
  <c r="CK585" i="4"/>
  <c r="CK586" i="4"/>
  <c r="CK587" i="4"/>
  <c r="CK588" i="4"/>
  <c r="CK589" i="4"/>
  <c r="CK590" i="4"/>
  <c r="CK591" i="4"/>
  <c r="CK592" i="4"/>
  <c r="CK593" i="4"/>
  <c r="CK594" i="4"/>
  <c r="CK595" i="4"/>
  <c r="CK596" i="4"/>
  <c r="CK597" i="4"/>
  <c r="CK598" i="4"/>
  <c r="CK599" i="4"/>
  <c r="CK600" i="4"/>
  <c r="CK601" i="4"/>
  <c r="CK602" i="4"/>
  <c r="CK603" i="4"/>
  <c r="CK604" i="4"/>
  <c r="CK605" i="4"/>
  <c r="CK606" i="4"/>
  <c r="CK607" i="4"/>
  <c r="CK608" i="4"/>
  <c r="CK609" i="4"/>
  <c r="CK610" i="4"/>
  <c r="CK611" i="4"/>
  <c r="CK612" i="4"/>
  <c r="CK613" i="4"/>
  <c r="CK614" i="4"/>
  <c r="CK615" i="4"/>
  <c r="CK616" i="4"/>
  <c r="CK617" i="4"/>
  <c r="CK618" i="4"/>
  <c r="CK619" i="4"/>
  <c r="CK620" i="4"/>
  <c r="CK621" i="4"/>
  <c r="CK622" i="4"/>
  <c r="CK623" i="4"/>
  <c r="CK624" i="4"/>
  <c r="CK625" i="4"/>
  <c r="CK626" i="4"/>
  <c r="CK627" i="4"/>
  <c r="CK628" i="4"/>
  <c r="CK629" i="4"/>
  <c r="CK630" i="4"/>
  <c r="CK631" i="4"/>
  <c r="CK632" i="4"/>
  <c r="CK633" i="4"/>
  <c r="CK634" i="4"/>
  <c r="CK635" i="4"/>
  <c r="CK636" i="4"/>
  <c r="CK637" i="4"/>
  <c r="CK638" i="4"/>
  <c r="CK639" i="4"/>
  <c r="CK640" i="4"/>
  <c r="CK641" i="4"/>
  <c r="CK642" i="4"/>
  <c r="CK643" i="4"/>
  <c r="CK644" i="4"/>
  <c r="CK645" i="4"/>
  <c r="CK646" i="4"/>
  <c r="CK647" i="4"/>
  <c r="CK648" i="4"/>
  <c r="CK649" i="4"/>
  <c r="CK650" i="4"/>
  <c r="CK651" i="4"/>
  <c r="CK674" i="4"/>
  <c r="CK675" i="4"/>
  <c r="CK676" i="4"/>
  <c r="CK677" i="4"/>
  <c r="CK678" i="4"/>
  <c r="CK679" i="4"/>
  <c r="CK680" i="4"/>
  <c r="CK681" i="4"/>
  <c r="CK682" i="4"/>
  <c r="CK683" i="4"/>
  <c r="CK684" i="4"/>
  <c r="CK685" i="4"/>
  <c r="CK686" i="4"/>
  <c r="CK687" i="4"/>
  <c r="CK688" i="4"/>
  <c r="CK689" i="4"/>
  <c r="CK690" i="4"/>
  <c r="CK691" i="4"/>
  <c r="CK692" i="4"/>
  <c r="CK693" i="4"/>
  <c r="CI125" i="4"/>
  <c r="CI126" i="4"/>
  <c r="CI127" i="4"/>
  <c r="CI128" i="4"/>
  <c r="CI129" i="4"/>
  <c r="CI130" i="4"/>
  <c r="CI131" i="4"/>
  <c r="CI132" i="4"/>
  <c r="CI133" i="4"/>
  <c r="CI134" i="4"/>
  <c r="CI135" i="4"/>
  <c r="CI136" i="4"/>
  <c r="CI137" i="4"/>
  <c r="CI138" i="4"/>
  <c r="CI139" i="4"/>
  <c r="CI140" i="4"/>
  <c r="CI141" i="4"/>
  <c r="CI142" i="4"/>
  <c r="CI143" i="4"/>
  <c r="CI144" i="4"/>
  <c r="CI145" i="4"/>
  <c r="CI146" i="4"/>
  <c r="CI147" i="4"/>
  <c r="CI148" i="4"/>
  <c r="CI149" i="4"/>
  <c r="CI150" i="4"/>
  <c r="CI151" i="4"/>
  <c r="CI198" i="4"/>
  <c r="CI199" i="4"/>
  <c r="CI200" i="4"/>
  <c r="CI201" i="4"/>
  <c r="CI202" i="4"/>
  <c r="CI203" i="4"/>
  <c r="CI204" i="4"/>
  <c r="CI205" i="4"/>
  <c r="CI206" i="4"/>
  <c r="CI207" i="4"/>
  <c r="CI208" i="4"/>
  <c r="CI209" i="4"/>
  <c r="CI210" i="4"/>
  <c r="CI211" i="4"/>
  <c r="CI212" i="4"/>
  <c r="CI213" i="4"/>
  <c r="CI214" i="4"/>
  <c r="CI215" i="4"/>
  <c r="CI216" i="4"/>
  <c r="CI217" i="4"/>
  <c r="CI218" i="4"/>
  <c r="CI219" i="4"/>
  <c r="CI220" i="4"/>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54" i="4"/>
  <c r="CI255" i="4"/>
  <c r="CI256" i="4"/>
  <c r="CI257" i="4"/>
  <c r="CI258" i="4"/>
  <c r="CI259" i="4"/>
  <c r="CI260" i="4"/>
  <c r="CI261" i="4"/>
  <c r="CI262" i="4"/>
  <c r="CI263" i="4"/>
  <c r="CI264" i="4"/>
  <c r="CI265" i="4"/>
  <c r="CI266" i="4"/>
  <c r="CI267" i="4"/>
  <c r="CI268" i="4"/>
  <c r="CI269" i="4"/>
  <c r="CI344" i="4"/>
  <c r="CI345" i="4"/>
  <c r="CI346" i="4"/>
  <c r="CI347" i="4"/>
  <c r="CI348" i="4"/>
  <c r="CI349" i="4"/>
  <c r="CI350" i="4"/>
  <c r="CI351" i="4"/>
  <c r="CI352" i="4"/>
  <c r="CI353" i="4"/>
  <c r="CI354" i="4"/>
  <c r="CI355" i="4"/>
  <c r="CI356" i="4"/>
  <c r="CI357" i="4"/>
  <c r="CI358" i="4"/>
  <c r="CI359" i="4"/>
  <c r="CI360" i="4"/>
  <c r="CI361" i="4"/>
  <c r="CI362" i="4"/>
  <c r="CI363" i="4"/>
  <c r="CI364" i="4"/>
  <c r="CI365" i="4"/>
  <c r="CI366" i="4"/>
  <c r="CI367" i="4"/>
  <c r="CI368" i="4"/>
  <c r="CI369" i="4"/>
  <c r="CI370" i="4"/>
  <c r="CI371" i="4"/>
  <c r="CI372" i="4"/>
  <c r="CI373" i="4"/>
  <c r="CI374" i="4"/>
  <c r="CI375" i="4"/>
  <c r="CI376" i="4"/>
  <c r="CI377" i="4"/>
  <c r="CI378" i="4"/>
  <c r="CI379" i="4"/>
  <c r="CI380" i="4"/>
  <c r="CI381" i="4"/>
  <c r="CI382" i="4"/>
  <c r="CI383" i="4"/>
  <c r="CI384" i="4"/>
  <c r="CI385" i="4"/>
  <c r="CI386" i="4"/>
  <c r="CI387" i="4"/>
  <c r="CI388" i="4"/>
  <c r="CI389" i="4"/>
  <c r="CI390" i="4"/>
  <c r="CI391" i="4"/>
  <c r="CI435" i="4"/>
  <c r="CI436" i="4"/>
  <c r="CI437" i="4"/>
  <c r="CI438" i="4"/>
  <c r="CI439" i="4"/>
  <c r="CI440" i="4"/>
  <c r="CI441" i="4"/>
  <c r="CI442" i="4"/>
  <c r="CI443" i="4"/>
  <c r="CI444" i="4"/>
  <c r="CI445" i="4"/>
  <c r="CI446" i="4"/>
  <c r="CI447" i="4"/>
  <c r="CI448" i="4"/>
  <c r="CI449" i="4"/>
  <c r="CI450" i="4"/>
  <c r="CI451" i="4"/>
  <c r="CI452" i="4"/>
  <c r="CI453" i="4"/>
  <c r="CI454" i="4"/>
  <c r="CI455" i="4"/>
  <c r="CI456" i="4"/>
  <c r="CI457" i="4"/>
  <c r="CI458" i="4"/>
  <c r="CI459" i="4"/>
  <c r="CI460" i="4"/>
  <c r="CI461" i="4"/>
  <c r="CI462" i="4"/>
  <c r="CI463" i="4"/>
  <c r="CI464" i="4"/>
  <c r="CI465" i="4"/>
  <c r="CI466" i="4"/>
  <c r="CI467" i="4"/>
  <c r="CI468" i="4"/>
  <c r="CI469" i="4"/>
  <c r="CI470" i="4"/>
  <c r="CI471" i="4"/>
  <c r="CI472" i="4"/>
  <c r="CI473" i="4"/>
  <c r="CI474" i="4"/>
  <c r="CI475" i="4"/>
  <c r="CI476" i="4"/>
  <c r="CI477" i="4"/>
  <c r="CI478" i="4"/>
  <c r="CI479" i="4"/>
  <c r="CI480" i="4"/>
  <c r="CI481" i="4"/>
  <c r="CI482" i="4"/>
  <c r="CI483" i="4"/>
  <c r="CI484" i="4"/>
  <c r="CI485" i="4"/>
  <c r="CI486" i="4"/>
  <c r="CI487" i="4"/>
  <c r="CI488" i="4"/>
  <c r="CI489" i="4"/>
  <c r="CI490" i="4"/>
  <c r="CI491" i="4"/>
  <c r="CI492" i="4"/>
  <c r="CI493" i="4"/>
  <c r="CI494" i="4"/>
  <c r="CI495" i="4"/>
  <c r="CI496" i="4"/>
  <c r="CI497" i="4"/>
  <c r="CI498" i="4"/>
  <c r="CI499" i="4"/>
  <c r="CI500" i="4"/>
  <c r="CI501" i="4"/>
  <c r="CI502" i="4"/>
  <c r="CI503" i="4"/>
  <c r="CI504" i="4"/>
  <c r="CI505" i="4"/>
  <c r="CI506" i="4"/>
  <c r="CI507" i="4"/>
  <c r="CI508" i="4"/>
  <c r="CI509" i="4"/>
  <c r="CI510" i="4"/>
  <c r="CI511" i="4"/>
  <c r="CI512" i="4"/>
  <c r="CI513" i="4"/>
  <c r="CI514" i="4"/>
  <c r="CI515" i="4"/>
  <c r="CI516" i="4"/>
  <c r="CI517" i="4"/>
  <c r="CI518" i="4"/>
  <c r="CI519" i="4"/>
  <c r="CI520" i="4"/>
  <c r="CI521" i="4"/>
  <c r="CI522" i="4"/>
  <c r="CI523" i="4"/>
  <c r="CI524" i="4"/>
  <c r="CI525" i="4"/>
  <c r="CI526" i="4"/>
  <c r="CI527" i="4"/>
  <c r="CI528" i="4"/>
  <c r="CI529" i="4"/>
  <c r="CI530" i="4"/>
  <c r="CI531" i="4"/>
  <c r="CI532" i="4"/>
  <c r="CI533" i="4"/>
  <c r="CI534" i="4"/>
  <c r="CI535" i="4"/>
  <c r="CI536" i="4"/>
  <c r="CI537" i="4"/>
  <c r="CI538" i="4"/>
  <c r="CI539" i="4"/>
  <c r="CI540" i="4"/>
  <c r="CI541" i="4"/>
  <c r="CI542" i="4"/>
  <c r="CI543" i="4"/>
  <c r="CI544" i="4"/>
  <c r="CI545" i="4"/>
  <c r="CI546" i="4"/>
  <c r="CI547" i="4"/>
  <c r="CI548" i="4"/>
  <c r="CI549" i="4"/>
  <c r="CI550" i="4"/>
  <c r="CI551" i="4"/>
  <c r="CI552" i="4"/>
  <c r="CI553" i="4"/>
  <c r="CI554" i="4"/>
  <c r="CI555" i="4"/>
  <c r="CI556" i="4"/>
  <c r="CI557" i="4"/>
  <c r="CI558" i="4"/>
  <c r="CI559" i="4"/>
  <c r="CI560" i="4"/>
  <c r="CI561" i="4"/>
  <c r="CI562" i="4"/>
  <c r="CI563" i="4"/>
  <c r="CI564" i="4"/>
  <c r="CI565" i="4"/>
  <c r="CI566" i="4"/>
  <c r="CI567" i="4"/>
  <c r="CI568" i="4"/>
  <c r="CI569" i="4"/>
  <c r="CI570" i="4"/>
  <c r="CI571" i="4"/>
  <c r="CI572" i="4"/>
  <c r="CI573" i="4"/>
  <c r="CI574" i="4"/>
  <c r="CI575" i="4"/>
  <c r="CI576" i="4"/>
  <c r="CI577" i="4"/>
  <c r="CI578" i="4"/>
  <c r="CI579" i="4"/>
  <c r="CI580" i="4"/>
  <c r="CI581" i="4"/>
  <c r="CI582" i="4"/>
  <c r="CI583" i="4"/>
  <c r="CI584" i="4"/>
  <c r="CI585" i="4"/>
  <c r="CI586" i="4"/>
  <c r="CI587" i="4"/>
  <c r="CI588" i="4"/>
  <c r="CI589" i="4"/>
  <c r="CI590" i="4"/>
  <c r="CI591" i="4"/>
  <c r="CI592" i="4"/>
  <c r="CI593" i="4"/>
  <c r="CI594" i="4"/>
  <c r="CI595" i="4"/>
  <c r="CI596" i="4"/>
  <c r="CI597" i="4"/>
  <c r="CI598" i="4"/>
  <c r="CI599" i="4"/>
  <c r="CI600" i="4"/>
  <c r="CI601" i="4"/>
  <c r="CI602" i="4"/>
  <c r="CI603" i="4"/>
  <c r="CI604" i="4"/>
  <c r="CI605" i="4"/>
  <c r="CI606" i="4"/>
  <c r="CI607" i="4"/>
  <c r="CI608" i="4"/>
  <c r="CI609" i="4"/>
  <c r="CI610" i="4"/>
  <c r="CI611" i="4"/>
  <c r="CI612" i="4"/>
  <c r="CI613" i="4"/>
  <c r="CI614" i="4"/>
  <c r="CI615" i="4"/>
  <c r="CI616" i="4"/>
  <c r="CI617" i="4"/>
  <c r="CI618" i="4"/>
  <c r="CI619" i="4"/>
  <c r="CI620" i="4"/>
  <c r="CI621" i="4"/>
  <c r="CI622" i="4"/>
  <c r="CI623" i="4"/>
  <c r="CI624" i="4"/>
  <c r="CI625" i="4"/>
  <c r="CI626" i="4"/>
  <c r="CI627" i="4"/>
  <c r="CI628" i="4"/>
  <c r="CI629" i="4"/>
  <c r="CI630" i="4"/>
  <c r="CI631" i="4"/>
  <c r="CI632" i="4"/>
  <c r="CI633" i="4"/>
  <c r="CI634" i="4"/>
  <c r="CI635" i="4"/>
  <c r="CI636" i="4"/>
  <c r="CI637" i="4"/>
  <c r="CI638" i="4"/>
  <c r="CI639" i="4"/>
  <c r="CI640" i="4"/>
  <c r="CI641" i="4"/>
  <c r="CI642" i="4"/>
  <c r="CI643" i="4"/>
  <c r="CI644" i="4"/>
  <c r="CI645" i="4"/>
  <c r="CI646" i="4"/>
  <c r="CI647" i="4"/>
  <c r="CI648" i="4"/>
  <c r="CI649" i="4"/>
  <c r="CI650" i="4"/>
  <c r="CI651" i="4"/>
  <c r="CI674" i="4"/>
  <c r="CI675" i="4"/>
  <c r="CI676" i="4"/>
  <c r="CI677" i="4"/>
  <c r="CI678" i="4"/>
  <c r="CI679" i="4"/>
  <c r="CI680" i="4"/>
  <c r="CI681" i="4"/>
  <c r="CI682" i="4"/>
  <c r="CI683" i="4"/>
  <c r="CI684" i="4"/>
  <c r="CI685" i="4"/>
  <c r="CI686" i="4"/>
  <c r="CI687" i="4"/>
  <c r="CI688" i="4"/>
  <c r="CI689" i="4"/>
  <c r="CI690" i="4"/>
  <c r="CI691" i="4"/>
  <c r="CI692" i="4"/>
  <c r="CI693" i="4"/>
  <c r="CG125" i="4"/>
  <c r="CG126" i="4"/>
  <c r="CG127" i="4"/>
  <c r="CG128" i="4"/>
  <c r="CG129" i="4"/>
  <c r="CG130" i="4"/>
  <c r="CG131" i="4"/>
  <c r="CG132" i="4"/>
  <c r="CG133" i="4"/>
  <c r="CG134" i="4"/>
  <c r="CG135" i="4"/>
  <c r="CG136" i="4"/>
  <c r="CG137" i="4"/>
  <c r="CG138" i="4"/>
  <c r="CG139" i="4"/>
  <c r="CG140" i="4"/>
  <c r="CG141" i="4"/>
  <c r="CG142" i="4"/>
  <c r="CG143" i="4"/>
  <c r="CG144" i="4"/>
  <c r="CG145" i="4"/>
  <c r="CG146" i="4"/>
  <c r="CG147" i="4"/>
  <c r="CG148" i="4"/>
  <c r="CG149" i="4"/>
  <c r="CG150" i="4"/>
  <c r="CG151" i="4"/>
  <c r="CG198" i="4"/>
  <c r="CG199" i="4"/>
  <c r="CG200" i="4"/>
  <c r="CG201" i="4"/>
  <c r="CG202" i="4"/>
  <c r="CG203" i="4"/>
  <c r="CG204" i="4"/>
  <c r="CG205" i="4"/>
  <c r="CG206" i="4"/>
  <c r="CG207" i="4"/>
  <c r="CG208" i="4"/>
  <c r="CG209" i="4"/>
  <c r="CG210" i="4"/>
  <c r="CG211" i="4"/>
  <c r="CG212" i="4"/>
  <c r="CG213" i="4"/>
  <c r="CG214" i="4"/>
  <c r="CG215" i="4"/>
  <c r="CG216" i="4"/>
  <c r="CG217" i="4"/>
  <c r="CG218" i="4"/>
  <c r="CG219" i="4"/>
  <c r="CG220" i="4"/>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54" i="4"/>
  <c r="CG255" i="4"/>
  <c r="CG256" i="4"/>
  <c r="CG257" i="4"/>
  <c r="CG258" i="4"/>
  <c r="CG259" i="4"/>
  <c r="CG260" i="4"/>
  <c r="CG261" i="4"/>
  <c r="CG262" i="4"/>
  <c r="CG263" i="4"/>
  <c r="CG264" i="4"/>
  <c r="CG265" i="4"/>
  <c r="CG266" i="4"/>
  <c r="CG267" i="4"/>
  <c r="CG268" i="4"/>
  <c r="CG269" i="4"/>
  <c r="CG344" i="4"/>
  <c r="CG345" i="4"/>
  <c r="CG346" i="4"/>
  <c r="CG347" i="4"/>
  <c r="CG348" i="4"/>
  <c r="CG349" i="4"/>
  <c r="CG350" i="4"/>
  <c r="CG351" i="4"/>
  <c r="CG352" i="4"/>
  <c r="CG353" i="4"/>
  <c r="CG354" i="4"/>
  <c r="CG355" i="4"/>
  <c r="CG356" i="4"/>
  <c r="CG357" i="4"/>
  <c r="CG358" i="4"/>
  <c r="CG359" i="4"/>
  <c r="CG360" i="4"/>
  <c r="CG361" i="4"/>
  <c r="CG362" i="4"/>
  <c r="CG363" i="4"/>
  <c r="CG364" i="4"/>
  <c r="CG365" i="4"/>
  <c r="CG366" i="4"/>
  <c r="CG367" i="4"/>
  <c r="CG368" i="4"/>
  <c r="CG369" i="4"/>
  <c r="CG370" i="4"/>
  <c r="CG371" i="4"/>
  <c r="CG372" i="4"/>
  <c r="CG373" i="4"/>
  <c r="CG374" i="4"/>
  <c r="CG375" i="4"/>
  <c r="CG376" i="4"/>
  <c r="CG377" i="4"/>
  <c r="CG378" i="4"/>
  <c r="CG379" i="4"/>
  <c r="CG380" i="4"/>
  <c r="CG381" i="4"/>
  <c r="CG382" i="4"/>
  <c r="CG383" i="4"/>
  <c r="CG384" i="4"/>
  <c r="CG385" i="4"/>
  <c r="CG386" i="4"/>
  <c r="CG387" i="4"/>
  <c r="CG388" i="4"/>
  <c r="CG389" i="4"/>
  <c r="CG390" i="4"/>
  <c r="CG391" i="4"/>
  <c r="CG435" i="4"/>
  <c r="CG436" i="4"/>
  <c r="CG437" i="4"/>
  <c r="CG438" i="4"/>
  <c r="CG439" i="4"/>
  <c r="CG440" i="4"/>
  <c r="CG441" i="4"/>
  <c r="CG442" i="4"/>
  <c r="CG443" i="4"/>
  <c r="CG444" i="4"/>
  <c r="CG445" i="4"/>
  <c r="CG446" i="4"/>
  <c r="CG447" i="4"/>
  <c r="CG448" i="4"/>
  <c r="CG449" i="4"/>
  <c r="CG450" i="4"/>
  <c r="CG451" i="4"/>
  <c r="CG452" i="4"/>
  <c r="CG453" i="4"/>
  <c r="CG454" i="4"/>
  <c r="CG455" i="4"/>
  <c r="CG456" i="4"/>
  <c r="CG457" i="4"/>
  <c r="CG458" i="4"/>
  <c r="CG459" i="4"/>
  <c r="CG460" i="4"/>
  <c r="CG461" i="4"/>
  <c r="CG462" i="4"/>
  <c r="CG463" i="4"/>
  <c r="CG464" i="4"/>
  <c r="CG465" i="4"/>
  <c r="CG466" i="4"/>
  <c r="CG467" i="4"/>
  <c r="CG468" i="4"/>
  <c r="CG469" i="4"/>
  <c r="CG470" i="4"/>
  <c r="CG471" i="4"/>
  <c r="CG472" i="4"/>
  <c r="CG473" i="4"/>
  <c r="CG474" i="4"/>
  <c r="CG475" i="4"/>
  <c r="CG476" i="4"/>
  <c r="CG477" i="4"/>
  <c r="CG478" i="4"/>
  <c r="CG479" i="4"/>
  <c r="CG480" i="4"/>
  <c r="CG481" i="4"/>
  <c r="CG482" i="4"/>
  <c r="CG483" i="4"/>
  <c r="CG484" i="4"/>
  <c r="CG485" i="4"/>
  <c r="CG486" i="4"/>
  <c r="CG487" i="4"/>
  <c r="CG488" i="4"/>
  <c r="CG489" i="4"/>
  <c r="CG490" i="4"/>
  <c r="CG491" i="4"/>
  <c r="CG492" i="4"/>
  <c r="CG493" i="4"/>
  <c r="CG494" i="4"/>
  <c r="CG495" i="4"/>
  <c r="CG496" i="4"/>
  <c r="CG497" i="4"/>
  <c r="CG498" i="4"/>
  <c r="CG499" i="4"/>
  <c r="CG500" i="4"/>
  <c r="CG501" i="4"/>
  <c r="CG502" i="4"/>
  <c r="CG503" i="4"/>
  <c r="CG504" i="4"/>
  <c r="CG505" i="4"/>
  <c r="CG506" i="4"/>
  <c r="CG507" i="4"/>
  <c r="CG508" i="4"/>
  <c r="CG509" i="4"/>
  <c r="CG510" i="4"/>
  <c r="CG511" i="4"/>
  <c r="CG512" i="4"/>
  <c r="CG513" i="4"/>
  <c r="CG514" i="4"/>
  <c r="CG515" i="4"/>
  <c r="CG516" i="4"/>
  <c r="CG517" i="4"/>
  <c r="CG518" i="4"/>
  <c r="CG519" i="4"/>
  <c r="CG520" i="4"/>
  <c r="CG521" i="4"/>
  <c r="CG522" i="4"/>
  <c r="CG523" i="4"/>
  <c r="CG524" i="4"/>
  <c r="CG525" i="4"/>
  <c r="CG526" i="4"/>
  <c r="CG527" i="4"/>
  <c r="CG528" i="4"/>
  <c r="CG529" i="4"/>
  <c r="CG530" i="4"/>
  <c r="CG531" i="4"/>
  <c r="CG532" i="4"/>
  <c r="CG533" i="4"/>
  <c r="CG534" i="4"/>
  <c r="CG535" i="4"/>
  <c r="CG536" i="4"/>
  <c r="CG537" i="4"/>
  <c r="CG538" i="4"/>
  <c r="CG539" i="4"/>
  <c r="CG540" i="4"/>
  <c r="CG541" i="4"/>
  <c r="CG542" i="4"/>
  <c r="CG543" i="4"/>
  <c r="CG544" i="4"/>
  <c r="CG545" i="4"/>
  <c r="CG546" i="4"/>
  <c r="CG547" i="4"/>
  <c r="CG548" i="4"/>
  <c r="CG549" i="4"/>
  <c r="CG550" i="4"/>
  <c r="CG551" i="4"/>
  <c r="CG552" i="4"/>
  <c r="CG553" i="4"/>
  <c r="CG554" i="4"/>
  <c r="CG555" i="4"/>
  <c r="CG556" i="4"/>
  <c r="CG557" i="4"/>
  <c r="CG558" i="4"/>
  <c r="CG559" i="4"/>
  <c r="CG560" i="4"/>
  <c r="CG561" i="4"/>
  <c r="CG562" i="4"/>
  <c r="CG563" i="4"/>
  <c r="CG564" i="4"/>
  <c r="CG565" i="4"/>
  <c r="CG566" i="4"/>
  <c r="CG567" i="4"/>
  <c r="CG568" i="4"/>
  <c r="CG569" i="4"/>
  <c r="CG570" i="4"/>
  <c r="CG571" i="4"/>
  <c r="CG572" i="4"/>
  <c r="CG573" i="4"/>
  <c r="CG574" i="4"/>
  <c r="CG575" i="4"/>
  <c r="CG576" i="4"/>
  <c r="CG577" i="4"/>
  <c r="CG578" i="4"/>
  <c r="CG579" i="4"/>
  <c r="CG580" i="4"/>
  <c r="CG581" i="4"/>
  <c r="CG582" i="4"/>
  <c r="CG583" i="4"/>
  <c r="CG584" i="4"/>
  <c r="CG585" i="4"/>
  <c r="CG586" i="4"/>
  <c r="CG587" i="4"/>
  <c r="CG588" i="4"/>
  <c r="CG589" i="4"/>
  <c r="CG590" i="4"/>
  <c r="CG591" i="4"/>
  <c r="CG592" i="4"/>
  <c r="CG593" i="4"/>
  <c r="CG594" i="4"/>
  <c r="CG595" i="4"/>
  <c r="CG596" i="4"/>
  <c r="CG597" i="4"/>
  <c r="CG598" i="4"/>
  <c r="CG599" i="4"/>
  <c r="CG600" i="4"/>
  <c r="CG601" i="4"/>
  <c r="CG602" i="4"/>
  <c r="CG603" i="4"/>
  <c r="CG604" i="4"/>
  <c r="CG605" i="4"/>
  <c r="CG606" i="4"/>
  <c r="CG607" i="4"/>
  <c r="CG608" i="4"/>
  <c r="CG609" i="4"/>
  <c r="CG610" i="4"/>
  <c r="CG611" i="4"/>
  <c r="CG612" i="4"/>
  <c r="CG613" i="4"/>
  <c r="CG614" i="4"/>
  <c r="CG615" i="4"/>
  <c r="CG616" i="4"/>
  <c r="CG617" i="4"/>
  <c r="CG618" i="4"/>
  <c r="CG619" i="4"/>
  <c r="CG620" i="4"/>
  <c r="CG621" i="4"/>
  <c r="CG622" i="4"/>
  <c r="CG623" i="4"/>
  <c r="CG624" i="4"/>
  <c r="CG625" i="4"/>
  <c r="CG626" i="4"/>
  <c r="CG627" i="4"/>
  <c r="CG628" i="4"/>
  <c r="CG629" i="4"/>
  <c r="CG630" i="4"/>
  <c r="CG631" i="4"/>
  <c r="CG632" i="4"/>
  <c r="CG633" i="4"/>
  <c r="CG634" i="4"/>
  <c r="CG635" i="4"/>
  <c r="CG636" i="4"/>
  <c r="CG637" i="4"/>
  <c r="CG638" i="4"/>
  <c r="CG639" i="4"/>
  <c r="CG640" i="4"/>
  <c r="CG641" i="4"/>
  <c r="CG642" i="4"/>
  <c r="CG643" i="4"/>
  <c r="CG644" i="4"/>
  <c r="CG645" i="4"/>
  <c r="CG646" i="4"/>
  <c r="CG647" i="4"/>
  <c r="CG648" i="4"/>
  <c r="CG649" i="4"/>
  <c r="CG650" i="4"/>
  <c r="CG651" i="4"/>
  <c r="CG674" i="4"/>
  <c r="CG675" i="4"/>
  <c r="CG676" i="4"/>
  <c r="CG677" i="4"/>
  <c r="CG678" i="4"/>
  <c r="CG679" i="4"/>
  <c r="CG680" i="4"/>
  <c r="CG681" i="4"/>
  <c r="CG682" i="4"/>
  <c r="CG683" i="4"/>
  <c r="CG684" i="4"/>
  <c r="CG685" i="4"/>
  <c r="CG686" i="4"/>
  <c r="CG687" i="4"/>
  <c r="CG688" i="4"/>
  <c r="CG689" i="4"/>
  <c r="CG690" i="4"/>
  <c r="CG691" i="4"/>
  <c r="CG692" i="4"/>
  <c r="CG693" i="4"/>
  <c r="BT650" i="4"/>
  <c r="BU650" i="4"/>
  <c r="BV650" i="4"/>
  <c r="BW650" i="4"/>
  <c r="BX650" i="4"/>
  <c r="CJ650" i="4" s="1"/>
  <c r="CV650" i="4" s="1"/>
  <c r="BY650" i="4"/>
  <c r="CW650" i="4" s="1"/>
  <c r="BZ650" i="4"/>
  <c r="CL650" i="4" s="1"/>
  <c r="CX650" i="4" s="1"/>
  <c r="CA650" i="4"/>
  <c r="CM650" i="4" s="1"/>
  <c r="CY650" i="4" s="1"/>
  <c r="CB650" i="4"/>
  <c r="CC650" i="4"/>
  <c r="CD650" i="4"/>
  <c r="CE650" i="4"/>
  <c r="CF650" i="4"/>
  <c r="CR650" i="4" s="1"/>
  <c r="CS650" i="4"/>
  <c r="CH650" i="4"/>
  <c r="CT650" i="4" s="1"/>
  <c r="DV650" i="4" s="1"/>
  <c r="CU650" i="4"/>
  <c r="DW650" i="4" s="1"/>
  <c r="CN650" i="4"/>
  <c r="CZ650" i="4" s="1"/>
  <c r="CO650" i="4"/>
  <c r="DA650" i="4" s="1"/>
  <c r="CP650" i="4"/>
  <c r="DB650" i="4" s="1"/>
  <c r="ED650" i="4" s="1"/>
  <c r="CQ650" i="4"/>
  <c r="DC650" i="4" s="1"/>
  <c r="EE650" i="4" s="1"/>
  <c r="DF650" i="4"/>
  <c r="DT650" i="4" s="1"/>
  <c r="DG650" i="4"/>
  <c r="DS650" i="4" s="1"/>
  <c r="DH650" i="4"/>
  <c r="DI650" i="4"/>
  <c r="DJ650" i="4"/>
  <c r="DX650" i="4" s="1"/>
  <c r="DK650" i="4"/>
  <c r="DL650" i="4"/>
  <c r="DZ650" i="4" s="1"/>
  <c r="DM650" i="4"/>
  <c r="EA650" i="4" s="1"/>
  <c r="DN650" i="4"/>
  <c r="DO650" i="4"/>
  <c r="DP650" i="4"/>
  <c r="DQ650" i="4"/>
  <c r="DE669" i="4" l="1"/>
  <c r="EG669" i="4"/>
  <c r="DD669" i="4"/>
  <c r="EF669" i="4" s="1"/>
  <c r="DD672" i="4"/>
  <c r="EF672" i="4" s="1"/>
  <c r="EF659" i="4"/>
  <c r="DD659" i="4"/>
  <c r="DE672" i="4"/>
  <c r="EG672" i="4"/>
  <c r="DE657" i="4"/>
  <c r="EG657" i="4" s="1"/>
  <c r="DD652" i="4"/>
  <c r="EF652" i="4" s="1"/>
  <c r="EF668" i="4"/>
  <c r="DD668" i="4"/>
  <c r="DD656" i="4"/>
  <c r="EF656" i="4" s="1"/>
  <c r="DD666" i="4"/>
  <c r="EF666" i="4"/>
  <c r="DD655" i="4"/>
  <c r="EF655" i="4" s="1"/>
  <c r="DE658" i="4"/>
  <c r="EG658" i="4" s="1"/>
  <c r="DE661" i="4"/>
  <c r="EG661" i="4" s="1"/>
  <c r="DE671" i="4"/>
  <c r="EG671" i="4"/>
  <c r="DE659" i="4"/>
  <c r="EG659" i="4" s="1"/>
  <c r="DE667" i="4"/>
  <c r="EG667" i="4" s="1"/>
  <c r="DD653" i="4"/>
  <c r="EF653" i="4" s="1"/>
  <c r="DD654" i="4"/>
  <c r="EF654" i="4" s="1"/>
  <c r="DE668" i="4"/>
  <c r="EG668" i="4" s="1"/>
  <c r="EG655" i="4"/>
  <c r="DE655" i="4"/>
  <c r="DE656" i="4"/>
  <c r="EG656" i="4" s="1"/>
  <c r="DD660" i="4"/>
  <c r="EF660" i="4" s="1"/>
  <c r="DD667" i="4"/>
  <c r="EF667" i="4" s="1"/>
  <c r="EG652" i="4"/>
  <c r="DE652" i="4"/>
  <c r="DE664" i="4"/>
  <c r="EG664" i="4" s="1"/>
  <c r="DD658" i="4"/>
  <c r="EF658" i="4"/>
  <c r="DE663" i="4"/>
  <c r="EG663" i="4" s="1"/>
  <c r="DD662" i="4"/>
  <c r="EF662" i="4" s="1"/>
  <c r="DD661" i="4"/>
  <c r="EF661" i="4" s="1"/>
  <c r="DD664" i="4"/>
  <c r="EF664" i="4" s="1"/>
  <c r="DE673" i="4"/>
  <c r="EG673" i="4" s="1"/>
  <c r="EF673" i="4"/>
  <c r="DD673" i="4"/>
  <c r="DE665" i="4"/>
  <c r="EG665" i="4" s="1"/>
  <c r="DE653" i="4"/>
  <c r="EG653" i="4"/>
  <c r="DE670" i="4"/>
  <c r="EG670" i="4" s="1"/>
  <c r="DD665" i="4"/>
  <c r="EF665" i="4" s="1"/>
  <c r="DE654" i="4"/>
  <c r="EG654" i="4"/>
  <c r="DD657" i="4"/>
  <c r="EF657" i="4"/>
  <c r="DD663" i="4"/>
  <c r="EF663" i="4" s="1"/>
  <c r="EF670" i="4"/>
  <c r="DD670" i="4"/>
  <c r="DD422" i="4"/>
  <c r="EF422" i="4" s="1"/>
  <c r="DD418" i="4"/>
  <c r="EF418" i="4"/>
  <c r="DE399" i="4"/>
  <c r="EG399" i="4" s="1"/>
  <c r="DE415" i="4"/>
  <c r="EG415" i="4"/>
  <c r="DE420" i="4"/>
  <c r="EG420" i="4"/>
  <c r="DD412" i="4"/>
  <c r="EF412" i="4"/>
  <c r="DD421" i="4"/>
  <c r="EF421" i="4" s="1"/>
  <c r="DD413" i="4"/>
  <c r="EF413" i="4" s="1"/>
  <c r="DD407" i="4"/>
  <c r="EF407" i="4" s="1"/>
  <c r="DE404" i="4"/>
  <c r="EG404" i="4" s="1"/>
  <c r="DD410" i="4"/>
  <c r="EF410" i="4"/>
  <c r="DD416" i="4"/>
  <c r="EF416" i="4"/>
  <c r="DD411" i="4"/>
  <c r="EF411" i="4"/>
  <c r="DE421" i="4"/>
  <c r="EG421" i="4" s="1"/>
  <c r="DE402" i="4"/>
  <c r="EG402" i="4" s="1"/>
  <c r="DE409" i="4"/>
  <c r="EG409" i="4" s="1"/>
  <c r="DD414" i="4"/>
  <c r="EF414" i="4" s="1"/>
  <c r="DD409" i="4"/>
  <c r="EF409" i="4" s="1"/>
  <c r="DD400" i="4"/>
  <c r="EF400" i="4"/>
  <c r="DD419" i="4"/>
  <c r="EF419" i="4"/>
  <c r="DE401" i="4"/>
  <c r="EG401" i="4"/>
  <c r="DE403" i="4"/>
  <c r="EG403" i="4" s="1"/>
  <c r="DD405" i="4"/>
  <c r="EF405" i="4"/>
  <c r="DE411" i="4"/>
  <c r="EG411" i="4"/>
  <c r="DD403" i="4"/>
  <c r="EF403" i="4" s="1"/>
  <c r="DD424" i="4"/>
  <c r="EF424" i="4"/>
  <c r="DD425" i="4"/>
  <c r="EF425" i="4" s="1"/>
  <c r="DD423" i="4"/>
  <c r="EF423" i="4"/>
  <c r="DD417" i="4"/>
  <c r="EF417" i="4" s="1"/>
  <c r="DE416" i="4"/>
  <c r="EG416" i="4"/>
  <c r="DE407" i="4"/>
  <c r="EG407" i="4"/>
  <c r="DE417" i="4"/>
  <c r="EG417" i="4" s="1"/>
  <c r="DD415" i="4"/>
  <c r="EF415" i="4"/>
  <c r="DE406" i="4"/>
  <c r="EG406" i="4"/>
  <c r="DE412" i="4"/>
  <c r="EG412" i="4"/>
  <c r="DE414" i="4"/>
  <c r="EG414" i="4" s="1"/>
  <c r="DE422" i="4"/>
  <c r="EG422" i="4" s="1"/>
  <c r="DE410" i="4"/>
  <c r="EG410" i="4" s="1"/>
  <c r="DD420" i="4"/>
  <c r="EF420" i="4"/>
  <c r="DE424" i="4"/>
  <c r="EG424" i="4"/>
  <c r="DE315" i="4"/>
  <c r="EG315" i="4" s="1"/>
  <c r="DE303" i="4"/>
  <c r="EG303" i="4" s="1"/>
  <c r="DD292" i="4"/>
  <c r="EF292" i="4" s="1"/>
  <c r="DE333" i="4"/>
  <c r="EG333" i="4" s="1"/>
  <c r="DD332" i="4"/>
  <c r="EF332" i="4"/>
  <c r="DD314" i="4"/>
  <c r="EF314" i="4" s="1"/>
  <c r="DD312" i="4"/>
  <c r="EF312" i="4"/>
  <c r="DE294" i="4"/>
  <c r="EG294" i="4"/>
  <c r="DE319" i="4"/>
  <c r="EG319" i="4"/>
  <c r="DE311" i="4"/>
  <c r="EG311" i="4" s="1"/>
  <c r="DD317" i="4"/>
  <c r="EF317" i="4"/>
  <c r="DD320" i="4"/>
  <c r="EF320" i="4"/>
  <c r="DD319" i="4"/>
  <c r="EF319" i="4"/>
  <c r="DD287" i="4"/>
  <c r="EF287" i="4"/>
  <c r="DE290" i="4"/>
  <c r="EG290" i="4"/>
  <c r="DD309" i="4"/>
  <c r="EF309" i="4"/>
  <c r="DE297" i="4"/>
  <c r="EG297" i="4"/>
  <c r="DD313" i="4"/>
  <c r="EF313" i="4"/>
  <c r="DD328" i="4"/>
  <c r="EF328" i="4"/>
  <c r="DE310" i="4"/>
  <c r="EG310" i="4" s="1"/>
  <c r="DD308" i="4"/>
  <c r="EF308" i="4"/>
  <c r="DE334" i="4"/>
  <c r="EG334" i="4" s="1"/>
  <c r="DE330" i="4"/>
  <c r="EG330" i="4" s="1"/>
  <c r="DE332" i="4"/>
  <c r="EG332" i="4"/>
  <c r="DE326" i="4"/>
  <c r="EG326" i="4" s="1"/>
  <c r="DD323" i="4"/>
  <c r="EF323" i="4" s="1"/>
  <c r="DE320" i="4"/>
  <c r="EG320" i="4"/>
  <c r="DE314" i="4"/>
  <c r="EG314" i="4" s="1"/>
  <c r="DD322" i="4"/>
  <c r="EF322" i="4" s="1"/>
  <c r="DD299" i="4"/>
  <c r="EF299" i="4" s="1"/>
  <c r="DD306" i="4"/>
  <c r="EF306" i="4" s="1"/>
  <c r="DD302" i="4"/>
  <c r="EF302" i="4"/>
  <c r="DD282" i="4"/>
  <c r="EF282" i="4"/>
  <c r="DE306" i="4"/>
  <c r="EG306" i="4" s="1"/>
  <c r="DE279" i="4"/>
  <c r="EG279" i="4"/>
  <c r="DD294" i="4"/>
  <c r="EF294" i="4"/>
  <c r="DD311" i="4"/>
  <c r="EF311" i="4" s="1"/>
  <c r="DD331" i="4"/>
  <c r="EF331" i="4" s="1"/>
  <c r="DD330" i="4"/>
  <c r="EF330" i="4" s="1"/>
  <c r="DE305" i="4"/>
  <c r="EG305" i="4" s="1"/>
  <c r="DD300" i="4"/>
  <c r="EF300" i="4"/>
  <c r="DE323" i="4"/>
  <c r="EG323" i="4"/>
  <c r="DD291" i="4"/>
  <c r="EF291" i="4"/>
  <c r="DE304" i="4"/>
  <c r="EG304" i="4" s="1"/>
  <c r="DD298" i="4"/>
  <c r="EF298" i="4" s="1"/>
  <c r="DE284" i="4"/>
  <c r="EG284" i="4" s="1"/>
  <c r="DD326" i="4"/>
  <c r="EF326" i="4" s="1"/>
  <c r="DD286" i="4"/>
  <c r="EF286" i="4"/>
  <c r="DD288" i="4"/>
  <c r="EF288" i="4" s="1"/>
  <c r="DE302" i="4"/>
  <c r="EG302" i="4" s="1"/>
  <c r="DD334" i="4"/>
  <c r="EF334" i="4" s="1"/>
  <c r="DE301" i="4"/>
  <c r="EG301" i="4"/>
  <c r="DE299" i="4"/>
  <c r="EG299" i="4" s="1"/>
  <c r="DE282" i="4"/>
  <c r="EG282" i="4"/>
  <c r="DE322" i="4"/>
  <c r="EG322" i="4" s="1"/>
  <c r="DD333" i="4"/>
  <c r="EF333" i="4"/>
  <c r="DD325" i="4"/>
  <c r="EF325" i="4" s="1"/>
  <c r="DD303" i="4"/>
  <c r="EF303" i="4" s="1"/>
  <c r="DE325" i="4"/>
  <c r="EG325" i="4" s="1"/>
  <c r="DE321" i="4"/>
  <c r="EG321" i="4" s="1"/>
  <c r="DD324" i="4"/>
  <c r="EF324" i="4"/>
  <c r="DD315" i="4"/>
  <c r="EF315" i="4" s="1"/>
  <c r="DE316" i="4"/>
  <c r="EG316" i="4" s="1"/>
  <c r="DD321" i="4"/>
  <c r="EF321" i="4" s="1"/>
  <c r="DD305" i="4"/>
  <c r="EF305" i="4"/>
  <c r="DE288" i="4"/>
  <c r="EG288" i="4" s="1"/>
  <c r="DD296" i="4"/>
  <c r="EF296" i="4"/>
  <c r="DE317" i="4"/>
  <c r="EG317" i="4" s="1"/>
  <c r="DE281" i="4"/>
  <c r="EG281" i="4"/>
  <c r="DD304" i="4"/>
  <c r="EF304" i="4" s="1"/>
  <c r="DD289" i="4"/>
  <c r="EF289" i="4"/>
  <c r="DE324" i="4"/>
  <c r="EG324" i="4"/>
  <c r="DD307" i="4"/>
  <c r="EF307" i="4"/>
  <c r="DE283" i="4"/>
  <c r="EG283" i="4" s="1"/>
  <c r="DD281" i="4"/>
  <c r="EF281" i="4" s="1"/>
  <c r="DD327" i="4"/>
  <c r="EF327" i="4" s="1"/>
  <c r="DD277" i="4"/>
  <c r="EF277" i="4"/>
  <c r="DE292" i="4"/>
  <c r="EG292" i="4" s="1"/>
  <c r="DD285" i="4"/>
  <c r="EF285" i="4" s="1"/>
  <c r="DE312" i="4"/>
  <c r="EG312" i="4"/>
  <c r="DD329" i="4"/>
  <c r="EF329" i="4" s="1"/>
  <c r="DE287" i="4"/>
  <c r="EG287" i="4" s="1"/>
  <c r="DE285" i="4"/>
  <c r="EG285" i="4"/>
  <c r="DE313" i="4"/>
  <c r="EG313" i="4" s="1"/>
  <c r="DD310" i="4"/>
  <c r="EF310" i="4" s="1"/>
  <c r="DE309" i="4"/>
  <c r="EG309" i="4" s="1"/>
  <c r="DE298" i="4"/>
  <c r="EG298" i="4" s="1"/>
  <c r="DE300" i="4"/>
  <c r="EG300" i="4" s="1"/>
  <c r="DE286" i="4"/>
  <c r="EG286" i="4"/>
  <c r="DE308" i="4"/>
  <c r="EG308" i="4"/>
  <c r="DD284" i="4"/>
  <c r="EF284" i="4" s="1"/>
  <c r="DD297" i="4"/>
  <c r="EF297" i="4" s="1"/>
  <c r="DE328" i="4"/>
  <c r="EG328" i="4"/>
  <c r="DE278" i="4"/>
  <c r="EG278" i="4"/>
  <c r="DD160" i="4"/>
  <c r="EF160" i="4"/>
  <c r="DE164" i="4"/>
  <c r="EG164" i="4" s="1"/>
  <c r="DD156" i="4"/>
  <c r="EF156" i="4" s="1"/>
  <c r="DE159" i="4"/>
  <c r="EG159" i="4" s="1"/>
  <c r="DD152" i="4"/>
  <c r="EF152" i="4" s="1"/>
  <c r="EG173" i="4"/>
  <c r="DE173" i="4"/>
  <c r="DE172" i="4"/>
  <c r="EG172" i="4" s="1"/>
  <c r="EF161" i="4"/>
  <c r="DD161" i="4"/>
  <c r="DE170" i="4"/>
  <c r="EG170" i="4" s="1"/>
  <c r="DE152" i="4"/>
  <c r="EG152" i="4" s="1"/>
  <c r="DE171" i="4"/>
  <c r="EG171" i="4"/>
  <c r="DE162" i="4"/>
  <c r="EG162" i="4" s="1"/>
  <c r="DD168" i="4"/>
  <c r="EF168" i="4" s="1"/>
  <c r="DE154" i="4"/>
  <c r="EG154" i="4" s="1"/>
  <c r="DE160" i="4"/>
  <c r="EG160" i="4" s="1"/>
  <c r="EF173" i="4"/>
  <c r="DD173" i="4"/>
  <c r="DD167" i="4"/>
  <c r="EF167" i="4"/>
  <c r="DD155" i="4"/>
  <c r="EF155" i="4" s="1"/>
  <c r="DE168" i="4"/>
  <c r="EG168" i="4" s="1"/>
  <c r="DE163" i="4"/>
  <c r="EG163" i="4" s="1"/>
  <c r="DD172" i="4"/>
  <c r="EF172" i="4" s="1"/>
  <c r="DD159" i="4"/>
  <c r="EF159" i="4" s="1"/>
  <c r="DE155" i="4"/>
  <c r="EG155" i="4" s="1"/>
  <c r="DD171" i="4"/>
  <c r="EF171" i="4" s="1"/>
  <c r="DE156" i="4"/>
  <c r="EG156" i="4" s="1"/>
  <c r="EF169" i="4"/>
  <c r="DD169" i="4"/>
  <c r="DE157" i="4"/>
  <c r="EG157" i="4" s="1"/>
  <c r="DD166" i="4"/>
  <c r="EF166" i="4" s="1"/>
  <c r="DD170" i="4"/>
  <c r="EF170" i="4" s="1"/>
  <c r="EG161" i="4"/>
  <c r="DE161" i="4"/>
  <c r="DE167" i="4"/>
  <c r="EG167" i="4"/>
  <c r="EF158" i="4"/>
  <c r="DD158" i="4"/>
  <c r="DD154" i="4"/>
  <c r="EF154" i="4"/>
  <c r="DD163" i="4"/>
  <c r="EF163" i="4" s="1"/>
  <c r="DD97" i="4"/>
  <c r="EF97" i="4" s="1"/>
  <c r="DE109" i="4"/>
  <c r="EG109" i="4"/>
  <c r="DD92" i="4"/>
  <c r="EF92" i="4" s="1"/>
  <c r="DE88" i="4"/>
  <c r="EG88" i="4" s="1"/>
  <c r="DE92" i="4"/>
  <c r="EG92" i="4"/>
  <c r="DD105" i="4"/>
  <c r="EF105" i="4"/>
  <c r="DD108" i="4"/>
  <c r="EF108" i="4"/>
  <c r="DD94" i="4"/>
  <c r="EF94" i="4" s="1"/>
  <c r="DD101" i="4"/>
  <c r="EF101" i="4" s="1"/>
  <c r="DD104" i="4"/>
  <c r="EF104" i="4"/>
  <c r="DD86" i="4"/>
  <c r="EF86" i="4" s="1"/>
  <c r="DD90" i="4"/>
  <c r="EF90" i="4"/>
  <c r="DD99" i="4"/>
  <c r="EF99" i="4" s="1"/>
  <c r="DD102" i="4"/>
  <c r="EF102" i="4" s="1"/>
  <c r="DE86" i="4"/>
  <c r="EG86" i="4" s="1"/>
  <c r="DE85" i="4"/>
  <c r="EG85" i="4"/>
  <c r="DE107" i="4"/>
  <c r="EG107" i="4" s="1"/>
  <c r="DE93" i="4"/>
  <c r="EG93" i="4" s="1"/>
  <c r="DD91" i="4"/>
  <c r="EF91" i="4" s="1"/>
  <c r="DD96" i="4"/>
  <c r="EF96" i="4"/>
  <c r="DE99" i="4"/>
  <c r="EG99" i="4" s="1"/>
  <c r="DE96" i="4"/>
  <c r="EG96" i="4"/>
  <c r="DD95" i="4"/>
  <c r="EF95" i="4"/>
  <c r="DD98" i="4"/>
  <c r="EF98" i="4" s="1"/>
  <c r="DD88" i="4"/>
  <c r="EF88" i="4" s="1"/>
  <c r="DE103" i="4"/>
  <c r="EG103" i="4" s="1"/>
  <c r="DD103" i="4"/>
  <c r="EF103" i="4"/>
  <c r="DE97" i="4"/>
  <c r="EG97" i="4"/>
  <c r="DE106" i="4"/>
  <c r="EG106" i="4" s="1"/>
  <c r="DE84" i="4"/>
  <c r="EG84" i="4"/>
  <c r="DE91" i="4"/>
  <c r="EG91" i="4" s="1"/>
  <c r="DD106" i="4"/>
  <c r="EF106" i="4" s="1"/>
  <c r="DE101" i="4"/>
  <c r="EG101" i="4"/>
  <c r="DD110" i="4"/>
  <c r="EF110" i="4" s="1"/>
  <c r="DD109" i="4"/>
  <c r="EF109" i="4"/>
  <c r="DE102" i="4"/>
  <c r="EG102" i="4" s="1"/>
  <c r="DD85" i="4"/>
  <c r="EF85" i="4"/>
  <c r="DE100" i="4"/>
  <c r="EG100" i="4"/>
  <c r="DE105" i="4"/>
  <c r="EG105" i="4"/>
  <c r="DE95" i="4"/>
  <c r="EG95" i="4" s="1"/>
  <c r="DD107" i="4"/>
  <c r="EF107" i="4" s="1"/>
  <c r="DD100" i="4"/>
  <c r="EF100" i="4"/>
  <c r="DE98" i="4"/>
  <c r="EG98" i="4" s="1"/>
  <c r="DD89" i="4"/>
  <c r="EF89" i="4"/>
  <c r="DY650" i="4"/>
  <c r="EC650" i="4"/>
  <c r="DE650" i="4"/>
  <c r="EG650" i="4" s="1"/>
  <c r="EB650" i="4"/>
  <c r="DU650" i="4"/>
  <c r="DR650" i="4"/>
  <c r="DQ693" i="4"/>
  <c r="DP693" i="4"/>
  <c r="ED693" i="4" s="1"/>
  <c r="DO693" i="4"/>
  <c r="DN693" i="4"/>
  <c r="DM693" i="4"/>
  <c r="DL693" i="4"/>
  <c r="DK693" i="4"/>
  <c r="DJ693" i="4"/>
  <c r="DX693" i="4" s="1"/>
  <c r="DI693" i="4"/>
  <c r="DH693" i="4"/>
  <c r="DV693" i="4" s="1"/>
  <c r="DG693" i="4"/>
  <c r="DF693" i="4"/>
  <c r="DB693" i="4"/>
  <c r="CQ693" i="4"/>
  <c r="DC693" i="4" s="1"/>
  <c r="EE693" i="4" s="1"/>
  <c r="CP693" i="4"/>
  <c r="CJ693" i="4"/>
  <c r="CV693" i="4" s="1"/>
  <c r="CU693" i="4"/>
  <c r="DW693" i="4" s="1"/>
  <c r="CE693" i="4"/>
  <c r="CD693" i="4"/>
  <c r="CC693" i="4"/>
  <c r="CO693" i="4" s="1"/>
  <c r="DA693" i="4" s="1"/>
  <c r="CB693" i="4"/>
  <c r="CN693" i="4" s="1"/>
  <c r="CZ693" i="4" s="1"/>
  <c r="CA693" i="4"/>
  <c r="CM693" i="4" s="1"/>
  <c r="CY693" i="4" s="1"/>
  <c r="EA693" i="4" s="1"/>
  <c r="BZ693" i="4"/>
  <c r="CL693" i="4" s="1"/>
  <c r="CX693" i="4" s="1"/>
  <c r="DZ693" i="4" s="1"/>
  <c r="BY693" i="4"/>
  <c r="CW693" i="4" s="1"/>
  <c r="BX693" i="4"/>
  <c r="BW693" i="4"/>
  <c r="BV693" i="4"/>
  <c r="CH693" i="4" s="1"/>
  <c r="CT693" i="4" s="1"/>
  <c r="BU693" i="4"/>
  <c r="CS693" i="4" s="1"/>
  <c r="BT693" i="4"/>
  <c r="CF693" i="4" s="1"/>
  <c r="CR693" i="4" s="1"/>
  <c r="DQ692" i="4"/>
  <c r="EE692" i="4" s="1"/>
  <c r="DP692" i="4"/>
  <c r="DO692" i="4"/>
  <c r="DN692" i="4"/>
  <c r="DM692" i="4"/>
  <c r="EA692" i="4" s="1"/>
  <c r="DL692" i="4"/>
  <c r="DZ692" i="4" s="1"/>
  <c r="DK692" i="4"/>
  <c r="DJ692" i="4"/>
  <c r="DR692" i="4" s="1"/>
  <c r="DI692" i="4"/>
  <c r="DW692" i="4" s="1"/>
  <c r="DH692" i="4"/>
  <c r="DG692" i="4"/>
  <c r="DF692" i="4"/>
  <c r="CT692" i="4"/>
  <c r="CL692" i="4"/>
  <c r="CX692" i="4" s="1"/>
  <c r="CF692" i="4"/>
  <c r="CR692" i="4" s="1"/>
  <c r="DT692" i="4" s="1"/>
  <c r="CE692" i="4"/>
  <c r="CQ692" i="4" s="1"/>
  <c r="DC692" i="4" s="1"/>
  <c r="CD692" i="4"/>
  <c r="CP692" i="4" s="1"/>
  <c r="DB692" i="4" s="1"/>
  <c r="CC692" i="4"/>
  <c r="CO692" i="4" s="1"/>
  <c r="DA692" i="4" s="1"/>
  <c r="EC692" i="4" s="1"/>
  <c r="CB692" i="4"/>
  <c r="CN692" i="4" s="1"/>
  <c r="CZ692" i="4" s="1"/>
  <c r="EB692" i="4" s="1"/>
  <c r="CA692" i="4"/>
  <c r="CM692" i="4" s="1"/>
  <c r="CY692" i="4" s="1"/>
  <c r="BZ692" i="4"/>
  <c r="BY692" i="4"/>
  <c r="CW692" i="4" s="1"/>
  <c r="DY692" i="4" s="1"/>
  <c r="BX692" i="4"/>
  <c r="CJ692" i="4" s="1"/>
  <c r="CV692" i="4" s="1"/>
  <c r="DX692" i="4" s="1"/>
  <c r="BW692" i="4"/>
  <c r="CU692" i="4" s="1"/>
  <c r="BV692" i="4"/>
  <c r="CH692" i="4" s="1"/>
  <c r="BU692" i="4"/>
  <c r="CS692" i="4" s="1"/>
  <c r="DU692" i="4" s="1"/>
  <c r="BT692" i="4"/>
  <c r="EB691" i="4"/>
  <c r="DT691" i="4"/>
  <c r="DQ691" i="4"/>
  <c r="DP691" i="4"/>
  <c r="DO691" i="4"/>
  <c r="EC691" i="4" s="1"/>
  <c r="DN691" i="4"/>
  <c r="DM691" i="4"/>
  <c r="DL691" i="4"/>
  <c r="DK691" i="4"/>
  <c r="DJ691" i="4"/>
  <c r="DI691" i="4"/>
  <c r="DH691" i="4"/>
  <c r="DG691" i="4"/>
  <c r="DF691" i="4"/>
  <c r="DR691" i="4" s="1"/>
  <c r="DC691" i="4"/>
  <c r="EE691" i="4" s="1"/>
  <c r="CV691" i="4"/>
  <c r="CN691" i="4"/>
  <c r="CZ691" i="4" s="1"/>
  <c r="CU691" i="4"/>
  <c r="DW691" i="4" s="1"/>
  <c r="CF691" i="4"/>
  <c r="CR691" i="4" s="1"/>
  <c r="CE691" i="4"/>
  <c r="CQ691" i="4" s="1"/>
  <c r="CD691" i="4"/>
  <c r="CP691" i="4" s="1"/>
  <c r="DB691" i="4" s="1"/>
  <c r="ED691" i="4" s="1"/>
  <c r="CC691" i="4"/>
  <c r="CO691" i="4" s="1"/>
  <c r="DA691" i="4" s="1"/>
  <c r="CB691" i="4"/>
  <c r="CA691" i="4"/>
  <c r="CM691" i="4" s="1"/>
  <c r="CY691" i="4" s="1"/>
  <c r="EA691" i="4" s="1"/>
  <c r="BZ691" i="4"/>
  <c r="CL691" i="4" s="1"/>
  <c r="CX691" i="4" s="1"/>
  <c r="BY691" i="4"/>
  <c r="CW691" i="4" s="1"/>
  <c r="BX691" i="4"/>
  <c r="CJ691" i="4" s="1"/>
  <c r="BW691" i="4"/>
  <c r="BV691" i="4"/>
  <c r="CH691" i="4" s="1"/>
  <c r="CT691" i="4" s="1"/>
  <c r="DV691" i="4" s="1"/>
  <c r="BU691" i="4"/>
  <c r="CS691" i="4" s="1"/>
  <c r="BT691" i="4"/>
  <c r="DY690" i="4"/>
  <c r="DQ690" i="4"/>
  <c r="EE690" i="4" s="1"/>
  <c r="DP690" i="4"/>
  <c r="ED690" i="4" s="1"/>
  <c r="DO690" i="4"/>
  <c r="DN690" i="4"/>
  <c r="DM690" i="4"/>
  <c r="DL690" i="4"/>
  <c r="DK690" i="4"/>
  <c r="DJ690" i="4"/>
  <c r="DI690" i="4"/>
  <c r="DW690" i="4" s="1"/>
  <c r="DH690" i="4"/>
  <c r="DV690" i="4" s="1"/>
  <c r="DG690" i="4"/>
  <c r="DS690" i="4" s="1"/>
  <c r="DF690" i="4"/>
  <c r="DR690" i="4" s="1"/>
  <c r="CZ690" i="4"/>
  <c r="CV690" i="4"/>
  <c r="DX690" i="4" s="1"/>
  <c r="CP690" i="4"/>
  <c r="DB690" i="4" s="1"/>
  <c r="CO690" i="4"/>
  <c r="DA690" i="4" s="1"/>
  <c r="EC690" i="4" s="1"/>
  <c r="CN690" i="4"/>
  <c r="CJ690" i="4"/>
  <c r="CH690" i="4"/>
  <c r="CT690" i="4" s="1"/>
  <c r="CS690" i="4"/>
  <c r="DU690" i="4" s="1"/>
  <c r="CE690" i="4"/>
  <c r="CQ690" i="4" s="1"/>
  <c r="DC690" i="4" s="1"/>
  <c r="CD690" i="4"/>
  <c r="CC690" i="4"/>
  <c r="CB690" i="4"/>
  <c r="CA690" i="4"/>
  <c r="CM690" i="4" s="1"/>
  <c r="CY690" i="4" s="1"/>
  <c r="BZ690" i="4"/>
  <c r="CL690" i="4" s="1"/>
  <c r="CX690" i="4" s="1"/>
  <c r="BY690" i="4"/>
  <c r="CW690" i="4" s="1"/>
  <c r="BX690" i="4"/>
  <c r="BW690" i="4"/>
  <c r="CU690" i="4" s="1"/>
  <c r="BV690" i="4"/>
  <c r="BU690" i="4"/>
  <c r="BT690" i="4"/>
  <c r="CF690" i="4" s="1"/>
  <c r="CR690" i="4" s="1"/>
  <c r="DW689" i="4"/>
  <c r="DQ689" i="4"/>
  <c r="DP689" i="4"/>
  <c r="DO689" i="4"/>
  <c r="DN689" i="4"/>
  <c r="DM689" i="4"/>
  <c r="DL689" i="4"/>
  <c r="DK689" i="4"/>
  <c r="DJ689" i="4"/>
  <c r="DI689" i="4"/>
  <c r="DH689" i="4"/>
  <c r="DG689" i="4"/>
  <c r="DF689" i="4"/>
  <c r="DT689" i="4" s="1"/>
  <c r="CY689" i="4"/>
  <c r="EA689" i="4" s="1"/>
  <c r="CX689" i="4"/>
  <c r="DZ689" i="4" s="1"/>
  <c r="CR689" i="4"/>
  <c r="CL689" i="4"/>
  <c r="CJ689" i="4"/>
  <c r="CV689" i="4" s="1"/>
  <c r="DX689" i="4" s="1"/>
  <c r="CE689" i="4"/>
  <c r="CQ689" i="4" s="1"/>
  <c r="DC689" i="4" s="1"/>
  <c r="EE689" i="4" s="1"/>
  <c r="CD689" i="4"/>
  <c r="CP689" i="4" s="1"/>
  <c r="DB689" i="4" s="1"/>
  <c r="ED689" i="4" s="1"/>
  <c r="CC689" i="4"/>
  <c r="CO689" i="4" s="1"/>
  <c r="DA689" i="4" s="1"/>
  <c r="CB689" i="4"/>
  <c r="CN689" i="4" s="1"/>
  <c r="CZ689" i="4" s="1"/>
  <c r="CA689" i="4"/>
  <c r="CM689" i="4" s="1"/>
  <c r="BZ689" i="4"/>
  <c r="BY689" i="4"/>
  <c r="CW689" i="4" s="1"/>
  <c r="BX689" i="4"/>
  <c r="BW689" i="4"/>
  <c r="CU689" i="4" s="1"/>
  <c r="BV689" i="4"/>
  <c r="CH689" i="4" s="1"/>
  <c r="CT689" i="4" s="1"/>
  <c r="DV689" i="4" s="1"/>
  <c r="BU689" i="4"/>
  <c r="CS689" i="4" s="1"/>
  <c r="BT689" i="4"/>
  <c r="CF689" i="4" s="1"/>
  <c r="DQ688" i="4"/>
  <c r="DP688" i="4"/>
  <c r="DO688" i="4"/>
  <c r="DN688" i="4"/>
  <c r="DM688" i="4"/>
  <c r="DL688" i="4"/>
  <c r="DK688" i="4"/>
  <c r="DJ688" i="4"/>
  <c r="DI688" i="4"/>
  <c r="DH688" i="4"/>
  <c r="DG688" i="4"/>
  <c r="DS688" i="4" s="1"/>
  <c r="DF688" i="4"/>
  <c r="CR688" i="4"/>
  <c r="DT688" i="4" s="1"/>
  <c r="CN688" i="4"/>
  <c r="CZ688" i="4" s="1"/>
  <c r="EB688" i="4" s="1"/>
  <c r="CL688" i="4"/>
  <c r="CX688" i="4" s="1"/>
  <c r="DZ688" i="4" s="1"/>
  <c r="CJ688" i="4"/>
  <c r="CV688" i="4" s="1"/>
  <c r="CF688" i="4"/>
  <c r="CE688" i="4"/>
  <c r="CQ688" i="4" s="1"/>
  <c r="DC688" i="4" s="1"/>
  <c r="CD688" i="4"/>
  <c r="CP688" i="4" s="1"/>
  <c r="DB688" i="4" s="1"/>
  <c r="CC688" i="4"/>
  <c r="CO688" i="4" s="1"/>
  <c r="DA688" i="4" s="1"/>
  <c r="EC688" i="4" s="1"/>
  <c r="CB688" i="4"/>
  <c r="CA688" i="4"/>
  <c r="CM688" i="4" s="1"/>
  <c r="CY688" i="4" s="1"/>
  <c r="BZ688" i="4"/>
  <c r="BY688" i="4"/>
  <c r="CW688" i="4" s="1"/>
  <c r="DY688" i="4" s="1"/>
  <c r="BX688" i="4"/>
  <c r="BW688" i="4"/>
  <c r="CU688" i="4" s="1"/>
  <c r="BV688" i="4"/>
  <c r="CH688" i="4" s="1"/>
  <c r="CT688" i="4" s="1"/>
  <c r="BU688" i="4"/>
  <c r="CS688" i="4" s="1"/>
  <c r="DU688" i="4" s="1"/>
  <c r="BT688" i="4"/>
  <c r="DW687" i="4"/>
  <c r="DQ687" i="4"/>
  <c r="DP687" i="4"/>
  <c r="DO687" i="4"/>
  <c r="DN687" i="4"/>
  <c r="DM687" i="4"/>
  <c r="DL687" i="4"/>
  <c r="DK687" i="4"/>
  <c r="DJ687" i="4"/>
  <c r="DI687" i="4"/>
  <c r="DH687" i="4"/>
  <c r="DG687" i="4"/>
  <c r="DF687" i="4"/>
  <c r="CX687" i="4"/>
  <c r="DZ687" i="4" s="1"/>
  <c r="CT687" i="4"/>
  <c r="DV687" i="4" s="1"/>
  <c r="CQ687" i="4"/>
  <c r="DC687" i="4" s="1"/>
  <c r="EE687" i="4" s="1"/>
  <c r="CN687" i="4"/>
  <c r="CZ687" i="4" s="1"/>
  <c r="EB687" i="4" s="1"/>
  <c r="CL687" i="4"/>
  <c r="CH687" i="4"/>
  <c r="CF687" i="4"/>
  <c r="CR687" i="4" s="1"/>
  <c r="CE687" i="4"/>
  <c r="CD687" i="4"/>
  <c r="CP687" i="4" s="1"/>
  <c r="DB687" i="4" s="1"/>
  <c r="ED687" i="4" s="1"/>
  <c r="CC687" i="4"/>
  <c r="CO687" i="4" s="1"/>
  <c r="DA687" i="4" s="1"/>
  <c r="CB687" i="4"/>
  <c r="CA687" i="4"/>
  <c r="CM687" i="4" s="1"/>
  <c r="CY687" i="4" s="1"/>
  <c r="EA687" i="4" s="1"/>
  <c r="BZ687" i="4"/>
  <c r="BY687" i="4"/>
  <c r="CW687" i="4" s="1"/>
  <c r="BX687" i="4"/>
  <c r="CJ687" i="4" s="1"/>
  <c r="CV687" i="4" s="1"/>
  <c r="BW687" i="4"/>
  <c r="CU687" i="4" s="1"/>
  <c r="BV687" i="4"/>
  <c r="BU687" i="4"/>
  <c r="CS687" i="4" s="1"/>
  <c r="BT687" i="4"/>
  <c r="EB686" i="4"/>
  <c r="DQ686" i="4"/>
  <c r="DP686" i="4"/>
  <c r="DO686" i="4"/>
  <c r="DN686" i="4"/>
  <c r="DM686" i="4"/>
  <c r="DL686" i="4"/>
  <c r="DK686" i="4"/>
  <c r="DJ686" i="4"/>
  <c r="DI686" i="4"/>
  <c r="DH686" i="4"/>
  <c r="DG686" i="4"/>
  <c r="DS686" i="4" s="1"/>
  <c r="DF686" i="4"/>
  <c r="CW686" i="4"/>
  <c r="DY686" i="4" s="1"/>
  <c r="CV686" i="4"/>
  <c r="DX686" i="4" s="1"/>
  <c r="CP686" i="4"/>
  <c r="DB686" i="4" s="1"/>
  <c r="CO686" i="4"/>
  <c r="DA686" i="4" s="1"/>
  <c r="EC686" i="4" s="1"/>
  <c r="CJ686" i="4"/>
  <c r="CH686" i="4"/>
  <c r="CT686" i="4" s="1"/>
  <c r="DV686" i="4" s="1"/>
  <c r="CE686" i="4"/>
  <c r="CQ686" i="4" s="1"/>
  <c r="DC686" i="4" s="1"/>
  <c r="CD686" i="4"/>
  <c r="CC686" i="4"/>
  <c r="CB686" i="4"/>
  <c r="CN686" i="4" s="1"/>
  <c r="CZ686" i="4" s="1"/>
  <c r="CA686" i="4"/>
  <c r="CM686" i="4" s="1"/>
  <c r="CY686" i="4" s="1"/>
  <c r="BZ686" i="4"/>
  <c r="CL686" i="4" s="1"/>
  <c r="CX686" i="4" s="1"/>
  <c r="BY686" i="4"/>
  <c r="BX686" i="4"/>
  <c r="BW686" i="4"/>
  <c r="CU686" i="4" s="1"/>
  <c r="BV686" i="4"/>
  <c r="BU686" i="4"/>
  <c r="CS686" i="4" s="1"/>
  <c r="DU686" i="4" s="1"/>
  <c r="BT686" i="4"/>
  <c r="CF686" i="4" s="1"/>
  <c r="CR686" i="4" s="1"/>
  <c r="DT686" i="4" s="1"/>
  <c r="EE685" i="4"/>
  <c r="DQ685" i="4"/>
  <c r="DP685" i="4"/>
  <c r="DO685" i="4"/>
  <c r="DN685" i="4"/>
  <c r="DM685" i="4"/>
  <c r="DL685" i="4"/>
  <c r="DK685" i="4"/>
  <c r="DY685" i="4" s="1"/>
  <c r="DJ685" i="4"/>
  <c r="DX685" i="4" s="1"/>
  <c r="DI685" i="4"/>
  <c r="DH685" i="4"/>
  <c r="DG685" i="4"/>
  <c r="DF685" i="4"/>
  <c r="CT685" i="4"/>
  <c r="DV685" i="4" s="1"/>
  <c r="CP685" i="4"/>
  <c r="DB685" i="4" s="1"/>
  <c r="ED685" i="4" s="1"/>
  <c r="CL685" i="4"/>
  <c r="CX685" i="4" s="1"/>
  <c r="DZ685" i="4" s="1"/>
  <c r="CJ685" i="4"/>
  <c r="CV685" i="4" s="1"/>
  <c r="CH685" i="4"/>
  <c r="CE685" i="4"/>
  <c r="CQ685" i="4" s="1"/>
  <c r="DC685" i="4" s="1"/>
  <c r="CD685" i="4"/>
  <c r="CC685" i="4"/>
  <c r="CO685" i="4" s="1"/>
  <c r="DA685" i="4" s="1"/>
  <c r="CB685" i="4"/>
  <c r="CN685" i="4" s="1"/>
  <c r="CZ685" i="4" s="1"/>
  <c r="CA685" i="4"/>
  <c r="CM685" i="4" s="1"/>
  <c r="CY685" i="4" s="1"/>
  <c r="EA685" i="4" s="1"/>
  <c r="BZ685" i="4"/>
  <c r="BY685" i="4"/>
  <c r="CW685" i="4" s="1"/>
  <c r="BX685" i="4"/>
  <c r="BW685" i="4"/>
  <c r="CU685" i="4" s="1"/>
  <c r="DW685" i="4" s="1"/>
  <c r="BV685" i="4"/>
  <c r="BU685" i="4"/>
  <c r="CS685" i="4" s="1"/>
  <c r="BT685" i="4"/>
  <c r="CF685" i="4" s="1"/>
  <c r="CR685" i="4" s="1"/>
  <c r="DQ684" i="4"/>
  <c r="DP684" i="4"/>
  <c r="DO684" i="4"/>
  <c r="DN684" i="4"/>
  <c r="DM684" i="4"/>
  <c r="DL684" i="4"/>
  <c r="DK684" i="4"/>
  <c r="DJ684" i="4"/>
  <c r="DI684" i="4"/>
  <c r="DH684" i="4"/>
  <c r="DG684" i="4"/>
  <c r="DS684" i="4" s="1"/>
  <c r="DF684" i="4"/>
  <c r="CR684" i="4"/>
  <c r="DT684" i="4" s="1"/>
  <c r="CO684" i="4"/>
  <c r="DA684" i="4" s="1"/>
  <c r="EC684" i="4" s="1"/>
  <c r="CN684" i="4"/>
  <c r="CZ684" i="4" s="1"/>
  <c r="EB684" i="4" s="1"/>
  <c r="CL684" i="4"/>
  <c r="CX684" i="4" s="1"/>
  <c r="CW684" i="4"/>
  <c r="DY684" i="4" s="1"/>
  <c r="CJ684" i="4"/>
  <c r="CV684" i="4" s="1"/>
  <c r="DX684" i="4" s="1"/>
  <c r="CF684" i="4"/>
  <c r="CE684" i="4"/>
  <c r="CQ684" i="4" s="1"/>
  <c r="DC684" i="4" s="1"/>
  <c r="CD684" i="4"/>
  <c r="CP684" i="4" s="1"/>
  <c r="DB684" i="4" s="1"/>
  <c r="CC684" i="4"/>
  <c r="CB684" i="4"/>
  <c r="CA684" i="4"/>
  <c r="CM684" i="4" s="1"/>
  <c r="CY684" i="4" s="1"/>
  <c r="BZ684" i="4"/>
  <c r="BY684" i="4"/>
  <c r="BX684" i="4"/>
  <c r="BW684" i="4"/>
  <c r="CU684" i="4" s="1"/>
  <c r="BV684" i="4"/>
  <c r="CH684" i="4" s="1"/>
  <c r="CT684" i="4" s="1"/>
  <c r="BU684" i="4"/>
  <c r="CS684" i="4" s="1"/>
  <c r="DU684" i="4" s="1"/>
  <c r="BT684" i="4"/>
  <c r="EE683" i="4"/>
  <c r="DQ683" i="4"/>
  <c r="DP683" i="4"/>
  <c r="DO683" i="4"/>
  <c r="DN683" i="4"/>
  <c r="DM683" i="4"/>
  <c r="DL683" i="4"/>
  <c r="DK683" i="4"/>
  <c r="DJ683" i="4"/>
  <c r="DI683" i="4"/>
  <c r="DH683" i="4"/>
  <c r="DG683" i="4"/>
  <c r="DS683" i="4" s="1"/>
  <c r="DF683" i="4"/>
  <c r="DR683" i="4" s="1"/>
  <c r="DB683" i="4"/>
  <c r="ED683" i="4" s="1"/>
  <c r="CU683" i="4"/>
  <c r="DW683" i="4" s="1"/>
  <c r="CN683" i="4"/>
  <c r="CZ683" i="4" s="1"/>
  <c r="CM683" i="4"/>
  <c r="CY683" i="4" s="1"/>
  <c r="EA683" i="4" s="1"/>
  <c r="CH683" i="4"/>
  <c r="CT683" i="4" s="1"/>
  <c r="DV683" i="4" s="1"/>
  <c r="CF683" i="4"/>
  <c r="CR683" i="4" s="1"/>
  <c r="CE683" i="4"/>
  <c r="CQ683" i="4" s="1"/>
  <c r="DC683" i="4" s="1"/>
  <c r="CD683" i="4"/>
  <c r="CP683" i="4" s="1"/>
  <c r="CC683" i="4"/>
  <c r="CO683" i="4" s="1"/>
  <c r="DA683" i="4" s="1"/>
  <c r="CB683" i="4"/>
  <c r="CA683" i="4"/>
  <c r="BZ683" i="4"/>
  <c r="CL683" i="4" s="1"/>
  <c r="CX683" i="4" s="1"/>
  <c r="DZ683" i="4" s="1"/>
  <c r="BY683" i="4"/>
  <c r="CW683" i="4" s="1"/>
  <c r="BX683" i="4"/>
  <c r="CJ683" i="4" s="1"/>
  <c r="CV683" i="4" s="1"/>
  <c r="BW683" i="4"/>
  <c r="BV683" i="4"/>
  <c r="BU683" i="4"/>
  <c r="CS683" i="4" s="1"/>
  <c r="BT683" i="4"/>
  <c r="ED682" i="4"/>
  <c r="DQ682" i="4"/>
  <c r="DP682" i="4"/>
  <c r="DO682" i="4"/>
  <c r="DN682" i="4"/>
  <c r="DM682" i="4"/>
  <c r="DL682" i="4"/>
  <c r="DK682" i="4"/>
  <c r="DJ682" i="4"/>
  <c r="DI682" i="4"/>
  <c r="DH682" i="4"/>
  <c r="DG682" i="4"/>
  <c r="DF682" i="4"/>
  <c r="CX682" i="4"/>
  <c r="CW682" i="4"/>
  <c r="DY682" i="4" s="1"/>
  <c r="CP682" i="4"/>
  <c r="DB682" i="4" s="1"/>
  <c r="CJ682" i="4"/>
  <c r="CV682" i="4" s="1"/>
  <c r="DX682" i="4" s="1"/>
  <c r="CH682" i="4"/>
  <c r="CT682" i="4" s="1"/>
  <c r="DV682" i="4" s="1"/>
  <c r="CF682" i="4"/>
  <c r="CR682" i="4" s="1"/>
  <c r="DT682" i="4" s="1"/>
  <c r="CE682" i="4"/>
  <c r="CQ682" i="4" s="1"/>
  <c r="DC682" i="4" s="1"/>
  <c r="CD682" i="4"/>
  <c r="CC682" i="4"/>
  <c r="CO682" i="4" s="1"/>
  <c r="DA682" i="4" s="1"/>
  <c r="EC682" i="4" s="1"/>
  <c r="CB682" i="4"/>
  <c r="CN682" i="4" s="1"/>
  <c r="CZ682" i="4" s="1"/>
  <c r="EB682" i="4" s="1"/>
  <c r="CA682" i="4"/>
  <c r="CM682" i="4" s="1"/>
  <c r="CY682" i="4" s="1"/>
  <c r="BZ682" i="4"/>
  <c r="CL682" i="4" s="1"/>
  <c r="BY682" i="4"/>
  <c r="BX682" i="4"/>
  <c r="BW682" i="4"/>
  <c r="CU682" i="4" s="1"/>
  <c r="BV682" i="4"/>
  <c r="BU682" i="4"/>
  <c r="CS682" i="4" s="1"/>
  <c r="DU682" i="4" s="1"/>
  <c r="BT682" i="4"/>
  <c r="DS681" i="4"/>
  <c r="DQ681" i="4"/>
  <c r="DP681" i="4"/>
  <c r="DO681" i="4"/>
  <c r="EC681" i="4" s="1"/>
  <c r="DN681" i="4"/>
  <c r="DM681" i="4"/>
  <c r="DL681" i="4"/>
  <c r="DK681" i="4"/>
  <c r="DJ681" i="4"/>
  <c r="DI681" i="4"/>
  <c r="DH681" i="4"/>
  <c r="DG681" i="4"/>
  <c r="DU681" i="4" s="1"/>
  <c r="DF681" i="4"/>
  <c r="DR681" i="4" s="1"/>
  <c r="DB681" i="4"/>
  <c r="CZ681" i="4"/>
  <c r="CU681" i="4"/>
  <c r="DW681" i="4" s="1"/>
  <c r="CQ681" i="4"/>
  <c r="DC681" i="4" s="1"/>
  <c r="EE681" i="4" s="1"/>
  <c r="CP681" i="4"/>
  <c r="CM681" i="4"/>
  <c r="CY681" i="4" s="1"/>
  <c r="EA681" i="4" s="1"/>
  <c r="CL681" i="4"/>
  <c r="CX681" i="4" s="1"/>
  <c r="DZ681" i="4" s="1"/>
  <c r="CJ681" i="4"/>
  <c r="CV681" i="4" s="1"/>
  <c r="CH681" i="4"/>
  <c r="CT681" i="4" s="1"/>
  <c r="DV681" i="4" s="1"/>
  <c r="CE681" i="4"/>
  <c r="CD681" i="4"/>
  <c r="CC681" i="4"/>
  <c r="CO681" i="4" s="1"/>
  <c r="DA681" i="4" s="1"/>
  <c r="CB681" i="4"/>
  <c r="CN681" i="4" s="1"/>
  <c r="CA681" i="4"/>
  <c r="BZ681" i="4"/>
  <c r="BY681" i="4"/>
  <c r="CW681" i="4" s="1"/>
  <c r="BX681" i="4"/>
  <c r="BW681" i="4"/>
  <c r="BV681" i="4"/>
  <c r="BU681" i="4"/>
  <c r="CS681" i="4" s="1"/>
  <c r="BT681" i="4"/>
  <c r="CF681" i="4" s="1"/>
  <c r="CR681" i="4" s="1"/>
  <c r="DQ680" i="4"/>
  <c r="DP680" i="4"/>
  <c r="DO680" i="4"/>
  <c r="DN680" i="4"/>
  <c r="DM680" i="4"/>
  <c r="DL680" i="4"/>
  <c r="DK680" i="4"/>
  <c r="DJ680" i="4"/>
  <c r="DI680" i="4"/>
  <c r="DH680" i="4"/>
  <c r="DG680" i="4"/>
  <c r="DF680" i="4"/>
  <c r="CS680" i="4"/>
  <c r="DU680" i="4" s="1"/>
  <c r="CO680" i="4"/>
  <c r="DA680" i="4" s="1"/>
  <c r="EC680" i="4" s="1"/>
  <c r="CL680" i="4"/>
  <c r="CX680" i="4" s="1"/>
  <c r="CW680" i="4"/>
  <c r="DY680" i="4" s="1"/>
  <c r="CF680" i="4"/>
  <c r="CR680" i="4" s="1"/>
  <c r="DT680" i="4" s="1"/>
  <c r="CE680" i="4"/>
  <c r="CQ680" i="4" s="1"/>
  <c r="DC680" i="4" s="1"/>
  <c r="CD680" i="4"/>
  <c r="CP680" i="4" s="1"/>
  <c r="DB680" i="4" s="1"/>
  <c r="CC680" i="4"/>
  <c r="CB680" i="4"/>
  <c r="CN680" i="4" s="1"/>
  <c r="CZ680" i="4" s="1"/>
  <c r="EB680" i="4" s="1"/>
  <c r="CA680" i="4"/>
  <c r="CM680" i="4" s="1"/>
  <c r="CY680" i="4" s="1"/>
  <c r="BZ680" i="4"/>
  <c r="BY680" i="4"/>
  <c r="BX680" i="4"/>
  <c r="CJ680" i="4" s="1"/>
  <c r="CV680" i="4" s="1"/>
  <c r="DX680" i="4" s="1"/>
  <c r="BW680" i="4"/>
  <c r="CU680" i="4" s="1"/>
  <c r="BV680" i="4"/>
  <c r="CH680" i="4" s="1"/>
  <c r="CT680" i="4" s="1"/>
  <c r="BU680" i="4"/>
  <c r="BT680" i="4"/>
  <c r="DT679" i="4"/>
  <c r="DS679" i="4"/>
  <c r="DQ679" i="4"/>
  <c r="DP679" i="4"/>
  <c r="DO679" i="4"/>
  <c r="DN679" i="4"/>
  <c r="DM679" i="4"/>
  <c r="DL679" i="4"/>
  <c r="DZ679" i="4" s="1"/>
  <c r="DK679" i="4"/>
  <c r="DJ679" i="4"/>
  <c r="DI679" i="4"/>
  <c r="DH679" i="4"/>
  <c r="DG679" i="4"/>
  <c r="DF679" i="4"/>
  <c r="DR679" i="4" s="1"/>
  <c r="DC679" i="4"/>
  <c r="EE679" i="4" s="1"/>
  <c r="CV679" i="4"/>
  <c r="CU679" i="4"/>
  <c r="DW679" i="4" s="1"/>
  <c r="CP679" i="4"/>
  <c r="DB679" i="4" s="1"/>
  <c r="ED679" i="4" s="1"/>
  <c r="CN679" i="4"/>
  <c r="CZ679" i="4" s="1"/>
  <c r="EB679" i="4" s="1"/>
  <c r="CH679" i="4"/>
  <c r="CT679" i="4" s="1"/>
  <c r="DV679" i="4" s="1"/>
  <c r="CF679" i="4"/>
  <c r="CR679" i="4" s="1"/>
  <c r="CE679" i="4"/>
  <c r="CQ679" i="4" s="1"/>
  <c r="CD679" i="4"/>
  <c r="CC679" i="4"/>
  <c r="CO679" i="4" s="1"/>
  <c r="DA679" i="4" s="1"/>
  <c r="CB679" i="4"/>
  <c r="CA679" i="4"/>
  <c r="CM679" i="4" s="1"/>
  <c r="CY679" i="4" s="1"/>
  <c r="EA679" i="4" s="1"/>
  <c r="BZ679" i="4"/>
  <c r="CL679" i="4" s="1"/>
  <c r="CX679" i="4" s="1"/>
  <c r="BY679" i="4"/>
  <c r="CW679" i="4" s="1"/>
  <c r="BX679" i="4"/>
  <c r="CJ679" i="4" s="1"/>
  <c r="BW679" i="4"/>
  <c r="BV679" i="4"/>
  <c r="BU679" i="4"/>
  <c r="CS679" i="4" s="1"/>
  <c r="BT679" i="4"/>
  <c r="ED678" i="4"/>
  <c r="DQ678" i="4"/>
  <c r="DP678" i="4"/>
  <c r="DO678" i="4"/>
  <c r="DN678" i="4"/>
  <c r="DM678" i="4"/>
  <c r="EA678" i="4" s="1"/>
  <c r="DL678" i="4"/>
  <c r="DK678" i="4"/>
  <c r="DJ678" i="4"/>
  <c r="DI678" i="4"/>
  <c r="DH678" i="4"/>
  <c r="DG678" i="4"/>
  <c r="DF678" i="4"/>
  <c r="DR678" i="4" s="1"/>
  <c r="CP678" i="4"/>
  <c r="DB678" i="4" s="1"/>
  <c r="CH678" i="4"/>
  <c r="CT678" i="4" s="1"/>
  <c r="CE678" i="4"/>
  <c r="CQ678" i="4" s="1"/>
  <c r="DC678" i="4" s="1"/>
  <c r="CD678" i="4"/>
  <c r="CC678" i="4"/>
  <c r="CO678" i="4" s="1"/>
  <c r="DA678" i="4" s="1"/>
  <c r="EC678" i="4" s="1"/>
  <c r="CB678" i="4"/>
  <c r="CN678" i="4" s="1"/>
  <c r="CZ678" i="4" s="1"/>
  <c r="CA678" i="4"/>
  <c r="CM678" i="4" s="1"/>
  <c r="CY678" i="4" s="1"/>
  <c r="BZ678" i="4"/>
  <c r="CL678" i="4" s="1"/>
  <c r="CX678" i="4" s="1"/>
  <c r="BY678" i="4"/>
  <c r="CW678" i="4" s="1"/>
  <c r="DY678" i="4" s="1"/>
  <c r="BX678" i="4"/>
  <c r="CJ678" i="4" s="1"/>
  <c r="CV678" i="4" s="1"/>
  <c r="DX678" i="4" s="1"/>
  <c r="BW678" i="4"/>
  <c r="CU678" i="4" s="1"/>
  <c r="BV678" i="4"/>
  <c r="BU678" i="4"/>
  <c r="CS678" i="4" s="1"/>
  <c r="DU678" i="4" s="1"/>
  <c r="BT678" i="4"/>
  <c r="CF678" i="4" s="1"/>
  <c r="CR678" i="4" s="1"/>
  <c r="DT678" i="4" s="1"/>
  <c r="BQ678" i="4"/>
  <c r="DQ677" i="4"/>
  <c r="EE677" i="4" s="1"/>
  <c r="DP677" i="4"/>
  <c r="DO677" i="4"/>
  <c r="DN677" i="4"/>
  <c r="DM677" i="4"/>
  <c r="DL677" i="4"/>
  <c r="DK677" i="4"/>
  <c r="DJ677" i="4"/>
  <c r="DI677" i="4"/>
  <c r="DW677" i="4" s="1"/>
  <c r="DH677" i="4"/>
  <c r="DG677" i="4"/>
  <c r="DF677" i="4"/>
  <c r="CQ677" i="4"/>
  <c r="DC677" i="4" s="1"/>
  <c r="CL677" i="4"/>
  <c r="CX677" i="4" s="1"/>
  <c r="CW677" i="4"/>
  <c r="DY677" i="4" s="1"/>
  <c r="CU677" i="4"/>
  <c r="CE677" i="4"/>
  <c r="CD677" i="4"/>
  <c r="CP677" i="4" s="1"/>
  <c r="DB677" i="4" s="1"/>
  <c r="CC677" i="4"/>
  <c r="CO677" i="4" s="1"/>
  <c r="DA677" i="4" s="1"/>
  <c r="CB677" i="4"/>
  <c r="CN677" i="4" s="1"/>
  <c r="CZ677" i="4" s="1"/>
  <c r="EB677" i="4" s="1"/>
  <c r="CA677" i="4"/>
  <c r="CM677" i="4" s="1"/>
  <c r="CY677" i="4" s="1"/>
  <c r="BZ677" i="4"/>
  <c r="BY677" i="4"/>
  <c r="BX677" i="4"/>
  <c r="CJ677" i="4" s="1"/>
  <c r="CV677" i="4" s="1"/>
  <c r="DX677" i="4" s="1"/>
  <c r="BW677" i="4"/>
  <c r="BV677" i="4"/>
  <c r="CH677" i="4" s="1"/>
  <c r="CT677" i="4" s="1"/>
  <c r="BU677" i="4"/>
  <c r="CS677" i="4" s="1"/>
  <c r="DU677" i="4" s="1"/>
  <c r="BT677" i="4"/>
  <c r="CF677" i="4" s="1"/>
  <c r="CR677" i="4" s="1"/>
  <c r="DT677" i="4" s="1"/>
  <c r="DQ676" i="4"/>
  <c r="DP676" i="4"/>
  <c r="DO676" i="4"/>
  <c r="DN676" i="4"/>
  <c r="DM676" i="4"/>
  <c r="DL676" i="4"/>
  <c r="DK676" i="4"/>
  <c r="DY676" i="4" s="1"/>
  <c r="DJ676" i="4"/>
  <c r="DX676" i="4" s="1"/>
  <c r="DI676" i="4"/>
  <c r="DH676" i="4"/>
  <c r="DG676" i="4"/>
  <c r="DF676" i="4"/>
  <c r="CN676" i="4"/>
  <c r="CZ676" i="4" s="1"/>
  <c r="CU676" i="4"/>
  <c r="DW676" i="4" s="1"/>
  <c r="CF676" i="4"/>
  <c r="CR676" i="4" s="1"/>
  <c r="CE676" i="4"/>
  <c r="CQ676" i="4" s="1"/>
  <c r="DC676" i="4" s="1"/>
  <c r="EE676" i="4" s="1"/>
  <c r="CD676" i="4"/>
  <c r="CP676" i="4" s="1"/>
  <c r="DB676" i="4" s="1"/>
  <c r="ED676" i="4" s="1"/>
  <c r="CC676" i="4"/>
  <c r="CO676" i="4" s="1"/>
  <c r="DA676" i="4" s="1"/>
  <c r="CB676" i="4"/>
  <c r="CA676" i="4"/>
  <c r="CM676" i="4" s="1"/>
  <c r="CY676" i="4" s="1"/>
  <c r="EA676" i="4" s="1"/>
  <c r="BZ676" i="4"/>
  <c r="CL676" i="4" s="1"/>
  <c r="CX676" i="4" s="1"/>
  <c r="DZ676" i="4" s="1"/>
  <c r="BY676" i="4"/>
  <c r="CW676" i="4" s="1"/>
  <c r="BX676" i="4"/>
  <c r="CJ676" i="4" s="1"/>
  <c r="CV676" i="4" s="1"/>
  <c r="BW676" i="4"/>
  <c r="BV676" i="4"/>
  <c r="CH676" i="4" s="1"/>
  <c r="CT676" i="4" s="1"/>
  <c r="DV676" i="4" s="1"/>
  <c r="BU676" i="4"/>
  <c r="CS676" i="4" s="1"/>
  <c r="BT676" i="4"/>
  <c r="DQ675" i="4"/>
  <c r="DP675" i="4"/>
  <c r="ED675" i="4" s="1"/>
  <c r="DO675" i="4"/>
  <c r="DN675" i="4"/>
  <c r="DM675" i="4"/>
  <c r="EA675" i="4" s="1"/>
  <c r="DL675" i="4"/>
  <c r="DK675" i="4"/>
  <c r="DJ675" i="4"/>
  <c r="DI675" i="4"/>
  <c r="DH675" i="4"/>
  <c r="DG675" i="4"/>
  <c r="DF675" i="4"/>
  <c r="CW675" i="4"/>
  <c r="DY675" i="4" s="1"/>
  <c r="CP675" i="4"/>
  <c r="DB675" i="4" s="1"/>
  <c r="CO675" i="4"/>
  <c r="DA675" i="4" s="1"/>
  <c r="EC675" i="4" s="1"/>
  <c r="CM675" i="4"/>
  <c r="CY675" i="4" s="1"/>
  <c r="CJ675" i="4"/>
  <c r="CV675" i="4" s="1"/>
  <c r="DX675" i="4" s="1"/>
  <c r="CH675" i="4"/>
  <c r="CT675" i="4" s="1"/>
  <c r="CE675" i="4"/>
  <c r="CQ675" i="4" s="1"/>
  <c r="DC675" i="4" s="1"/>
  <c r="CD675" i="4"/>
  <c r="CC675" i="4"/>
  <c r="CB675" i="4"/>
  <c r="CN675" i="4" s="1"/>
  <c r="CZ675" i="4" s="1"/>
  <c r="EB675" i="4" s="1"/>
  <c r="CA675" i="4"/>
  <c r="BZ675" i="4"/>
  <c r="CL675" i="4" s="1"/>
  <c r="CX675" i="4" s="1"/>
  <c r="BY675" i="4"/>
  <c r="BX675" i="4"/>
  <c r="BW675" i="4"/>
  <c r="CU675" i="4" s="1"/>
  <c r="BV675" i="4"/>
  <c r="BU675" i="4"/>
  <c r="CS675" i="4" s="1"/>
  <c r="DU675" i="4" s="1"/>
  <c r="BT675" i="4"/>
  <c r="CF675" i="4" s="1"/>
  <c r="CR675" i="4" s="1"/>
  <c r="DT675" i="4" s="1"/>
  <c r="DQ674" i="4"/>
  <c r="DP674" i="4"/>
  <c r="DO674" i="4"/>
  <c r="DN674" i="4"/>
  <c r="DM674" i="4"/>
  <c r="DL674" i="4"/>
  <c r="DK674" i="4"/>
  <c r="DJ674" i="4"/>
  <c r="DI674" i="4"/>
  <c r="DH674" i="4"/>
  <c r="DG674" i="4"/>
  <c r="DF674" i="4"/>
  <c r="CO674" i="4"/>
  <c r="DA674" i="4" s="1"/>
  <c r="CJ674" i="4"/>
  <c r="CV674" i="4" s="1"/>
  <c r="CU674" i="4"/>
  <c r="DW674" i="4" s="1"/>
  <c r="CS674" i="4"/>
  <c r="CE674" i="4"/>
  <c r="CQ674" i="4" s="1"/>
  <c r="DC674" i="4" s="1"/>
  <c r="EE674" i="4" s="1"/>
  <c r="CD674" i="4"/>
  <c r="CP674" i="4" s="1"/>
  <c r="DB674" i="4" s="1"/>
  <c r="ED674" i="4" s="1"/>
  <c r="CC674" i="4"/>
  <c r="CB674" i="4"/>
  <c r="CN674" i="4" s="1"/>
  <c r="CZ674" i="4" s="1"/>
  <c r="CA674" i="4"/>
  <c r="CM674" i="4" s="1"/>
  <c r="CY674" i="4" s="1"/>
  <c r="EA674" i="4" s="1"/>
  <c r="BZ674" i="4"/>
  <c r="CL674" i="4" s="1"/>
  <c r="CX674" i="4" s="1"/>
  <c r="DZ674" i="4" s="1"/>
  <c r="BY674" i="4"/>
  <c r="CW674" i="4" s="1"/>
  <c r="BX674" i="4"/>
  <c r="BW674" i="4"/>
  <c r="BV674" i="4"/>
  <c r="CH674" i="4" s="1"/>
  <c r="CT674" i="4" s="1"/>
  <c r="DV674" i="4" s="1"/>
  <c r="BU674" i="4"/>
  <c r="BT674" i="4"/>
  <c r="CF674" i="4" s="1"/>
  <c r="CR674" i="4" s="1"/>
  <c r="DQ651" i="4"/>
  <c r="DP651" i="4"/>
  <c r="DO651" i="4"/>
  <c r="DN651" i="4"/>
  <c r="DM651" i="4"/>
  <c r="DL651" i="4"/>
  <c r="DK651" i="4"/>
  <c r="DJ651" i="4"/>
  <c r="DI651" i="4"/>
  <c r="DH651" i="4"/>
  <c r="DG651" i="4"/>
  <c r="DF651" i="4"/>
  <c r="DR651" i="4" s="1"/>
  <c r="CP651" i="4"/>
  <c r="DB651" i="4" s="1"/>
  <c r="ED651" i="4" s="1"/>
  <c r="CN651" i="4"/>
  <c r="CZ651" i="4" s="1"/>
  <c r="CF651" i="4"/>
  <c r="CR651" i="4" s="1"/>
  <c r="DT651" i="4" s="1"/>
  <c r="CE651" i="4"/>
  <c r="CQ651" i="4" s="1"/>
  <c r="DC651" i="4" s="1"/>
  <c r="EE651" i="4" s="1"/>
  <c r="CD651" i="4"/>
  <c r="CC651" i="4"/>
  <c r="CO651" i="4" s="1"/>
  <c r="DA651" i="4" s="1"/>
  <c r="CB651" i="4"/>
  <c r="CA651" i="4"/>
  <c r="CM651" i="4" s="1"/>
  <c r="CY651" i="4" s="1"/>
  <c r="EA651" i="4" s="1"/>
  <c r="BZ651" i="4"/>
  <c r="CL651" i="4" s="1"/>
  <c r="CX651" i="4" s="1"/>
  <c r="BY651" i="4"/>
  <c r="CW651" i="4" s="1"/>
  <c r="BX651" i="4"/>
  <c r="CJ651" i="4" s="1"/>
  <c r="CV651" i="4" s="1"/>
  <c r="BW651" i="4"/>
  <c r="CU651" i="4" s="1"/>
  <c r="DW651" i="4" s="1"/>
  <c r="BV651" i="4"/>
  <c r="CH651" i="4" s="1"/>
  <c r="CT651" i="4" s="1"/>
  <c r="DV651" i="4" s="1"/>
  <c r="BU651" i="4"/>
  <c r="CS651" i="4" s="1"/>
  <c r="BT651" i="4"/>
  <c r="EB649" i="4"/>
  <c r="DT649" i="4"/>
  <c r="DQ649" i="4"/>
  <c r="EE649" i="4" s="1"/>
  <c r="DP649" i="4"/>
  <c r="ED649" i="4" s="1"/>
  <c r="DO649" i="4"/>
  <c r="DN649" i="4"/>
  <c r="DM649" i="4"/>
  <c r="DL649" i="4"/>
  <c r="DK649" i="4"/>
  <c r="DJ649" i="4"/>
  <c r="DI649" i="4"/>
  <c r="DW649" i="4" s="1"/>
  <c r="DH649" i="4"/>
  <c r="DG649" i="4"/>
  <c r="DS649" i="4" s="1"/>
  <c r="DE649" i="4" s="1"/>
  <c r="EG649" i="4" s="1"/>
  <c r="DF649" i="4"/>
  <c r="CZ649" i="4"/>
  <c r="CV649" i="4"/>
  <c r="DX649" i="4" s="1"/>
  <c r="CS649" i="4"/>
  <c r="DU649" i="4" s="1"/>
  <c r="CP649" i="4"/>
  <c r="DB649" i="4" s="1"/>
  <c r="CN649" i="4"/>
  <c r="CJ649" i="4"/>
  <c r="CH649" i="4"/>
  <c r="CT649" i="4" s="1"/>
  <c r="CF649" i="4"/>
  <c r="CR649" i="4" s="1"/>
  <c r="CE649" i="4"/>
  <c r="CQ649" i="4" s="1"/>
  <c r="DC649" i="4" s="1"/>
  <c r="CD649" i="4"/>
  <c r="CC649" i="4"/>
  <c r="CO649" i="4" s="1"/>
  <c r="DA649" i="4" s="1"/>
  <c r="EC649" i="4" s="1"/>
  <c r="CB649" i="4"/>
  <c r="CA649" i="4"/>
  <c r="CM649" i="4" s="1"/>
  <c r="CY649" i="4" s="1"/>
  <c r="BZ649" i="4"/>
  <c r="CL649" i="4" s="1"/>
  <c r="CX649" i="4" s="1"/>
  <c r="BY649" i="4"/>
  <c r="CW649" i="4" s="1"/>
  <c r="DY649" i="4" s="1"/>
  <c r="BX649" i="4"/>
  <c r="BW649" i="4"/>
  <c r="CU649" i="4" s="1"/>
  <c r="BV649" i="4"/>
  <c r="BU649" i="4"/>
  <c r="BT649" i="4"/>
  <c r="ED648" i="4"/>
  <c r="DQ648" i="4"/>
  <c r="DP648" i="4"/>
  <c r="DO648" i="4"/>
  <c r="DN648" i="4"/>
  <c r="DM648" i="4"/>
  <c r="DL648" i="4"/>
  <c r="DK648" i="4"/>
  <c r="DY648" i="4" s="1"/>
  <c r="DJ648" i="4"/>
  <c r="DI648" i="4"/>
  <c r="DH648" i="4"/>
  <c r="DV648" i="4" s="1"/>
  <c r="DG648" i="4"/>
  <c r="DF648" i="4"/>
  <c r="CZ648" i="4"/>
  <c r="CM648" i="4"/>
  <c r="CY648" i="4" s="1"/>
  <c r="EA648" i="4" s="1"/>
  <c r="CJ648" i="4"/>
  <c r="CV648" i="4" s="1"/>
  <c r="DX648" i="4" s="1"/>
  <c r="CE648" i="4"/>
  <c r="CQ648" i="4" s="1"/>
  <c r="DC648" i="4" s="1"/>
  <c r="EE648" i="4" s="1"/>
  <c r="CD648" i="4"/>
  <c r="CP648" i="4" s="1"/>
  <c r="DB648" i="4" s="1"/>
  <c r="CC648" i="4"/>
  <c r="CO648" i="4" s="1"/>
  <c r="DA648" i="4" s="1"/>
  <c r="CB648" i="4"/>
  <c r="CN648" i="4" s="1"/>
  <c r="CA648" i="4"/>
  <c r="BZ648" i="4"/>
  <c r="CL648" i="4" s="1"/>
  <c r="CX648" i="4" s="1"/>
  <c r="DZ648" i="4" s="1"/>
  <c r="BY648" i="4"/>
  <c r="CW648" i="4" s="1"/>
  <c r="BX648" i="4"/>
  <c r="BW648" i="4"/>
  <c r="CU648" i="4" s="1"/>
  <c r="DW648" i="4" s="1"/>
  <c r="BV648" i="4"/>
  <c r="CH648" i="4" s="1"/>
  <c r="CT648" i="4" s="1"/>
  <c r="BU648" i="4"/>
  <c r="CS648" i="4" s="1"/>
  <c r="BT648" i="4"/>
  <c r="CF648" i="4" s="1"/>
  <c r="CR648" i="4" s="1"/>
  <c r="DQ647" i="4"/>
  <c r="DP647" i="4"/>
  <c r="DO647" i="4"/>
  <c r="DN647" i="4"/>
  <c r="DM647" i="4"/>
  <c r="DL647" i="4"/>
  <c r="DZ647" i="4" s="1"/>
  <c r="DK647" i="4"/>
  <c r="DJ647" i="4"/>
  <c r="DI647" i="4"/>
  <c r="DH647" i="4"/>
  <c r="DG647" i="4"/>
  <c r="DS647" i="4" s="1"/>
  <c r="DE647" i="4" s="1"/>
  <c r="EG647" i="4" s="1"/>
  <c r="DF647" i="4"/>
  <c r="DB647" i="4"/>
  <c r="CN647" i="4"/>
  <c r="CZ647" i="4" s="1"/>
  <c r="EB647" i="4" s="1"/>
  <c r="CL647" i="4"/>
  <c r="CX647" i="4" s="1"/>
  <c r="CJ647" i="4"/>
  <c r="CV647" i="4" s="1"/>
  <c r="CE647" i="4"/>
  <c r="CQ647" i="4" s="1"/>
  <c r="DC647" i="4" s="1"/>
  <c r="CD647" i="4"/>
  <c r="CP647" i="4" s="1"/>
  <c r="CC647" i="4"/>
  <c r="CO647" i="4" s="1"/>
  <c r="DA647" i="4" s="1"/>
  <c r="EC647" i="4" s="1"/>
  <c r="CB647" i="4"/>
  <c r="CA647" i="4"/>
  <c r="CM647" i="4" s="1"/>
  <c r="CY647" i="4" s="1"/>
  <c r="BZ647" i="4"/>
  <c r="BY647" i="4"/>
  <c r="CW647" i="4" s="1"/>
  <c r="DY647" i="4" s="1"/>
  <c r="BX647" i="4"/>
  <c r="BW647" i="4"/>
  <c r="CU647" i="4" s="1"/>
  <c r="BV647" i="4"/>
  <c r="CH647" i="4" s="1"/>
  <c r="CT647" i="4" s="1"/>
  <c r="BU647" i="4"/>
  <c r="CS647" i="4" s="1"/>
  <c r="DU647" i="4" s="1"/>
  <c r="BT647" i="4"/>
  <c r="CF647" i="4" s="1"/>
  <c r="CR647" i="4" s="1"/>
  <c r="DT647" i="4" s="1"/>
  <c r="DZ646" i="4"/>
  <c r="DQ646" i="4"/>
  <c r="DP646" i="4"/>
  <c r="DO646" i="4"/>
  <c r="EC646" i="4" s="1"/>
  <c r="DN646" i="4"/>
  <c r="EB646" i="4" s="1"/>
  <c r="DM646" i="4"/>
  <c r="DL646" i="4"/>
  <c r="DK646" i="4"/>
  <c r="DJ646" i="4"/>
  <c r="DI646" i="4"/>
  <c r="DH646" i="4"/>
  <c r="DG646" i="4"/>
  <c r="DF646" i="4"/>
  <c r="CT646" i="4"/>
  <c r="DV646" i="4" s="1"/>
  <c r="CQ646" i="4"/>
  <c r="DC646" i="4" s="1"/>
  <c r="EE646" i="4" s="1"/>
  <c r="CN646" i="4"/>
  <c r="CZ646" i="4" s="1"/>
  <c r="CL646" i="4"/>
  <c r="CX646" i="4" s="1"/>
  <c r="CH646" i="4"/>
  <c r="CF646" i="4"/>
  <c r="CR646" i="4" s="1"/>
  <c r="CE646" i="4"/>
  <c r="CD646" i="4"/>
  <c r="CP646" i="4" s="1"/>
  <c r="DB646" i="4" s="1"/>
  <c r="ED646" i="4" s="1"/>
  <c r="CC646" i="4"/>
  <c r="CO646" i="4" s="1"/>
  <c r="DA646" i="4" s="1"/>
  <c r="CB646" i="4"/>
  <c r="CA646" i="4"/>
  <c r="CM646" i="4" s="1"/>
  <c r="CY646" i="4" s="1"/>
  <c r="EA646" i="4" s="1"/>
  <c r="BZ646" i="4"/>
  <c r="BY646" i="4"/>
  <c r="CW646" i="4" s="1"/>
  <c r="BX646" i="4"/>
  <c r="CJ646" i="4" s="1"/>
  <c r="CV646" i="4" s="1"/>
  <c r="BW646" i="4"/>
  <c r="CU646" i="4" s="1"/>
  <c r="DW646" i="4" s="1"/>
  <c r="BV646" i="4"/>
  <c r="BU646" i="4"/>
  <c r="CS646" i="4" s="1"/>
  <c r="BT646" i="4"/>
  <c r="DQ645" i="4"/>
  <c r="DP645" i="4"/>
  <c r="ED645" i="4" s="1"/>
  <c r="DO645" i="4"/>
  <c r="DN645" i="4"/>
  <c r="DM645" i="4"/>
  <c r="DL645" i="4"/>
  <c r="DK645" i="4"/>
  <c r="DJ645" i="4"/>
  <c r="DI645" i="4"/>
  <c r="DH645" i="4"/>
  <c r="DV645" i="4" s="1"/>
  <c r="DG645" i="4"/>
  <c r="DF645" i="4"/>
  <c r="CW645" i="4"/>
  <c r="DY645" i="4" s="1"/>
  <c r="CV645" i="4"/>
  <c r="DX645" i="4" s="1"/>
  <c r="CP645" i="4"/>
  <c r="DB645" i="4" s="1"/>
  <c r="CO645" i="4"/>
  <c r="DA645" i="4" s="1"/>
  <c r="EC645" i="4" s="1"/>
  <c r="CJ645" i="4"/>
  <c r="CH645" i="4"/>
  <c r="CT645" i="4" s="1"/>
  <c r="CS645" i="4"/>
  <c r="DU645" i="4" s="1"/>
  <c r="CE645" i="4"/>
  <c r="CQ645" i="4" s="1"/>
  <c r="DC645" i="4" s="1"/>
  <c r="CD645" i="4"/>
  <c r="CC645" i="4"/>
  <c r="CB645" i="4"/>
  <c r="CN645" i="4" s="1"/>
  <c r="CZ645" i="4" s="1"/>
  <c r="EB645" i="4" s="1"/>
  <c r="CA645" i="4"/>
  <c r="CM645" i="4" s="1"/>
  <c r="CY645" i="4" s="1"/>
  <c r="BZ645" i="4"/>
  <c r="CL645" i="4" s="1"/>
  <c r="CX645" i="4" s="1"/>
  <c r="BY645" i="4"/>
  <c r="BX645" i="4"/>
  <c r="BW645" i="4"/>
  <c r="CU645" i="4" s="1"/>
  <c r="BV645" i="4"/>
  <c r="BU645" i="4"/>
  <c r="BT645" i="4"/>
  <c r="CF645" i="4" s="1"/>
  <c r="CR645" i="4" s="1"/>
  <c r="DQ644" i="4"/>
  <c r="DP644" i="4"/>
  <c r="DO644" i="4"/>
  <c r="DN644" i="4"/>
  <c r="DM644" i="4"/>
  <c r="DL644" i="4"/>
  <c r="DK644" i="4"/>
  <c r="DJ644" i="4"/>
  <c r="DX644" i="4" s="1"/>
  <c r="DI644" i="4"/>
  <c r="DH644" i="4"/>
  <c r="DG644" i="4"/>
  <c r="DF644" i="4"/>
  <c r="CZ644" i="4"/>
  <c r="CY644" i="4"/>
  <c r="EA644" i="4" s="1"/>
  <c r="CP644" i="4"/>
  <c r="DB644" i="4" s="1"/>
  <c r="CL644" i="4"/>
  <c r="CX644" i="4" s="1"/>
  <c r="DZ644" i="4" s="1"/>
  <c r="CJ644" i="4"/>
  <c r="CV644" i="4" s="1"/>
  <c r="CH644" i="4"/>
  <c r="CT644" i="4" s="1"/>
  <c r="DV644" i="4" s="1"/>
  <c r="CE644" i="4"/>
  <c r="CQ644" i="4" s="1"/>
  <c r="DC644" i="4" s="1"/>
  <c r="EE644" i="4" s="1"/>
  <c r="CD644" i="4"/>
  <c r="CC644" i="4"/>
  <c r="CO644" i="4" s="1"/>
  <c r="DA644" i="4" s="1"/>
  <c r="CB644" i="4"/>
  <c r="CN644" i="4" s="1"/>
  <c r="CA644" i="4"/>
  <c r="CM644" i="4" s="1"/>
  <c r="BZ644" i="4"/>
  <c r="BY644" i="4"/>
  <c r="CW644" i="4" s="1"/>
  <c r="BX644" i="4"/>
  <c r="BW644" i="4"/>
  <c r="CU644" i="4" s="1"/>
  <c r="DW644" i="4" s="1"/>
  <c r="BV644" i="4"/>
  <c r="BU644" i="4"/>
  <c r="CS644" i="4" s="1"/>
  <c r="BT644" i="4"/>
  <c r="CF644" i="4" s="1"/>
  <c r="CR644" i="4" s="1"/>
  <c r="DU643" i="4"/>
  <c r="DT643" i="4"/>
  <c r="DQ643" i="4"/>
  <c r="DP643" i="4"/>
  <c r="DO643" i="4"/>
  <c r="DN643" i="4"/>
  <c r="DM643" i="4"/>
  <c r="DL643" i="4"/>
  <c r="DZ643" i="4" s="1"/>
  <c r="DK643" i="4"/>
  <c r="DJ643" i="4"/>
  <c r="DI643" i="4"/>
  <c r="DH643" i="4"/>
  <c r="DG643" i="4"/>
  <c r="DS643" i="4" s="1"/>
  <c r="DF643" i="4"/>
  <c r="DB643" i="4"/>
  <c r="CW643" i="4"/>
  <c r="DY643" i="4" s="1"/>
  <c r="CV643" i="4"/>
  <c r="DX643" i="4" s="1"/>
  <c r="CS643" i="4"/>
  <c r="CO643" i="4"/>
  <c r="DA643" i="4" s="1"/>
  <c r="EC643" i="4" s="1"/>
  <c r="CL643" i="4"/>
  <c r="CX643" i="4" s="1"/>
  <c r="CJ643" i="4"/>
  <c r="CF643" i="4"/>
  <c r="CR643" i="4" s="1"/>
  <c r="CE643" i="4"/>
  <c r="CQ643" i="4" s="1"/>
  <c r="DC643" i="4" s="1"/>
  <c r="CD643" i="4"/>
  <c r="CP643" i="4" s="1"/>
  <c r="CC643" i="4"/>
  <c r="CB643" i="4"/>
  <c r="CN643" i="4" s="1"/>
  <c r="CZ643" i="4" s="1"/>
  <c r="EB643" i="4" s="1"/>
  <c r="CA643" i="4"/>
  <c r="CM643" i="4" s="1"/>
  <c r="CY643" i="4" s="1"/>
  <c r="BZ643" i="4"/>
  <c r="BY643" i="4"/>
  <c r="BX643" i="4"/>
  <c r="BW643" i="4"/>
  <c r="CU643" i="4" s="1"/>
  <c r="BV643" i="4"/>
  <c r="CH643" i="4" s="1"/>
  <c r="CT643" i="4" s="1"/>
  <c r="BU643" i="4"/>
  <c r="BT643" i="4"/>
  <c r="DZ642" i="4"/>
  <c r="DS642" i="4"/>
  <c r="DQ642" i="4"/>
  <c r="DP642" i="4"/>
  <c r="DO642" i="4"/>
  <c r="EC642" i="4" s="1"/>
  <c r="DN642" i="4"/>
  <c r="EB642" i="4" s="1"/>
  <c r="DM642" i="4"/>
  <c r="DL642" i="4"/>
  <c r="DK642" i="4"/>
  <c r="DJ642" i="4"/>
  <c r="DI642" i="4"/>
  <c r="DH642" i="4"/>
  <c r="DG642" i="4"/>
  <c r="DU642" i="4" s="1"/>
  <c r="DF642" i="4"/>
  <c r="DB642" i="4"/>
  <c r="ED642" i="4" s="1"/>
  <c r="CY642" i="4"/>
  <c r="EA642" i="4" s="1"/>
  <c r="CU642" i="4"/>
  <c r="DW642" i="4" s="1"/>
  <c r="CN642" i="4"/>
  <c r="CZ642" i="4" s="1"/>
  <c r="CM642" i="4"/>
  <c r="CH642" i="4"/>
  <c r="CT642" i="4" s="1"/>
  <c r="DV642" i="4" s="1"/>
  <c r="CF642" i="4"/>
  <c r="CR642" i="4" s="1"/>
  <c r="CE642" i="4"/>
  <c r="CQ642" i="4" s="1"/>
  <c r="DC642" i="4" s="1"/>
  <c r="EE642" i="4" s="1"/>
  <c r="CD642" i="4"/>
  <c r="CP642" i="4" s="1"/>
  <c r="CC642" i="4"/>
  <c r="CO642" i="4" s="1"/>
  <c r="DA642" i="4" s="1"/>
  <c r="CB642" i="4"/>
  <c r="CA642" i="4"/>
  <c r="BZ642" i="4"/>
  <c r="CL642" i="4" s="1"/>
  <c r="CX642" i="4" s="1"/>
  <c r="BY642" i="4"/>
  <c r="CW642" i="4" s="1"/>
  <c r="BX642" i="4"/>
  <c r="CJ642" i="4" s="1"/>
  <c r="CV642" i="4" s="1"/>
  <c r="BW642" i="4"/>
  <c r="BV642" i="4"/>
  <c r="BU642" i="4"/>
  <c r="CS642" i="4" s="1"/>
  <c r="BT642" i="4"/>
  <c r="DV641" i="4"/>
  <c r="DQ641" i="4"/>
  <c r="DP641" i="4"/>
  <c r="DO641" i="4"/>
  <c r="DN641" i="4"/>
  <c r="DM641" i="4"/>
  <c r="EA641" i="4" s="1"/>
  <c r="DL641" i="4"/>
  <c r="DZ641" i="4" s="1"/>
  <c r="DK641" i="4"/>
  <c r="DJ641" i="4"/>
  <c r="DI641" i="4"/>
  <c r="DH641" i="4"/>
  <c r="DG641" i="4"/>
  <c r="DF641" i="4"/>
  <c r="CX641" i="4"/>
  <c r="CP641" i="4"/>
  <c r="DB641" i="4" s="1"/>
  <c r="ED641" i="4" s="1"/>
  <c r="CH641" i="4"/>
  <c r="CT641" i="4" s="1"/>
  <c r="CF641" i="4"/>
  <c r="CR641" i="4" s="1"/>
  <c r="DT641" i="4" s="1"/>
  <c r="CE641" i="4"/>
  <c r="CQ641" i="4" s="1"/>
  <c r="DC641" i="4" s="1"/>
  <c r="CD641" i="4"/>
  <c r="CC641" i="4"/>
  <c r="CO641" i="4" s="1"/>
  <c r="DA641" i="4" s="1"/>
  <c r="EC641" i="4" s="1"/>
  <c r="CB641" i="4"/>
  <c r="CN641" i="4" s="1"/>
  <c r="CZ641" i="4" s="1"/>
  <c r="CA641" i="4"/>
  <c r="CM641" i="4" s="1"/>
  <c r="CY641" i="4" s="1"/>
  <c r="BZ641" i="4"/>
  <c r="CL641" i="4" s="1"/>
  <c r="BY641" i="4"/>
  <c r="CW641" i="4" s="1"/>
  <c r="DY641" i="4" s="1"/>
  <c r="BX641" i="4"/>
  <c r="CJ641" i="4" s="1"/>
  <c r="CV641" i="4" s="1"/>
  <c r="DX641" i="4" s="1"/>
  <c r="BW641" i="4"/>
  <c r="CU641" i="4" s="1"/>
  <c r="BV641" i="4"/>
  <c r="BU641" i="4"/>
  <c r="CS641" i="4" s="1"/>
  <c r="DU641" i="4" s="1"/>
  <c r="BT641" i="4"/>
  <c r="EE640" i="4"/>
  <c r="DQ640" i="4"/>
  <c r="DP640" i="4"/>
  <c r="DO640" i="4"/>
  <c r="EC640" i="4" s="1"/>
  <c r="DN640" i="4"/>
  <c r="DM640" i="4"/>
  <c r="DL640" i="4"/>
  <c r="DK640" i="4"/>
  <c r="DJ640" i="4"/>
  <c r="DX640" i="4" s="1"/>
  <c r="DI640" i="4"/>
  <c r="DH640" i="4"/>
  <c r="DG640" i="4"/>
  <c r="DU640" i="4" s="1"/>
  <c r="DF640" i="4"/>
  <c r="CY640" i="4"/>
  <c r="EA640" i="4" s="1"/>
  <c r="CX640" i="4"/>
  <c r="DZ640" i="4" s="1"/>
  <c r="CQ640" i="4"/>
  <c r="DC640" i="4" s="1"/>
  <c r="CM640" i="4"/>
  <c r="CL640" i="4"/>
  <c r="CJ640" i="4"/>
  <c r="CV640" i="4" s="1"/>
  <c r="CU640" i="4"/>
  <c r="DW640" i="4" s="1"/>
  <c r="CE640" i="4"/>
  <c r="CD640" i="4"/>
  <c r="CP640" i="4" s="1"/>
  <c r="DB640" i="4" s="1"/>
  <c r="ED640" i="4" s="1"/>
  <c r="CC640" i="4"/>
  <c r="CO640" i="4" s="1"/>
  <c r="DA640" i="4" s="1"/>
  <c r="CB640" i="4"/>
  <c r="CN640" i="4" s="1"/>
  <c r="CZ640" i="4" s="1"/>
  <c r="CA640" i="4"/>
  <c r="BZ640" i="4"/>
  <c r="BY640" i="4"/>
  <c r="CW640" i="4" s="1"/>
  <c r="BX640" i="4"/>
  <c r="BW640" i="4"/>
  <c r="BV640" i="4"/>
  <c r="CH640" i="4" s="1"/>
  <c r="CT640" i="4" s="1"/>
  <c r="BU640" i="4"/>
  <c r="CS640" i="4" s="1"/>
  <c r="BT640" i="4"/>
  <c r="CF640" i="4" s="1"/>
  <c r="CR640" i="4" s="1"/>
  <c r="EC639" i="4"/>
  <c r="DT639" i="4"/>
  <c r="DQ639" i="4"/>
  <c r="EE639" i="4" s="1"/>
  <c r="DP639" i="4"/>
  <c r="DO639" i="4"/>
  <c r="DN639" i="4"/>
  <c r="DM639" i="4"/>
  <c r="DL639" i="4"/>
  <c r="DK639" i="4"/>
  <c r="DJ639" i="4"/>
  <c r="DX639" i="4" s="1"/>
  <c r="DI639" i="4"/>
  <c r="DH639" i="4"/>
  <c r="DG639" i="4"/>
  <c r="DF639" i="4"/>
  <c r="DA639" i="4"/>
  <c r="CS639" i="4"/>
  <c r="DU639" i="4" s="1"/>
  <c r="CR639" i="4"/>
  <c r="CL639" i="4"/>
  <c r="CX639" i="4" s="1"/>
  <c r="CF639" i="4"/>
  <c r="CE639" i="4"/>
  <c r="CQ639" i="4" s="1"/>
  <c r="DC639" i="4" s="1"/>
  <c r="CD639" i="4"/>
  <c r="CP639" i="4" s="1"/>
  <c r="DB639" i="4" s="1"/>
  <c r="CC639" i="4"/>
  <c r="CO639" i="4" s="1"/>
  <c r="CB639" i="4"/>
  <c r="CN639" i="4" s="1"/>
  <c r="CZ639" i="4" s="1"/>
  <c r="EB639" i="4" s="1"/>
  <c r="CA639" i="4"/>
  <c r="CM639" i="4" s="1"/>
  <c r="CY639" i="4" s="1"/>
  <c r="BZ639" i="4"/>
  <c r="BY639" i="4"/>
  <c r="CW639" i="4" s="1"/>
  <c r="DY639" i="4" s="1"/>
  <c r="BX639" i="4"/>
  <c r="CJ639" i="4" s="1"/>
  <c r="CV639" i="4" s="1"/>
  <c r="BW639" i="4"/>
  <c r="CU639" i="4" s="1"/>
  <c r="BV639" i="4"/>
  <c r="CH639" i="4" s="1"/>
  <c r="CT639" i="4" s="1"/>
  <c r="BU639" i="4"/>
  <c r="BT639" i="4"/>
  <c r="EA638" i="4"/>
  <c r="DQ638" i="4"/>
  <c r="DP638" i="4"/>
  <c r="DO638" i="4"/>
  <c r="EC638" i="4" s="1"/>
  <c r="DN638" i="4"/>
  <c r="EB638" i="4" s="1"/>
  <c r="DM638" i="4"/>
  <c r="DL638" i="4"/>
  <c r="DK638" i="4"/>
  <c r="DJ638" i="4"/>
  <c r="DI638" i="4"/>
  <c r="DH638" i="4"/>
  <c r="DG638" i="4"/>
  <c r="DF638" i="4"/>
  <c r="CX638" i="4"/>
  <c r="DZ638" i="4" s="1"/>
  <c r="CQ638" i="4"/>
  <c r="DC638" i="4" s="1"/>
  <c r="EE638" i="4" s="1"/>
  <c r="CP638" i="4"/>
  <c r="DB638" i="4" s="1"/>
  <c r="ED638" i="4" s="1"/>
  <c r="CN638" i="4"/>
  <c r="CZ638" i="4" s="1"/>
  <c r="CH638" i="4"/>
  <c r="CT638" i="4" s="1"/>
  <c r="DV638" i="4" s="1"/>
  <c r="CF638" i="4"/>
  <c r="CR638" i="4" s="1"/>
  <c r="CE638" i="4"/>
  <c r="CD638" i="4"/>
  <c r="CC638" i="4"/>
  <c r="CO638" i="4" s="1"/>
  <c r="DA638" i="4" s="1"/>
  <c r="CB638" i="4"/>
  <c r="CA638" i="4"/>
  <c r="CM638" i="4" s="1"/>
  <c r="CY638" i="4" s="1"/>
  <c r="BZ638" i="4"/>
  <c r="CL638" i="4" s="1"/>
  <c r="BY638" i="4"/>
  <c r="CW638" i="4" s="1"/>
  <c r="BX638" i="4"/>
  <c r="CJ638" i="4" s="1"/>
  <c r="CV638" i="4" s="1"/>
  <c r="BW638" i="4"/>
  <c r="CU638" i="4" s="1"/>
  <c r="DW638" i="4" s="1"/>
  <c r="BV638" i="4"/>
  <c r="BU638" i="4"/>
  <c r="CS638" i="4" s="1"/>
  <c r="BT638" i="4"/>
  <c r="DQ637" i="4"/>
  <c r="EE637" i="4" s="1"/>
  <c r="DP637" i="4"/>
  <c r="ED637" i="4" s="1"/>
  <c r="DO637" i="4"/>
  <c r="DN637" i="4"/>
  <c r="DM637" i="4"/>
  <c r="DL637" i="4"/>
  <c r="DK637" i="4"/>
  <c r="DJ637" i="4"/>
  <c r="DI637" i="4"/>
  <c r="DH637" i="4"/>
  <c r="DG637" i="4"/>
  <c r="DF637" i="4"/>
  <c r="CZ637" i="4"/>
  <c r="CW637" i="4"/>
  <c r="DY637" i="4" s="1"/>
  <c r="CP637" i="4"/>
  <c r="DB637" i="4" s="1"/>
  <c r="CN637" i="4"/>
  <c r="CJ637" i="4"/>
  <c r="CV637" i="4" s="1"/>
  <c r="DX637" i="4" s="1"/>
  <c r="CH637" i="4"/>
  <c r="CT637" i="4" s="1"/>
  <c r="CS637" i="4"/>
  <c r="DU637" i="4" s="1"/>
  <c r="CF637" i="4"/>
  <c r="CR637" i="4" s="1"/>
  <c r="CE637" i="4"/>
  <c r="CQ637" i="4" s="1"/>
  <c r="DC637" i="4" s="1"/>
  <c r="CD637" i="4"/>
  <c r="CC637" i="4"/>
  <c r="CO637" i="4" s="1"/>
  <c r="DA637" i="4" s="1"/>
  <c r="EC637" i="4" s="1"/>
  <c r="CB637" i="4"/>
  <c r="CA637" i="4"/>
  <c r="CM637" i="4" s="1"/>
  <c r="CY637" i="4" s="1"/>
  <c r="BZ637" i="4"/>
  <c r="CL637" i="4" s="1"/>
  <c r="CX637" i="4" s="1"/>
  <c r="BY637" i="4"/>
  <c r="BX637" i="4"/>
  <c r="BW637" i="4"/>
  <c r="CU637" i="4" s="1"/>
  <c r="BV637" i="4"/>
  <c r="BU637" i="4"/>
  <c r="BT637" i="4"/>
  <c r="EF636" i="4"/>
  <c r="DQ636" i="4"/>
  <c r="DP636" i="4"/>
  <c r="DO636" i="4"/>
  <c r="DN636" i="4"/>
  <c r="DM636" i="4"/>
  <c r="DL636" i="4"/>
  <c r="DK636" i="4"/>
  <c r="DJ636" i="4"/>
  <c r="DX636" i="4" s="1"/>
  <c r="DI636" i="4"/>
  <c r="DH636" i="4"/>
  <c r="DG636" i="4"/>
  <c r="DF636" i="4"/>
  <c r="DR636" i="4" s="1"/>
  <c r="DD636" i="4" s="1"/>
  <c r="CX636" i="4"/>
  <c r="DZ636" i="4" s="1"/>
  <c r="CU636" i="4"/>
  <c r="DW636" i="4" s="1"/>
  <c r="CR636" i="4"/>
  <c r="CQ636" i="4"/>
  <c r="DC636" i="4" s="1"/>
  <c r="EE636" i="4" s="1"/>
  <c r="CJ636" i="4"/>
  <c r="CV636" i="4" s="1"/>
  <c r="CE636" i="4"/>
  <c r="CD636" i="4"/>
  <c r="CP636" i="4" s="1"/>
  <c r="DB636" i="4" s="1"/>
  <c r="ED636" i="4" s="1"/>
  <c r="CC636" i="4"/>
  <c r="CO636" i="4" s="1"/>
  <c r="DA636" i="4" s="1"/>
  <c r="CB636" i="4"/>
  <c r="CN636" i="4" s="1"/>
  <c r="CZ636" i="4" s="1"/>
  <c r="CA636" i="4"/>
  <c r="CM636" i="4" s="1"/>
  <c r="CY636" i="4" s="1"/>
  <c r="EA636" i="4" s="1"/>
  <c r="BZ636" i="4"/>
  <c r="CL636" i="4" s="1"/>
  <c r="BY636" i="4"/>
  <c r="CW636" i="4" s="1"/>
  <c r="BX636" i="4"/>
  <c r="BW636" i="4"/>
  <c r="BV636" i="4"/>
  <c r="CH636" i="4" s="1"/>
  <c r="CT636" i="4" s="1"/>
  <c r="BU636" i="4"/>
  <c r="CS636" i="4" s="1"/>
  <c r="BT636" i="4"/>
  <c r="CF636" i="4" s="1"/>
  <c r="DZ635" i="4"/>
  <c r="DT635" i="4"/>
  <c r="DQ635" i="4"/>
  <c r="DP635" i="4"/>
  <c r="DO635" i="4"/>
  <c r="DN635" i="4"/>
  <c r="DM635" i="4"/>
  <c r="EA635" i="4" s="1"/>
  <c r="DL635" i="4"/>
  <c r="DK635" i="4"/>
  <c r="DJ635" i="4"/>
  <c r="DX635" i="4" s="1"/>
  <c r="DI635" i="4"/>
  <c r="DH635" i="4"/>
  <c r="DG635" i="4"/>
  <c r="DS635" i="4" s="1"/>
  <c r="DF635" i="4"/>
  <c r="DB635" i="4"/>
  <c r="CS635" i="4"/>
  <c r="DU635" i="4" s="1"/>
  <c r="CR635" i="4"/>
  <c r="CN635" i="4"/>
  <c r="CZ635" i="4" s="1"/>
  <c r="EB635" i="4" s="1"/>
  <c r="CL635" i="4"/>
  <c r="CX635" i="4" s="1"/>
  <c r="CF635" i="4"/>
  <c r="CE635" i="4"/>
  <c r="CQ635" i="4" s="1"/>
  <c r="DC635" i="4" s="1"/>
  <c r="CD635" i="4"/>
  <c r="CP635" i="4" s="1"/>
  <c r="CC635" i="4"/>
  <c r="CO635" i="4" s="1"/>
  <c r="DA635" i="4" s="1"/>
  <c r="EC635" i="4" s="1"/>
  <c r="CB635" i="4"/>
  <c r="CA635" i="4"/>
  <c r="CM635" i="4" s="1"/>
  <c r="CY635" i="4" s="1"/>
  <c r="BZ635" i="4"/>
  <c r="BY635" i="4"/>
  <c r="CW635" i="4" s="1"/>
  <c r="DY635" i="4" s="1"/>
  <c r="BX635" i="4"/>
  <c r="CJ635" i="4" s="1"/>
  <c r="CV635" i="4" s="1"/>
  <c r="BW635" i="4"/>
  <c r="CU635" i="4" s="1"/>
  <c r="BV635" i="4"/>
  <c r="CH635" i="4" s="1"/>
  <c r="CT635" i="4" s="1"/>
  <c r="BU635" i="4"/>
  <c r="BT635" i="4"/>
  <c r="ED634" i="4"/>
  <c r="DZ634" i="4"/>
  <c r="DQ634" i="4"/>
  <c r="DP634" i="4"/>
  <c r="DO634" i="4"/>
  <c r="DN634" i="4"/>
  <c r="DM634" i="4"/>
  <c r="EA634" i="4" s="1"/>
  <c r="DL634" i="4"/>
  <c r="DK634" i="4"/>
  <c r="DJ634" i="4"/>
  <c r="DI634" i="4"/>
  <c r="DH634" i="4"/>
  <c r="DG634" i="4"/>
  <c r="DF634" i="4"/>
  <c r="CZ634" i="4"/>
  <c r="EB634" i="4" s="1"/>
  <c r="CY634" i="4"/>
  <c r="CW634" i="4"/>
  <c r="DY634" i="4" s="1"/>
  <c r="CU634" i="4"/>
  <c r="DW634" i="4" s="1"/>
  <c r="CQ634" i="4"/>
  <c r="DC634" i="4" s="1"/>
  <c r="CO634" i="4"/>
  <c r="DA634" i="4" s="1"/>
  <c r="CN634" i="4"/>
  <c r="CL634" i="4"/>
  <c r="CX634" i="4" s="1"/>
  <c r="CJ634" i="4"/>
  <c r="CV634" i="4" s="1"/>
  <c r="CF634" i="4"/>
  <c r="CR634" i="4" s="1"/>
  <c r="DT634" i="4" s="1"/>
  <c r="CE634" i="4"/>
  <c r="CD634" i="4"/>
  <c r="CP634" i="4" s="1"/>
  <c r="DB634" i="4" s="1"/>
  <c r="CC634" i="4"/>
  <c r="CB634" i="4"/>
  <c r="CA634" i="4"/>
  <c r="CM634" i="4" s="1"/>
  <c r="BZ634" i="4"/>
  <c r="BY634" i="4"/>
  <c r="BX634" i="4"/>
  <c r="BW634" i="4"/>
  <c r="BV634" i="4"/>
  <c r="CH634" i="4" s="1"/>
  <c r="CT634" i="4" s="1"/>
  <c r="BU634" i="4"/>
  <c r="CS634" i="4" s="1"/>
  <c r="DU634" i="4" s="1"/>
  <c r="BT634" i="4"/>
  <c r="DQ633" i="4"/>
  <c r="EE633" i="4" s="1"/>
  <c r="DP633" i="4"/>
  <c r="DO633" i="4"/>
  <c r="DN633" i="4"/>
  <c r="EB633" i="4" s="1"/>
  <c r="DM633" i="4"/>
  <c r="DL633" i="4"/>
  <c r="DK633" i="4"/>
  <c r="DJ633" i="4"/>
  <c r="DI633" i="4"/>
  <c r="DH633" i="4"/>
  <c r="DG633" i="4"/>
  <c r="DF633" i="4"/>
  <c r="DB633" i="4"/>
  <c r="ED633" i="4" s="1"/>
  <c r="DA633" i="4"/>
  <c r="EC633" i="4" s="1"/>
  <c r="CS633" i="4"/>
  <c r="DU633" i="4" s="1"/>
  <c r="CO633" i="4"/>
  <c r="CN633" i="4"/>
  <c r="CZ633" i="4" s="1"/>
  <c r="CL633" i="4"/>
  <c r="CX633" i="4" s="1"/>
  <c r="DZ633" i="4" s="1"/>
  <c r="CW633" i="4"/>
  <c r="CH633" i="4"/>
  <c r="CT633" i="4" s="1"/>
  <c r="DV633" i="4" s="1"/>
  <c r="CF633" i="4"/>
  <c r="CR633" i="4" s="1"/>
  <c r="CE633" i="4"/>
  <c r="CQ633" i="4" s="1"/>
  <c r="DC633" i="4" s="1"/>
  <c r="CD633" i="4"/>
  <c r="CP633" i="4" s="1"/>
  <c r="CC633" i="4"/>
  <c r="CB633" i="4"/>
  <c r="CA633" i="4"/>
  <c r="CM633" i="4" s="1"/>
  <c r="CY633" i="4" s="1"/>
  <c r="EA633" i="4" s="1"/>
  <c r="BZ633" i="4"/>
  <c r="BY633" i="4"/>
  <c r="BX633" i="4"/>
  <c r="CJ633" i="4" s="1"/>
  <c r="CV633" i="4" s="1"/>
  <c r="BW633" i="4"/>
  <c r="CU633" i="4" s="1"/>
  <c r="BV633" i="4"/>
  <c r="BU633" i="4"/>
  <c r="BT633" i="4"/>
  <c r="DX632" i="4"/>
  <c r="DT632" i="4"/>
  <c r="DQ632" i="4"/>
  <c r="DP632" i="4"/>
  <c r="DO632" i="4"/>
  <c r="DN632" i="4"/>
  <c r="DM632" i="4"/>
  <c r="DL632" i="4"/>
  <c r="DK632" i="4"/>
  <c r="DJ632" i="4"/>
  <c r="DI632" i="4"/>
  <c r="DH632" i="4"/>
  <c r="DV632" i="4" s="1"/>
  <c r="DG632" i="4"/>
  <c r="DF632" i="4"/>
  <c r="DR632" i="4" s="1"/>
  <c r="DA632" i="4"/>
  <c r="EC632" i="4" s="1"/>
  <c r="CZ632" i="4"/>
  <c r="EB632" i="4" s="1"/>
  <c r="CY632" i="4"/>
  <c r="EA632" i="4" s="1"/>
  <c r="CX632" i="4"/>
  <c r="CQ632" i="4"/>
  <c r="DC632" i="4" s="1"/>
  <c r="CP632" i="4"/>
  <c r="DB632" i="4" s="1"/>
  <c r="ED632" i="4" s="1"/>
  <c r="CO632" i="4"/>
  <c r="CJ632" i="4"/>
  <c r="CV632" i="4" s="1"/>
  <c r="CH632" i="4"/>
  <c r="CT632" i="4" s="1"/>
  <c r="CS632" i="4"/>
  <c r="DU632" i="4" s="1"/>
  <c r="CF632" i="4"/>
  <c r="CR632" i="4" s="1"/>
  <c r="CE632" i="4"/>
  <c r="CD632" i="4"/>
  <c r="CC632" i="4"/>
  <c r="CB632" i="4"/>
  <c r="CN632" i="4" s="1"/>
  <c r="CA632" i="4"/>
  <c r="CM632" i="4" s="1"/>
  <c r="BZ632" i="4"/>
  <c r="CL632" i="4" s="1"/>
  <c r="BY632" i="4"/>
  <c r="CW632" i="4" s="1"/>
  <c r="BX632" i="4"/>
  <c r="BW632" i="4"/>
  <c r="CU632" i="4" s="1"/>
  <c r="BV632" i="4"/>
  <c r="BU632" i="4"/>
  <c r="BT632" i="4"/>
  <c r="EC631" i="4"/>
  <c r="DX631" i="4"/>
  <c r="DS631" i="4"/>
  <c r="DQ631" i="4"/>
  <c r="DP631" i="4"/>
  <c r="DO631" i="4"/>
  <c r="DN631" i="4"/>
  <c r="EB631" i="4" s="1"/>
  <c r="DM631" i="4"/>
  <c r="DL631" i="4"/>
  <c r="DK631" i="4"/>
  <c r="DJ631" i="4"/>
  <c r="DI631" i="4"/>
  <c r="DH631" i="4"/>
  <c r="DG631" i="4"/>
  <c r="DF631" i="4"/>
  <c r="DB631" i="4"/>
  <c r="ED631" i="4" s="1"/>
  <c r="CZ631" i="4"/>
  <c r="CX631" i="4"/>
  <c r="DZ631" i="4" s="1"/>
  <c r="CP631" i="4"/>
  <c r="CO631" i="4"/>
  <c r="DA631" i="4" s="1"/>
  <c r="CL631" i="4"/>
  <c r="CW631" i="4"/>
  <c r="CJ631" i="4"/>
  <c r="CV631" i="4" s="1"/>
  <c r="CS631" i="4"/>
  <c r="DU631" i="4" s="1"/>
  <c r="CE631" i="4"/>
  <c r="CQ631" i="4" s="1"/>
  <c r="DC631" i="4" s="1"/>
  <c r="EE631" i="4" s="1"/>
  <c r="CD631" i="4"/>
  <c r="CC631" i="4"/>
  <c r="CB631" i="4"/>
  <c r="CN631" i="4" s="1"/>
  <c r="CA631" i="4"/>
  <c r="CM631" i="4" s="1"/>
  <c r="CY631" i="4" s="1"/>
  <c r="BZ631" i="4"/>
  <c r="BY631" i="4"/>
  <c r="BX631" i="4"/>
  <c r="BW631" i="4"/>
  <c r="CU631" i="4" s="1"/>
  <c r="BV631" i="4"/>
  <c r="CH631" i="4" s="1"/>
  <c r="CT631" i="4" s="1"/>
  <c r="BU631" i="4"/>
  <c r="BT631" i="4"/>
  <c r="CF631" i="4" s="1"/>
  <c r="CR631" i="4" s="1"/>
  <c r="DZ630" i="4"/>
  <c r="DQ630" i="4"/>
  <c r="EE630" i="4" s="1"/>
  <c r="DP630" i="4"/>
  <c r="ED630" i="4" s="1"/>
  <c r="DO630" i="4"/>
  <c r="EC630" i="4" s="1"/>
  <c r="DN630" i="4"/>
  <c r="DM630" i="4"/>
  <c r="DL630" i="4"/>
  <c r="DK630" i="4"/>
  <c r="DJ630" i="4"/>
  <c r="DI630" i="4"/>
  <c r="DH630" i="4"/>
  <c r="DG630" i="4"/>
  <c r="DS630" i="4" s="1"/>
  <c r="DE630" i="4" s="1"/>
  <c r="EG630" i="4" s="1"/>
  <c r="DF630" i="4"/>
  <c r="DB630" i="4"/>
  <c r="DA630" i="4"/>
  <c r="CV630" i="4"/>
  <c r="CS630" i="4"/>
  <c r="DU630" i="4" s="1"/>
  <c r="CR630" i="4"/>
  <c r="DT630" i="4" s="1"/>
  <c r="CQ630" i="4"/>
  <c r="DC630" i="4" s="1"/>
  <c r="CL630" i="4"/>
  <c r="CX630" i="4" s="1"/>
  <c r="CJ630" i="4"/>
  <c r="CU630" i="4"/>
  <c r="CF630" i="4"/>
  <c r="CE630" i="4"/>
  <c r="CD630" i="4"/>
  <c r="CP630" i="4" s="1"/>
  <c r="CC630" i="4"/>
  <c r="CO630" i="4" s="1"/>
  <c r="CB630" i="4"/>
  <c r="CN630" i="4" s="1"/>
  <c r="CZ630" i="4" s="1"/>
  <c r="EB630" i="4" s="1"/>
  <c r="CA630" i="4"/>
  <c r="CM630" i="4" s="1"/>
  <c r="CY630" i="4" s="1"/>
  <c r="BZ630" i="4"/>
  <c r="BY630" i="4"/>
  <c r="CW630" i="4" s="1"/>
  <c r="DY630" i="4" s="1"/>
  <c r="BX630" i="4"/>
  <c r="BW630" i="4"/>
  <c r="BV630" i="4"/>
  <c r="CH630" i="4" s="1"/>
  <c r="CT630" i="4" s="1"/>
  <c r="BU630" i="4"/>
  <c r="BT630" i="4"/>
  <c r="EA629" i="4"/>
  <c r="DQ629" i="4"/>
  <c r="DP629" i="4"/>
  <c r="DO629" i="4"/>
  <c r="DN629" i="4"/>
  <c r="DM629" i="4"/>
  <c r="DL629" i="4"/>
  <c r="DK629" i="4"/>
  <c r="DJ629" i="4"/>
  <c r="DX629" i="4" s="1"/>
  <c r="DI629" i="4"/>
  <c r="DH629" i="4"/>
  <c r="DG629" i="4"/>
  <c r="DF629" i="4"/>
  <c r="CW629" i="4"/>
  <c r="DY629" i="4" s="1"/>
  <c r="CV629" i="4"/>
  <c r="CO629" i="4"/>
  <c r="DA629" i="4" s="1"/>
  <c r="CN629" i="4"/>
  <c r="CZ629" i="4" s="1"/>
  <c r="CM629" i="4"/>
  <c r="CY629" i="4" s="1"/>
  <c r="CF629" i="4"/>
  <c r="CR629" i="4" s="1"/>
  <c r="CE629" i="4"/>
  <c r="CQ629" i="4" s="1"/>
  <c r="DC629" i="4" s="1"/>
  <c r="EE629" i="4" s="1"/>
  <c r="CD629" i="4"/>
  <c r="CP629" i="4" s="1"/>
  <c r="DB629" i="4" s="1"/>
  <c r="ED629" i="4" s="1"/>
  <c r="CC629" i="4"/>
  <c r="CB629" i="4"/>
  <c r="CA629" i="4"/>
  <c r="BZ629" i="4"/>
  <c r="CL629" i="4" s="1"/>
  <c r="CX629" i="4" s="1"/>
  <c r="DZ629" i="4" s="1"/>
  <c r="BY629" i="4"/>
  <c r="BX629" i="4"/>
  <c r="CJ629" i="4" s="1"/>
  <c r="BW629" i="4"/>
  <c r="CU629" i="4" s="1"/>
  <c r="DW629" i="4" s="1"/>
  <c r="BV629" i="4"/>
  <c r="CH629" i="4" s="1"/>
  <c r="CT629" i="4" s="1"/>
  <c r="DV629" i="4" s="1"/>
  <c r="BU629" i="4"/>
  <c r="CS629" i="4" s="1"/>
  <c r="BT629" i="4"/>
  <c r="ED628" i="4"/>
  <c r="DS628" i="4"/>
  <c r="DE628" i="4" s="1"/>
  <c r="EG628" i="4" s="1"/>
  <c r="DQ628" i="4"/>
  <c r="EE628" i="4" s="1"/>
  <c r="DP628" i="4"/>
  <c r="DO628" i="4"/>
  <c r="DN628" i="4"/>
  <c r="DM628" i="4"/>
  <c r="DL628" i="4"/>
  <c r="DK628" i="4"/>
  <c r="DJ628" i="4"/>
  <c r="DI628" i="4"/>
  <c r="DH628" i="4"/>
  <c r="DG628" i="4"/>
  <c r="DF628" i="4"/>
  <c r="DC628" i="4"/>
  <c r="CX628" i="4"/>
  <c r="CU628" i="4"/>
  <c r="DW628" i="4" s="1"/>
  <c r="CS628" i="4"/>
  <c r="DU628" i="4" s="1"/>
  <c r="CP628" i="4"/>
  <c r="DB628" i="4" s="1"/>
  <c r="CW628" i="4"/>
  <c r="CH628" i="4"/>
  <c r="CT628" i="4" s="1"/>
  <c r="DV628" i="4" s="1"/>
  <c r="CF628" i="4"/>
  <c r="CR628" i="4" s="1"/>
  <c r="DT628" i="4" s="1"/>
  <c r="CE628" i="4"/>
  <c r="CQ628" i="4" s="1"/>
  <c r="CD628" i="4"/>
  <c r="CC628" i="4"/>
  <c r="CO628" i="4" s="1"/>
  <c r="DA628" i="4" s="1"/>
  <c r="CB628" i="4"/>
  <c r="CN628" i="4" s="1"/>
  <c r="CZ628" i="4" s="1"/>
  <c r="EB628" i="4" s="1"/>
  <c r="CA628" i="4"/>
  <c r="CM628" i="4" s="1"/>
  <c r="CY628" i="4" s="1"/>
  <c r="EA628" i="4" s="1"/>
  <c r="BZ628" i="4"/>
  <c r="CL628" i="4" s="1"/>
  <c r="BY628" i="4"/>
  <c r="BX628" i="4"/>
  <c r="CJ628" i="4" s="1"/>
  <c r="CV628" i="4" s="1"/>
  <c r="DX628" i="4" s="1"/>
  <c r="BW628" i="4"/>
  <c r="BV628" i="4"/>
  <c r="BU628" i="4"/>
  <c r="BT628" i="4"/>
  <c r="ED627" i="4"/>
  <c r="DY627" i="4"/>
  <c r="DX627" i="4"/>
  <c r="DQ627" i="4"/>
  <c r="DP627" i="4"/>
  <c r="DO627" i="4"/>
  <c r="DN627" i="4"/>
  <c r="DM627" i="4"/>
  <c r="DL627" i="4"/>
  <c r="DK627" i="4"/>
  <c r="DJ627" i="4"/>
  <c r="DI627" i="4"/>
  <c r="DH627" i="4"/>
  <c r="DG627" i="4"/>
  <c r="DF627" i="4"/>
  <c r="DR627" i="4" s="1"/>
  <c r="CZ627" i="4"/>
  <c r="CT627" i="4"/>
  <c r="CP627" i="4"/>
  <c r="DB627" i="4" s="1"/>
  <c r="CO627" i="4"/>
  <c r="DA627" i="4" s="1"/>
  <c r="CW627" i="4"/>
  <c r="CJ627" i="4"/>
  <c r="CV627" i="4" s="1"/>
  <c r="CH627" i="4"/>
  <c r="CS627" i="4"/>
  <c r="DU627" i="4" s="1"/>
  <c r="CE627" i="4"/>
  <c r="CQ627" i="4" s="1"/>
  <c r="DC627" i="4" s="1"/>
  <c r="CD627" i="4"/>
  <c r="CC627" i="4"/>
  <c r="CB627" i="4"/>
  <c r="CN627" i="4" s="1"/>
  <c r="CA627" i="4"/>
  <c r="CM627" i="4" s="1"/>
  <c r="CY627" i="4" s="1"/>
  <c r="EA627" i="4" s="1"/>
  <c r="BZ627" i="4"/>
  <c r="CL627" i="4" s="1"/>
  <c r="CX627" i="4" s="1"/>
  <c r="DZ627" i="4" s="1"/>
  <c r="BY627" i="4"/>
  <c r="BX627" i="4"/>
  <c r="BW627" i="4"/>
  <c r="CU627" i="4" s="1"/>
  <c r="BV627" i="4"/>
  <c r="BU627" i="4"/>
  <c r="BT627" i="4"/>
  <c r="CF627" i="4" s="1"/>
  <c r="CR627" i="4" s="1"/>
  <c r="EE626" i="4"/>
  <c r="EC626" i="4"/>
  <c r="DQ626" i="4"/>
  <c r="DP626" i="4"/>
  <c r="DO626" i="4"/>
  <c r="DN626" i="4"/>
  <c r="EB626" i="4" s="1"/>
  <c r="DM626" i="4"/>
  <c r="DL626" i="4"/>
  <c r="DK626" i="4"/>
  <c r="DJ626" i="4"/>
  <c r="DI626" i="4"/>
  <c r="DH626" i="4"/>
  <c r="DG626" i="4"/>
  <c r="DF626" i="4"/>
  <c r="CV626" i="4"/>
  <c r="DX626" i="4" s="1"/>
  <c r="CP626" i="4"/>
  <c r="DB626" i="4" s="1"/>
  <c r="CN626" i="4"/>
  <c r="CZ626" i="4" s="1"/>
  <c r="CM626" i="4"/>
  <c r="CY626" i="4" s="1"/>
  <c r="CH626" i="4"/>
  <c r="CT626" i="4" s="1"/>
  <c r="DV626" i="4" s="1"/>
  <c r="CS626" i="4"/>
  <c r="DU626" i="4" s="1"/>
  <c r="CF626" i="4"/>
  <c r="CR626" i="4" s="1"/>
  <c r="CE626" i="4"/>
  <c r="CQ626" i="4" s="1"/>
  <c r="DC626" i="4" s="1"/>
  <c r="CD626" i="4"/>
  <c r="CC626" i="4"/>
  <c r="CO626" i="4" s="1"/>
  <c r="DA626" i="4" s="1"/>
  <c r="CB626" i="4"/>
  <c r="CA626" i="4"/>
  <c r="BZ626" i="4"/>
  <c r="CL626" i="4" s="1"/>
  <c r="CX626" i="4" s="1"/>
  <c r="BY626" i="4"/>
  <c r="CW626" i="4" s="1"/>
  <c r="DY626" i="4" s="1"/>
  <c r="BX626" i="4"/>
  <c r="CJ626" i="4" s="1"/>
  <c r="BW626" i="4"/>
  <c r="CU626" i="4" s="1"/>
  <c r="BV626" i="4"/>
  <c r="BU626" i="4"/>
  <c r="BT626" i="4"/>
  <c r="DQ625" i="4"/>
  <c r="DP625" i="4"/>
  <c r="DO625" i="4"/>
  <c r="EC625" i="4" s="1"/>
  <c r="DN625" i="4"/>
  <c r="DM625" i="4"/>
  <c r="DL625" i="4"/>
  <c r="DK625" i="4"/>
  <c r="DJ625" i="4"/>
  <c r="DI625" i="4"/>
  <c r="DH625" i="4"/>
  <c r="DV625" i="4" s="1"/>
  <c r="DG625" i="4"/>
  <c r="DF625" i="4"/>
  <c r="CR625" i="4"/>
  <c r="CQ625" i="4"/>
  <c r="DC625" i="4" s="1"/>
  <c r="EE625" i="4" s="1"/>
  <c r="CP625" i="4"/>
  <c r="DB625" i="4" s="1"/>
  <c r="ED625" i="4" s="1"/>
  <c r="CO625" i="4"/>
  <c r="DA625" i="4" s="1"/>
  <c r="CJ625" i="4"/>
  <c r="CV625" i="4" s="1"/>
  <c r="DX625" i="4" s="1"/>
  <c r="CH625" i="4"/>
  <c r="CT625" i="4" s="1"/>
  <c r="CS625" i="4"/>
  <c r="CE625" i="4"/>
  <c r="CD625" i="4"/>
  <c r="CC625" i="4"/>
  <c r="CB625" i="4"/>
  <c r="CN625" i="4" s="1"/>
  <c r="CZ625" i="4" s="1"/>
  <c r="CA625" i="4"/>
  <c r="CM625" i="4" s="1"/>
  <c r="CY625" i="4" s="1"/>
  <c r="EA625" i="4" s="1"/>
  <c r="BZ625" i="4"/>
  <c r="CL625" i="4" s="1"/>
  <c r="CX625" i="4" s="1"/>
  <c r="DZ625" i="4" s="1"/>
  <c r="BY625" i="4"/>
  <c r="CW625" i="4" s="1"/>
  <c r="BX625" i="4"/>
  <c r="BW625" i="4"/>
  <c r="CU625" i="4" s="1"/>
  <c r="DW625" i="4" s="1"/>
  <c r="BV625" i="4"/>
  <c r="BU625" i="4"/>
  <c r="BT625" i="4"/>
  <c r="CF625" i="4" s="1"/>
  <c r="DZ624" i="4"/>
  <c r="DX624" i="4"/>
  <c r="DQ624" i="4"/>
  <c r="DP624" i="4"/>
  <c r="DO624" i="4"/>
  <c r="DN624" i="4"/>
  <c r="DM624" i="4"/>
  <c r="EA624" i="4" s="1"/>
  <c r="DL624" i="4"/>
  <c r="DK624" i="4"/>
  <c r="DJ624" i="4"/>
  <c r="DI624" i="4"/>
  <c r="DH624" i="4"/>
  <c r="DG624" i="4"/>
  <c r="DF624" i="4"/>
  <c r="CR624" i="4"/>
  <c r="DT624" i="4" s="1"/>
  <c r="CQ624" i="4"/>
  <c r="DC624" i="4" s="1"/>
  <c r="CO624" i="4"/>
  <c r="DA624" i="4" s="1"/>
  <c r="EC624" i="4" s="1"/>
  <c r="CL624" i="4"/>
  <c r="CX624" i="4" s="1"/>
  <c r="CJ624" i="4"/>
  <c r="CV624" i="4" s="1"/>
  <c r="CU624" i="4"/>
  <c r="CE624" i="4"/>
  <c r="CD624" i="4"/>
  <c r="CP624" i="4" s="1"/>
  <c r="DB624" i="4" s="1"/>
  <c r="CC624" i="4"/>
  <c r="CB624" i="4"/>
  <c r="CN624" i="4" s="1"/>
  <c r="CZ624" i="4" s="1"/>
  <c r="EB624" i="4" s="1"/>
  <c r="CA624" i="4"/>
  <c r="CM624" i="4" s="1"/>
  <c r="CY624" i="4" s="1"/>
  <c r="BZ624" i="4"/>
  <c r="BY624" i="4"/>
  <c r="CW624" i="4" s="1"/>
  <c r="DY624" i="4" s="1"/>
  <c r="BX624" i="4"/>
  <c r="BW624" i="4"/>
  <c r="BV624" i="4"/>
  <c r="CH624" i="4" s="1"/>
  <c r="CT624" i="4" s="1"/>
  <c r="BU624" i="4"/>
  <c r="CS624" i="4" s="1"/>
  <c r="DU624" i="4" s="1"/>
  <c r="BT624" i="4"/>
  <c r="CF624" i="4" s="1"/>
  <c r="DT623" i="4"/>
  <c r="DQ623" i="4"/>
  <c r="DP623" i="4"/>
  <c r="DO623" i="4"/>
  <c r="DN623" i="4"/>
  <c r="DM623" i="4"/>
  <c r="DL623" i="4"/>
  <c r="DK623" i="4"/>
  <c r="DJ623" i="4"/>
  <c r="DI623" i="4"/>
  <c r="DH623" i="4"/>
  <c r="DG623" i="4"/>
  <c r="DF623" i="4"/>
  <c r="DB623" i="4"/>
  <c r="ED623" i="4" s="1"/>
  <c r="CT623" i="4"/>
  <c r="DV623" i="4" s="1"/>
  <c r="CN623" i="4"/>
  <c r="CZ623" i="4" s="1"/>
  <c r="EB623" i="4" s="1"/>
  <c r="CL623" i="4"/>
  <c r="CX623" i="4" s="1"/>
  <c r="CW623" i="4"/>
  <c r="CF623" i="4"/>
  <c r="CR623" i="4" s="1"/>
  <c r="CE623" i="4"/>
  <c r="CQ623" i="4" s="1"/>
  <c r="DC623" i="4" s="1"/>
  <c r="EE623" i="4" s="1"/>
  <c r="CD623" i="4"/>
  <c r="CP623" i="4" s="1"/>
  <c r="CC623" i="4"/>
  <c r="CO623" i="4" s="1"/>
  <c r="DA623" i="4" s="1"/>
  <c r="CB623" i="4"/>
  <c r="CA623" i="4"/>
  <c r="CM623" i="4" s="1"/>
  <c r="CY623" i="4" s="1"/>
  <c r="EA623" i="4" s="1"/>
  <c r="BZ623" i="4"/>
  <c r="BY623" i="4"/>
  <c r="BX623" i="4"/>
  <c r="CJ623" i="4" s="1"/>
  <c r="CV623" i="4" s="1"/>
  <c r="BW623" i="4"/>
  <c r="CU623" i="4" s="1"/>
  <c r="DW623" i="4" s="1"/>
  <c r="BV623" i="4"/>
  <c r="CH623" i="4" s="1"/>
  <c r="BU623" i="4"/>
  <c r="CS623" i="4" s="1"/>
  <c r="BT623" i="4"/>
  <c r="DT622" i="4"/>
  <c r="DQ622" i="4"/>
  <c r="EE622" i="4" s="1"/>
  <c r="DP622" i="4"/>
  <c r="DO622" i="4"/>
  <c r="DN622" i="4"/>
  <c r="EB622" i="4" s="1"/>
  <c r="DM622" i="4"/>
  <c r="DL622" i="4"/>
  <c r="DK622" i="4"/>
  <c r="DJ622" i="4"/>
  <c r="DI622" i="4"/>
  <c r="DH622" i="4"/>
  <c r="DG622" i="4"/>
  <c r="DF622" i="4"/>
  <c r="DR622" i="4" s="1"/>
  <c r="DA622" i="4"/>
  <c r="EC622" i="4" s="1"/>
  <c r="CV622" i="4"/>
  <c r="DX622" i="4" s="1"/>
  <c r="CP622" i="4"/>
  <c r="DB622" i="4" s="1"/>
  <c r="ED622" i="4" s="1"/>
  <c r="CO622" i="4"/>
  <c r="CN622" i="4"/>
  <c r="CZ622" i="4" s="1"/>
  <c r="CM622" i="4"/>
  <c r="CY622" i="4" s="1"/>
  <c r="CW622" i="4"/>
  <c r="DY622" i="4" s="1"/>
  <c r="CH622" i="4"/>
  <c r="CT622" i="4" s="1"/>
  <c r="DV622" i="4" s="1"/>
  <c r="CS622" i="4"/>
  <c r="DU622" i="4" s="1"/>
  <c r="CF622" i="4"/>
  <c r="CR622" i="4" s="1"/>
  <c r="CE622" i="4"/>
  <c r="CQ622" i="4" s="1"/>
  <c r="DC622" i="4" s="1"/>
  <c r="CD622" i="4"/>
  <c r="CC622" i="4"/>
  <c r="CB622" i="4"/>
  <c r="CA622" i="4"/>
  <c r="BZ622" i="4"/>
  <c r="CL622" i="4" s="1"/>
  <c r="CX622" i="4" s="1"/>
  <c r="BY622" i="4"/>
  <c r="BX622" i="4"/>
  <c r="CJ622" i="4" s="1"/>
  <c r="BW622" i="4"/>
  <c r="CU622" i="4" s="1"/>
  <c r="BV622" i="4"/>
  <c r="BU622" i="4"/>
  <c r="BT622" i="4"/>
  <c r="DQ621" i="4"/>
  <c r="DP621" i="4"/>
  <c r="DO621" i="4"/>
  <c r="DN621" i="4"/>
  <c r="DM621" i="4"/>
  <c r="DL621" i="4"/>
  <c r="DK621" i="4"/>
  <c r="DY621" i="4" s="1"/>
  <c r="DJ621" i="4"/>
  <c r="DX621" i="4" s="1"/>
  <c r="DI621" i="4"/>
  <c r="DH621" i="4"/>
  <c r="DG621" i="4"/>
  <c r="DF621" i="4"/>
  <c r="CY621" i="4"/>
  <c r="EA621" i="4" s="1"/>
  <c r="CU621" i="4"/>
  <c r="DW621" i="4" s="1"/>
  <c r="CQ621" i="4"/>
  <c r="DC621" i="4" s="1"/>
  <c r="EE621" i="4" s="1"/>
  <c r="CO621" i="4"/>
  <c r="DA621" i="4" s="1"/>
  <c r="CM621" i="4"/>
  <c r="CL621" i="4"/>
  <c r="CX621" i="4" s="1"/>
  <c r="DZ621" i="4" s="1"/>
  <c r="CJ621" i="4"/>
  <c r="CV621" i="4" s="1"/>
  <c r="CS621" i="4"/>
  <c r="CE621" i="4"/>
  <c r="CD621" i="4"/>
  <c r="CP621" i="4" s="1"/>
  <c r="DB621" i="4" s="1"/>
  <c r="CC621" i="4"/>
  <c r="CB621" i="4"/>
  <c r="CN621" i="4" s="1"/>
  <c r="CZ621" i="4" s="1"/>
  <c r="CA621" i="4"/>
  <c r="BZ621" i="4"/>
  <c r="BY621" i="4"/>
  <c r="CW621" i="4" s="1"/>
  <c r="BX621" i="4"/>
  <c r="BW621" i="4"/>
  <c r="BV621" i="4"/>
  <c r="CH621" i="4" s="1"/>
  <c r="CT621" i="4" s="1"/>
  <c r="BU621" i="4"/>
  <c r="BT621" i="4"/>
  <c r="CF621" i="4" s="1"/>
  <c r="CR621" i="4" s="1"/>
  <c r="DQ620" i="4"/>
  <c r="EE620" i="4" s="1"/>
  <c r="DP620" i="4"/>
  <c r="DO620" i="4"/>
  <c r="DN620" i="4"/>
  <c r="DM620" i="4"/>
  <c r="EA620" i="4" s="1"/>
  <c r="DL620" i="4"/>
  <c r="DZ620" i="4" s="1"/>
  <c r="DK620" i="4"/>
  <c r="DJ620" i="4"/>
  <c r="DI620" i="4"/>
  <c r="DH620" i="4"/>
  <c r="DG620" i="4"/>
  <c r="DF620" i="4"/>
  <c r="CT620" i="4"/>
  <c r="CS620" i="4"/>
  <c r="DU620" i="4" s="1"/>
  <c r="CR620" i="4"/>
  <c r="DT620" i="4" s="1"/>
  <c r="CQ620" i="4"/>
  <c r="DC620" i="4" s="1"/>
  <c r="CN620" i="4"/>
  <c r="CZ620" i="4" s="1"/>
  <c r="EB620" i="4" s="1"/>
  <c r="CL620" i="4"/>
  <c r="CX620" i="4" s="1"/>
  <c r="CJ620" i="4"/>
  <c r="CV620" i="4" s="1"/>
  <c r="DX620" i="4" s="1"/>
  <c r="CU620" i="4"/>
  <c r="CF620" i="4"/>
  <c r="CE620" i="4"/>
  <c r="CD620" i="4"/>
  <c r="CP620" i="4" s="1"/>
  <c r="DB620" i="4" s="1"/>
  <c r="CC620" i="4"/>
  <c r="CO620" i="4" s="1"/>
  <c r="DA620" i="4" s="1"/>
  <c r="EC620" i="4" s="1"/>
  <c r="CB620" i="4"/>
  <c r="CA620" i="4"/>
  <c r="CM620" i="4" s="1"/>
  <c r="CY620" i="4" s="1"/>
  <c r="BZ620" i="4"/>
  <c r="BY620" i="4"/>
  <c r="CW620" i="4" s="1"/>
  <c r="DY620" i="4" s="1"/>
  <c r="BX620" i="4"/>
  <c r="BW620" i="4"/>
  <c r="BV620" i="4"/>
  <c r="CH620" i="4" s="1"/>
  <c r="BU620" i="4"/>
  <c r="BT620" i="4"/>
  <c r="ED619" i="4"/>
  <c r="EB619" i="4"/>
  <c r="DQ619" i="4"/>
  <c r="DP619" i="4"/>
  <c r="DO619" i="4"/>
  <c r="DN619" i="4"/>
  <c r="DM619" i="4"/>
  <c r="DL619" i="4"/>
  <c r="DK619" i="4"/>
  <c r="DJ619" i="4"/>
  <c r="DI619" i="4"/>
  <c r="DH619" i="4"/>
  <c r="DG619" i="4"/>
  <c r="DF619" i="4"/>
  <c r="DT619" i="4" s="1"/>
  <c r="CY619" i="4"/>
  <c r="EA619" i="4" s="1"/>
  <c r="CX619" i="4"/>
  <c r="DZ619" i="4" s="1"/>
  <c r="CQ619" i="4"/>
  <c r="DC619" i="4" s="1"/>
  <c r="EE619" i="4" s="1"/>
  <c r="CN619" i="4"/>
  <c r="CZ619" i="4" s="1"/>
  <c r="CM619" i="4"/>
  <c r="CL619" i="4"/>
  <c r="CW619" i="4"/>
  <c r="CU619" i="4"/>
  <c r="DW619" i="4" s="1"/>
  <c r="CF619" i="4"/>
  <c r="CR619" i="4" s="1"/>
  <c r="CE619" i="4"/>
  <c r="CD619" i="4"/>
  <c r="CP619" i="4" s="1"/>
  <c r="DB619" i="4" s="1"/>
  <c r="CC619" i="4"/>
  <c r="CO619" i="4" s="1"/>
  <c r="DA619" i="4" s="1"/>
  <c r="CB619" i="4"/>
  <c r="CA619" i="4"/>
  <c r="BZ619" i="4"/>
  <c r="BY619" i="4"/>
  <c r="BX619" i="4"/>
  <c r="CJ619" i="4" s="1"/>
  <c r="CV619" i="4" s="1"/>
  <c r="BW619" i="4"/>
  <c r="BV619" i="4"/>
  <c r="CH619" i="4" s="1"/>
  <c r="CT619" i="4" s="1"/>
  <c r="DV619" i="4" s="1"/>
  <c r="BU619" i="4"/>
  <c r="CS619" i="4" s="1"/>
  <c r="BT619" i="4"/>
  <c r="ED618" i="4"/>
  <c r="DQ618" i="4"/>
  <c r="DP618" i="4"/>
  <c r="DO618" i="4"/>
  <c r="DN618" i="4"/>
  <c r="EB618" i="4" s="1"/>
  <c r="DM618" i="4"/>
  <c r="EA618" i="4" s="1"/>
  <c r="DL618" i="4"/>
  <c r="DZ618" i="4" s="1"/>
  <c r="DK618" i="4"/>
  <c r="DJ618" i="4"/>
  <c r="DI618" i="4"/>
  <c r="DH618" i="4"/>
  <c r="DG618" i="4"/>
  <c r="DF618" i="4"/>
  <c r="CU618" i="4"/>
  <c r="CS618" i="4"/>
  <c r="DU618" i="4" s="1"/>
  <c r="CP618" i="4"/>
  <c r="DB618" i="4" s="1"/>
  <c r="CO618" i="4"/>
  <c r="DA618" i="4" s="1"/>
  <c r="EC618" i="4" s="1"/>
  <c r="CM618" i="4"/>
  <c r="CY618" i="4" s="1"/>
  <c r="CW618" i="4"/>
  <c r="DY618" i="4" s="1"/>
  <c r="CJ618" i="4"/>
  <c r="CV618" i="4" s="1"/>
  <c r="DX618" i="4" s="1"/>
  <c r="CH618" i="4"/>
  <c r="CT618" i="4" s="1"/>
  <c r="DV618" i="4" s="1"/>
  <c r="CE618" i="4"/>
  <c r="CQ618" i="4" s="1"/>
  <c r="DC618" i="4" s="1"/>
  <c r="CD618" i="4"/>
  <c r="CC618" i="4"/>
  <c r="CB618" i="4"/>
  <c r="CN618" i="4" s="1"/>
  <c r="CZ618" i="4" s="1"/>
  <c r="CA618" i="4"/>
  <c r="BZ618" i="4"/>
  <c r="CL618" i="4" s="1"/>
  <c r="CX618" i="4" s="1"/>
  <c r="BY618" i="4"/>
  <c r="BX618" i="4"/>
  <c r="BW618" i="4"/>
  <c r="BV618" i="4"/>
  <c r="BU618" i="4"/>
  <c r="BT618" i="4"/>
  <c r="CF618" i="4" s="1"/>
  <c r="CR618" i="4" s="1"/>
  <c r="EE617" i="4"/>
  <c r="DV617" i="4"/>
  <c r="DQ617" i="4"/>
  <c r="DP617" i="4"/>
  <c r="ED617" i="4" s="1"/>
  <c r="DO617" i="4"/>
  <c r="DN617" i="4"/>
  <c r="DM617" i="4"/>
  <c r="EA617" i="4" s="1"/>
  <c r="DL617" i="4"/>
  <c r="DK617" i="4"/>
  <c r="DJ617" i="4"/>
  <c r="DI617" i="4"/>
  <c r="DS617" i="4" s="1"/>
  <c r="DH617" i="4"/>
  <c r="DG617" i="4"/>
  <c r="DF617" i="4"/>
  <c r="CW617" i="4"/>
  <c r="CP617" i="4"/>
  <c r="DB617" i="4" s="1"/>
  <c r="CO617" i="4"/>
  <c r="DA617" i="4" s="1"/>
  <c r="EC617" i="4" s="1"/>
  <c r="CN617" i="4"/>
  <c r="CZ617" i="4" s="1"/>
  <c r="CM617" i="4"/>
  <c r="CY617" i="4" s="1"/>
  <c r="CH617" i="4"/>
  <c r="CT617" i="4" s="1"/>
  <c r="CS617" i="4"/>
  <c r="DU617" i="4" s="1"/>
  <c r="CF617" i="4"/>
  <c r="CR617" i="4" s="1"/>
  <c r="CE617" i="4"/>
  <c r="CQ617" i="4" s="1"/>
  <c r="DC617" i="4" s="1"/>
  <c r="CD617" i="4"/>
  <c r="CC617" i="4"/>
  <c r="CB617" i="4"/>
  <c r="CA617" i="4"/>
  <c r="BZ617" i="4"/>
  <c r="CL617" i="4" s="1"/>
  <c r="CX617" i="4" s="1"/>
  <c r="DZ617" i="4" s="1"/>
  <c r="BY617" i="4"/>
  <c r="BX617" i="4"/>
  <c r="CJ617" i="4" s="1"/>
  <c r="CV617" i="4" s="1"/>
  <c r="BW617" i="4"/>
  <c r="CU617" i="4" s="1"/>
  <c r="DW617" i="4" s="1"/>
  <c r="BV617" i="4"/>
  <c r="BU617" i="4"/>
  <c r="BT617" i="4"/>
  <c r="DQ616" i="4"/>
  <c r="DP616" i="4"/>
  <c r="DO616" i="4"/>
  <c r="EC616" i="4" s="1"/>
  <c r="DN616" i="4"/>
  <c r="EB616" i="4" s="1"/>
  <c r="DM616" i="4"/>
  <c r="DL616" i="4"/>
  <c r="DK616" i="4"/>
  <c r="DJ616" i="4"/>
  <c r="DI616" i="4"/>
  <c r="DH616" i="4"/>
  <c r="DG616" i="4"/>
  <c r="DF616" i="4"/>
  <c r="CQ616" i="4"/>
  <c r="DC616" i="4" s="1"/>
  <c r="EE616" i="4" s="1"/>
  <c r="CP616" i="4"/>
  <c r="DB616" i="4" s="1"/>
  <c r="ED616" i="4" s="1"/>
  <c r="CO616" i="4"/>
  <c r="DA616" i="4" s="1"/>
  <c r="CJ616" i="4"/>
  <c r="CV616" i="4" s="1"/>
  <c r="DX616" i="4" s="1"/>
  <c r="CU616" i="4"/>
  <c r="DW616" i="4" s="1"/>
  <c r="CH616" i="4"/>
  <c r="CT616" i="4" s="1"/>
  <c r="DV616" i="4" s="1"/>
  <c r="CS616" i="4"/>
  <c r="CE616" i="4"/>
  <c r="CD616" i="4"/>
  <c r="CC616" i="4"/>
  <c r="CB616" i="4"/>
  <c r="CN616" i="4" s="1"/>
  <c r="CZ616" i="4" s="1"/>
  <c r="CA616" i="4"/>
  <c r="CM616" i="4" s="1"/>
  <c r="CY616" i="4" s="1"/>
  <c r="EA616" i="4" s="1"/>
  <c r="BZ616" i="4"/>
  <c r="CL616" i="4" s="1"/>
  <c r="CX616" i="4" s="1"/>
  <c r="DZ616" i="4" s="1"/>
  <c r="BY616" i="4"/>
  <c r="CW616" i="4" s="1"/>
  <c r="BX616" i="4"/>
  <c r="BW616" i="4"/>
  <c r="BV616" i="4"/>
  <c r="BU616" i="4"/>
  <c r="BT616" i="4"/>
  <c r="CF616" i="4" s="1"/>
  <c r="CR616" i="4" s="1"/>
  <c r="DY615" i="4"/>
  <c r="DX615" i="4"/>
  <c r="DQ615" i="4"/>
  <c r="DP615" i="4"/>
  <c r="DO615" i="4"/>
  <c r="DN615" i="4"/>
  <c r="DM615" i="4"/>
  <c r="DL615" i="4"/>
  <c r="DK615" i="4"/>
  <c r="DJ615" i="4"/>
  <c r="DI615" i="4"/>
  <c r="DH615" i="4"/>
  <c r="DG615" i="4"/>
  <c r="DS615" i="4" s="1"/>
  <c r="DF615" i="4"/>
  <c r="DA615" i="4"/>
  <c r="EC615" i="4" s="1"/>
  <c r="CZ615" i="4"/>
  <c r="EB615" i="4" s="1"/>
  <c r="CS615" i="4"/>
  <c r="DU615" i="4" s="1"/>
  <c r="CQ615" i="4"/>
  <c r="DC615" i="4" s="1"/>
  <c r="CL615" i="4"/>
  <c r="CX615" i="4" s="1"/>
  <c r="DZ615" i="4" s="1"/>
  <c r="CW615" i="4"/>
  <c r="CJ615" i="4"/>
  <c r="CV615" i="4" s="1"/>
  <c r="CU615" i="4"/>
  <c r="CE615" i="4"/>
  <c r="CD615" i="4"/>
  <c r="CP615" i="4" s="1"/>
  <c r="DB615" i="4" s="1"/>
  <c r="CC615" i="4"/>
  <c r="CO615" i="4" s="1"/>
  <c r="CB615" i="4"/>
  <c r="CN615" i="4" s="1"/>
  <c r="CA615" i="4"/>
  <c r="CM615" i="4" s="1"/>
  <c r="CY615" i="4" s="1"/>
  <c r="BZ615" i="4"/>
  <c r="BY615" i="4"/>
  <c r="BX615" i="4"/>
  <c r="BW615" i="4"/>
  <c r="BV615" i="4"/>
  <c r="CH615" i="4" s="1"/>
  <c r="CT615" i="4" s="1"/>
  <c r="BU615" i="4"/>
  <c r="BT615" i="4"/>
  <c r="CF615" i="4" s="1"/>
  <c r="CR615" i="4" s="1"/>
  <c r="DT615" i="4" s="1"/>
  <c r="EA614" i="4"/>
  <c r="DZ614" i="4"/>
  <c r="DQ614" i="4"/>
  <c r="DP614" i="4"/>
  <c r="DO614" i="4"/>
  <c r="DN614" i="4"/>
  <c r="DM614" i="4"/>
  <c r="DL614" i="4"/>
  <c r="DK614" i="4"/>
  <c r="DJ614" i="4"/>
  <c r="DI614" i="4"/>
  <c r="DH614" i="4"/>
  <c r="DG614" i="4"/>
  <c r="DF614" i="4"/>
  <c r="DC614" i="4"/>
  <c r="EE614" i="4" s="1"/>
  <c r="DB614" i="4"/>
  <c r="ED614" i="4" s="1"/>
  <c r="CU614" i="4"/>
  <c r="DW614" i="4" s="1"/>
  <c r="CT614" i="4"/>
  <c r="DV614" i="4" s="1"/>
  <c r="CN614" i="4"/>
  <c r="CZ614" i="4" s="1"/>
  <c r="EB614" i="4" s="1"/>
  <c r="CM614" i="4"/>
  <c r="CY614" i="4" s="1"/>
  <c r="CL614" i="4"/>
  <c r="CX614" i="4" s="1"/>
  <c r="CW614" i="4"/>
  <c r="CF614" i="4"/>
  <c r="CR614" i="4" s="1"/>
  <c r="DT614" i="4" s="1"/>
  <c r="CE614" i="4"/>
  <c r="CQ614" i="4" s="1"/>
  <c r="CD614" i="4"/>
  <c r="CP614" i="4" s="1"/>
  <c r="CC614" i="4"/>
  <c r="CO614" i="4" s="1"/>
  <c r="DA614" i="4" s="1"/>
  <c r="CB614" i="4"/>
  <c r="CA614" i="4"/>
  <c r="BZ614" i="4"/>
  <c r="BY614" i="4"/>
  <c r="BX614" i="4"/>
  <c r="CJ614" i="4" s="1"/>
  <c r="CV614" i="4" s="1"/>
  <c r="BW614" i="4"/>
  <c r="BV614" i="4"/>
  <c r="CH614" i="4" s="1"/>
  <c r="BU614" i="4"/>
  <c r="CS614" i="4" s="1"/>
  <c r="BT614" i="4"/>
  <c r="EC613" i="4"/>
  <c r="EB613" i="4"/>
  <c r="DQ613" i="4"/>
  <c r="DP613" i="4"/>
  <c r="DO613" i="4"/>
  <c r="DN613" i="4"/>
  <c r="DM613" i="4"/>
  <c r="DL613" i="4"/>
  <c r="DK613" i="4"/>
  <c r="DJ613" i="4"/>
  <c r="DI613" i="4"/>
  <c r="DS613" i="4" s="1"/>
  <c r="DH613" i="4"/>
  <c r="DG613" i="4"/>
  <c r="DF613" i="4"/>
  <c r="CW613" i="4"/>
  <c r="DY613" i="4" s="1"/>
  <c r="CV613" i="4"/>
  <c r="DX613" i="4" s="1"/>
  <c r="CP613" i="4"/>
  <c r="DB613" i="4" s="1"/>
  <c r="ED613" i="4" s="1"/>
  <c r="CO613" i="4"/>
  <c r="DA613" i="4" s="1"/>
  <c r="CN613" i="4"/>
  <c r="CZ613" i="4" s="1"/>
  <c r="CM613" i="4"/>
  <c r="CY613" i="4" s="1"/>
  <c r="CH613" i="4"/>
  <c r="CT613" i="4" s="1"/>
  <c r="DV613" i="4" s="1"/>
  <c r="CS613" i="4"/>
  <c r="DU613" i="4" s="1"/>
  <c r="CF613" i="4"/>
  <c r="CR613" i="4" s="1"/>
  <c r="DT613" i="4" s="1"/>
  <c r="CE613" i="4"/>
  <c r="CQ613" i="4" s="1"/>
  <c r="DC613" i="4" s="1"/>
  <c r="CD613" i="4"/>
  <c r="CC613" i="4"/>
  <c r="CB613" i="4"/>
  <c r="CA613" i="4"/>
  <c r="BZ613" i="4"/>
  <c r="CL613" i="4" s="1"/>
  <c r="CX613" i="4" s="1"/>
  <c r="BY613" i="4"/>
  <c r="BX613" i="4"/>
  <c r="CJ613" i="4" s="1"/>
  <c r="BW613" i="4"/>
  <c r="CU613" i="4" s="1"/>
  <c r="BV613" i="4"/>
  <c r="BU613" i="4"/>
  <c r="BT613" i="4"/>
  <c r="DQ612" i="4"/>
  <c r="DP612" i="4"/>
  <c r="DO612" i="4"/>
  <c r="EC612" i="4" s="1"/>
  <c r="DN612" i="4"/>
  <c r="EB612" i="4" s="1"/>
  <c r="DM612" i="4"/>
  <c r="DL612" i="4"/>
  <c r="DZ612" i="4" s="1"/>
  <c r="DK612" i="4"/>
  <c r="DJ612" i="4"/>
  <c r="DI612" i="4"/>
  <c r="DH612" i="4"/>
  <c r="DG612" i="4"/>
  <c r="DF612" i="4"/>
  <c r="DT612" i="4" s="1"/>
  <c r="CV612" i="4"/>
  <c r="CP612" i="4"/>
  <c r="DB612" i="4" s="1"/>
  <c r="ED612" i="4" s="1"/>
  <c r="CN612" i="4"/>
  <c r="CZ612" i="4" s="1"/>
  <c r="CW612" i="4"/>
  <c r="CU612" i="4"/>
  <c r="DW612" i="4" s="1"/>
  <c r="CH612" i="4"/>
  <c r="CT612" i="4" s="1"/>
  <c r="DV612" i="4" s="1"/>
  <c r="CF612" i="4"/>
  <c r="CR612" i="4" s="1"/>
  <c r="CE612" i="4"/>
  <c r="CQ612" i="4" s="1"/>
  <c r="DC612" i="4" s="1"/>
  <c r="EE612" i="4" s="1"/>
  <c r="CD612" i="4"/>
  <c r="CC612" i="4"/>
  <c r="CO612" i="4" s="1"/>
  <c r="DA612" i="4" s="1"/>
  <c r="CB612" i="4"/>
  <c r="CA612" i="4"/>
  <c r="CM612" i="4" s="1"/>
  <c r="CY612" i="4" s="1"/>
  <c r="EA612" i="4" s="1"/>
  <c r="BZ612" i="4"/>
  <c r="CL612" i="4" s="1"/>
  <c r="CX612" i="4" s="1"/>
  <c r="BY612" i="4"/>
  <c r="BX612" i="4"/>
  <c r="CJ612" i="4" s="1"/>
  <c r="BW612" i="4"/>
  <c r="BV612" i="4"/>
  <c r="BU612" i="4"/>
  <c r="CS612" i="4" s="1"/>
  <c r="BT612" i="4"/>
  <c r="ED611" i="4"/>
  <c r="DQ611" i="4"/>
  <c r="DP611" i="4"/>
  <c r="DO611" i="4"/>
  <c r="DN611" i="4"/>
  <c r="DM611" i="4"/>
  <c r="DL611" i="4"/>
  <c r="DK611" i="4"/>
  <c r="DJ611" i="4"/>
  <c r="DI611" i="4"/>
  <c r="DH611" i="4"/>
  <c r="DV611" i="4" s="1"/>
  <c r="DG611" i="4"/>
  <c r="DF611" i="4"/>
  <c r="CX611" i="4"/>
  <c r="CW611" i="4"/>
  <c r="DY611" i="4" s="1"/>
  <c r="CP611" i="4"/>
  <c r="DB611" i="4" s="1"/>
  <c r="CM611" i="4"/>
  <c r="CY611" i="4" s="1"/>
  <c r="CJ611" i="4"/>
  <c r="CV611" i="4" s="1"/>
  <c r="DX611" i="4" s="1"/>
  <c r="CH611" i="4"/>
  <c r="CT611" i="4" s="1"/>
  <c r="CE611" i="4"/>
  <c r="CQ611" i="4" s="1"/>
  <c r="DC611" i="4" s="1"/>
  <c r="CD611" i="4"/>
  <c r="CC611" i="4"/>
  <c r="CO611" i="4" s="1"/>
  <c r="DA611" i="4" s="1"/>
  <c r="EC611" i="4" s="1"/>
  <c r="CB611" i="4"/>
  <c r="CN611" i="4" s="1"/>
  <c r="CZ611" i="4" s="1"/>
  <c r="EB611" i="4" s="1"/>
  <c r="CA611" i="4"/>
  <c r="BZ611" i="4"/>
  <c r="CL611" i="4" s="1"/>
  <c r="BY611" i="4"/>
  <c r="BX611" i="4"/>
  <c r="BW611" i="4"/>
  <c r="CU611" i="4" s="1"/>
  <c r="BV611" i="4"/>
  <c r="BU611" i="4"/>
  <c r="CS611" i="4" s="1"/>
  <c r="DU611" i="4" s="1"/>
  <c r="BT611" i="4"/>
  <c r="CF611" i="4" s="1"/>
  <c r="CR611" i="4" s="1"/>
  <c r="DT611" i="4" s="1"/>
  <c r="DZ610" i="4"/>
  <c r="DX610" i="4"/>
  <c r="DS610" i="4"/>
  <c r="DQ610" i="4"/>
  <c r="DP610" i="4"/>
  <c r="DO610" i="4"/>
  <c r="DN610" i="4"/>
  <c r="EB610" i="4" s="1"/>
  <c r="DM610" i="4"/>
  <c r="DL610" i="4"/>
  <c r="DK610" i="4"/>
  <c r="DJ610" i="4"/>
  <c r="DI610" i="4"/>
  <c r="DH610" i="4"/>
  <c r="DG610" i="4"/>
  <c r="DF610" i="4"/>
  <c r="CZ610" i="4"/>
  <c r="CR610" i="4"/>
  <c r="CO610" i="4"/>
  <c r="DA610" i="4" s="1"/>
  <c r="CM610" i="4"/>
  <c r="CY610" i="4" s="1"/>
  <c r="EA610" i="4" s="1"/>
  <c r="CJ610" i="4"/>
  <c r="CV610" i="4" s="1"/>
  <c r="CH610" i="4"/>
  <c r="CT610" i="4" s="1"/>
  <c r="DV610" i="4" s="1"/>
  <c r="CS610" i="4"/>
  <c r="CE610" i="4"/>
  <c r="CQ610" i="4" s="1"/>
  <c r="DC610" i="4" s="1"/>
  <c r="EE610" i="4" s="1"/>
  <c r="CD610" i="4"/>
  <c r="CP610" i="4" s="1"/>
  <c r="DB610" i="4" s="1"/>
  <c r="ED610" i="4" s="1"/>
  <c r="CC610" i="4"/>
  <c r="CB610" i="4"/>
  <c r="CN610" i="4" s="1"/>
  <c r="CA610" i="4"/>
  <c r="BZ610" i="4"/>
  <c r="CL610" i="4" s="1"/>
  <c r="CX610" i="4" s="1"/>
  <c r="BY610" i="4"/>
  <c r="CW610" i="4" s="1"/>
  <c r="BX610" i="4"/>
  <c r="BW610" i="4"/>
  <c r="CU610" i="4" s="1"/>
  <c r="DW610" i="4" s="1"/>
  <c r="BV610" i="4"/>
  <c r="BU610" i="4"/>
  <c r="BT610" i="4"/>
  <c r="CF610" i="4" s="1"/>
  <c r="DZ609" i="4"/>
  <c r="DQ609" i="4"/>
  <c r="EE609" i="4" s="1"/>
  <c r="DP609" i="4"/>
  <c r="DO609" i="4"/>
  <c r="DN609" i="4"/>
  <c r="DM609" i="4"/>
  <c r="DL609" i="4"/>
  <c r="DK609" i="4"/>
  <c r="DJ609" i="4"/>
  <c r="DI609" i="4"/>
  <c r="DW609" i="4" s="1"/>
  <c r="DH609" i="4"/>
  <c r="DG609" i="4"/>
  <c r="DF609" i="4"/>
  <c r="CQ609" i="4"/>
  <c r="DC609" i="4" s="1"/>
  <c r="CO609" i="4"/>
  <c r="DA609" i="4" s="1"/>
  <c r="EC609" i="4" s="1"/>
  <c r="CL609" i="4"/>
  <c r="CX609" i="4" s="1"/>
  <c r="CW609" i="4"/>
  <c r="DY609" i="4" s="1"/>
  <c r="CJ609" i="4"/>
  <c r="CV609" i="4" s="1"/>
  <c r="CU609" i="4"/>
  <c r="CE609" i="4"/>
  <c r="CD609" i="4"/>
  <c r="CP609" i="4" s="1"/>
  <c r="DB609" i="4" s="1"/>
  <c r="CC609" i="4"/>
  <c r="CB609" i="4"/>
  <c r="CN609" i="4" s="1"/>
  <c r="CZ609" i="4" s="1"/>
  <c r="EB609" i="4" s="1"/>
  <c r="CA609" i="4"/>
  <c r="CM609" i="4" s="1"/>
  <c r="CY609" i="4" s="1"/>
  <c r="BZ609" i="4"/>
  <c r="BY609" i="4"/>
  <c r="BX609" i="4"/>
  <c r="BW609" i="4"/>
  <c r="BV609" i="4"/>
  <c r="CH609" i="4" s="1"/>
  <c r="CT609" i="4" s="1"/>
  <c r="BU609" i="4"/>
  <c r="CS609" i="4" s="1"/>
  <c r="DU609" i="4" s="1"/>
  <c r="BT609" i="4"/>
  <c r="CF609" i="4" s="1"/>
  <c r="CR609" i="4" s="1"/>
  <c r="DT609" i="4" s="1"/>
  <c r="DZ608" i="4"/>
  <c r="DQ608" i="4"/>
  <c r="DP608" i="4"/>
  <c r="DO608" i="4"/>
  <c r="EC608" i="4" s="1"/>
  <c r="DN608" i="4"/>
  <c r="EB608" i="4" s="1"/>
  <c r="DM608" i="4"/>
  <c r="DL608" i="4"/>
  <c r="DK608" i="4"/>
  <c r="DJ608" i="4"/>
  <c r="DI608" i="4"/>
  <c r="DH608" i="4"/>
  <c r="DG608" i="4"/>
  <c r="DU608" i="4" s="1"/>
  <c r="DF608" i="4"/>
  <c r="DR608" i="4" s="1"/>
  <c r="DD608" i="4" s="1"/>
  <c r="DB608" i="4"/>
  <c r="ED608" i="4" s="1"/>
  <c r="CU608" i="4"/>
  <c r="DW608" i="4" s="1"/>
  <c r="CN608" i="4"/>
  <c r="CZ608" i="4" s="1"/>
  <c r="CM608" i="4"/>
  <c r="CY608" i="4" s="1"/>
  <c r="EA608" i="4" s="1"/>
  <c r="CW608" i="4"/>
  <c r="CH608" i="4"/>
  <c r="CT608" i="4" s="1"/>
  <c r="DV608" i="4" s="1"/>
  <c r="CF608" i="4"/>
  <c r="CR608" i="4" s="1"/>
  <c r="CE608" i="4"/>
  <c r="CQ608" i="4" s="1"/>
  <c r="DC608" i="4" s="1"/>
  <c r="EE608" i="4" s="1"/>
  <c r="CD608" i="4"/>
  <c r="CP608" i="4" s="1"/>
  <c r="CC608" i="4"/>
  <c r="CO608" i="4" s="1"/>
  <c r="DA608" i="4" s="1"/>
  <c r="CB608" i="4"/>
  <c r="CA608" i="4"/>
  <c r="BZ608" i="4"/>
  <c r="CL608" i="4" s="1"/>
  <c r="CX608" i="4" s="1"/>
  <c r="BY608" i="4"/>
  <c r="BX608" i="4"/>
  <c r="CJ608" i="4" s="1"/>
  <c r="CV608" i="4" s="1"/>
  <c r="BW608" i="4"/>
  <c r="BV608" i="4"/>
  <c r="BU608" i="4"/>
  <c r="CS608" i="4" s="1"/>
  <c r="BT608" i="4"/>
  <c r="DQ607" i="4"/>
  <c r="EE607" i="4" s="1"/>
  <c r="DP607" i="4"/>
  <c r="ED607" i="4" s="1"/>
  <c r="DO607" i="4"/>
  <c r="DN607" i="4"/>
  <c r="DM607" i="4"/>
  <c r="DL607" i="4"/>
  <c r="DK607" i="4"/>
  <c r="DJ607" i="4"/>
  <c r="DI607" i="4"/>
  <c r="DH607" i="4"/>
  <c r="DV607" i="4" s="1"/>
  <c r="DG607" i="4"/>
  <c r="DF607" i="4"/>
  <c r="CP607" i="4"/>
  <c r="DB607" i="4" s="1"/>
  <c r="CM607" i="4"/>
  <c r="CY607" i="4" s="1"/>
  <c r="CW607" i="4"/>
  <c r="DY607" i="4" s="1"/>
  <c r="CJ607" i="4"/>
  <c r="CV607" i="4" s="1"/>
  <c r="DX607" i="4" s="1"/>
  <c r="CH607" i="4"/>
  <c r="CT607" i="4" s="1"/>
  <c r="CE607" i="4"/>
  <c r="CQ607" i="4" s="1"/>
  <c r="DC607" i="4" s="1"/>
  <c r="CD607" i="4"/>
  <c r="CC607" i="4"/>
  <c r="CO607" i="4" s="1"/>
  <c r="DA607" i="4" s="1"/>
  <c r="EC607" i="4" s="1"/>
  <c r="CB607" i="4"/>
  <c r="CN607" i="4" s="1"/>
  <c r="CZ607" i="4" s="1"/>
  <c r="EB607" i="4" s="1"/>
  <c r="CA607" i="4"/>
  <c r="BZ607" i="4"/>
  <c r="CL607" i="4" s="1"/>
  <c r="CX607" i="4" s="1"/>
  <c r="BY607" i="4"/>
  <c r="BX607" i="4"/>
  <c r="BW607" i="4"/>
  <c r="CU607" i="4" s="1"/>
  <c r="BV607" i="4"/>
  <c r="BU607" i="4"/>
  <c r="CS607" i="4" s="1"/>
  <c r="DU607" i="4" s="1"/>
  <c r="BT607" i="4"/>
  <c r="CF607" i="4" s="1"/>
  <c r="CR607" i="4" s="1"/>
  <c r="DQ606" i="4"/>
  <c r="DP606" i="4"/>
  <c r="ED606" i="4" s="1"/>
  <c r="DO606" i="4"/>
  <c r="DN606" i="4"/>
  <c r="DM606" i="4"/>
  <c r="DL606" i="4"/>
  <c r="DK606" i="4"/>
  <c r="DJ606" i="4"/>
  <c r="DX606" i="4" s="1"/>
  <c r="DI606" i="4"/>
  <c r="DH606" i="4"/>
  <c r="DG606" i="4"/>
  <c r="DF606" i="4"/>
  <c r="CZ606" i="4"/>
  <c r="CY606" i="4"/>
  <c r="EA606" i="4" s="1"/>
  <c r="CR606" i="4"/>
  <c r="CO606" i="4"/>
  <c r="DA606" i="4" s="1"/>
  <c r="CM606" i="4"/>
  <c r="CL606" i="4"/>
  <c r="CX606" i="4" s="1"/>
  <c r="DZ606" i="4" s="1"/>
  <c r="CJ606" i="4"/>
  <c r="CV606" i="4" s="1"/>
  <c r="CH606" i="4"/>
  <c r="CT606" i="4" s="1"/>
  <c r="DV606" i="4" s="1"/>
  <c r="CS606" i="4"/>
  <c r="CE606" i="4"/>
  <c r="CQ606" i="4" s="1"/>
  <c r="DC606" i="4" s="1"/>
  <c r="EE606" i="4" s="1"/>
  <c r="CD606" i="4"/>
  <c r="CP606" i="4" s="1"/>
  <c r="DB606" i="4" s="1"/>
  <c r="CC606" i="4"/>
  <c r="CB606" i="4"/>
  <c r="CN606" i="4" s="1"/>
  <c r="CA606" i="4"/>
  <c r="BZ606" i="4"/>
  <c r="BY606" i="4"/>
  <c r="CW606" i="4" s="1"/>
  <c r="BX606" i="4"/>
  <c r="BW606" i="4"/>
  <c r="CU606" i="4" s="1"/>
  <c r="DW606" i="4" s="1"/>
  <c r="BV606" i="4"/>
  <c r="BU606" i="4"/>
  <c r="BT606" i="4"/>
  <c r="CF606" i="4" s="1"/>
  <c r="EC605" i="4"/>
  <c r="EB605" i="4"/>
  <c r="DZ605" i="4"/>
  <c r="DQ605" i="4"/>
  <c r="EE605" i="4" s="1"/>
  <c r="DP605" i="4"/>
  <c r="DO605" i="4"/>
  <c r="DN605" i="4"/>
  <c r="DM605" i="4"/>
  <c r="EA605" i="4" s="1"/>
  <c r="DL605" i="4"/>
  <c r="DK605" i="4"/>
  <c r="DJ605" i="4"/>
  <c r="DI605" i="4"/>
  <c r="DH605" i="4"/>
  <c r="DG605" i="4"/>
  <c r="DF605" i="4"/>
  <c r="CZ605" i="4"/>
  <c r="CT605" i="4"/>
  <c r="CS605" i="4"/>
  <c r="DU605" i="4" s="1"/>
  <c r="CO605" i="4"/>
  <c r="DA605" i="4" s="1"/>
  <c r="CL605" i="4"/>
  <c r="CX605" i="4" s="1"/>
  <c r="CW605" i="4"/>
  <c r="DY605" i="4" s="1"/>
  <c r="CJ605" i="4"/>
  <c r="CV605" i="4" s="1"/>
  <c r="DX605" i="4" s="1"/>
  <c r="CF605" i="4"/>
  <c r="CR605" i="4" s="1"/>
  <c r="DT605" i="4" s="1"/>
  <c r="CE605" i="4"/>
  <c r="CQ605" i="4" s="1"/>
  <c r="DC605" i="4" s="1"/>
  <c r="CD605" i="4"/>
  <c r="CP605" i="4" s="1"/>
  <c r="DB605" i="4" s="1"/>
  <c r="CC605" i="4"/>
  <c r="CB605" i="4"/>
  <c r="CN605" i="4" s="1"/>
  <c r="CA605" i="4"/>
  <c r="CM605" i="4" s="1"/>
  <c r="CY605" i="4" s="1"/>
  <c r="BZ605" i="4"/>
  <c r="BY605" i="4"/>
  <c r="BX605" i="4"/>
  <c r="BW605" i="4"/>
  <c r="CU605" i="4" s="1"/>
  <c r="BV605" i="4"/>
  <c r="CH605" i="4" s="1"/>
  <c r="BU605" i="4"/>
  <c r="BT605" i="4"/>
  <c r="EA604" i="4"/>
  <c r="DT604" i="4"/>
  <c r="DQ604" i="4"/>
  <c r="DP604" i="4"/>
  <c r="DO604" i="4"/>
  <c r="DN604" i="4"/>
  <c r="DM604" i="4"/>
  <c r="DL604" i="4"/>
  <c r="DK604" i="4"/>
  <c r="DY604" i="4" s="1"/>
  <c r="DJ604" i="4"/>
  <c r="DI604" i="4"/>
  <c r="DH604" i="4"/>
  <c r="DG604" i="4"/>
  <c r="DF604" i="4"/>
  <c r="DC604" i="4"/>
  <c r="EE604" i="4" s="1"/>
  <c r="DB604" i="4"/>
  <c r="ED604" i="4" s="1"/>
  <c r="CY604" i="4"/>
  <c r="CV604" i="4"/>
  <c r="CP604" i="4"/>
  <c r="CN604" i="4"/>
  <c r="CZ604" i="4" s="1"/>
  <c r="EB604" i="4" s="1"/>
  <c r="CU604" i="4"/>
  <c r="DW604" i="4" s="1"/>
  <c r="CF604" i="4"/>
  <c r="CR604" i="4" s="1"/>
  <c r="CE604" i="4"/>
  <c r="CQ604" i="4" s="1"/>
  <c r="CD604" i="4"/>
  <c r="CC604" i="4"/>
  <c r="CO604" i="4" s="1"/>
  <c r="DA604" i="4" s="1"/>
  <c r="CB604" i="4"/>
  <c r="CA604" i="4"/>
  <c r="CM604" i="4" s="1"/>
  <c r="BZ604" i="4"/>
  <c r="CL604" i="4" s="1"/>
  <c r="CX604" i="4" s="1"/>
  <c r="BY604" i="4"/>
  <c r="CW604" i="4" s="1"/>
  <c r="BX604" i="4"/>
  <c r="CJ604" i="4" s="1"/>
  <c r="BW604" i="4"/>
  <c r="BV604" i="4"/>
  <c r="CH604" i="4" s="1"/>
  <c r="CT604" i="4" s="1"/>
  <c r="DV604" i="4" s="1"/>
  <c r="BU604" i="4"/>
  <c r="CS604" i="4" s="1"/>
  <c r="BT604" i="4"/>
  <c r="DV603" i="4"/>
  <c r="DQ603" i="4"/>
  <c r="DP603" i="4"/>
  <c r="DO603" i="4"/>
  <c r="DN603" i="4"/>
  <c r="DM603" i="4"/>
  <c r="EA603" i="4" s="1"/>
  <c r="DL603" i="4"/>
  <c r="DZ603" i="4" s="1"/>
  <c r="DK603" i="4"/>
  <c r="DJ603" i="4"/>
  <c r="DI603" i="4"/>
  <c r="DH603" i="4"/>
  <c r="DG603" i="4"/>
  <c r="DF603" i="4"/>
  <c r="DR603" i="4" s="1"/>
  <c r="CZ603" i="4"/>
  <c r="CX603" i="4"/>
  <c r="CP603" i="4"/>
  <c r="DB603" i="4" s="1"/>
  <c r="CN603" i="4"/>
  <c r="CH603" i="4"/>
  <c r="CT603" i="4" s="1"/>
  <c r="CS603" i="4"/>
  <c r="DU603" i="4" s="1"/>
  <c r="CF603" i="4"/>
  <c r="CR603" i="4" s="1"/>
  <c r="DT603" i="4" s="1"/>
  <c r="CE603" i="4"/>
  <c r="CQ603" i="4" s="1"/>
  <c r="DC603" i="4" s="1"/>
  <c r="CD603" i="4"/>
  <c r="CC603" i="4"/>
  <c r="CO603" i="4" s="1"/>
  <c r="DA603" i="4" s="1"/>
  <c r="EC603" i="4" s="1"/>
  <c r="CB603" i="4"/>
  <c r="CA603" i="4"/>
  <c r="CM603" i="4" s="1"/>
  <c r="CY603" i="4" s="1"/>
  <c r="BZ603" i="4"/>
  <c r="CL603" i="4" s="1"/>
  <c r="BY603" i="4"/>
  <c r="CW603" i="4" s="1"/>
  <c r="DY603" i="4" s="1"/>
  <c r="BX603" i="4"/>
  <c r="CJ603" i="4" s="1"/>
  <c r="CV603" i="4" s="1"/>
  <c r="DX603" i="4" s="1"/>
  <c r="BW603" i="4"/>
  <c r="CU603" i="4" s="1"/>
  <c r="BV603" i="4"/>
  <c r="BU603" i="4"/>
  <c r="BT603" i="4"/>
  <c r="DZ602" i="4"/>
  <c r="DX602" i="4"/>
  <c r="DQ602" i="4"/>
  <c r="DP602" i="4"/>
  <c r="ED602" i="4" s="1"/>
  <c r="DO602" i="4"/>
  <c r="EC602" i="4" s="1"/>
  <c r="DN602" i="4"/>
  <c r="DM602" i="4"/>
  <c r="DL602" i="4"/>
  <c r="DK602" i="4"/>
  <c r="DJ602" i="4"/>
  <c r="DI602" i="4"/>
  <c r="DH602" i="4"/>
  <c r="DG602" i="4"/>
  <c r="DF602" i="4"/>
  <c r="CX602" i="4"/>
  <c r="CR602" i="4"/>
  <c r="CM602" i="4"/>
  <c r="CY602" i="4" s="1"/>
  <c r="EA602" i="4" s="1"/>
  <c r="CJ602" i="4"/>
  <c r="CV602" i="4" s="1"/>
  <c r="CH602" i="4"/>
  <c r="CT602" i="4" s="1"/>
  <c r="CE602" i="4"/>
  <c r="CQ602" i="4" s="1"/>
  <c r="DC602" i="4" s="1"/>
  <c r="EE602" i="4" s="1"/>
  <c r="CD602" i="4"/>
  <c r="CP602" i="4" s="1"/>
  <c r="DB602" i="4" s="1"/>
  <c r="CC602" i="4"/>
  <c r="CO602" i="4" s="1"/>
  <c r="DA602" i="4" s="1"/>
  <c r="CB602" i="4"/>
  <c r="CN602" i="4" s="1"/>
  <c r="CZ602" i="4" s="1"/>
  <c r="CA602" i="4"/>
  <c r="BZ602" i="4"/>
  <c r="CL602" i="4" s="1"/>
  <c r="BY602" i="4"/>
  <c r="CW602" i="4" s="1"/>
  <c r="BX602" i="4"/>
  <c r="BW602" i="4"/>
  <c r="CU602" i="4" s="1"/>
  <c r="DW602" i="4" s="1"/>
  <c r="BV602" i="4"/>
  <c r="BU602" i="4"/>
  <c r="CS602" i="4" s="1"/>
  <c r="BT602" i="4"/>
  <c r="CF602" i="4" s="1"/>
  <c r="DZ601" i="4"/>
  <c r="DY601" i="4"/>
  <c r="DQ601" i="4"/>
  <c r="EE601" i="4" s="1"/>
  <c r="DP601" i="4"/>
  <c r="DO601" i="4"/>
  <c r="DN601" i="4"/>
  <c r="DM601" i="4"/>
  <c r="DL601" i="4"/>
  <c r="DK601" i="4"/>
  <c r="DJ601" i="4"/>
  <c r="DI601" i="4"/>
  <c r="DW601" i="4" s="1"/>
  <c r="DH601" i="4"/>
  <c r="DG601" i="4"/>
  <c r="DF601" i="4"/>
  <c r="DA601" i="4"/>
  <c r="EC601" i="4" s="1"/>
  <c r="CW601" i="4"/>
  <c r="CV601" i="4"/>
  <c r="CT601" i="4"/>
  <c r="CL601" i="4"/>
  <c r="CX601" i="4" s="1"/>
  <c r="CJ601" i="4"/>
  <c r="CS601" i="4"/>
  <c r="DU601" i="4" s="1"/>
  <c r="CE601" i="4"/>
  <c r="CQ601" i="4" s="1"/>
  <c r="DC601" i="4" s="1"/>
  <c r="CD601" i="4"/>
  <c r="CP601" i="4" s="1"/>
  <c r="DB601" i="4" s="1"/>
  <c r="CC601" i="4"/>
  <c r="CO601" i="4" s="1"/>
  <c r="CB601" i="4"/>
  <c r="CN601" i="4" s="1"/>
  <c r="CZ601" i="4" s="1"/>
  <c r="EB601" i="4" s="1"/>
  <c r="CA601" i="4"/>
  <c r="CM601" i="4" s="1"/>
  <c r="CY601" i="4" s="1"/>
  <c r="BZ601" i="4"/>
  <c r="BY601" i="4"/>
  <c r="BX601" i="4"/>
  <c r="BW601" i="4"/>
  <c r="CU601" i="4" s="1"/>
  <c r="BV601" i="4"/>
  <c r="CH601" i="4" s="1"/>
  <c r="BU601" i="4"/>
  <c r="BT601" i="4"/>
  <c r="CF601" i="4" s="1"/>
  <c r="CR601" i="4" s="1"/>
  <c r="DT601" i="4" s="1"/>
  <c r="DZ600" i="4"/>
  <c r="DT600" i="4"/>
  <c r="DQ600" i="4"/>
  <c r="DP600" i="4"/>
  <c r="DO600" i="4"/>
  <c r="DN600" i="4"/>
  <c r="DM600" i="4"/>
  <c r="DL600" i="4"/>
  <c r="DK600" i="4"/>
  <c r="DJ600" i="4"/>
  <c r="DX600" i="4" s="1"/>
  <c r="DI600" i="4"/>
  <c r="DH600" i="4"/>
  <c r="DG600" i="4"/>
  <c r="DF600" i="4"/>
  <c r="CX600" i="4"/>
  <c r="CV600" i="4"/>
  <c r="CQ600" i="4"/>
  <c r="DC600" i="4" s="1"/>
  <c r="EE600" i="4" s="1"/>
  <c r="CP600" i="4"/>
  <c r="DB600" i="4" s="1"/>
  <c r="ED600" i="4" s="1"/>
  <c r="CN600" i="4"/>
  <c r="CZ600" i="4" s="1"/>
  <c r="EB600" i="4" s="1"/>
  <c r="CL600" i="4"/>
  <c r="CF600" i="4"/>
  <c r="CR600" i="4" s="1"/>
  <c r="CE600" i="4"/>
  <c r="CD600" i="4"/>
  <c r="CC600" i="4"/>
  <c r="CO600" i="4" s="1"/>
  <c r="DA600" i="4" s="1"/>
  <c r="CB600" i="4"/>
  <c r="CA600" i="4"/>
  <c r="CM600" i="4" s="1"/>
  <c r="CY600" i="4" s="1"/>
  <c r="EA600" i="4" s="1"/>
  <c r="BZ600" i="4"/>
  <c r="BY600" i="4"/>
  <c r="CW600" i="4" s="1"/>
  <c r="BX600" i="4"/>
  <c r="CJ600" i="4" s="1"/>
  <c r="BW600" i="4"/>
  <c r="CU600" i="4" s="1"/>
  <c r="DW600" i="4" s="1"/>
  <c r="BV600" i="4"/>
  <c r="CH600" i="4" s="1"/>
  <c r="CT600" i="4" s="1"/>
  <c r="DV600" i="4" s="1"/>
  <c r="BU600" i="4"/>
  <c r="CS600" i="4" s="1"/>
  <c r="BT600" i="4"/>
  <c r="EB599" i="4"/>
  <c r="DQ599" i="4"/>
  <c r="EE599" i="4" s="1"/>
  <c r="DP599" i="4"/>
  <c r="DO599" i="4"/>
  <c r="DN599" i="4"/>
  <c r="DM599" i="4"/>
  <c r="EA599" i="4" s="1"/>
  <c r="DL599" i="4"/>
  <c r="DK599" i="4"/>
  <c r="DJ599" i="4"/>
  <c r="DI599" i="4"/>
  <c r="DW599" i="4" s="1"/>
  <c r="DH599" i="4"/>
  <c r="DG599" i="4"/>
  <c r="DF599" i="4"/>
  <c r="CV599" i="4"/>
  <c r="DX599" i="4" s="1"/>
  <c r="CP599" i="4"/>
  <c r="DB599" i="4" s="1"/>
  <c r="ED599" i="4" s="1"/>
  <c r="CO599" i="4"/>
  <c r="DA599" i="4" s="1"/>
  <c r="EC599" i="4" s="1"/>
  <c r="CH599" i="4"/>
  <c r="CT599" i="4" s="1"/>
  <c r="DV599" i="4" s="1"/>
  <c r="CS599" i="4"/>
  <c r="DU599" i="4" s="1"/>
  <c r="CF599" i="4"/>
  <c r="CR599" i="4" s="1"/>
  <c r="CE599" i="4"/>
  <c r="CQ599" i="4" s="1"/>
  <c r="DC599" i="4" s="1"/>
  <c r="CD599" i="4"/>
  <c r="CC599" i="4"/>
  <c r="CB599" i="4"/>
  <c r="CN599" i="4" s="1"/>
  <c r="CZ599" i="4" s="1"/>
  <c r="CA599" i="4"/>
  <c r="CM599" i="4" s="1"/>
  <c r="CY599" i="4" s="1"/>
  <c r="BZ599" i="4"/>
  <c r="CL599" i="4" s="1"/>
  <c r="CX599" i="4" s="1"/>
  <c r="BY599" i="4"/>
  <c r="CW599" i="4" s="1"/>
  <c r="DY599" i="4" s="1"/>
  <c r="BX599" i="4"/>
  <c r="CJ599" i="4" s="1"/>
  <c r="BW599" i="4"/>
  <c r="CU599" i="4" s="1"/>
  <c r="BV599" i="4"/>
  <c r="BU599" i="4"/>
  <c r="BT599" i="4"/>
  <c r="DZ598" i="4"/>
  <c r="DQ598" i="4"/>
  <c r="DP598" i="4"/>
  <c r="DO598" i="4"/>
  <c r="EC598" i="4" s="1"/>
  <c r="DN598" i="4"/>
  <c r="EB598" i="4" s="1"/>
  <c r="DM598" i="4"/>
  <c r="DL598" i="4"/>
  <c r="DK598" i="4"/>
  <c r="DJ598" i="4"/>
  <c r="DI598" i="4"/>
  <c r="DH598" i="4"/>
  <c r="DG598" i="4"/>
  <c r="DF598" i="4"/>
  <c r="DB598" i="4"/>
  <c r="ED598" i="4" s="1"/>
  <c r="CX598" i="4"/>
  <c r="CR598" i="4"/>
  <c r="CP598" i="4"/>
  <c r="CJ598" i="4"/>
  <c r="CV598" i="4" s="1"/>
  <c r="CH598" i="4"/>
  <c r="CT598" i="4" s="1"/>
  <c r="DV598" i="4" s="1"/>
  <c r="CE598" i="4"/>
  <c r="CQ598" i="4" s="1"/>
  <c r="DC598" i="4" s="1"/>
  <c r="EE598" i="4" s="1"/>
  <c r="CD598" i="4"/>
  <c r="CC598" i="4"/>
  <c r="CO598" i="4" s="1"/>
  <c r="DA598" i="4" s="1"/>
  <c r="CB598" i="4"/>
  <c r="CN598" i="4" s="1"/>
  <c r="CZ598" i="4" s="1"/>
  <c r="CA598" i="4"/>
  <c r="CM598" i="4" s="1"/>
  <c r="CY598" i="4" s="1"/>
  <c r="EA598" i="4" s="1"/>
  <c r="BZ598" i="4"/>
  <c r="CL598" i="4" s="1"/>
  <c r="BY598" i="4"/>
  <c r="CW598" i="4" s="1"/>
  <c r="BX598" i="4"/>
  <c r="BW598" i="4"/>
  <c r="CU598" i="4" s="1"/>
  <c r="DW598" i="4" s="1"/>
  <c r="BV598" i="4"/>
  <c r="BU598" i="4"/>
  <c r="CS598" i="4" s="1"/>
  <c r="BT598" i="4"/>
  <c r="CF598" i="4" s="1"/>
  <c r="DZ597" i="4"/>
  <c r="DQ597" i="4"/>
  <c r="EE597" i="4" s="1"/>
  <c r="DP597" i="4"/>
  <c r="DO597" i="4"/>
  <c r="DN597" i="4"/>
  <c r="DM597" i="4"/>
  <c r="DL597" i="4"/>
  <c r="DK597" i="4"/>
  <c r="DJ597" i="4"/>
  <c r="DI597" i="4"/>
  <c r="DH597" i="4"/>
  <c r="DV597" i="4" s="1"/>
  <c r="DG597" i="4"/>
  <c r="DF597" i="4"/>
  <c r="DB597" i="4"/>
  <c r="CZ597" i="4"/>
  <c r="EB597" i="4" s="1"/>
  <c r="CN597" i="4"/>
  <c r="CL597" i="4"/>
  <c r="CX597" i="4" s="1"/>
  <c r="CJ597" i="4"/>
  <c r="CV597" i="4" s="1"/>
  <c r="CF597" i="4"/>
  <c r="CR597" i="4" s="1"/>
  <c r="DT597" i="4" s="1"/>
  <c r="CE597" i="4"/>
  <c r="CQ597" i="4" s="1"/>
  <c r="DC597" i="4" s="1"/>
  <c r="CD597" i="4"/>
  <c r="CP597" i="4" s="1"/>
  <c r="CC597" i="4"/>
  <c r="CO597" i="4" s="1"/>
  <c r="DA597" i="4" s="1"/>
  <c r="EC597" i="4" s="1"/>
  <c r="CB597" i="4"/>
  <c r="CA597" i="4"/>
  <c r="CM597" i="4" s="1"/>
  <c r="CY597" i="4" s="1"/>
  <c r="BZ597" i="4"/>
  <c r="BY597" i="4"/>
  <c r="CW597" i="4" s="1"/>
  <c r="DY597" i="4" s="1"/>
  <c r="BX597" i="4"/>
  <c r="BW597" i="4"/>
  <c r="CU597" i="4" s="1"/>
  <c r="BV597" i="4"/>
  <c r="CH597" i="4" s="1"/>
  <c r="CT597" i="4" s="1"/>
  <c r="BU597" i="4"/>
  <c r="CS597" i="4" s="1"/>
  <c r="DU597" i="4" s="1"/>
  <c r="BT597" i="4"/>
  <c r="EB596" i="4"/>
  <c r="DV596" i="4"/>
  <c r="DQ596" i="4"/>
  <c r="DP596" i="4"/>
  <c r="DO596" i="4"/>
  <c r="DN596" i="4"/>
  <c r="DM596" i="4"/>
  <c r="DL596" i="4"/>
  <c r="DK596" i="4"/>
  <c r="DJ596" i="4"/>
  <c r="DI596" i="4"/>
  <c r="DH596" i="4"/>
  <c r="DG596" i="4"/>
  <c r="DF596" i="4"/>
  <c r="DA596" i="4"/>
  <c r="EC596" i="4" s="1"/>
  <c r="CV596" i="4"/>
  <c r="DX596" i="4" s="1"/>
  <c r="CR596" i="4"/>
  <c r="CP596" i="4"/>
  <c r="DB596" i="4" s="1"/>
  <c r="CN596" i="4"/>
  <c r="CZ596" i="4" s="1"/>
  <c r="CM596" i="4"/>
  <c r="CY596" i="4" s="1"/>
  <c r="CU596" i="4"/>
  <c r="CH596" i="4"/>
  <c r="CT596" i="4" s="1"/>
  <c r="CS596" i="4"/>
  <c r="DU596" i="4" s="1"/>
  <c r="CF596" i="4"/>
  <c r="CE596" i="4"/>
  <c r="CQ596" i="4" s="1"/>
  <c r="DC596" i="4" s="1"/>
  <c r="CD596" i="4"/>
  <c r="CC596" i="4"/>
  <c r="CO596" i="4" s="1"/>
  <c r="CB596" i="4"/>
  <c r="CA596" i="4"/>
  <c r="BZ596" i="4"/>
  <c r="CL596" i="4" s="1"/>
  <c r="CX596" i="4" s="1"/>
  <c r="DZ596" i="4" s="1"/>
  <c r="BY596" i="4"/>
  <c r="CW596" i="4" s="1"/>
  <c r="BX596" i="4"/>
  <c r="CJ596" i="4" s="1"/>
  <c r="BW596" i="4"/>
  <c r="BV596" i="4"/>
  <c r="BU596" i="4"/>
  <c r="BT596" i="4"/>
  <c r="EA595" i="4"/>
  <c r="DS595" i="4"/>
  <c r="DE595" i="4" s="1"/>
  <c r="EG595" i="4" s="1"/>
  <c r="DQ595" i="4"/>
  <c r="EE595" i="4" s="1"/>
  <c r="DP595" i="4"/>
  <c r="DO595" i="4"/>
  <c r="DN595" i="4"/>
  <c r="EB595" i="4" s="1"/>
  <c r="DM595" i="4"/>
  <c r="DL595" i="4"/>
  <c r="DK595" i="4"/>
  <c r="DJ595" i="4"/>
  <c r="DX595" i="4" s="1"/>
  <c r="DI595" i="4"/>
  <c r="DH595" i="4"/>
  <c r="DG595" i="4"/>
  <c r="DF595" i="4"/>
  <c r="CZ595" i="4"/>
  <c r="CX595" i="4"/>
  <c r="DZ595" i="4" s="1"/>
  <c r="CW595" i="4"/>
  <c r="CS595" i="4"/>
  <c r="CR595" i="4"/>
  <c r="CQ595" i="4"/>
  <c r="DC595" i="4" s="1"/>
  <c r="CM595" i="4"/>
  <c r="CY595" i="4" s="1"/>
  <c r="CL595" i="4"/>
  <c r="CJ595" i="4"/>
  <c r="CV595" i="4" s="1"/>
  <c r="CU595" i="4"/>
  <c r="CH595" i="4"/>
  <c r="CT595" i="4" s="1"/>
  <c r="DV595" i="4" s="1"/>
  <c r="CE595" i="4"/>
  <c r="CD595" i="4"/>
  <c r="CP595" i="4" s="1"/>
  <c r="DB595" i="4" s="1"/>
  <c r="ED595" i="4" s="1"/>
  <c r="CC595" i="4"/>
  <c r="CO595" i="4" s="1"/>
  <c r="DA595" i="4" s="1"/>
  <c r="CB595" i="4"/>
  <c r="CN595" i="4" s="1"/>
  <c r="CA595" i="4"/>
  <c r="BZ595" i="4"/>
  <c r="BY595" i="4"/>
  <c r="BX595" i="4"/>
  <c r="BW595" i="4"/>
  <c r="BV595" i="4"/>
  <c r="BU595" i="4"/>
  <c r="BT595" i="4"/>
  <c r="CF595" i="4" s="1"/>
  <c r="EB594" i="4"/>
  <c r="DZ594" i="4"/>
  <c r="DQ594" i="4"/>
  <c r="DP594" i="4"/>
  <c r="DO594" i="4"/>
  <c r="EC594" i="4" s="1"/>
  <c r="DN594" i="4"/>
  <c r="DM594" i="4"/>
  <c r="EA594" i="4" s="1"/>
  <c r="DL594" i="4"/>
  <c r="DK594" i="4"/>
  <c r="DS594" i="4" s="1"/>
  <c r="DJ594" i="4"/>
  <c r="DR594" i="4" s="1"/>
  <c r="DI594" i="4"/>
  <c r="DH594" i="4"/>
  <c r="DG594" i="4"/>
  <c r="DF594" i="4"/>
  <c r="DC594" i="4"/>
  <c r="DB594" i="4"/>
  <c r="CW594" i="4"/>
  <c r="CV594" i="4"/>
  <c r="CQ594" i="4"/>
  <c r="CO594" i="4"/>
  <c r="DA594" i="4" s="1"/>
  <c r="CM594" i="4"/>
  <c r="CY594" i="4" s="1"/>
  <c r="CL594" i="4"/>
  <c r="CX594" i="4" s="1"/>
  <c r="CU594" i="4"/>
  <c r="DW594" i="4" s="1"/>
  <c r="CS594" i="4"/>
  <c r="DU594" i="4" s="1"/>
  <c r="CE594" i="4"/>
  <c r="CD594" i="4"/>
  <c r="CP594" i="4" s="1"/>
  <c r="CC594" i="4"/>
  <c r="CB594" i="4"/>
  <c r="CN594" i="4" s="1"/>
  <c r="CZ594" i="4" s="1"/>
  <c r="CA594" i="4"/>
  <c r="BZ594" i="4"/>
  <c r="BY594" i="4"/>
  <c r="BX594" i="4"/>
  <c r="CJ594" i="4" s="1"/>
  <c r="BW594" i="4"/>
  <c r="BV594" i="4"/>
  <c r="CH594" i="4" s="1"/>
  <c r="CT594" i="4" s="1"/>
  <c r="BU594" i="4"/>
  <c r="BT594" i="4"/>
  <c r="CF594" i="4" s="1"/>
  <c r="CR594" i="4" s="1"/>
  <c r="DT594" i="4" s="1"/>
  <c r="EE593" i="4"/>
  <c r="ED593" i="4"/>
  <c r="DS593" i="4"/>
  <c r="DQ593" i="4"/>
  <c r="DP593" i="4"/>
  <c r="DO593" i="4"/>
  <c r="DN593" i="4"/>
  <c r="DM593" i="4"/>
  <c r="DL593" i="4"/>
  <c r="DK593" i="4"/>
  <c r="DJ593" i="4"/>
  <c r="DI593" i="4"/>
  <c r="DH593" i="4"/>
  <c r="DG593" i="4"/>
  <c r="DF593" i="4"/>
  <c r="DR593" i="4" s="1"/>
  <c r="CX593" i="4"/>
  <c r="CV593" i="4"/>
  <c r="CT593" i="4"/>
  <c r="DV593" i="4" s="1"/>
  <c r="CN593" i="4"/>
  <c r="CZ593" i="4" s="1"/>
  <c r="CM593" i="4"/>
  <c r="CY593" i="4" s="1"/>
  <c r="CL593" i="4"/>
  <c r="CS593" i="4"/>
  <c r="CF593" i="4"/>
  <c r="CR593" i="4" s="1"/>
  <c r="CE593" i="4"/>
  <c r="CQ593" i="4" s="1"/>
  <c r="DC593" i="4" s="1"/>
  <c r="CD593" i="4"/>
  <c r="CP593" i="4" s="1"/>
  <c r="DB593" i="4" s="1"/>
  <c r="CC593" i="4"/>
  <c r="CO593" i="4" s="1"/>
  <c r="DA593" i="4" s="1"/>
  <c r="EC593" i="4" s="1"/>
  <c r="CB593" i="4"/>
  <c r="CA593" i="4"/>
  <c r="BZ593" i="4"/>
  <c r="BY593" i="4"/>
  <c r="CW593" i="4" s="1"/>
  <c r="BX593" i="4"/>
  <c r="CJ593" i="4" s="1"/>
  <c r="BW593" i="4"/>
  <c r="CU593" i="4" s="1"/>
  <c r="DW593" i="4" s="1"/>
  <c r="BV593" i="4"/>
  <c r="CH593" i="4" s="1"/>
  <c r="BU593" i="4"/>
  <c r="BT593" i="4"/>
  <c r="ED592" i="4"/>
  <c r="DQ592" i="4"/>
  <c r="EE592" i="4" s="1"/>
  <c r="DP592" i="4"/>
  <c r="DO592" i="4"/>
  <c r="DN592" i="4"/>
  <c r="DM592" i="4"/>
  <c r="EA592" i="4" s="1"/>
  <c r="DL592" i="4"/>
  <c r="DK592" i="4"/>
  <c r="DJ592" i="4"/>
  <c r="DI592" i="4"/>
  <c r="DH592" i="4"/>
  <c r="DG592" i="4"/>
  <c r="DF592" i="4"/>
  <c r="DC592" i="4"/>
  <c r="CU592" i="4"/>
  <c r="CS592" i="4"/>
  <c r="CQ592" i="4"/>
  <c r="CP592" i="4"/>
  <c r="DB592" i="4" s="1"/>
  <c r="CO592" i="4"/>
  <c r="DA592" i="4" s="1"/>
  <c r="CW592" i="4"/>
  <c r="DY592" i="4" s="1"/>
  <c r="CJ592" i="4"/>
  <c r="CV592" i="4" s="1"/>
  <c r="DX592" i="4" s="1"/>
  <c r="CH592" i="4"/>
  <c r="CT592" i="4" s="1"/>
  <c r="DV592" i="4" s="1"/>
  <c r="CE592" i="4"/>
  <c r="CD592" i="4"/>
  <c r="CC592" i="4"/>
  <c r="CB592" i="4"/>
  <c r="CN592" i="4" s="1"/>
  <c r="CZ592" i="4" s="1"/>
  <c r="EB592" i="4" s="1"/>
  <c r="CA592" i="4"/>
  <c r="CM592" i="4" s="1"/>
  <c r="CY592" i="4" s="1"/>
  <c r="BZ592" i="4"/>
  <c r="CL592" i="4" s="1"/>
  <c r="CX592" i="4" s="1"/>
  <c r="BY592" i="4"/>
  <c r="BX592" i="4"/>
  <c r="BW592" i="4"/>
  <c r="BV592" i="4"/>
  <c r="BU592" i="4"/>
  <c r="BT592" i="4"/>
  <c r="CF592" i="4" s="1"/>
  <c r="CR592" i="4" s="1"/>
  <c r="DT592" i="4" s="1"/>
  <c r="DZ591" i="4"/>
  <c r="DV591" i="4"/>
  <c r="DQ591" i="4"/>
  <c r="DP591" i="4"/>
  <c r="DO591" i="4"/>
  <c r="DN591" i="4"/>
  <c r="DM591" i="4"/>
  <c r="DL591" i="4"/>
  <c r="DK591" i="4"/>
  <c r="DJ591" i="4"/>
  <c r="DI591" i="4"/>
  <c r="DH591" i="4"/>
  <c r="DG591" i="4"/>
  <c r="DF591" i="4"/>
  <c r="DC591" i="4"/>
  <c r="CX591" i="4"/>
  <c r="CW591" i="4"/>
  <c r="DY591" i="4" s="1"/>
  <c r="CU591" i="4"/>
  <c r="DW591" i="4" s="1"/>
  <c r="CO591" i="4"/>
  <c r="DA591" i="4" s="1"/>
  <c r="CN591" i="4"/>
  <c r="CZ591" i="4" s="1"/>
  <c r="CL591" i="4"/>
  <c r="CJ591" i="4"/>
  <c r="CV591" i="4" s="1"/>
  <c r="CS591" i="4"/>
  <c r="CF591" i="4"/>
  <c r="CR591" i="4" s="1"/>
  <c r="CE591" i="4"/>
  <c r="CQ591" i="4" s="1"/>
  <c r="CD591" i="4"/>
  <c r="CP591" i="4" s="1"/>
  <c r="DB591" i="4" s="1"/>
  <c r="ED591" i="4" s="1"/>
  <c r="CC591" i="4"/>
  <c r="CB591" i="4"/>
  <c r="CA591" i="4"/>
  <c r="CM591" i="4" s="1"/>
  <c r="CY591" i="4" s="1"/>
  <c r="EA591" i="4" s="1"/>
  <c r="BZ591" i="4"/>
  <c r="BY591" i="4"/>
  <c r="BX591" i="4"/>
  <c r="BW591" i="4"/>
  <c r="BV591" i="4"/>
  <c r="CH591" i="4" s="1"/>
  <c r="CT591" i="4" s="1"/>
  <c r="BU591" i="4"/>
  <c r="BT591" i="4"/>
  <c r="EE590" i="4"/>
  <c r="DQ590" i="4"/>
  <c r="DP590" i="4"/>
  <c r="ED590" i="4" s="1"/>
  <c r="DO590" i="4"/>
  <c r="DN590" i="4"/>
  <c r="DM590" i="4"/>
  <c r="DL590" i="4"/>
  <c r="DZ590" i="4" s="1"/>
  <c r="DK590" i="4"/>
  <c r="DJ590" i="4"/>
  <c r="DX590" i="4" s="1"/>
  <c r="DI590" i="4"/>
  <c r="DH590" i="4"/>
  <c r="DG590" i="4"/>
  <c r="DF590" i="4"/>
  <c r="CZ590" i="4"/>
  <c r="EB590" i="4" s="1"/>
  <c r="CY590" i="4"/>
  <c r="CT590" i="4"/>
  <c r="DV590" i="4" s="1"/>
  <c r="CQ590" i="4"/>
  <c r="DC590" i="4" s="1"/>
  <c r="CP590" i="4"/>
  <c r="DB590" i="4" s="1"/>
  <c r="CO590" i="4"/>
  <c r="DA590" i="4" s="1"/>
  <c r="EC590" i="4" s="1"/>
  <c r="CL590" i="4"/>
  <c r="CX590" i="4" s="1"/>
  <c r="CJ590" i="4"/>
  <c r="CV590" i="4" s="1"/>
  <c r="CU590" i="4"/>
  <c r="CS590" i="4"/>
  <c r="DU590" i="4" s="1"/>
  <c r="CF590" i="4"/>
  <c r="CR590" i="4" s="1"/>
  <c r="DT590" i="4" s="1"/>
  <c r="CE590" i="4"/>
  <c r="CD590" i="4"/>
  <c r="CC590" i="4"/>
  <c r="CB590" i="4"/>
  <c r="CN590" i="4" s="1"/>
  <c r="CA590" i="4"/>
  <c r="CM590" i="4" s="1"/>
  <c r="BZ590" i="4"/>
  <c r="BY590" i="4"/>
  <c r="CW590" i="4" s="1"/>
  <c r="DY590" i="4" s="1"/>
  <c r="BX590" i="4"/>
  <c r="BW590" i="4"/>
  <c r="BV590" i="4"/>
  <c r="CH590" i="4" s="1"/>
  <c r="BU590" i="4"/>
  <c r="BT590" i="4"/>
  <c r="EA589" i="4"/>
  <c r="DT589" i="4"/>
  <c r="DQ589" i="4"/>
  <c r="DP589" i="4"/>
  <c r="DO589" i="4"/>
  <c r="DN589" i="4"/>
  <c r="DM589" i="4"/>
  <c r="DL589" i="4"/>
  <c r="DK589" i="4"/>
  <c r="DJ589" i="4"/>
  <c r="DI589" i="4"/>
  <c r="DH589" i="4"/>
  <c r="DG589" i="4"/>
  <c r="DF589" i="4"/>
  <c r="DR589" i="4" s="1"/>
  <c r="DA589" i="4"/>
  <c r="CZ589" i="4"/>
  <c r="CY589" i="4"/>
  <c r="CU589" i="4"/>
  <c r="CN589" i="4"/>
  <c r="CM589" i="4"/>
  <c r="CW589" i="4"/>
  <c r="DY589" i="4" s="1"/>
  <c r="CF589" i="4"/>
  <c r="CR589" i="4" s="1"/>
  <c r="CE589" i="4"/>
  <c r="CQ589" i="4" s="1"/>
  <c r="DC589" i="4" s="1"/>
  <c r="EE589" i="4" s="1"/>
  <c r="CD589" i="4"/>
  <c r="CP589" i="4" s="1"/>
  <c r="DB589" i="4" s="1"/>
  <c r="ED589" i="4" s="1"/>
  <c r="CC589" i="4"/>
  <c r="CO589" i="4" s="1"/>
  <c r="CB589" i="4"/>
  <c r="CA589" i="4"/>
  <c r="BZ589" i="4"/>
  <c r="CL589" i="4" s="1"/>
  <c r="CX589" i="4" s="1"/>
  <c r="DZ589" i="4" s="1"/>
  <c r="BY589" i="4"/>
  <c r="BX589" i="4"/>
  <c r="CJ589" i="4" s="1"/>
  <c r="CV589" i="4" s="1"/>
  <c r="DX589" i="4" s="1"/>
  <c r="BW589" i="4"/>
  <c r="BV589" i="4"/>
  <c r="CH589" i="4" s="1"/>
  <c r="CT589" i="4" s="1"/>
  <c r="BU589" i="4"/>
  <c r="CS589" i="4" s="1"/>
  <c r="BT589" i="4"/>
  <c r="EA588" i="4"/>
  <c r="DZ588" i="4"/>
  <c r="DT588" i="4"/>
  <c r="DQ588" i="4"/>
  <c r="EE588" i="4" s="1"/>
  <c r="DP588" i="4"/>
  <c r="DO588" i="4"/>
  <c r="DN588" i="4"/>
  <c r="DM588" i="4"/>
  <c r="DL588" i="4"/>
  <c r="DK588" i="4"/>
  <c r="DJ588" i="4"/>
  <c r="DI588" i="4"/>
  <c r="DH588" i="4"/>
  <c r="DG588" i="4"/>
  <c r="DF588" i="4"/>
  <c r="DA588" i="4"/>
  <c r="EC588" i="4" s="1"/>
  <c r="CU588" i="4"/>
  <c r="CR588" i="4"/>
  <c r="CN588" i="4"/>
  <c r="CZ588" i="4" s="1"/>
  <c r="EB588" i="4" s="1"/>
  <c r="CM588" i="4"/>
  <c r="CY588" i="4" s="1"/>
  <c r="CW588" i="4"/>
  <c r="DY588" i="4" s="1"/>
  <c r="CJ588" i="4"/>
  <c r="CV588" i="4" s="1"/>
  <c r="CS588" i="4"/>
  <c r="DU588" i="4" s="1"/>
  <c r="CE588" i="4"/>
  <c r="CQ588" i="4" s="1"/>
  <c r="DC588" i="4" s="1"/>
  <c r="CD588" i="4"/>
  <c r="CP588" i="4" s="1"/>
  <c r="DB588" i="4" s="1"/>
  <c r="CC588" i="4"/>
  <c r="CO588" i="4" s="1"/>
  <c r="CB588" i="4"/>
  <c r="CA588" i="4"/>
  <c r="BZ588" i="4"/>
  <c r="CL588" i="4" s="1"/>
  <c r="CX588" i="4" s="1"/>
  <c r="BY588" i="4"/>
  <c r="BX588" i="4"/>
  <c r="BW588" i="4"/>
  <c r="BV588" i="4"/>
  <c r="CH588" i="4" s="1"/>
  <c r="CT588" i="4" s="1"/>
  <c r="BU588" i="4"/>
  <c r="BT588" i="4"/>
  <c r="CF588" i="4" s="1"/>
  <c r="DV587" i="4"/>
  <c r="DQ587" i="4"/>
  <c r="DP587" i="4"/>
  <c r="DO587" i="4"/>
  <c r="DN587" i="4"/>
  <c r="DM587" i="4"/>
  <c r="DL587" i="4"/>
  <c r="DK587" i="4"/>
  <c r="DJ587" i="4"/>
  <c r="DX587" i="4" s="1"/>
  <c r="DI587" i="4"/>
  <c r="DH587" i="4"/>
  <c r="DG587" i="4"/>
  <c r="DS587" i="4" s="1"/>
  <c r="DF587" i="4"/>
  <c r="DC587" i="4"/>
  <c r="EE587" i="4" s="1"/>
  <c r="CZ587" i="4"/>
  <c r="EB587" i="4" s="1"/>
  <c r="CY587" i="4"/>
  <c r="EA587" i="4" s="1"/>
  <c r="CQ587" i="4"/>
  <c r="CP587" i="4"/>
  <c r="DB587" i="4" s="1"/>
  <c r="CJ587" i="4"/>
  <c r="CV587" i="4" s="1"/>
  <c r="CU587" i="4"/>
  <c r="DW587" i="4" s="1"/>
  <c r="CH587" i="4"/>
  <c r="CT587" i="4" s="1"/>
  <c r="CE587" i="4"/>
  <c r="CD587" i="4"/>
  <c r="CC587" i="4"/>
  <c r="CO587" i="4" s="1"/>
  <c r="DA587" i="4" s="1"/>
  <c r="CB587" i="4"/>
  <c r="CN587" i="4" s="1"/>
  <c r="CA587" i="4"/>
  <c r="CM587" i="4" s="1"/>
  <c r="BZ587" i="4"/>
  <c r="CL587" i="4" s="1"/>
  <c r="CX587" i="4" s="1"/>
  <c r="DZ587" i="4" s="1"/>
  <c r="BY587" i="4"/>
  <c r="CW587" i="4" s="1"/>
  <c r="BX587" i="4"/>
  <c r="BW587" i="4"/>
  <c r="BV587" i="4"/>
  <c r="BU587" i="4"/>
  <c r="CS587" i="4" s="1"/>
  <c r="DU587" i="4" s="1"/>
  <c r="BT587" i="4"/>
  <c r="CF587" i="4" s="1"/>
  <c r="CR587" i="4" s="1"/>
  <c r="DY586" i="4"/>
  <c r="DW586" i="4"/>
  <c r="DQ586" i="4"/>
  <c r="DP586" i="4"/>
  <c r="DO586" i="4"/>
  <c r="DN586" i="4"/>
  <c r="DM586" i="4"/>
  <c r="DL586" i="4"/>
  <c r="DK586" i="4"/>
  <c r="DJ586" i="4"/>
  <c r="DI586" i="4"/>
  <c r="DS586" i="4" s="1"/>
  <c r="DH586" i="4"/>
  <c r="DG586" i="4"/>
  <c r="DF586" i="4"/>
  <c r="DC586" i="4"/>
  <c r="EE586" i="4" s="1"/>
  <c r="CU586" i="4"/>
  <c r="CT586" i="4"/>
  <c r="DV586" i="4" s="1"/>
  <c r="CQ586" i="4"/>
  <c r="CP586" i="4"/>
  <c r="DB586" i="4" s="1"/>
  <c r="ED586" i="4" s="1"/>
  <c r="CM586" i="4"/>
  <c r="CY586" i="4" s="1"/>
  <c r="EA586" i="4" s="1"/>
  <c r="CL586" i="4"/>
  <c r="CX586" i="4" s="1"/>
  <c r="CW586" i="4"/>
  <c r="CF586" i="4"/>
  <c r="CR586" i="4" s="1"/>
  <c r="DT586" i="4" s="1"/>
  <c r="CE586" i="4"/>
  <c r="CD586" i="4"/>
  <c r="CC586" i="4"/>
  <c r="CO586" i="4" s="1"/>
  <c r="DA586" i="4" s="1"/>
  <c r="CB586" i="4"/>
  <c r="CN586" i="4" s="1"/>
  <c r="CZ586" i="4" s="1"/>
  <c r="CA586" i="4"/>
  <c r="BZ586" i="4"/>
  <c r="BY586" i="4"/>
  <c r="BX586" i="4"/>
  <c r="CJ586" i="4" s="1"/>
  <c r="CV586" i="4" s="1"/>
  <c r="BW586" i="4"/>
  <c r="BV586" i="4"/>
  <c r="CH586" i="4" s="1"/>
  <c r="BU586" i="4"/>
  <c r="CS586" i="4" s="1"/>
  <c r="BT586" i="4"/>
  <c r="DT585" i="4"/>
  <c r="DQ585" i="4"/>
  <c r="DP585" i="4"/>
  <c r="DO585" i="4"/>
  <c r="DN585" i="4"/>
  <c r="DM585" i="4"/>
  <c r="DL585" i="4"/>
  <c r="DZ585" i="4" s="1"/>
  <c r="DK585" i="4"/>
  <c r="DJ585" i="4"/>
  <c r="DI585" i="4"/>
  <c r="DH585" i="4"/>
  <c r="DG585" i="4"/>
  <c r="DF585" i="4"/>
  <c r="DA585" i="4"/>
  <c r="EC585" i="4" s="1"/>
  <c r="CZ585" i="4"/>
  <c r="CU585" i="4"/>
  <c r="CR585" i="4"/>
  <c r="CN585" i="4"/>
  <c r="CM585" i="4"/>
  <c r="CY585" i="4" s="1"/>
  <c r="EA585" i="4" s="1"/>
  <c r="CL585" i="4"/>
  <c r="CX585" i="4" s="1"/>
  <c r="CJ585" i="4"/>
  <c r="CV585" i="4" s="1"/>
  <c r="CF585" i="4"/>
  <c r="CE585" i="4"/>
  <c r="CQ585" i="4" s="1"/>
  <c r="DC585" i="4" s="1"/>
  <c r="CD585" i="4"/>
  <c r="CP585" i="4" s="1"/>
  <c r="DB585" i="4" s="1"/>
  <c r="ED585" i="4" s="1"/>
  <c r="CC585" i="4"/>
  <c r="CO585" i="4" s="1"/>
  <c r="CB585" i="4"/>
  <c r="CA585" i="4"/>
  <c r="BZ585" i="4"/>
  <c r="BY585" i="4"/>
  <c r="CW585" i="4" s="1"/>
  <c r="DY585" i="4" s="1"/>
  <c r="BX585" i="4"/>
  <c r="BW585" i="4"/>
  <c r="BV585" i="4"/>
  <c r="CH585" i="4" s="1"/>
  <c r="CT585" i="4" s="1"/>
  <c r="BU585" i="4"/>
  <c r="CS585" i="4" s="1"/>
  <c r="DU585" i="4" s="1"/>
  <c r="BT585" i="4"/>
  <c r="DV584" i="4"/>
  <c r="DQ584" i="4"/>
  <c r="DP584" i="4"/>
  <c r="DO584" i="4"/>
  <c r="DN584" i="4"/>
  <c r="DM584" i="4"/>
  <c r="DL584" i="4"/>
  <c r="DK584" i="4"/>
  <c r="DJ584" i="4"/>
  <c r="DI584" i="4"/>
  <c r="DH584" i="4"/>
  <c r="DG584" i="4"/>
  <c r="DF584" i="4"/>
  <c r="CW584" i="4"/>
  <c r="CV584" i="4"/>
  <c r="CO584" i="4"/>
  <c r="DA584" i="4" s="1"/>
  <c r="CN584" i="4"/>
  <c r="CZ584" i="4" s="1"/>
  <c r="CM584" i="4"/>
  <c r="CY584" i="4" s="1"/>
  <c r="CS584" i="4"/>
  <c r="DU584" i="4" s="1"/>
  <c r="CF584" i="4"/>
  <c r="CR584" i="4" s="1"/>
  <c r="CE584" i="4"/>
  <c r="CQ584" i="4" s="1"/>
  <c r="DC584" i="4" s="1"/>
  <c r="EE584" i="4" s="1"/>
  <c r="CD584" i="4"/>
  <c r="CP584" i="4" s="1"/>
  <c r="DB584" i="4" s="1"/>
  <c r="ED584" i="4" s="1"/>
  <c r="CC584" i="4"/>
  <c r="CB584" i="4"/>
  <c r="CA584" i="4"/>
  <c r="BZ584" i="4"/>
  <c r="CL584" i="4" s="1"/>
  <c r="CX584" i="4" s="1"/>
  <c r="DZ584" i="4" s="1"/>
  <c r="BY584" i="4"/>
  <c r="BX584" i="4"/>
  <c r="CJ584" i="4" s="1"/>
  <c r="BW584" i="4"/>
  <c r="CU584" i="4" s="1"/>
  <c r="DW584" i="4" s="1"/>
  <c r="BV584" i="4"/>
  <c r="CH584" i="4" s="1"/>
  <c r="CT584" i="4" s="1"/>
  <c r="BU584" i="4"/>
  <c r="BT584" i="4"/>
  <c r="ED583" i="4"/>
  <c r="EB583" i="4"/>
  <c r="DQ583" i="4"/>
  <c r="EE583" i="4" s="1"/>
  <c r="DP583" i="4"/>
  <c r="DO583" i="4"/>
  <c r="DN583" i="4"/>
  <c r="DM583" i="4"/>
  <c r="DL583" i="4"/>
  <c r="DK583" i="4"/>
  <c r="DJ583" i="4"/>
  <c r="DI583" i="4"/>
  <c r="DH583" i="4"/>
  <c r="DG583" i="4"/>
  <c r="DS583" i="4" s="1"/>
  <c r="DF583" i="4"/>
  <c r="DB583" i="4"/>
  <c r="CT583" i="4"/>
  <c r="CS583" i="4"/>
  <c r="DU583" i="4" s="1"/>
  <c r="CQ583" i="4"/>
  <c r="DC583" i="4" s="1"/>
  <c r="CP583" i="4"/>
  <c r="CW583" i="4"/>
  <c r="DY583" i="4" s="1"/>
  <c r="CU583" i="4"/>
  <c r="DW583" i="4" s="1"/>
  <c r="CH583" i="4"/>
  <c r="CE583" i="4"/>
  <c r="CD583" i="4"/>
  <c r="CC583" i="4"/>
  <c r="CO583" i="4" s="1"/>
  <c r="DA583" i="4" s="1"/>
  <c r="CB583" i="4"/>
  <c r="CN583" i="4" s="1"/>
  <c r="CZ583" i="4" s="1"/>
  <c r="CA583" i="4"/>
  <c r="CM583" i="4" s="1"/>
  <c r="CY583" i="4" s="1"/>
  <c r="BZ583" i="4"/>
  <c r="CL583" i="4" s="1"/>
  <c r="CX583" i="4" s="1"/>
  <c r="BY583" i="4"/>
  <c r="BX583" i="4"/>
  <c r="CJ583" i="4" s="1"/>
  <c r="CV583" i="4" s="1"/>
  <c r="DX583" i="4" s="1"/>
  <c r="BW583" i="4"/>
  <c r="BV583" i="4"/>
  <c r="BU583" i="4"/>
  <c r="BT583" i="4"/>
  <c r="CF583" i="4" s="1"/>
  <c r="CR583" i="4" s="1"/>
  <c r="DZ582" i="4"/>
  <c r="DQ582" i="4"/>
  <c r="DP582" i="4"/>
  <c r="DO582" i="4"/>
  <c r="EC582" i="4" s="1"/>
  <c r="DN582" i="4"/>
  <c r="DM582" i="4"/>
  <c r="DL582" i="4"/>
  <c r="DK582" i="4"/>
  <c r="DJ582" i="4"/>
  <c r="DI582" i="4"/>
  <c r="DH582" i="4"/>
  <c r="DG582" i="4"/>
  <c r="DF582" i="4"/>
  <c r="DR582" i="4" s="1"/>
  <c r="CX582" i="4"/>
  <c r="CS582" i="4"/>
  <c r="CP582" i="4"/>
  <c r="DB582" i="4" s="1"/>
  <c r="ED582" i="4" s="1"/>
  <c r="CL582" i="4"/>
  <c r="CH582" i="4"/>
  <c r="CT582" i="4" s="1"/>
  <c r="CF582" i="4"/>
  <c r="CR582" i="4" s="1"/>
  <c r="DT582" i="4" s="1"/>
  <c r="CE582" i="4"/>
  <c r="CQ582" i="4" s="1"/>
  <c r="DC582" i="4" s="1"/>
  <c r="CD582" i="4"/>
  <c r="CC582" i="4"/>
  <c r="CO582" i="4" s="1"/>
  <c r="DA582" i="4" s="1"/>
  <c r="CB582" i="4"/>
  <c r="CN582" i="4" s="1"/>
  <c r="CZ582" i="4" s="1"/>
  <c r="EB582" i="4" s="1"/>
  <c r="CA582" i="4"/>
  <c r="CM582" i="4" s="1"/>
  <c r="CY582" i="4" s="1"/>
  <c r="EA582" i="4" s="1"/>
  <c r="BZ582" i="4"/>
  <c r="BY582" i="4"/>
  <c r="CW582" i="4" s="1"/>
  <c r="DY582" i="4" s="1"/>
  <c r="BX582" i="4"/>
  <c r="CJ582" i="4" s="1"/>
  <c r="CV582" i="4" s="1"/>
  <c r="DX582" i="4" s="1"/>
  <c r="BW582" i="4"/>
  <c r="CU582" i="4" s="1"/>
  <c r="BV582" i="4"/>
  <c r="BU582" i="4"/>
  <c r="BT582" i="4"/>
  <c r="DQ581" i="4"/>
  <c r="EE581" i="4" s="1"/>
  <c r="DP581" i="4"/>
  <c r="DO581" i="4"/>
  <c r="DN581" i="4"/>
  <c r="EB581" i="4" s="1"/>
  <c r="DM581" i="4"/>
  <c r="DL581" i="4"/>
  <c r="DK581" i="4"/>
  <c r="DJ581" i="4"/>
  <c r="DI581" i="4"/>
  <c r="DH581" i="4"/>
  <c r="DG581" i="4"/>
  <c r="DF581" i="4"/>
  <c r="CX581" i="4"/>
  <c r="DZ581" i="4" s="1"/>
  <c r="CW581" i="4"/>
  <c r="DY581" i="4" s="1"/>
  <c r="CQ581" i="4"/>
  <c r="DC581" i="4" s="1"/>
  <c r="CP581" i="4"/>
  <c r="DB581" i="4" s="1"/>
  <c r="ED581" i="4" s="1"/>
  <c r="CN581" i="4"/>
  <c r="CZ581" i="4" s="1"/>
  <c r="CL581" i="4"/>
  <c r="CU581" i="4"/>
  <c r="CH581" i="4"/>
  <c r="CT581" i="4" s="1"/>
  <c r="DV581" i="4" s="1"/>
  <c r="CF581" i="4"/>
  <c r="CR581" i="4" s="1"/>
  <c r="CE581" i="4"/>
  <c r="CD581" i="4"/>
  <c r="CC581" i="4"/>
  <c r="CO581" i="4" s="1"/>
  <c r="DA581" i="4" s="1"/>
  <c r="CB581" i="4"/>
  <c r="CA581" i="4"/>
  <c r="CM581" i="4" s="1"/>
  <c r="CY581" i="4" s="1"/>
  <c r="BZ581" i="4"/>
  <c r="BY581" i="4"/>
  <c r="BX581" i="4"/>
  <c r="CJ581" i="4" s="1"/>
  <c r="CV581" i="4" s="1"/>
  <c r="BW581" i="4"/>
  <c r="BV581" i="4"/>
  <c r="BU581" i="4"/>
  <c r="CS581" i="4" s="1"/>
  <c r="BT581" i="4"/>
  <c r="DW580" i="4"/>
  <c r="DS580" i="4"/>
  <c r="DQ580" i="4"/>
  <c r="DP580" i="4"/>
  <c r="DO580" i="4"/>
  <c r="EC580" i="4" s="1"/>
  <c r="DN580" i="4"/>
  <c r="DM580" i="4"/>
  <c r="DL580" i="4"/>
  <c r="DZ580" i="4" s="1"/>
  <c r="DK580" i="4"/>
  <c r="DJ580" i="4"/>
  <c r="DI580" i="4"/>
  <c r="DH580" i="4"/>
  <c r="DG580" i="4"/>
  <c r="DF580" i="4"/>
  <c r="DA580" i="4"/>
  <c r="CZ580" i="4"/>
  <c r="EB580" i="4" s="1"/>
  <c r="CP580" i="4"/>
  <c r="DB580" i="4" s="1"/>
  <c r="CN580" i="4"/>
  <c r="CW580" i="4"/>
  <c r="CH580" i="4"/>
  <c r="CT580" i="4" s="1"/>
  <c r="CF580" i="4"/>
  <c r="CR580" i="4" s="1"/>
  <c r="DT580" i="4" s="1"/>
  <c r="CE580" i="4"/>
  <c r="CQ580" i="4" s="1"/>
  <c r="DC580" i="4" s="1"/>
  <c r="CD580" i="4"/>
  <c r="CC580" i="4"/>
  <c r="CO580" i="4" s="1"/>
  <c r="CB580" i="4"/>
  <c r="CA580" i="4"/>
  <c r="CM580" i="4" s="1"/>
  <c r="CY580" i="4" s="1"/>
  <c r="EA580" i="4" s="1"/>
  <c r="BZ580" i="4"/>
  <c r="CL580" i="4" s="1"/>
  <c r="CX580" i="4" s="1"/>
  <c r="BY580" i="4"/>
  <c r="BX580" i="4"/>
  <c r="CJ580" i="4" s="1"/>
  <c r="CV580" i="4" s="1"/>
  <c r="DX580" i="4" s="1"/>
  <c r="BW580" i="4"/>
  <c r="CU580" i="4" s="1"/>
  <c r="BV580" i="4"/>
  <c r="BU580" i="4"/>
  <c r="CS580" i="4" s="1"/>
  <c r="BT580" i="4"/>
  <c r="EA579" i="4"/>
  <c r="DZ579" i="4"/>
  <c r="DQ579" i="4"/>
  <c r="DP579" i="4"/>
  <c r="DO579" i="4"/>
  <c r="DN579" i="4"/>
  <c r="DM579" i="4"/>
  <c r="DL579" i="4"/>
  <c r="DK579" i="4"/>
  <c r="DJ579" i="4"/>
  <c r="DI579" i="4"/>
  <c r="DH579" i="4"/>
  <c r="DG579" i="4"/>
  <c r="DF579" i="4"/>
  <c r="CU579" i="4"/>
  <c r="CO579" i="4"/>
  <c r="DA579" i="4" s="1"/>
  <c r="EC579" i="4" s="1"/>
  <c r="CM579" i="4"/>
  <c r="CY579" i="4" s="1"/>
  <c r="CJ579" i="4"/>
  <c r="CV579" i="4" s="1"/>
  <c r="CH579" i="4"/>
  <c r="CT579" i="4" s="1"/>
  <c r="DV579" i="4" s="1"/>
  <c r="CS579" i="4"/>
  <c r="DU579" i="4" s="1"/>
  <c r="CE579" i="4"/>
  <c r="CQ579" i="4" s="1"/>
  <c r="DC579" i="4" s="1"/>
  <c r="CD579" i="4"/>
  <c r="CP579" i="4" s="1"/>
  <c r="DB579" i="4" s="1"/>
  <c r="ED579" i="4" s="1"/>
  <c r="CC579" i="4"/>
  <c r="CB579" i="4"/>
  <c r="CN579" i="4" s="1"/>
  <c r="CZ579" i="4" s="1"/>
  <c r="CA579" i="4"/>
  <c r="BZ579" i="4"/>
  <c r="CL579" i="4" s="1"/>
  <c r="CX579" i="4" s="1"/>
  <c r="BY579" i="4"/>
  <c r="CW579" i="4" s="1"/>
  <c r="DY579" i="4" s="1"/>
  <c r="BX579" i="4"/>
  <c r="BW579" i="4"/>
  <c r="BV579" i="4"/>
  <c r="BU579" i="4"/>
  <c r="BT579" i="4"/>
  <c r="CF579" i="4" s="1"/>
  <c r="CR579" i="4" s="1"/>
  <c r="EC578" i="4"/>
  <c r="DQ578" i="4"/>
  <c r="DP578" i="4"/>
  <c r="DO578" i="4"/>
  <c r="DN578" i="4"/>
  <c r="DM578" i="4"/>
  <c r="DL578" i="4"/>
  <c r="DZ578" i="4" s="1"/>
  <c r="DK578" i="4"/>
  <c r="DJ578" i="4"/>
  <c r="DI578" i="4"/>
  <c r="DH578" i="4"/>
  <c r="DG578" i="4"/>
  <c r="DF578" i="4"/>
  <c r="CZ578" i="4"/>
  <c r="EB578" i="4" s="1"/>
  <c r="CY578" i="4"/>
  <c r="EA578" i="4" s="1"/>
  <c r="CW578" i="4"/>
  <c r="CQ578" i="4"/>
  <c r="DC578" i="4" s="1"/>
  <c r="EE578" i="4" s="1"/>
  <c r="CO578" i="4"/>
  <c r="DA578" i="4" s="1"/>
  <c r="CN578" i="4"/>
  <c r="CM578" i="4"/>
  <c r="CL578" i="4"/>
  <c r="CX578" i="4" s="1"/>
  <c r="CS578" i="4"/>
  <c r="DU578" i="4" s="1"/>
  <c r="CF578" i="4"/>
  <c r="CR578" i="4" s="1"/>
  <c r="DT578" i="4" s="1"/>
  <c r="CE578" i="4"/>
  <c r="CD578" i="4"/>
  <c r="CP578" i="4" s="1"/>
  <c r="DB578" i="4" s="1"/>
  <c r="CC578" i="4"/>
  <c r="CB578" i="4"/>
  <c r="CA578" i="4"/>
  <c r="BZ578" i="4"/>
  <c r="BY578" i="4"/>
  <c r="BX578" i="4"/>
  <c r="CJ578" i="4" s="1"/>
  <c r="CV578" i="4" s="1"/>
  <c r="DX578" i="4" s="1"/>
  <c r="BW578" i="4"/>
  <c r="CU578" i="4" s="1"/>
  <c r="DW578" i="4" s="1"/>
  <c r="BV578" i="4"/>
  <c r="CH578" i="4" s="1"/>
  <c r="CT578" i="4" s="1"/>
  <c r="BU578" i="4"/>
  <c r="BT578" i="4"/>
  <c r="EE577" i="4"/>
  <c r="DQ577" i="4"/>
  <c r="DP577" i="4"/>
  <c r="DO577" i="4"/>
  <c r="EC577" i="4" s="1"/>
  <c r="DN577" i="4"/>
  <c r="EB577" i="4" s="1"/>
  <c r="DM577" i="4"/>
  <c r="DL577" i="4"/>
  <c r="DK577" i="4"/>
  <c r="DJ577" i="4"/>
  <c r="DX577" i="4" s="1"/>
  <c r="DI577" i="4"/>
  <c r="DH577" i="4"/>
  <c r="DG577" i="4"/>
  <c r="DF577" i="4"/>
  <c r="DT577" i="4" s="1"/>
  <c r="CW577" i="4"/>
  <c r="DY577" i="4" s="1"/>
  <c r="CQ577" i="4"/>
  <c r="DC577" i="4" s="1"/>
  <c r="CO577" i="4"/>
  <c r="DA577" i="4" s="1"/>
  <c r="CN577" i="4"/>
  <c r="CZ577" i="4" s="1"/>
  <c r="CU577" i="4"/>
  <c r="DW577" i="4" s="1"/>
  <c r="CH577" i="4"/>
  <c r="CT577" i="4" s="1"/>
  <c r="DV577" i="4" s="1"/>
  <c r="CS577" i="4"/>
  <c r="CF577" i="4"/>
  <c r="CR577" i="4" s="1"/>
  <c r="CE577" i="4"/>
  <c r="CD577" i="4"/>
  <c r="CP577" i="4" s="1"/>
  <c r="DB577" i="4" s="1"/>
  <c r="ED577" i="4" s="1"/>
  <c r="CC577" i="4"/>
  <c r="CB577" i="4"/>
  <c r="CA577" i="4"/>
  <c r="CM577" i="4" s="1"/>
  <c r="CY577" i="4" s="1"/>
  <c r="BZ577" i="4"/>
  <c r="CL577" i="4" s="1"/>
  <c r="CX577" i="4" s="1"/>
  <c r="DZ577" i="4" s="1"/>
  <c r="BY577" i="4"/>
  <c r="BX577" i="4"/>
  <c r="CJ577" i="4" s="1"/>
  <c r="CV577" i="4" s="1"/>
  <c r="BW577" i="4"/>
  <c r="BV577" i="4"/>
  <c r="BU577" i="4"/>
  <c r="BT577" i="4"/>
  <c r="DT576" i="4"/>
  <c r="DQ576" i="4"/>
  <c r="DP576" i="4"/>
  <c r="DO576" i="4"/>
  <c r="DN576" i="4"/>
  <c r="DM576" i="4"/>
  <c r="DL576" i="4"/>
  <c r="DK576" i="4"/>
  <c r="DJ576" i="4"/>
  <c r="DI576" i="4"/>
  <c r="DH576" i="4"/>
  <c r="DV576" i="4" s="1"/>
  <c r="DG576" i="4"/>
  <c r="DF576" i="4"/>
  <c r="DR576" i="4" s="1"/>
  <c r="CZ576" i="4"/>
  <c r="EB576" i="4" s="1"/>
  <c r="CY576" i="4"/>
  <c r="EA576" i="4" s="1"/>
  <c r="CQ576" i="4"/>
  <c r="DC576" i="4" s="1"/>
  <c r="EE576" i="4" s="1"/>
  <c r="CP576" i="4"/>
  <c r="DB576" i="4" s="1"/>
  <c r="CN576" i="4"/>
  <c r="CM576" i="4"/>
  <c r="CW576" i="4"/>
  <c r="CH576" i="4"/>
  <c r="CT576" i="4" s="1"/>
  <c r="CF576" i="4"/>
  <c r="CR576" i="4" s="1"/>
  <c r="CE576" i="4"/>
  <c r="CD576" i="4"/>
  <c r="CC576" i="4"/>
  <c r="CO576" i="4" s="1"/>
  <c r="DA576" i="4" s="1"/>
  <c r="CB576" i="4"/>
  <c r="CA576" i="4"/>
  <c r="BZ576" i="4"/>
  <c r="CL576" i="4" s="1"/>
  <c r="CX576" i="4" s="1"/>
  <c r="BY576" i="4"/>
  <c r="BX576" i="4"/>
  <c r="CJ576" i="4" s="1"/>
  <c r="CV576" i="4" s="1"/>
  <c r="DX576" i="4" s="1"/>
  <c r="BW576" i="4"/>
  <c r="CU576" i="4" s="1"/>
  <c r="DW576" i="4" s="1"/>
  <c r="BV576" i="4"/>
  <c r="BU576" i="4"/>
  <c r="CS576" i="4" s="1"/>
  <c r="BT576" i="4"/>
  <c r="DV575" i="4"/>
  <c r="DQ575" i="4"/>
  <c r="DP575" i="4"/>
  <c r="DO575" i="4"/>
  <c r="DN575" i="4"/>
  <c r="EB575" i="4" s="1"/>
  <c r="DM575" i="4"/>
  <c r="EA575" i="4" s="1"/>
  <c r="DL575" i="4"/>
  <c r="DK575" i="4"/>
  <c r="DS575" i="4" s="1"/>
  <c r="DJ575" i="4"/>
  <c r="DI575" i="4"/>
  <c r="DH575" i="4"/>
  <c r="DG575" i="4"/>
  <c r="DF575" i="4"/>
  <c r="DT575" i="4" s="1"/>
  <c r="CU575" i="4"/>
  <c r="CT575" i="4"/>
  <c r="CM575" i="4"/>
  <c r="CY575" i="4" s="1"/>
  <c r="CW575" i="4"/>
  <c r="DY575" i="4" s="1"/>
  <c r="CJ575" i="4"/>
  <c r="CV575" i="4" s="1"/>
  <c r="CH575" i="4"/>
  <c r="CS575" i="4"/>
  <c r="DU575" i="4" s="1"/>
  <c r="CE575" i="4"/>
  <c r="CQ575" i="4" s="1"/>
  <c r="DC575" i="4" s="1"/>
  <c r="CD575" i="4"/>
  <c r="CP575" i="4" s="1"/>
  <c r="DB575" i="4" s="1"/>
  <c r="ED575" i="4" s="1"/>
  <c r="CC575" i="4"/>
  <c r="CO575" i="4" s="1"/>
  <c r="DA575" i="4" s="1"/>
  <c r="EC575" i="4" s="1"/>
  <c r="CB575" i="4"/>
  <c r="CN575" i="4" s="1"/>
  <c r="CZ575" i="4" s="1"/>
  <c r="CA575" i="4"/>
  <c r="BZ575" i="4"/>
  <c r="CL575" i="4" s="1"/>
  <c r="CX575" i="4" s="1"/>
  <c r="DZ575" i="4" s="1"/>
  <c r="BY575" i="4"/>
  <c r="BX575" i="4"/>
  <c r="BW575" i="4"/>
  <c r="BV575" i="4"/>
  <c r="BU575" i="4"/>
  <c r="BT575" i="4"/>
  <c r="CF575" i="4" s="1"/>
  <c r="CR575" i="4" s="1"/>
  <c r="EE574" i="4"/>
  <c r="DQ574" i="4"/>
  <c r="DP574" i="4"/>
  <c r="DO574" i="4"/>
  <c r="DN574" i="4"/>
  <c r="DM574" i="4"/>
  <c r="EA574" i="4" s="1"/>
  <c r="DL574" i="4"/>
  <c r="DK574" i="4"/>
  <c r="DJ574" i="4"/>
  <c r="DI574" i="4"/>
  <c r="DH574" i="4"/>
  <c r="DG574" i="4"/>
  <c r="DF574" i="4"/>
  <c r="DC574" i="4"/>
  <c r="CR574" i="4"/>
  <c r="DT574" i="4" s="1"/>
  <c r="CO574" i="4"/>
  <c r="DA574" i="4" s="1"/>
  <c r="EC574" i="4" s="1"/>
  <c r="CM574" i="4"/>
  <c r="CY574" i="4" s="1"/>
  <c r="CL574" i="4"/>
  <c r="CX574" i="4" s="1"/>
  <c r="CJ574" i="4"/>
  <c r="CV574" i="4" s="1"/>
  <c r="DX574" i="4" s="1"/>
  <c r="CS574" i="4"/>
  <c r="CE574" i="4"/>
  <c r="CQ574" i="4" s="1"/>
  <c r="CD574" i="4"/>
  <c r="CP574" i="4" s="1"/>
  <c r="DB574" i="4" s="1"/>
  <c r="CC574" i="4"/>
  <c r="CB574" i="4"/>
  <c r="CN574" i="4" s="1"/>
  <c r="CZ574" i="4" s="1"/>
  <c r="EB574" i="4" s="1"/>
  <c r="CA574" i="4"/>
  <c r="BZ574" i="4"/>
  <c r="BY574" i="4"/>
  <c r="CW574" i="4" s="1"/>
  <c r="BX574" i="4"/>
  <c r="BW574" i="4"/>
  <c r="CU574" i="4" s="1"/>
  <c r="DW574" i="4" s="1"/>
  <c r="BV574" i="4"/>
  <c r="CH574" i="4" s="1"/>
  <c r="CT574" i="4" s="1"/>
  <c r="BU574" i="4"/>
  <c r="BT574" i="4"/>
  <c r="CF574" i="4" s="1"/>
  <c r="DZ573" i="4"/>
  <c r="DY573" i="4"/>
  <c r="DQ573" i="4"/>
  <c r="DP573" i="4"/>
  <c r="DO573" i="4"/>
  <c r="EC573" i="4" s="1"/>
  <c r="DN573" i="4"/>
  <c r="EB573" i="4" s="1"/>
  <c r="DM573" i="4"/>
  <c r="EA573" i="4" s="1"/>
  <c r="DL573" i="4"/>
  <c r="DK573" i="4"/>
  <c r="DJ573" i="4"/>
  <c r="DX573" i="4" s="1"/>
  <c r="DI573" i="4"/>
  <c r="DH573" i="4"/>
  <c r="DG573" i="4"/>
  <c r="DF573" i="4"/>
  <c r="DT573" i="4" s="1"/>
  <c r="CX573" i="4"/>
  <c r="CW573" i="4"/>
  <c r="CV573" i="4"/>
  <c r="CQ573" i="4"/>
  <c r="DC573" i="4" s="1"/>
  <c r="EE573" i="4" s="1"/>
  <c r="CN573" i="4"/>
  <c r="CZ573" i="4" s="1"/>
  <c r="CL573" i="4"/>
  <c r="CU573" i="4"/>
  <c r="DW573" i="4" s="1"/>
  <c r="CF573" i="4"/>
  <c r="CR573" i="4" s="1"/>
  <c r="CE573" i="4"/>
  <c r="CD573" i="4"/>
  <c r="CP573" i="4" s="1"/>
  <c r="DB573" i="4" s="1"/>
  <c r="ED573" i="4" s="1"/>
  <c r="CC573" i="4"/>
  <c r="CO573" i="4" s="1"/>
  <c r="DA573" i="4" s="1"/>
  <c r="CB573" i="4"/>
  <c r="CA573" i="4"/>
  <c r="CM573" i="4" s="1"/>
  <c r="CY573" i="4" s="1"/>
  <c r="BZ573" i="4"/>
  <c r="BY573" i="4"/>
  <c r="BX573" i="4"/>
  <c r="CJ573" i="4" s="1"/>
  <c r="BW573" i="4"/>
  <c r="BV573" i="4"/>
  <c r="CH573" i="4" s="1"/>
  <c r="CT573" i="4" s="1"/>
  <c r="DV573" i="4" s="1"/>
  <c r="BU573" i="4"/>
  <c r="CS573" i="4" s="1"/>
  <c r="BT573" i="4"/>
  <c r="EA572" i="4"/>
  <c r="DS572" i="4"/>
  <c r="DQ572" i="4"/>
  <c r="DP572" i="4"/>
  <c r="DO572" i="4"/>
  <c r="DN572" i="4"/>
  <c r="DM572" i="4"/>
  <c r="DL572" i="4"/>
  <c r="DK572" i="4"/>
  <c r="DJ572" i="4"/>
  <c r="DI572" i="4"/>
  <c r="DH572" i="4"/>
  <c r="DV572" i="4" s="1"/>
  <c r="DG572" i="4"/>
  <c r="DF572" i="4"/>
  <c r="CX572" i="4"/>
  <c r="CV572" i="4"/>
  <c r="DX572" i="4" s="1"/>
  <c r="CU572" i="4"/>
  <c r="DW572" i="4" s="1"/>
  <c r="CQ572" i="4"/>
  <c r="DC572" i="4" s="1"/>
  <c r="EE572" i="4" s="1"/>
  <c r="CP572" i="4"/>
  <c r="DB572" i="4" s="1"/>
  <c r="ED572" i="4" s="1"/>
  <c r="CW572" i="4"/>
  <c r="DY572" i="4" s="1"/>
  <c r="CJ572" i="4"/>
  <c r="CH572" i="4"/>
  <c r="CT572" i="4" s="1"/>
  <c r="CF572" i="4"/>
  <c r="CR572" i="4" s="1"/>
  <c r="CE572" i="4"/>
  <c r="CD572" i="4"/>
  <c r="CC572" i="4"/>
  <c r="CO572" i="4" s="1"/>
  <c r="DA572" i="4" s="1"/>
  <c r="CB572" i="4"/>
  <c r="CN572" i="4" s="1"/>
  <c r="CZ572" i="4" s="1"/>
  <c r="CA572" i="4"/>
  <c r="CM572" i="4" s="1"/>
  <c r="CY572" i="4" s="1"/>
  <c r="BZ572" i="4"/>
  <c r="CL572" i="4" s="1"/>
  <c r="BY572" i="4"/>
  <c r="BX572" i="4"/>
  <c r="BW572" i="4"/>
  <c r="BV572" i="4"/>
  <c r="BU572" i="4"/>
  <c r="CS572" i="4" s="1"/>
  <c r="BT572" i="4"/>
  <c r="EA571" i="4"/>
  <c r="DX571" i="4"/>
  <c r="DU571" i="4"/>
  <c r="DQ571" i="4"/>
  <c r="DP571" i="4"/>
  <c r="ED571" i="4" s="1"/>
  <c r="DO571" i="4"/>
  <c r="EC571" i="4" s="1"/>
  <c r="DN571" i="4"/>
  <c r="DM571" i="4"/>
  <c r="DL571" i="4"/>
  <c r="DK571" i="4"/>
  <c r="DJ571" i="4"/>
  <c r="DI571" i="4"/>
  <c r="DH571" i="4"/>
  <c r="DG571" i="4"/>
  <c r="DS571" i="4" s="1"/>
  <c r="DF571" i="4"/>
  <c r="CZ571" i="4"/>
  <c r="CY571" i="4"/>
  <c r="CX571" i="4"/>
  <c r="DZ571" i="4" s="1"/>
  <c r="CR571" i="4"/>
  <c r="CP571" i="4"/>
  <c r="DB571" i="4" s="1"/>
  <c r="CO571" i="4"/>
  <c r="DA571" i="4" s="1"/>
  <c r="CM571" i="4"/>
  <c r="CJ571" i="4"/>
  <c r="CV571" i="4" s="1"/>
  <c r="CU571" i="4"/>
  <c r="CH571" i="4"/>
  <c r="CT571" i="4" s="1"/>
  <c r="CS571" i="4"/>
  <c r="CE571" i="4"/>
  <c r="CQ571" i="4" s="1"/>
  <c r="DC571" i="4" s="1"/>
  <c r="CD571" i="4"/>
  <c r="CC571" i="4"/>
  <c r="CB571" i="4"/>
  <c r="CN571" i="4" s="1"/>
  <c r="CA571" i="4"/>
  <c r="BZ571" i="4"/>
  <c r="CL571" i="4" s="1"/>
  <c r="BY571" i="4"/>
  <c r="CW571" i="4" s="1"/>
  <c r="DY571" i="4" s="1"/>
  <c r="BX571" i="4"/>
  <c r="BW571" i="4"/>
  <c r="BV571" i="4"/>
  <c r="BU571" i="4"/>
  <c r="BT571" i="4"/>
  <c r="CF571" i="4" s="1"/>
  <c r="EE570" i="4"/>
  <c r="EC570" i="4"/>
  <c r="DS570" i="4"/>
  <c r="DQ570" i="4"/>
  <c r="DP570" i="4"/>
  <c r="DO570" i="4"/>
  <c r="DN570" i="4"/>
  <c r="DM570" i="4"/>
  <c r="EA570" i="4" s="1"/>
  <c r="DL570" i="4"/>
  <c r="DK570" i="4"/>
  <c r="DJ570" i="4"/>
  <c r="DI570" i="4"/>
  <c r="DH570" i="4"/>
  <c r="DG570" i="4"/>
  <c r="DF570" i="4"/>
  <c r="CW570" i="4"/>
  <c r="DY570" i="4" s="1"/>
  <c r="CV570" i="4"/>
  <c r="CQ570" i="4"/>
  <c r="DC570" i="4" s="1"/>
  <c r="CN570" i="4"/>
  <c r="CZ570" i="4" s="1"/>
  <c r="EB570" i="4" s="1"/>
  <c r="CM570" i="4"/>
  <c r="CY570" i="4" s="1"/>
  <c r="CL570" i="4"/>
  <c r="CX570" i="4" s="1"/>
  <c r="CJ570" i="4"/>
  <c r="CE570" i="4"/>
  <c r="CD570" i="4"/>
  <c r="CP570" i="4" s="1"/>
  <c r="DB570" i="4" s="1"/>
  <c r="CC570" i="4"/>
  <c r="CO570" i="4" s="1"/>
  <c r="DA570" i="4" s="1"/>
  <c r="CB570" i="4"/>
  <c r="CA570" i="4"/>
  <c r="BZ570" i="4"/>
  <c r="BY570" i="4"/>
  <c r="BX570" i="4"/>
  <c r="BW570" i="4"/>
  <c r="CU570" i="4" s="1"/>
  <c r="DW570" i="4" s="1"/>
  <c r="BV570" i="4"/>
  <c r="CH570" i="4" s="1"/>
  <c r="CT570" i="4" s="1"/>
  <c r="BU570" i="4"/>
  <c r="CS570" i="4" s="1"/>
  <c r="DU570" i="4" s="1"/>
  <c r="BT570" i="4"/>
  <c r="CF570" i="4" s="1"/>
  <c r="CR570" i="4" s="1"/>
  <c r="DT570" i="4" s="1"/>
  <c r="EB569" i="4"/>
  <c r="DQ569" i="4"/>
  <c r="DP569" i="4"/>
  <c r="DO569" i="4"/>
  <c r="EC569" i="4" s="1"/>
  <c r="DN569" i="4"/>
  <c r="DM569" i="4"/>
  <c r="DL569" i="4"/>
  <c r="DK569" i="4"/>
  <c r="DJ569" i="4"/>
  <c r="DI569" i="4"/>
  <c r="DH569" i="4"/>
  <c r="DG569" i="4"/>
  <c r="DF569" i="4"/>
  <c r="DT569" i="4" s="1"/>
  <c r="DC569" i="4"/>
  <c r="DA569" i="4"/>
  <c r="CV569" i="4"/>
  <c r="CT569" i="4"/>
  <c r="DV569" i="4" s="1"/>
  <c r="CQ569" i="4"/>
  <c r="CP569" i="4"/>
  <c r="DB569" i="4" s="1"/>
  <c r="ED569" i="4" s="1"/>
  <c r="CO569" i="4"/>
  <c r="CN569" i="4"/>
  <c r="CZ569" i="4" s="1"/>
  <c r="CW569" i="4"/>
  <c r="CU569" i="4"/>
  <c r="CH569" i="4"/>
  <c r="CS569" i="4"/>
  <c r="DU569" i="4" s="1"/>
  <c r="CF569" i="4"/>
  <c r="CR569" i="4" s="1"/>
  <c r="CE569" i="4"/>
  <c r="CD569" i="4"/>
  <c r="CC569" i="4"/>
  <c r="CB569" i="4"/>
  <c r="CA569" i="4"/>
  <c r="CM569" i="4" s="1"/>
  <c r="CY569" i="4" s="1"/>
  <c r="EA569" i="4" s="1"/>
  <c r="BZ569" i="4"/>
  <c r="CL569" i="4" s="1"/>
  <c r="CX569" i="4" s="1"/>
  <c r="DZ569" i="4" s="1"/>
  <c r="BY569" i="4"/>
  <c r="BX569" i="4"/>
  <c r="CJ569" i="4" s="1"/>
  <c r="BW569" i="4"/>
  <c r="BV569" i="4"/>
  <c r="BU569" i="4"/>
  <c r="BT569" i="4"/>
  <c r="DW568" i="4"/>
  <c r="DV568" i="4"/>
  <c r="DQ568" i="4"/>
  <c r="DP568" i="4"/>
  <c r="DO568" i="4"/>
  <c r="EC568" i="4" s="1"/>
  <c r="DN568" i="4"/>
  <c r="DM568" i="4"/>
  <c r="DL568" i="4"/>
  <c r="DK568" i="4"/>
  <c r="DJ568" i="4"/>
  <c r="DI568" i="4"/>
  <c r="DH568" i="4"/>
  <c r="DG568" i="4"/>
  <c r="DF568" i="4"/>
  <c r="DA568" i="4"/>
  <c r="CX568" i="4"/>
  <c r="CR568" i="4"/>
  <c r="CP568" i="4"/>
  <c r="DB568" i="4" s="1"/>
  <c r="CO568" i="4"/>
  <c r="CN568" i="4"/>
  <c r="CZ568" i="4" s="1"/>
  <c r="CU568" i="4"/>
  <c r="CS568" i="4"/>
  <c r="CF568" i="4"/>
  <c r="CE568" i="4"/>
  <c r="CQ568" i="4" s="1"/>
  <c r="DC568" i="4" s="1"/>
  <c r="EE568" i="4" s="1"/>
  <c r="CD568" i="4"/>
  <c r="CC568" i="4"/>
  <c r="CB568" i="4"/>
  <c r="CA568" i="4"/>
  <c r="CM568" i="4" s="1"/>
  <c r="CY568" i="4" s="1"/>
  <c r="BZ568" i="4"/>
  <c r="CL568" i="4" s="1"/>
  <c r="BY568" i="4"/>
  <c r="CW568" i="4" s="1"/>
  <c r="DY568" i="4" s="1"/>
  <c r="BX568" i="4"/>
  <c r="CJ568" i="4" s="1"/>
  <c r="CV568" i="4" s="1"/>
  <c r="DX568" i="4" s="1"/>
  <c r="BW568" i="4"/>
  <c r="BV568" i="4"/>
  <c r="CH568" i="4" s="1"/>
  <c r="CT568" i="4" s="1"/>
  <c r="BU568" i="4"/>
  <c r="BT568" i="4"/>
  <c r="DQ567" i="4"/>
  <c r="EE567" i="4" s="1"/>
  <c r="DP567" i="4"/>
  <c r="DO567" i="4"/>
  <c r="DN567" i="4"/>
  <c r="EB567" i="4" s="1"/>
  <c r="DM567" i="4"/>
  <c r="EA567" i="4" s="1"/>
  <c r="DL567" i="4"/>
  <c r="DK567" i="4"/>
  <c r="DJ567" i="4"/>
  <c r="DI567" i="4"/>
  <c r="DH567" i="4"/>
  <c r="DG567" i="4"/>
  <c r="DF567" i="4"/>
  <c r="CU567" i="4"/>
  <c r="CT567" i="4"/>
  <c r="DV567" i="4" s="1"/>
  <c r="CQ567" i="4"/>
  <c r="DC567" i="4" s="1"/>
  <c r="CP567" i="4"/>
  <c r="DB567" i="4" s="1"/>
  <c r="ED567" i="4" s="1"/>
  <c r="CN567" i="4"/>
  <c r="CZ567" i="4" s="1"/>
  <c r="CM567" i="4"/>
  <c r="CY567" i="4" s="1"/>
  <c r="CL567" i="4"/>
  <c r="CX567" i="4" s="1"/>
  <c r="CF567" i="4"/>
  <c r="CR567" i="4" s="1"/>
  <c r="CE567" i="4"/>
  <c r="CD567" i="4"/>
  <c r="CC567" i="4"/>
  <c r="CO567" i="4" s="1"/>
  <c r="DA567" i="4" s="1"/>
  <c r="EC567" i="4" s="1"/>
  <c r="CB567" i="4"/>
  <c r="CA567" i="4"/>
  <c r="BZ567" i="4"/>
  <c r="BY567" i="4"/>
  <c r="CW567" i="4" s="1"/>
  <c r="BX567" i="4"/>
  <c r="CJ567" i="4" s="1"/>
  <c r="CV567" i="4" s="1"/>
  <c r="BW567" i="4"/>
  <c r="BV567" i="4"/>
  <c r="CH567" i="4" s="1"/>
  <c r="BU567" i="4"/>
  <c r="CS567" i="4" s="1"/>
  <c r="DU567" i="4" s="1"/>
  <c r="BT567" i="4"/>
  <c r="DU566" i="4"/>
  <c r="DS566" i="4"/>
  <c r="DQ566" i="4"/>
  <c r="EE566" i="4" s="1"/>
  <c r="DP566" i="4"/>
  <c r="ED566" i="4" s="1"/>
  <c r="DO566" i="4"/>
  <c r="EC566" i="4" s="1"/>
  <c r="DN566" i="4"/>
  <c r="DM566" i="4"/>
  <c r="DL566" i="4"/>
  <c r="DK566" i="4"/>
  <c r="DJ566" i="4"/>
  <c r="DI566" i="4"/>
  <c r="DH566" i="4"/>
  <c r="DV566" i="4" s="1"/>
  <c r="DG566" i="4"/>
  <c r="DF566" i="4"/>
  <c r="CZ566" i="4"/>
  <c r="EB566" i="4" s="1"/>
  <c r="CV566" i="4"/>
  <c r="DX566" i="4" s="1"/>
  <c r="CR566" i="4"/>
  <c r="CQ566" i="4"/>
  <c r="DC566" i="4" s="1"/>
  <c r="CP566" i="4"/>
  <c r="DB566" i="4" s="1"/>
  <c r="CN566" i="4"/>
  <c r="CU566" i="4"/>
  <c r="CH566" i="4"/>
  <c r="CT566" i="4" s="1"/>
  <c r="CF566" i="4"/>
  <c r="CE566" i="4"/>
  <c r="CD566" i="4"/>
  <c r="CC566" i="4"/>
  <c r="CO566" i="4" s="1"/>
  <c r="DA566" i="4" s="1"/>
  <c r="CB566" i="4"/>
  <c r="CA566" i="4"/>
  <c r="CM566" i="4" s="1"/>
  <c r="CY566" i="4" s="1"/>
  <c r="EA566" i="4" s="1"/>
  <c r="BZ566" i="4"/>
  <c r="CL566" i="4" s="1"/>
  <c r="CX566" i="4" s="1"/>
  <c r="BY566" i="4"/>
  <c r="CW566" i="4" s="1"/>
  <c r="DY566" i="4" s="1"/>
  <c r="BX566" i="4"/>
  <c r="CJ566" i="4" s="1"/>
  <c r="BW566" i="4"/>
  <c r="BV566" i="4"/>
  <c r="BU566" i="4"/>
  <c r="CS566" i="4" s="1"/>
  <c r="BT566" i="4"/>
  <c r="DQ565" i="4"/>
  <c r="EE565" i="4" s="1"/>
  <c r="DP565" i="4"/>
  <c r="DO565" i="4"/>
  <c r="DN565" i="4"/>
  <c r="EB565" i="4" s="1"/>
  <c r="DM565" i="4"/>
  <c r="DL565" i="4"/>
  <c r="DK565" i="4"/>
  <c r="DJ565" i="4"/>
  <c r="DX565" i="4" s="1"/>
  <c r="DI565" i="4"/>
  <c r="DH565" i="4"/>
  <c r="DG565" i="4"/>
  <c r="DF565" i="4"/>
  <c r="DT565" i="4" s="1"/>
  <c r="DA565" i="4"/>
  <c r="CZ565" i="4"/>
  <c r="CR565" i="4"/>
  <c r="CQ565" i="4"/>
  <c r="DC565" i="4" s="1"/>
  <c r="CM565" i="4"/>
  <c r="CY565" i="4" s="1"/>
  <c r="CJ565" i="4"/>
  <c r="CV565" i="4" s="1"/>
  <c r="CU565" i="4"/>
  <c r="DW565" i="4" s="1"/>
  <c r="CH565" i="4"/>
  <c r="CT565" i="4" s="1"/>
  <c r="DV565" i="4" s="1"/>
  <c r="CE565" i="4"/>
  <c r="CD565" i="4"/>
  <c r="CP565" i="4" s="1"/>
  <c r="DB565" i="4" s="1"/>
  <c r="ED565" i="4" s="1"/>
  <c r="CC565" i="4"/>
  <c r="CO565" i="4" s="1"/>
  <c r="CB565" i="4"/>
  <c r="CN565" i="4" s="1"/>
  <c r="CA565" i="4"/>
  <c r="BZ565" i="4"/>
  <c r="CL565" i="4" s="1"/>
  <c r="CX565" i="4" s="1"/>
  <c r="DZ565" i="4" s="1"/>
  <c r="BY565" i="4"/>
  <c r="CW565" i="4" s="1"/>
  <c r="BX565" i="4"/>
  <c r="BW565" i="4"/>
  <c r="BV565" i="4"/>
  <c r="BU565" i="4"/>
  <c r="CS565" i="4" s="1"/>
  <c r="BT565" i="4"/>
  <c r="CF565" i="4" s="1"/>
  <c r="EA564" i="4"/>
  <c r="DZ564" i="4"/>
  <c r="DQ564" i="4"/>
  <c r="EE564" i="4" s="1"/>
  <c r="DP564" i="4"/>
  <c r="DO564" i="4"/>
  <c r="EC564" i="4" s="1"/>
  <c r="DN564" i="4"/>
  <c r="DM564" i="4"/>
  <c r="DL564" i="4"/>
  <c r="DK564" i="4"/>
  <c r="DJ564" i="4"/>
  <c r="DI564" i="4"/>
  <c r="DW564" i="4" s="1"/>
  <c r="DH564" i="4"/>
  <c r="DG564" i="4"/>
  <c r="DF564" i="4"/>
  <c r="DC564" i="4"/>
  <c r="DA564" i="4"/>
  <c r="CW564" i="4"/>
  <c r="CS564" i="4"/>
  <c r="DU564" i="4" s="1"/>
  <c r="CO564" i="4"/>
  <c r="CL564" i="4"/>
  <c r="CX564" i="4" s="1"/>
  <c r="CJ564" i="4"/>
  <c r="CV564" i="4" s="1"/>
  <c r="CE564" i="4"/>
  <c r="CQ564" i="4" s="1"/>
  <c r="CD564" i="4"/>
  <c r="CP564" i="4" s="1"/>
  <c r="DB564" i="4" s="1"/>
  <c r="CC564" i="4"/>
  <c r="CB564" i="4"/>
  <c r="CN564" i="4" s="1"/>
  <c r="CZ564" i="4" s="1"/>
  <c r="EB564" i="4" s="1"/>
  <c r="CA564" i="4"/>
  <c r="CM564" i="4" s="1"/>
  <c r="CY564" i="4" s="1"/>
  <c r="BZ564" i="4"/>
  <c r="BY564" i="4"/>
  <c r="BX564" i="4"/>
  <c r="BW564" i="4"/>
  <c r="CU564" i="4" s="1"/>
  <c r="BV564" i="4"/>
  <c r="CH564" i="4" s="1"/>
  <c r="CT564" i="4" s="1"/>
  <c r="BU564" i="4"/>
  <c r="BT564" i="4"/>
  <c r="CF564" i="4" s="1"/>
  <c r="CR564" i="4" s="1"/>
  <c r="DT564" i="4" s="1"/>
  <c r="DW563" i="4"/>
  <c r="DQ563" i="4"/>
  <c r="DP563" i="4"/>
  <c r="DO563" i="4"/>
  <c r="DN563" i="4"/>
  <c r="EB563" i="4" s="1"/>
  <c r="DM563" i="4"/>
  <c r="DL563" i="4"/>
  <c r="DK563" i="4"/>
  <c r="DS563" i="4" s="1"/>
  <c r="DJ563" i="4"/>
  <c r="DX563" i="4" s="1"/>
  <c r="DI563" i="4"/>
  <c r="DH563" i="4"/>
  <c r="DG563" i="4"/>
  <c r="DF563" i="4"/>
  <c r="DT563" i="4" s="1"/>
  <c r="CY563" i="4"/>
  <c r="EA563" i="4" s="1"/>
  <c r="CX563" i="4"/>
  <c r="CW563" i="4"/>
  <c r="DY563" i="4" s="1"/>
  <c r="CS563" i="4"/>
  <c r="CP563" i="4"/>
  <c r="DB563" i="4" s="1"/>
  <c r="ED563" i="4" s="1"/>
  <c r="CO563" i="4"/>
  <c r="DA563" i="4" s="1"/>
  <c r="CN563" i="4"/>
  <c r="CZ563" i="4" s="1"/>
  <c r="CL563" i="4"/>
  <c r="CF563" i="4"/>
  <c r="CR563" i="4" s="1"/>
  <c r="CE563" i="4"/>
  <c r="CQ563" i="4" s="1"/>
  <c r="DC563" i="4" s="1"/>
  <c r="EE563" i="4" s="1"/>
  <c r="CD563" i="4"/>
  <c r="CC563" i="4"/>
  <c r="CB563" i="4"/>
  <c r="CA563" i="4"/>
  <c r="CM563" i="4" s="1"/>
  <c r="BZ563" i="4"/>
  <c r="BY563" i="4"/>
  <c r="BX563" i="4"/>
  <c r="CJ563" i="4" s="1"/>
  <c r="CV563" i="4" s="1"/>
  <c r="BW563" i="4"/>
  <c r="CU563" i="4" s="1"/>
  <c r="BV563" i="4"/>
  <c r="CH563" i="4" s="1"/>
  <c r="CT563" i="4" s="1"/>
  <c r="DV563" i="4" s="1"/>
  <c r="BU563" i="4"/>
  <c r="BT563" i="4"/>
  <c r="DX562" i="4"/>
  <c r="DQ562" i="4"/>
  <c r="DP562" i="4"/>
  <c r="ED562" i="4" s="1"/>
  <c r="DO562" i="4"/>
  <c r="DN562" i="4"/>
  <c r="DM562" i="4"/>
  <c r="DL562" i="4"/>
  <c r="DK562" i="4"/>
  <c r="DJ562" i="4"/>
  <c r="DI562" i="4"/>
  <c r="DH562" i="4"/>
  <c r="DV562" i="4" s="1"/>
  <c r="DG562" i="4"/>
  <c r="DF562" i="4"/>
  <c r="DC562" i="4"/>
  <c r="EE562" i="4" s="1"/>
  <c r="CY562" i="4"/>
  <c r="CX562" i="4"/>
  <c r="CU562" i="4"/>
  <c r="CQ562" i="4"/>
  <c r="CP562" i="4"/>
  <c r="DB562" i="4" s="1"/>
  <c r="CM562" i="4"/>
  <c r="CW562" i="4"/>
  <c r="CJ562" i="4"/>
  <c r="CV562" i="4" s="1"/>
  <c r="CH562" i="4"/>
  <c r="CT562" i="4" s="1"/>
  <c r="CE562" i="4"/>
  <c r="CD562" i="4"/>
  <c r="CC562" i="4"/>
  <c r="CO562" i="4" s="1"/>
  <c r="DA562" i="4" s="1"/>
  <c r="CB562" i="4"/>
  <c r="CN562" i="4" s="1"/>
  <c r="CZ562" i="4" s="1"/>
  <c r="EB562" i="4" s="1"/>
  <c r="CA562" i="4"/>
  <c r="BZ562" i="4"/>
  <c r="CL562" i="4" s="1"/>
  <c r="BY562" i="4"/>
  <c r="BX562" i="4"/>
  <c r="BW562" i="4"/>
  <c r="BV562" i="4"/>
  <c r="BU562" i="4"/>
  <c r="CS562" i="4" s="1"/>
  <c r="DU562" i="4" s="1"/>
  <c r="BT562" i="4"/>
  <c r="CF562" i="4" s="1"/>
  <c r="CR562" i="4" s="1"/>
  <c r="DT562" i="4" s="1"/>
  <c r="DY561" i="4"/>
  <c r="DQ561" i="4"/>
  <c r="DP561" i="4"/>
  <c r="ED561" i="4" s="1"/>
  <c r="DO561" i="4"/>
  <c r="DN561" i="4"/>
  <c r="DM561" i="4"/>
  <c r="EA561" i="4" s="1"/>
  <c r="DL561" i="4"/>
  <c r="DK561" i="4"/>
  <c r="DJ561" i="4"/>
  <c r="DX561" i="4" s="1"/>
  <c r="DI561" i="4"/>
  <c r="DH561" i="4"/>
  <c r="DR561" i="4" s="1"/>
  <c r="DG561" i="4"/>
  <c r="DS561" i="4" s="1"/>
  <c r="DF561" i="4"/>
  <c r="DC561" i="4"/>
  <c r="DA561" i="4"/>
  <c r="CY561" i="4"/>
  <c r="CU561" i="4"/>
  <c r="CT561" i="4"/>
  <c r="CQ561" i="4"/>
  <c r="CP561" i="4"/>
  <c r="DB561" i="4" s="1"/>
  <c r="CM561" i="4"/>
  <c r="CW561" i="4"/>
  <c r="CJ561" i="4"/>
  <c r="CV561" i="4" s="1"/>
  <c r="CH561" i="4"/>
  <c r="CS561" i="4"/>
  <c r="DU561" i="4" s="1"/>
  <c r="CE561" i="4"/>
  <c r="CD561" i="4"/>
  <c r="CC561" i="4"/>
  <c r="CO561" i="4" s="1"/>
  <c r="CB561" i="4"/>
  <c r="CN561" i="4" s="1"/>
  <c r="CZ561" i="4" s="1"/>
  <c r="CA561" i="4"/>
  <c r="BZ561" i="4"/>
  <c r="CL561" i="4" s="1"/>
  <c r="CX561" i="4" s="1"/>
  <c r="DZ561" i="4" s="1"/>
  <c r="BY561" i="4"/>
  <c r="BX561" i="4"/>
  <c r="BW561" i="4"/>
  <c r="BV561" i="4"/>
  <c r="BU561" i="4"/>
  <c r="BT561" i="4"/>
  <c r="CF561" i="4" s="1"/>
  <c r="CR561" i="4" s="1"/>
  <c r="DQ560" i="4"/>
  <c r="DP560" i="4"/>
  <c r="DO560" i="4"/>
  <c r="DN560" i="4"/>
  <c r="DM560" i="4"/>
  <c r="EA560" i="4" s="1"/>
  <c r="DL560" i="4"/>
  <c r="DZ560" i="4" s="1"/>
  <c r="DK560" i="4"/>
  <c r="DJ560" i="4"/>
  <c r="DI560" i="4"/>
  <c r="DS560" i="4" s="1"/>
  <c r="DH560" i="4"/>
  <c r="DG560" i="4"/>
  <c r="DF560" i="4"/>
  <c r="CW560" i="4"/>
  <c r="DY560" i="4" s="1"/>
  <c r="CV560" i="4"/>
  <c r="CR560" i="4"/>
  <c r="DT560" i="4" s="1"/>
  <c r="CN560" i="4"/>
  <c r="CZ560" i="4" s="1"/>
  <c r="EB560" i="4" s="1"/>
  <c r="CM560" i="4"/>
  <c r="CY560" i="4" s="1"/>
  <c r="CL560" i="4"/>
  <c r="CX560" i="4" s="1"/>
  <c r="CJ560" i="4"/>
  <c r="CE560" i="4"/>
  <c r="CQ560" i="4" s="1"/>
  <c r="DC560" i="4" s="1"/>
  <c r="CD560" i="4"/>
  <c r="CP560" i="4" s="1"/>
  <c r="DB560" i="4" s="1"/>
  <c r="CC560" i="4"/>
  <c r="CO560" i="4" s="1"/>
  <c r="DA560" i="4" s="1"/>
  <c r="EC560" i="4" s="1"/>
  <c r="CB560" i="4"/>
  <c r="CA560" i="4"/>
  <c r="BZ560" i="4"/>
  <c r="BY560" i="4"/>
  <c r="BX560" i="4"/>
  <c r="BW560" i="4"/>
  <c r="CU560" i="4" s="1"/>
  <c r="DW560" i="4" s="1"/>
  <c r="BV560" i="4"/>
  <c r="CH560" i="4" s="1"/>
  <c r="CT560" i="4" s="1"/>
  <c r="BU560" i="4"/>
  <c r="CS560" i="4" s="1"/>
  <c r="DU560" i="4" s="1"/>
  <c r="BT560" i="4"/>
  <c r="CF560" i="4" s="1"/>
  <c r="ED559" i="4"/>
  <c r="DZ559" i="4"/>
  <c r="DV559" i="4"/>
  <c r="DQ559" i="4"/>
  <c r="DP559" i="4"/>
  <c r="DO559" i="4"/>
  <c r="DN559" i="4"/>
  <c r="EB559" i="4" s="1"/>
  <c r="DM559" i="4"/>
  <c r="DL559" i="4"/>
  <c r="DK559" i="4"/>
  <c r="DJ559" i="4"/>
  <c r="DI559" i="4"/>
  <c r="DH559" i="4"/>
  <c r="DG559" i="4"/>
  <c r="DF559" i="4"/>
  <c r="DC559" i="4"/>
  <c r="DA559" i="4"/>
  <c r="CV559" i="4"/>
  <c r="CS559" i="4"/>
  <c r="DU559" i="4" s="1"/>
  <c r="CQ559" i="4"/>
  <c r="CO559" i="4"/>
  <c r="CN559" i="4"/>
  <c r="CZ559" i="4" s="1"/>
  <c r="CW559" i="4"/>
  <c r="CU559" i="4"/>
  <c r="CF559" i="4"/>
  <c r="CR559" i="4" s="1"/>
  <c r="CE559" i="4"/>
  <c r="CD559" i="4"/>
  <c r="CP559" i="4" s="1"/>
  <c r="DB559" i="4" s="1"/>
  <c r="CC559" i="4"/>
  <c r="CB559" i="4"/>
  <c r="CA559" i="4"/>
  <c r="CM559" i="4" s="1"/>
  <c r="CY559" i="4" s="1"/>
  <c r="BZ559" i="4"/>
  <c r="CL559" i="4" s="1"/>
  <c r="CX559" i="4" s="1"/>
  <c r="BY559" i="4"/>
  <c r="BX559" i="4"/>
  <c r="CJ559" i="4" s="1"/>
  <c r="BW559" i="4"/>
  <c r="BV559" i="4"/>
  <c r="CH559" i="4" s="1"/>
  <c r="CT559" i="4" s="1"/>
  <c r="BU559" i="4"/>
  <c r="BT559" i="4"/>
  <c r="EB558" i="4"/>
  <c r="DS558" i="4"/>
  <c r="DQ558" i="4"/>
  <c r="DP558" i="4"/>
  <c r="DO558" i="4"/>
  <c r="EC558" i="4" s="1"/>
  <c r="DN558" i="4"/>
  <c r="DM558" i="4"/>
  <c r="DL558" i="4"/>
  <c r="DK558" i="4"/>
  <c r="DJ558" i="4"/>
  <c r="DI558" i="4"/>
  <c r="DH558" i="4"/>
  <c r="DV558" i="4" s="1"/>
  <c r="DG558" i="4"/>
  <c r="DF558" i="4"/>
  <c r="DA558" i="4"/>
  <c r="CX558" i="4"/>
  <c r="CS558" i="4"/>
  <c r="CR558" i="4"/>
  <c r="CP558" i="4"/>
  <c r="DB558" i="4" s="1"/>
  <c r="CO558" i="4"/>
  <c r="CH558" i="4"/>
  <c r="CT558" i="4" s="1"/>
  <c r="CF558" i="4"/>
  <c r="CE558" i="4"/>
  <c r="CQ558" i="4" s="1"/>
  <c r="DC558" i="4" s="1"/>
  <c r="EE558" i="4" s="1"/>
  <c r="CD558" i="4"/>
  <c r="CC558" i="4"/>
  <c r="CB558" i="4"/>
  <c r="CN558" i="4" s="1"/>
  <c r="CZ558" i="4" s="1"/>
  <c r="CA558" i="4"/>
  <c r="CM558" i="4" s="1"/>
  <c r="CY558" i="4" s="1"/>
  <c r="BZ558" i="4"/>
  <c r="CL558" i="4" s="1"/>
  <c r="BY558" i="4"/>
  <c r="CW558" i="4" s="1"/>
  <c r="DY558" i="4" s="1"/>
  <c r="BX558" i="4"/>
  <c r="CJ558" i="4" s="1"/>
  <c r="CV558" i="4" s="1"/>
  <c r="DX558" i="4" s="1"/>
  <c r="BW558" i="4"/>
  <c r="CU558" i="4" s="1"/>
  <c r="DW558" i="4" s="1"/>
  <c r="BV558" i="4"/>
  <c r="BU558" i="4"/>
  <c r="BT558" i="4"/>
  <c r="DX557" i="4"/>
  <c r="DS557" i="4"/>
  <c r="DQ557" i="4"/>
  <c r="DP557" i="4"/>
  <c r="ED557" i="4" s="1"/>
  <c r="DO557" i="4"/>
  <c r="DN557" i="4"/>
  <c r="DM557" i="4"/>
  <c r="DL557" i="4"/>
  <c r="DK557" i="4"/>
  <c r="DJ557" i="4"/>
  <c r="DI557" i="4"/>
  <c r="DH557" i="4"/>
  <c r="DG557" i="4"/>
  <c r="DF557" i="4"/>
  <c r="DB557" i="4"/>
  <c r="CY557" i="4"/>
  <c r="CT557" i="4"/>
  <c r="CS557" i="4"/>
  <c r="CP557" i="4"/>
  <c r="CL557" i="4"/>
  <c r="CX557" i="4" s="1"/>
  <c r="DZ557" i="4" s="1"/>
  <c r="CW557" i="4"/>
  <c r="DY557" i="4" s="1"/>
  <c r="CJ557" i="4"/>
  <c r="CV557" i="4" s="1"/>
  <c r="CH557" i="4"/>
  <c r="CE557" i="4"/>
  <c r="CQ557" i="4" s="1"/>
  <c r="DC557" i="4" s="1"/>
  <c r="EE557" i="4" s="1"/>
  <c r="CD557" i="4"/>
  <c r="CC557" i="4"/>
  <c r="CO557" i="4" s="1"/>
  <c r="DA557" i="4" s="1"/>
  <c r="CB557" i="4"/>
  <c r="CN557" i="4" s="1"/>
  <c r="CZ557" i="4" s="1"/>
  <c r="CA557" i="4"/>
  <c r="CM557" i="4" s="1"/>
  <c r="BZ557" i="4"/>
  <c r="BY557" i="4"/>
  <c r="BX557" i="4"/>
  <c r="BW557" i="4"/>
  <c r="CU557" i="4" s="1"/>
  <c r="BV557" i="4"/>
  <c r="BU557" i="4"/>
  <c r="BT557" i="4"/>
  <c r="CF557" i="4" s="1"/>
  <c r="CR557" i="4" s="1"/>
  <c r="DZ556" i="4"/>
  <c r="DQ556" i="4"/>
  <c r="EE556" i="4" s="1"/>
  <c r="DP556" i="4"/>
  <c r="DO556" i="4"/>
  <c r="DN556" i="4"/>
  <c r="DM556" i="4"/>
  <c r="EA556" i="4" s="1"/>
  <c r="DL556" i="4"/>
  <c r="DK556" i="4"/>
  <c r="DJ556" i="4"/>
  <c r="DI556" i="4"/>
  <c r="DW556" i="4" s="1"/>
  <c r="DH556" i="4"/>
  <c r="DG556" i="4"/>
  <c r="DF556" i="4"/>
  <c r="CZ556" i="4"/>
  <c r="EB556" i="4" s="1"/>
  <c r="CY556" i="4"/>
  <c r="CT556" i="4"/>
  <c r="CR556" i="4"/>
  <c r="DT556" i="4" s="1"/>
  <c r="CQ556" i="4"/>
  <c r="DC556" i="4" s="1"/>
  <c r="CM556" i="4"/>
  <c r="CL556" i="4"/>
  <c r="CX556" i="4" s="1"/>
  <c r="CW556" i="4"/>
  <c r="DY556" i="4" s="1"/>
  <c r="CU556" i="4"/>
  <c r="CS556" i="4"/>
  <c r="CF556" i="4"/>
  <c r="CE556" i="4"/>
  <c r="CD556" i="4"/>
  <c r="CP556" i="4" s="1"/>
  <c r="DB556" i="4" s="1"/>
  <c r="CC556" i="4"/>
  <c r="CO556" i="4" s="1"/>
  <c r="DA556" i="4" s="1"/>
  <c r="CB556" i="4"/>
  <c r="CN556" i="4" s="1"/>
  <c r="CA556" i="4"/>
  <c r="BZ556" i="4"/>
  <c r="BY556" i="4"/>
  <c r="BX556" i="4"/>
  <c r="CJ556" i="4" s="1"/>
  <c r="CV556" i="4" s="1"/>
  <c r="DX556" i="4" s="1"/>
  <c r="BW556" i="4"/>
  <c r="BV556" i="4"/>
  <c r="CH556" i="4" s="1"/>
  <c r="BU556" i="4"/>
  <c r="BT556" i="4"/>
  <c r="EE555" i="4"/>
  <c r="EC555" i="4"/>
  <c r="DQ555" i="4"/>
  <c r="DP555" i="4"/>
  <c r="DO555" i="4"/>
  <c r="DN555" i="4"/>
  <c r="EB555" i="4" s="1"/>
  <c r="DM555" i="4"/>
  <c r="EA555" i="4" s="1"/>
  <c r="DL555" i="4"/>
  <c r="DK555" i="4"/>
  <c r="DJ555" i="4"/>
  <c r="DI555" i="4"/>
  <c r="DH555" i="4"/>
  <c r="DG555" i="4"/>
  <c r="DF555" i="4"/>
  <c r="DR555" i="4" s="1"/>
  <c r="DA555" i="4"/>
  <c r="CY555" i="4"/>
  <c r="CW555" i="4"/>
  <c r="DY555" i="4" s="1"/>
  <c r="CV555" i="4"/>
  <c r="CP555" i="4"/>
  <c r="DB555" i="4" s="1"/>
  <c r="ED555" i="4" s="1"/>
  <c r="CN555" i="4"/>
  <c r="CZ555" i="4" s="1"/>
  <c r="CM555" i="4"/>
  <c r="CH555" i="4"/>
  <c r="CT555" i="4" s="1"/>
  <c r="DV555" i="4" s="1"/>
  <c r="CF555" i="4"/>
  <c r="CR555" i="4" s="1"/>
  <c r="CE555" i="4"/>
  <c r="CQ555" i="4" s="1"/>
  <c r="DC555" i="4" s="1"/>
  <c r="CD555" i="4"/>
  <c r="CC555" i="4"/>
  <c r="CO555" i="4" s="1"/>
  <c r="CB555" i="4"/>
  <c r="CA555" i="4"/>
  <c r="BZ555" i="4"/>
  <c r="CL555" i="4" s="1"/>
  <c r="CX555" i="4" s="1"/>
  <c r="DZ555" i="4" s="1"/>
  <c r="BY555" i="4"/>
  <c r="BX555" i="4"/>
  <c r="CJ555" i="4" s="1"/>
  <c r="BW555" i="4"/>
  <c r="CU555" i="4" s="1"/>
  <c r="BV555" i="4"/>
  <c r="BU555" i="4"/>
  <c r="CS555" i="4" s="1"/>
  <c r="DU555" i="4" s="1"/>
  <c r="BT555" i="4"/>
  <c r="EE554" i="4"/>
  <c r="EB554" i="4"/>
  <c r="DQ554" i="4"/>
  <c r="DP554" i="4"/>
  <c r="ED554" i="4" s="1"/>
  <c r="DO554" i="4"/>
  <c r="DN554" i="4"/>
  <c r="DM554" i="4"/>
  <c r="EA554" i="4" s="1"/>
  <c r="DL554" i="4"/>
  <c r="DK554" i="4"/>
  <c r="DJ554" i="4"/>
  <c r="DI554" i="4"/>
  <c r="DH554" i="4"/>
  <c r="DG554" i="4"/>
  <c r="DF554" i="4"/>
  <c r="DA554" i="4"/>
  <c r="EC554" i="4" s="1"/>
  <c r="CS554" i="4"/>
  <c r="CR554" i="4"/>
  <c r="CQ554" i="4"/>
  <c r="DC554" i="4" s="1"/>
  <c r="CP554" i="4"/>
  <c r="DB554" i="4" s="1"/>
  <c r="CO554" i="4"/>
  <c r="CN554" i="4"/>
  <c r="CZ554" i="4" s="1"/>
  <c r="CM554" i="4"/>
  <c r="CY554" i="4" s="1"/>
  <c r="CJ554" i="4"/>
  <c r="CV554" i="4" s="1"/>
  <c r="DX554" i="4" s="1"/>
  <c r="CU554" i="4"/>
  <c r="CH554" i="4"/>
  <c r="CT554" i="4" s="1"/>
  <c r="DV554" i="4" s="1"/>
  <c r="CE554" i="4"/>
  <c r="CD554" i="4"/>
  <c r="CC554" i="4"/>
  <c r="CB554" i="4"/>
  <c r="CA554" i="4"/>
  <c r="BZ554" i="4"/>
  <c r="CL554" i="4" s="1"/>
  <c r="CX554" i="4" s="1"/>
  <c r="BY554" i="4"/>
  <c r="CW554" i="4" s="1"/>
  <c r="BX554" i="4"/>
  <c r="BW554" i="4"/>
  <c r="BV554" i="4"/>
  <c r="BU554" i="4"/>
  <c r="BT554" i="4"/>
  <c r="CF554" i="4" s="1"/>
  <c r="EC553" i="4"/>
  <c r="EA553" i="4"/>
  <c r="DS553" i="4"/>
  <c r="DQ553" i="4"/>
  <c r="DP553" i="4"/>
  <c r="DO553" i="4"/>
  <c r="DN553" i="4"/>
  <c r="DM553" i="4"/>
  <c r="DL553" i="4"/>
  <c r="DZ553" i="4" s="1"/>
  <c r="DK553" i="4"/>
  <c r="DJ553" i="4"/>
  <c r="DI553" i="4"/>
  <c r="DH553" i="4"/>
  <c r="DG553" i="4"/>
  <c r="DU553" i="4" s="1"/>
  <c r="DF553" i="4"/>
  <c r="CZ553" i="4"/>
  <c r="CO553" i="4"/>
  <c r="DA553" i="4" s="1"/>
  <c r="CJ553" i="4"/>
  <c r="CV553" i="4" s="1"/>
  <c r="DX553" i="4" s="1"/>
  <c r="CS553" i="4"/>
  <c r="CE553" i="4"/>
  <c r="CQ553" i="4" s="1"/>
  <c r="DC553" i="4" s="1"/>
  <c r="EE553" i="4" s="1"/>
  <c r="CD553" i="4"/>
  <c r="CP553" i="4" s="1"/>
  <c r="DB553" i="4" s="1"/>
  <c r="CC553" i="4"/>
  <c r="CB553" i="4"/>
  <c r="CN553" i="4" s="1"/>
  <c r="CA553" i="4"/>
  <c r="CM553" i="4" s="1"/>
  <c r="CY553" i="4" s="1"/>
  <c r="BZ553" i="4"/>
  <c r="CL553" i="4" s="1"/>
  <c r="CX553" i="4" s="1"/>
  <c r="BY553" i="4"/>
  <c r="CW553" i="4" s="1"/>
  <c r="BX553" i="4"/>
  <c r="BW553" i="4"/>
  <c r="CU553" i="4" s="1"/>
  <c r="DW553" i="4" s="1"/>
  <c r="BV553" i="4"/>
  <c r="CH553" i="4" s="1"/>
  <c r="CT553" i="4" s="1"/>
  <c r="BU553" i="4"/>
  <c r="BT553" i="4"/>
  <c r="CF553" i="4" s="1"/>
  <c r="CR553" i="4" s="1"/>
  <c r="DZ552" i="4"/>
  <c r="DT552" i="4"/>
  <c r="DQ552" i="4"/>
  <c r="DP552" i="4"/>
  <c r="DO552" i="4"/>
  <c r="DN552" i="4"/>
  <c r="DM552" i="4"/>
  <c r="DL552" i="4"/>
  <c r="DK552" i="4"/>
  <c r="DJ552" i="4"/>
  <c r="DI552" i="4"/>
  <c r="DW552" i="4" s="1"/>
  <c r="DH552" i="4"/>
  <c r="DG552" i="4"/>
  <c r="DS552" i="4" s="1"/>
  <c r="DF552" i="4"/>
  <c r="DB552" i="4"/>
  <c r="CT552" i="4"/>
  <c r="CQ552" i="4"/>
  <c r="DC552" i="4" s="1"/>
  <c r="CO552" i="4"/>
  <c r="DA552" i="4" s="1"/>
  <c r="EC552" i="4" s="1"/>
  <c r="CL552" i="4"/>
  <c r="CX552" i="4" s="1"/>
  <c r="CW552" i="4"/>
  <c r="DY552" i="4" s="1"/>
  <c r="CJ552" i="4"/>
  <c r="CV552" i="4" s="1"/>
  <c r="CU552" i="4"/>
  <c r="CS552" i="4"/>
  <c r="DU552" i="4" s="1"/>
  <c r="CE552" i="4"/>
  <c r="CD552" i="4"/>
  <c r="CP552" i="4" s="1"/>
  <c r="CC552" i="4"/>
  <c r="CB552" i="4"/>
  <c r="CN552" i="4" s="1"/>
  <c r="CZ552" i="4" s="1"/>
  <c r="EB552" i="4" s="1"/>
  <c r="CA552" i="4"/>
  <c r="CM552" i="4" s="1"/>
  <c r="CY552" i="4" s="1"/>
  <c r="BZ552" i="4"/>
  <c r="BY552" i="4"/>
  <c r="BX552" i="4"/>
  <c r="BW552" i="4"/>
  <c r="BV552" i="4"/>
  <c r="CH552" i="4" s="1"/>
  <c r="BU552" i="4"/>
  <c r="BT552" i="4"/>
  <c r="CF552" i="4" s="1"/>
  <c r="CR552" i="4" s="1"/>
  <c r="EE551" i="4"/>
  <c r="EB551" i="4"/>
  <c r="DT551" i="4"/>
  <c r="DS551" i="4"/>
  <c r="DQ551" i="4"/>
  <c r="DP551" i="4"/>
  <c r="DO551" i="4"/>
  <c r="EC551" i="4" s="1"/>
  <c r="DN551" i="4"/>
  <c r="DM551" i="4"/>
  <c r="DL551" i="4"/>
  <c r="DK551" i="4"/>
  <c r="DJ551" i="4"/>
  <c r="DI551" i="4"/>
  <c r="DH551" i="4"/>
  <c r="DG551" i="4"/>
  <c r="DF551" i="4"/>
  <c r="DR551" i="4" s="1"/>
  <c r="CV551" i="4"/>
  <c r="CP551" i="4"/>
  <c r="DB551" i="4" s="1"/>
  <c r="ED551" i="4" s="1"/>
  <c r="CN551" i="4"/>
  <c r="CZ551" i="4" s="1"/>
  <c r="CL551" i="4"/>
  <c r="CX551" i="4" s="1"/>
  <c r="CW551" i="4"/>
  <c r="CF551" i="4"/>
  <c r="CR551" i="4" s="1"/>
  <c r="CE551" i="4"/>
  <c r="CQ551" i="4" s="1"/>
  <c r="DC551" i="4" s="1"/>
  <c r="CD551" i="4"/>
  <c r="CC551" i="4"/>
  <c r="CO551" i="4" s="1"/>
  <c r="DA551" i="4" s="1"/>
  <c r="CB551" i="4"/>
  <c r="CA551" i="4"/>
  <c r="CM551" i="4" s="1"/>
  <c r="CY551" i="4" s="1"/>
  <c r="EA551" i="4" s="1"/>
  <c r="BZ551" i="4"/>
  <c r="BY551" i="4"/>
  <c r="BX551" i="4"/>
  <c r="CJ551" i="4" s="1"/>
  <c r="BW551" i="4"/>
  <c r="CU551" i="4" s="1"/>
  <c r="DW551" i="4" s="1"/>
  <c r="BV551" i="4"/>
  <c r="CH551" i="4" s="1"/>
  <c r="CT551" i="4" s="1"/>
  <c r="DV551" i="4" s="1"/>
  <c r="BU551" i="4"/>
  <c r="CS551" i="4" s="1"/>
  <c r="BT551" i="4"/>
  <c r="DY550" i="4"/>
  <c r="DV550" i="4"/>
  <c r="DQ550" i="4"/>
  <c r="DP550" i="4"/>
  <c r="ED550" i="4" s="1"/>
  <c r="DO550" i="4"/>
  <c r="DN550" i="4"/>
  <c r="DM550" i="4"/>
  <c r="DL550" i="4"/>
  <c r="DZ550" i="4" s="1"/>
  <c r="DK550" i="4"/>
  <c r="DJ550" i="4"/>
  <c r="DI550" i="4"/>
  <c r="DH550" i="4"/>
  <c r="DG550" i="4"/>
  <c r="DF550" i="4"/>
  <c r="DA550" i="4"/>
  <c r="EC550" i="4" s="1"/>
  <c r="CS550" i="4"/>
  <c r="DU550" i="4" s="1"/>
  <c r="CP550" i="4"/>
  <c r="DB550" i="4" s="1"/>
  <c r="CO550" i="4"/>
  <c r="CN550" i="4"/>
  <c r="CZ550" i="4" s="1"/>
  <c r="CM550" i="4"/>
  <c r="CY550" i="4" s="1"/>
  <c r="CW550" i="4"/>
  <c r="CH550" i="4"/>
  <c r="CT550" i="4" s="1"/>
  <c r="CF550" i="4"/>
  <c r="CR550" i="4" s="1"/>
  <c r="DT550" i="4" s="1"/>
  <c r="CE550" i="4"/>
  <c r="CQ550" i="4" s="1"/>
  <c r="DC550" i="4" s="1"/>
  <c r="CD550" i="4"/>
  <c r="CC550" i="4"/>
  <c r="CB550" i="4"/>
  <c r="CA550" i="4"/>
  <c r="BZ550" i="4"/>
  <c r="CL550" i="4" s="1"/>
  <c r="CX550" i="4" s="1"/>
  <c r="BY550" i="4"/>
  <c r="BX550" i="4"/>
  <c r="CJ550" i="4" s="1"/>
  <c r="CV550" i="4" s="1"/>
  <c r="DX550" i="4" s="1"/>
  <c r="BW550" i="4"/>
  <c r="CU550" i="4" s="1"/>
  <c r="BV550" i="4"/>
  <c r="BU550" i="4"/>
  <c r="BT550" i="4"/>
  <c r="DZ549" i="4"/>
  <c r="DX549" i="4"/>
  <c r="DQ549" i="4"/>
  <c r="DP549" i="4"/>
  <c r="DO549" i="4"/>
  <c r="DN549" i="4"/>
  <c r="EB549" i="4" s="1"/>
  <c r="DM549" i="4"/>
  <c r="DL549" i="4"/>
  <c r="DK549" i="4"/>
  <c r="DJ549" i="4"/>
  <c r="DI549" i="4"/>
  <c r="DH549" i="4"/>
  <c r="DG549" i="4"/>
  <c r="DF549" i="4"/>
  <c r="CZ549" i="4"/>
  <c r="CY549" i="4"/>
  <c r="EA549" i="4" s="1"/>
  <c r="CR549" i="4"/>
  <c r="CO549" i="4"/>
  <c r="DA549" i="4" s="1"/>
  <c r="CJ549" i="4"/>
  <c r="CV549" i="4" s="1"/>
  <c r="CU549" i="4"/>
  <c r="DW549" i="4" s="1"/>
  <c r="CS549" i="4"/>
  <c r="CE549" i="4"/>
  <c r="CQ549" i="4" s="1"/>
  <c r="DC549" i="4" s="1"/>
  <c r="EE549" i="4" s="1"/>
  <c r="CD549" i="4"/>
  <c r="CP549" i="4" s="1"/>
  <c r="DB549" i="4" s="1"/>
  <c r="CC549" i="4"/>
  <c r="CB549" i="4"/>
  <c r="CN549" i="4" s="1"/>
  <c r="CA549" i="4"/>
  <c r="CM549" i="4" s="1"/>
  <c r="BZ549" i="4"/>
  <c r="CL549" i="4" s="1"/>
  <c r="CX549" i="4" s="1"/>
  <c r="BY549" i="4"/>
  <c r="CW549" i="4" s="1"/>
  <c r="BX549" i="4"/>
  <c r="BW549" i="4"/>
  <c r="BV549" i="4"/>
  <c r="CH549" i="4" s="1"/>
  <c r="CT549" i="4" s="1"/>
  <c r="BU549" i="4"/>
  <c r="BT549" i="4"/>
  <c r="CF549" i="4" s="1"/>
  <c r="DT548" i="4"/>
  <c r="DQ548" i="4"/>
  <c r="DP548" i="4"/>
  <c r="DO548" i="4"/>
  <c r="DN548" i="4"/>
  <c r="DM548" i="4"/>
  <c r="EA548" i="4" s="1"/>
  <c r="DL548" i="4"/>
  <c r="DK548" i="4"/>
  <c r="DJ548" i="4"/>
  <c r="DX548" i="4" s="1"/>
  <c r="DI548" i="4"/>
  <c r="DH548" i="4"/>
  <c r="DG548" i="4"/>
  <c r="DF548" i="4"/>
  <c r="CZ548" i="4"/>
  <c r="EB548" i="4" s="1"/>
  <c r="CQ548" i="4"/>
  <c r="DC548" i="4" s="1"/>
  <c r="CO548" i="4"/>
  <c r="DA548" i="4" s="1"/>
  <c r="EC548" i="4" s="1"/>
  <c r="CN548" i="4"/>
  <c r="CW548" i="4"/>
  <c r="DY548" i="4" s="1"/>
  <c r="CJ548" i="4"/>
  <c r="CV548" i="4" s="1"/>
  <c r="CU548" i="4"/>
  <c r="CF548" i="4"/>
  <c r="CR548" i="4" s="1"/>
  <c r="CE548" i="4"/>
  <c r="CD548" i="4"/>
  <c r="CP548" i="4" s="1"/>
  <c r="DB548" i="4" s="1"/>
  <c r="CC548" i="4"/>
  <c r="CB548" i="4"/>
  <c r="CA548" i="4"/>
  <c r="CM548" i="4" s="1"/>
  <c r="CY548" i="4" s="1"/>
  <c r="BZ548" i="4"/>
  <c r="CL548" i="4" s="1"/>
  <c r="CX548" i="4" s="1"/>
  <c r="DZ548" i="4" s="1"/>
  <c r="BY548" i="4"/>
  <c r="BX548" i="4"/>
  <c r="BW548" i="4"/>
  <c r="BV548" i="4"/>
  <c r="CH548" i="4" s="1"/>
  <c r="CT548" i="4" s="1"/>
  <c r="BU548" i="4"/>
  <c r="CS548" i="4" s="1"/>
  <c r="DU548" i="4" s="1"/>
  <c r="BT548" i="4"/>
  <c r="DQ547" i="4"/>
  <c r="DP547" i="4"/>
  <c r="ED547" i="4" s="1"/>
  <c r="DO547" i="4"/>
  <c r="DN547" i="4"/>
  <c r="DM547" i="4"/>
  <c r="DL547" i="4"/>
  <c r="DZ547" i="4" s="1"/>
  <c r="DK547" i="4"/>
  <c r="DJ547" i="4"/>
  <c r="DI547" i="4"/>
  <c r="DH547" i="4"/>
  <c r="DR547" i="4" s="1"/>
  <c r="DG547" i="4"/>
  <c r="DS547" i="4" s="1"/>
  <c r="DF547" i="4"/>
  <c r="CT547" i="4"/>
  <c r="CR547" i="4"/>
  <c r="DT547" i="4" s="1"/>
  <c r="CN547" i="4"/>
  <c r="CZ547" i="4" s="1"/>
  <c r="EB547" i="4" s="1"/>
  <c r="CM547" i="4"/>
  <c r="CY547" i="4" s="1"/>
  <c r="EA547" i="4" s="1"/>
  <c r="CW547" i="4"/>
  <c r="CF547" i="4"/>
  <c r="CE547" i="4"/>
  <c r="CQ547" i="4" s="1"/>
  <c r="DC547" i="4" s="1"/>
  <c r="EE547" i="4" s="1"/>
  <c r="CD547" i="4"/>
  <c r="CP547" i="4" s="1"/>
  <c r="DB547" i="4" s="1"/>
  <c r="CC547" i="4"/>
  <c r="CO547" i="4" s="1"/>
  <c r="DA547" i="4" s="1"/>
  <c r="CB547" i="4"/>
  <c r="CA547" i="4"/>
  <c r="BZ547" i="4"/>
  <c r="CL547" i="4" s="1"/>
  <c r="CX547" i="4" s="1"/>
  <c r="BY547" i="4"/>
  <c r="BX547" i="4"/>
  <c r="CJ547" i="4" s="1"/>
  <c r="CV547" i="4" s="1"/>
  <c r="BW547" i="4"/>
  <c r="CU547" i="4" s="1"/>
  <c r="DW547" i="4" s="1"/>
  <c r="BV547" i="4"/>
  <c r="CH547" i="4" s="1"/>
  <c r="BU547" i="4"/>
  <c r="CS547" i="4" s="1"/>
  <c r="BT547" i="4"/>
  <c r="DQ546" i="4"/>
  <c r="DP546" i="4"/>
  <c r="DO546" i="4"/>
  <c r="DN546" i="4"/>
  <c r="DM546" i="4"/>
  <c r="EA546" i="4" s="1"/>
  <c r="DL546" i="4"/>
  <c r="DK546" i="4"/>
  <c r="DJ546" i="4"/>
  <c r="DI546" i="4"/>
  <c r="DH546" i="4"/>
  <c r="DV546" i="4" s="1"/>
  <c r="DG546" i="4"/>
  <c r="DF546" i="4"/>
  <c r="CX546" i="4"/>
  <c r="DZ546" i="4" s="1"/>
  <c r="CT546" i="4"/>
  <c r="CP546" i="4"/>
  <c r="DB546" i="4" s="1"/>
  <c r="CO546" i="4"/>
  <c r="DA546" i="4" s="1"/>
  <c r="EC546" i="4" s="1"/>
  <c r="CM546" i="4"/>
  <c r="CY546" i="4" s="1"/>
  <c r="CL546" i="4"/>
  <c r="CW546" i="4"/>
  <c r="DY546" i="4" s="1"/>
  <c r="CS546" i="4"/>
  <c r="DU546" i="4" s="1"/>
  <c r="CE546" i="4"/>
  <c r="CQ546" i="4" s="1"/>
  <c r="DC546" i="4" s="1"/>
  <c r="CD546" i="4"/>
  <c r="CC546" i="4"/>
  <c r="CB546" i="4"/>
  <c r="CN546" i="4" s="1"/>
  <c r="CZ546" i="4" s="1"/>
  <c r="EB546" i="4" s="1"/>
  <c r="CA546" i="4"/>
  <c r="BZ546" i="4"/>
  <c r="BY546" i="4"/>
  <c r="BX546" i="4"/>
  <c r="CJ546" i="4" s="1"/>
  <c r="CV546" i="4" s="1"/>
  <c r="BW546" i="4"/>
  <c r="CU546" i="4" s="1"/>
  <c r="BV546" i="4"/>
  <c r="CH546" i="4" s="1"/>
  <c r="BU546" i="4"/>
  <c r="BT546" i="4"/>
  <c r="CF546" i="4" s="1"/>
  <c r="CR546" i="4" s="1"/>
  <c r="DQ545" i="4"/>
  <c r="DP545" i="4"/>
  <c r="DO545" i="4"/>
  <c r="DN545" i="4"/>
  <c r="DM545" i="4"/>
  <c r="DL545" i="4"/>
  <c r="DK545" i="4"/>
  <c r="DY545" i="4" s="1"/>
  <c r="DJ545" i="4"/>
  <c r="DX545" i="4" s="1"/>
  <c r="DI545" i="4"/>
  <c r="DH545" i="4"/>
  <c r="DG545" i="4"/>
  <c r="DF545" i="4"/>
  <c r="CY545" i="4"/>
  <c r="EA545" i="4" s="1"/>
  <c r="CU545" i="4"/>
  <c r="DW545" i="4" s="1"/>
  <c r="CQ545" i="4"/>
  <c r="DC545" i="4" s="1"/>
  <c r="EE545" i="4" s="1"/>
  <c r="CP545" i="4"/>
  <c r="DB545" i="4" s="1"/>
  <c r="ED545" i="4" s="1"/>
  <c r="CO545" i="4"/>
  <c r="DA545" i="4" s="1"/>
  <c r="CM545" i="4"/>
  <c r="CJ545" i="4"/>
  <c r="CV545" i="4" s="1"/>
  <c r="CH545" i="4"/>
  <c r="CT545" i="4" s="1"/>
  <c r="DV545" i="4" s="1"/>
  <c r="CS545" i="4"/>
  <c r="CE545" i="4"/>
  <c r="CD545" i="4"/>
  <c r="CC545" i="4"/>
  <c r="CB545" i="4"/>
  <c r="CN545" i="4" s="1"/>
  <c r="CZ545" i="4" s="1"/>
  <c r="CA545" i="4"/>
  <c r="BZ545" i="4"/>
  <c r="CL545" i="4" s="1"/>
  <c r="CX545" i="4" s="1"/>
  <c r="DZ545" i="4" s="1"/>
  <c r="BY545" i="4"/>
  <c r="CW545" i="4" s="1"/>
  <c r="BX545" i="4"/>
  <c r="BW545" i="4"/>
  <c r="BV545" i="4"/>
  <c r="BU545" i="4"/>
  <c r="BT545" i="4"/>
  <c r="CF545" i="4" s="1"/>
  <c r="CR545" i="4" s="1"/>
  <c r="DQ544" i="4"/>
  <c r="DP544" i="4"/>
  <c r="DO544" i="4"/>
  <c r="DN544" i="4"/>
  <c r="DM544" i="4"/>
  <c r="DL544" i="4"/>
  <c r="DK544" i="4"/>
  <c r="DJ544" i="4"/>
  <c r="DR544" i="4" s="1"/>
  <c r="DI544" i="4"/>
  <c r="DH544" i="4"/>
  <c r="DV544" i="4" s="1"/>
  <c r="DG544" i="4"/>
  <c r="DS544" i="4" s="1"/>
  <c r="DF544" i="4"/>
  <c r="DB544" i="4"/>
  <c r="ED544" i="4" s="1"/>
  <c r="CX544" i="4"/>
  <c r="CT544" i="4"/>
  <c r="CQ544" i="4"/>
  <c r="DC544" i="4" s="1"/>
  <c r="CP544" i="4"/>
  <c r="CW544" i="4"/>
  <c r="DY544" i="4" s="1"/>
  <c r="CU544" i="4"/>
  <c r="CH544" i="4"/>
  <c r="CF544" i="4"/>
  <c r="CR544" i="4" s="1"/>
  <c r="CE544" i="4"/>
  <c r="CD544" i="4"/>
  <c r="CC544" i="4"/>
  <c r="CO544" i="4" s="1"/>
  <c r="DA544" i="4" s="1"/>
  <c r="EC544" i="4" s="1"/>
  <c r="CB544" i="4"/>
  <c r="CN544" i="4" s="1"/>
  <c r="CZ544" i="4" s="1"/>
  <c r="CA544" i="4"/>
  <c r="CM544" i="4" s="1"/>
  <c r="CY544" i="4" s="1"/>
  <c r="BZ544" i="4"/>
  <c r="CL544" i="4" s="1"/>
  <c r="BY544" i="4"/>
  <c r="BX544" i="4"/>
  <c r="CJ544" i="4" s="1"/>
  <c r="CV544" i="4" s="1"/>
  <c r="DX544" i="4" s="1"/>
  <c r="BW544" i="4"/>
  <c r="BV544" i="4"/>
  <c r="BU544" i="4"/>
  <c r="CS544" i="4" s="1"/>
  <c r="DU544" i="4" s="1"/>
  <c r="BT544" i="4"/>
  <c r="DT543" i="4"/>
  <c r="DQ543" i="4"/>
  <c r="DP543" i="4"/>
  <c r="DO543" i="4"/>
  <c r="EC543" i="4" s="1"/>
  <c r="DN543" i="4"/>
  <c r="DM543" i="4"/>
  <c r="DL543" i="4"/>
  <c r="DK543" i="4"/>
  <c r="DJ543" i="4"/>
  <c r="DI543" i="4"/>
  <c r="DH543" i="4"/>
  <c r="DG543" i="4"/>
  <c r="DF543" i="4"/>
  <c r="DR543" i="4" s="1"/>
  <c r="CY543" i="4"/>
  <c r="EA543" i="4" s="1"/>
  <c r="CX543" i="4"/>
  <c r="DZ543" i="4" s="1"/>
  <c r="CS543" i="4"/>
  <c r="CP543" i="4"/>
  <c r="DB543" i="4" s="1"/>
  <c r="CL543" i="4"/>
  <c r="CW543" i="4"/>
  <c r="CJ543" i="4"/>
  <c r="CV543" i="4" s="1"/>
  <c r="DX543" i="4" s="1"/>
  <c r="CH543" i="4"/>
  <c r="CT543" i="4" s="1"/>
  <c r="CE543" i="4"/>
  <c r="CQ543" i="4" s="1"/>
  <c r="DC543" i="4" s="1"/>
  <c r="CD543" i="4"/>
  <c r="CC543" i="4"/>
  <c r="CO543" i="4" s="1"/>
  <c r="DA543" i="4" s="1"/>
  <c r="CB543" i="4"/>
  <c r="CN543" i="4" s="1"/>
  <c r="CZ543" i="4" s="1"/>
  <c r="EB543" i="4" s="1"/>
  <c r="CA543" i="4"/>
  <c r="CM543" i="4" s="1"/>
  <c r="BZ543" i="4"/>
  <c r="BY543" i="4"/>
  <c r="BX543" i="4"/>
  <c r="BW543" i="4"/>
  <c r="CU543" i="4" s="1"/>
  <c r="BV543" i="4"/>
  <c r="BU543" i="4"/>
  <c r="BT543" i="4"/>
  <c r="CF543" i="4" s="1"/>
  <c r="CR543" i="4" s="1"/>
  <c r="ED542" i="4"/>
  <c r="DX542" i="4"/>
  <c r="DT542" i="4"/>
  <c r="DS542" i="4"/>
  <c r="DQ542" i="4"/>
  <c r="DP542" i="4"/>
  <c r="DO542" i="4"/>
  <c r="DN542" i="4"/>
  <c r="DM542" i="4"/>
  <c r="DL542" i="4"/>
  <c r="DK542" i="4"/>
  <c r="DY542" i="4" s="1"/>
  <c r="DJ542" i="4"/>
  <c r="DI542" i="4"/>
  <c r="DH542" i="4"/>
  <c r="DG542" i="4"/>
  <c r="DF542" i="4"/>
  <c r="DC542" i="4"/>
  <c r="CZ542" i="4"/>
  <c r="EB542" i="4" s="1"/>
  <c r="CX542" i="4"/>
  <c r="CQ542" i="4"/>
  <c r="CN542" i="4"/>
  <c r="CM542" i="4"/>
  <c r="CY542" i="4" s="1"/>
  <c r="CL542" i="4"/>
  <c r="CW542" i="4"/>
  <c r="CU542" i="4"/>
  <c r="CH542" i="4"/>
  <c r="CT542" i="4" s="1"/>
  <c r="CF542" i="4"/>
  <c r="CR542" i="4" s="1"/>
  <c r="CE542" i="4"/>
  <c r="CD542" i="4"/>
  <c r="CP542" i="4" s="1"/>
  <c r="DB542" i="4" s="1"/>
  <c r="CC542" i="4"/>
  <c r="CO542" i="4" s="1"/>
  <c r="DA542" i="4" s="1"/>
  <c r="EC542" i="4" s="1"/>
  <c r="CB542" i="4"/>
  <c r="CA542" i="4"/>
  <c r="BZ542" i="4"/>
  <c r="BY542" i="4"/>
  <c r="BX542" i="4"/>
  <c r="CJ542" i="4" s="1"/>
  <c r="CV542" i="4" s="1"/>
  <c r="BW542" i="4"/>
  <c r="BV542" i="4"/>
  <c r="BU542" i="4"/>
  <c r="CS542" i="4" s="1"/>
  <c r="DU542" i="4" s="1"/>
  <c r="BT542" i="4"/>
  <c r="EC541" i="4"/>
  <c r="DQ541" i="4"/>
  <c r="EE541" i="4" s="1"/>
  <c r="DP541" i="4"/>
  <c r="ED541" i="4" s="1"/>
  <c r="DO541" i="4"/>
  <c r="DN541" i="4"/>
  <c r="DM541" i="4"/>
  <c r="EA541" i="4" s="1"/>
  <c r="DL541" i="4"/>
  <c r="DK541" i="4"/>
  <c r="DJ541" i="4"/>
  <c r="DI541" i="4"/>
  <c r="DH541" i="4"/>
  <c r="DV541" i="4" s="1"/>
  <c r="DG541" i="4"/>
  <c r="DF541" i="4"/>
  <c r="CS541" i="4"/>
  <c r="DU541" i="4" s="1"/>
  <c r="CP541" i="4"/>
  <c r="DB541" i="4" s="1"/>
  <c r="CM541" i="4"/>
  <c r="CY541" i="4" s="1"/>
  <c r="CW541" i="4"/>
  <c r="DY541" i="4" s="1"/>
  <c r="CH541" i="4"/>
  <c r="CT541" i="4" s="1"/>
  <c r="CE541" i="4"/>
  <c r="CQ541" i="4" s="1"/>
  <c r="DC541" i="4" s="1"/>
  <c r="CD541" i="4"/>
  <c r="CC541" i="4"/>
  <c r="CO541" i="4" s="1"/>
  <c r="DA541" i="4" s="1"/>
  <c r="CB541" i="4"/>
  <c r="CN541" i="4" s="1"/>
  <c r="CZ541" i="4" s="1"/>
  <c r="CA541" i="4"/>
  <c r="BZ541" i="4"/>
  <c r="CL541" i="4" s="1"/>
  <c r="CX541" i="4" s="1"/>
  <c r="BY541" i="4"/>
  <c r="BX541" i="4"/>
  <c r="CJ541" i="4" s="1"/>
  <c r="CV541" i="4" s="1"/>
  <c r="DX541" i="4" s="1"/>
  <c r="BW541" i="4"/>
  <c r="CU541" i="4" s="1"/>
  <c r="BV541" i="4"/>
  <c r="BU541" i="4"/>
  <c r="BT541" i="4"/>
  <c r="CF541" i="4" s="1"/>
  <c r="CR541" i="4" s="1"/>
  <c r="DQ540" i="4"/>
  <c r="DP540" i="4"/>
  <c r="DO540" i="4"/>
  <c r="EC540" i="4" s="1"/>
  <c r="DN540" i="4"/>
  <c r="DM540" i="4"/>
  <c r="DL540" i="4"/>
  <c r="DK540" i="4"/>
  <c r="DJ540" i="4"/>
  <c r="DI540" i="4"/>
  <c r="DH540" i="4"/>
  <c r="DV540" i="4" s="1"/>
  <c r="DG540" i="4"/>
  <c r="DS540" i="4" s="1"/>
  <c r="DF540" i="4"/>
  <c r="CX540" i="4"/>
  <c r="DZ540" i="4" s="1"/>
  <c r="CT540" i="4"/>
  <c r="CP540" i="4"/>
  <c r="DB540" i="4" s="1"/>
  <c r="ED540" i="4" s="1"/>
  <c r="CO540" i="4"/>
  <c r="DA540" i="4" s="1"/>
  <c r="CL540" i="4"/>
  <c r="CJ540" i="4"/>
  <c r="CV540" i="4" s="1"/>
  <c r="CH540" i="4"/>
  <c r="CS540" i="4"/>
  <c r="CE540" i="4"/>
  <c r="CQ540" i="4" s="1"/>
  <c r="DC540" i="4" s="1"/>
  <c r="EE540" i="4" s="1"/>
  <c r="CD540" i="4"/>
  <c r="CC540" i="4"/>
  <c r="CB540" i="4"/>
  <c r="CN540" i="4" s="1"/>
  <c r="CZ540" i="4" s="1"/>
  <c r="CA540" i="4"/>
  <c r="CM540" i="4" s="1"/>
  <c r="CY540" i="4" s="1"/>
  <c r="EA540" i="4" s="1"/>
  <c r="BZ540" i="4"/>
  <c r="BY540" i="4"/>
  <c r="CW540" i="4" s="1"/>
  <c r="BX540" i="4"/>
  <c r="BW540" i="4"/>
  <c r="CU540" i="4" s="1"/>
  <c r="DW540" i="4" s="1"/>
  <c r="BV540" i="4"/>
  <c r="BU540" i="4"/>
  <c r="BT540" i="4"/>
  <c r="CF540" i="4" s="1"/>
  <c r="CR540" i="4" s="1"/>
  <c r="EB539" i="4"/>
  <c r="DT539" i="4"/>
  <c r="DQ539" i="4"/>
  <c r="DP539" i="4"/>
  <c r="DO539" i="4"/>
  <c r="DN539" i="4"/>
  <c r="DM539" i="4"/>
  <c r="EA539" i="4" s="1"/>
  <c r="DL539" i="4"/>
  <c r="DZ539" i="4" s="1"/>
  <c r="DK539" i="4"/>
  <c r="DJ539" i="4"/>
  <c r="DI539" i="4"/>
  <c r="DH539" i="4"/>
  <c r="DG539" i="4"/>
  <c r="DS539" i="4" s="1"/>
  <c r="DF539" i="4"/>
  <c r="DB539" i="4"/>
  <c r="CR539" i="4"/>
  <c r="CQ539" i="4"/>
  <c r="DC539" i="4" s="1"/>
  <c r="CL539" i="4"/>
  <c r="CX539" i="4" s="1"/>
  <c r="CU539" i="4"/>
  <c r="CS539" i="4"/>
  <c r="DU539" i="4" s="1"/>
  <c r="CF539" i="4"/>
  <c r="CE539" i="4"/>
  <c r="CD539" i="4"/>
  <c r="CP539" i="4" s="1"/>
  <c r="CC539" i="4"/>
  <c r="CO539" i="4" s="1"/>
  <c r="DA539" i="4" s="1"/>
  <c r="EC539" i="4" s="1"/>
  <c r="CB539" i="4"/>
  <c r="CN539" i="4" s="1"/>
  <c r="CZ539" i="4" s="1"/>
  <c r="CA539" i="4"/>
  <c r="CM539" i="4" s="1"/>
  <c r="CY539" i="4" s="1"/>
  <c r="BZ539" i="4"/>
  <c r="BY539" i="4"/>
  <c r="CW539" i="4" s="1"/>
  <c r="DY539" i="4" s="1"/>
  <c r="BX539" i="4"/>
  <c r="CJ539" i="4" s="1"/>
  <c r="CV539" i="4" s="1"/>
  <c r="DX539" i="4" s="1"/>
  <c r="BW539" i="4"/>
  <c r="BV539" i="4"/>
  <c r="CH539" i="4" s="1"/>
  <c r="CT539" i="4" s="1"/>
  <c r="BU539" i="4"/>
  <c r="BT539" i="4"/>
  <c r="EB538" i="4"/>
  <c r="DQ538" i="4"/>
  <c r="DP538" i="4"/>
  <c r="DO538" i="4"/>
  <c r="DN538" i="4"/>
  <c r="DM538" i="4"/>
  <c r="DL538" i="4"/>
  <c r="DK538" i="4"/>
  <c r="DJ538" i="4"/>
  <c r="DI538" i="4"/>
  <c r="DH538" i="4"/>
  <c r="DG538" i="4"/>
  <c r="DS538" i="4" s="1"/>
  <c r="DF538" i="4"/>
  <c r="CX538" i="4"/>
  <c r="CP538" i="4"/>
  <c r="DB538" i="4" s="1"/>
  <c r="ED538" i="4" s="1"/>
  <c r="CN538" i="4"/>
  <c r="CZ538" i="4" s="1"/>
  <c r="CM538" i="4"/>
  <c r="CY538" i="4" s="1"/>
  <c r="EA538" i="4" s="1"/>
  <c r="CL538" i="4"/>
  <c r="CW538" i="4"/>
  <c r="CH538" i="4"/>
  <c r="CT538" i="4" s="1"/>
  <c r="DV538" i="4" s="1"/>
  <c r="CF538" i="4"/>
  <c r="CR538" i="4" s="1"/>
  <c r="DT538" i="4" s="1"/>
  <c r="CE538" i="4"/>
  <c r="CQ538" i="4" s="1"/>
  <c r="DC538" i="4" s="1"/>
  <c r="EE538" i="4" s="1"/>
  <c r="CD538" i="4"/>
  <c r="CC538" i="4"/>
  <c r="CO538" i="4" s="1"/>
  <c r="DA538" i="4" s="1"/>
  <c r="CB538" i="4"/>
  <c r="CA538" i="4"/>
  <c r="BZ538" i="4"/>
  <c r="BY538" i="4"/>
  <c r="BX538" i="4"/>
  <c r="CJ538" i="4" s="1"/>
  <c r="CV538" i="4" s="1"/>
  <c r="BW538" i="4"/>
  <c r="CU538" i="4" s="1"/>
  <c r="DW538" i="4" s="1"/>
  <c r="BV538" i="4"/>
  <c r="BU538" i="4"/>
  <c r="CS538" i="4" s="1"/>
  <c r="BT538" i="4"/>
  <c r="EB537" i="4"/>
  <c r="DQ537" i="4"/>
  <c r="DP537" i="4"/>
  <c r="ED537" i="4" s="1"/>
  <c r="DO537" i="4"/>
  <c r="DN537" i="4"/>
  <c r="DM537" i="4"/>
  <c r="EA537" i="4" s="1"/>
  <c r="DL537" i="4"/>
  <c r="DZ537" i="4" s="1"/>
  <c r="DK537" i="4"/>
  <c r="DJ537" i="4"/>
  <c r="DI537" i="4"/>
  <c r="DH537" i="4"/>
  <c r="DV537" i="4" s="1"/>
  <c r="DG537" i="4"/>
  <c r="DF537" i="4"/>
  <c r="CX537" i="4"/>
  <c r="CV537" i="4"/>
  <c r="DX537" i="4" s="1"/>
  <c r="CP537" i="4"/>
  <c r="DB537" i="4" s="1"/>
  <c r="CO537" i="4"/>
  <c r="DA537" i="4" s="1"/>
  <c r="EC537" i="4" s="1"/>
  <c r="CM537" i="4"/>
  <c r="CY537" i="4" s="1"/>
  <c r="CJ537" i="4"/>
  <c r="CH537" i="4"/>
  <c r="CT537" i="4" s="1"/>
  <c r="CS537" i="4"/>
  <c r="DU537" i="4" s="1"/>
  <c r="CF537" i="4"/>
  <c r="CR537" i="4" s="1"/>
  <c r="DT537" i="4" s="1"/>
  <c r="CE537" i="4"/>
  <c r="CQ537" i="4" s="1"/>
  <c r="DC537" i="4" s="1"/>
  <c r="CD537" i="4"/>
  <c r="CC537" i="4"/>
  <c r="CB537" i="4"/>
  <c r="CN537" i="4" s="1"/>
  <c r="CZ537" i="4" s="1"/>
  <c r="CA537" i="4"/>
  <c r="BZ537" i="4"/>
  <c r="CL537" i="4" s="1"/>
  <c r="BY537" i="4"/>
  <c r="CW537" i="4" s="1"/>
  <c r="DY537" i="4" s="1"/>
  <c r="BX537" i="4"/>
  <c r="BW537" i="4"/>
  <c r="CU537" i="4" s="1"/>
  <c r="BV537" i="4"/>
  <c r="BU537" i="4"/>
  <c r="BT537" i="4"/>
  <c r="EA536" i="4"/>
  <c r="DQ536" i="4"/>
  <c r="DP536" i="4"/>
  <c r="DO536" i="4"/>
  <c r="DN536" i="4"/>
  <c r="DM536" i="4"/>
  <c r="DL536" i="4"/>
  <c r="DK536" i="4"/>
  <c r="DJ536" i="4"/>
  <c r="DI536" i="4"/>
  <c r="DH536" i="4"/>
  <c r="DG536" i="4"/>
  <c r="DF536" i="4"/>
  <c r="DR536" i="4" s="1"/>
  <c r="CO536" i="4"/>
  <c r="DA536" i="4" s="1"/>
  <c r="CJ536" i="4"/>
  <c r="CV536" i="4" s="1"/>
  <c r="DX536" i="4" s="1"/>
  <c r="CS536" i="4"/>
  <c r="CE536" i="4"/>
  <c r="CQ536" i="4" s="1"/>
  <c r="DC536" i="4" s="1"/>
  <c r="EE536" i="4" s="1"/>
  <c r="CD536" i="4"/>
  <c r="CP536" i="4" s="1"/>
  <c r="DB536" i="4" s="1"/>
  <c r="ED536" i="4" s="1"/>
  <c r="CC536" i="4"/>
  <c r="CB536" i="4"/>
  <c r="CN536" i="4" s="1"/>
  <c r="CZ536" i="4" s="1"/>
  <c r="CA536" i="4"/>
  <c r="CM536" i="4" s="1"/>
  <c r="CY536" i="4" s="1"/>
  <c r="BZ536" i="4"/>
  <c r="CL536" i="4" s="1"/>
  <c r="CX536" i="4" s="1"/>
  <c r="DZ536" i="4" s="1"/>
  <c r="BY536" i="4"/>
  <c r="CW536" i="4" s="1"/>
  <c r="BX536" i="4"/>
  <c r="BW536" i="4"/>
  <c r="CU536" i="4" s="1"/>
  <c r="DW536" i="4" s="1"/>
  <c r="BV536" i="4"/>
  <c r="CH536" i="4" s="1"/>
  <c r="CT536" i="4" s="1"/>
  <c r="DV536" i="4" s="1"/>
  <c r="BU536" i="4"/>
  <c r="BT536" i="4"/>
  <c r="CF536" i="4" s="1"/>
  <c r="CR536" i="4" s="1"/>
  <c r="DQ535" i="4"/>
  <c r="DP535" i="4"/>
  <c r="DO535" i="4"/>
  <c r="DN535" i="4"/>
  <c r="DM535" i="4"/>
  <c r="DL535" i="4"/>
  <c r="DZ535" i="4" s="1"/>
  <c r="DK535" i="4"/>
  <c r="DJ535" i="4"/>
  <c r="DI535" i="4"/>
  <c r="DH535" i="4"/>
  <c r="DG535" i="4"/>
  <c r="DS535" i="4" s="1"/>
  <c r="DF535" i="4"/>
  <c r="DB535" i="4"/>
  <c r="DA535" i="4"/>
  <c r="EC535" i="4" s="1"/>
  <c r="CT535" i="4"/>
  <c r="CQ535" i="4"/>
  <c r="DC535" i="4" s="1"/>
  <c r="CO535" i="4"/>
  <c r="CL535" i="4"/>
  <c r="CX535" i="4" s="1"/>
  <c r="CU535" i="4"/>
  <c r="CS535" i="4"/>
  <c r="DU535" i="4" s="1"/>
  <c r="CF535" i="4"/>
  <c r="CR535" i="4" s="1"/>
  <c r="DT535" i="4" s="1"/>
  <c r="CE535" i="4"/>
  <c r="CD535" i="4"/>
  <c r="CP535" i="4" s="1"/>
  <c r="CC535" i="4"/>
  <c r="CB535" i="4"/>
  <c r="CN535" i="4" s="1"/>
  <c r="CZ535" i="4" s="1"/>
  <c r="EB535" i="4" s="1"/>
  <c r="CA535" i="4"/>
  <c r="CM535" i="4" s="1"/>
  <c r="CY535" i="4" s="1"/>
  <c r="BZ535" i="4"/>
  <c r="BY535" i="4"/>
  <c r="CW535" i="4" s="1"/>
  <c r="DY535" i="4" s="1"/>
  <c r="BX535" i="4"/>
  <c r="CJ535" i="4" s="1"/>
  <c r="CV535" i="4" s="1"/>
  <c r="BW535" i="4"/>
  <c r="BV535" i="4"/>
  <c r="CH535" i="4" s="1"/>
  <c r="BU535" i="4"/>
  <c r="BT535" i="4"/>
  <c r="EE534" i="4"/>
  <c r="EA534" i="4"/>
  <c r="DT534" i="4"/>
  <c r="DQ534" i="4"/>
  <c r="DP534" i="4"/>
  <c r="DO534" i="4"/>
  <c r="EC534" i="4" s="1"/>
  <c r="DN534" i="4"/>
  <c r="DM534" i="4"/>
  <c r="DL534" i="4"/>
  <c r="DK534" i="4"/>
  <c r="DJ534" i="4"/>
  <c r="DI534" i="4"/>
  <c r="DH534" i="4"/>
  <c r="DG534" i="4"/>
  <c r="DF534" i="4"/>
  <c r="DC534" i="4"/>
  <c r="DB534" i="4"/>
  <c r="ED534" i="4" s="1"/>
  <c r="CV534" i="4"/>
  <c r="CP534" i="4"/>
  <c r="CN534" i="4"/>
  <c r="CZ534" i="4" s="1"/>
  <c r="EB534" i="4" s="1"/>
  <c r="CW534" i="4"/>
  <c r="CU534" i="4"/>
  <c r="DW534" i="4" s="1"/>
  <c r="CF534" i="4"/>
  <c r="CR534" i="4" s="1"/>
  <c r="CE534" i="4"/>
  <c r="CQ534" i="4" s="1"/>
  <c r="CD534" i="4"/>
  <c r="CC534" i="4"/>
  <c r="CO534" i="4" s="1"/>
  <c r="DA534" i="4" s="1"/>
  <c r="CB534" i="4"/>
  <c r="CA534" i="4"/>
  <c r="CM534" i="4" s="1"/>
  <c r="CY534" i="4" s="1"/>
  <c r="BZ534" i="4"/>
  <c r="CL534" i="4" s="1"/>
  <c r="CX534" i="4" s="1"/>
  <c r="BY534" i="4"/>
  <c r="BX534" i="4"/>
  <c r="CJ534" i="4" s="1"/>
  <c r="BW534" i="4"/>
  <c r="BV534" i="4"/>
  <c r="CH534" i="4" s="1"/>
  <c r="CT534" i="4" s="1"/>
  <c r="DV534" i="4" s="1"/>
  <c r="BU534" i="4"/>
  <c r="CS534" i="4" s="1"/>
  <c r="BT534" i="4"/>
  <c r="DQ533" i="4"/>
  <c r="DP533" i="4"/>
  <c r="DO533" i="4"/>
  <c r="DN533" i="4"/>
  <c r="DM533" i="4"/>
  <c r="DL533" i="4"/>
  <c r="DK533" i="4"/>
  <c r="DJ533" i="4"/>
  <c r="DI533" i="4"/>
  <c r="DH533" i="4"/>
  <c r="DG533" i="4"/>
  <c r="DF533" i="4"/>
  <c r="DR533" i="4" s="1"/>
  <c r="CP533" i="4"/>
  <c r="DB533" i="4" s="1"/>
  <c r="ED533" i="4" s="1"/>
  <c r="CO533" i="4"/>
  <c r="DA533" i="4" s="1"/>
  <c r="EC533" i="4" s="1"/>
  <c r="CN533" i="4"/>
  <c r="CZ533" i="4" s="1"/>
  <c r="CM533" i="4"/>
  <c r="CY533" i="4" s="1"/>
  <c r="CW533" i="4"/>
  <c r="DY533" i="4" s="1"/>
  <c r="CH533" i="4"/>
  <c r="CT533" i="4" s="1"/>
  <c r="DV533" i="4" s="1"/>
  <c r="CF533" i="4"/>
  <c r="CR533" i="4" s="1"/>
  <c r="CE533" i="4"/>
  <c r="CQ533" i="4" s="1"/>
  <c r="DC533" i="4" s="1"/>
  <c r="CD533" i="4"/>
  <c r="CC533" i="4"/>
  <c r="CB533" i="4"/>
  <c r="CA533" i="4"/>
  <c r="BZ533" i="4"/>
  <c r="CL533" i="4" s="1"/>
  <c r="CX533" i="4" s="1"/>
  <c r="BY533" i="4"/>
  <c r="BX533" i="4"/>
  <c r="CJ533" i="4" s="1"/>
  <c r="CV533" i="4" s="1"/>
  <c r="BW533" i="4"/>
  <c r="CU533" i="4" s="1"/>
  <c r="BV533" i="4"/>
  <c r="BU533" i="4"/>
  <c r="CS533" i="4" s="1"/>
  <c r="DU533" i="4" s="1"/>
  <c r="BT533" i="4"/>
  <c r="EE532" i="4"/>
  <c r="DZ532" i="4"/>
  <c r="DQ532" i="4"/>
  <c r="DP532" i="4"/>
  <c r="DO532" i="4"/>
  <c r="DN532" i="4"/>
  <c r="DM532" i="4"/>
  <c r="DL532" i="4"/>
  <c r="DK532" i="4"/>
  <c r="DJ532" i="4"/>
  <c r="DX532" i="4" s="1"/>
  <c r="DI532" i="4"/>
  <c r="DH532" i="4"/>
  <c r="DG532" i="4"/>
  <c r="DF532" i="4"/>
  <c r="CZ532" i="4"/>
  <c r="CU532" i="4"/>
  <c r="DW532" i="4" s="1"/>
  <c r="CT532" i="4"/>
  <c r="CR532" i="4"/>
  <c r="CQ532" i="4"/>
  <c r="DC532" i="4" s="1"/>
  <c r="CO532" i="4"/>
  <c r="DA532" i="4" s="1"/>
  <c r="CJ532" i="4"/>
  <c r="CV532" i="4" s="1"/>
  <c r="CH532" i="4"/>
  <c r="CS532" i="4"/>
  <c r="CE532" i="4"/>
  <c r="CD532" i="4"/>
  <c r="CP532" i="4" s="1"/>
  <c r="DB532" i="4" s="1"/>
  <c r="CC532" i="4"/>
  <c r="CB532" i="4"/>
  <c r="CN532" i="4" s="1"/>
  <c r="CA532" i="4"/>
  <c r="CM532" i="4" s="1"/>
  <c r="CY532" i="4" s="1"/>
  <c r="EA532" i="4" s="1"/>
  <c r="BZ532" i="4"/>
  <c r="CL532" i="4" s="1"/>
  <c r="CX532" i="4" s="1"/>
  <c r="BY532" i="4"/>
  <c r="CW532" i="4" s="1"/>
  <c r="BX532" i="4"/>
  <c r="BW532" i="4"/>
  <c r="BV532" i="4"/>
  <c r="BU532" i="4"/>
  <c r="BT532" i="4"/>
  <c r="CF532" i="4" s="1"/>
  <c r="DX531" i="4"/>
  <c r="DT531" i="4"/>
  <c r="DQ531" i="4"/>
  <c r="DP531" i="4"/>
  <c r="DO531" i="4"/>
  <c r="DN531" i="4"/>
  <c r="DM531" i="4"/>
  <c r="EA531" i="4" s="1"/>
  <c r="DL531" i="4"/>
  <c r="DK531" i="4"/>
  <c r="DJ531" i="4"/>
  <c r="DR531" i="4" s="1"/>
  <c r="DI531" i="4"/>
  <c r="DH531" i="4"/>
  <c r="DG531" i="4"/>
  <c r="DF531" i="4"/>
  <c r="DB531" i="4"/>
  <c r="CW531" i="4"/>
  <c r="DY531" i="4" s="1"/>
  <c r="CQ531" i="4"/>
  <c r="DC531" i="4" s="1"/>
  <c r="CO531" i="4"/>
  <c r="DA531" i="4" s="1"/>
  <c r="EC531" i="4" s="1"/>
  <c r="CN531" i="4"/>
  <c r="CZ531" i="4" s="1"/>
  <c r="EB531" i="4" s="1"/>
  <c r="CL531" i="4"/>
  <c r="CX531" i="4" s="1"/>
  <c r="DZ531" i="4" s="1"/>
  <c r="CJ531" i="4"/>
  <c r="CV531" i="4" s="1"/>
  <c r="CU531" i="4"/>
  <c r="CF531" i="4"/>
  <c r="CR531" i="4" s="1"/>
  <c r="CE531" i="4"/>
  <c r="CD531" i="4"/>
  <c r="CP531" i="4" s="1"/>
  <c r="CC531" i="4"/>
  <c r="CB531" i="4"/>
  <c r="CA531" i="4"/>
  <c r="CM531" i="4" s="1"/>
  <c r="CY531" i="4" s="1"/>
  <c r="BZ531" i="4"/>
  <c r="BY531" i="4"/>
  <c r="BX531" i="4"/>
  <c r="BW531" i="4"/>
  <c r="BV531" i="4"/>
  <c r="CH531" i="4" s="1"/>
  <c r="CT531" i="4" s="1"/>
  <c r="BU531" i="4"/>
  <c r="CS531" i="4" s="1"/>
  <c r="DU531" i="4" s="1"/>
  <c r="BT531" i="4"/>
  <c r="DQ530" i="4"/>
  <c r="DP530" i="4"/>
  <c r="DO530" i="4"/>
  <c r="DN530" i="4"/>
  <c r="EB530" i="4" s="1"/>
  <c r="DM530" i="4"/>
  <c r="DL530" i="4"/>
  <c r="DK530" i="4"/>
  <c r="DJ530" i="4"/>
  <c r="DX530" i="4" s="1"/>
  <c r="DI530" i="4"/>
  <c r="DH530" i="4"/>
  <c r="DG530" i="4"/>
  <c r="DF530" i="4"/>
  <c r="DT530" i="4" s="1"/>
  <c r="CV530" i="4"/>
  <c r="CU530" i="4"/>
  <c r="DW530" i="4" s="1"/>
  <c r="CQ530" i="4"/>
  <c r="DC530" i="4" s="1"/>
  <c r="EE530" i="4" s="1"/>
  <c r="CN530" i="4"/>
  <c r="CZ530" i="4" s="1"/>
  <c r="CM530" i="4"/>
  <c r="CY530" i="4" s="1"/>
  <c r="EA530" i="4" s="1"/>
  <c r="CW530" i="4"/>
  <c r="CH530" i="4"/>
  <c r="CT530" i="4" s="1"/>
  <c r="DV530" i="4" s="1"/>
  <c r="CF530" i="4"/>
  <c r="CR530" i="4" s="1"/>
  <c r="CE530" i="4"/>
  <c r="CD530" i="4"/>
  <c r="CP530" i="4" s="1"/>
  <c r="DB530" i="4" s="1"/>
  <c r="ED530" i="4" s="1"/>
  <c r="CC530" i="4"/>
  <c r="CO530" i="4" s="1"/>
  <c r="DA530" i="4" s="1"/>
  <c r="CB530" i="4"/>
  <c r="CA530" i="4"/>
  <c r="BZ530" i="4"/>
  <c r="CL530" i="4" s="1"/>
  <c r="CX530" i="4" s="1"/>
  <c r="DZ530" i="4" s="1"/>
  <c r="BY530" i="4"/>
  <c r="BX530" i="4"/>
  <c r="CJ530" i="4" s="1"/>
  <c r="BW530" i="4"/>
  <c r="BV530" i="4"/>
  <c r="BU530" i="4"/>
  <c r="CS530" i="4" s="1"/>
  <c r="BT530" i="4"/>
  <c r="ED529" i="4"/>
  <c r="DQ529" i="4"/>
  <c r="EE529" i="4" s="1"/>
  <c r="DP529" i="4"/>
  <c r="DO529" i="4"/>
  <c r="DN529" i="4"/>
  <c r="DM529" i="4"/>
  <c r="EA529" i="4" s="1"/>
  <c r="DL529" i="4"/>
  <c r="DK529" i="4"/>
  <c r="DJ529" i="4"/>
  <c r="DI529" i="4"/>
  <c r="DH529" i="4"/>
  <c r="DG529" i="4"/>
  <c r="DF529" i="4"/>
  <c r="DR529" i="4" s="1"/>
  <c r="CX529" i="4"/>
  <c r="CP529" i="4"/>
  <c r="DB529" i="4" s="1"/>
  <c r="CN529" i="4"/>
  <c r="CZ529" i="4" s="1"/>
  <c r="CM529" i="4"/>
  <c r="CY529" i="4" s="1"/>
  <c r="CJ529" i="4"/>
  <c r="CV529" i="4" s="1"/>
  <c r="DX529" i="4" s="1"/>
  <c r="CH529" i="4"/>
  <c r="CT529" i="4" s="1"/>
  <c r="CE529" i="4"/>
  <c r="CQ529" i="4" s="1"/>
  <c r="DC529" i="4" s="1"/>
  <c r="CD529" i="4"/>
  <c r="CC529" i="4"/>
  <c r="CO529" i="4" s="1"/>
  <c r="DA529" i="4" s="1"/>
  <c r="EC529" i="4" s="1"/>
  <c r="CB529" i="4"/>
  <c r="CA529" i="4"/>
  <c r="BZ529" i="4"/>
  <c r="CL529" i="4" s="1"/>
  <c r="BY529" i="4"/>
  <c r="CW529" i="4" s="1"/>
  <c r="DY529" i="4" s="1"/>
  <c r="BX529" i="4"/>
  <c r="BW529" i="4"/>
  <c r="CU529" i="4" s="1"/>
  <c r="BV529" i="4"/>
  <c r="BU529" i="4"/>
  <c r="CS529" i="4" s="1"/>
  <c r="DU529" i="4" s="1"/>
  <c r="BT529" i="4"/>
  <c r="CF529" i="4" s="1"/>
  <c r="CR529" i="4" s="1"/>
  <c r="EE528" i="4"/>
  <c r="DQ528" i="4"/>
  <c r="DP528" i="4"/>
  <c r="DO528" i="4"/>
  <c r="DN528" i="4"/>
  <c r="DM528" i="4"/>
  <c r="DL528" i="4"/>
  <c r="DK528" i="4"/>
  <c r="DJ528" i="4"/>
  <c r="DR528" i="4" s="1"/>
  <c r="DI528" i="4"/>
  <c r="DH528" i="4"/>
  <c r="DG528" i="4"/>
  <c r="DF528" i="4"/>
  <c r="DC528" i="4"/>
  <c r="CY528" i="4"/>
  <c r="CW528" i="4"/>
  <c r="CU528" i="4"/>
  <c r="DW528" i="4" s="1"/>
  <c r="CQ528" i="4"/>
  <c r="CO528" i="4"/>
  <c r="DA528" i="4" s="1"/>
  <c r="CM528" i="4"/>
  <c r="CL528" i="4"/>
  <c r="CX528" i="4" s="1"/>
  <c r="DZ528" i="4" s="1"/>
  <c r="CJ528" i="4"/>
  <c r="CV528" i="4" s="1"/>
  <c r="DX528" i="4" s="1"/>
  <c r="CS528" i="4"/>
  <c r="CE528" i="4"/>
  <c r="CD528" i="4"/>
  <c r="CP528" i="4" s="1"/>
  <c r="DB528" i="4" s="1"/>
  <c r="ED528" i="4" s="1"/>
  <c r="CC528" i="4"/>
  <c r="CB528" i="4"/>
  <c r="CN528" i="4" s="1"/>
  <c r="CZ528" i="4" s="1"/>
  <c r="CA528" i="4"/>
  <c r="BZ528" i="4"/>
  <c r="BY528" i="4"/>
  <c r="BX528" i="4"/>
  <c r="BW528" i="4"/>
  <c r="BV528" i="4"/>
  <c r="CH528" i="4" s="1"/>
  <c r="CT528" i="4" s="1"/>
  <c r="DV528" i="4" s="1"/>
  <c r="BU528" i="4"/>
  <c r="BT528" i="4"/>
  <c r="CF528" i="4" s="1"/>
  <c r="CR528" i="4" s="1"/>
  <c r="DQ527" i="4"/>
  <c r="EE527" i="4" s="1"/>
  <c r="DP527" i="4"/>
  <c r="ED527" i="4" s="1"/>
  <c r="DO527" i="4"/>
  <c r="DN527" i="4"/>
  <c r="DM527" i="4"/>
  <c r="DL527" i="4"/>
  <c r="DZ527" i="4" s="1"/>
  <c r="DK527" i="4"/>
  <c r="DJ527" i="4"/>
  <c r="DI527" i="4"/>
  <c r="DH527" i="4"/>
  <c r="DV527" i="4" s="1"/>
  <c r="DG527" i="4"/>
  <c r="DF527" i="4"/>
  <c r="CZ527" i="4"/>
  <c r="EB527" i="4" s="1"/>
  <c r="CV527" i="4"/>
  <c r="CR527" i="4"/>
  <c r="CQ527" i="4"/>
  <c r="DC527" i="4" s="1"/>
  <c r="CP527" i="4"/>
  <c r="DB527" i="4" s="1"/>
  <c r="CN527" i="4"/>
  <c r="CL527" i="4"/>
  <c r="CX527" i="4" s="1"/>
  <c r="CW527" i="4"/>
  <c r="DY527" i="4" s="1"/>
  <c r="CU527" i="4"/>
  <c r="CH527" i="4"/>
  <c r="CT527" i="4" s="1"/>
  <c r="CF527" i="4"/>
  <c r="CE527" i="4"/>
  <c r="CD527" i="4"/>
  <c r="CC527" i="4"/>
  <c r="CO527" i="4" s="1"/>
  <c r="DA527" i="4" s="1"/>
  <c r="CB527" i="4"/>
  <c r="CA527" i="4"/>
  <c r="CM527" i="4" s="1"/>
  <c r="CY527" i="4" s="1"/>
  <c r="BZ527" i="4"/>
  <c r="BY527" i="4"/>
  <c r="BX527" i="4"/>
  <c r="CJ527" i="4" s="1"/>
  <c r="BW527" i="4"/>
  <c r="BV527" i="4"/>
  <c r="BU527" i="4"/>
  <c r="CS527" i="4" s="1"/>
  <c r="DU527" i="4" s="1"/>
  <c r="BT527" i="4"/>
  <c r="DV526" i="4"/>
  <c r="DQ526" i="4"/>
  <c r="DP526" i="4"/>
  <c r="DO526" i="4"/>
  <c r="DN526" i="4"/>
  <c r="DM526" i="4"/>
  <c r="DL526" i="4"/>
  <c r="DK526" i="4"/>
  <c r="DJ526" i="4"/>
  <c r="DR526" i="4" s="1"/>
  <c r="DI526" i="4"/>
  <c r="DH526" i="4"/>
  <c r="DG526" i="4"/>
  <c r="DF526" i="4"/>
  <c r="CZ526" i="4"/>
  <c r="CX526" i="4"/>
  <c r="DZ526" i="4" s="1"/>
  <c r="CV526" i="4"/>
  <c r="CN526" i="4"/>
  <c r="CM526" i="4"/>
  <c r="CY526" i="4" s="1"/>
  <c r="EA526" i="4" s="1"/>
  <c r="CL526" i="4"/>
  <c r="CW526" i="4"/>
  <c r="CJ526" i="4"/>
  <c r="CH526" i="4"/>
  <c r="CT526" i="4" s="1"/>
  <c r="CE526" i="4"/>
  <c r="CQ526" i="4" s="1"/>
  <c r="DC526" i="4" s="1"/>
  <c r="EE526" i="4" s="1"/>
  <c r="CD526" i="4"/>
  <c r="CP526" i="4" s="1"/>
  <c r="DB526" i="4" s="1"/>
  <c r="ED526" i="4" s="1"/>
  <c r="CC526" i="4"/>
  <c r="CO526" i="4" s="1"/>
  <c r="DA526" i="4" s="1"/>
  <c r="CB526" i="4"/>
  <c r="CA526" i="4"/>
  <c r="BZ526" i="4"/>
  <c r="BY526" i="4"/>
  <c r="BX526" i="4"/>
  <c r="BW526" i="4"/>
  <c r="CU526" i="4" s="1"/>
  <c r="DW526" i="4" s="1"/>
  <c r="BV526" i="4"/>
  <c r="BU526" i="4"/>
  <c r="CS526" i="4" s="1"/>
  <c r="BT526" i="4"/>
  <c r="CF526" i="4" s="1"/>
  <c r="CR526" i="4" s="1"/>
  <c r="DZ525" i="4"/>
  <c r="DQ525" i="4"/>
  <c r="DP525" i="4"/>
  <c r="DO525" i="4"/>
  <c r="DN525" i="4"/>
  <c r="EB525" i="4" s="1"/>
  <c r="DM525" i="4"/>
  <c r="DL525" i="4"/>
  <c r="DK525" i="4"/>
  <c r="DJ525" i="4"/>
  <c r="DR525" i="4" s="1"/>
  <c r="DI525" i="4"/>
  <c r="DW525" i="4" s="1"/>
  <c r="DH525" i="4"/>
  <c r="DG525" i="4"/>
  <c r="DF525" i="4"/>
  <c r="DC525" i="4"/>
  <c r="DB525" i="4"/>
  <c r="ED525" i="4" s="1"/>
  <c r="DA525" i="4"/>
  <c r="EC525" i="4" s="1"/>
  <c r="CS525" i="4"/>
  <c r="DU525" i="4" s="1"/>
  <c r="CO525" i="4"/>
  <c r="CM525" i="4"/>
  <c r="CY525" i="4" s="1"/>
  <c r="EA525" i="4" s="1"/>
  <c r="CW525" i="4"/>
  <c r="CJ525" i="4"/>
  <c r="CV525" i="4" s="1"/>
  <c r="CE525" i="4"/>
  <c r="CQ525" i="4" s="1"/>
  <c r="CD525" i="4"/>
  <c r="CP525" i="4" s="1"/>
  <c r="CC525" i="4"/>
  <c r="CB525" i="4"/>
  <c r="CN525" i="4" s="1"/>
  <c r="CZ525" i="4" s="1"/>
  <c r="CA525" i="4"/>
  <c r="BZ525" i="4"/>
  <c r="CL525" i="4" s="1"/>
  <c r="CX525" i="4" s="1"/>
  <c r="BY525" i="4"/>
  <c r="BX525" i="4"/>
  <c r="BW525" i="4"/>
  <c r="CU525" i="4" s="1"/>
  <c r="BV525" i="4"/>
  <c r="CH525" i="4" s="1"/>
  <c r="CT525" i="4" s="1"/>
  <c r="DV525" i="4" s="1"/>
  <c r="BU525" i="4"/>
  <c r="BT525" i="4"/>
  <c r="CF525" i="4" s="1"/>
  <c r="CR525" i="4" s="1"/>
  <c r="DW524" i="4"/>
  <c r="DQ524" i="4"/>
  <c r="DP524" i="4"/>
  <c r="DO524" i="4"/>
  <c r="EC524" i="4" s="1"/>
  <c r="DN524" i="4"/>
  <c r="DM524" i="4"/>
  <c r="DL524" i="4"/>
  <c r="DZ524" i="4" s="1"/>
  <c r="DK524" i="4"/>
  <c r="DS524" i="4" s="1"/>
  <c r="DJ524" i="4"/>
  <c r="DI524" i="4"/>
  <c r="DH524" i="4"/>
  <c r="DR524" i="4" s="1"/>
  <c r="DG524" i="4"/>
  <c r="DU524" i="4" s="1"/>
  <c r="DF524" i="4"/>
  <c r="DC524" i="4"/>
  <c r="EE524" i="4" s="1"/>
  <c r="DB524" i="4"/>
  <c r="CY524" i="4"/>
  <c r="EA524" i="4" s="1"/>
  <c r="CX524" i="4"/>
  <c r="CP524" i="4"/>
  <c r="CO524" i="4"/>
  <c r="DA524" i="4" s="1"/>
  <c r="CL524" i="4"/>
  <c r="CU524" i="4"/>
  <c r="CS524" i="4"/>
  <c r="CE524" i="4"/>
  <c r="CQ524" i="4" s="1"/>
  <c r="CD524" i="4"/>
  <c r="CC524" i="4"/>
  <c r="CB524" i="4"/>
  <c r="CN524" i="4" s="1"/>
  <c r="CZ524" i="4" s="1"/>
  <c r="EB524" i="4" s="1"/>
  <c r="CA524" i="4"/>
  <c r="CM524" i="4" s="1"/>
  <c r="BZ524" i="4"/>
  <c r="BY524" i="4"/>
  <c r="CW524" i="4" s="1"/>
  <c r="BX524" i="4"/>
  <c r="CJ524" i="4" s="1"/>
  <c r="CV524" i="4" s="1"/>
  <c r="BW524" i="4"/>
  <c r="BV524" i="4"/>
  <c r="CH524" i="4" s="1"/>
  <c r="CT524" i="4" s="1"/>
  <c r="DV524" i="4" s="1"/>
  <c r="BU524" i="4"/>
  <c r="BT524" i="4"/>
  <c r="CF524" i="4" s="1"/>
  <c r="CR524" i="4" s="1"/>
  <c r="EE523" i="4"/>
  <c r="DQ523" i="4"/>
  <c r="DP523" i="4"/>
  <c r="ED523" i="4" s="1"/>
  <c r="DO523" i="4"/>
  <c r="EC523" i="4" s="1"/>
  <c r="DN523" i="4"/>
  <c r="DM523" i="4"/>
  <c r="EA523" i="4" s="1"/>
  <c r="DL523" i="4"/>
  <c r="DZ523" i="4" s="1"/>
  <c r="DK523" i="4"/>
  <c r="DJ523" i="4"/>
  <c r="DI523" i="4"/>
  <c r="DH523" i="4"/>
  <c r="DG523" i="4"/>
  <c r="DS523" i="4" s="1"/>
  <c r="DF523" i="4"/>
  <c r="CY523" i="4"/>
  <c r="CX523" i="4"/>
  <c r="CQ523" i="4"/>
  <c r="DC523" i="4" s="1"/>
  <c r="CO523" i="4"/>
  <c r="DA523" i="4" s="1"/>
  <c r="CL523" i="4"/>
  <c r="CW523" i="4"/>
  <c r="DY523" i="4" s="1"/>
  <c r="CU523" i="4"/>
  <c r="CF523" i="4"/>
  <c r="CR523" i="4" s="1"/>
  <c r="DT523" i="4" s="1"/>
  <c r="CE523" i="4"/>
  <c r="CD523" i="4"/>
  <c r="CP523" i="4" s="1"/>
  <c r="DB523" i="4" s="1"/>
  <c r="CC523" i="4"/>
  <c r="CB523" i="4"/>
  <c r="CN523" i="4" s="1"/>
  <c r="CZ523" i="4" s="1"/>
  <c r="EB523" i="4" s="1"/>
  <c r="CA523" i="4"/>
  <c r="CM523" i="4" s="1"/>
  <c r="BZ523" i="4"/>
  <c r="BY523" i="4"/>
  <c r="BX523" i="4"/>
  <c r="CJ523" i="4" s="1"/>
  <c r="CV523" i="4" s="1"/>
  <c r="DX523" i="4" s="1"/>
  <c r="BW523" i="4"/>
  <c r="BV523" i="4"/>
  <c r="CH523" i="4" s="1"/>
  <c r="CT523" i="4" s="1"/>
  <c r="DV523" i="4" s="1"/>
  <c r="BU523" i="4"/>
  <c r="CS523" i="4" s="1"/>
  <c r="DU523" i="4" s="1"/>
  <c r="BT523" i="4"/>
  <c r="DQ522" i="4"/>
  <c r="EE522" i="4" s="1"/>
  <c r="DP522" i="4"/>
  <c r="ED522" i="4" s="1"/>
  <c r="DO522" i="4"/>
  <c r="DN522" i="4"/>
  <c r="DM522" i="4"/>
  <c r="DL522" i="4"/>
  <c r="DZ522" i="4" s="1"/>
  <c r="DK522" i="4"/>
  <c r="DJ522" i="4"/>
  <c r="DI522" i="4"/>
  <c r="DH522" i="4"/>
  <c r="DR522" i="4" s="1"/>
  <c r="DG522" i="4"/>
  <c r="DF522" i="4"/>
  <c r="DC522" i="4"/>
  <c r="CY522" i="4"/>
  <c r="EA522" i="4" s="1"/>
  <c r="CQ522" i="4"/>
  <c r="CP522" i="4"/>
  <c r="DB522" i="4" s="1"/>
  <c r="CM522" i="4"/>
  <c r="CW522" i="4"/>
  <c r="DY522" i="4" s="1"/>
  <c r="CU522" i="4"/>
  <c r="CH522" i="4"/>
  <c r="CT522" i="4" s="1"/>
  <c r="DV522" i="4" s="1"/>
  <c r="CF522" i="4"/>
  <c r="CR522" i="4" s="1"/>
  <c r="DT522" i="4" s="1"/>
  <c r="CE522" i="4"/>
  <c r="CD522" i="4"/>
  <c r="CC522" i="4"/>
  <c r="CO522" i="4" s="1"/>
  <c r="DA522" i="4" s="1"/>
  <c r="CB522" i="4"/>
  <c r="CN522" i="4" s="1"/>
  <c r="CZ522" i="4" s="1"/>
  <c r="CA522" i="4"/>
  <c r="BZ522" i="4"/>
  <c r="CL522" i="4" s="1"/>
  <c r="CX522" i="4" s="1"/>
  <c r="BY522" i="4"/>
  <c r="BX522" i="4"/>
  <c r="CJ522" i="4" s="1"/>
  <c r="CV522" i="4" s="1"/>
  <c r="BW522" i="4"/>
  <c r="BV522" i="4"/>
  <c r="BU522" i="4"/>
  <c r="CS522" i="4" s="1"/>
  <c r="BT522" i="4"/>
  <c r="DQ521" i="4"/>
  <c r="DP521" i="4"/>
  <c r="DO521" i="4"/>
  <c r="DN521" i="4"/>
  <c r="DM521" i="4"/>
  <c r="EA521" i="4" s="1"/>
  <c r="DL521" i="4"/>
  <c r="DK521" i="4"/>
  <c r="DJ521" i="4"/>
  <c r="DI521" i="4"/>
  <c r="DH521" i="4"/>
  <c r="DG521" i="4"/>
  <c r="DF521" i="4"/>
  <c r="CV521" i="4"/>
  <c r="CR521" i="4"/>
  <c r="CN521" i="4"/>
  <c r="CZ521" i="4" s="1"/>
  <c r="CM521" i="4"/>
  <c r="CY521" i="4" s="1"/>
  <c r="CJ521" i="4"/>
  <c r="CE521" i="4"/>
  <c r="CQ521" i="4" s="1"/>
  <c r="DC521" i="4" s="1"/>
  <c r="CD521" i="4"/>
  <c r="CP521" i="4" s="1"/>
  <c r="DB521" i="4" s="1"/>
  <c r="CC521" i="4"/>
  <c r="CO521" i="4" s="1"/>
  <c r="DA521" i="4" s="1"/>
  <c r="EC521" i="4" s="1"/>
  <c r="CB521" i="4"/>
  <c r="CA521" i="4"/>
  <c r="BZ521" i="4"/>
  <c r="CL521" i="4" s="1"/>
  <c r="CX521" i="4" s="1"/>
  <c r="BY521" i="4"/>
  <c r="CW521" i="4" s="1"/>
  <c r="DY521" i="4" s="1"/>
  <c r="BX521" i="4"/>
  <c r="BW521" i="4"/>
  <c r="CU521" i="4" s="1"/>
  <c r="BV521" i="4"/>
  <c r="CH521" i="4" s="1"/>
  <c r="CT521" i="4" s="1"/>
  <c r="DV521" i="4" s="1"/>
  <c r="BU521" i="4"/>
  <c r="CS521" i="4" s="1"/>
  <c r="DU521" i="4" s="1"/>
  <c r="BT521" i="4"/>
  <c r="CF521" i="4" s="1"/>
  <c r="DQ520" i="4"/>
  <c r="DP520" i="4"/>
  <c r="DO520" i="4"/>
  <c r="EC520" i="4" s="1"/>
  <c r="DN520" i="4"/>
  <c r="DM520" i="4"/>
  <c r="EA520" i="4" s="1"/>
  <c r="DL520" i="4"/>
  <c r="DK520" i="4"/>
  <c r="DJ520" i="4"/>
  <c r="DI520" i="4"/>
  <c r="DH520" i="4"/>
  <c r="DG520" i="4"/>
  <c r="DF520" i="4"/>
  <c r="CW520" i="4"/>
  <c r="CV520" i="4"/>
  <c r="CR520" i="4"/>
  <c r="CO520" i="4"/>
  <c r="DA520" i="4" s="1"/>
  <c r="CJ520" i="4"/>
  <c r="CS520" i="4"/>
  <c r="DU520" i="4" s="1"/>
  <c r="CE520" i="4"/>
  <c r="CQ520" i="4" s="1"/>
  <c r="DC520" i="4" s="1"/>
  <c r="EE520" i="4" s="1"/>
  <c r="CD520" i="4"/>
  <c r="CP520" i="4" s="1"/>
  <c r="DB520" i="4" s="1"/>
  <c r="ED520" i="4" s="1"/>
  <c r="CC520" i="4"/>
  <c r="CB520" i="4"/>
  <c r="CN520" i="4" s="1"/>
  <c r="CZ520" i="4" s="1"/>
  <c r="EB520" i="4" s="1"/>
  <c r="CA520" i="4"/>
  <c r="CM520" i="4" s="1"/>
  <c r="CY520" i="4" s="1"/>
  <c r="BZ520" i="4"/>
  <c r="CL520" i="4" s="1"/>
  <c r="CX520" i="4" s="1"/>
  <c r="DZ520" i="4" s="1"/>
  <c r="BY520" i="4"/>
  <c r="BX520" i="4"/>
  <c r="BW520" i="4"/>
  <c r="CU520" i="4" s="1"/>
  <c r="DW520" i="4" s="1"/>
  <c r="BV520" i="4"/>
  <c r="CH520" i="4" s="1"/>
  <c r="CT520" i="4" s="1"/>
  <c r="DV520" i="4" s="1"/>
  <c r="BU520" i="4"/>
  <c r="BT520" i="4"/>
  <c r="CF520" i="4" s="1"/>
  <c r="EE519" i="4"/>
  <c r="DQ519" i="4"/>
  <c r="DP519" i="4"/>
  <c r="DO519" i="4"/>
  <c r="DN519" i="4"/>
  <c r="DM519" i="4"/>
  <c r="DL519" i="4"/>
  <c r="DK519" i="4"/>
  <c r="DJ519" i="4"/>
  <c r="DX519" i="4" s="1"/>
  <c r="DI519" i="4"/>
  <c r="DH519" i="4"/>
  <c r="DV519" i="4" s="1"/>
  <c r="DG519" i="4"/>
  <c r="DF519" i="4"/>
  <c r="DT519" i="4" s="1"/>
  <c r="CY519" i="4"/>
  <c r="CX519" i="4"/>
  <c r="CQ519" i="4"/>
  <c r="DC519" i="4" s="1"/>
  <c r="CP519" i="4"/>
  <c r="DB519" i="4" s="1"/>
  <c r="CO519" i="4"/>
  <c r="DA519" i="4" s="1"/>
  <c r="CL519" i="4"/>
  <c r="CU519" i="4"/>
  <c r="DW519" i="4" s="1"/>
  <c r="CS519" i="4"/>
  <c r="CF519" i="4"/>
  <c r="CR519" i="4" s="1"/>
  <c r="CE519" i="4"/>
  <c r="CD519" i="4"/>
  <c r="CC519" i="4"/>
  <c r="CB519" i="4"/>
  <c r="CN519" i="4" s="1"/>
  <c r="CZ519" i="4" s="1"/>
  <c r="CA519" i="4"/>
  <c r="CM519" i="4" s="1"/>
  <c r="BZ519" i="4"/>
  <c r="BY519" i="4"/>
  <c r="CW519" i="4" s="1"/>
  <c r="DY519" i="4" s="1"/>
  <c r="BX519" i="4"/>
  <c r="CJ519" i="4" s="1"/>
  <c r="CV519" i="4" s="1"/>
  <c r="BW519" i="4"/>
  <c r="BV519" i="4"/>
  <c r="CH519" i="4" s="1"/>
  <c r="CT519" i="4" s="1"/>
  <c r="BU519" i="4"/>
  <c r="BT519" i="4"/>
  <c r="EE518" i="4"/>
  <c r="DQ518" i="4"/>
  <c r="DP518" i="4"/>
  <c r="ED518" i="4" s="1"/>
  <c r="DO518" i="4"/>
  <c r="EC518" i="4" s="1"/>
  <c r="DN518" i="4"/>
  <c r="DM518" i="4"/>
  <c r="DL518" i="4"/>
  <c r="DK518" i="4"/>
  <c r="DY518" i="4" s="1"/>
  <c r="DJ518" i="4"/>
  <c r="DI518" i="4"/>
  <c r="DH518" i="4"/>
  <c r="DR518" i="4" s="1"/>
  <c r="DG518" i="4"/>
  <c r="DS518" i="4" s="1"/>
  <c r="DF518" i="4"/>
  <c r="DC518" i="4"/>
  <c r="DB518" i="4"/>
  <c r="CU518" i="4"/>
  <c r="CT518" i="4"/>
  <c r="CP518" i="4"/>
  <c r="CL518" i="4"/>
  <c r="CX518" i="4" s="1"/>
  <c r="CW518" i="4"/>
  <c r="CH518" i="4"/>
  <c r="CF518" i="4"/>
  <c r="CR518" i="4" s="1"/>
  <c r="DT518" i="4" s="1"/>
  <c r="CE518" i="4"/>
  <c r="CQ518" i="4" s="1"/>
  <c r="CD518" i="4"/>
  <c r="CC518" i="4"/>
  <c r="CO518" i="4" s="1"/>
  <c r="DA518" i="4" s="1"/>
  <c r="CB518" i="4"/>
  <c r="CN518" i="4" s="1"/>
  <c r="CZ518" i="4" s="1"/>
  <c r="EB518" i="4" s="1"/>
  <c r="CA518" i="4"/>
  <c r="CM518" i="4" s="1"/>
  <c r="CY518" i="4" s="1"/>
  <c r="EA518" i="4" s="1"/>
  <c r="BZ518" i="4"/>
  <c r="BY518" i="4"/>
  <c r="BX518" i="4"/>
  <c r="CJ518" i="4" s="1"/>
  <c r="CV518" i="4" s="1"/>
  <c r="DX518" i="4" s="1"/>
  <c r="BW518" i="4"/>
  <c r="BV518" i="4"/>
  <c r="BU518" i="4"/>
  <c r="CS518" i="4" s="1"/>
  <c r="BT518" i="4"/>
  <c r="DS517" i="4"/>
  <c r="DQ517" i="4"/>
  <c r="DP517" i="4"/>
  <c r="ED517" i="4" s="1"/>
  <c r="DO517" i="4"/>
  <c r="DN517" i="4"/>
  <c r="DM517" i="4"/>
  <c r="EA517" i="4" s="1"/>
  <c r="DL517" i="4"/>
  <c r="DK517" i="4"/>
  <c r="DJ517" i="4"/>
  <c r="DI517" i="4"/>
  <c r="DH517" i="4"/>
  <c r="DG517" i="4"/>
  <c r="DF517" i="4"/>
  <c r="DR517" i="4" s="1"/>
  <c r="DC517" i="4"/>
  <c r="CU517" i="4"/>
  <c r="CT517" i="4"/>
  <c r="CP517" i="4"/>
  <c r="DB517" i="4" s="1"/>
  <c r="CM517" i="4"/>
  <c r="CY517" i="4" s="1"/>
  <c r="CL517" i="4"/>
  <c r="CX517" i="4" s="1"/>
  <c r="DZ517" i="4" s="1"/>
  <c r="CH517" i="4"/>
  <c r="CS517" i="4"/>
  <c r="DU517" i="4" s="1"/>
  <c r="CF517" i="4"/>
  <c r="CR517" i="4" s="1"/>
  <c r="DT517" i="4" s="1"/>
  <c r="CE517" i="4"/>
  <c r="CQ517" i="4" s="1"/>
  <c r="CD517" i="4"/>
  <c r="CC517" i="4"/>
  <c r="CO517" i="4" s="1"/>
  <c r="DA517" i="4" s="1"/>
  <c r="EC517" i="4" s="1"/>
  <c r="CB517" i="4"/>
  <c r="CN517" i="4" s="1"/>
  <c r="CZ517" i="4" s="1"/>
  <c r="EB517" i="4" s="1"/>
  <c r="CA517" i="4"/>
  <c r="BZ517" i="4"/>
  <c r="BY517" i="4"/>
  <c r="CW517" i="4" s="1"/>
  <c r="BX517" i="4"/>
  <c r="CJ517" i="4" s="1"/>
  <c r="CV517" i="4" s="1"/>
  <c r="DX517" i="4" s="1"/>
  <c r="BW517" i="4"/>
  <c r="BV517" i="4"/>
  <c r="BU517" i="4"/>
  <c r="BT517" i="4"/>
  <c r="DQ516" i="4"/>
  <c r="EE516" i="4" s="1"/>
  <c r="DP516" i="4"/>
  <c r="DO516" i="4"/>
  <c r="EC516" i="4" s="1"/>
  <c r="DN516" i="4"/>
  <c r="EB516" i="4" s="1"/>
  <c r="DM516" i="4"/>
  <c r="DL516" i="4"/>
  <c r="DK516" i="4"/>
  <c r="DJ516" i="4"/>
  <c r="DI516" i="4"/>
  <c r="DH516" i="4"/>
  <c r="DG516" i="4"/>
  <c r="DS516" i="4" s="1"/>
  <c r="DF516" i="4"/>
  <c r="DR516" i="4" s="1"/>
  <c r="CT516" i="4"/>
  <c r="DV516" i="4" s="1"/>
  <c r="CQ516" i="4"/>
  <c r="DC516" i="4" s="1"/>
  <c r="CP516" i="4"/>
  <c r="DB516" i="4" s="1"/>
  <c r="ED516" i="4" s="1"/>
  <c r="CO516" i="4"/>
  <c r="DA516" i="4" s="1"/>
  <c r="CN516" i="4"/>
  <c r="CZ516" i="4" s="1"/>
  <c r="CL516" i="4"/>
  <c r="CX516" i="4" s="1"/>
  <c r="DZ516" i="4" s="1"/>
  <c r="CW516" i="4"/>
  <c r="DY516" i="4" s="1"/>
  <c r="CU516" i="4"/>
  <c r="CH516" i="4"/>
  <c r="CF516" i="4"/>
  <c r="CR516" i="4" s="1"/>
  <c r="CE516" i="4"/>
  <c r="CD516" i="4"/>
  <c r="CC516" i="4"/>
  <c r="CB516" i="4"/>
  <c r="CA516" i="4"/>
  <c r="CM516" i="4" s="1"/>
  <c r="CY516" i="4" s="1"/>
  <c r="BZ516" i="4"/>
  <c r="BY516" i="4"/>
  <c r="BX516" i="4"/>
  <c r="CJ516" i="4" s="1"/>
  <c r="CV516" i="4" s="1"/>
  <c r="BW516" i="4"/>
  <c r="BV516" i="4"/>
  <c r="BU516" i="4"/>
  <c r="CS516" i="4" s="1"/>
  <c r="BT516" i="4"/>
  <c r="DQ515" i="4"/>
  <c r="DP515" i="4"/>
  <c r="DO515" i="4"/>
  <c r="DN515" i="4"/>
  <c r="DM515" i="4"/>
  <c r="DL515" i="4"/>
  <c r="DZ515" i="4" s="1"/>
  <c r="DK515" i="4"/>
  <c r="DJ515" i="4"/>
  <c r="DI515" i="4"/>
  <c r="DH515" i="4"/>
  <c r="DG515" i="4"/>
  <c r="DF515" i="4"/>
  <c r="DA515" i="4"/>
  <c r="CP515" i="4"/>
  <c r="DB515" i="4" s="1"/>
  <c r="CW515" i="4"/>
  <c r="CH515" i="4"/>
  <c r="CT515" i="4" s="1"/>
  <c r="CF515" i="4"/>
  <c r="CR515" i="4" s="1"/>
  <c r="DT515" i="4" s="1"/>
  <c r="CE515" i="4"/>
  <c r="CQ515" i="4" s="1"/>
  <c r="DC515" i="4" s="1"/>
  <c r="CD515" i="4"/>
  <c r="CC515" i="4"/>
  <c r="CO515" i="4" s="1"/>
  <c r="CB515" i="4"/>
  <c r="CN515" i="4" s="1"/>
  <c r="CZ515" i="4" s="1"/>
  <c r="EB515" i="4" s="1"/>
  <c r="CA515" i="4"/>
  <c r="CM515" i="4" s="1"/>
  <c r="CY515" i="4" s="1"/>
  <c r="EA515" i="4" s="1"/>
  <c r="BZ515" i="4"/>
  <c r="CL515" i="4" s="1"/>
  <c r="CX515" i="4" s="1"/>
  <c r="BY515" i="4"/>
  <c r="BX515" i="4"/>
  <c r="CJ515" i="4" s="1"/>
  <c r="CV515" i="4" s="1"/>
  <c r="DX515" i="4" s="1"/>
  <c r="BW515" i="4"/>
  <c r="CU515" i="4" s="1"/>
  <c r="DW515" i="4" s="1"/>
  <c r="BV515" i="4"/>
  <c r="BU515" i="4"/>
  <c r="CS515" i="4" s="1"/>
  <c r="BT515" i="4"/>
  <c r="EA514" i="4"/>
  <c r="DQ514" i="4"/>
  <c r="DP514" i="4"/>
  <c r="DO514" i="4"/>
  <c r="DN514" i="4"/>
  <c r="DM514" i="4"/>
  <c r="DL514" i="4"/>
  <c r="DK514" i="4"/>
  <c r="DJ514" i="4"/>
  <c r="DI514" i="4"/>
  <c r="DH514" i="4"/>
  <c r="DG514" i="4"/>
  <c r="DF514" i="4"/>
  <c r="DR514" i="4" s="1"/>
  <c r="CU514" i="4"/>
  <c r="CO514" i="4"/>
  <c r="DA514" i="4" s="1"/>
  <c r="EC514" i="4" s="1"/>
  <c r="CM514" i="4"/>
  <c r="CY514" i="4" s="1"/>
  <c r="CW514" i="4"/>
  <c r="CJ514" i="4"/>
  <c r="CV514" i="4" s="1"/>
  <c r="CS514" i="4"/>
  <c r="DU514" i="4" s="1"/>
  <c r="CE514" i="4"/>
  <c r="CQ514" i="4" s="1"/>
  <c r="DC514" i="4" s="1"/>
  <c r="CD514" i="4"/>
  <c r="CP514" i="4" s="1"/>
  <c r="DB514" i="4" s="1"/>
  <c r="ED514" i="4" s="1"/>
  <c r="CC514" i="4"/>
  <c r="CB514" i="4"/>
  <c r="CN514" i="4" s="1"/>
  <c r="CZ514" i="4" s="1"/>
  <c r="CA514" i="4"/>
  <c r="BZ514" i="4"/>
  <c r="CL514" i="4" s="1"/>
  <c r="CX514" i="4" s="1"/>
  <c r="DZ514" i="4" s="1"/>
  <c r="BY514" i="4"/>
  <c r="BX514" i="4"/>
  <c r="BW514" i="4"/>
  <c r="BV514" i="4"/>
  <c r="CH514" i="4" s="1"/>
  <c r="CT514" i="4" s="1"/>
  <c r="DV514" i="4" s="1"/>
  <c r="BU514" i="4"/>
  <c r="BT514" i="4"/>
  <c r="CF514" i="4" s="1"/>
  <c r="CR514" i="4" s="1"/>
  <c r="DS513" i="4"/>
  <c r="DQ513" i="4"/>
  <c r="DP513" i="4"/>
  <c r="DO513" i="4"/>
  <c r="EC513" i="4" s="1"/>
  <c r="DN513" i="4"/>
  <c r="DM513" i="4"/>
  <c r="DL513" i="4"/>
  <c r="DZ513" i="4" s="1"/>
  <c r="DK513" i="4"/>
  <c r="DJ513" i="4"/>
  <c r="DI513" i="4"/>
  <c r="DH513" i="4"/>
  <c r="DG513" i="4"/>
  <c r="DF513" i="4"/>
  <c r="CW513" i="4"/>
  <c r="CO513" i="4"/>
  <c r="DA513" i="4" s="1"/>
  <c r="CN513" i="4"/>
  <c r="CZ513" i="4" s="1"/>
  <c r="EB513" i="4" s="1"/>
  <c r="CL513" i="4"/>
  <c r="CX513" i="4" s="1"/>
  <c r="CS513" i="4"/>
  <c r="DU513" i="4" s="1"/>
  <c r="CF513" i="4"/>
  <c r="CR513" i="4" s="1"/>
  <c r="DT513" i="4" s="1"/>
  <c r="CE513" i="4"/>
  <c r="CQ513" i="4" s="1"/>
  <c r="DC513" i="4" s="1"/>
  <c r="EE513" i="4" s="1"/>
  <c r="CD513" i="4"/>
  <c r="CP513" i="4" s="1"/>
  <c r="DB513" i="4" s="1"/>
  <c r="CC513" i="4"/>
  <c r="CB513" i="4"/>
  <c r="CA513" i="4"/>
  <c r="CM513" i="4" s="1"/>
  <c r="CY513" i="4" s="1"/>
  <c r="EA513" i="4" s="1"/>
  <c r="BZ513" i="4"/>
  <c r="BY513" i="4"/>
  <c r="BX513" i="4"/>
  <c r="CJ513" i="4" s="1"/>
  <c r="CV513" i="4" s="1"/>
  <c r="DX513" i="4" s="1"/>
  <c r="BW513" i="4"/>
  <c r="CU513" i="4" s="1"/>
  <c r="DW513" i="4" s="1"/>
  <c r="BV513" i="4"/>
  <c r="CH513" i="4" s="1"/>
  <c r="CT513" i="4" s="1"/>
  <c r="BU513" i="4"/>
  <c r="BT513" i="4"/>
  <c r="EE512" i="4"/>
  <c r="DQ512" i="4"/>
  <c r="DP512" i="4"/>
  <c r="DO512" i="4"/>
  <c r="DN512" i="4"/>
  <c r="EB512" i="4" s="1"/>
  <c r="DM512" i="4"/>
  <c r="DL512" i="4"/>
  <c r="DK512" i="4"/>
  <c r="DJ512" i="4"/>
  <c r="DX512" i="4" s="1"/>
  <c r="DI512" i="4"/>
  <c r="DH512" i="4"/>
  <c r="DG512" i="4"/>
  <c r="DS512" i="4" s="1"/>
  <c r="DF512" i="4"/>
  <c r="DT512" i="4" s="1"/>
  <c r="CS512" i="4"/>
  <c r="CQ512" i="4"/>
  <c r="DC512" i="4" s="1"/>
  <c r="CO512" i="4"/>
  <c r="DA512" i="4" s="1"/>
  <c r="CN512" i="4"/>
  <c r="CZ512" i="4" s="1"/>
  <c r="CW512" i="4"/>
  <c r="DY512" i="4" s="1"/>
  <c r="CU512" i="4"/>
  <c r="DW512" i="4" s="1"/>
  <c r="CH512" i="4"/>
  <c r="CT512" i="4" s="1"/>
  <c r="DV512" i="4" s="1"/>
  <c r="CF512" i="4"/>
  <c r="CR512" i="4" s="1"/>
  <c r="CE512" i="4"/>
  <c r="CD512" i="4"/>
  <c r="CP512" i="4" s="1"/>
  <c r="DB512" i="4" s="1"/>
  <c r="ED512" i="4" s="1"/>
  <c r="CC512" i="4"/>
  <c r="CB512" i="4"/>
  <c r="CA512" i="4"/>
  <c r="CM512" i="4" s="1"/>
  <c r="CY512" i="4" s="1"/>
  <c r="BZ512" i="4"/>
  <c r="CL512" i="4" s="1"/>
  <c r="CX512" i="4" s="1"/>
  <c r="DZ512" i="4" s="1"/>
  <c r="BY512" i="4"/>
  <c r="BX512" i="4"/>
  <c r="CJ512" i="4" s="1"/>
  <c r="CV512" i="4" s="1"/>
  <c r="BW512" i="4"/>
  <c r="BV512" i="4"/>
  <c r="BU512" i="4"/>
  <c r="BT512" i="4"/>
  <c r="DS511" i="4"/>
  <c r="DQ511" i="4"/>
  <c r="DP511" i="4"/>
  <c r="DO511" i="4"/>
  <c r="DN511" i="4"/>
  <c r="EB511" i="4" s="1"/>
  <c r="DM511" i="4"/>
  <c r="DL511" i="4"/>
  <c r="DZ511" i="4" s="1"/>
  <c r="DK511" i="4"/>
  <c r="DJ511" i="4"/>
  <c r="DI511" i="4"/>
  <c r="DH511" i="4"/>
  <c r="DG511" i="4"/>
  <c r="DF511" i="4"/>
  <c r="DR511" i="4" s="1"/>
  <c r="DD511" i="4" s="1"/>
  <c r="EF511" i="4" s="1"/>
  <c r="DA511" i="4"/>
  <c r="CX511" i="4"/>
  <c r="CP511" i="4"/>
  <c r="DB511" i="4" s="1"/>
  <c r="CW511" i="4"/>
  <c r="CH511" i="4"/>
  <c r="CT511" i="4" s="1"/>
  <c r="CF511" i="4"/>
  <c r="CR511" i="4" s="1"/>
  <c r="DT511" i="4" s="1"/>
  <c r="CE511" i="4"/>
  <c r="CQ511" i="4" s="1"/>
  <c r="DC511" i="4" s="1"/>
  <c r="CD511" i="4"/>
  <c r="CC511" i="4"/>
  <c r="CO511" i="4" s="1"/>
  <c r="CB511" i="4"/>
  <c r="CN511" i="4" s="1"/>
  <c r="CZ511" i="4" s="1"/>
  <c r="CA511" i="4"/>
  <c r="CM511" i="4" s="1"/>
  <c r="CY511" i="4" s="1"/>
  <c r="EA511" i="4" s="1"/>
  <c r="BZ511" i="4"/>
  <c r="CL511" i="4" s="1"/>
  <c r="BY511" i="4"/>
  <c r="BX511" i="4"/>
  <c r="CJ511" i="4" s="1"/>
  <c r="CV511" i="4" s="1"/>
  <c r="DX511" i="4" s="1"/>
  <c r="BW511" i="4"/>
  <c r="CU511" i="4" s="1"/>
  <c r="DW511" i="4" s="1"/>
  <c r="BV511" i="4"/>
  <c r="BU511" i="4"/>
  <c r="CS511" i="4" s="1"/>
  <c r="BT511" i="4"/>
  <c r="EA510" i="4"/>
  <c r="DQ510" i="4"/>
  <c r="DP510" i="4"/>
  <c r="DO510" i="4"/>
  <c r="DN510" i="4"/>
  <c r="DM510" i="4"/>
  <c r="DL510" i="4"/>
  <c r="DK510" i="4"/>
  <c r="DJ510" i="4"/>
  <c r="DX510" i="4" s="1"/>
  <c r="DI510" i="4"/>
  <c r="DH510" i="4"/>
  <c r="DG510" i="4"/>
  <c r="DF510" i="4"/>
  <c r="CZ510" i="4"/>
  <c r="CR510" i="4"/>
  <c r="CO510" i="4"/>
  <c r="DA510" i="4" s="1"/>
  <c r="EC510" i="4" s="1"/>
  <c r="CM510" i="4"/>
  <c r="CY510" i="4" s="1"/>
  <c r="CW510" i="4"/>
  <c r="CJ510" i="4"/>
  <c r="CV510" i="4" s="1"/>
  <c r="CS510" i="4"/>
  <c r="DU510" i="4" s="1"/>
  <c r="CE510" i="4"/>
  <c r="CQ510" i="4" s="1"/>
  <c r="DC510" i="4" s="1"/>
  <c r="CD510" i="4"/>
  <c r="CP510" i="4" s="1"/>
  <c r="DB510" i="4" s="1"/>
  <c r="ED510" i="4" s="1"/>
  <c r="CC510" i="4"/>
  <c r="CB510" i="4"/>
  <c r="CN510" i="4" s="1"/>
  <c r="CA510" i="4"/>
  <c r="BZ510" i="4"/>
  <c r="CL510" i="4" s="1"/>
  <c r="CX510" i="4" s="1"/>
  <c r="DZ510" i="4" s="1"/>
  <c r="BY510" i="4"/>
  <c r="BX510" i="4"/>
  <c r="BW510" i="4"/>
  <c r="CU510" i="4" s="1"/>
  <c r="BV510" i="4"/>
  <c r="CH510" i="4" s="1"/>
  <c r="CT510" i="4" s="1"/>
  <c r="DV510" i="4" s="1"/>
  <c r="BU510" i="4"/>
  <c r="BT510" i="4"/>
  <c r="CF510" i="4" s="1"/>
  <c r="DZ509" i="4"/>
  <c r="DU509" i="4"/>
  <c r="DQ509" i="4"/>
  <c r="DP509" i="4"/>
  <c r="DO509" i="4"/>
  <c r="EC509" i="4" s="1"/>
  <c r="DN509" i="4"/>
  <c r="DM509" i="4"/>
  <c r="DL509" i="4"/>
  <c r="DK509" i="4"/>
  <c r="DJ509" i="4"/>
  <c r="DX509" i="4" s="1"/>
  <c r="DI509" i="4"/>
  <c r="DH509" i="4"/>
  <c r="DG509" i="4"/>
  <c r="DS509" i="4" s="1"/>
  <c r="DF509" i="4"/>
  <c r="CW509" i="4"/>
  <c r="CO509" i="4"/>
  <c r="DA509" i="4" s="1"/>
  <c r="CN509" i="4"/>
  <c r="CZ509" i="4" s="1"/>
  <c r="EB509" i="4" s="1"/>
  <c r="CL509" i="4"/>
  <c r="CX509" i="4" s="1"/>
  <c r="CS509" i="4"/>
  <c r="CF509" i="4"/>
  <c r="CR509" i="4" s="1"/>
  <c r="DT509" i="4" s="1"/>
  <c r="CE509" i="4"/>
  <c r="CQ509" i="4" s="1"/>
  <c r="DC509" i="4" s="1"/>
  <c r="EE509" i="4" s="1"/>
  <c r="CD509" i="4"/>
  <c r="CP509" i="4" s="1"/>
  <c r="DB509" i="4" s="1"/>
  <c r="CC509" i="4"/>
  <c r="CB509" i="4"/>
  <c r="CA509" i="4"/>
  <c r="CM509" i="4" s="1"/>
  <c r="CY509" i="4" s="1"/>
  <c r="EA509" i="4" s="1"/>
  <c r="BZ509" i="4"/>
  <c r="BY509" i="4"/>
  <c r="BX509" i="4"/>
  <c r="CJ509" i="4" s="1"/>
  <c r="CV509" i="4" s="1"/>
  <c r="BW509" i="4"/>
  <c r="CU509" i="4" s="1"/>
  <c r="DW509" i="4" s="1"/>
  <c r="BV509" i="4"/>
  <c r="CH509" i="4" s="1"/>
  <c r="CT509" i="4" s="1"/>
  <c r="BU509" i="4"/>
  <c r="BT509" i="4"/>
  <c r="EB508" i="4"/>
  <c r="DQ508" i="4"/>
  <c r="DP508" i="4"/>
  <c r="DO508" i="4"/>
  <c r="DN508" i="4"/>
  <c r="DM508" i="4"/>
  <c r="DL508" i="4"/>
  <c r="DK508" i="4"/>
  <c r="DY508" i="4" s="1"/>
  <c r="DJ508" i="4"/>
  <c r="DI508" i="4"/>
  <c r="DH508" i="4"/>
  <c r="DG508" i="4"/>
  <c r="DF508" i="4"/>
  <c r="DT508" i="4" s="1"/>
  <c r="DB508" i="4"/>
  <c r="ED508" i="4" s="1"/>
  <c r="CT508" i="4"/>
  <c r="DV508" i="4" s="1"/>
  <c r="CP508" i="4"/>
  <c r="CN508" i="4"/>
  <c r="CZ508" i="4" s="1"/>
  <c r="CL508" i="4"/>
  <c r="CX508" i="4" s="1"/>
  <c r="CW508" i="4"/>
  <c r="CU508" i="4"/>
  <c r="DW508" i="4" s="1"/>
  <c r="CH508" i="4"/>
  <c r="CF508" i="4"/>
  <c r="CR508" i="4" s="1"/>
  <c r="CE508" i="4"/>
  <c r="CQ508" i="4" s="1"/>
  <c r="DC508" i="4" s="1"/>
  <c r="EE508" i="4" s="1"/>
  <c r="CD508" i="4"/>
  <c r="CC508" i="4"/>
  <c r="CO508" i="4" s="1"/>
  <c r="DA508" i="4" s="1"/>
  <c r="EC508" i="4" s="1"/>
  <c r="CB508" i="4"/>
  <c r="CA508" i="4"/>
  <c r="CM508" i="4" s="1"/>
  <c r="CY508" i="4" s="1"/>
  <c r="EA508" i="4" s="1"/>
  <c r="BZ508" i="4"/>
  <c r="BY508" i="4"/>
  <c r="BX508" i="4"/>
  <c r="CJ508" i="4" s="1"/>
  <c r="CV508" i="4" s="1"/>
  <c r="BW508" i="4"/>
  <c r="BV508" i="4"/>
  <c r="BU508" i="4"/>
  <c r="CS508" i="4" s="1"/>
  <c r="BT508" i="4"/>
  <c r="DQ507" i="4"/>
  <c r="EE507" i="4" s="1"/>
  <c r="DP507" i="4"/>
  <c r="ED507" i="4" s="1"/>
  <c r="DO507" i="4"/>
  <c r="EC507" i="4" s="1"/>
  <c r="DN507" i="4"/>
  <c r="EB507" i="4" s="1"/>
  <c r="DM507" i="4"/>
  <c r="DL507" i="4"/>
  <c r="DK507" i="4"/>
  <c r="DJ507" i="4"/>
  <c r="DI507" i="4"/>
  <c r="DH507" i="4"/>
  <c r="DV507" i="4" s="1"/>
  <c r="DG507" i="4"/>
  <c r="DF507" i="4"/>
  <c r="DC507" i="4"/>
  <c r="CY507" i="4"/>
  <c r="EA507" i="4" s="1"/>
  <c r="CX507" i="4"/>
  <c r="CQ507" i="4"/>
  <c r="CP507" i="4"/>
  <c r="DB507" i="4" s="1"/>
  <c r="CO507" i="4"/>
  <c r="DA507" i="4" s="1"/>
  <c r="CM507" i="4"/>
  <c r="CH507" i="4"/>
  <c r="CT507" i="4" s="1"/>
  <c r="CS507" i="4"/>
  <c r="CF507" i="4"/>
  <c r="CR507" i="4" s="1"/>
  <c r="DT507" i="4" s="1"/>
  <c r="CE507" i="4"/>
  <c r="CD507" i="4"/>
  <c r="CC507" i="4"/>
  <c r="CB507" i="4"/>
  <c r="CN507" i="4" s="1"/>
  <c r="CZ507" i="4" s="1"/>
  <c r="CA507" i="4"/>
  <c r="BZ507" i="4"/>
  <c r="CL507" i="4" s="1"/>
  <c r="BY507" i="4"/>
  <c r="CW507" i="4" s="1"/>
  <c r="DY507" i="4" s="1"/>
  <c r="BX507" i="4"/>
  <c r="CJ507" i="4" s="1"/>
  <c r="CV507" i="4" s="1"/>
  <c r="DX507" i="4" s="1"/>
  <c r="BW507" i="4"/>
  <c r="CU507" i="4" s="1"/>
  <c r="BV507" i="4"/>
  <c r="BU507" i="4"/>
  <c r="BT507" i="4"/>
  <c r="EB506" i="4"/>
  <c r="DT506" i="4"/>
  <c r="DQ506" i="4"/>
  <c r="DP506" i="4"/>
  <c r="DO506" i="4"/>
  <c r="DN506" i="4"/>
  <c r="DM506" i="4"/>
  <c r="DL506" i="4"/>
  <c r="DK506" i="4"/>
  <c r="DJ506" i="4"/>
  <c r="DI506" i="4"/>
  <c r="DH506" i="4"/>
  <c r="DG506" i="4"/>
  <c r="DF506" i="4"/>
  <c r="DC506" i="4"/>
  <c r="EE506" i="4" s="1"/>
  <c r="DB506" i="4"/>
  <c r="ED506" i="4" s="1"/>
  <c r="CQ506" i="4"/>
  <c r="CN506" i="4"/>
  <c r="CZ506" i="4" s="1"/>
  <c r="CL506" i="4"/>
  <c r="CX506" i="4" s="1"/>
  <c r="DZ506" i="4" s="1"/>
  <c r="CU506" i="4"/>
  <c r="DW506" i="4" s="1"/>
  <c r="CF506" i="4"/>
  <c r="CR506" i="4" s="1"/>
  <c r="CE506" i="4"/>
  <c r="CD506" i="4"/>
  <c r="CP506" i="4" s="1"/>
  <c r="CC506" i="4"/>
  <c r="CO506" i="4" s="1"/>
  <c r="DA506" i="4" s="1"/>
  <c r="CB506" i="4"/>
  <c r="CA506" i="4"/>
  <c r="CM506" i="4" s="1"/>
  <c r="CY506" i="4" s="1"/>
  <c r="EA506" i="4" s="1"/>
  <c r="BZ506" i="4"/>
  <c r="BY506" i="4"/>
  <c r="CW506" i="4" s="1"/>
  <c r="BX506" i="4"/>
  <c r="CJ506" i="4" s="1"/>
  <c r="CV506" i="4" s="1"/>
  <c r="BW506" i="4"/>
  <c r="BV506" i="4"/>
  <c r="CH506" i="4" s="1"/>
  <c r="CT506" i="4" s="1"/>
  <c r="DV506" i="4" s="1"/>
  <c r="BU506" i="4"/>
  <c r="CS506" i="4" s="1"/>
  <c r="BT506" i="4"/>
  <c r="ED505" i="4"/>
  <c r="DQ505" i="4"/>
  <c r="DP505" i="4"/>
  <c r="DO505" i="4"/>
  <c r="DN505" i="4"/>
  <c r="EB505" i="4" s="1"/>
  <c r="DM505" i="4"/>
  <c r="DL505" i="4"/>
  <c r="DK505" i="4"/>
  <c r="DJ505" i="4"/>
  <c r="DI505" i="4"/>
  <c r="DH505" i="4"/>
  <c r="DG505" i="4"/>
  <c r="DS505" i="4" s="1"/>
  <c r="DF505" i="4"/>
  <c r="DR505" i="4" s="1"/>
  <c r="DA505" i="4"/>
  <c r="EC505" i="4" s="1"/>
  <c r="CP505" i="4"/>
  <c r="DB505" i="4" s="1"/>
  <c r="CN505" i="4"/>
  <c r="CZ505" i="4" s="1"/>
  <c r="CH505" i="4"/>
  <c r="CT505" i="4" s="1"/>
  <c r="DV505" i="4" s="1"/>
  <c r="CS505" i="4"/>
  <c r="DU505" i="4" s="1"/>
  <c r="CF505" i="4"/>
  <c r="CR505" i="4" s="1"/>
  <c r="CE505" i="4"/>
  <c r="CQ505" i="4" s="1"/>
  <c r="DC505" i="4" s="1"/>
  <c r="CD505" i="4"/>
  <c r="CC505" i="4"/>
  <c r="CO505" i="4" s="1"/>
  <c r="CB505" i="4"/>
  <c r="CA505" i="4"/>
  <c r="CM505" i="4" s="1"/>
  <c r="CY505" i="4" s="1"/>
  <c r="BZ505" i="4"/>
  <c r="CL505" i="4" s="1"/>
  <c r="CX505" i="4" s="1"/>
  <c r="BY505" i="4"/>
  <c r="CW505" i="4" s="1"/>
  <c r="DY505" i="4" s="1"/>
  <c r="BX505" i="4"/>
  <c r="CJ505" i="4" s="1"/>
  <c r="CV505" i="4" s="1"/>
  <c r="DX505" i="4" s="1"/>
  <c r="BW505" i="4"/>
  <c r="CU505" i="4" s="1"/>
  <c r="BV505" i="4"/>
  <c r="BU505" i="4"/>
  <c r="BT505" i="4"/>
  <c r="ED504" i="4"/>
  <c r="DX504" i="4"/>
  <c r="DV504" i="4"/>
  <c r="DQ504" i="4"/>
  <c r="DP504" i="4"/>
  <c r="DO504" i="4"/>
  <c r="DN504" i="4"/>
  <c r="DM504" i="4"/>
  <c r="DL504" i="4"/>
  <c r="DK504" i="4"/>
  <c r="DJ504" i="4"/>
  <c r="DI504" i="4"/>
  <c r="DH504" i="4"/>
  <c r="DG504" i="4"/>
  <c r="DF504" i="4"/>
  <c r="CU504" i="4"/>
  <c r="DW504" i="4" s="1"/>
  <c r="CQ504" i="4"/>
  <c r="DC504" i="4" s="1"/>
  <c r="EE504" i="4" s="1"/>
  <c r="CP504" i="4"/>
  <c r="DB504" i="4" s="1"/>
  <c r="CJ504" i="4"/>
  <c r="CV504" i="4" s="1"/>
  <c r="CH504" i="4"/>
  <c r="CT504" i="4" s="1"/>
  <c r="CE504" i="4"/>
  <c r="CD504" i="4"/>
  <c r="CC504" i="4"/>
  <c r="CO504" i="4" s="1"/>
  <c r="DA504" i="4" s="1"/>
  <c r="CB504" i="4"/>
  <c r="CN504" i="4" s="1"/>
  <c r="CZ504" i="4" s="1"/>
  <c r="CA504" i="4"/>
  <c r="CM504" i="4" s="1"/>
  <c r="CY504" i="4" s="1"/>
  <c r="EA504" i="4" s="1"/>
  <c r="BZ504" i="4"/>
  <c r="CL504" i="4" s="1"/>
  <c r="CX504" i="4" s="1"/>
  <c r="DZ504" i="4" s="1"/>
  <c r="BY504" i="4"/>
  <c r="CW504" i="4" s="1"/>
  <c r="BX504" i="4"/>
  <c r="BW504" i="4"/>
  <c r="BV504" i="4"/>
  <c r="BU504" i="4"/>
  <c r="CS504" i="4" s="1"/>
  <c r="BT504" i="4"/>
  <c r="CF504" i="4" s="1"/>
  <c r="CR504" i="4" s="1"/>
  <c r="DZ503" i="4"/>
  <c r="DQ503" i="4"/>
  <c r="EE503" i="4" s="1"/>
  <c r="DP503" i="4"/>
  <c r="DO503" i="4"/>
  <c r="DN503" i="4"/>
  <c r="DM503" i="4"/>
  <c r="EA503" i="4" s="1"/>
  <c r="DL503" i="4"/>
  <c r="DK503" i="4"/>
  <c r="DJ503" i="4"/>
  <c r="DI503" i="4"/>
  <c r="DH503" i="4"/>
  <c r="DG503" i="4"/>
  <c r="DF503" i="4"/>
  <c r="CO503" i="4"/>
  <c r="DA503" i="4" s="1"/>
  <c r="EC503" i="4" s="1"/>
  <c r="CL503" i="4"/>
  <c r="CX503" i="4" s="1"/>
  <c r="CW503" i="4"/>
  <c r="DY503" i="4" s="1"/>
  <c r="CJ503" i="4"/>
  <c r="CV503" i="4" s="1"/>
  <c r="CS503" i="4"/>
  <c r="DU503" i="4" s="1"/>
  <c r="CE503" i="4"/>
  <c r="CQ503" i="4" s="1"/>
  <c r="DC503" i="4" s="1"/>
  <c r="CD503" i="4"/>
  <c r="CP503" i="4" s="1"/>
  <c r="DB503" i="4" s="1"/>
  <c r="CC503" i="4"/>
  <c r="CB503" i="4"/>
  <c r="CN503" i="4" s="1"/>
  <c r="CZ503" i="4" s="1"/>
  <c r="CA503" i="4"/>
  <c r="CM503" i="4" s="1"/>
  <c r="CY503" i="4" s="1"/>
  <c r="BZ503" i="4"/>
  <c r="BY503" i="4"/>
  <c r="BX503" i="4"/>
  <c r="BW503" i="4"/>
  <c r="CU503" i="4" s="1"/>
  <c r="BV503" i="4"/>
  <c r="CH503" i="4" s="1"/>
  <c r="CT503" i="4" s="1"/>
  <c r="BU503" i="4"/>
  <c r="BT503" i="4"/>
  <c r="CF503" i="4" s="1"/>
  <c r="CR503" i="4" s="1"/>
  <c r="EB502" i="4"/>
  <c r="DZ502" i="4"/>
  <c r="DT502" i="4"/>
  <c r="DQ502" i="4"/>
  <c r="DP502" i="4"/>
  <c r="DO502" i="4"/>
  <c r="EC502" i="4" s="1"/>
  <c r="DN502" i="4"/>
  <c r="DM502" i="4"/>
  <c r="DL502" i="4"/>
  <c r="DK502" i="4"/>
  <c r="DJ502" i="4"/>
  <c r="DI502" i="4"/>
  <c r="DH502" i="4"/>
  <c r="DG502" i="4"/>
  <c r="DF502" i="4"/>
  <c r="CY502" i="4"/>
  <c r="EA502" i="4" s="1"/>
  <c r="CN502" i="4"/>
  <c r="CZ502" i="4" s="1"/>
  <c r="CL502" i="4"/>
  <c r="CX502" i="4" s="1"/>
  <c r="CF502" i="4"/>
  <c r="CR502" i="4" s="1"/>
  <c r="CE502" i="4"/>
  <c r="CQ502" i="4" s="1"/>
  <c r="DC502" i="4" s="1"/>
  <c r="EE502" i="4" s="1"/>
  <c r="CD502" i="4"/>
  <c r="CP502" i="4" s="1"/>
  <c r="DB502" i="4" s="1"/>
  <c r="CC502" i="4"/>
  <c r="CO502" i="4" s="1"/>
  <c r="DA502" i="4" s="1"/>
  <c r="CB502" i="4"/>
  <c r="CA502" i="4"/>
  <c r="CM502" i="4" s="1"/>
  <c r="BZ502" i="4"/>
  <c r="BY502" i="4"/>
  <c r="CW502" i="4" s="1"/>
  <c r="BX502" i="4"/>
  <c r="CJ502" i="4" s="1"/>
  <c r="CV502" i="4" s="1"/>
  <c r="BW502" i="4"/>
  <c r="CU502" i="4" s="1"/>
  <c r="DW502" i="4" s="1"/>
  <c r="BV502" i="4"/>
  <c r="CH502" i="4" s="1"/>
  <c r="CT502" i="4" s="1"/>
  <c r="BU502" i="4"/>
  <c r="CS502" i="4" s="1"/>
  <c r="BT502" i="4"/>
  <c r="ED501" i="4"/>
  <c r="DV501" i="4"/>
  <c r="DU501" i="4"/>
  <c r="DT501" i="4"/>
  <c r="DQ501" i="4"/>
  <c r="DP501" i="4"/>
  <c r="DO501" i="4"/>
  <c r="DN501" i="4"/>
  <c r="DM501" i="4"/>
  <c r="DL501" i="4"/>
  <c r="DZ501" i="4" s="1"/>
  <c r="DK501" i="4"/>
  <c r="DJ501" i="4"/>
  <c r="DI501" i="4"/>
  <c r="DH501" i="4"/>
  <c r="DG501" i="4"/>
  <c r="DS501" i="4" s="1"/>
  <c r="DF501" i="4"/>
  <c r="DA501" i="4"/>
  <c r="EC501" i="4" s="1"/>
  <c r="CS501" i="4"/>
  <c r="CP501" i="4"/>
  <c r="DB501" i="4" s="1"/>
  <c r="CN501" i="4"/>
  <c r="CZ501" i="4" s="1"/>
  <c r="CW501" i="4"/>
  <c r="DY501" i="4" s="1"/>
  <c r="CH501" i="4"/>
  <c r="CT501" i="4" s="1"/>
  <c r="CF501" i="4"/>
  <c r="CR501" i="4" s="1"/>
  <c r="CE501" i="4"/>
  <c r="CQ501" i="4" s="1"/>
  <c r="DC501" i="4" s="1"/>
  <c r="CD501" i="4"/>
  <c r="CC501" i="4"/>
  <c r="CO501" i="4" s="1"/>
  <c r="CB501" i="4"/>
  <c r="CA501" i="4"/>
  <c r="CM501" i="4" s="1"/>
  <c r="CY501" i="4" s="1"/>
  <c r="BZ501" i="4"/>
  <c r="CL501" i="4" s="1"/>
  <c r="CX501" i="4" s="1"/>
  <c r="BY501" i="4"/>
  <c r="BX501" i="4"/>
  <c r="CJ501" i="4" s="1"/>
  <c r="CV501" i="4" s="1"/>
  <c r="BW501" i="4"/>
  <c r="CU501" i="4" s="1"/>
  <c r="BV501" i="4"/>
  <c r="BU501" i="4"/>
  <c r="BT501" i="4"/>
  <c r="ED500" i="4"/>
  <c r="DX500" i="4"/>
  <c r="DQ500" i="4"/>
  <c r="DP500" i="4"/>
  <c r="DO500" i="4"/>
  <c r="DN500" i="4"/>
  <c r="DM500" i="4"/>
  <c r="DL500" i="4"/>
  <c r="DK500" i="4"/>
  <c r="DJ500" i="4"/>
  <c r="DI500" i="4"/>
  <c r="DH500" i="4"/>
  <c r="DG500" i="4"/>
  <c r="DF500" i="4"/>
  <c r="CY500" i="4"/>
  <c r="EA500" i="4" s="1"/>
  <c r="CX500" i="4"/>
  <c r="CR500" i="4"/>
  <c r="CP500" i="4"/>
  <c r="DB500" i="4" s="1"/>
  <c r="CJ500" i="4"/>
  <c r="CV500" i="4" s="1"/>
  <c r="CH500" i="4"/>
  <c r="CT500" i="4" s="1"/>
  <c r="DV500" i="4" s="1"/>
  <c r="CE500" i="4"/>
  <c r="CQ500" i="4" s="1"/>
  <c r="DC500" i="4" s="1"/>
  <c r="EE500" i="4" s="1"/>
  <c r="CD500" i="4"/>
  <c r="CC500" i="4"/>
  <c r="CO500" i="4" s="1"/>
  <c r="DA500" i="4" s="1"/>
  <c r="CB500" i="4"/>
  <c r="CN500" i="4" s="1"/>
  <c r="CZ500" i="4" s="1"/>
  <c r="CA500" i="4"/>
  <c r="CM500" i="4" s="1"/>
  <c r="BZ500" i="4"/>
  <c r="CL500" i="4" s="1"/>
  <c r="BY500" i="4"/>
  <c r="CW500" i="4" s="1"/>
  <c r="BX500" i="4"/>
  <c r="BW500" i="4"/>
  <c r="CU500" i="4" s="1"/>
  <c r="DW500" i="4" s="1"/>
  <c r="BV500" i="4"/>
  <c r="BU500" i="4"/>
  <c r="CS500" i="4" s="1"/>
  <c r="BT500" i="4"/>
  <c r="CF500" i="4" s="1"/>
  <c r="DZ499" i="4"/>
  <c r="DY499" i="4"/>
  <c r="DX499" i="4"/>
  <c r="DQ499" i="4"/>
  <c r="EE499" i="4" s="1"/>
  <c r="DP499" i="4"/>
  <c r="DO499" i="4"/>
  <c r="DN499" i="4"/>
  <c r="DM499" i="4"/>
  <c r="EA499" i="4" s="1"/>
  <c r="DL499" i="4"/>
  <c r="DK499" i="4"/>
  <c r="DJ499" i="4"/>
  <c r="DR499" i="4" s="1"/>
  <c r="DI499" i="4"/>
  <c r="DH499" i="4"/>
  <c r="DG499" i="4"/>
  <c r="DF499" i="4"/>
  <c r="CW499" i="4"/>
  <c r="CO499" i="4"/>
  <c r="DA499" i="4" s="1"/>
  <c r="EC499" i="4" s="1"/>
  <c r="CL499" i="4"/>
  <c r="CX499" i="4" s="1"/>
  <c r="CJ499" i="4"/>
  <c r="CV499" i="4" s="1"/>
  <c r="CE499" i="4"/>
  <c r="CQ499" i="4" s="1"/>
  <c r="DC499" i="4" s="1"/>
  <c r="CD499" i="4"/>
  <c r="CP499" i="4" s="1"/>
  <c r="DB499" i="4" s="1"/>
  <c r="CC499" i="4"/>
  <c r="CB499" i="4"/>
  <c r="CN499" i="4" s="1"/>
  <c r="CZ499" i="4" s="1"/>
  <c r="CA499" i="4"/>
  <c r="CM499" i="4" s="1"/>
  <c r="CY499" i="4" s="1"/>
  <c r="BZ499" i="4"/>
  <c r="BY499" i="4"/>
  <c r="BX499" i="4"/>
  <c r="BW499" i="4"/>
  <c r="CU499" i="4" s="1"/>
  <c r="BV499" i="4"/>
  <c r="CH499" i="4" s="1"/>
  <c r="CT499" i="4" s="1"/>
  <c r="BU499" i="4"/>
  <c r="CS499" i="4" s="1"/>
  <c r="DU499" i="4" s="1"/>
  <c r="BT499" i="4"/>
  <c r="CF499" i="4" s="1"/>
  <c r="CR499" i="4" s="1"/>
  <c r="EB498" i="4"/>
  <c r="DT498" i="4"/>
  <c r="DQ498" i="4"/>
  <c r="DP498" i="4"/>
  <c r="DO498" i="4"/>
  <c r="DN498" i="4"/>
  <c r="DM498" i="4"/>
  <c r="DL498" i="4"/>
  <c r="DK498" i="4"/>
  <c r="DJ498" i="4"/>
  <c r="DI498" i="4"/>
  <c r="DH498" i="4"/>
  <c r="DG498" i="4"/>
  <c r="DF498" i="4"/>
  <c r="DC498" i="4"/>
  <c r="EE498" i="4" s="1"/>
  <c r="DB498" i="4"/>
  <c r="CQ498" i="4"/>
  <c r="CN498" i="4"/>
  <c r="CZ498" i="4" s="1"/>
  <c r="CL498" i="4"/>
  <c r="CX498" i="4" s="1"/>
  <c r="DZ498" i="4" s="1"/>
  <c r="CU498" i="4"/>
  <c r="DW498" i="4" s="1"/>
  <c r="CF498" i="4"/>
  <c r="CR498" i="4" s="1"/>
  <c r="CE498" i="4"/>
  <c r="CD498" i="4"/>
  <c r="CP498" i="4" s="1"/>
  <c r="CC498" i="4"/>
  <c r="CO498" i="4" s="1"/>
  <c r="DA498" i="4" s="1"/>
  <c r="CB498" i="4"/>
  <c r="CA498" i="4"/>
  <c r="CM498" i="4" s="1"/>
  <c r="CY498" i="4" s="1"/>
  <c r="EA498" i="4" s="1"/>
  <c r="BZ498" i="4"/>
  <c r="BY498" i="4"/>
  <c r="CW498" i="4" s="1"/>
  <c r="BX498" i="4"/>
  <c r="CJ498" i="4" s="1"/>
  <c r="CV498" i="4" s="1"/>
  <c r="BW498" i="4"/>
  <c r="BV498" i="4"/>
  <c r="CH498" i="4" s="1"/>
  <c r="CT498" i="4" s="1"/>
  <c r="BU498" i="4"/>
  <c r="CS498" i="4" s="1"/>
  <c r="BT498" i="4"/>
  <c r="ED497" i="4"/>
  <c r="DV497" i="4"/>
  <c r="DQ497" i="4"/>
  <c r="EE497" i="4" s="1"/>
  <c r="DP497" i="4"/>
  <c r="DO497" i="4"/>
  <c r="DN497" i="4"/>
  <c r="EB497" i="4" s="1"/>
  <c r="DM497" i="4"/>
  <c r="DL497" i="4"/>
  <c r="DK497" i="4"/>
  <c r="DJ497" i="4"/>
  <c r="DI497" i="4"/>
  <c r="DH497" i="4"/>
  <c r="DG497" i="4"/>
  <c r="DF497" i="4"/>
  <c r="DR497" i="4" s="1"/>
  <c r="CP497" i="4"/>
  <c r="DB497" i="4" s="1"/>
  <c r="CN497" i="4"/>
  <c r="CZ497" i="4" s="1"/>
  <c r="CH497" i="4"/>
  <c r="CT497" i="4" s="1"/>
  <c r="CS497" i="4"/>
  <c r="DU497" i="4" s="1"/>
  <c r="CF497" i="4"/>
  <c r="CR497" i="4" s="1"/>
  <c r="CE497" i="4"/>
  <c r="CQ497" i="4" s="1"/>
  <c r="DC497" i="4" s="1"/>
  <c r="CD497" i="4"/>
  <c r="CC497" i="4"/>
  <c r="CO497" i="4" s="1"/>
  <c r="DA497" i="4" s="1"/>
  <c r="EC497" i="4" s="1"/>
  <c r="CB497" i="4"/>
  <c r="CA497" i="4"/>
  <c r="CM497" i="4" s="1"/>
  <c r="CY497" i="4" s="1"/>
  <c r="BZ497" i="4"/>
  <c r="CL497" i="4" s="1"/>
  <c r="CX497" i="4" s="1"/>
  <c r="BY497" i="4"/>
  <c r="CW497" i="4" s="1"/>
  <c r="DY497" i="4" s="1"/>
  <c r="BX497" i="4"/>
  <c r="CJ497" i="4" s="1"/>
  <c r="CV497" i="4" s="1"/>
  <c r="BW497" i="4"/>
  <c r="CU497" i="4" s="1"/>
  <c r="BV497" i="4"/>
  <c r="BU497" i="4"/>
  <c r="BT497" i="4"/>
  <c r="ED496" i="4"/>
  <c r="DX496" i="4"/>
  <c r="DV496" i="4"/>
  <c r="DQ496" i="4"/>
  <c r="DP496" i="4"/>
  <c r="DO496" i="4"/>
  <c r="DN496" i="4"/>
  <c r="EB496" i="4" s="1"/>
  <c r="DM496" i="4"/>
  <c r="DL496" i="4"/>
  <c r="DK496" i="4"/>
  <c r="DJ496" i="4"/>
  <c r="DI496" i="4"/>
  <c r="DH496" i="4"/>
  <c r="DG496" i="4"/>
  <c r="DF496" i="4"/>
  <c r="DC496" i="4"/>
  <c r="EE496" i="4" s="1"/>
  <c r="CU496" i="4"/>
  <c r="DW496" i="4" s="1"/>
  <c r="CP496" i="4"/>
  <c r="DB496" i="4" s="1"/>
  <c r="CJ496" i="4"/>
  <c r="CV496" i="4" s="1"/>
  <c r="CH496" i="4"/>
  <c r="CT496" i="4" s="1"/>
  <c r="CE496" i="4"/>
  <c r="CQ496" i="4" s="1"/>
  <c r="CD496" i="4"/>
  <c r="CC496" i="4"/>
  <c r="CO496" i="4" s="1"/>
  <c r="DA496" i="4" s="1"/>
  <c r="CB496" i="4"/>
  <c r="CN496" i="4" s="1"/>
  <c r="CZ496" i="4" s="1"/>
  <c r="CA496" i="4"/>
  <c r="CM496" i="4" s="1"/>
  <c r="CY496" i="4" s="1"/>
  <c r="EA496" i="4" s="1"/>
  <c r="BZ496" i="4"/>
  <c r="CL496" i="4" s="1"/>
  <c r="CX496" i="4" s="1"/>
  <c r="BY496" i="4"/>
  <c r="CW496" i="4" s="1"/>
  <c r="BX496" i="4"/>
  <c r="BW496" i="4"/>
  <c r="BV496" i="4"/>
  <c r="BU496" i="4"/>
  <c r="CS496" i="4" s="1"/>
  <c r="BT496" i="4"/>
  <c r="CF496" i="4" s="1"/>
  <c r="CR496" i="4" s="1"/>
  <c r="DZ495" i="4"/>
  <c r="DU495" i="4"/>
  <c r="DQ495" i="4"/>
  <c r="EE495" i="4" s="1"/>
  <c r="DP495" i="4"/>
  <c r="DO495" i="4"/>
  <c r="DN495" i="4"/>
  <c r="DM495" i="4"/>
  <c r="EA495" i="4" s="1"/>
  <c r="DL495" i="4"/>
  <c r="DK495" i="4"/>
  <c r="DJ495" i="4"/>
  <c r="DX495" i="4" s="1"/>
  <c r="DI495" i="4"/>
  <c r="DW495" i="4" s="1"/>
  <c r="DH495" i="4"/>
  <c r="DG495" i="4"/>
  <c r="DF495" i="4"/>
  <c r="DA495" i="4"/>
  <c r="EC495" i="4" s="1"/>
  <c r="CW495" i="4"/>
  <c r="DY495" i="4" s="1"/>
  <c r="CO495" i="4"/>
  <c r="CL495" i="4"/>
  <c r="CX495" i="4" s="1"/>
  <c r="CJ495" i="4"/>
  <c r="CV495" i="4" s="1"/>
  <c r="CS495" i="4"/>
  <c r="CE495" i="4"/>
  <c r="CQ495" i="4" s="1"/>
  <c r="DC495" i="4" s="1"/>
  <c r="CD495" i="4"/>
  <c r="CP495" i="4" s="1"/>
  <c r="DB495" i="4" s="1"/>
  <c r="CC495" i="4"/>
  <c r="CB495" i="4"/>
  <c r="CN495" i="4" s="1"/>
  <c r="CZ495" i="4" s="1"/>
  <c r="CA495" i="4"/>
  <c r="CM495" i="4" s="1"/>
  <c r="CY495" i="4" s="1"/>
  <c r="BZ495" i="4"/>
  <c r="BY495" i="4"/>
  <c r="BX495" i="4"/>
  <c r="BW495" i="4"/>
  <c r="CU495" i="4" s="1"/>
  <c r="BV495" i="4"/>
  <c r="CH495" i="4" s="1"/>
  <c r="CT495" i="4" s="1"/>
  <c r="BU495" i="4"/>
  <c r="BT495" i="4"/>
  <c r="CF495" i="4" s="1"/>
  <c r="CR495" i="4" s="1"/>
  <c r="EB494" i="4"/>
  <c r="DZ494" i="4"/>
  <c r="DT494" i="4"/>
  <c r="DQ494" i="4"/>
  <c r="DP494" i="4"/>
  <c r="ED494" i="4" s="1"/>
  <c r="DO494" i="4"/>
  <c r="EC494" i="4" s="1"/>
  <c r="DN494" i="4"/>
  <c r="DM494" i="4"/>
  <c r="DL494" i="4"/>
  <c r="DK494" i="4"/>
  <c r="DJ494" i="4"/>
  <c r="DI494" i="4"/>
  <c r="DH494" i="4"/>
  <c r="DV494" i="4" s="1"/>
  <c r="DG494" i="4"/>
  <c r="DF494" i="4"/>
  <c r="CY494" i="4"/>
  <c r="EA494" i="4" s="1"/>
  <c r="CQ494" i="4"/>
  <c r="DC494" i="4" s="1"/>
  <c r="EE494" i="4" s="1"/>
  <c r="CN494" i="4"/>
  <c r="CZ494" i="4" s="1"/>
  <c r="CL494" i="4"/>
  <c r="CX494" i="4" s="1"/>
  <c r="CU494" i="4"/>
  <c r="DW494" i="4" s="1"/>
  <c r="CF494" i="4"/>
  <c r="CR494" i="4" s="1"/>
  <c r="CE494" i="4"/>
  <c r="CD494" i="4"/>
  <c r="CP494" i="4" s="1"/>
  <c r="DB494" i="4" s="1"/>
  <c r="CC494" i="4"/>
  <c r="CO494" i="4" s="1"/>
  <c r="DA494" i="4" s="1"/>
  <c r="CB494" i="4"/>
  <c r="CA494" i="4"/>
  <c r="CM494" i="4" s="1"/>
  <c r="BZ494" i="4"/>
  <c r="BY494" i="4"/>
  <c r="CW494" i="4" s="1"/>
  <c r="BX494" i="4"/>
  <c r="CJ494" i="4" s="1"/>
  <c r="CV494" i="4" s="1"/>
  <c r="BW494" i="4"/>
  <c r="BV494" i="4"/>
  <c r="CH494" i="4" s="1"/>
  <c r="CT494" i="4" s="1"/>
  <c r="BU494" i="4"/>
  <c r="CS494" i="4" s="1"/>
  <c r="BT494" i="4"/>
  <c r="ED493" i="4"/>
  <c r="EC493" i="4"/>
  <c r="DY493" i="4"/>
  <c r="DV493" i="4"/>
  <c r="DU493" i="4"/>
  <c r="DT493" i="4"/>
  <c r="DQ493" i="4"/>
  <c r="DP493" i="4"/>
  <c r="DO493" i="4"/>
  <c r="DN493" i="4"/>
  <c r="EB493" i="4" s="1"/>
  <c r="DM493" i="4"/>
  <c r="EA493" i="4" s="1"/>
  <c r="DL493" i="4"/>
  <c r="DZ493" i="4" s="1"/>
  <c r="DK493" i="4"/>
  <c r="DJ493" i="4"/>
  <c r="DI493" i="4"/>
  <c r="DH493" i="4"/>
  <c r="DG493" i="4"/>
  <c r="DF493" i="4"/>
  <c r="CS493" i="4"/>
  <c r="CP493" i="4"/>
  <c r="DB493" i="4" s="1"/>
  <c r="CO493" i="4"/>
  <c r="DA493" i="4" s="1"/>
  <c r="CN493" i="4"/>
  <c r="CZ493" i="4" s="1"/>
  <c r="CW493" i="4"/>
  <c r="CH493" i="4"/>
  <c r="CT493" i="4" s="1"/>
  <c r="CF493" i="4"/>
  <c r="CR493" i="4" s="1"/>
  <c r="CE493" i="4"/>
  <c r="CQ493" i="4" s="1"/>
  <c r="DC493" i="4" s="1"/>
  <c r="CD493" i="4"/>
  <c r="CC493" i="4"/>
  <c r="CB493" i="4"/>
  <c r="CA493" i="4"/>
  <c r="CM493" i="4" s="1"/>
  <c r="CY493" i="4" s="1"/>
  <c r="BZ493" i="4"/>
  <c r="CL493" i="4" s="1"/>
  <c r="CX493" i="4" s="1"/>
  <c r="BY493" i="4"/>
  <c r="BX493" i="4"/>
  <c r="CJ493" i="4" s="1"/>
  <c r="CV493" i="4" s="1"/>
  <c r="BW493" i="4"/>
  <c r="CU493" i="4" s="1"/>
  <c r="BV493" i="4"/>
  <c r="BU493" i="4"/>
  <c r="BT493" i="4"/>
  <c r="ED492" i="4"/>
  <c r="DX492" i="4"/>
  <c r="DV492" i="4"/>
  <c r="DQ492" i="4"/>
  <c r="DP492" i="4"/>
  <c r="DO492" i="4"/>
  <c r="DN492" i="4"/>
  <c r="DM492" i="4"/>
  <c r="DL492" i="4"/>
  <c r="DK492" i="4"/>
  <c r="DJ492" i="4"/>
  <c r="DI492" i="4"/>
  <c r="DH492" i="4"/>
  <c r="DG492" i="4"/>
  <c r="DF492" i="4"/>
  <c r="CX492" i="4"/>
  <c r="CR492" i="4"/>
  <c r="CP492" i="4"/>
  <c r="DB492" i="4" s="1"/>
  <c r="CJ492" i="4"/>
  <c r="CV492" i="4" s="1"/>
  <c r="CH492" i="4"/>
  <c r="CT492" i="4" s="1"/>
  <c r="CE492" i="4"/>
  <c r="CQ492" i="4" s="1"/>
  <c r="DC492" i="4" s="1"/>
  <c r="EE492" i="4" s="1"/>
  <c r="CD492" i="4"/>
  <c r="CC492" i="4"/>
  <c r="CO492" i="4" s="1"/>
  <c r="DA492" i="4" s="1"/>
  <c r="CB492" i="4"/>
  <c r="CN492" i="4" s="1"/>
  <c r="CZ492" i="4" s="1"/>
  <c r="CA492" i="4"/>
  <c r="CM492" i="4" s="1"/>
  <c r="CY492" i="4" s="1"/>
  <c r="EA492" i="4" s="1"/>
  <c r="BZ492" i="4"/>
  <c r="CL492" i="4" s="1"/>
  <c r="BY492" i="4"/>
  <c r="CW492" i="4" s="1"/>
  <c r="BX492" i="4"/>
  <c r="BW492" i="4"/>
  <c r="CU492" i="4" s="1"/>
  <c r="DW492" i="4" s="1"/>
  <c r="BV492" i="4"/>
  <c r="BU492" i="4"/>
  <c r="CS492" i="4" s="1"/>
  <c r="BT492" i="4"/>
  <c r="CF492" i="4" s="1"/>
  <c r="DZ491" i="4"/>
  <c r="DX491" i="4"/>
  <c r="DQ491" i="4"/>
  <c r="EE491" i="4" s="1"/>
  <c r="DP491" i="4"/>
  <c r="DO491" i="4"/>
  <c r="DN491" i="4"/>
  <c r="EB491" i="4" s="1"/>
  <c r="DM491" i="4"/>
  <c r="EA491" i="4" s="1"/>
  <c r="DL491" i="4"/>
  <c r="DK491" i="4"/>
  <c r="DJ491" i="4"/>
  <c r="DR491" i="4" s="1"/>
  <c r="DI491" i="4"/>
  <c r="DH491" i="4"/>
  <c r="DG491" i="4"/>
  <c r="DF491" i="4"/>
  <c r="DT491" i="4" s="1"/>
  <c r="CW491" i="4"/>
  <c r="DY491" i="4" s="1"/>
  <c r="CR491" i="4"/>
  <c r="CL491" i="4"/>
  <c r="CX491" i="4" s="1"/>
  <c r="CJ491" i="4"/>
  <c r="CV491" i="4" s="1"/>
  <c r="CE491" i="4"/>
  <c r="CQ491" i="4" s="1"/>
  <c r="DC491" i="4" s="1"/>
  <c r="CD491" i="4"/>
  <c r="CP491" i="4" s="1"/>
  <c r="DB491" i="4" s="1"/>
  <c r="CC491" i="4"/>
  <c r="CO491" i="4" s="1"/>
  <c r="DA491" i="4" s="1"/>
  <c r="EC491" i="4" s="1"/>
  <c r="CB491" i="4"/>
  <c r="CN491" i="4" s="1"/>
  <c r="CZ491" i="4" s="1"/>
  <c r="CA491" i="4"/>
  <c r="CM491" i="4" s="1"/>
  <c r="CY491" i="4" s="1"/>
  <c r="BZ491" i="4"/>
  <c r="BY491" i="4"/>
  <c r="BX491" i="4"/>
  <c r="BW491" i="4"/>
  <c r="CU491" i="4" s="1"/>
  <c r="BV491" i="4"/>
  <c r="CH491" i="4" s="1"/>
  <c r="CT491" i="4" s="1"/>
  <c r="BU491" i="4"/>
  <c r="CS491" i="4" s="1"/>
  <c r="DU491" i="4" s="1"/>
  <c r="BT491" i="4"/>
  <c r="CF491" i="4" s="1"/>
  <c r="DX490" i="4"/>
  <c r="DS490" i="4"/>
  <c r="DQ490" i="4"/>
  <c r="DP490" i="4"/>
  <c r="DO490" i="4"/>
  <c r="DN490" i="4"/>
  <c r="EB490" i="4" s="1"/>
  <c r="DM490" i="4"/>
  <c r="DL490" i="4"/>
  <c r="DZ490" i="4" s="1"/>
  <c r="DK490" i="4"/>
  <c r="DJ490" i="4"/>
  <c r="DI490" i="4"/>
  <c r="DH490" i="4"/>
  <c r="DV490" i="4" s="1"/>
  <c r="DG490" i="4"/>
  <c r="DF490" i="4"/>
  <c r="DT490" i="4" s="1"/>
  <c r="DA490" i="4"/>
  <c r="EC490" i="4" s="1"/>
  <c r="CZ490" i="4"/>
  <c r="CP490" i="4"/>
  <c r="DB490" i="4" s="1"/>
  <c r="CO490" i="4"/>
  <c r="CM490" i="4"/>
  <c r="CY490" i="4" s="1"/>
  <c r="CW490" i="4"/>
  <c r="DY490" i="4" s="1"/>
  <c r="CJ490" i="4"/>
  <c r="CV490" i="4" s="1"/>
  <c r="CH490" i="4"/>
  <c r="CT490" i="4" s="1"/>
  <c r="CS490" i="4"/>
  <c r="DU490" i="4" s="1"/>
  <c r="CE490" i="4"/>
  <c r="CQ490" i="4" s="1"/>
  <c r="DC490" i="4" s="1"/>
  <c r="CD490" i="4"/>
  <c r="CC490" i="4"/>
  <c r="CB490" i="4"/>
  <c r="CN490" i="4" s="1"/>
  <c r="CA490" i="4"/>
  <c r="BZ490" i="4"/>
  <c r="CL490" i="4" s="1"/>
  <c r="CX490" i="4" s="1"/>
  <c r="BY490" i="4"/>
  <c r="BX490" i="4"/>
  <c r="BW490" i="4"/>
  <c r="CU490" i="4" s="1"/>
  <c r="DW490" i="4" s="1"/>
  <c r="BV490" i="4"/>
  <c r="BU490" i="4"/>
  <c r="BT490" i="4"/>
  <c r="CF490" i="4" s="1"/>
  <c r="CR490" i="4" s="1"/>
  <c r="DZ489" i="4"/>
  <c r="DQ489" i="4"/>
  <c r="DP489" i="4"/>
  <c r="DO489" i="4"/>
  <c r="DN489" i="4"/>
  <c r="EB489" i="4" s="1"/>
  <c r="DM489" i="4"/>
  <c r="DL489" i="4"/>
  <c r="DK489" i="4"/>
  <c r="DJ489" i="4"/>
  <c r="DX489" i="4" s="1"/>
  <c r="DI489" i="4"/>
  <c r="DH489" i="4"/>
  <c r="DG489" i="4"/>
  <c r="DF489" i="4"/>
  <c r="DT489" i="4" s="1"/>
  <c r="CU489" i="4"/>
  <c r="DW489" i="4" s="1"/>
  <c r="CT489" i="4"/>
  <c r="CL489" i="4"/>
  <c r="CX489" i="4" s="1"/>
  <c r="CJ489" i="4"/>
  <c r="CV489" i="4" s="1"/>
  <c r="CS489" i="4"/>
  <c r="CE489" i="4"/>
  <c r="CQ489" i="4" s="1"/>
  <c r="DC489" i="4" s="1"/>
  <c r="EE489" i="4" s="1"/>
  <c r="CD489" i="4"/>
  <c r="CP489" i="4" s="1"/>
  <c r="DB489" i="4" s="1"/>
  <c r="CC489" i="4"/>
  <c r="CO489" i="4" s="1"/>
  <c r="DA489" i="4" s="1"/>
  <c r="CB489" i="4"/>
  <c r="CN489" i="4" s="1"/>
  <c r="CZ489" i="4" s="1"/>
  <c r="CA489" i="4"/>
  <c r="CM489" i="4" s="1"/>
  <c r="CY489" i="4" s="1"/>
  <c r="EA489" i="4" s="1"/>
  <c r="BZ489" i="4"/>
  <c r="BY489" i="4"/>
  <c r="CW489" i="4" s="1"/>
  <c r="DY489" i="4" s="1"/>
  <c r="BX489" i="4"/>
  <c r="BW489" i="4"/>
  <c r="BV489" i="4"/>
  <c r="CH489" i="4" s="1"/>
  <c r="BU489" i="4"/>
  <c r="BT489" i="4"/>
  <c r="CF489" i="4" s="1"/>
  <c r="CR489" i="4" s="1"/>
  <c r="DW488" i="4"/>
  <c r="DT488" i="4"/>
  <c r="DQ488" i="4"/>
  <c r="DP488" i="4"/>
  <c r="ED488" i="4" s="1"/>
  <c r="DO488" i="4"/>
  <c r="DN488" i="4"/>
  <c r="DM488" i="4"/>
  <c r="DL488" i="4"/>
  <c r="DK488" i="4"/>
  <c r="DS488" i="4" s="1"/>
  <c r="DE488" i="4" s="1"/>
  <c r="EG488" i="4" s="1"/>
  <c r="DJ488" i="4"/>
  <c r="DR488" i="4" s="1"/>
  <c r="DI488" i="4"/>
  <c r="DH488" i="4"/>
  <c r="DV488" i="4" s="1"/>
  <c r="DG488" i="4"/>
  <c r="DF488" i="4"/>
  <c r="DC488" i="4"/>
  <c r="EE488" i="4" s="1"/>
  <c r="CV488" i="4"/>
  <c r="CN488" i="4"/>
  <c r="CZ488" i="4" s="1"/>
  <c r="EB488" i="4" s="1"/>
  <c r="CM488" i="4"/>
  <c r="CY488" i="4" s="1"/>
  <c r="CL488" i="4"/>
  <c r="CX488" i="4" s="1"/>
  <c r="CF488" i="4"/>
  <c r="CR488" i="4" s="1"/>
  <c r="CE488" i="4"/>
  <c r="CQ488" i="4" s="1"/>
  <c r="CD488" i="4"/>
  <c r="CP488" i="4" s="1"/>
  <c r="DB488" i="4" s="1"/>
  <c r="CC488" i="4"/>
  <c r="CO488" i="4" s="1"/>
  <c r="DA488" i="4" s="1"/>
  <c r="EC488" i="4" s="1"/>
  <c r="CB488" i="4"/>
  <c r="CA488" i="4"/>
  <c r="BZ488" i="4"/>
  <c r="BY488" i="4"/>
  <c r="CW488" i="4" s="1"/>
  <c r="BX488" i="4"/>
  <c r="CJ488" i="4" s="1"/>
  <c r="BW488" i="4"/>
  <c r="CU488" i="4" s="1"/>
  <c r="BV488" i="4"/>
  <c r="CH488" i="4" s="1"/>
  <c r="CT488" i="4" s="1"/>
  <c r="BU488" i="4"/>
  <c r="CS488" i="4" s="1"/>
  <c r="BT488" i="4"/>
  <c r="DV487" i="4"/>
  <c r="DQ487" i="4"/>
  <c r="DP487" i="4"/>
  <c r="DO487" i="4"/>
  <c r="DN487" i="4"/>
  <c r="EB487" i="4" s="1"/>
  <c r="DM487" i="4"/>
  <c r="EA487" i="4" s="1"/>
  <c r="DL487" i="4"/>
  <c r="DK487" i="4"/>
  <c r="DJ487" i="4"/>
  <c r="DI487" i="4"/>
  <c r="DW487" i="4" s="1"/>
  <c r="DH487" i="4"/>
  <c r="DG487" i="4"/>
  <c r="DF487" i="4"/>
  <c r="CU487" i="4"/>
  <c r="CQ487" i="4"/>
  <c r="DC487" i="4" s="1"/>
  <c r="CP487" i="4"/>
  <c r="DB487" i="4" s="1"/>
  <c r="ED487" i="4" s="1"/>
  <c r="CN487" i="4"/>
  <c r="CZ487" i="4" s="1"/>
  <c r="CM487" i="4"/>
  <c r="CY487" i="4" s="1"/>
  <c r="CH487" i="4"/>
  <c r="CT487" i="4" s="1"/>
  <c r="CF487" i="4"/>
  <c r="CR487" i="4" s="1"/>
  <c r="CE487" i="4"/>
  <c r="CD487" i="4"/>
  <c r="CC487" i="4"/>
  <c r="CO487" i="4" s="1"/>
  <c r="DA487" i="4" s="1"/>
  <c r="CB487" i="4"/>
  <c r="CA487" i="4"/>
  <c r="BZ487" i="4"/>
  <c r="CL487" i="4" s="1"/>
  <c r="CX487" i="4" s="1"/>
  <c r="BY487" i="4"/>
  <c r="CW487" i="4" s="1"/>
  <c r="DY487" i="4" s="1"/>
  <c r="BX487" i="4"/>
  <c r="CJ487" i="4" s="1"/>
  <c r="CV487" i="4" s="1"/>
  <c r="BW487" i="4"/>
  <c r="BV487" i="4"/>
  <c r="BU487" i="4"/>
  <c r="CS487" i="4" s="1"/>
  <c r="BT487" i="4"/>
  <c r="EE486" i="4"/>
  <c r="DX486" i="4"/>
  <c r="DQ486" i="4"/>
  <c r="DP486" i="4"/>
  <c r="ED486" i="4" s="1"/>
  <c r="DO486" i="4"/>
  <c r="DN486" i="4"/>
  <c r="DM486" i="4"/>
  <c r="DL486" i="4"/>
  <c r="DZ486" i="4" s="1"/>
  <c r="DK486" i="4"/>
  <c r="DS486" i="4" s="1"/>
  <c r="DJ486" i="4"/>
  <c r="DI486" i="4"/>
  <c r="DH486" i="4"/>
  <c r="DG486" i="4"/>
  <c r="DF486" i="4"/>
  <c r="DA486" i="4"/>
  <c r="EC486" i="4" s="1"/>
  <c r="CZ486" i="4"/>
  <c r="CY486" i="4"/>
  <c r="CP486" i="4"/>
  <c r="DB486" i="4" s="1"/>
  <c r="CO486" i="4"/>
  <c r="CM486" i="4"/>
  <c r="CJ486" i="4"/>
  <c r="CV486" i="4" s="1"/>
  <c r="CH486" i="4"/>
  <c r="CT486" i="4" s="1"/>
  <c r="CE486" i="4"/>
  <c r="CQ486" i="4" s="1"/>
  <c r="DC486" i="4" s="1"/>
  <c r="CD486" i="4"/>
  <c r="CC486" i="4"/>
  <c r="CB486" i="4"/>
  <c r="CN486" i="4" s="1"/>
  <c r="CA486" i="4"/>
  <c r="BZ486" i="4"/>
  <c r="CL486" i="4" s="1"/>
  <c r="CX486" i="4" s="1"/>
  <c r="BY486" i="4"/>
  <c r="CW486" i="4" s="1"/>
  <c r="BX486" i="4"/>
  <c r="BW486" i="4"/>
  <c r="CU486" i="4" s="1"/>
  <c r="BV486" i="4"/>
  <c r="BU486" i="4"/>
  <c r="CS486" i="4" s="1"/>
  <c r="DU486" i="4" s="1"/>
  <c r="BT486" i="4"/>
  <c r="CF486" i="4" s="1"/>
  <c r="CR486" i="4" s="1"/>
  <c r="DQ485" i="4"/>
  <c r="DP485" i="4"/>
  <c r="DO485" i="4"/>
  <c r="EC485" i="4" s="1"/>
  <c r="DN485" i="4"/>
  <c r="DM485" i="4"/>
  <c r="DL485" i="4"/>
  <c r="DK485" i="4"/>
  <c r="DJ485" i="4"/>
  <c r="DI485" i="4"/>
  <c r="DH485" i="4"/>
  <c r="DG485" i="4"/>
  <c r="DF485" i="4"/>
  <c r="DC485" i="4"/>
  <c r="CY485" i="4"/>
  <c r="CT485" i="4"/>
  <c r="CQ485" i="4"/>
  <c r="CO485" i="4"/>
  <c r="DA485" i="4" s="1"/>
  <c r="CL485" i="4"/>
  <c r="CX485" i="4" s="1"/>
  <c r="DZ485" i="4" s="1"/>
  <c r="CJ485" i="4"/>
  <c r="CV485" i="4" s="1"/>
  <c r="CU485" i="4"/>
  <c r="DW485" i="4" s="1"/>
  <c r="CS485" i="4"/>
  <c r="CE485" i="4"/>
  <c r="CD485" i="4"/>
  <c r="CP485" i="4" s="1"/>
  <c r="DB485" i="4" s="1"/>
  <c r="CC485" i="4"/>
  <c r="CB485" i="4"/>
  <c r="CN485" i="4" s="1"/>
  <c r="CZ485" i="4" s="1"/>
  <c r="CA485" i="4"/>
  <c r="CM485" i="4" s="1"/>
  <c r="BZ485" i="4"/>
  <c r="BY485" i="4"/>
  <c r="CW485" i="4" s="1"/>
  <c r="DY485" i="4" s="1"/>
  <c r="BX485" i="4"/>
  <c r="BW485" i="4"/>
  <c r="BV485" i="4"/>
  <c r="CH485" i="4" s="1"/>
  <c r="BU485" i="4"/>
  <c r="BT485" i="4"/>
  <c r="CF485" i="4" s="1"/>
  <c r="CR485" i="4" s="1"/>
  <c r="EE484" i="4"/>
  <c r="EC484" i="4"/>
  <c r="EB484" i="4"/>
  <c r="DQ484" i="4"/>
  <c r="DP484" i="4"/>
  <c r="DO484" i="4"/>
  <c r="DN484" i="4"/>
  <c r="DM484" i="4"/>
  <c r="DL484" i="4"/>
  <c r="DK484" i="4"/>
  <c r="DJ484" i="4"/>
  <c r="DI484" i="4"/>
  <c r="DH484" i="4"/>
  <c r="DG484" i="4"/>
  <c r="DF484" i="4"/>
  <c r="CV484" i="4"/>
  <c r="CQ484" i="4"/>
  <c r="DC484" i="4" s="1"/>
  <c r="CN484" i="4"/>
  <c r="CZ484" i="4" s="1"/>
  <c r="CM484" i="4"/>
  <c r="CY484" i="4" s="1"/>
  <c r="EA484" i="4" s="1"/>
  <c r="CL484" i="4"/>
  <c r="CX484" i="4" s="1"/>
  <c r="CW484" i="4"/>
  <c r="DY484" i="4" s="1"/>
  <c r="CU484" i="4"/>
  <c r="CF484" i="4"/>
  <c r="CR484" i="4" s="1"/>
  <c r="DT484" i="4" s="1"/>
  <c r="CE484" i="4"/>
  <c r="CD484" i="4"/>
  <c r="CP484" i="4" s="1"/>
  <c r="DB484" i="4" s="1"/>
  <c r="CC484" i="4"/>
  <c r="CO484" i="4" s="1"/>
  <c r="DA484" i="4" s="1"/>
  <c r="CB484" i="4"/>
  <c r="CA484" i="4"/>
  <c r="BZ484" i="4"/>
  <c r="BY484" i="4"/>
  <c r="BX484" i="4"/>
  <c r="CJ484" i="4" s="1"/>
  <c r="BW484" i="4"/>
  <c r="BV484" i="4"/>
  <c r="CH484" i="4" s="1"/>
  <c r="CT484" i="4" s="1"/>
  <c r="BU484" i="4"/>
  <c r="CS484" i="4" s="1"/>
  <c r="BT484" i="4"/>
  <c r="EC483" i="4"/>
  <c r="DQ483" i="4"/>
  <c r="DP483" i="4"/>
  <c r="DO483" i="4"/>
  <c r="DN483" i="4"/>
  <c r="EB483" i="4" s="1"/>
  <c r="DM483" i="4"/>
  <c r="EA483" i="4" s="1"/>
  <c r="DL483" i="4"/>
  <c r="DK483" i="4"/>
  <c r="DS483" i="4" s="1"/>
  <c r="DJ483" i="4"/>
  <c r="DI483" i="4"/>
  <c r="DH483" i="4"/>
  <c r="DG483" i="4"/>
  <c r="DF483" i="4"/>
  <c r="DC483" i="4"/>
  <c r="EE483" i="4" s="1"/>
  <c r="CV483" i="4"/>
  <c r="CU483" i="4"/>
  <c r="DW483" i="4" s="1"/>
  <c r="CS483" i="4"/>
  <c r="DU483" i="4" s="1"/>
  <c r="CQ483" i="4"/>
  <c r="CP483" i="4"/>
  <c r="DB483" i="4" s="1"/>
  <c r="ED483" i="4" s="1"/>
  <c r="CN483" i="4"/>
  <c r="CZ483" i="4" s="1"/>
  <c r="CH483" i="4"/>
  <c r="CT483" i="4" s="1"/>
  <c r="DV483" i="4" s="1"/>
  <c r="CF483" i="4"/>
  <c r="CR483" i="4" s="1"/>
  <c r="CE483" i="4"/>
  <c r="CD483" i="4"/>
  <c r="CC483" i="4"/>
  <c r="CO483" i="4" s="1"/>
  <c r="DA483" i="4" s="1"/>
  <c r="CB483" i="4"/>
  <c r="CA483" i="4"/>
  <c r="CM483" i="4" s="1"/>
  <c r="CY483" i="4" s="1"/>
  <c r="BZ483" i="4"/>
  <c r="CL483" i="4" s="1"/>
  <c r="CX483" i="4" s="1"/>
  <c r="BY483" i="4"/>
  <c r="CW483" i="4" s="1"/>
  <c r="BX483" i="4"/>
  <c r="CJ483" i="4" s="1"/>
  <c r="BW483" i="4"/>
  <c r="BV483" i="4"/>
  <c r="BU483" i="4"/>
  <c r="BT483" i="4"/>
  <c r="EA482" i="4"/>
  <c r="DQ482" i="4"/>
  <c r="DP482" i="4"/>
  <c r="DO482" i="4"/>
  <c r="EC482" i="4" s="1"/>
  <c r="DN482" i="4"/>
  <c r="EB482" i="4" s="1"/>
  <c r="DM482" i="4"/>
  <c r="DL482" i="4"/>
  <c r="DK482" i="4"/>
  <c r="DJ482" i="4"/>
  <c r="DI482" i="4"/>
  <c r="DH482" i="4"/>
  <c r="DG482" i="4"/>
  <c r="DF482" i="4"/>
  <c r="CX482" i="4"/>
  <c r="CS482" i="4"/>
  <c r="DU482" i="4" s="1"/>
  <c r="CR482" i="4"/>
  <c r="CM482" i="4"/>
  <c r="CY482" i="4" s="1"/>
  <c r="CL482" i="4"/>
  <c r="CW482" i="4"/>
  <c r="CJ482" i="4"/>
  <c r="CV482" i="4" s="1"/>
  <c r="DX482" i="4" s="1"/>
  <c r="CE482" i="4"/>
  <c r="CQ482" i="4" s="1"/>
  <c r="DC482" i="4" s="1"/>
  <c r="EE482" i="4" s="1"/>
  <c r="CD482" i="4"/>
  <c r="CP482" i="4" s="1"/>
  <c r="DB482" i="4" s="1"/>
  <c r="CC482" i="4"/>
  <c r="CO482" i="4" s="1"/>
  <c r="DA482" i="4" s="1"/>
  <c r="CB482" i="4"/>
  <c r="CN482" i="4" s="1"/>
  <c r="CZ482" i="4" s="1"/>
  <c r="CA482" i="4"/>
  <c r="BZ482" i="4"/>
  <c r="BY482" i="4"/>
  <c r="BX482" i="4"/>
  <c r="BW482" i="4"/>
  <c r="CU482" i="4" s="1"/>
  <c r="DW482" i="4" s="1"/>
  <c r="BV482" i="4"/>
  <c r="CH482" i="4" s="1"/>
  <c r="CT482" i="4" s="1"/>
  <c r="BU482" i="4"/>
  <c r="BT482" i="4"/>
  <c r="CF482" i="4" s="1"/>
  <c r="DZ481" i="4"/>
  <c r="DQ481" i="4"/>
  <c r="DP481" i="4"/>
  <c r="DO481" i="4"/>
  <c r="EC481" i="4" s="1"/>
  <c r="DN481" i="4"/>
  <c r="DM481" i="4"/>
  <c r="DL481" i="4"/>
  <c r="DK481" i="4"/>
  <c r="DJ481" i="4"/>
  <c r="DI481" i="4"/>
  <c r="DH481" i="4"/>
  <c r="DG481" i="4"/>
  <c r="DF481" i="4"/>
  <c r="DB481" i="4"/>
  <c r="ED481" i="4" s="1"/>
  <c r="CV481" i="4"/>
  <c r="CU481" i="4"/>
  <c r="DW481" i="4" s="1"/>
  <c r="CT481" i="4"/>
  <c r="DV481" i="4" s="1"/>
  <c r="CO481" i="4"/>
  <c r="DA481" i="4" s="1"/>
  <c r="CN481" i="4"/>
  <c r="CZ481" i="4" s="1"/>
  <c r="EB481" i="4" s="1"/>
  <c r="CL481" i="4"/>
  <c r="CX481" i="4" s="1"/>
  <c r="CS481" i="4"/>
  <c r="CF481" i="4"/>
  <c r="CR481" i="4" s="1"/>
  <c r="DT481" i="4" s="1"/>
  <c r="CE481" i="4"/>
  <c r="CQ481" i="4" s="1"/>
  <c r="DC481" i="4" s="1"/>
  <c r="EE481" i="4" s="1"/>
  <c r="CD481" i="4"/>
  <c r="CP481" i="4" s="1"/>
  <c r="CC481" i="4"/>
  <c r="CB481" i="4"/>
  <c r="CA481" i="4"/>
  <c r="CM481" i="4" s="1"/>
  <c r="CY481" i="4" s="1"/>
  <c r="EA481" i="4" s="1"/>
  <c r="BZ481" i="4"/>
  <c r="BY481" i="4"/>
  <c r="CW481" i="4" s="1"/>
  <c r="BX481" i="4"/>
  <c r="CJ481" i="4" s="1"/>
  <c r="BW481" i="4"/>
  <c r="BV481" i="4"/>
  <c r="CH481" i="4" s="1"/>
  <c r="BU481" i="4"/>
  <c r="BT481" i="4"/>
  <c r="ED480" i="4"/>
  <c r="EB480" i="4"/>
  <c r="DT480" i="4"/>
  <c r="DQ480" i="4"/>
  <c r="DP480" i="4"/>
  <c r="DO480" i="4"/>
  <c r="EC480" i="4" s="1"/>
  <c r="DN480" i="4"/>
  <c r="DM480" i="4"/>
  <c r="DL480" i="4"/>
  <c r="DK480" i="4"/>
  <c r="DJ480" i="4"/>
  <c r="DI480" i="4"/>
  <c r="DH480" i="4"/>
  <c r="DG480" i="4"/>
  <c r="DS480" i="4" s="1"/>
  <c r="DF480" i="4"/>
  <c r="CQ480" i="4"/>
  <c r="DC480" i="4" s="1"/>
  <c r="EE480" i="4" s="1"/>
  <c r="CP480" i="4"/>
  <c r="DB480" i="4" s="1"/>
  <c r="CN480" i="4"/>
  <c r="CZ480" i="4" s="1"/>
  <c r="CU480" i="4"/>
  <c r="CH480" i="4"/>
  <c r="CT480" i="4" s="1"/>
  <c r="DV480" i="4" s="1"/>
  <c r="CS480" i="4"/>
  <c r="DU480" i="4" s="1"/>
  <c r="CF480" i="4"/>
  <c r="CR480" i="4" s="1"/>
  <c r="CE480" i="4"/>
  <c r="CD480" i="4"/>
  <c r="CC480" i="4"/>
  <c r="CO480" i="4" s="1"/>
  <c r="DA480" i="4" s="1"/>
  <c r="CB480" i="4"/>
  <c r="CA480" i="4"/>
  <c r="CM480" i="4" s="1"/>
  <c r="CY480" i="4" s="1"/>
  <c r="BZ480" i="4"/>
  <c r="CL480" i="4" s="1"/>
  <c r="CX480" i="4" s="1"/>
  <c r="BY480" i="4"/>
  <c r="CW480" i="4" s="1"/>
  <c r="BX480" i="4"/>
  <c r="CJ480" i="4" s="1"/>
  <c r="CV480" i="4" s="1"/>
  <c r="DX480" i="4" s="1"/>
  <c r="BW480" i="4"/>
  <c r="BV480" i="4"/>
  <c r="BU480" i="4"/>
  <c r="BT480" i="4"/>
  <c r="DQ479" i="4"/>
  <c r="DP479" i="4"/>
  <c r="DO479" i="4"/>
  <c r="EC479" i="4" s="1"/>
  <c r="DN479" i="4"/>
  <c r="DM479" i="4"/>
  <c r="EA479" i="4" s="1"/>
  <c r="DL479" i="4"/>
  <c r="DZ479" i="4" s="1"/>
  <c r="DK479" i="4"/>
  <c r="DJ479" i="4"/>
  <c r="DI479" i="4"/>
  <c r="DH479" i="4"/>
  <c r="DG479" i="4"/>
  <c r="DF479" i="4"/>
  <c r="DA479" i="4"/>
  <c r="CY479" i="4"/>
  <c r="CS479" i="4"/>
  <c r="DU479" i="4" s="1"/>
  <c r="CR479" i="4"/>
  <c r="CQ479" i="4"/>
  <c r="DC479" i="4" s="1"/>
  <c r="EE479" i="4" s="1"/>
  <c r="CP479" i="4"/>
  <c r="DB479" i="4" s="1"/>
  <c r="ED479" i="4" s="1"/>
  <c r="CO479" i="4"/>
  <c r="CM479" i="4"/>
  <c r="CJ479" i="4"/>
  <c r="CV479" i="4" s="1"/>
  <c r="DX479" i="4" s="1"/>
  <c r="CU479" i="4"/>
  <c r="DW479" i="4" s="1"/>
  <c r="CH479" i="4"/>
  <c r="CT479" i="4" s="1"/>
  <c r="DV479" i="4" s="1"/>
  <c r="CE479" i="4"/>
  <c r="CD479" i="4"/>
  <c r="CC479" i="4"/>
  <c r="CB479" i="4"/>
  <c r="CN479" i="4" s="1"/>
  <c r="CZ479" i="4" s="1"/>
  <c r="CA479" i="4"/>
  <c r="BZ479" i="4"/>
  <c r="CL479" i="4" s="1"/>
  <c r="CX479" i="4" s="1"/>
  <c r="BY479" i="4"/>
  <c r="CW479" i="4" s="1"/>
  <c r="BX479" i="4"/>
  <c r="BW479" i="4"/>
  <c r="BV479" i="4"/>
  <c r="BU479" i="4"/>
  <c r="BT479" i="4"/>
  <c r="CF479" i="4" s="1"/>
  <c r="DZ478" i="4"/>
  <c r="DQ478" i="4"/>
  <c r="DP478" i="4"/>
  <c r="DO478" i="4"/>
  <c r="DN478" i="4"/>
  <c r="EB478" i="4" s="1"/>
  <c r="DM478" i="4"/>
  <c r="DL478" i="4"/>
  <c r="DK478" i="4"/>
  <c r="DJ478" i="4"/>
  <c r="DX478" i="4" s="1"/>
  <c r="DI478" i="4"/>
  <c r="DH478" i="4"/>
  <c r="DG478" i="4"/>
  <c r="DF478" i="4"/>
  <c r="DB478" i="4"/>
  <c r="DA478" i="4"/>
  <c r="EC478" i="4" s="1"/>
  <c r="CZ478" i="4"/>
  <c r="CR478" i="4"/>
  <c r="CO478" i="4"/>
  <c r="CL478" i="4"/>
  <c r="CX478" i="4" s="1"/>
  <c r="CJ478" i="4"/>
  <c r="CV478" i="4" s="1"/>
  <c r="CU478" i="4"/>
  <c r="CS478" i="4"/>
  <c r="DU478" i="4" s="1"/>
  <c r="CE478" i="4"/>
  <c r="CQ478" i="4" s="1"/>
  <c r="DC478" i="4" s="1"/>
  <c r="EE478" i="4" s="1"/>
  <c r="CD478" i="4"/>
  <c r="CP478" i="4" s="1"/>
  <c r="CC478" i="4"/>
  <c r="CB478" i="4"/>
  <c r="CN478" i="4" s="1"/>
  <c r="CA478" i="4"/>
  <c r="CM478" i="4" s="1"/>
  <c r="CY478" i="4" s="1"/>
  <c r="EA478" i="4" s="1"/>
  <c r="BZ478" i="4"/>
  <c r="BY478" i="4"/>
  <c r="CW478" i="4" s="1"/>
  <c r="BX478" i="4"/>
  <c r="BW478" i="4"/>
  <c r="BV478" i="4"/>
  <c r="CH478" i="4" s="1"/>
  <c r="CT478" i="4" s="1"/>
  <c r="BU478" i="4"/>
  <c r="BT478" i="4"/>
  <c r="CF478" i="4" s="1"/>
  <c r="EB477" i="4"/>
  <c r="EA477" i="4"/>
  <c r="DZ477" i="4"/>
  <c r="DQ477" i="4"/>
  <c r="DP477" i="4"/>
  <c r="DO477" i="4"/>
  <c r="DN477" i="4"/>
  <c r="DM477" i="4"/>
  <c r="DL477" i="4"/>
  <c r="DK477" i="4"/>
  <c r="DJ477" i="4"/>
  <c r="DI477" i="4"/>
  <c r="DH477" i="4"/>
  <c r="DG477" i="4"/>
  <c r="DF477" i="4"/>
  <c r="DB477" i="4"/>
  <c r="CO477" i="4"/>
  <c r="DA477" i="4" s="1"/>
  <c r="EC477" i="4" s="1"/>
  <c r="CN477" i="4"/>
  <c r="CZ477" i="4" s="1"/>
  <c r="CL477" i="4"/>
  <c r="CX477" i="4" s="1"/>
  <c r="CS477" i="4"/>
  <c r="DU477" i="4" s="1"/>
  <c r="CF477" i="4"/>
  <c r="CR477" i="4" s="1"/>
  <c r="DT477" i="4" s="1"/>
  <c r="CE477" i="4"/>
  <c r="CQ477" i="4" s="1"/>
  <c r="DC477" i="4" s="1"/>
  <c r="CD477" i="4"/>
  <c r="CP477" i="4" s="1"/>
  <c r="CC477" i="4"/>
  <c r="CB477" i="4"/>
  <c r="CA477" i="4"/>
  <c r="CM477" i="4" s="1"/>
  <c r="CY477" i="4" s="1"/>
  <c r="BZ477" i="4"/>
  <c r="BY477" i="4"/>
  <c r="CW477" i="4" s="1"/>
  <c r="BX477" i="4"/>
  <c r="CJ477" i="4" s="1"/>
  <c r="CV477" i="4" s="1"/>
  <c r="BW477" i="4"/>
  <c r="CU477" i="4" s="1"/>
  <c r="BV477" i="4"/>
  <c r="CH477" i="4" s="1"/>
  <c r="CT477" i="4" s="1"/>
  <c r="BU477" i="4"/>
  <c r="BT477" i="4"/>
  <c r="ED476" i="4"/>
  <c r="EB476" i="4"/>
  <c r="DT476" i="4"/>
  <c r="DQ476" i="4"/>
  <c r="DP476" i="4"/>
  <c r="DO476" i="4"/>
  <c r="DN476" i="4"/>
  <c r="DM476" i="4"/>
  <c r="DL476" i="4"/>
  <c r="DK476" i="4"/>
  <c r="DY476" i="4" s="1"/>
  <c r="DJ476" i="4"/>
  <c r="DI476" i="4"/>
  <c r="DW476" i="4" s="1"/>
  <c r="DH476" i="4"/>
  <c r="DG476" i="4"/>
  <c r="DF476" i="4"/>
  <c r="DR476" i="4" s="1"/>
  <c r="DC476" i="4"/>
  <c r="DA476" i="4"/>
  <c r="EC476" i="4" s="1"/>
  <c r="CY476" i="4"/>
  <c r="CR476" i="4"/>
  <c r="CQ476" i="4"/>
  <c r="CP476" i="4"/>
  <c r="DB476" i="4" s="1"/>
  <c r="CN476" i="4"/>
  <c r="CZ476" i="4" s="1"/>
  <c r="CU476" i="4"/>
  <c r="CH476" i="4"/>
  <c r="CT476" i="4" s="1"/>
  <c r="DV476" i="4" s="1"/>
  <c r="CS476" i="4"/>
  <c r="CF476" i="4"/>
  <c r="CE476" i="4"/>
  <c r="CD476" i="4"/>
  <c r="CC476" i="4"/>
  <c r="CO476" i="4" s="1"/>
  <c r="CB476" i="4"/>
  <c r="CA476" i="4"/>
  <c r="CM476" i="4" s="1"/>
  <c r="BZ476" i="4"/>
  <c r="CL476" i="4" s="1"/>
  <c r="CX476" i="4" s="1"/>
  <c r="BY476" i="4"/>
  <c r="CW476" i="4" s="1"/>
  <c r="BX476" i="4"/>
  <c r="CJ476" i="4" s="1"/>
  <c r="CV476" i="4" s="1"/>
  <c r="BW476" i="4"/>
  <c r="BV476" i="4"/>
  <c r="BU476" i="4"/>
  <c r="BT476" i="4"/>
  <c r="EE475" i="4"/>
  <c r="DQ475" i="4"/>
  <c r="DP475" i="4"/>
  <c r="ED475" i="4" s="1"/>
  <c r="DO475" i="4"/>
  <c r="DN475" i="4"/>
  <c r="DM475" i="4"/>
  <c r="DL475" i="4"/>
  <c r="DZ475" i="4" s="1"/>
  <c r="DK475" i="4"/>
  <c r="DJ475" i="4"/>
  <c r="DI475" i="4"/>
  <c r="DH475" i="4"/>
  <c r="DV475" i="4" s="1"/>
  <c r="DG475" i="4"/>
  <c r="DF475" i="4"/>
  <c r="DA475" i="4"/>
  <c r="CZ475" i="4"/>
  <c r="CQ475" i="4"/>
  <c r="DC475" i="4" s="1"/>
  <c r="CP475" i="4"/>
  <c r="DB475" i="4" s="1"/>
  <c r="CW475" i="4"/>
  <c r="DY475" i="4" s="1"/>
  <c r="CJ475" i="4"/>
  <c r="CV475" i="4" s="1"/>
  <c r="DX475" i="4" s="1"/>
  <c r="CU475" i="4"/>
  <c r="DW475" i="4" s="1"/>
  <c r="CH475" i="4"/>
  <c r="CT475" i="4" s="1"/>
  <c r="CE475" i="4"/>
  <c r="CD475" i="4"/>
  <c r="CC475" i="4"/>
  <c r="CO475" i="4" s="1"/>
  <c r="CB475" i="4"/>
  <c r="CN475" i="4" s="1"/>
  <c r="CA475" i="4"/>
  <c r="CM475" i="4" s="1"/>
  <c r="CY475" i="4" s="1"/>
  <c r="EA475" i="4" s="1"/>
  <c r="BZ475" i="4"/>
  <c r="CL475" i="4" s="1"/>
  <c r="CX475" i="4" s="1"/>
  <c r="BY475" i="4"/>
  <c r="BX475" i="4"/>
  <c r="BW475" i="4"/>
  <c r="BV475" i="4"/>
  <c r="BU475" i="4"/>
  <c r="CS475" i="4" s="1"/>
  <c r="BT475" i="4"/>
  <c r="CF475" i="4" s="1"/>
  <c r="CR475" i="4" s="1"/>
  <c r="EA474" i="4"/>
  <c r="DZ474" i="4"/>
  <c r="DQ474" i="4"/>
  <c r="DP474" i="4"/>
  <c r="DO474" i="4"/>
  <c r="DN474" i="4"/>
  <c r="EB474" i="4" s="1"/>
  <c r="DM474" i="4"/>
  <c r="DL474" i="4"/>
  <c r="DK474" i="4"/>
  <c r="DJ474" i="4"/>
  <c r="DI474" i="4"/>
  <c r="DH474" i="4"/>
  <c r="DG474" i="4"/>
  <c r="DF474" i="4"/>
  <c r="DT474" i="4" s="1"/>
  <c r="DC474" i="4"/>
  <c r="DB474" i="4"/>
  <c r="CT474" i="4"/>
  <c r="CM474" i="4"/>
  <c r="CY474" i="4" s="1"/>
  <c r="CL474" i="4"/>
  <c r="CX474" i="4" s="1"/>
  <c r="CW474" i="4"/>
  <c r="DY474" i="4" s="1"/>
  <c r="CJ474" i="4"/>
  <c r="CV474" i="4" s="1"/>
  <c r="CE474" i="4"/>
  <c r="CQ474" i="4" s="1"/>
  <c r="CD474" i="4"/>
  <c r="CP474" i="4" s="1"/>
  <c r="CC474" i="4"/>
  <c r="CO474" i="4" s="1"/>
  <c r="DA474" i="4" s="1"/>
  <c r="EC474" i="4" s="1"/>
  <c r="CB474" i="4"/>
  <c r="CN474" i="4" s="1"/>
  <c r="CZ474" i="4" s="1"/>
  <c r="CA474" i="4"/>
  <c r="BZ474" i="4"/>
  <c r="BY474" i="4"/>
  <c r="BX474" i="4"/>
  <c r="BW474" i="4"/>
  <c r="CU474" i="4" s="1"/>
  <c r="BV474" i="4"/>
  <c r="CH474" i="4" s="1"/>
  <c r="BU474" i="4"/>
  <c r="CS474" i="4" s="1"/>
  <c r="DU474" i="4" s="1"/>
  <c r="BT474" i="4"/>
  <c r="CF474" i="4" s="1"/>
  <c r="CR474" i="4" s="1"/>
  <c r="DU473" i="4"/>
  <c r="DT473" i="4"/>
  <c r="DQ473" i="4"/>
  <c r="DP473" i="4"/>
  <c r="DO473" i="4"/>
  <c r="DN473" i="4"/>
  <c r="DM473" i="4"/>
  <c r="EA473" i="4" s="1"/>
  <c r="DL473" i="4"/>
  <c r="DK473" i="4"/>
  <c r="DS473" i="4" s="1"/>
  <c r="DJ473" i="4"/>
  <c r="DI473" i="4"/>
  <c r="DH473" i="4"/>
  <c r="DG473" i="4"/>
  <c r="DF473" i="4"/>
  <c r="CV473" i="4"/>
  <c r="CO473" i="4"/>
  <c r="DA473" i="4" s="1"/>
  <c r="EC473" i="4" s="1"/>
  <c r="CN473" i="4"/>
  <c r="CZ473" i="4" s="1"/>
  <c r="EB473" i="4" s="1"/>
  <c r="CM473" i="4"/>
  <c r="CY473" i="4" s="1"/>
  <c r="CL473" i="4"/>
  <c r="CX473" i="4" s="1"/>
  <c r="CS473" i="4"/>
  <c r="CF473" i="4"/>
  <c r="CR473" i="4" s="1"/>
  <c r="CE473" i="4"/>
  <c r="CQ473" i="4" s="1"/>
  <c r="DC473" i="4" s="1"/>
  <c r="EE473" i="4" s="1"/>
  <c r="CD473" i="4"/>
  <c r="CP473" i="4" s="1"/>
  <c r="DB473" i="4" s="1"/>
  <c r="CC473" i="4"/>
  <c r="CB473" i="4"/>
  <c r="CA473" i="4"/>
  <c r="BZ473" i="4"/>
  <c r="BY473" i="4"/>
  <c r="CW473" i="4" s="1"/>
  <c r="BX473" i="4"/>
  <c r="CJ473" i="4" s="1"/>
  <c r="BW473" i="4"/>
  <c r="CU473" i="4" s="1"/>
  <c r="DW473" i="4" s="1"/>
  <c r="BV473" i="4"/>
  <c r="CH473" i="4" s="1"/>
  <c r="CT473" i="4" s="1"/>
  <c r="BU473" i="4"/>
  <c r="BT473" i="4"/>
  <c r="EE472" i="4"/>
  <c r="DV472" i="4"/>
  <c r="DQ472" i="4"/>
  <c r="DP472" i="4"/>
  <c r="DO472" i="4"/>
  <c r="EC472" i="4" s="1"/>
  <c r="DN472" i="4"/>
  <c r="DM472" i="4"/>
  <c r="DL472" i="4"/>
  <c r="DK472" i="4"/>
  <c r="DJ472" i="4"/>
  <c r="DI472" i="4"/>
  <c r="DH472" i="4"/>
  <c r="DG472" i="4"/>
  <c r="DS472" i="4" s="1"/>
  <c r="DF472" i="4"/>
  <c r="CX472" i="4"/>
  <c r="CQ472" i="4"/>
  <c r="DC472" i="4" s="1"/>
  <c r="CP472" i="4"/>
  <c r="DB472" i="4" s="1"/>
  <c r="ED472" i="4" s="1"/>
  <c r="CO472" i="4"/>
  <c r="DA472" i="4" s="1"/>
  <c r="CN472" i="4"/>
  <c r="CZ472" i="4" s="1"/>
  <c r="CU472" i="4"/>
  <c r="DW472" i="4" s="1"/>
  <c r="CH472" i="4"/>
  <c r="CT472" i="4" s="1"/>
  <c r="CS472" i="4"/>
  <c r="CF472" i="4"/>
  <c r="CR472" i="4" s="1"/>
  <c r="CE472" i="4"/>
  <c r="CD472" i="4"/>
  <c r="CC472" i="4"/>
  <c r="CB472" i="4"/>
  <c r="CA472" i="4"/>
  <c r="CM472" i="4" s="1"/>
  <c r="CY472" i="4" s="1"/>
  <c r="BZ472" i="4"/>
  <c r="CL472" i="4" s="1"/>
  <c r="BY472" i="4"/>
  <c r="CW472" i="4" s="1"/>
  <c r="DY472" i="4" s="1"/>
  <c r="BX472" i="4"/>
  <c r="CJ472" i="4" s="1"/>
  <c r="CV472" i="4" s="1"/>
  <c r="BW472" i="4"/>
  <c r="BV472" i="4"/>
  <c r="BU472" i="4"/>
  <c r="BT472" i="4"/>
  <c r="DX471" i="4"/>
  <c r="DQ471" i="4"/>
  <c r="EE471" i="4" s="1"/>
  <c r="DP471" i="4"/>
  <c r="DO471" i="4"/>
  <c r="DN471" i="4"/>
  <c r="DM471" i="4"/>
  <c r="DL471" i="4"/>
  <c r="DK471" i="4"/>
  <c r="DJ471" i="4"/>
  <c r="DI471" i="4"/>
  <c r="DH471" i="4"/>
  <c r="DG471" i="4"/>
  <c r="DF471" i="4"/>
  <c r="DA471" i="4"/>
  <c r="CY471" i="4"/>
  <c r="EA471" i="4" s="1"/>
  <c r="CS471" i="4"/>
  <c r="CR471" i="4"/>
  <c r="CQ471" i="4"/>
  <c r="DC471" i="4" s="1"/>
  <c r="CP471" i="4"/>
  <c r="DB471" i="4" s="1"/>
  <c r="CW471" i="4"/>
  <c r="DY471" i="4" s="1"/>
  <c r="CJ471" i="4"/>
  <c r="CV471" i="4" s="1"/>
  <c r="CU471" i="4"/>
  <c r="CH471" i="4"/>
  <c r="CT471" i="4" s="1"/>
  <c r="CE471" i="4"/>
  <c r="CD471" i="4"/>
  <c r="CC471" i="4"/>
  <c r="CO471" i="4" s="1"/>
  <c r="CB471" i="4"/>
  <c r="CN471" i="4" s="1"/>
  <c r="CZ471" i="4" s="1"/>
  <c r="CA471" i="4"/>
  <c r="CM471" i="4" s="1"/>
  <c r="BZ471" i="4"/>
  <c r="CL471" i="4" s="1"/>
  <c r="CX471" i="4" s="1"/>
  <c r="BY471" i="4"/>
  <c r="BX471" i="4"/>
  <c r="BW471" i="4"/>
  <c r="BV471" i="4"/>
  <c r="BU471" i="4"/>
  <c r="BT471" i="4"/>
  <c r="CF471" i="4" s="1"/>
  <c r="EA470" i="4"/>
  <c r="DQ470" i="4"/>
  <c r="DP470" i="4"/>
  <c r="DO470" i="4"/>
  <c r="DN470" i="4"/>
  <c r="EB470" i="4" s="1"/>
  <c r="DM470" i="4"/>
  <c r="DL470" i="4"/>
  <c r="DK470" i="4"/>
  <c r="DJ470" i="4"/>
  <c r="DX470" i="4" s="1"/>
  <c r="DI470" i="4"/>
  <c r="DH470" i="4"/>
  <c r="DG470" i="4"/>
  <c r="DF470" i="4"/>
  <c r="DT470" i="4" s="1"/>
  <c r="DA470" i="4"/>
  <c r="EC470" i="4" s="1"/>
  <c r="CU470" i="4"/>
  <c r="CM470" i="4"/>
  <c r="CY470" i="4" s="1"/>
  <c r="CL470" i="4"/>
  <c r="CX470" i="4" s="1"/>
  <c r="DZ470" i="4" s="1"/>
  <c r="CW470" i="4"/>
  <c r="CJ470" i="4"/>
  <c r="CV470" i="4" s="1"/>
  <c r="CE470" i="4"/>
  <c r="CQ470" i="4" s="1"/>
  <c r="DC470" i="4" s="1"/>
  <c r="CD470" i="4"/>
  <c r="CP470" i="4" s="1"/>
  <c r="DB470" i="4" s="1"/>
  <c r="CC470" i="4"/>
  <c r="CO470" i="4" s="1"/>
  <c r="CB470" i="4"/>
  <c r="CN470" i="4" s="1"/>
  <c r="CZ470" i="4" s="1"/>
  <c r="CA470" i="4"/>
  <c r="BZ470" i="4"/>
  <c r="BY470" i="4"/>
  <c r="BX470" i="4"/>
  <c r="BW470" i="4"/>
  <c r="BV470" i="4"/>
  <c r="CH470" i="4" s="1"/>
  <c r="CT470" i="4" s="1"/>
  <c r="BU470" i="4"/>
  <c r="CS470" i="4" s="1"/>
  <c r="DU470" i="4" s="1"/>
  <c r="BT470" i="4"/>
  <c r="CF470" i="4" s="1"/>
  <c r="CR470" i="4" s="1"/>
  <c r="DS469" i="4"/>
  <c r="DQ469" i="4"/>
  <c r="DP469" i="4"/>
  <c r="DO469" i="4"/>
  <c r="DN469" i="4"/>
  <c r="DM469" i="4"/>
  <c r="EA469" i="4" s="1"/>
  <c r="DL469" i="4"/>
  <c r="DK469" i="4"/>
  <c r="DJ469" i="4"/>
  <c r="DR469" i="4" s="1"/>
  <c r="DD469" i="4" s="1"/>
  <c r="DI469" i="4"/>
  <c r="DH469" i="4"/>
  <c r="DG469" i="4"/>
  <c r="DF469" i="4"/>
  <c r="DC469" i="4"/>
  <c r="EE469" i="4" s="1"/>
  <c r="CW469" i="4"/>
  <c r="CO469" i="4"/>
  <c r="DA469" i="4" s="1"/>
  <c r="EC469" i="4" s="1"/>
  <c r="CN469" i="4"/>
  <c r="CZ469" i="4" s="1"/>
  <c r="EB469" i="4" s="1"/>
  <c r="CM469" i="4"/>
  <c r="CY469" i="4" s="1"/>
  <c r="CL469" i="4"/>
  <c r="CX469" i="4" s="1"/>
  <c r="CS469" i="4"/>
  <c r="DU469" i="4" s="1"/>
  <c r="CF469" i="4"/>
  <c r="CR469" i="4" s="1"/>
  <c r="DT469" i="4" s="1"/>
  <c r="CE469" i="4"/>
  <c r="CQ469" i="4" s="1"/>
  <c r="CD469" i="4"/>
  <c r="CP469" i="4" s="1"/>
  <c r="DB469" i="4" s="1"/>
  <c r="CC469" i="4"/>
  <c r="CB469" i="4"/>
  <c r="CA469" i="4"/>
  <c r="BZ469" i="4"/>
  <c r="BY469" i="4"/>
  <c r="BX469" i="4"/>
  <c r="CJ469" i="4" s="1"/>
  <c r="CV469" i="4" s="1"/>
  <c r="BW469" i="4"/>
  <c r="CU469" i="4" s="1"/>
  <c r="DW469" i="4" s="1"/>
  <c r="BV469" i="4"/>
  <c r="CH469" i="4" s="1"/>
  <c r="CT469" i="4" s="1"/>
  <c r="BU469" i="4"/>
  <c r="BT469" i="4"/>
  <c r="ED468" i="4"/>
  <c r="EC468" i="4"/>
  <c r="DW468" i="4"/>
  <c r="DV468" i="4"/>
  <c r="DQ468" i="4"/>
  <c r="DP468" i="4"/>
  <c r="DO468" i="4"/>
  <c r="DN468" i="4"/>
  <c r="DM468" i="4"/>
  <c r="DL468" i="4"/>
  <c r="DZ468" i="4" s="1"/>
  <c r="DK468" i="4"/>
  <c r="DJ468" i="4"/>
  <c r="DI468" i="4"/>
  <c r="DH468" i="4"/>
  <c r="DG468" i="4"/>
  <c r="DF468" i="4"/>
  <c r="CY468" i="4"/>
  <c r="CX468" i="4"/>
  <c r="CQ468" i="4"/>
  <c r="DC468" i="4" s="1"/>
  <c r="EE468" i="4" s="1"/>
  <c r="CP468" i="4"/>
  <c r="DB468" i="4" s="1"/>
  <c r="CO468" i="4"/>
  <c r="DA468" i="4" s="1"/>
  <c r="CN468" i="4"/>
  <c r="CZ468" i="4" s="1"/>
  <c r="CW468" i="4"/>
  <c r="DY468" i="4" s="1"/>
  <c r="CU468" i="4"/>
  <c r="CH468" i="4"/>
  <c r="CT468" i="4" s="1"/>
  <c r="CF468" i="4"/>
  <c r="CR468" i="4" s="1"/>
  <c r="CE468" i="4"/>
  <c r="CD468" i="4"/>
  <c r="CC468" i="4"/>
  <c r="CB468" i="4"/>
  <c r="CA468" i="4"/>
  <c r="CM468" i="4" s="1"/>
  <c r="BZ468" i="4"/>
  <c r="CL468" i="4" s="1"/>
  <c r="BY468" i="4"/>
  <c r="BX468" i="4"/>
  <c r="CJ468" i="4" s="1"/>
  <c r="CV468" i="4" s="1"/>
  <c r="BW468" i="4"/>
  <c r="BV468" i="4"/>
  <c r="BU468" i="4"/>
  <c r="CS468" i="4" s="1"/>
  <c r="DU468" i="4" s="1"/>
  <c r="BT468" i="4"/>
  <c r="DS467" i="4"/>
  <c r="DQ467" i="4"/>
  <c r="EE467" i="4" s="1"/>
  <c r="DP467" i="4"/>
  <c r="ED467" i="4" s="1"/>
  <c r="DO467" i="4"/>
  <c r="DN467" i="4"/>
  <c r="DM467" i="4"/>
  <c r="DL467" i="4"/>
  <c r="DK467" i="4"/>
  <c r="DJ467" i="4"/>
  <c r="DI467" i="4"/>
  <c r="DH467" i="4"/>
  <c r="DG467" i="4"/>
  <c r="DF467" i="4"/>
  <c r="DA467" i="4"/>
  <c r="CZ467" i="4"/>
  <c r="CS467" i="4"/>
  <c r="CQ467" i="4"/>
  <c r="DC467" i="4" s="1"/>
  <c r="CP467" i="4"/>
  <c r="DB467" i="4" s="1"/>
  <c r="CW467" i="4"/>
  <c r="CJ467" i="4"/>
  <c r="CV467" i="4" s="1"/>
  <c r="DX467" i="4" s="1"/>
  <c r="CU467" i="4"/>
  <c r="DW467" i="4" s="1"/>
  <c r="CH467" i="4"/>
  <c r="CT467" i="4" s="1"/>
  <c r="CE467" i="4"/>
  <c r="CD467" i="4"/>
  <c r="CC467" i="4"/>
  <c r="CO467" i="4" s="1"/>
  <c r="CB467" i="4"/>
  <c r="CN467" i="4" s="1"/>
  <c r="CA467" i="4"/>
  <c r="CM467" i="4" s="1"/>
  <c r="CY467" i="4" s="1"/>
  <c r="EA467" i="4" s="1"/>
  <c r="BZ467" i="4"/>
  <c r="CL467" i="4" s="1"/>
  <c r="CX467" i="4" s="1"/>
  <c r="BY467" i="4"/>
  <c r="BX467" i="4"/>
  <c r="BW467" i="4"/>
  <c r="BV467" i="4"/>
  <c r="BU467" i="4"/>
  <c r="BT467" i="4"/>
  <c r="CF467" i="4" s="1"/>
  <c r="CR467" i="4" s="1"/>
  <c r="DZ466" i="4"/>
  <c r="DQ466" i="4"/>
  <c r="EE466" i="4" s="1"/>
  <c r="DP466" i="4"/>
  <c r="DO466" i="4"/>
  <c r="DN466" i="4"/>
  <c r="DM466" i="4"/>
  <c r="DL466" i="4"/>
  <c r="DK466" i="4"/>
  <c r="DJ466" i="4"/>
  <c r="DI466" i="4"/>
  <c r="DH466" i="4"/>
  <c r="DG466" i="4"/>
  <c r="DF466" i="4"/>
  <c r="DC466" i="4"/>
  <c r="CU466" i="4"/>
  <c r="CM466" i="4"/>
  <c r="CY466" i="4" s="1"/>
  <c r="EA466" i="4" s="1"/>
  <c r="CL466" i="4"/>
  <c r="CX466" i="4" s="1"/>
  <c r="CJ466" i="4"/>
  <c r="CV466" i="4" s="1"/>
  <c r="CS466" i="4"/>
  <c r="DU466" i="4" s="1"/>
  <c r="CE466" i="4"/>
  <c r="CQ466" i="4" s="1"/>
  <c r="CD466" i="4"/>
  <c r="CP466" i="4" s="1"/>
  <c r="DB466" i="4" s="1"/>
  <c r="CC466" i="4"/>
  <c r="CO466" i="4" s="1"/>
  <c r="DA466" i="4" s="1"/>
  <c r="EC466" i="4" s="1"/>
  <c r="CB466" i="4"/>
  <c r="CN466" i="4" s="1"/>
  <c r="CZ466" i="4" s="1"/>
  <c r="CA466" i="4"/>
  <c r="BZ466" i="4"/>
  <c r="BY466" i="4"/>
  <c r="CW466" i="4" s="1"/>
  <c r="BX466" i="4"/>
  <c r="BW466" i="4"/>
  <c r="BV466" i="4"/>
  <c r="CH466" i="4" s="1"/>
  <c r="CT466" i="4" s="1"/>
  <c r="BU466" i="4"/>
  <c r="BT466" i="4"/>
  <c r="CF466" i="4" s="1"/>
  <c r="CR466" i="4" s="1"/>
  <c r="EB465" i="4"/>
  <c r="DQ465" i="4"/>
  <c r="DP465" i="4"/>
  <c r="ED465" i="4" s="1"/>
  <c r="DO465" i="4"/>
  <c r="EC465" i="4" s="1"/>
  <c r="DN465" i="4"/>
  <c r="DM465" i="4"/>
  <c r="DL465" i="4"/>
  <c r="DK465" i="4"/>
  <c r="DJ465" i="4"/>
  <c r="DR465" i="4" s="1"/>
  <c r="DI465" i="4"/>
  <c r="DH465" i="4"/>
  <c r="DV465" i="4" s="1"/>
  <c r="DG465" i="4"/>
  <c r="DF465" i="4"/>
  <c r="CO465" i="4"/>
  <c r="DA465" i="4" s="1"/>
  <c r="CN465" i="4"/>
  <c r="CZ465" i="4" s="1"/>
  <c r="CL465" i="4"/>
  <c r="CX465" i="4" s="1"/>
  <c r="CS465" i="4"/>
  <c r="CF465" i="4"/>
  <c r="CR465" i="4" s="1"/>
  <c r="DT465" i="4" s="1"/>
  <c r="CE465" i="4"/>
  <c r="CQ465" i="4" s="1"/>
  <c r="DC465" i="4" s="1"/>
  <c r="EE465" i="4" s="1"/>
  <c r="CD465" i="4"/>
  <c r="CP465" i="4" s="1"/>
  <c r="DB465" i="4" s="1"/>
  <c r="CC465" i="4"/>
  <c r="CB465" i="4"/>
  <c r="CA465" i="4"/>
  <c r="CM465" i="4" s="1"/>
  <c r="CY465" i="4" s="1"/>
  <c r="EA465" i="4" s="1"/>
  <c r="BZ465" i="4"/>
  <c r="BY465" i="4"/>
  <c r="CW465" i="4" s="1"/>
  <c r="BX465" i="4"/>
  <c r="CJ465" i="4" s="1"/>
  <c r="CV465" i="4" s="1"/>
  <c r="BW465" i="4"/>
  <c r="CU465" i="4" s="1"/>
  <c r="DW465" i="4" s="1"/>
  <c r="BV465" i="4"/>
  <c r="CH465" i="4" s="1"/>
  <c r="CT465" i="4" s="1"/>
  <c r="BU465" i="4"/>
  <c r="BT465" i="4"/>
  <c r="DY464" i="4"/>
  <c r="DQ464" i="4"/>
  <c r="EE464" i="4" s="1"/>
  <c r="DP464" i="4"/>
  <c r="DO464" i="4"/>
  <c r="DN464" i="4"/>
  <c r="EB464" i="4" s="1"/>
  <c r="DM464" i="4"/>
  <c r="EA464" i="4" s="1"/>
  <c r="DL464" i="4"/>
  <c r="DK464" i="4"/>
  <c r="DJ464" i="4"/>
  <c r="DI464" i="4"/>
  <c r="DW464" i="4" s="1"/>
  <c r="DH464" i="4"/>
  <c r="DG464" i="4"/>
  <c r="DF464" i="4"/>
  <c r="CY464" i="4"/>
  <c r="CW464" i="4"/>
  <c r="CQ464" i="4"/>
  <c r="DC464" i="4" s="1"/>
  <c r="CP464" i="4"/>
  <c r="DB464" i="4" s="1"/>
  <c r="ED464" i="4" s="1"/>
  <c r="CO464" i="4"/>
  <c r="DA464" i="4" s="1"/>
  <c r="EC464" i="4" s="1"/>
  <c r="CN464" i="4"/>
  <c r="CZ464" i="4" s="1"/>
  <c r="CU464" i="4"/>
  <c r="CH464" i="4"/>
  <c r="CT464" i="4" s="1"/>
  <c r="DV464" i="4" s="1"/>
  <c r="CF464" i="4"/>
  <c r="CR464" i="4" s="1"/>
  <c r="CE464" i="4"/>
  <c r="CD464" i="4"/>
  <c r="CC464" i="4"/>
  <c r="CB464" i="4"/>
  <c r="CA464" i="4"/>
  <c r="CM464" i="4" s="1"/>
  <c r="BZ464" i="4"/>
  <c r="CL464" i="4" s="1"/>
  <c r="CX464" i="4" s="1"/>
  <c r="BY464" i="4"/>
  <c r="BX464" i="4"/>
  <c r="CJ464" i="4" s="1"/>
  <c r="CV464" i="4" s="1"/>
  <c r="BW464" i="4"/>
  <c r="BV464" i="4"/>
  <c r="BU464" i="4"/>
  <c r="CS464" i="4" s="1"/>
  <c r="BT464" i="4"/>
  <c r="DY463" i="4"/>
  <c r="DX463" i="4"/>
  <c r="DQ463" i="4"/>
  <c r="DP463" i="4"/>
  <c r="DO463" i="4"/>
  <c r="DN463" i="4"/>
  <c r="DM463" i="4"/>
  <c r="DL463" i="4"/>
  <c r="DZ463" i="4" s="1"/>
  <c r="DK463" i="4"/>
  <c r="DS463" i="4" s="1"/>
  <c r="DJ463" i="4"/>
  <c r="DI463" i="4"/>
  <c r="DH463" i="4"/>
  <c r="DG463" i="4"/>
  <c r="DF463" i="4"/>
  <c r="DC463" i="4"/>
  <c r="EE463" i="4" s="1"/>
  <c r="DA463" i="4"/>
  <c r="CQ463" i="4"/>
  <c r="CP463" i="4"/>
  <c r="DB463" i="4" s="1"/>
  <c r="CM463" i="4"/>
  <c r="CY463" i="4" s="1"/>
  <c r="EA463" i="4" s="1"/>
  <c r="CW463" i="4"/>
  <c r="CJ463" i="4"/>
  <c r="CV463" i="4" s="1"/>
  <c r="CH463" i="4"/>
  <c r="CT463" i="4" s="1"/>
  <c r="CE463" i="4"/>
  <c r="CD463" i="4"/>
  <c r="CC463" i="4"/>
  <c r="CO463" i="4" s="1"/>
  <c r="CB463" i="4"/>
  <c r="CN463" i="4" s="1"/>
  <c r="CZ463" i="4" s="1"/>
  <c r="CA463" i="4"/>
  <c r="BZ463" i="4"/>
  <c r="CL463" i="4" s="1"/>
  <c r="CX463" i="4" s="1"/>
  <c r="BY463" i="4"/>
  <c r="BX463" i="4"/>
  <c r="BW463" i="4"/>
  <c r="CU463" i="4" s="1"/>
  <c r="DW463" i="4" s="1"/>
  <c r="BV463" i="4"/>
  <c r="BU463" i="4"/>
  <c r="CS463" i="4" s="1"/>
  <c r="BT463" i="4"/>
  <c r="CF463" i="4" s="1"/>
  <c r="CR463" i="4" s="1"/>
  <c r="DS462" i="4"/>
  <c r="DQ462" i="4"/>
  <c r="DP462" i="4"/>
  <c r="DO462" i="4"/>
  <c r="DN462" i="4"/>
  <c r="DM462" i="4"/>
  <c r="EA462" i="4" s="1"/>
  <c r="DL462" i="4"/>
  <c r="DK462" i="4"/>
  <c r="DJ462" i="4"/>
  <c r="DX462" i="4" s="1"/>
  <c r="DI462" i="4"/>
  <c r="DW462" i="4" s="1"/>
  <c r="DH462" i="4"/>
  <c r="DG462" i="4"/>
  <c r="DF462" i="4"/>
  <c r="DC462" i="4"/>
  <c r="DB462" i="4"/>
  <c r="CU462" i="4"/>
  <c r="CS462" i="4"/>
  <c r="DU462" i="4" s="1"/>
  <c r="CM462" i="4"/>
  <c r="CY462" i="4" s="1"/>
  <c r="CL462" i="4"/>
  <c r="CX462" i="4" s="1"/>
  <c r="DZ462" i="4" s="1"/>
  <c r="CW462" i="4"/>
  <c r="CJ462" i="4"/>
  <c r="CV462" i="4" s="1"/>
  <c r="CE462" i="4"/>
  <c r="CQ462" i="4" s="1"/>
  <c r="CD462" i="4"/>
  <c r="CP462" i="4" s="1"/>
  <c r="CC462" i="4"/>
  <c r="CO462" i="4" s="1"/>
  <c r="DA462" i="4" s="1"/>
  <c r="EC462" i="4" s="1"/>
  <c r="CB462" i="4"/>
  <c r="CN462" i="4" s="1"/>
  <c r="CZ462" i="4" s="1"/>
  <c r="CA462" i="4"/>
  <c r="BZ462" i="4"/>
  <c r="BY462" i="4"/>
  <c r="BX462" i="4"/>
  <c r="BW462" i="4"/>
  <c r="BV462" i="4"/>
  <c r="CH462" i="4" s="1"/>
  <c r="CT462" i="4" s="1"/>
  <c r="BU462" i="4"/>
  <c r="BT462" i="4"/>
  <c r="CF462" i="4" s="1"/>
  <c r="CR462" i="4" s="1"/>
  <c r="BQ462" i="4"/>
  <c r="DU461" i="4"/>
  <c r="DQ461" i="4"/>
  <c r="EE461" i="4" s="1"/>
  <c r="DP461" i="4"/>
  <c r="ED461" i="4" s="1"/>
  <c r="DO461" i="4"/>
  <c r="DN461" i="4"/>
  <c r="DM461" i="4"/>
  <c r="DL461" i="4"/>
  <c r="DK461" i="4"/>
  <c r="DS461" i="4" s="1"/>
  <c r="DJ461" i="4"/>
  <c r="DI461" i="4"/>
  <c r="DH461" i="4"/>
  <c r="DV461" i="4" s="1"/>
  <c r="DG461" i="4"/>
  <c r="DF461" i="4"/>
  <c r="CW461" i="4"/>
  <c r="CP461" i="4"/>
  <c r="DB461" i="4" s="1"/>
  <c r="CO461" i="4"/>
  <c r="DA461" i="4" s="1"/>
  <c r="EC461" i="4" s="1"/>
  <c r="CM461" i="4"/>
  <c r="CY461" i="4" s="1"/>
  <c r="CJ461" i="4"/>
  <c r="CV461" i="4" s="1"/>
  <c r="DX461" i="4" s="1"/>
  <c r="CH461" i="4"/>
  <c r="CT461" i="4" s="1"/>
  <c r="CS461" i="4"/>
  <c r="CE461" i="4"/>
  <c r="CQ461" i="4" s="1"/>
  <c r="DC461" i="4" s="1"/>
  <c r="CD461" i="4"/>
  <c r="CC461" i="4"/>
  <c r="CB461" i="4"/>
  <c r="CN461" i="4" s="1"/>
  <c r="CZ461" i="4" s="1"/>
  <c r="CA461" i="4"/>
  <c r="BZ461" i="4"/>
  <c r="CL461" i="4" s="1"/>
  <c r="CX461" i="4" s="1"/>
  <c r="BY461" i="4"/>
  <c r="BX461" i="4"/>
  <c r="BW461" i="4"/>
  <c r="CU461" i="4" s="1"/>
  <c r="BV461" i="4"/>
  <c r="BU461" i="4"/>
  <c r="BT461" i="4"/>
  <c r="CF461" i="4" s="1"/>
  <c r="CR461" i="4" s="1"/>
  <c r="DT461" i="4" s="1"/>
  <c r="EE460" i="4"/>
  <c r="DQ460" i="4"/>
  <c r="DP460" i="4"/>
  <c r="DO460" i="4"/>
  <c r="EC460" i="4" s="1"/>
  <c r="DN460" i="4"/>
  <c r="DM460" i="4"/>
  <c r="DL460" i="4"/>
  <c r="DK460" i="4"/>
  <c r="DJ460" i="4"/>
  <c r="DX460" i="4" s="1"/>
  <c r="DI460" i="4"/>
  <c r="DH460" i="4"/>
  <c r="DG460" i="4"/>
  <c r="DF460" i="4"/>
  <c r="CR460" i="4"/>
  <c r="CQ460" i="4"/>
  <c r="DC460" i="4" s="1"/>
  <c r="CO460" i="4"/>
  <c r="DA460" i="4" s="1"/>
  <c r="CJ460" i="4"/>
  <c r="CV460" i="4" s="1"/>
  <c r="CU460" i="4"/>
  <c r="DW460" i="4" s="1"/>
  <c r="CH460" i="4"/>
  <c r="CT460" i="4" s="1"/>
  <c r="CS460" i="4"/>
  <c r="CE460" i="4"/>
  <c r="CD460" i="4"/>
  <c r="CP460" i="4" s="1"/>
  <c r="DB460" i="4" s="1"/>
  <c r="CC460" i="4"/>
  <c r="CB460" i="4"/>
  <c r="CN460" i="4" s="1"/>
  <c r="CZ460" i="4" s="1"/>
  <c r="CA460" i="4"/>
  <c r="CM460" i="4" s="1"/>
  <c r="CY460" i="4" s="1"/>
  <c r="BZ460" i="4"/>
  <c r="CL460" i="4" s="1"/>
  <c r="CX460" i="4" s="1"/>
  <c r="DZ460" i="4" s="1"/>
  <c r="BY460" i="4"/>
  <c r="CW460" i="4" s="1"/>
  <c r="BX460" i="4"/>
  <c r="BW460" i="4"/>
  <c r="BV460" i="4"/>
  <c r="BU460" i="4"/>
  <c r="BT460" i="4"/>
  <c r="CF460" i="4" s="1"/>
  <c r="EB459" i="4"/>
  <c r="DZ459" i="4"/>
  <c r="DQ459" i="4"/>
  <c r="DP459" i="4"/>
  <c r="DO459" i="4"/>
  <c r="DN459" i="4"/>
  <c r="DM459" i="4"/>
  <c r="DL459" i="4"/>
  <c r="DK459" i="4"/>
  <c r="DJ459" i="4"/>
  <c r="DX459" i="4" s="1"/>
  <c r="DI459" i="4"/>
  <c r="DH459" i="4"/>
  <c r="DG459" i="4"/>
  <c r="DF459" i="4"/>
  <c r="CZ459" i="4"/>
  <c r="CT459" i="4"/>
  <c r="CS459" i="4"/>
  <c r="CR459" i="4"/>
  <c r="DT459" i="4" s="1"/>
  <c r="CQ459" i="4"/>
  <c r="DC459" i="4" s="1"/>
  <c r="CN459" i="4"/>
  <c r="CL459" i="4"/>
  <c r="CX459" i="4" s="1"/>
  <c r="CW459" i="4"/>
  <c r="DY459" i="4" s="1"/>
  <c r="CU459" i="4"/>
  <c r="CF459" i="4"/>
  <c r="CE459" i="4"/>
  <c r="CD459" i="4"/>
  <c r="CP459" i="4" s="1"/>
  <c r="DB459" i="4" s="1"/>
  <c r="CC459" i="4"/>
  <c r="CO459" i="4" s="1"/>
  <c r="DA459" i="4" s="1"/>
  <c r="CB459" i="4"/>
  <c r="CA459" i="4"/>
  <c r="CM459" i="4" s="1"/>
  <c r="CY459" i="4" s="1"/>
  <c r="BZ459" i="4"/>
  <c r="BY459" i="4"/>
  <c r="BX459" i="4"/>
  <c r="CJ459" i="4" s="1"/>
  <c r="CV459" i="4" s="1"/>
  <c r="BW459" i="4"/>
  <c r="BV459" i="4"/>
  <c r="CH459" i="4" s="1"/>
  <c r="BU459" i="4"/>
  <c r="BT459" i="4"/>
  <c r="BQ459" i="4"/>
  <c r="EB458" i="4"/>
  <c r="DQ458" i="4"/>
  <c r="DP458" i="4"/>
  <c r="ED458" i="4" s="1"/>
  <c r="DO458" i="4"/>
  <c r="EC458" i="4" s="1"/>
  <c r="DN458" i="4"/>
  <c r="DM458" i="4"/>
  <c r="DL458" i="4"/>
  <c r="DK458" i="4"/>
  <c r="DJ458" i="4"/>
  <c r="DR458" i="4" s="1"/>
  <c r="DI458" i="4"/>
  <c r="DH458" i="4"/>
  <c r="DV458" i="4" s="1"/>
  <c r="DG458" i="4"/>
  <c r="DU458" i="4" s="1"/>
  <c r="DF458" i="4"/>
  <c r="CO458" i="4"/>
  <c r="DA458" i="4" s="1"/>
  <c r="CN458" i="4"/>
  <c r="CZ458" i="4" s="1"/>
  <c r="CL458" i="4"/>
  <c r="CX458" i="4" s="1"/>
  <c r="CS458" i="4"/>
  <c r="CF458" i="4"/>
  <c r="CR458" i="4" s="1"/>
  <c r="DT458" i="4" s="1"/>
  <c r="CE458" i="4"/>
  <c r="CQ458" i="4" s="1"/>
  <c r="DC458" i="4" s="1"/>
  <c r="EE458" i="4" s="1"/>
  <c r="CD458" i="4"/>
  <c r="CP458" i="4" s="1"/>
  <c r="DB458" i="4" s="1"/>
  <c r="CC458" i="4"/>
  <c r="CB458" i="4"/>
  <c r="CA458" i="4"/>
  <c r="CM458" i="4" s="1"/>
  <c r="CY458" i="4" s="1"/>
  <c r="EA458" i="4" s="1"/>
  <c r="BZ458" i="4"/>
  <c r="BY458" i="4"/>
  <c r="CW458" i="4" s="1"/>
  <c r="BX458" i="4"/>
  <c r="CJ458" i="4" s="1"/>
  <c r="CV458" i="4" s="1"/>
  <c r="BW458" i="4"/>
  <c r="CU458" i="4" s="1"/>
  <c r="DW458" i="4" s="1"/>
  <c r="BV458" i="4"/>
  <c r="CH458" i="4" s="1"/>
  <c r="CT458" i="4" s="1"/>
  <c r="BU458" i="4"/>
  <c r="BT458" i="4"/>
  <c r="EC457" i="4"/>
  <c r="EB457" i="4"/>
  <c r="DQ457" i="4"/>
  <c r="DP457" i="4"/>
  <c r="ED457" i="4" s="1"/>
  <c r="DO457" i="4"/>
  <c r="DN457" i="4"/>
  <c r="DM457" i="4"/>
  <c r="DL457" i="4"/>
  <c r="DK457" i="4"/>
  <c r="DJ457" i="4"/>
  <c r="DI457" i="4"/>
  <c r="DH457" i="4"/>
  <c r="DV457" i="4" s="1"/>
  <c r="DG457" i="4"/>
  <c r="DF457" i="4"/>
  <c r="DB457" i="4"/>
  <c r="CW457" i="4"/>
  <c r="CU457" i="4"/>
  <c r="DW457" i="4" s="1"/>
  <c r="CT457" i="4"/>
  <c r="CO457" i="4"/>
  <c r="DA457" i="4" s="1"/>
  <c r="CN457" i="4"/>
  <c r="CZ457" i="4" s="1"/>
  <c r="CL457" i="4"/>
  <c r="CX457" i="4" s="1"/>
  <c r="CS457" i="4"/>
  <c r="DU457" i="4" s="1"/>
  <c r="CF457" i="4"/>
  <c r="CR457" i="4" s="1"/>
  <c r="DT457" i="4" s="1"/>
  <c r="CE457" i="4"/>
  <c r="CQ457" i="4" s="1"/>
  <c r="DC457" i="4" s="1"/>
  <c r="EE457" i="4" s="1"/>
  <c r="CD457" i="4"/>
  <c r="CP457" i="4" s="1"/>
  <c r="CC457" i="4"/>
  <c r="CB457" i="4"/>
  <c r="CA457" i="4"/>
  <c r="CM457" i="4" s="1"/>
  <c r="CY457" i="4" s="1"/>
  <c r="EA457" i="4" s="1"/>
  <c r="BZ457" i="4"/>
  <c r="BY457" i="4"/>
  <c r="BX457" i="4"/>
  <c r="CJ457" i="4" s="1"/>
  <c r="CV457" i="4" s="1"/>
  <c r="BW457" i="4"/>
  <c r="BV457" i="4"/>
  <c r="CH457" i="4" s="1"/>
  <c r="BU457" i="4"/>
  <c r="BT457" i="4"/>
  <c r="EB456" i="4"/>
  <c r="DV456" i="4"/>
  <c r="DQ456" i="4"/>
  <c r="EE456" i="4" s="1"/>
  <c r="DP456" i="4"/>
  <c r="DO456" i="4"/>
  <c r="EC456" i="4" s="1"/>
  <c r="DN456" i="4"/>
  <c r="DM456" i="4"/>
  <c r="DL456" i="4"/>
  <c r="DZ456" i="4" s="1"/>
  <c r="DK456" i="4"/>
  <c r="DJ456" i="4"/>
  <c r="DI456" i="4"/>
  <c r="DW456" i="4" s="1"/>
  <c r="DH456" i="4"/>
  <c r="DG456" i="4"/>
  <c r="DF456" i="4"/>
  <c r="DT456" i="4" s="1"/>
  <c r="CX456" i="4"/>
  <c r="CV456" i="4"/>
  <c r="CQ456" i="4"/>
  <c r="DC456" i="4" s="1"/>
  <c r="CP456" i="4"/>
  <c r="DB456" i="4" s="1"/>
  <c r="ED456" i="4" s="1"/>
  <c r="CO456" i="4"/>
  <c r="DA456" i="4" s="1"/>
  <c r="CN456" i="4"/>
  <c r="CZ456" i="4" s="1"/>
  <c r="CW456" i="4"/>
  <c r="DY456" i="4" s="1"/>
  <c r="CU456" i="4"/>
  <c r="CH456" i="4"/>
  <c r="CT456" i="4" s="1"/>
  <c r="CS456" i="4"/>
  <c r="CF456" i="4"/>
  <c r="CR456" i="4" s="1"/>
  <c r="CE456" i="4"/>
  <c r="CD456" i="4"/>
  <c r="CC456" i="4"/>
  <c r="CB456" i="4"/>
  <c r="CA456" i="4"/>
  <c r="CM456" i="4" s="1"/>
  <c r="CY456" i="4" s="1"/>
  <c r="BZ456" i="4"/>
  <c r="CL456" i="4" s="1"/>
  <c r="BY456" i="4"/>
  <c r="BX456" i="4"/>
  <c r="CJ456" i="4" s="1"/>
  <c r="BW456" i="4"/>
  <c r="BV456" i="4"/>
  <c r="BU456" i="4"/>
  <c r="BT456" i="4"/>
  <c r="DV455" i="4"/>
  <c r="DS455" i="4"/>
  <c r="DQ455" i="4"/>
  <c r="EE455" i="4" s="1"/>
  <c r="DP455" i="4"/>
  <c r="DO455" i="4"/>
  <c r="DN455" i="4"/>
  <c r="EB455" i="4" s="1"/>
  <c r="DM455" i="4"/>
  <c r="DL455" i="4"/>
  <c r="DZ455" i="4" s="1"/>
  <c r="DK455" i="4"/>
  <c r="DJ455" i="4"/>
  <c r="DI455" i="4"/>
  <c r="DH455" i="4"/>
  <c r="DG455" i="4"/>
  <c r="DF455" i="4"/>
  <c r="CZ455" i="4"/>
  <c r="CR455" i="4"/>
  <c r="CP455" i="4"/>
  <c r="DB455" i="4" s="1"/>
  <c r="CW455" i="4"/>
  <c r="CJ455" i="4"/>
  <c r="CV455" i="4" s="1"/>
  <c r="DX455" i="4" s="1"/>
  <c r="CH455" i="4"/>
  <c r="CT455" i="4" s="1"/>
  <c r="CE455" i="4"/>
  <c r="CQ455" i="4" s="1"/>
  <c r="DC455" i="4" s="1"/>
  <c r="CD455" i="4"/>
  <c r="CC455" i="4"/>
  <c r="CO455" i="4" s="1"/>
  <c r="DA455" i="4" s="1"/>
  <c r="CB455" i="4"/>
  <c r="CN455" i="4" s="1"/>
  <c r="CA455" i="4"/>
  <c r="CM455" i="4" s="1"/>
  <c r="CY455" i="4" s="1"/>
  <c r="EA455" i="4" s="1"/>
  <c r="BZ455" i="4"/>
  <c r="CL455" i="4" s="1"/>
  <c r="CX455" i="4" s="1"/>
  <c r="BY455" i="4"/>
  <c r="BX455" i="4"/>
  <c r="BW455" i="4"/>
  <c r="CU455" i="4" s="1"/>
  <c r="DW455" i="4" s="1"/>
  <c r="BV455" i="4"/>
  <c r="BU455" i="4"/>
  <c r="CS455" i="4" s="1"/>
  <c r="BT455" i="4"/>
  <c r="CF455" i="4" s="1"/>
  <c r="EA454" i="4"/>
  <c r="DZ454" i="4"/>
  <c r="DU454" i="4"/>
  <c r="DQ454" i="4"/>
  <c r="DP454" i="4"/>
  <c r="DO454" i="4"/>
  <c r="DN454" i="4"/>
  <c r="DM454" i="4"/>
  <c r="DL454" i="4"/>
  <c r="DK454" i="4"/>
  <c r="DS454" i="4" s="1"/>
  <c r="DJ454" i="4"/>
  <c r="DI454" i="4"/>
  <c r="DH454" i="4"/>
  <c r="DG454" i="4"/>
  <c r="DF454" i="4"/>
  <c r="DC454" i="4"/>
  <c r="DB454" i="4"/>
  <c r="CZ454" i="4"/>
  <c r="CR454" i="4"/>
  <c r="CM454" i="4"/>
  <c r="CY454" i="4" s="1"/>
  <c r="CL454" i="4"/>
  <c r="CX454" i="4" s="1"/>
  <c r="CJ454" i="4"/>
  <c r="CV454" i="4" s="1"/>
  <c r="DX454" i="4" s="1"/>
  <c r="CE454" i="4"/>
  <c r="CQ454" i="4" s="1"/>
  <c r="CD454" i="4"/>
  <c r="CP454" i="4" s="1"/>
  <c r="CC454" i="4"/>
  <c r="CO454" i="4" s="1"/>
  <c r="DA454" i="4" s="1"/>
  <c r="EC454" i="4" s="1"/>
  <c r="CB454" i="4"/>
  <c r="CN454" i="4" s="1"/>
  <c r="CA454" i="4"/>
  <c r="BZ454" i="4"/>
  <c r="BY454" i="4"/>
  <c r="CW454" i="4" s="1"/>
  <c r="BX454" i="4"/>
  <c r="BW454" i="4"/>
  <c r="CU454" i="4" s="1"/>
  <c r="BV454" i="4"/>
  <c r="CH454" i="4" s="1"/>
  <c r="CT454" i="4" s="1"/>
  <c r="BU454" i="4"/>
  <c r="CS454" i="4" s="1"/>
  <c r="BT454" i="4"/>
  <c r="CF454" i="4" s="1"/>
  <c r="EC453" i="4"/>
  <c r="EB453" i="4"/>
  <c r="DZ453" i="4"/>
  <c r="DQ453" i="4"/>
  <c r="DP453" i="4"/>
  <c r="DO453" i="4"/>
  <c r="DN453" i="4"/>
  <c r="DM453" i="4"/>
  <c r="EA453" i="4" s="1"/>
  <c r="DL453" i="4"/>
  <c r="DK453" i="4"/>
  <c r="DJ453" i="4"/>
  <c r="DI453" i="4"/>
  <c r="DH453" i="4"/>
  <c r="DG453" i="4"/>
  <c r="DF453" i="4"/>
  <c r="DB453" i="4"/>
  <c r="CU453" i="4"/>
  <c r="DW453" i="4" s="1"/>
  <c r="CT453" i="4"/>
  <c r="CO453" i="4"/>
  <c r="DA453" i="4" s="1"/>
  <c r="CN453" i="4"/>
  <c r="CZ453" i="4" s="1"/>
  <c r="CM453" i="4"/>
  <c r="CY453" i="4" s="1"/>
  <c r="CL453" i="4"/>
  <c r="CX453" i="4" s="1"/>
  <c r="CS453" i="4"/>
  <c r="CF453" i="4"/>
  <c r="CR453" i="4" s="1"/>
  <c r="DT453" i="4" s="1"/>
  <c r="CE453" i="4"/>
  <c r="CQ453" i="4" s="1"/>
  <c r="DC453" i="4" s="1"/>
  <c r="EE453" i="4" s="1"/>
  <c r="CD453" i="4"/>
  <c r="CP453" i="4" s="1"/>
  <c r="CC453" i="4"/>
  <c r="CB453" i="4"/>
  <c r="CA453" i="4"/>
  <c r="BZ453" i="4"/>
  <c r="BY453" i="4"/>
  <c r="CW453" i="4" s="1"/>
  <c r="BX453" i="4"/>
  <c r="CJ453" i="4" s="1"/>
  <c r="CV453" i="4" s="1"/>
  <c r="BW453" i="4"/>
  <c r="BV453" i="4"/>
  <c r="CH453" i="4" s="1"/>
  <c r="BU453" i="4"/>
  <c r="BT453" i="4"/>
  <c r="DV452" i="4"/>
  <c r="DT452" i="4"/>
  <c r="DQ452" i="4"/>
  <c r="DP452" i="4"/>
  <c r="DO452" i="4"/>
  <c r="DN452" i="4"/>
  <c r="DM452" i="4"/>
  <c r="DL452" i="4"/>
  <c r="DK452" i="4"/>
  <c r="DJ452" i="4"/>
  <c r="DX452" i="4" s="1"/>
  <c r="DI452" i="4"/>
  <c r="DH452" i="4"/>
  <c r="DG452" i="4"/>
  <c r="DU452" i="4" s="1"/>
  <c r="DF452" i="4"/>
  <c r="CX452" i="4"/>
  <c r="CW452" i="4"/>
  <c r="DY452" i="4" s="1"/>
  <c r="CQ452" i="4"/>
  <c r="DC452" i="4" s="1"/>
  <c r="EE452" i="4" s="1"/>
  <c r="CP452" i="4"/>
  <c r="DB452" i="4" s="1"/>
  <c r="ED452" i="4" s="1"/>
  <c r="CN452" i="4"/>
  <c r="CZ452" i="4" s="1"/>
  <c r="CU452" i="4"/>
  <c r="DW452" i="4" s="1"/>
  <c r="CH452" i="4"/>
  <c r="CT452" i="4" s="1"/>
  <c r="CF452" i="4"/>
  <c r="CR452" i="4" s="1"/>
  <c r="CE452" i="4"/>
  <c r="CD452" i="4"/>
  <c r="CC452" i="4"/>
  <c r="CO452" i="4" s="1"/>
  <c r="DA452" i="4" s="1"/>
  <c r="EC452" i="4" s="1"/>
  <c r="CB452" i="4"/>
  <c r="CA452" i="4"/>
  <c r="CM452" i="4" s="1"/>
  <c r="CY452" i="4" s="1"/>
  <c r="BZ452" i="4"/>
  <c r="CL452" i="4" s="1"/>
  <c r="BY452" i="4"/>
  <c r="BX452" i="4"/>
  <c r="CJ452" i="4" s="1"/>
  <c r="CV452" i="4" s="1"/>
  <c r="BW452" i="4"/>
  <c r="BV452" i="4"/>
  <c r="BU452" i="4"/>
  <c r="CS452" i="4" s="1"/>
  <c r="BT452" i="4"/>
  <c r="ED451" i="4"/>
  <c r="DX451" i="4"/>
  <c r="DV451" i="4"/>
  <c r="DQ451" i="4"/>
  <c r="EE451" i="4" s="1"/>
  <c r="DP451" i="4"/>
  <c r="DO451" i="4"/>
  <c r="DN451" i="4"/>
  <c r="DM451" i="4"/>
  <c r="DL451" i="4"/>
  <c r="DK451" i="4"/>
  <c r="DY451" i="4" s="1"/>
  <c r="DJ451" i="4"/>
  <c r="DI451" i="4"/>
  <c r="DH451" i="4"/>
  <c r="DG451" i="4"/>
  <c r="DF451" i="4"/>
  <c r="DA451" i="4"/>
  <c r="CU451" i="4"/>
  <c r="DW451" i="4" s="1"/>
  <c r="CS451" i="4"/>
  <c r="CQ451" i="4"/>
  <c r="DC451" i="4" s="1"/>
  <c r="CP451" i="4"/>
  <c r="DB451" i="4" s="1"/>
  <c r="CM451" i="4"/>
  <c r="CY451" i="4" s="1"/>
  <c r="EA451" i="4" s="1"/>
  <c r="CW451" i="4"/>
  <c r="CJ451" i="4"/>
  <c r="CV451" i="4" s="1"/>
  <c r="CH451" i="4"/>
  <c r="CT451" i="4" s="1"/>
  <c r="CE451" i="4"/>
  <c r="CD451" i="4"/>
  <c r="CC451" i="4"/>
  <c r="CO451" i="4" s="1"/>
  <c r="CB451" i="4"/>
  <c r="CN451" i="4" s="1"/>
  <c r="CZ451" i="4" s="1"/>
  <c r="CA451" i="4"/>
  <c r="BZ451" i="4"/>
  <c r="CL451" i="4" s="1"/>
  <c r="CX451" i="4" s="1"/>
  <c r="BY451" i="4"/>
  <c r="BX451" i="4"/>
  <c r="BW451" i="4"/>
  <c r="BV451" i="4"/>
  <c r="BU451" i="4"/>
  <c r="BT451" i="4"/>
  <c r="CF451" i="4" s="1"/>
  <c r="CR451" i="4" s="1"/>
  <c r="DX450" i="4"/>
  <c r="DQ450" i="4"/>
  <c r="DP450" i="4"/>
  <c r="DO450" i="4"/>
  <c r="DN450" i="4"/>
  <c r="DM450" i="4"/>
  <c r="EA450" i="4" s="1"/>
  <c r="DL450" i="4"/>
  <c r="DK450" i="4"/>
  <c r="DJ450" i="4"/>
  <c r="DI450" i="4"/>
  <c r="DH450" i="4"/>
  <c r="DG450" i="4"/>
  <c r="DF450" i="4"/>
  <c r="DC450" i="4"/>
  <c r="CZ450" i="4"/>
  <c r="CW450" i="4"/>
  <c r="DY450" i="4" s="1"/>
  <c r="CT450" i="4"/>
  <c r="CR450" i="4"/>
  <c r="CM450" i="4"/>
  <c r="CY450" i="4" s="1"/>
  <c r="CL450" i="4"/>
  <c r="CX450" i="4" s="1"/>
  <c r="DZ450" i="4" s="1"/>
  <c r="CJ450" i="4"/>
  <c r="CV450" i="4" s="1"/>
  <c r="CS450" i="4"/>
  <c r="DU450" i="4" s="1"/>
  <c r="CE450" i="4"/>
  <c r="CQ450" i="4" s="1"/>
  <c r="CD450" i="4"/>
  <c r="CP450" i="4" s="1"/>
  <c r="DB450" i="4" s="1"/>
  <c r="CC450" i="4"/>
  <c r="CO450" i="4" s="1"/>
  <c r="DA450" i="4" s="1"/>
  <c r="EC450" i="4" s="1"/>
  <c r="CB450" i="4"/>
  <c r="CN450" i="4" s="1"/>
  <c r="CA450" i="4"/>
  <c r="BZ450" i="4"/>
  <c r="BY450" i="4"/>
  <c r="BX450" i="4"/>
  <c r="BW450" i="4"/>
  <c r="CU450" i="4" s="1"/>
  <c r="BV450" i="4"/>
  <c r="CH450" i="4" s="1"/>
  <c r="BU450" i="4"/>
  <c r="BT450" i="4"/>
  <c r="CF450" i="4" s="1"/>
  <c r="EE449" i="4"/>
  <c r="EA449" i="4"/>
  <c r="DT449" i="4"/>
  <c r="DS449" i="4"/>
  <c r="DQ449" i="4"/>
  <c r="DP449" i="4"/>
  <c r="ED449" i="4" s="1"/>
  <c r="DO449" i="4"/>
  <c r="EC449" i="4" s="1"/>
  <c r="DN449" i="4"/>
  <c r="DM449" i="4"/>
  <c r="DL449" i="4"/>
  <c r="DK449" i="4"/>
  <c r="DJ449" i="4"/>
  <c r="DI449" i="4"/>
  <c r="DH449" i="4"/>
  <c r="DV449" i="4" s="1"/>
  <c r="DG449" i="4"/>
  <c r="DF449" i="4"/>
  <c r="DC449" i="4"/>
  <c r="CW449" i="4"/>
  <c r="CV449" i="4"/>
  <c r="CU449" i="4"/>
  <c r="DW449" i="4" s="1"/>
  <c r="CO449" i="4"/>
  <c r="DA449" i="4" s="1"/>
  <c r="CN449" i="4"/>
  <c r="CZ449" i="4" s="1"/>
  <c r="EB449" i="4" s="1"/>
  <c r="CL449" i="4"/>
  <c r="CX449" i="4" s="1"/>
  <c r="DZ449" i="4" s="1"/>
  <c r="CS449" i="4"/>
  <c r="CF449" i="4"/>
  <c r="CR449" i="4" s="1"/>
  <c r="CE449" i="4"/>
  <c r="CQ449" i="4" s="1"/>
  <c r="CD449" i="4"/>
  <c r="CP449" i="4" s="1"/>
  <c r="DB449" i="4" s="1"/>
  <c r="CC449" i="4"/>
  <c r="CB449" i="4"/>
  <c r="CA449" i="4"/>
  <c r="CM449" i="4" s="1"/>
  <c r="CY449" i="4" s="1"/>
  <c r="BZ449" i="4"/>
  <c r="BY449" i="4"/>
  <c r="BX449" i="4"/>
  <c r="CJ449" i="4" s="1"/>
  <c r="BW449" i="4"/>
  <c r="BV449" i="4"/>
  <c r="CH449" i="4" s="1"/>
  <c r="CT449" i="4" s="1"/>
  <c r="BU449" i="4"/>
  <c r="BT449" i="4"/>
  <c r="ED448" i="4"/>
  <c r="DT448" i="4"/>
  <c r="DQ448" i="4"/>
  <c r="DP448" i="4"/>
  <c r="DO448" i="4"/>
  <c r="DN448" i="4"/>
  <c r="DM448" i="4"/>
  <c r="DL448" i="4"/>
  <c r="DK448" i="4"/>
  <c r="DJ448" i="4"/>
  <c r="DX448" i="4" s="1"/>
  <c r="DI448" i="4"/>
  <c r="DH448" i="4"/>
  <c r="DG448" i="4"/>
  <c r="DF448" i="4"/>
  <c r="DR448" i="4" s="1"/>
  <c r="CY448" i="4"/>
  <c r="CX448" i="4"/>
  <c r="CQ448" i="4"/>
  <c r="DC448" i="4" s="1"/>
  <c r="CP448" i="4"/>
  <c r="DB448" i="4" s="1"/>
  <c r="CN448" i="4"/>
  <c r="CZ448" i="4" s="1"/>
  <c r="CU448" i="4"/>
  <c r="CH448" i="4"/>
  <c r="CT448" i="4" s="1"/>
  <c r="DV448" i="4" s="1"/>
  <c r="CF448" i="4"/>
  <c r="CR448" i="4" s="1"/>
  <c r="CE448" i="4"/>
  <c r="CD448" i="4"/>
  <c r="CC448" i="4"/>
  <c r="CO448" i="4" s="1"/>
  <c r="DA448" i="4" s="1"/>
  <c r="CB448" i="4"/>
  <c r="CA448" i="4"/>
  <c r="CM448" i="4" s="1"/>
  <c r="BZ448" i="4"/>
  <c r="CL448" i="4" s="1"/>
  <c r="BY448" i="4"/>
  <c r="CW448" i="4" s="1"/>
  <c r="DY448" i="4" s="1"/>
  <c r="BX448" i="4"/>
  <c r="CJ448" i="4" s="1"/>
  <c r="CV448" i="4" s="1"/>
  <c r="BW448" i="4"/>
  <c r="BV448" i="4"/>
  <c r="BU448" i="4"/>
  <c r="CS448" i="4" s="1"/>
  <c r="DU448" i="4" s="1"/>
  <c r="BT448" i="4"/>
  <c r="DQ447" i="4"/>
  <c r="DP447" i="4"/>
  <c r="ED447" i="4" s="1"/>
  <c r="DO447" i="4"/>
  <c r="DN447" i="4"/>
  <c r="EB447" i="4" s="1"/>
  <c r="DM447" i="4"/>
  <c r="DL447" i="4"/>
  <c r="DK447" i="4"/>
  <c r="DJ447" i="4"/>
  <c r="DI447" i="4"/>
  <c r="DS447" i="4" s="1"/>
  <c r="DH447" i="4"/>
  <c r="DV447" i="4" s="1"/>
  <c r="DG447" i="4"/>
  <c r="DF447" i="4"/>
  <c r="CR447" i="4"/>
  <c r="CQ447" i="4"/>
  <c r="DC447" i="4" s="1"/>
  <c r="EE447" i="4" s="1"/>
  <c r="CP447" i="4"/>
  <c r="DB447" i="4" s="1"/>
  <c r="CW447" i="4"/>
  <c r="DY447" i="4" s="1"/>
  <c r="CJ447" i="4"/>
  <c r="CV447" i="4" s="1"/>
  <c r="DX447" i="4" s="1"/>
  <c r="CU447" i="4"/>
  <c r="DW447" i="4" s="1"/>
  <c r="CH447" i="4"/>
  <c r="CT447" i="4" s="1"/>
  <c r="CE447" i="4"/>
  <c r="CD447" i="4"/>
  <c r="CC447" i="4"/>
  <c r="CO447" i="4" s="1"/>
  <c r="DA447" i="4" s="1"/>
  <c r="CB447" i="4"/>
  <c r="CN447" i="4" s="1"/>
  <c r="CZ447" i="4" s="1"/>
  <c r="CA447" i="4"/>
  <c r="CM447" i="4" s="1"/>
  <c r="CY447" i="4" s="1"/>
  <c r="EA447" i="4" s="1"/>
  <c r="BZ447" i="4"/>
  <c r="CL447" i="4" s="1"/>
  <c r="CX447" i="4" s="1"/>
  <c r="BY447" i="4"/>
  <c r="BX447" i="4"/>
  <c r="BW447" i="4"/>
  <c r="BV447" i="4"/>
  <c r="BU447" i="4"/>
  <c r="CS447" i="4" s="1"/>
  <c r="BT447" i="4"/>
  <c r="CF447" i="4" s="1"/>
  <c r="DZ446" i="4"/>
  <c r="DQ446" i="4"/>
  <c r="EE446" i="4" s="1"/>
  <c r="DP446" i="4"/>
  <c r="DO446" i="4"/>
  <c r="DN446" i="4"/>
  <c r="EB446" i="4" s="1"/>
  <c r="DM446" i="4"/>
  <c r="EA446" i="4" s="1"/>
  <c r="DL446" i="4"/>
  <c r="DK446" i="4"/>
  <c r="DJ446" i="4"/>
  <c r="DR446" i="4" s="1"/>
  <c r="DI446" i="4"/>
  <c r="DH446" i="4"/>
  <c r="DG446" i="4"/>
  <c r="DF446" i="4"/>
  <c r="DT446" i="4" s="1"/>
  <c r="DA446" i="4"/>
  <c r="EC446" i="4" s="1"/>
  <c r="CO446" i="4"/>
  <c r="CM446" i="4"/>
  <c r="CY446" i="4" s="1"/>
  <c r="CL446" i="4"/>
  <c r="CX446" i="4" s="1"/>
  <c r="CJ446" i="4"/>
  <c r="CV446" i="4" s="1"/>
  <c r="DX446" i="4" s="1"/>
  <c r="CS446" i="4"/>
  <c r="DU446" i="4" s="1"/>
  <c r="CE446" i="4"/>
  <c r="CQ446" i="4" s="1"/>
  <c r="DC446" i="4" s="1"/>
  <c r="CD446" i="4"/>
  <c r="CP446" i="4" s="1"/>
  <c r="DB446" i="4" s="1"/>
  <c r="CC446" i="4"/>
  <c r="CB446" i="4"/>
  <c r="CN446" i="4" s="1"/>
  <c r="CZ446" i="4" s="1"/>
  <c r="CA446" i="4"/>
  <c r="BZ446" i="4"/>
  <c r="BY446" i="4"/>
  <c r="CW446" i="4" s="1"/>
  <c r="DY446" i="4" s="1"/>
  <c r="BX446" i="4"/>
  <c r="BW446" i="4"/>
  <c r="CU446" i="4" s="1"/>
  <c r="BV446" i="4"/>
  <c r="CH446" i="4" s="1"/>
  <c r="CT446" i="4" s="1"/>
  <c r="BU446" i="4"/>
  <c r="BT446" i="4"/>
  <c r="CF446" i="4" s="1"/>
  <c r="CR446" i="4" s="1"/>
  <c r="EB445" i="4"/>
  <c r="DS445" i="4"/>
  <c r="DQ445" i="4"/>
  <c r="DP445" i="4"/>
  <c r="DO445" i="4"/>
  <c r="DN445" i="4"/>
  <c r="DM445" i="4"/>
  <c r="DL445" i="4"/>
  <c r="DZ445" i="4" s="1"/>
  <c r="DK445" i="4"/>
  <c r="DJ445" i="4"/>
  <c r="DI445" i="4"/>
  <c r="DH445" i="4"/>
  <c r="DG445" i="4"/>
  <c r="DF445" i="4"/>
  <c r="CY445" i="4"/>
  <c r="EA445" i="4" s="1"/>
  <c r="CV445" i="4"/>
  <c r="CU445" i="4"/>
  <c r="DW445" i="4" s="1"/>
  <c r="CO445" i="4"/>
  <c r="DA445" i="4" s="1"/>
  <c r="CN445" i="4"/>
  <c r="CZ445" i="4" s="1"/>
  <c r="CM445" i="4"/>
  <c r="CL445" i="4"/>
  <c r="CX445" i="4" s="1"/>
  <c r="CS445" i="4"/>
  <c r="DU445" i="4" s="1"/>
  <c r="CF445" i="4"/>
  <c r="CR445" i="4" s="1"/>
  <c r="DT445" i="4" s="1"/>
  <c r="CE445" i="4"/>
  <c r="CQ445" i="4" s="1"/>
  <c r="DC445" i="4" s="1"/>
  <c r="EE445" i="4" s="1"/>
  <c r="CD445" i="4"/>
  <c r="CP445" i="4" s="1"/>
  <c r="DB445" i="4" s="1"/>
  <c r="CC445" i="4"/>
  <c r="CB445" i="4"/>
  <c r="CA445" i="4"/>
  <c r="BZ445" i="4"/>
  <c r="BY445" i="4"/>
  <c r="CW445" i="4" s="1"/>
  <c r="BX445" i="4"/>
  <c r="CJ445" i="4" s="1"/>
  <c r="BW445" i="4"/>
  <c r="BV445" i="4"/>
  <c r="CH445" i="4" s="1"/>
  <c r="CT445" i="4" s="1"/>
  <c r="BU445" i="4"/>
  <c r="BT445" i="4"/>
  <c r="EE444" i="4"/>
  <c r="ED444" i="4"/>
  <c r="DY444" i="4"/>
  <c r="DT444" i="4"/>
  <c r="DQ444" i="4"/>
  <c r="DP444" i="4"/>
  <c r="DO444" i="4"/>
  <c r="DN444" i="4"/>
  <c r="DM444" i="4"/>
  <c r="DL444" i="4"/>
  <c r="DK444" i="4"/>
  <c r="DJ444" i="4"/>
  <c r="DX444" i="4" s="1"/>
  <c r="DI444" i="4"/>
  <c r="DH444" i="4"/>
  <c r="DG444" i="4"/>
  <c r="DF444" i="4"/>
  <c r="DR444" i="4" s="1"/>
  <c r="CY444" i="4"/>
  <c r="CV444" i="4"/>
  <c r="CQ444" i="4"/>
  <c r="DC444" i="4" s="1"/>
  <c r="CP444" i="4"/>
  <c r="DB444" i="4" s="1"/>
  <c r="CN444" i="4"/>
  <c r="CZ444" i="4" s="1"/>
  <c r="CW444" i="4"/>
  <c r="CU444" i="4"/>
  <c r="CH444" i="4"/>
  <c r="CT444" i="4" s="1"/>
  <c r="DV444" i="4" s="1"/>
  <c r="CF444" i="4"/>
  <c r="CR444" i="4" s="1"/>
  <c r="CE444" i="4"/>
  <c r="CD444" i="4"/>
  <c r="CC444" i="4"/>
  <c r="CO444" i="4" s="1"/>
  <c r="DA444" i="4" s="1"/>
  <c r="CB444" i="4"/>
  <c r="CA444" i="4"/>
  <c r="CM444" i="4" s="1"/>
  <c r="BZ444" i="4"/>
  <c r="CL444" i="4" s="1"/>
  <c r="CX444" i="4" s="1"/>
  <c r="BY444" i="4"/>
  <c r="BX444" i="4"/>
  <c r="CJ444" i="4" s="1"/>
  <c r="BW444" i="4"/>
  <c r="BV444" i="4"/>
  <c r="BU444" i="4"/>
  <c r="CS444" i="4" s="1"/>
  <c r="DU444" i="4" s="1"/>
  <c r="BT444" i="4"/>
  <c r="DS443" i="4"/>
  <c r="DQ443" i="4"/>
  <c r="DP443" i="4"/>
  <c r="DO443" i="4"/>
  <c r="DN443" i="4"/>
  <c r="DM443" i="4"/>
  <c r="DL443" i="4"/>
  <c r="DK443" i="4"/>
  <c r="DJ443" i="4"/>
  <c r="DI443" i="4"/>
  <c r="DH443" i="4"/>
  <c r="DG443" i="4"/>
  <c r="DF443" i="4"/>
  <c r="CX443" i="4"/>
  <c r="CR443" i="4"/>
  <c r="CP443" i="4"/>
  <c r="DB443" i="4" s="1"/>
  <c r="CN443" i="4"/>
  <c r="CZ443" i="4" s="1"/>
  <c r="CM443" i="4"/>
  <c r="CY443" i="4" s="1"/>
  <c r="EA443" i="4" s="1"/>
  <c r="CW443" i="4"/>
  <c r="DY443" i="4" s="1"/>
  <c r="CJ443" i="4"/>
  <c r="CV443" i="4" s="1"/>
  <c r="DX443" i="4" s="1"/>
  <c r="CH443" i="4"/>
  <c r="CT443" i="4" s="1"/>
  <c r="DV443" i="4" s="1"/>
  <c r="CF443" i="4"/>
  <c r="CE443" i="4"/>
  <c r="CQ443" i="4" s="1"/>
  <c r="DC443" i="4" s="1"/>
  <c r="CD443" i="4"/>
  <c r="CC443" i="4"/>
  <c r="CO443" i="4" s="1"/>
  <c r="DA443" i="4" s="1"/>
  <c r="CB443" i="4"/>
  <c r="CA443" i="4"/>
  <c r="BZ443" i="4"/>
  <c r="CL443" i="4" s="1"/>
  <c r="BY443" i="4"/>
  <c r="BX443" i="4"/>
  <c r="BW443" i="4"/>
  <c r="CU443" i="4" s="1"/>
  <c r="DW443" i="4" s="1"/>
  <c r="BV443" i="4"/>
  <c r="BU443" i="4"/>
  <c r="CS443" i="4" s="1"/>
  <c r="BT443" i="4"/>
  <c r="ED442" i="4"/>
  <c r="DZ442" i="4"/>
  <c r="DQ442" i="4"/>
  <c r="EE442" i="4" s="1"/>
  <c r="DP442" i="4"/>
  <c r="DO442" i="4"/>
  <c r="DN442" i="4"/>
  <c r="DM442" i="4"/>
  <c r="DL442" i="4"/>
  <c r="DK442" i="4"/>
  <c r="DJ442" i="4"/>
  <c r="DI442" i="4"/>
  <c r="DH442" i="4"/>
  <c r="DG442" i="4"/>
  <c r="DF442" i="4"/>
  <c r="DC442" i="4"/>
  <c r="CY442" i="4"/>
  <c r="EA442" i="4" s="1"/>
  <c r="CW442" i="4"/>
  <c r="DY442" i="4" s="1"/>
  <c r="CU442" i="4"/>
  <c r="CR442" i="4"/>
  <c r="CQ442" i="4"/>
  <c r="CM442" i="4"/>
  <c r="CL442" i="4"/>
  <c r="CX442" i="4" s="1"/>
  <c r="CJ442" i="4"/>
  <c r="CV442" i="4" s="1"/>
  <c r="CH442" i="4"/>
  <c r="CT442" i="4" s="1"/>
  <c r="CE442" i="4"/>
  <c r="CD442" i="4"/>
  <c r="CP442" i="4" s="1"/>
  <c r="DB442" i="4" s="1"/>
  <c r="CC442" i="4"/>
  <c r="CO442" i="4" s="1"/>
  <c r="DA442" i="4" s="1"/>
  <c r="EC442" i="4" s="1"/>
  <c r="CB442" i="4"/>
  <c r="CN442" i="4" s="1"/>
  <c r="CZ442" i="4" s="1"/>
  <c r="CA442" i="4"/>
  <c r="BZ442" i="4"/>
  <c r="BY442" i="4"/>
  <c r="BX442" i="4"/>
  <c r="BW442" i="4"/>
  <c r="BV442" i="4"/>
  <c r="BU442" i="4"/>
  <c r="CS442" i="4" s="1"/>
  <c r="DU442" i="4" s="1"/>
  <c r="BT442" i="4"/>
  <c r="CF442" i="4" s="1"/>
  <c r="EA441" i="4"/>
  <c r="DZ441" i="4"/>
  <c r="DQ441" i="4"/>
  <c r="DP441" i="4"/>
  <c r="DO441" i="4"/>
  <c r="DN441" i="4"/>
  <c r="DM441" i="4"/>
  <c r="DL441" i="4"/>
  <c r="DK441" i="4"/>
  <c r="DJ441" i="4"/>
  <c r="DX441" i="4" s="1"/>
  <c r="DI441" i="4"/>
  <c r="DH441" i="4"/>
  <c r="DG441" i="4"/>
  <c r="DF441" i="4"/>
  <c r="CY441" i="4"/>
  <c r="CR441" i="4"/>
  <c r="CQ441" i="4"/>
  <c r="DC441" i="4" s="1"/>
  <c r="EE441" i="4" s="1"/>
  <c r="CP441" i="4"/>
  <c r="DB441" i="4" s="1"/>
  <c r="CO441" i="4"/>
  <c r="DA441" i="4" s="1"/>
  <c r="CM441" i="4"/>
  <c r="CJ441" i="4"/>
  <c r="CV441" i="4" s="1"/>
  <c r="CH441" i="4"/>
  <c r="CT441" i="4" s="1"/>
  <c r="CS441" i="4"/>
  <c r="CE441" i="4"/>
  <c r="CD441" i="4"/>
  <c r="CC441" i="4"/>
  <c r="CB441" i="4"/>
  <c r="CN441" i="4" s="1"/>
  <c r="CZ441" i="4" s="1"/>
  <c r="CA441" i="4"/>
  <c r="BZ441" i="4"/>
  <c r="CL441" i="4" s="1"/>
  <c r="CX441" i="4" s="1"/>
  <c r="BY441" i="4"/>
  <c r="CW441" i="4" s="1"/>
  <c r="DY441" i="4" s="1"/>
  <c r="BX441" i="4"/>
  <c r="BW441" i="4"/>
  <c r="CU441" i="4" s="1"/>
  <c r="BV441" i="4"/>
  <c r="BU441" i="4"/>
  <c r="BT441" i="4"/>
  <c r="CF441" i="4" s="1"/>
  <c r="EC440" i="4"/>
  <c r="DQ440" i="4"/>
  <c r="DP440" i="4"/>
  <c r="ED440" i="4" s="1"/>
  <c r="DO440" i="4"/>
  <c r="DN440" i="4"/>
  <c r="DM440" i="4"/>
  <c r="DL440" i="4"/>
  <c r="DZ440" i="4" s="1"/>
  <c r="DK440" i="4"/>
  <c r="DS440" i="4" s="1"/>
  <c r="DJ440" i="4"/>
  <c r="DI440" i="4"/>
  <c r="DH440" i="4"/>
  <c r="DG440" i="4"/>
  <c r="DF440" i="4"/>
  <c r="CV440" i="4"/>
  <c r="CT440" i="4"/>
  <c r="CM440" i="4"/>
  <c r="CY440" i="4" s="1"/>
  <c r="CL440" i="4"/>
  <c r="CX440" i="4" s="1"/>
  <c r="CJ440" i="4"/>
  <c r="CS440" i="4"/>
  <c r="DU440" i="4" s="1"/>
  <c r="CE440" i="4"/>
  <c r="CQ440" i="4" s="1"/>
  <c r="DC440" i="4" s="1"/>
  <c r="EE440" i="4" s="1"/>
  <c r="CD440" i="4"/>
  <c r="CP440" i="4" s="1"/>
  <c r="DB440" i="4" s="1"/>
  <c r="CC440" i="4"/>
  <c r="CO440" i="4" s="1"/>
  <c r="DA440" i="4" s="1"/>
  <c r="CB440" i="4"/>
  <c r="CN440" i="4" s="1"/>
  <c r="CZ440" i="4" s="1"/>
  <c r="EB440" i="4" s="1"/>
  <c r="CA440" i="4"/>
  <c r="BZ440" i="4"/>
  <c r="BY440" i="4"/>
  <c r="CW440" i="4" s="1"/>
  <c r="DY440" i="4" s="1"/>
  <c r="BX440" i="4"/>
  <c r="BW440" i="4"/>
  <c r="CU440" i="4" s="1"/>
  <c r="DW440" i="4" s="1"/>
  <c r="BV440" i="4"/>
  <c r="CH440" i="4" s="1"/>
  <c r="BU440" i="4"/>
  <c r="BT440" i="4"/>
  <c r="CF440" i="4" s="1"/>
  <c r="CR440" i="4" s="1"/>
  <c r="DT440" i="4" s="1"/>
  <c r="EB439" i="4"/>
  <c r="EA439" i="4"/>
  <c r="DZ439" i="4"/>
  <c r="DY439" i="4"/>
  <c r="DQ439" i="4"/>
  <c r="DP439" i="4"/>
  <c r="DO439" i="4"/>
  <c r="EC439" i="4" s="1"/>
  <c r="DN439" i="4"/>
  <c r="DM439" i="4"/>
  <c r="DL439" i="4"/>
  <c r="DK439" i="4"/>
  <c r="DS439" i="4" s="1"/>
  <c r="DJ439" i="4"/>
  <c r="DI439" i="4"/>
  <c r="DH439" i="4"/>
  <c r="DG439" i="4"/>
  <c r="DF439" i="4"/>
  <c r="DT439" i="4" s="1"/>
  <c r="DA439" i="4"/>
  <c r="CV439" i="4"/>
  <c r="CT439" i="4"/>
  <c r="DV439" i="4" s="1"/>
  <c r="CS439" i="4"/>
  <c r="DU439" i="4" s="1"/>
  <c r="CQ439" i="4"/>
  <c r="DC439" i="4" s="1"/>
  <c r="CO439" i="4"/>
  <c r="CN439" i="4"/>
  <c r="CZ439" i="4" s="1"/>
  <c r="CU439" i="4"/>
  <c r="CH439" i="4"/>
  <c r="CF439" i="4"/>
  <c r="CR439" i="4" s="1"/>
  <c r="CE439" i="4"/>
  <c r="CD439" i="4"/>
  <c r="CP439" i="4" s="1"/>
  <c r="DB439" i="4" s="1"/>
  <c r="ED439" i="4" s="1"/>
  <c r="CC439" i="4"/>
  <c r="CB439" i="4"/>
  <c r="CA439" i="4"/>
  <c r="CM439" i="4" s="1"/>
  <c r="CY439" i="4" s="1"/>
  <c r="BZ439" i="4"/>
  <c r="CL439" i="4" s="1"/>
  <c r="CX439" i="4" s="1"/>
  <c r="BY439" i="4"/>
  <c r="CW439" i="4" s="1"/>
  <c r="BX439" i="4"/>
  <c r="CJ439" i="4" s="1"/>
  <c r="BW439" i="4"/>
  <c r="BV439" i="4"/>
  <c r="BU439" i="4"/>
  <c r="BT439" i="4"/>
  <c r="EE438" i="4"/>
  <c r="EB438" i="4"/>
  <c r="DS438" i="4"/>
  <c r="DE438" i="4" s="1"/>
  <c r="EG438" i="4" s="1"/>
  <c r="DQ438" i="4"/>
  <c r="DP438" i="4"/>
  <c r="ED438" i="4" s="1"/>
  <c r="DO438" i="4"/>
  <c r="DN438" i="4"/>
  <c r="DM438" i="4"/>
  <c r="DL438" i="4"/>
  <c r="DK438" i="4"/>
  <c r="DJ438" i="4"/>
  <c r="DI438" i="4"/>
  <c r="DH438" i="4"/>
  <c r="DV438" i="4" s="1"/>
  <c r="DG438" i="4"/>
  <c r="DF438" i="4"/>
  <c r="CX438" i="4"/>
  <c r="CW438" i="4"/>
  <c r="DY438" i="4" s="1"/>
  <c r="CV438" i="4"/>
  <c r="DX438" i="4" s="1"/>
  <c r="CP438" i="4"/>
  <c r="DB438" i="4" s="1"/>
  <c r="CO438" i="4"/>
  <c r="DA438" i="4" s="1"/>
  <c r="CN438" i="4"/>
  <c r="CZ438" i="4" s="1"/>
  <c r="CU438" i="4"/>
  <c r="DW438" i="4" s="1"/>
  <c r="CH438" i="4"/>
  <c r="CT438" i="4" s="1"/>
  <c r="CS438" i="4"/>
  <c r="CF438" i="4"/>
  <c r="CR438" i="4" s="1"/>
  <c r="CE438" i="4"/>
  <c r="CQ438" i="4" s="1"/>
  <c r="DC438" i="4" s="1"/>
  <c r="CD438" i="4"/>
  <c r="CC438" i="4"/>
  <c r="CB438" i="4"/>
  <c r="CA438" i="4"/>
  <c r="CM438" i="4" s="1"/>
  <c r="CY438" i="4" s="1"/>
  <c r="BZ438" i="4"/>
  <c r="CL438" i="4" s="1"/>
  <c r="BY438" i="4"/>
  <c r="BX438" i="4"/>
  <c r="CJ438" i="4" s="1"/>
  <c r="BW438" i="4"/>
  <c r="BV438" i="4"/>
  <c r="BU438" i="4"/>
  <c r="BT438" i="4"/>
  <c r="EE437" i="4"/>
  <c r="DQ437" i="4"/>
  <c r="DP437" i="4"/>
  <c r="DO437" i="4"/>
  <c r="DN437" i="4"/>
  <c r="DM437" i="4"/>
  <c r="DL437" i="4"/>
  <c r="DK437" i="4"/>
  <c r="DJ437" i="4"/>
  <c r="DX437" i="4" s="1"/>
  <c r="DI437" i="4"/>
  <c r="DW437" i="4" s="1"/>
  <c r="DH437" i="4"/>
  <c r="DG437" i="4"/>
  <c r="DF437" i="4"/>
  <c r="DC437" i="4"/>
  <c r="DB437" i="4"/>
  <c r="ED437" i="4" s="1"/>
  <c r="CX437" i="4"/>
  <c r="DZ437" i="4" s="1"/>
  <c r="CU437" i="4"/>
  <c r="CT437" i="4"/>
  <c r="DV437" i="4" s="1"/>
  <c r="CP437" i="4"/>
  <c r="CL437" i="4"/>
  <c r="CW437" i="4"/>
  <c r="CJ437" i="4"/>
  <c r="CV437" i="4" s="1"/>
  <c r="CH437" i="4"/>
  <c r="CE437" i="4"/>
  <c r="CQ437" i="4" s="1"/>
  <c r="CD437" i="4"/>
  <c r="CC437" i="4"/>
  <c r="CO437" i="4" s="1"/>
  <c r="DA437" i="4" s="1"/>
  <c r="EC437" i="4" s="1"/>
  <c r="CB437" i="4"/>
  <c r="CN437" i="4" s="1"/>
  <c r="CZ437" i="4" s="1"/>
  <c r="CA437" i="4"/>
  <c r="CM437" i="4" s="1"/>
  <c r="CY437" i="4" s="1"/>
  <c r="EA437" i="4" s="1"/>
  <c r="BZ437" i="4"/>
  <c r="BY437" i="4"/>
  <c r="BX437" i="4"/>
  <c r="BW437" i="4"/>
  <c r="BV437" i="4"/>
  <c r="BU437" i="4"/>
  <c r="CS437" i="4" s="1"/>
  <c r="DU437" i="4" s="1"/>
  <c r="BT437" i="4"/>
  <c r="CF437" i="4" s="1"/>
  <c r="CR437" i="4" s="1"/>
  <c r="DX436" i="4"/>
  <c r="DW436" i="4"/>
  <c r="DS436" i="4"/>
  <c r="DQ436" i="4"/>
  <c r="DP436" i="4"/>
  <c r="DO436" i="4"/>
  <c r="DN436" i="4"/>
  <c r="DM436" i="4"/>
  <c r="DL436" i="4"/>
  <c r="DK436" i="4"/>
  <c r="DJ436" i="4"/>
  <c r="DI436" i="4"/>
  <c r="DH436" i="4"/>
  <c r="DG436" i="4"/>
  <c r="DF436" i="4"/>
  <c r="DA436" i="4"/>
  <c r="CZ436" i="4"/>
  <c r="EB436" i="4" s="1"/>
  <c r="CY436" i="4"/>
  <c r="CW436" i="4"/>
  <c r="CQ436" i="4"/>
  <c r="DC436" i="4" s="1"/>
  <c r="CO436" i="4"/>
  <c r="CL436" i="4"/>
  <c r="CX436" i="4" s="1"/>
  <c r="DZ436" i="4" s="1"/>
  <c r="CJ436" i="4"/>
  <c r="CV436" i="4" s="1"/>
  <c r="CU436" i="4"/>
  <c r="CH436" i="4"/>
  <c r="CT436" i="4" s="1"/>
  <c r="CS436" i="4"/>
  <c r="CE436" i="4"/>
  <c r="CD436" i="4"/>
  <c r="CP436" i="4" s="1"/>
  <c r="DB436" i="4" s="1"/>
  <c r="CC436" i="4"/>
  <c r="CB436" i="4"/>
  <c r="CN436" i="4" s="1"/>
  <c r="CA436" i="4"/>
  <c r="CM436" i="4" s="1"/>
  <c r="BZ436" i="4"/>
  <c r="BY436" i="4"/>
  <c r="BX436" i="4"/>
  <c r="BW436" i="4"/>
  <c r="BV436" i="4"/>
  <c r="BU436" i="4"/>
  <c r="BT436" i="4"/>
  <c r="CF436" i="4" s="1"/>
  <c r="CR436" i="4" s="1"/>
  <c r="DT436" i="4" s="1"/>
  <c r="DT435" i="4"/>
  <c r="DQ435" i="4"/>
  <c r="DP435" i="4"/>
  <c r="DO435" i="4"/>
  <c r="DN435" i="4"/>
  <c r="DM435" i="4"/>
  <c r="EA435" i="4" s="1"/>
  <c r="DL435" i="4"/>
  <c r="DZ435" i="4" s="1"/>
  <c r="DK435" i="4"/>
  <c r="DJ435" i="4"/>
  <c r="DR435" i="4" s="1"/>
  <c r="DI435" i="4"/>
  <c r="DH435" i="4"/>
  <c r="DG435" i="4"/>
  <c r="DF435" i="4"/>
  <c r="DB435" i="4"/>
  <c r="DA435" i="4"/>
  <c r="CR435" i="4"/>
  <c r="CQ435" i="4"/>
  <c r="DC435" i="4" s="1"/>
  <c r="CL435" i="4"/>
  <c r="CX435" i="4" s="1"/>
  <c r="CW435" i="4"/>
  <c r="DY435" i="4" s="1"/>
  <c r="CJ435" i="4"/>
  <c r="CV435" i="4" s="1"/>
  <c r="DX435" i="4" s="1"/>
  <c r="CU435" i="4"/>
  <c r="DW435" i="4" s="1"/>
  <c r="CE435" i="4"/>
  <c r="CD435" i="4"/>
  <c r="CP435" i="4" s="1"/>
  <c r="CC435" i="4"/>
  <c r="CO435" i="4" s="1"/>
  <c r="CB435" i="4"/>
  <c r="CN435" i="4" s="1"/>
  <c r="CZ435" i="4" s="1"/>
  <c r="EB435" i="4" s="1"/>
  <c r="CA435" i="4"/>
  <c r="CM435" i="4" s="1"/>
  <c r="CY435" i="4" s="1"/>
  <c r="BZ435" i="4"/>
  <c r="BY435" i="4"/>
  <c r="BX435" i="4"/>
  <c r="BW435" i="4"/>
  <c r="BV435" i="4"/>
  <c r="CH435" i="4" s="1"/>
  <c r="CT435" i="4" s="1"/>
  <c r="BU435" i="4"/>
  <c r="CS435" i="4" s="1"/>
  <c r="BT435" i="4"/>
  <c r="CF435" i="4" s="1"/>
  <c r="DQ434" i="4"/>
  <c r="DP434" i="4"/>
  <c r="DO434" i="4"/>
  <c r="EC434" i="4" s="1"/>
  <c r="DN434" i="4"/>
  <c r="DM434" i="4"/>
  <c r="DL434" i="4"/>
  <c r="DK434" i="4"/>
  <c r="DJ434" i="4"/>
  <c r="DI434" i="4"/>
  <c r="DH434" i="4"/>
  <c r="DG434" i="4"/>
  <c r="DU434" i="4" s="1"/>
  <c r="DF434" i="4"/>
  <c r="CS434" i="4"/>
  <c r="CW434" i="4"/>
  <c r="DY434" i="4" s="1"/>
  <c r="CE434" i="4"/>
  <c r="CQ434" i="4" s="1"/>
  <c r="DC434" i="4" s="1"/>
  <c r="CD434" i="4"/>
  <c r="CP434" i="4" s="1"/>
  <c r="DB434" i="4" s="1"/>
  <c r="CC434" i="4"/>
  <c r="CO434" i="4" s="1"/>
  <c r="DA434" i="4" s="1"/>
  <c r="CB434" i="4"/>
  <c r="CN434" i="4" s="1"/>
  <c r="CZ434" i="4" s="1"/>
  <c r="CA434" i="4"/>
  <c r="CM434" i="4" s="1"/>
  <c r="CY434" i="4" s="1"/>
  <c r="EA434" i="4" s="1"/>
  <c r="BZ434" i="4"/>
  <c r="CL434" i="4" s="1"/>
  <c r="CX434" i="4" s="1"/>
  <c r="BY434" i="4"/>
  <c r="CK434" i="4" s="1"/>
  <c r="BX434" i="4"/>
  <c r="CJ434" i="4" s="1"/>
  <c r="CV434" i="4" s="1"/>
  <c r="BW434" i="4"/>
  <c r="CI434" i="4" s="1"/>
  <c r="CU434" i="4" s="1"/>
  <c r="BV434" i="4"/>
  <c r="CH434" i="4" s="1"/>
  <c r="CT434" i="4" s="1"/>
  <c r="DV434" i="4" s="1"/>
  <c r="BU434" i="4"/>
  <c r="CG434" i="4" s="1"/>
  <c r="BT434" i="4"/>
  <c r="CF434" i="4" s="1"/>
  <c r="CR434" i="4" s="1"/>
  <c r="DT434" i="4" s="1"/>
  <c r="DQ433" i="4"/>
  <c r="DP433" i="4"/>
  <c r="DO433" i="4"/>
  <c r="DN433" i="4"/>
  <c r="DM433" i="4"/>
  <c r="DL433" i="4"/>
  <c r="DK433" i="4"/>
  <c r="DS433" i="4" s="1"/>
  <c r="DJ433" i="4"/>
  <c r="DI433" i="4"/>
  <c r="DH433" i="4"/>
  <c r="DG433" i="4"/>
  <c r="DF433" i="4"/>
  <c r="CW433" i="4"/>
  <c r="CO433" i="4"/>
  <c r="DA433" i="4" s="1"/>
  <c r="EC433" i="4" s="1"/>
  <c r="CE433" i="4"/>
  <c r="CQ433" i="4" s="1"/>
  <c r="DC433" i="4" s="1"/>
  <c r="CD433" i="4"/>
  <c r="CP433" i="4" s="1"/>
  <c r="DB433" i="4" s="1"/>
  <c r="CC433" i="4"/>
  <c r="CB433" i="4"/>
  <c r="CN433" i="4" s="1"/>
  <c r="CZ433" i="4" s="1"/>
  <c r="EB433" i="4" s="1"/>
  <c r="CA433" i="4"/>
  <c r="CM433" i="4" s="1"/>
  <c r="CY433" i="4" s="1"/>
  <c r="EA433" i="4" s="1"/>
  <c r="BZ433" i="4"/>
  <c r="CL433" i="4" s="1"/>
  <c r="CX433" i="4" s="1"/>
  <c r="BY433" i="4"/>
  <c r="CK433" i="4" s="1"/>
  <c r="BX433" i="4"/>
  <c r="CJ433" i="4" s="1"/>
  <c r="CV433" i="4" s="1"/>
  <c r="DX433" i="4" s="1"/>
  <c r="BW433" i="4"/>
  <c r="BV433" i="4"/>
  <c r="CH433" i="4" s="1"/>
  <c r="CT433" i="4" s="1"/>
  <c r="BU433" i="4"/>
  <c r="CG433" i="4" s="1"/>
  <c r="CS433" i="4" s="1"/>
  <c r="DU433" i="4" s="1"/>
  <c r="BT433" i="4"/>
  <c r="CF433" i="4" s="1"/>
  <c r="CR433" i="4" s="1"/>
  <c r="DQ432" i="4"/>
  <c r="DP432" i="4"/>
  <c r="DO432" i="4"/>
  <c r="DN432" i="4"/>
  <c r="DM432" i="4"/>
  <c r="DL432" i="4"/>
  <c r="DK432" i="4"/>
  <c r="DJ432" i="4"/>
  <c r="DI432" i="4"/>
  <c r="DH432" i="4"/>
  <c r="DG432" i="4"/>
  <c r="DF432" i="4"/>
  <c r="CW432" i="4"/>
  <c r="CQ432" i="4"/>
  <c r="DC432" i="4" s="1"/>
  <c r="EE432" i="4" s="1"/>
  <c r="CE432" i="4"/>
  <c r="CD432" i="4"/>
  <c r="CP432" i="4" s="1"/>
  <c r="DB432" i="4" s="1"/>
  <c r="CC432" i="4"/>
  <c r="CO432" i="4" s="1"/>
  <c r="DA432" i="4" s="1"/>
  <c r="CB432" i="4"/>
  <c r="CN432" i="4" s="1"/>
  <c r="CZ432" i="4" s="1"/>
  <c r="CA432" i="4"/>
  <c r="CM432" i="4" s="1"/>
  <c r="CY432" i="4" s="1"/>
  <c r="BZ432" i="4"/>
  <c r="CL432" i="4" s="1"/>
  <c r="CX432" i="4" s="1"/>
  <c r="DZ432" i="4" s="1"/>
  <c r="BY432" i="4"/>
  <c r="CK432" i="4" s="1"/>
  <c r="BX432" i="4"/>
  <c r="CJ432" i="4" s="1"/>
  <c r="CV432" i="4" s="1"/>
  <c r="DX432" i="4" s="1"/>
  <c r="BW432" i="4"/>
  <c r="CI432" i="4" s="1"/>
  <c r="CU432" i="4" s="1"/>
  <c r="DW432" i="4" s="1"/>
  <c r="BV432" i="4"/>
  <c r="CH432" i="4" s="1"/>
  <c r="CT432" i="4" s="1"/>
  <c r="BU432" i="4"/>
  <c r="CG432" i="4" s="1"/>
  <c r="CS432" i="4" s="1"/>
  <c r="BT432" i="4"/>
  <c r="CF432" i="4" s="1"/>
  <c r="CR432" i="4" s="1"/>
  <c r="DQ431" i="4"/>
  <c r="DP431" i="4"/>
  <c r="DO431" i="4"/>
  <c r="DN431" i="4"/>
  <c r="DM431" i="4"/>
  <c r="DL431" i="4"/>
  <c r="DK431" i="4"/>
  <c r="DJ431" i="4"/>
  <c r="DI431" i="4"/>
  <c r="DH431" i="4"/>
  <c r="DG431" i="4"/>
  <c r="DF431" i="4"/>
  <c r="CY431" i="4"/>
  <c r="CX431" i="4"/>
  <c r="CU431" i="4"/>
  <c r="CH431" i="4"/>
  <c r="CT431" i="4" s="1"/>
  <c r="CF431" i="4"/>
  <c r="CR431" i="4" s="1"/>
  <c r="CE431" i="4"/>
  <c r="CQ431" i="4" s="1"/>
  <c r="DC431" i="4" s="1"/>
  <c r="CD431" i="4"/>
  <c r="CP431" i="4" s="1"/>
  <c r="DB431" i="4" s="1"/>
  <c r="CC431" i="4"/>
  <c r="CO431" i="4" s="1"/>
  <c r="DA431" i="4" s="1"/>
  <c r="CB431" i="4"/>
  <c r="CN431" i="4" s="1"/>
  <c r="CZ431" i="4" s="1"/>
  <c r="EB431" i="4" s="1"/>
  <c r="CA431" i="4"/>
  <c r="CM431" i="4" s="1"/>
  <c r="BZ431" i="4"/>
  <c r="CL431" i="4" s="1"/>
  <c r="BY431" i="4"/>
  <c r="CK431" i="4" s="1"/>
  <c r="CW431" i="4" s="1"/>
  <c r="DY431" i="4" s="1"/>
  <c r="BX431" i="4"/>
  <c r="CJ431" i="4" s="1"/>
  <c r="CV431" i="4" s="1"/>
  <c r="BW431" i="4"/>
  <c r="CI431" i="4" s="1"/>
  <c r="BV431" i="4"/>
  <c r="BU431" i="4"/>
  <c r="BT431" i="4"/>
  <c r="DQ430" i="4"/>
  <c r="DP430" i="4"/>
  <c r="DO430" i="4"/>
  <c r="DN430" i="4"/>
  <c r="DM430" i="4"/>
  <c r="DL430" i="4"/>
  <c r="DK430" i="4"/>
  <c r="DJ430" i="4"/>
  <c r="DX430" i="4" s="1"/>
  <c r="DI430" i="4"/>
  <c r="DW430" i="4" s="1"/>
  <c r="DH430" i="4"/>
  <c r="DG430" i="4"/>
  <c r="DF430" i="4"/>
  <c r="CQ430" i="4"/>
  <c r="DC430" i="4" s="1"/>
  <c r="EE430" i="4" s="1"/>
  <c r="CL430" i="4"/>
  <c r="CX430" i="4" s="1"/>
  <c r="CE430" i="4"/>
  <c r="CD430" i="4"/>
  <c r="CP430" i="4" s="1"/>
  <c r="DB430" i="4" s="1"/>
  <c r="CC430" i="4"/>
  <c r="CO430" i="4" s="1"/>
  <c r="DA430" i="4" s="1"/>
  <c r="CB430" i="4"/>
  <c r="CN430" i="4" s="1"/>
  <c r="CZ430" i="4" s="1"/>
  <c r="CA430" i="4"/>
  <c r="CM430" i="4" s="1"/>
  <c r="CY430" i="4" s="1"/>
  <c r="EA430" i="4" s="1"/>
  <c r="BZ430" i="4"/>
  <c r="BY430" i="4"/>
  <c r="CK430" i="4" s="1"/>
  <c r="CW430" i="4" s="1"/>
  <c r="BX430" i="4"/>
  <c r="CJ430" i="4" s="1"/>
  <c r="CV430" i="4" s="1"/>
  <c r="BW430" i="4"/>
  <c r="CI430" i="4" s="1"/>
  <c r="CU430" i="4" s="1"/>
  <c r="BV430" i="4"/>
  <c r="CH430" i="4" s="1"/>
  <c r="CT430" i="4" s="1"/>
  <c r="DV430" i="4" s="1"/>
  <c r="BU430" i="4"/>
  <c r="BT430" i="4"/>
  <c r="CF430" i="4" s="1"/>
  <c r="CR430" i="4" s="1"/>
  <c r="DZ429" i="4"/>
  <c r="DQ429" i="4"/>
  <c r="DP429" i="4"/>
  <c r="DO429" i="4"/>
  <c r="DN429" i="4"/>
  <c r="DM429" i="4"/>
  <c r="DL429" i="4"/>
  <c r="DK429" i="4"/>
  <c r="DJ429" i="4"/>
  <c r="DR429" i="4" s="1"/>
  <c r="DI429" i="4"/>
  <c r="DH429" i="4"/>
  <c r="DG429" i="4"/>
  <c r="DF429" i="4"/>
  <c r="CO429" i="4"/>
  <c r="DA429" i="4" s="1"/>
  <c r="EC429" i="4" s="1"/>
  <c r="CE429" i="4"/>
  <c r="CQ429" i="4" s="1"/>
  <c r="DC429" i="4" s="1"/>
  <c r="CD429" i="4"/>
  <c r="CP429" i="4" s="1"/>
  <c r="DB429" i="4" s="1"/>
  <c r="ED429" i="4" s="1"/>
  <c r="CC429" i="4"/>
  <c r="CB429" i="4"/>
  <c r="CN429" i="4" s="1"/>
  <c r="CZ429" i="4" s="1"/>
  <c r="EB429" i="4" s="1"/>
  <c r="CA429" i="4"/>
  <c r="CM429" i="4" s="1"/>
  <c r="CY429" i="4" s="1"/>
  <c r="EA429" i="4" s="1"/>
  <c r="BZ429" i="4"/>
  <c r="CL429" i="4" s="1"/>
  <c r="CX429" i="4" s="1"/>
  <c r="BY429" i="4"/>
  <c r="CK429" i="4" s="1"/>
  <c r="CW429" i="4" s="1"/>
  <c r="BX429" i="4"/>
  <c r="CJ429" i="4" s="1"/>
  <c r="CV429" i="4" s="1"/>
  <c r="BW429" i="4"/>
  <c r="BV429" i="4"/>
  <c r="CH429" i="4" s="1"/>
  <c r="CT429" i="4" s="1"/>
  <c r="BU429" i="4"/>
  <c r="CG429" i="4" s="1"/>
  <c r="CS429" i="4" s="1"/>
  <c r="DU429" i="4" s="1"/>
  <c r="BT429" i="4"/>
  <c r="CF429" i="4" s="1"/>
  <c r="CR429" i="4" s="1"/>
  <c r="DQ428" i="4"/>
  <c r="EE428" i="4" s="1"/>
  <c r="DP428" i="4"/>
  <c r="DO428" i="4"/>
  <c r="DN428" i="4"/>
  <c r="DM428" i="4"/>
  <c r="DL428" i="4"/>
  <c r="DK428" i="4"/>
  <c r="DJ428" i="4"/>
  <c r="DI428" i="4"/>
  <c r="DH428" i="4"/>
  <c r="DV428" i="4" s="1"/>
  <c r="DG428" i="4"/>
  <c r="DF428" i="4"/>
  <c r="DR428" i="4" s="1"/>
  <c r="CX428" i="4"/>
  <c r="CL428" i="4"/>
  <c r="CS428" i="4"/>
  <c r="DU428" i="4" s="1"/>
  <c r="CF428" i="4"/>
  <c r="CR428" i="4" s="1"/>
  <c r="CE428" i="4"/>
  <c r="CQ428" i="4" s="1"/>
  <c r="DC428" i="4" s="1"/>
  <c r="CD428" i="4"/>
  <c r="CP428" i="4" s="1"/>
  <c r="DB428" i="4" s="1"/>
  <c r="CC428" i="4"/>
  <c r="CO428" i="4" s="1"/>
  <c r="DA428" i="4" s="1"/>
  <c r="CB428" i="4"/>
  <c r="CN428" i="4" s="1"/>
  <c r="CZ428" i="4" s="1"/>
  <c r="CA428" i="4"/>
  <c r="CM428" i="4" s="1"/>
  <c r="CY428" i="4" s="1"/>
  <c r="BZ428" i="4"/>
  <c r="BY428" i="4"/>
  <c r="CK428" i="4" s="1"/>
  <c r="CW428" i="4" s="1"/>
  <c r="BX428" i="4"/>
  <c r="CJ428" i="4" s="1"/>
  <c r="CV428" i="4" s="1"/>
  <c r="BW428" i="4"/>
  <c r="CI428" i="4" s="1"/>
  <c r="CU428" i="4" s="1"/>
  <c r="DW428" i="4" s="1"/>
  <c r="BV428" i="4"/>
  <c r="CH428" i="4" s="1"/>
  <c r="CT428" i="4" s="1"/>
  <c r="BU428" i="4"/>
  <c r="CG428" i="4" s="1"/>
  <c r="BT428" i="4"/>
  <c r="DQ427" i="4"/>
  <c r="EE427" i="4" s="1"/>
  <c r="DP427" i="4"/>
  <c r="DO427" i="4"/>
  <c r="DN427" i="4"/>
  <c r="DM427" i="4"/>
  <c r="DL427" i="4"/>
  <c r="DK427" i="4"/>
  <c r="DJ427" i="4"/>
  <c r="DI427" i="4"/>
  <c r="DH427" i="4"/>
  <c r="DG427" i="4"/>
  <c r="DF427" i="4"/>
  <c r="DT427" i="4" s="1"/>
  <c r="CQ427" i="4"/>
  <c r="DC427" i="4" s="1"/>
  <c r="CJ427" i="4"/>
  <c r="CV427" i="4" s="1"/>
  <c r="DX427" i="4" s="1"/>
  <c r="CU427" i="4"/>
  <c r="CE427" i="4"/>
  <c r="CD427" i="4"/>
  <c r="CP427" i="4" s="1"/>
  <c r="DB427" i="4" s="1"/>
  <c r="ED427" i="4" s="1"/>
  <c r="CC427" i="4"/>
  <c r="CO427" i="4" s="1"/>
  <c r="DA427" i="4" s="1"/>
  <c r="CB427" i="4"/>
  <c r="CN427" i="4" s="1"/>
  <c r="CZ427" i="4" s="1"/>
  <c r="EB427" i="4" s="1"/>
  <c r="CA427" i="4"/>
  <c r="CM427" i="4" s="1"/>
  <c r="CY427" i="4" s="1"/>
  <c r="BZ427" i="4"/>
  <c r="CL427" i="4" s="1"/>
  <c r="CX427" i="4" s="1"/>
  <c r="BY427" i="4"/>
  <c r="CK427" i="4" s="1"/>
  <c r="CW427" i="4" s="1"/>
  <c r="DY427" i="4" s="1"/>
  <c r="BX427" i="4"/>
  <c r="BW427" i="4"/>
  <c r="CI427" i="4" s="1"/>
  <c r="BV427" i="4"/>
  <c r="CH427" i="4" s="1"/>
  <c r="CT427" i="4" s="1"/>
  <c r="BU427" i="4"/>
  <c r="BT427" i="4"/>
  <c r="CF427" i="4" s="1"/>
  <c r="CR427" i="4" s="1"/>
  <c r="DQ426" i="4"/>
  <c r="DP426" i="4"/>
  <c r="DO426" i="4"/>
  <c r="DN426" i="4"/>
  <c r="DM426" i="4"/>
  <c r="DL426" i="4"/>
  <c r="DK426" i="4"/>
  <c r="DJ426" i="4"/>
  <c r="DX426" i="4" s="1"/>
  <c r="DI426" i="4"/>
  <c r="DH426" i="4"/>
  <c r="DG426" i="4"/>
  <c r="DF426" i="4"/>
  <c r="CM426" i="4"/>
  <c r="CY426" i="4" s="1"/>
  <c r="EA426" i="4" s="1"/>
  <c r="CH426" i="4"/>
  <c r="CT426" i="4" s="1"/>
  <c r="CE426" i="4"/>
  <c r="CQ426" i="4" s="1"/>
  <c r="DC426" i="4" s="1"/>
  <c r="CD426" i="4"/>
  <c r="CP426" i="4" s="1"/>
  <c r="DB426" i="4" s="1"/>
  <c r="CC426" i="4"/>
  <c r="CO426" i="4" s="1"/>
  <c r="DA426" i="4" s="1"/>
  <c r="CB426" i="4"/>
  <c r="CN426" i="4" s="1"/>
  <c r="CZ426" i="4" s="1"/>
  <c r="CA426" i="4"/>
  <c r="BZ426" i="4"/>
  <c r="CL426" i="4" s="1"/>
  <c r="CX426" i="4" s="1"/>
  <c r="BY426" i="4"/>
  <c r="CK426" i="4" s="1"/>
  <c r="CW426" i="4" s="1"/>
  <c r="DY426" i="4" s="1"/>
  <c r="BX426" i="4"/>
  <c r="CJ426" i="4" s="1"/>
  <c r="CV426" i="4" s="1"/>
  <c r="BW426" i="4"/>
  <c r="BV426" i="4"/>
  <c r="BU426" i="4"/>
  <c r="BT426" i="4"/>
  <c r="CF426" i="4" s="1"/>
  <c r="CR426" i="4" s="1"/>
  <c r="DT426" i="4" s="1"/>
  <c r="DQ398" i="4"/>
  <c r="DP398" i="4"/>
  <c r="DO398" i="4"/>
  <c r="DN398" i="4"/>
  <c r="EB398" i="4" s="1"/>
  <c r="DM398" i="4"/>
  <c r="DL398" i="4"/>
  <c r="DK398" i="4"/>
  <c r="DJ398" i="4"/>
  <c r="DI398" i="4"/>
  <c r="DH398" i="4"/>
  <c r="DG398" i="4"/>
  <c r="DF398" i="4"/>
  <c r="CS398" i="4"/>
  <c r="CE398" i="4"/>
  <c r="CQ398" i="4" s="1"/>
  <c r="DC398" i="4" s="1"/>
  <c r="CD398" i="4"/>
  <c r="CP398" i="4" s="1"/>
  <c r="DB398" i="4" s="1"/>
  <c r="CC398" i="4"/>
  <c r="CO398" i="4" s="1"/>
  <c r="DA398" i="4" s="1"/>
  <c r="CB398" i="4"/>
  <c r="CN398" i="4" s="1"/>
  <c r="CZ398" i="4" s="1"/>
  <c r="CA398" i="4"/>
  <c r="CM398" i="4" s="1"/>
  <c r="CY398" i="4" s="1"/>
  <c r="BZ398" i="4"/>
  <c r="CL398" i="4" s="1"/>
  <c r="CX398" i="4" s="1"/>
  <c r="BY398" i="4"/>
  <c r="BX398" i="4"/>
  <c r="CJ398" i="4" s="1"/>
  <c r="CV398" i="4" s="1"/>
  <c r="BW398" i="4"/>
  <c r="BV398" i="4"/>
  <c r="CH398" i="4" s="1"/>
  <c r="CT398" i="4" s="1"/>
  <c r="DV398" i="4" s="1"/>
  <c r="BU398" i="4"/>
  <c r="CG398" i="4" s="1"/>
  <c r="BT398" i="4"/>
  <c r="CF398" i="4" s="1"/>
  <c r="CR398" i="4" s="1"/>
  <c r="DT398" i="4" s="1"/>
  <c r="DT397" i="4"/>
  <c r="DQ397" i="4"/>
  <c r="DP397" i="4"/>
  <c r="DO397" i="4"/>
  <c r="DN397" i="4"/>
  <c r="DM397" i="4"/>
  <c r="DL397" i="4"/>
  <c r="DK397" i="4"/>
  <c r="DJ397" i="4"/>
  <c r="DI397" i="4"/>
  <c r="DH397" i="4"/>
  <c r="DG397" i="4"/>
  <c r="DF397" i="4"/>
  <c r="CX397" i="4"/>
  <c r="CW397" i="4"/>
  <c r="DY397" i="4" s="1"/>
  <c r="CV397" i="4"/>
  <c r="DX397" i="4" s="1"/>
  <c r="CF397" i="4"/>
  <c r="CR397" i="4" s="1"/>
  <c r="CE397" i="4"/>
  <c r="CQ397" i="4" s="1"/>
  <c r="DC397" i="4" s="1"/>
  <c r="EE397" i="4" s="1"/>
  <c r="CD397" i="4"/>
  <c r="CP397" i="4" s="1"/>
  <c r="DB397" i="4" s="1"/>
  <c r="ED397" i="4" s="1"/>
  <c r="CC397" i="4"/>
  <c r="CO397" i="4" s="1"/>
  <c r="DA397" i="4" s="1"/>
  <c r="CB397" i="4"/>
  <c r="CN397" i="4" s="1"/>
  <c r="CZ397" i="4" s="1"/>
  <c r="EB397" i="4" s="1"/>
  <c r="CA397" i="4"/>
  <c r="CM397" i="4" s="1"/>
  <c r="CY397" i="4" s="1"/>
  <c r="BZ397" i="4"/>
  <c r="CL397" i="4" s="1"/>
  <c r="BY397" i="4"/>
  <c r="CK397" i="4" s="1"/>
  <c r="BX397" i="4"/>
  <c r="CJ397" i="4" s="1"/>
  <c r="BW397" i="4"/>
  <c r="CI397" i="4" s="1"/>
  <c r="CU397" i="4" s="1"/>
  <c r="BV397" i="4"/>
  <c r="CH397" i="4" s="1"/>
  <c r="CT397" i="4" s="1"/>
  <c r="DV397" i="4" s="1"/>
  <c r="BU397" i="4"/>
  <c r="BT397" i="4"/>
  <c r="DQ396" i="4"/>
  <c r="DP396" i="4"/>
  <c r="DO396" i="4"/>
  <c r="DN396" i="4"/>
  <c r="DM396" i="4"/>
  <c r="DL396" i="4"/>
  <c r="DK396" i="4"/>
  <c r="DJ396" i="4"/>
  <c r="DI396" i="4"/>
  <c r="DH396" i="4"/>
  <c r="DG396" i="4"/>
  <c r="DS396" i="4" s="1"/>
  <c r="DF396" i="4"/>
  <c r="CQ396" i="4"/>
  <c r="DC396" i="4" s="1"/>
  <c r="CH396" i="4"/>
  <c r="CT396" i="4" s="1"/>
  <c r="DV396" i="4" s="1"/>
  <c r="CE396" i="4"/>
  <c r="CD396" i="4"/>
  <c r="CP396" i="4" s="1"/>
  <c r="DB396" i="4" s="1"/>
  <c r="CC396" i="4"/>
  <c r="CO396" i="4" s="1"/>
  <c r="DA396" i="4" s="1"/>
  <c r="CB396" i="4"/>
  <c r="CN396" i="4" s="1"/>
  <c r="CZ396" i="4" s="1"/>
  <c r="CA396" i="4"/>
  <c r="CM396" i="4" s="1"/>
  <c r="CY396" i="4" s="1"/>
  <c r="EA396" i="4" s="1"/>
  <c r="BZ396" i="4"/>
  <c r="CL396" i="4" s="1"/>
  <c r="CX396" i="4" s="1"/>
  <c r="DZ396" i="4" s="1"/>
  <c r="BY396" i="4"/>
  <c r="CK396" i="4" s="1"/>
  <c r="CW396" i="4" s="1"/>
  <c r="BX396" i="4"/>
  <c r="CJ396" i="4" s="1"/>
  <c r="CV396" i="4" s="1"/>
  <c r="BW396" i="4"/>
  <c r="BV396" i="4"/>
  <c r="BU396" i="4"/>
  <c r="CG396" i="4" s="1"/>
  <c r="CS396" i="4" s="1"/>
  <c r="BT396" i="4"/>
  <c r="CF396" i="4" s="1"/>
  <c r="CR396" i="4" s="1"/>
  <c r="DQ395" i="4"/>
  <c r="DP395" i="4"/>
  <c r="ED395" i="4" s="1"/>
  <c r="DO395" i="4"/>
  <c r="DN395" i="4"/>
  <c r="DM395" i="4"/>
  <c r="DL395" i="4"/>
  <c r="DZ395" i="4" s="1"/>
  <c r="DK395" i="4"/>
  <c r="DJ395" i="4"/>
  <c r="DX395" i="4" s="1"/>
  <c r="DI395" i="4"/>
  <c r="DH395" i="4"/>
  <c r="DG395" i="4"/>
  <c r="DF395" i="4"/>
  <c r="DB395" i="4"/>
  <c r="CE395" i="4"/>
  <c r="CQ395" i="4" s="1"/>
  <c r="DC395" i="4" s="1"/>
  <c r="CD395" i="4"/>
  <c r="CP395" i="4" s="1"/>
  <c r="CC395" i="4"/>
  <c r="CO395" i="4" s="1"/>
  <c r="DA395" i="4" s="1"/>
  <c r="EC395" i="4" s="1"/>
  <c r="CB395" i="4"/>
  <c r="CN395" i="4" s="1"/>
  <c r="CZ395" i="4" s="1"/>
  <c r="EB395" i="4" s="1"/>
  <c r="CA395" i="4"/>
  <c r="CM395" i="4" s="1"/>
  <c r="CY395" i="4" s="1"/>
  <c r="BZ395" i="4"/>
  <c r="CL395" i="4" s="1"/>
  <c r="CX395" i="4" s="1"/>
  <c r="BY395" i="4"/>
  <c r="CK395" i="4" s="1"/>
  <c r="CW395" i="4" s="1"/>
  <c r="DY395" i="4" s="1"/>
  <c r="BX395" i="4"/>
  <c r="CJ395" i="4" s="1"/>
  <c r="CV395" i="4" s="1"/>
  <c r="BW395" i="4"/>
  <c r="BV395" i="4"/>
  <c r="CH395" i="4" s="1"/>
  <c r="CT395" i="4" s="1"/>
  <c r="BU395" i="4"/>
  <c r="CG395" i="4" s="1"/>
  <c r="CS395" i="4" s="1"/>
  <c r="DU395" i="4" s="1"/>
  <c r="BT395" i="4"/>
  <c r="CF395" i="4" s="1"/>
  <c r="CR395" i="4" s="1"/>
  <c r="DT395" i="4" s="1"/>
  <c r="EA394" i="4"/>
  <c r="DQ394" i="4"/>
  <c r="DP394" i="4"/>
  <c r="DO394" i="4"/>
  <c r="DN394" i="4"/>
  <c r="DM394" i="4"/>
  <c r="DL394" i="4"/>
  <c r="DK394" i="4"/>
  <c r="DJ394" i="4"/>
  <c r="DI394" i="4"/>
  <c r="DH394" i="4"/>
  <c r="DG394" i="4"/>
  <c r="DF394" i="4"/>
  <c r="CE394" i="4"/>
  <c r="CQ394" i="4" s="1"/>
  <c r="DC394" i="4" s="1"/>
  <c r="EE394" i="4" s="1"/>
  <c r="CD394" i="4"/>
  <c r="CP394" i="4" s="1"/>
  <c r="DB394" i="4" s="1"/>
  <c r="CC394" i="4"/>
  <c r="CO394" i="4" s="1"/>
  <c r="DA394" i="4" s="1"/>
  <c r="CB394" i="4"/>
  <c r="CN394" i="4" s="1"/>
  <c r="CZ394" i="4" s="1"/>
  <c r="EB394" i="4" s="1"/>
  <c r="CA394" i="4"/>
  <c r="CM394" i="4" s="1"/>
  <c r="CY394" i="4" s="1"/>
  <c r="BZ394" i="4"/>
  <c r="CL394" i="4" s="1"/>
  <c r="CX394" i="4" s="1"/>
  <c r="DZ394" i="4" s="1"/>
  <c r="BY394" i="4"/>
  <c r="BX394" i="4"/>
  <c r="CJ394" i="4" s="1"/>
  <c r="CV394" i="4" s="1"/>
  <c r="BW394" i="4"/>
  <c r="CI394" i="4" s="1"/>
  <c r="CU394" i="4" s="1"/>
  <c r="DW394" i="4" s="1"/>
  <c r="BV394" i="4"/>
  <c r="CH394" i="4" s="1"/>
  <c r="CT394" i="4" s="1"/>
  <c r="BU394" i="4"/>
  <c r="CG394" i="4" s="1"/>
  <c r="CS394" i="4" s="1"/>
  <c r="BT394" i="4"/>
  <c r="CF394" i="4" s="1"/>
  <c r="CR394" i="4" s="1"/>
  <c r="DT394" i="4" s="1"/>
  <c r="DQ393" i="4"/>
  <c r="EE393" i="4" s="1"/>
  <c r="DP393" i="4"/>
  <c r="ED393" i="4" s="1"/>
  <c r="DO393" i="4"/>
  <c r="DN393" i="4"/>
  <c r="DM393" i="4"/>
  <c r="DL393" i="4"/>
  <c r="DK393" i="4"/>
  <c r="DJ393" i="4"/>
  <c r="DI393" i="4"/>
  <c r="DH393" i="4"/>
  <c r="DV393" i="4" s="1"/>
  <c r="DG393" i="4"/>
  <c r="DF393" i="4"/>
  <c r="DT393" i="4" s="1"/>
  <c r="CU393" i="4"/>
  <c r="DW393" i="4" s="1"/>
  <c r="CH393" i="4"/>
  <c r="CT393" i="4" s="1"/>
  <c r="CF393" i="4"/>
  <c r="CR393" i="4" s="1"/>
  <c r="CE393" i="4"/>
  <c r="CQ393" i="4" s="1"/>
  <c r="DC393" i="4" s="1"/>
  <c r="CD393" i="4"/>
  <c r="CP393" i="4" s="1"/>
  <c r="DB393" i="4" s="1"/>
  <c r="CC393" i="4"/>
  <c r="CO393" i="4" s="1"/>
  <c r="DA393" i="4" s="1"/>
  <c r="CB393" i="4"/>
  <c r="CN393" i="4" s="1"/>
  <c r="CZ393" i="4" s="1"/>
  <c r="CA393" i="4"/>
  <c r="CM393" i="4" s="1"/>
  <c r="CY393" i="4" s="1"/>
  <c r="BZ393" i="4"/>
  <c r="CL393" i="4" s="1"/>
  <c r="CX393" i="4" s="1"/>
  <c r="BY393" i="4"/>
  <c r="CK393" i="4" s="1"/>
  <c r="CW393" i="4" s="1"/>
  <c r="DY393" i="4" s="1"/>
  <c r="BX393" i="4"/>
  <c r="CJ393" i="4" s="1"/>
  <c r="CV393" i="4" s="1"/>
  <c r="BW393" i="4"/>
  <c r="CI393" i="4" s="1"/>
  <c r="BV393" i="4"/>
  <c r="BU393" i="4"/>
  <c r="BT393" i="4"/>
  <c r="DQ392" i="4"/>
  <c r="DP392" i="4"/>
  <c r="ED392" i="4" s="1"/>
  <c r="DO392" i="4"/>
  <c r="DN392" i="4"/>
  <c r="DM392" i="4"/>
  <c r="DL392" i="4"/>
  <c r="DK392" i="4"/>
  <c r="DY392" i="4" s="1"/>
  <c r="DJ392" i="4"/>
  <c r="DI392" i="4"/>
  <c r="DH392" i="4"/>
  <c r="DG392" i="4"/>
  <c r="DF392" i="4"/>
  <c r="CP392" i="4"/>
  <c r="DB392" i="4" s="1"/>
  <c r="CW392" i="4"/>
  <c r="CE392" i="4"/>
  <c r="CQ392" i="4" s="1"/>
  <c r="DC392" i="4" s="1"/>
  <c r="CD392" i="4"/>
  <c r="CC392" i="4"/>
  <c r="CO392" i="4" s="1"/>
  <c r="DA392" i="4" s="1"/>
  <c r="CB392" i="4"/>
  <c r="CN392" i="4" s="1"/>
  <c r="CZ392" i="4" s="1"/>
  <c r="CA392" i="4"/>
  <c r="CM392" i="4" s="1"/>
  <c r="CY392" i="4" s="1"/>
  <c r="EA392" i="4" s="1"/>
  <c r="BZ392" i="4"/>
  <c r="CL392" i="4" s="1"/>
  <c r="CX392" i="4" s="1"/>
  <c r="BY392" i="4"/>
  <c r="CK392" i="4" s="1"/>
  <c r="BX392" i="4"/>
  <c r="CJ392" i="4" s="1"/>
  <c r="CV392" i="4" s="1"/>
  <c r="BW392" i="4"/>
  <c r="CI392" i="4" s="1"/>
  <c r="CU392" i="4" s="1"/>
  <c r="DW392" i="4" s="1"/>
  <c r="BV392" i="4"/>
  <c r="CH392" i="4" s="1"/>
  <c r="CT392" i="4" s="1"/>
  <c r="DV392" i="4" s="1"/>
  <c r="BU392" i="4"/>
  <c r="BT392" i="4"/>
  <c r="CF392" i="4" s="1"/>
  <c r="CR392" i="4" s="1"/>
  <c r="DY391" i="4"/>
  <c r="DQ391" i="4"/>
  <c r="DP391" i="4"/>
  <c r="DO391" i="4"/>
  <c r="DN391" i="4"/>
  <c r="DM391" i="4"/>
  <c r="EA391" i="4" s="1"/>
  <c r="DL391" i="4"/>
  <c r="DK391" i="4"/>
  <c r="DJ391" i="4"/>
  <c r="DI391" i="4"/>
  <c r="DH391" i="4"/>
  <c r="DG391" i="4"/>
  <c r="DF391" i="4"/>
  <c r="DC391" i="4"/>
  <c r="CS391" i="4"/>
  <c r="DU391" i="4" s="1"/>
  <c r="CM391" i="4"/>
  <c r="CY391" i="4" s="1"/>
  <c r="CL391" i="4"/>
  <c r="CX391" i="4" s="1"/>
  <c r="DZ391" i="4" s="1"/>
  <c r="CJ391" i="4"/>
  <c r="CV391" i="4" s="1"/>
  <c r="DX391" i="4" s="1"/>
  <c r="CE391" i="4"/>
  <c r="CQ391" i="4" s="1"/>
  <c r="CD391" i="4"/>
  <c r="CP391" i="4" s="1"/>
  <c r="DB391" i="4" s="1"/>
  <c r="CC391" i="4"/>
  <c r="CO391" i="4" s="1"/>
  <c r="DA391" i="4" s="1"/>
  <c r="EC391" i="4" s="1"/>
  <c r="CB391" i="4"/>
  <c r="CN391" i="4" s="1"/>
  <c r="CZ391" i="4" s="1"/>
  <c r="CA391" i="4"/>
  <c r="BZ391" i="4"/>
  <c r="BY391" i="4"/>
  <c r="CW391" i="4" s="1"/>
  <c r="BX391" i="4"/>
  <c r="BW391" i="4"/>
  <c r="CU391" i="4" s="1"/>
  <c r="BV391" i="4"/>
  <c r="CH391" i="4" s="1"/>
  <c r="CT391" i="4" s="1"/>
  <c r="BU391" i="4"/>
  <c r="BT391" i="4"/>
  <c r="CF391" i="4" s="1"/>
  <c r="CR391" i="4" s="1"/>
  <c r="DS390" i="4"/>
  <c r="DQ390" i="4"/>
  <c r="DP390" i="4"/>
  <c r="DO390" i="4"/>
  <c r="DN390" i="4"/>
  <c r="DM390" i="4"/>
  <c r="DL390" i="4"/>
  <c r="DK390" i="4"/>
  <c r="DJ390" i="4"/>
  <c r="DI390" i="4"/>
  <c r="DH390" i="4"/>
  <c r="DG390" i="4"/>
  <c r="DF390" i="4"/>
  <c r="CV390" i="4"/>
  <c r="CU390" i="4"/>
  <c r="DW390" i="4" s="1"/>
  <c r="CO390" i="4"/>
  <c r="DA390" i="4" s="1"/>
  <c r="CN390" i="4"/>
  <c r="CZ390" i="4" s="1"/>
  <c r="EB390" i="4" s="1"/>
  <c r="CL390" i="4"/>
  <c r="CX390" i="4" s="1"/>
  <c r="DZ390" i="4" s="1"/>
  <c r="CS390" i="4"/>
  <c r="CF390" i="4"/>
  <c r="CR390" i="4" s="1"/>
  <c r="DT390" i="4" s="1"/>
  <c r="CE390" i="4"/>
  <c r="CQ390" i="4" s="1"/>
  <c r="DC390" i="4" s="1"/>
  <c r="EE390" i="4" s="1"/>
  <c r="CD390" i="4"/>
  <c r="CP390" i="4" s="1"/>
  <c r="DB390" i="4" s="1"/>
  <c r="CC390" i="4"/>
  <c r="CB390" i="4"/>
  <c r="CA390" i="4"/>
  <c r="CM390" i="4" s="1"/>
  <c r="CY390" i="4" s="1"/>
  <c r="EA390" i="4" s="1"/>
  <c r="BZ390" i="4"/>
  <c r="BY390" i="4"/>
  <c r="CW390" i="4" s="1"/>
  <c r="BX390" i="4"/>
  <c r="CJ390" i="4" s="1"/>
  <c r="BW390" i="4"/>
  <c r="BV390" i="4"/>
  <c r="CH390" i="4" s="1"/>
  <c r="CT390" i="4" s="1"/>
  <c r="BU390" i="4"/>
  <c r="BT390" i="4"/>
  <c r="DQ389" i="4"/>
  <c r="EE389" i="4" s="1"/>
  <c r="DP389" i="4"/>
  <c r="DO389" i="4"/>
  <c r="DN389" i="4"/>
  <c r="DM389" i="4"/>
  <c r="DL389" i="4"/>
  <c r="DK389" i="4"/>
  <c r="DJ389" i="4"/>
  <c r="DI389" i="4"/>
  <c r="DW389" i="4" s="1"/>
  <c r="DH389" i="4"/>
  <c r="DG389" i="4"/>
  <c r="DF389" i="4"/>
  <c r="CY389" i="4"/>
  <c r="CQ389" i="4"/>
  <c r="DC389" i="4" s="1"/>
  <c r="CP389" i="4"/>
  <c r="DB389" i="4" s="1"/>
  <c r="ED389" i="4" s="1"/>
  <c r="CN389" i="4"/>
  <c r="CZ389" i="4" s="1"/>
  <c r="CW389" i="4"/>
  <c r="DY389" i="4" s="1"/>
  <c r="CU389" i="4"/>
  <c r="CH389" i="4"/>
  <c r="CT389" i="4" s="1"/>
  <c r="DV389" i="4" s="1"/>
  <c r="CF389" i="4"/>
  <c r="CR389" i="4" s="1"/>
  <c r="CE389" i="4"/>
  <c r="CD389" i="4"/>
  <c r="CC389" i="4"/>
  <c r="CO389" i="4" s="1"/>
  <c r="DA389" i="4" s="1"/>
  <c r="CB389" i="4"/>
  <c r="CA389" i="4"/>
  <c r="CM389" i="4" s="1"/>
  <c r="BZ389" i="4"/>
  <c r="CL389" i="4" s="1"/>
  <c r="CX389" i="4" s="1"/>
  <c r="BY389" i="4"/>
  <c r="BX389" i="4"/>
  <c r="CJ389" i="4" s="1"/>
  <c r="CV389" i="4" s="1"/>
  <c r="BW389" i="4"/>
  <c r="BV389" i="4"/>
  <c r="BU389" i="4"/>
  <c r="CS389" i="4" s="1"/>
  <c r="DU389" i="4" s="1"/>
  <c r="BT389" i="4"/>
  <c r="DY388" i="4"/>
  <c r="DQ388" i="4"/>
  <c r="DP388" i="4"/>
  <c r="DO388" i="4"/>
  <c r="DN388" i="4"/>
  <c r="DM388" i="4"/>
  <c r="DL388" i="4"/>
  <c r="DK388" i="4"/>
  <c r="DJ388" i="4"/>
  <c r="DI388" i="4"/>
  <c r="DH388" i="4"/>
  <c r="DG388" i="4"/>
  <c r="DF388" i="4"/>
  <c r="CS388" i="4"/>
  <c r="CP388" i="4"/>
  <c r="DB388" i="4" s="1"/>
  <c r="CW388" i="4"/>
  <c r="CJ388" i="4"/>
  <c r="CV388" i="4" s="1"/>
  <c r="DX388" i="4" s="1"/>
  <c r="CH388" i="4"/>
  <c r="CT388" i="4" s="1"/>
  <c r="CE388" i="4"/>
  <c r="CQ388" i="4" s="1"/>
  <c r="DC388" i="4" s="1"/>
  <c r="EE388" i="4" s="1"/>
  <c r="CD388" i="4"/>
  <c r="CC388" i="4"/>
  <c r="CO388" i="4" s="1"/>
  <c r="DA388" i="4" s="1"/>
  <c r="CB388" i="4"/>
  <c r="CN388" i="4" s="1"/>
  <c r="CZ388" i="4" s="1"/>
  <c r="CA388" i="4"/>
  <c r="CM388" i="4" s="1"/>
  <c r="CY388" i="4" s="1"/>
  <c r="EA388" i="4" s="1"/>
  <c r="BZ388" i="4"/>
  <c r="CL388" i="4" s="1"/>
  <c r="CX388" i="4" s="1"/>
  <c r="BY388" i="4"/>
  <c r="BX388" i="4"/>
  <c r="BW388" i="4"/>
  <c r="CU388" i="4" s="1"/>
  <c r="DW388" i="4" s="1"/>
  <c r="BV388" i="4"/>
  <c r="BU388" i="4"/>
  <c r="BT388" i="4"/>
  <c r="CF388" i="4" s="1"/>
  <c r="CR388" i="4" s="1"/>
  <c r="EA387" i="4"/>
  <c r="DZ387" i="4"/>
  <c r="DY387" i="4"/>
  <c r="DQ387" i="4"/>
  <c r="DP387" i="4"/>
  <c r="DO387" i="4"/>
  <c r="DN387" i="4"/>
  <c r="DM387" i="4"/>
  <c r="DL387" i="4"/>
  <c r="DK387" i="4"/>
  <c r="DJ387" i="4"/>
  <c r="DI387" i="4"/>
  <c r="DH387" i="4"/>
  <c r="DG387" i="4"/>
  <c r="DF387" i="4"/>
  <c r="CT387" i="4"/>
  <c r="CS387" i="4"/>
  <c r="DU387" i="4" s="1"/>
  <c r="CM387" i="4"/>
  <c r="CY387" i="4" s="1"/>
  <c r="CL387" i="4"/>
  <c r="CX387" i="4" s="1"/>
  <c r="CW387" i="4"/>
  <c r="CJ387" i="4"/>
  <c r="CV387" i="4" s="1"/>
  <c r="DX387" i="4" s="1"/>
  <c r="CE387" i="4"/>
  <c r="CQ387" i="4" s="1"/>
  <c r="DC387" i="4" s="1"/>
  <c r="CD387" i="4"/>
  <c r="CP387" i="4" s="1"/>
  <c r="DB387" i="4" s="1"/>
  <c r="CC387" i="4"/>
  <c r="CO387" i="4" s="1"/>
  <c r="DA387" i="4" s="1"/>
  <c r="EC387" i="4" s="1"/>
  <c r="CB387" i="4"/>
  <c r="CN387" i="4" s="1"/>
  <c r="CZ387" i="4" s="1"/>
  <c r="CA387" i="4"/>
  <c r="BZ387" i="4"/>
  <c r="BY387" i="4"/>
  <c r="BX387" i="4"/>
  <c r="BW387" i="4"/>
  <c r="CU387" i="4" s="1"/>
  <c r="BV387" i="4"/>
  <c r="CH387" i="4" s="1"/>
  <c r="BU387" i="4"/>
  <c r="BT387" i="4"/>
  <c r="CF387" i="4" s="1"/>
  <c r="CR387" i="4" s="1"/>
  <c r="DQ386" i="4"/>
  <c r="DP386" i="4"/>
  <c r="DO386" i="4"/>
  <c r="EC386" i="4" s="1"/>
  <c r="DN386" i="4"/>
  <c r="DM386" i="4"/>
  <c r="DL386" i="4"/>
  <c r="DK386" i="4"/>
  <c r="DJ386" i="4"/>
  <c r="DI386" i="4"/>
  <c r="DH386" i="4"/>
  <c r="DG386" i="4"/>
  <c r="DF386" i="4"/>
  <c r="DB386" i="4"/>
  <c r="CW386" i="4"/>
  <c r="CO386" i="4"/>
  <c r="DA386" i="4" s="1"/>
  <c r="CN386" i="4"/>
  <c r="CZ386" i="4" s="1"/>
  <c r="EB386" i="4" s="1"/>
  <c r="CM386" i="4"/>
  <c r="CY386" i="4" s="1"/>
  <c r="EA386" i="4" s="1"/>
  <c r="CL386" i="4"/>
  <c r="CX386" i="4" s="1"/>
  <c r="CS386" i="4"/>
  <c r="CF386" i="4"/>
  <c r="CR386" i="4" s="1"/>
  <c r="DT386" i="4" s="1"/>
  <c r="CE386" i="4"/>
  <c r="CQ386" i="4" s="1"/>
  <c r="DC386" i="4" s="1"/>
  <c r="EE386" i="4" s="1"/>
  <c r="CD386" i="4"/>
  <c r="CP386" i="4" s="1"/>
  <c r="CC386" i="4"/>
  <c r="CB386" i="4"/>
  <c r="CA386" i="4"/>
  <c r="BZ386" i="4"/>
  <c r="BY386" i="4"/>
  <c r="BX386" i="4"/>
  <c r="CJ386" i="4" s="1"/>
  <c r="CV386" i="4" s="1"/>
  <c r="BW386" i="4"/>
  <c r="CU386" i="4" s="1"/>
  <c r="DW386" i="4" s="1"/>
  <c r="BV386" i="4"/>
  <c r="CH386" i="4" s="1"/>
  <c r="CT386" i="4" s="1"/>
  <c r="BU386" i="4"/>
  <c r="BT386" i="4"/>
  <c r="DV385" i="4"/>
  <c r="DQ385" i="4"/>
  <c r="DP385" i="4"/>
  <c r="DO385" i="4"/>
  <c r="DN385" i="4"/>
  <c r="DM385" i="4"/>
  <c r="DL385" i="4"/>
  <c r="DK385" i="4"/>
  <c r="DJ385" i="4"/>
  <c r="DI385" i="4"/>
  <c r="DH385" i="4"/>
  <c r="DG385" i="4"/>
  <c r="DF385" i="4"/>
  <c r="CQ385" i="4"/>
  <c r="DC385" i="4" s="1"/>
  <c r="EE385" i="4" s="1"/>
  <c r="CP385" i="4"/>
  <c r="DB385" i="4" s="1"/>
  <c r="ED385" i="4" s="1"/>
  <c r="CO385" i="4"/>
  <c r="DA385" i="4" s="1"/>
  <c r="CN385" i="4"/>
  <c r="CZ385" i="4" s="1"/>
  <c r="EB385" i="4" s="1"/>
  <c r="CU385" i="4"/>
  <c r="DW385" i="4" s="1"/>
  <c r="CH385" i="4"/>
  <c r="CT385" i="4" s="1"/>
  <c r="CF385" i="4"/>
  <c r="CR385" i="4" s="1"/>
  <c r="DT385" i="4" s="1"/>
  <c r="CE385" i="4"/>
  <c r="CD385" i="4"/>
  <c r="CC385" i="4"/>
  <c r="CB385" i="4"/>
  <c r="CA385" i="4"/>
  <c r="CM385" i="4" s="1"/>
  <c r="CY385" i="4" s="1"/>
  <c r="BZ385" i="4"/>
  <c r="CL385" i="4" s="1"/>
  <c r="CX385" i="4" s="1"/>
  <c r="BY385" i="4"/>
  <c r="CW385" i="4" s="1"/>
  <c r="DY385" i="4" s="1"/>
  <c r="BX385" i="4"/>
  <c r="CJ385" i="4" s="1"/>
  <c r="CV385" i="4" s="1"/>
  <c r="BW385" i="4"/>
  <c r="BV385" i="4"/>
  <c r="BU385" i="4"/>
  <c r="CS385" i="4" s="1"/>
  <c r="BT385" i="4"/>
  <c r="DX384" i="4"/>
  <c r="DQ384" i="4"/>
  <c r="DP384" i="4"/>
  <c r="ED384" i="4" s="1"/>
  <c r="DO384" i="4"/>
  <c r="EC384" i="4" s="1"/>
  <c r="DN384" i="4"/>
  <c r="EB384" i="4" s="1"/>
  <c r="DM384" i="4"/>
  <c r="DL384" i="4"/>
  <c r="DK384" i="4"/>
  <c r="DJ384" i="4"/>
  <c r="DI384" i="4"/>
  <c r="DH384" i="4"/>
  <c r="DV384" i="4" s="1"/>
  <c r="DG384" i="4"/>
  <c r="DF384" i="4"/>
  <c r="CY384" i="4"/>
  <c r="EA384" i="4" s="1"/>
  <c r="CS384" i="4"/>
  <c r="CR384" i="4"/>
  <c r="CQ384" i="4"/>
  <c r="DC384" i="4" s="1"/>
  <c r="CP384" i="4"/>
  <c r="DB384" i="4" s="1"/>
  <c r="CW384" i="4"/>
  <c r="DY384" i="4" s="1"/>
  <c r="CJ384" i="4"/>
  <c r="CV384" i="4" s="1"/>
  <c r="CU384" i="4"/>
  <c r="CH384" i="4"/>
  <c r="CT384" i="4" s="1"/>
  <c r="CE384" i="4"/>
  <c r="CD384" i="4"/>
  <c r="CC384" i="4"/>
  <c r="CO384" i="4" s="1"/>
  <c r="DA384" i="4" s="1"/>
  <c r="CB384" i="4"/>
  <c r="CN384" i="4" s="1"/>
  <c r="CZ384" i="4" s="1"/>
  <c r="CA384" i="4"/>
  <c r="CM384" i="4" s="1"/>
  <c r="BZ384" i="4"/>
  <c r="CL384" i="4" s="1"/>
  <c r="CX384" i="4" s="1"/>
  <c r="BY384" i="4"/>
  <c r="BX384" i="4"/>
  <c r="BW384" i="4"/>
  <c r="BV384" i="4"/>
  <c r="BU384" i="4"/>
  <c r="BT384" i="4"/>
  <c r="CF384" i="4" s="1"/>
  <c r="EA383" i="4"/>
  <c r="DZ383" i="4"/>
  <c r="DQ383" i="4"/>
  <c r="EE383" i="4" s="1"/>
  <c r="DP383" i="4"/>
  <c r="DO383" i="4"/>
  <c r="DN383" i="4"/>
  <c r="DM383" i="4"/>
  <c r="DL383" i="4"/>
  <c r="DK383" i="4"/>
  <c r="DJ383" i="4"/>
  <c r="DI383" i="4"/>
  <c r="DH383" i="4"/>
  <c r="DG383" i="4"/>
  <c r="DF383" i="4"/>
  <c r="DC383" i="4"/>
  <c r="DB383" i="4"/>
  <c r="CZ383" i="4"/>
  <c r="CU383" i="4"/>
  <c r="CT383" i="4"/>
  <c r="CM383" i="4"/>
  <c r="CY383" i="4" s="1"/>
  <c r="CL383" i="4"/>
  <c r="CX383" i="4" s="1"/>
  <c r="CJ383" i="4"/>
  <c r="CV383" i="4" s="1"/>
  <c r="CE383" i="4"/>
  <c r="CQ383" i="4" s="1"/>
  <c r="CD383" i="4"/>
  <c r="CP383" i="4" s="1"/>
  <c r="CC383" i="4"/>
  <c r="CO383" i="4" s="1"/>
  <c r="DA383" i="4" s="1"/>
  <c r="EC383" i="4" s="1"/>
  <c r="CB383" i="4"/>
  <c r="CN383" i="4" s="1"/>
  <c r="CA383" i="4"/>
  <c r="BZ383" i="4"/>
  <c r="BY383" i="4"/>
  <c r="CW383" i="4" s="1"/>
  <c r="BX383" i="4"/>
  <c r="BW383" i="4"/>
  <c r="BV383" i="4"/>
  <c r="CH383" i="4" s="1"/>
  <c r="BU383" i="4"/>
  <c r="CS383" i="4" s="1"/>
  <c r="DU383" i="4" s="1"/>
  <c r="BT383" i="4"/>
  <c r="CF383" i="4" s="1"/>
  <c r="CR383" i="4" s="1"/>
  <c r="EC382" i="4"/>
  <c r="EB382" i="4"/>
  <c r="DX382" i="4"/>
  <c r="DQ382" i="4"/>
  <c r="DP382" i="4"/>
  <c r="ED382" i="4" s="1"/>
  <c r="DO382" i="4"/>
  <c r="DN382" i="4"/>
  <c r="DM382" i="4"/>
  <c r="DL382" i="4"/>
  <c r="DZ382" i="4" s="1"/>
  <c r="DK382" i="4"/>
  <c r="DJ382" i="4"/>
  <c r="DI382" i="4"/>
  <c r="DH382" i="4"/>
  <c r="DV382" i="4" s="1"/>
  <c r="DG382" i="4"/>
  <c r="DF382" i="4"/>
  <c r="CX382" i="4"/>
  <c r="CU382" i="4"/>
  <c r="DW382" i="4" s="1"/>
  <c r="CP382" i="4"/>
  <c r="DB382" i="4" s="1"/>
  <c r="CO382" i="4"/>
  <c r="DA382" i="4" s="1"/>
  <c r="CM382" i="4"/>
  <c r="CY382" i="4" s="1"/>
  <c r="CJ382" i="4"/>
  <c r="CV382" i="4" s="1"/>
  <c r="CH382" i="4"/>
  <c r="CT382" i="4" s="1"/>
  <c r="CS382" i="4"/>
  <c r="DU382" i="4" s="1"/>
  <c r="CE382" i="4"/>
  <c r="CQ382" i="4" s="1"/>
  <c r="DC382" i="4" s="1"/>
  <c r="EE382" i="4" s="1"/>
  <c r="CD382" i="4"/>
  <c r="CC382" i="4"/>
  <c r="CB382" i="4"/>
  <c r="CN382" i="4" s="1"/>
  <c r="CZ382" i="4" s="1"/>
  <c r="CA382" i="4"/>
  <c r="BZ382" i="4"/>
  <c r="CL382" i="4" s="1"/>
  <c r="BY382" i="4"/>
  <c r="CW382" i="4" s="1"/>
  <c r="BX382" i="4"/>
  <c r="BW382" i="4"/>
  <c r="BV382" i="4"/>
  <c r="BU382" i="4"/>
  <c r="BT382" i="4"/>
  <c r="CF382" i="4" s="1"/>
  <c r="CR382" i="4" s="1"/>
  <c r="EC381" i="4"/>
  <c r="DU381" i="4"/>
  <c r="DQ381" i="4"/>
  <c r="DP381" i="4"/>
  <c r="DO381" i="4"/>
  <c r="DN381" i="4"/>
  <c r="DM381" i="4"/>
  <c r="DL381" i="4"/>
  <c r="DK381" i="4"/>
  <c r="DJ381" i="4"/>
  <c r="DI381" i="4"/>
  <c r="DH381" i="4"/>
  <c r="DR381" i="4" s="1"/>
  <c r="DG381" i="4"/>
  <c r="DS381" i="4" s="1"/>
  <c r="DF381" i="4"/>
  <c r="CZ381" i="4"/>
  <c r="CW381" i="4"/>
  <c r="DY381" i="4" s="1"/>
  <c r="CQ381" i="4"/>
  <c r="DC381" i="4" s="1"/>
  <c r="EE381" i="4" s="1"/>
  <c r="CP381" i="4"/>
  <c r="DB381" i="4" s="1"/>
  <c r="CO381" i="4"/>
  <c r="DA381" i="4" s="1"/>
  <c r="CJ381" i="4"/>
  <c r="CV381" i="4" s="1"/>
  <c r="CU381" i="4"/>
  <c r="DW381" i="4" s="1"/>
  <c r="CH381" i="4"/>
  <c r="CT381" i="4" s="1"/>
  <c r="DV381" i="4" s="1"/>
  <c r="CS381" i="4"/>
  <c r="CE381" i="4"/>
  <c r="CD381" i="4"/>
  <c r="CC381" i="4"/>
  <c r="CB381" i="4"/>
  <c r="CN381" i="4" s="1"/>
  <c r="CA381" i="4"/>
  <c r="CM381" i="4" s="1"/>
  <c r="CY381" i="4" s="1"/>
  <c r="BZ381" i="4"/>
  <c r="CL381" i="4" s="1"/>
  <c r="CX381" i="4" s="1"/>
  <c r="DZ381" i="4" s="1"/>
  <c r="BY381" i="4"/>
  <c r="BX381" i="4"/>
  <c r="BW381" i="4"/>
  <c r="BV381" i="4"/>
  <c r="BU381" i="4"/>
  <c r="BT381" i="4"/>
  <c r="CF381" i="4" s="1"/>
  <c r="CR381" i="4" s="1"/>
  <c r="DZ380" i="4"/>
  <c r="DQ380" i="4"/>
  <c r="EE380" i="4" s="1"/>
  <c r="DP380" i="4"/>
  <c r="DO380" i="4"/>
  <c r="DN380" i="4"/>
  <c r="DM380" i="4"/>
  <c r="DL380" i="4"/>
  <c r="DK380" i="4"/>
  <c r="DJ380" i="4"/>
  <c r="DR380" i="4" s="1"/>
  <c r="DI380" i="4"/>
  <c r="DH380" i="4"/>
  <c r="DG380" i="4"/>
  <c r="DF380" i="4"/>
  <c r="CT380" i="4"/>
  <c r="CQ380" i="4"/>
  <c r="DC380" i="4" s="1"/>
  <c r="CL380" i="4"/>
  <c r="CX380" i="4" s="1"/>
  <c r="CW380" i="4"/>
  <c r="DY380" i="4" s="1"/>
  <c r="CU380" i="4"/>
  <c r="CF380" i="4"/>
  <c r="CR380" i="4" s="1"/>
  <c r="DT380" i="4" s="1"/>
  <c r="CE380" i="4"/>
  <c r="CD380" i="4"/>
  <c r="CP380" i="4" s="1"/>
  <c r="DB380" i="4" s="1"/>
  <c r="CC380" i="4"/>
  <c r="CO380" i="4" s="1"/>
  <c r="DA380" i="4" s="1"/>
  <c r="CB380" i="4"/>
  <c r="CN380" i="4" s="1"/>
  <c r="CZ380" i="4" s="1"/>
  <c r="EB380" i="4" s="1"/>
  <c r="CA380" i="4"/>
  <c r="CM380" i="4" s="1"/>
  <c r="CY380" i="4" s="1"/>
  <c r="EA380" i="4" s="1"/>
  <c r="BZ380" i="4"/>
  <c r="BY380" i="4"/>
  <c r="BX380" i="4"/>
  <c r="CJ380" i="4" s="1"/>
  <c r="CV380" i="4" s="1"/>
  <c r="DX380" i="4" s="1"/>
  <c r="BW380" i="4"/>
  <c r="BV380" i="4"/>
  <c r="CH380" i="4" s="1"/>
  <c r="BU380" i="4"/>
  <c r="CS380" i="4" s="1"/>
  <c r="BT380" i="4"/>
  <c r="EB379" i="4"/>
  <c r="EA379" i="4"/>
  <c r="DY379" i="4"/>
  <c r="DS379" i="4"/>
  <c r="DQ379" i="4"/>
  <c r="DP379" i="4"/>
  <c r="DO379" i="4"/>
  <c r="DN379" i="4"/>
  <c r="DM379" i="4"/>
  <c r="DL379" i="4"/>
  <c r="DK379" i="4"/>
  <c r="DJ379" i="4"/>
  <c r="DI379" i="4"/>
  <c r="DH379" i="4"/>
  <c r="DG379" i="4"/>
  <c r="DF379" i="4"/>
  <c r="DR379" i="4" s="1"/>
  <c r="DD379" i="4"/>
  <c r="DC379" i="4"/>
  <c r="CV379" i="4"/>
  <c r="CU379" i="4"/>
  <c r="CN379" i="4"/>
  <c r="CZ379" i="4" s="1"/>
  <c r="CM379" i="4"/>
  <c r="CY379" i="4" s="1"/>
  <c r="CW379" i="4"/>
  <c r="CH379" i="4"/>
  <c r="CT379" i="4" s="1"/>
  <c r="DV379" i="4" s="1"/>
  <c r="CF379" i="4"/>
  <c r="CR379" i="4" s="1"/>
  <c r="CE379" i="4"/>
  <c r="CQ379" i="4" s="1"/>
  <c r="CD379" i="4"/>
  <c r="CP379" i="4" s="1"/>
  <c r="DB379" i="4" s="1"/>
  <c r="ED379" i="4" s="1"/>
  <c r="CC379" i="4"/>
  <c r="CO379" i="4" s="1"/>
  <c r="DA379" i="4" s="1"/>
  <c r="EC379" i="4" s="1"/>
  <c r="CB379" i="4"/>
  <c r="CA379" i="4"/>
  <c r="BZ379" i="4"/>
  <c r="CL379" i="4" s="1"/>
  <c r="CX379" i="4" s="1"/>
  <c r="DZ379" i="4" s="1"/>
  <c r="BY379" i="4"/>
  <c r="BX379" i="4"/>
  <c r="CJ379" i="4" s="1"/>
  <c r="BW379" i="4"/>
  <c r="BV379" i="4"/>
  <c r="BU379" i="4"/>
  <c r="CS379" i="4" s="1"/>
  <c r="DU379" i="4" s="1"/>
  <c r="BT379" i="4"/>
  <c r="EC378" i="4"/>
  <c r="EA378" i="4"/>
  <c r="DV378" i="4"/>
  <c r="DT378" i="4"/>
  <c r="DQ378" i="4"/>
  <c r="DP378" i="4"/>
  <c r="ED378" i="4" s="1"/>
  <c r="DO378" i="4"/>
  <c r="DN378" i="4"/>
  <c r="DM378" i="4"/>
  <c r="DL378" i="4"/>
  <c r="DK378" i="4"/>
  <c r="DJ378" i="4"/>
  <c r="DI378" i="4"/>
  <c r="DH378" i="4"/>
  <c r="DG378" i="4"/>
  <c r="DF378" i="4"/>
  <c r="DR378" i="4" s="1"/>
  <c r="DC378" i="4"/>
  <c r="EE378" i="4" s="1"/>
  <c r="CZ378" i="4"/>
  <c r="CW378" i="4"/>
  <c r="CU378" i="4"/>
  <c r="DW378" i="4" s="1"/>
  <c r="CP378" i="4"/>
  <c r="DB378" i="4" s="1"/>
  <c r="CO378" i="4"/>
  <c r="DA378" i="4" s="1"/>
  <c r="CN378" i="4"/>
  <c r="CM378" i="4"/>
  <c r="CY378" i="4" s="1"/>
  <c r="CH378" i="4"/>
  <c r="CT378" i="4" s="1"/>
  <c r="CS378" i="4"/>
  <c r="DU378" i="4" s="1"/>
  <c r="CF378" i="4"/>
  <c r="CR378" i="4" s="1"/>
  <c r="CE378" i="4"/>
  <c r="CQ378" i="4" s="1"/>
  <c r="CD378" i="4"/>
  <c r="CC378" i="4"/>
  <c r="CB378" i="4"/>
  <c r="CA378" i="4"/>
  <c r="BZ378" i="4"/>
  <c r="CL378" i="4" s="1"/>
  <c r="CX378" i="4" s="1"/>
  <c r="BY378" i="4"/>
  <c r="BX378" i="4"/>
  <c r="CJ378" i="4" s="1"/>
  <c r="CV378" i="4" s="1"/>
  <c r="DX378" i="4" s="1"/>
  <c r="BW378" i="4"/>
  <c r="BV378" i="4"/>
  <c r="BU378" i="4"/>
  <c r="BT378" i="4"/>
  <c r="EE377" i="4"/>
  <c r="DX377" i="4"/>
  <c r="DU377" i="4"/>
  <c r="DQ377" i="4"/>
  <c r="DP377" i="4"/>
  <c r="DO377" i="4"/>
  <c r="DN377" i="4"/>
  <c r="EB377" i="4" s="1"/>
  <c r="DM377" i="4"/>
  <c r="DL377" i="4"/>
  <c r="DK377" i="4"/>
  <c r="DJ377" i="4"/>
  <c r="DI377" i="4"/>
  <c r="DH377" i="4"/>
  <c r="DG377" i="4"/>
  <c r="DF377" i="4"/>
  <c r="CZ377" i="4"/>
  <c r="CY377" i="4"/>
  <c r="CS377" i="4"/>
  <c r="CR377" i="4"/>
  <c r="CQ377" i="4"/>
  <c r="DC377" i="4" s="1"/>
  <c r="CO377" i="4"/>
  <c r="DA377" i="4" s="1"/>
  <c r="EC377" i="4" s="1"/>
  <c r="CJ377" i="4"/>
  <c r="CV377" i="4" s="1"/>
  <c r="CU377" i="4"/>
  <c r="CH377" i="4"/>
  <c r="CT377" i="4" s="1"/>
  <c r="DV377" i="4" s="1"/>
  <c r="CE377" i="4"/>
  <c r="CD377" i="4"/>
  <c r="CP377" i="4" s="1"/>
  <c r="DB377" i="4" s="1"/>
  <c r="CC377" i="4"/>
  <c r="CB377" i="4"/>
  <c r="CN377" i="4" s="1"/>
  <c r="CA377" i="4"/>
  <c r="CM377" i="4" s="1"/>
  <c r="BZ377" i="4"/>
  <c r="CL377" i="4" s="1"/>
  <c r="CX377" i="4" s="1"/>
  <c r="DZ377" i="4" s="1"/>
  <c r="BY377" i="4"/>
  <c r="CW377" i="4" s="1"/>
  <c r="DY377" i="4" s="1"/>
  <c r="BX377" i="4"/>
  <c r="BW377" i="4"/>
  <c r="BV377" i="4"/>
  <c r="BU377" i="4"/>
  <c r="BT377" i="4"/>
  <c r="CF377" i="4" s="1"/>
  <c r="EA376" i="4"/>
  <c r="DQ376" i="4"/>
  <c r="EE376" i="4" s="1"/>
  <c r="DP376" i="4"/>
  <c r="ED376" i="4" s="1"/>
  <c r="DO376" i="4"/>
  <c r="DN376" i="4"/>
  <c r="DM376" i="4"/>
  <c r="DL376" i="4"/>
  <c r="DK376" i="4"/>
  <c r="DJ376" i="4"/>
  <c r="DI376" i="4"/>
  <c r="DH376" i="4"/>
  <c r="DG376" i="4"/>
  <c r="DF376" i="4"/>
  <c r="DB376" i="4"/>
  <c r="CY376" i="4"/>
  <c r="CV376" i="4"/>
  <c r="CT376" i="4"/>
  <c r="CQ376" i="4"/>
  <c r="DC376" i="4" s="1"/>
  <c r="CN376" i="4"/>
  <c r="CZ376" i="4" s="1"/>
  <c r="EB376" i="4" s="1"/>
  <c r="CM376" i="4"/>
  <c r="CL376" i="4"/>
  <c r="CX376" i="4" s="1"/>
  <c r="DZ376" i="4" s="1"/>
  <c r="CU376" i="4"/>
  <c r="DW376" i="4" s="1"/>
  <c r="CF376" i="4"/>
  <c r="CR376" i="4" s="1"/>
  <c r="DT376" i="4" s="1"/>
  <c r="CE376" i="4"/>
  <c r="CD376" i="4"/>
  <c r="CP376" i="4" s="1"/>
  <c r="CC376" i="4"/>
  <c r="CO376" i="4" s="1"/>
  <c r="DA376" i="4" s="1"/>
  <c r="CB376" i="4"/>
  <c r="CA376" i="4"/>
  <c r="BZ376" i="4"/>
  <c r="BY376" i="4"/>
  <c r="CW376" i="4" s="1"/>
  <c r="DY376" i="4" s="1"/>
  <c r="BX376" i="4"/>
  <c r="CJ376" i="4" s="1"/>
  <c r="BW376" i="4"/>
  <c r="BV376" i="4"/>
  <c r="CH376" i="4" s="1"/>
  <c r="BU376" i="4"/>
  <c r="CS376" i="4" s="1"/>
  <c r="BT376" i="4"/>
  <c r="EC375" i="4"/>
  <c r="DV375" i="4"/>
  <c r="DQ375" i="4"/>
  <c r="DP375" i="4"/>
  <c r="DO375" i="4"/>
  <c r="DN375" i="4"/>
  <c r="EB375" i="4" s="1"/>
  <c r="DM375" i="4"/>
  <c r="DL375" i="4"/>
  <c r="DK375" i="4"/>
  <c r="DS375" i="4" s="1"/>
  <c r="DJ375" i="4"/>
  <c r="DX375" i="4" s="1"/>
  <c r="DI375" i="4"/>
  <c r="DH375" i="4"/>
  <c r="DG375" i="4"/>
  <c r="DF375" i="4"/>
  <c r="CV375" i="4"/>
  <c r="CN375" i="4"/>
  <c r="CZ375" i="4" s="1"/>
  <c r="CW375" i="4"/>
  <c r="DY375" i="4" s="1"/>
  <c r="CU375" i="4"/>
  <c r="CS375" i="4"/>
  <c r="DU375" i="4" s="1"/>
  <c r="CF375" i="4"/>
  <c r="CR375" i="4" s="1"/>
  <c r="CE375" i="4"/>
  <c r="CQ375" i="4" s="1"/>
  <c r="DC375" i="4" s="1"/>
  <c r="EE375" i="4" s="1"/>
  <c r="CD375" i="4"/>
  <c r="CP375" i="4" s="1"/>
  <c r="DB375" i="4" s="1"/>
  <c r="ED375" i="4" s="1"/>
  <c r="CC375" i="4"/>
  <c r="CO375" i="4" s="1"/>
  <c r="DA375" i="4" s="1"/>
  <c r="CB375" i="4"/>
  <c r="CA375" i="4"/>
  <c r="CM375" i="4" s="1"/>
  <c r="CY375" i="4" s="1"/>
  <c r="BZ375" i="4"/>
  <c r="CL375" i="4" s="1"/>
  <c r="CX375" i="4" s="1"/>
  <c r="BY375" i="4"/>
  <c r="BX375" i="4"/>
  <c r="CJ375" i="4" s="1"/>
  <c r="BW375" i="4"/>
  <c r="BV375" i="4"/>
  <c r="CH375" i="4" s="1"/>
  <c r="CT375" i="4" s="1"/>
  <c r="BU375" i="4"/>
  <c r="BT375" i="4"/>
  <c r="DZ374" i="4"/>
  <c r="DQ374" i="4"/>
  <c r="EE374" i="4" s="1"/>
  <c r="DP374" i="4"/>
  <c r="ED374" i="4" s="1"/>
  <c r="DO374" i="4"/>
  <c r="DN374" i="4"/>
  <c r="DM374" i="4"/>
  <c r="DL374" i="4"/>
  <c r="DK374" i="4"/>
  <c r="DJ374" i="4"/>
  <c r="DI374" i="4"/>
  <c r="DS374" i="4" s="1"/>
  <c r="DH374" i="4"/>
  <c r="DG374" i="4"/>
  <c r="DF374" i="4"/>
  <c r="DB374" i="4"/>
  <c r="CT374" i="4"/>
  <c r="CO374" i="4"/>
  <c r="DA374" i="4" s="1"/>
  <c r="CL374" i="4"/>
  <c r="CX374" i="4" s="1"/>
  <c r="CW374" i="4"/>
  <c r="CS374" i="4"/>
  <c r="DU374" i="4" s="1"/>
  <c r="CE374" i="4"/>
  <c r="CQ374" i="4" s="1"/>
  <c r="DC374" i="4" s="1"/>
  <c r="CD374" i="4"/>
  <c r="CP374" i="4" s="1"/>
  <c r="CC374" i="4"/>
  <c r="CB374" i="4"/>
  <c r="CN374" i="4" s="1"/>
  <c r="CZ374" i="4" s="1"/>
  <c r="EB374" i="4" s="1"/>
  <c r="CA374" i="4"/>
  <c r="CM374" i="4" s="1"/>
  <c r="CY374" i="4" s="1"/>
  <c r="EA374" i="4" s="1"/>
  <c r="BZ374" i="4"/>
  <c r="BY374" i="4"/>
  <c r="BX374" i="4"/>
  <c r="CJ374" i="4" s="1"/>
  <c r="CV374" i="4" s="1"/>
  <c r="DX374" i="4" s="1"/>
  <c r="BW374" i="4"/>
  <c r="CU374" i="4" s="1"/>
  <c r="BV374" i="4"/>
  <c r="CH374" i="4" s="1"/>
  <c r="BU374" i="4"/>
  <c r="BT374" i="4"/>
  <c r="CF374" i="4" s="1"/>
  <c r="CR374" i="4" s="1"/>
  <c r="DT374" i="4" s="1"/>
  <c r="EC373" i="4"/>
  <c r="EB373" i="4"/>
  <c r="DQ373" i="4"/>
  <c r="DP373" i="4"/>
  <c r="DO373" i="4"/>
  <c r="DN373" i="4"/>
  <c r="DM373" i="4"/>
  <c r="EA373" i="4" s="1"/>
  <c r="DL373" i="4"/>
  <c r="DK373" i="4"/>
  <c r="DJ373" i="4"/>
  <c r="DI373" i="4"/>
  <c r="DH373" i="4"/>
  <c r="DG373" i="4"/>
  <c r="DS373" i="4" s="1"/>
  <c r="DF373" i="4"/>
  <c r="DC373" i="4"/>
  <c r="EE373" i="4" s="1"/>
  <c r="DB373" i="4"/>
  <c r="ED373" i="4" s="1"/>
  <c r="CX373" i="4"/>
  <c r="CW373" i="4"/>
  <c r="CP373" i="4"/>
  <c r="CN373" i="4"/>
  <c r="CZ373" i="4" s="1"/>
  <c r="CM373" i="4"/>
  <c r="CY373" i="4" s="1"/>
  <c r="CL373" i="4"/>
  <c r="CU373" i="4"/>
  <c r="DW373" i="4" s="1"/>
  <c r="CF373" i="4"/>
  <c r="CR373" i="4" s="1"/>
  <c r="DT373" i="4" s="1"/>
  <c r="CE373" i="4"/>
  <c r="CQ373" i="4" s="1"/>
  <c r="CD373" i="4"/>
  <c r="CC373" i="4"/>
  <c r="CO373" i="4" s="1"/>
  <c r="DA373" i="4" s="1"/>
  <c r="CB373" i="4"/>
  <c r="CA373" i="4"/>
  <c r="BZ373" i="4"/>
  <c r="BY373" i="4"/>
  <c r="BX373" i="4"/>
  <c r="CJ373" i="4" s="1"/>
  <c r="CV373" i="4" s="1"/>
  <c r="BW373" i="4"/>
  <c r="BV373" i="4"/>
  <c r="CH373" i="4" s="1"/>
  <c r="CT373" i="4" s="1"/>
  <c r="DV373" i="4" s="1"/>
  <c r="BU373" i="4"/>
  <c r="CS373" i="4" s="1"/>
  <c r="BT373" i="4"/>
  <c r="ED372" i="4"/>
  <c r="EC372" i="4"/>
  <c r="DT372" i="4"/>
  <c r="DQ372" i="4"/>
  <c r="DP372" i="4"/>
  <c r="DO372" i="4"/>
  <c r="DN372" i="4"/>
  <c r="DM372" i="4"/>
  <c r="DL372" i="4"/>
  <c r="DK372" i="4"/>
  <c r="DJ372" i="4"/>
  <c r="DI372" i="4"/>
  <c r="DH372" i="4"/>
  <c r="DV372" i="4" s="1"/>
  <c r="DG372" i="4"/>
  <c r="DF372" i="4"/>
  <c r="DA372" i="4"/>
  <c r="CY372" i="4"/>
  <c r="EA372" i="4" s="1"/>
  <c r="CV372" i="4"/>
  <c r="DX372" i="4" s="1"/>
  <c r="CR372" i="4"/>
  <c r="CQ372" i="4"/>
  <c r="DC372" i="4" s="1"/>
  <c r="EE372" i="4" s="1"/>
  <c r="CP372" i="4"/>
  <c r="DB372" i="4" s="1"/>
  <c r="CO372" i="4"/>
  <c r="CM372" i="4"/>
  <c r="CJ372" i="4"/>
  <c r="CU372" i="4"/>
  <c r="CH372" i="4"/>
  <c r="CT372" i="4" s="1"/>
  <c r="CS372" i="4"/>
  <c r="CE372" i="4"/>
  <c r="CD372" i="4"/>
  <c r="CC372" i="4"/>
  <c r="CB372" i="4"/>
  <c r="CN372" i="4" s="1"/>
  <c r="CZ372" i="4" s="1"/>
  <c r="EB372" i="4" s="1"/>
  <c r="CA372" i="4"/>
  <c r="BZ372" i="4"/>
  <c r="CL372" i="4" s="1"/>
  <c r="CX372" i="4" s="1"/>
  <c r="BY372" i="4"/>
  <c r="CW372" i="4" s="1"/>
  <c r="BX372" i="4"/>
  <c r="BW372" i="4"/>
  <c r="BV372" i="4"/>
  <c r="BU372" i="4"/>
  <c r="BT372" i="4"/>
  <c r="CF372" i="4" s="1"/>
  <c r="DX371" i="4"/>
  <c r="DV371" i="4"/>
  <c r="DQ371" i="4"/>
  <c r="EE371" i="4" s="1"/>
  <c r="DP371" i="4"/>
  <c r="ED371" i="4" s="1"/>
  <c r="DO371" i="4"/>
  <c r="DN371" i="4"/>
  <c r="DM371" i="4"/>
  <c r="DL371" i="4"/>
  <c r="DK371" i="4"/>
  <c r="DJ371" i="4"/>
  <c r="DI371" i="4"/>
  <c r="DH371" i="4"/>
  <c r="DG371" i="4"/>
  <c r="DF371" i="4"/>
  <c r="DA371" i="4"/>
  <c r="CY371" i="4"/>
  <c r="EA371" i="4" s="1"/>
  <c r="CR371" i="4"/>
  <c r="CQ371" i="4"/>
  <c r="DC371" i="4" s="1"/>
  <c r="CO371" i="4"/>
  <c r="CM371" i="4"/>
  <c r="CJ371" i="4"/>
  <c r="CV371" i="4" s="1"/>
  <c r="CU371" i="4"/>
  <c r="CH371" i="4"/>
  <c r="CT371" i="4" s="1"/>
  <c r="CE371" i="4"/>
  <c r="CD371" i="4"/>
  <c r="CP371" i="4" s="1"/>
  <c r="DB371" i="4" s="1"/>
  <c r="CC371" i="4"/>
  <c r="CB371" i="4"/>
  <c r="CN371" i="4" s="1"/>
  <c r="CZ371" i="4" s="1"/>
  <c r="CA371" i="4"/>
  <c r="BZ371" i="4"/>
  <c r="CL371" i="4" s="1"/>
  <c r="CX371" i="4" s="1"/>
  <c r="DZ371" i="4" s="1"/>
  <c r="BY371" i="4"/>
  <c r="CW371" i="4" s="1"/>
  <c r="DY371" i="4" s="1"/>
  <c r="BX371" i="4"/>
  <c r="BW371" i="4"/>
  <c r="BV371" i="4"/>
  <c r="BU371" i="4"/>
  <c r="CS371" i="4" s="1"/>
  <c r="DU371" i="4" s="1"/>
  <c r="BT371" i="4"/>
  <c r="CF371" i="4" s="1"/>
  <c r="EC370" i="4"/>
  <c r="DQ370" i="4"/>
  <c r="DP370" i="4"/>
  <c r="DO370" i="4"/>
  <c r="DN370" i="4"/>
  <c r="DM370" i="4"/>
  <c r="DL370" i="4"/>
  <c r="DZ370" i="4" s="1"/>
  <c r="DK370" i="4"/>
  <c r="DJ370" i="4"/>
  <c r="DI370" i="4"/>
  <c r="DH370" i="4"/>
  <c r="DG370" i="4"/>
  <c r="DF370" i="4"/>
  <c r="DA370" i="4"/>
  <c r="CT370" i="4"/>
  <c r="CS370" i="4"/>
  <c r="DU370" i="4" s="1"/>
  <c r="CN370" i="4"/>
  <c r="CZ370" i="4" s="1"/>
  <c r="EB370" i="4" s="1"/>
  <c r="CW370" i="4"/>
  <c r="CJ370" i="4"/>
  <c r="CV370" i="4" s="1"/>
  <c r="CF370" i="4"/>
  <c r="CR370" i="4" s="1"/>
  <c r="DT370" i="4" s="1"/>
  <c r="CE370" i="4"/>
  <c r="CQ370" i="4" s="1"/>
  <c r="DC370" i="4" s="1"/>
  <c r="CD370" i="4"/>
  <c r="CP370" i="4" s="1"/>
  <c r="DB370" i="4" s="1"/>
  <c r="CC370" i="4"/>
  <c r="CO370" i="4" s="1"/>
  <c r="CB370" i="4"/>
  <c r="CA370" i="4"/>
  <c r="CM370" i="4" s="1"/>
  <c r="CY370" i="4" s="1"/>
  <c r="EA370" i="4" s="1"/>
  <c r="BZ370" i="4"/>
  <c r="CL370" i="4" s="1"/>
  <c r="CX370" i="4" s="1"/>
  <c r="BY370" i="4"/>
  <c r="BX370" i="4"/>
  <c r="BW370" i="4"/>
  <c r="CU370" i="4" s="1"/>
  <c r="BV370" i="4"/>
  <c r="CH370" i="4" s="1"/>
  <c r="BU370" i="4"/>
  <c r="BT370" i="4"/>
  <c r="EA369" i="4"/>
  <c r="DX369" i="4"/>
  <c r="DV369" i="4"/>
  <c r="DS369" i="4"/>
  <c r="DQ369" i="4"/>
  <c r="DP369" i="4"/>
  <c r="DO369" i="4"/>
  <c r="DN369" i="4"/>
  <c r="DM369" i="4"/>
  <c r="DL369" i="4"/>
  <c r="DK369" i="4"/>
  <c r="DJ369" i="4"/>
  <c r="DI369" i="4"/>
  <c r="DH369" i="4"/>
  <c r="DG369" i="4"/>
  <c r="DF369" i="4"/>
  <c r="DR369" i="4" s="1"/>
  <c r="CW369" i="4"/>
  <c r="CU369" i="4"/>
  <c r="CT369" i="4"/>
  <c r="CP369" i="4"/>
  <c r="DB369" i="4" s="1"/>
  <c r="CO369" i="4"/>
  <c r="DA369" i="4" s="1"/>
  <c r="EC369" i="4" s="1"/>
  <c r="CM369" i="4"/>
  <c r="CY369" i="4" s="1"/>
  <c r="CL369" i="4"/>
  <c r="CX369" i="4" s="1"/>
  <c r="CH369" i="4"/>
  <c r="CE369" i="4"/>
  <c r="CQ369" i="4" s="1"/>
  <c r="DC369" i="4" s="1"/>
  <c r="CD369" i="4"/>
  <c r="CC369" i="4"/>
  <c r="CB369" i="4"/>
  <c r="CN369" i="4" s="1"/>
  <c r="CZ369" i="4" s="1"/>
  <c r="CA369" i="4"/>
  <c r="BZ369" i="4"/>
  <c r="BY369" i="4"/>
  <c r="BX369" i="4"/>
  <c r="CJ369" i="4" s="1"/>
  <c r="CV369" i="4" s="1"/>
  <c r="BW369" i="4"/>
  <c r="BV369" i="4"/>
  <c r="BU369" i="4"/>
  <c r="CS369" i="4" s="1"/>
  <c r="DU369" i="4" s="1"/>
  <c r="BT369" i="4"/>
  <c r="CF369" i="4" s="1"/>
  <c r="CR369" i="4" s="1"/>
  <c r="EC368" i="4"/>
  <c r="EB368" i="4"/>
  <c r="DT368" i="4"/>
  <c r="DS368" i="4"/>
  <c r="DQ368" i="4"/>
  <c r="DP368" i="4"/>
  <c r="DO368" i="4"/>
  <c r="DN368" i="4"/>
  <c r="DM368" i="4"/>
  <c r="EA368" i="4" s="1"/>
  <c r="DL368" i="4"/>
  <c r="DK368" i="4"/>
  <c r="DY368" i="4" s="1"/>
  <c r="DJ368" i="4"/>
  <c r="DI368" i="4"/>
  <c r="DH368" i="4"/>
  <c r="DG368" i="4"/>
  <c r="DF368" i="4"/>
  <c r="DR368" i="4" s="1"/>
  <c r="CZ368" i="4"/>
  <c r="CY368" i="4"/>
  <c r="CT368" i="4"/>
  <c r="CQ368" i="4"/>
  <c r="DC368" i="4" s="1"/>
  <c r="EE368" i="4" s="1"/>
  <c r="CP368" i="4"/>
  <c r="DB368" i="4" s="1"/>
  <c r="CO368" i="4"/>
  <c r="DA368" i="4" s="1"/>
  <c r="CM368" i="4"/>
  <c r="CJ368" i="4"/>
  <c r="CV368" i="4" s="1"/>
  <c r="DX368" i="4" s="1"/>
  <c r="CH368" i="4"/>
  <c r="CS368" i="4"/>
  <c r="DU368" i="4" s="1"/>
  <c r="CE368" i="4"/>
  <c r="CD368" i="4"/>
  <c r="CC368" i="4"/>
  <c r="CB368" i="4"/>
  <c r="CN368" i="4" s="1"/>
  <c r="CA368" i="4"/>
  <c r="BZ368" i="4"/>
  <c r="CL368" i="4" s="1"/>
  <c r="CX368" i="4" s="1"/>
  <c r="DD368" i="4" s="1"/>
  <c r="BY368" i="4"/>
  <c r="CW368" i="4" s="1"/>
  <c r="BX368" i="4"/>
  <c r="BW368" i="4"/>
  <c r="CU368" i="4" s="1"/>
  <c r="DW368" i="4" s="1"/>
  <c r="BV368" i="4"/>
  <c r="BU368" i="4"/>
  <c r="BT368" i="4"/>
  <c r="CF368" i="4" s="1"/>
  <c r="CR368" i="4" s="1"/>
  <c r="DQ367" i="4"/>
  <c r="EE367" i="4" s="1"/>
  <c r="DP367" i="4"/>
  <c r="DO367" i="4"/>
  <c r="DN367" i="4"/>
  <c r="DM367" i="4"/>
  <c r="DL367" i="4"/>
  <c r="DK367" i="4"/>
  <c r="DJ367" i="4"/>
  <c r="DI367" i="4"/>
  <c r="DH367" i="4"/>
  <c r="DG367" i="4"/>
  <c r="DF367" i="4"/>
  <c r="CY367" i="4"/>
  <c r="CV367" i="4"/>
  <c r="CQ367" i="4"/>
  <c r="DC367" i="4" s="1"/>
  <c r="CN367" i="4"/>
  <c r="CZ367" i="4" s="1"/>
  <c r="CJ367" i="4"/>
  <c r="CU367" i="4"/>
  <c r="CH367" i="4"/>
  <c r="CT367" i="4" s="1"/>
  <c r="DV367" i="4" s="1"/>
  <c r="CS367" i="4"/>
  <c r="DU367" i="4" s="1"/>
  <c r="CE367" i="4"/>
  <c r="CD367" i="4"/>
  <c r="CP367" i="4" s="1"/>
  <c r="DB367" i="4" s="1"/>
  <c r="CC367" i="4"/>
  <c r="CO367" i="4" s="1"/>
  <c r="DA367" i="4" s="1"/>
  <c r="EC367" i="4" s="1"/>
  <c r="CB367" i="4"/>
  <c r="CA367" i="4"/>
  <c r="CM367" i="4" s="1"/>
  <c r="BZ367" i="4"/>
  <c r="CL367" i="4" s="1"/>
  <c r="CX367" i="4" s="1"/>
  <c r="DZ367" i="4" s="1"/>
  <c r="BY367" i="4"/>
  <c r="CW367" i="4" s="1"/>
  <c r="DY367" i="4" s="1"/>
  <c r="BX367" i="4"/>
  <c r="BW367" i="4"/>
  <c r="BV367" i="4"/>
  <c r="BU367" i="4"/>
  <c r="BT367" i="4"/>
  <c r="CF367" i="4" s="1"/>
  <c r="CR367" i="4" s="1"/>
  <c r="EA366" i="4"/>
  <c r="DQ366" i="4"/>
  <c r="DP366" i="4"/>
  <c r="DO366" i="4"/>
  <c r="DN366" i="4"/>
  <c r="DM366" i="4"/>
  <c r="DL366" i="4"/>
  <c r="DK366" i="4"/>
  <c r="DY366" i="4" s="1"/>
  <c r="DJ366" i="4"/>
  <c r="DI366" i="4"/>
  <c r="DH366" i="4"/>
  <c r="DG366" i="4"/>
  <c r="DF366" i="4"/>
  <c r="DA366" i="4"/>
  <c r="CS366" i="4"/>
  <c r="CR366" i="4"/>
  <c r="CN366" i="4"/>
  <c r="CZ366" i="4" s="1"/>
  <c r="CL366" i="4"/>
  <c r="CX366" i="4" s="1"/>
  <c r="DZ366" i="4" s="1"/>
  <c r="CW366" i="4"/>
  <c r="CJ366" i="4"/>
  <c r="CV366" i="4" s="1"/>
  <c r="CU366" i="4"/>
  <c r="DW366" i="4" s="1"/>
  <c r="CF366" i="4"/>
  <c r="CE366" i="4"/>
  <c r="CQ366" i="4" s="1"/>
  <c r="DC366" i="4" s="1"/>
  <c r="EE366" i="4" s="1"/>
  <c r="CD366" i="4"/>
  <c r="CP366" i="4" s="1"/>
  <c r="DB366" i="4" s="1"/>
  <c r="CC366" i="4"/>
  <c r="CO366" i="4" s="1"/>
  <c r="CB366" i="4"/>
  <c r="CA366" i="4"/>
  <c r="CM366" i="4" s="1"/>
  <c r="CY366" i="4" s="1"/>
  <c r="BZ366" i="4"/>
  <c r="BY366" i="4"/>
  <c r="BX366" i="4"/>
  <c r="BW366" i="4"/>
  <c r="BV366" i="4"/>
  <c r="CH366" i="4" s="1"/>
  <c r="CT366" i="4" s="1"/>
  <c r="DV366" i="4" s="1"/>
  <c r="BU366" i="4"/>
  <c r="BT366" i="4"/>
  <c r="EA365" i="4"/>
  <c r="DV365" i="4"/>
  <c r="DQ365" i="4"/>
  <c r="DP365" i="4"/>
  <c r="DO365" i="4"/>
  <c r="DN365" i="4"/>
  <c r="DM365" i="4"/>
  <c r="DL365" i="4"/>
  <c r="DK365" i="4"/>
  <c r="DJ365" i="4"/>
  <c r="DI365" i="4"/>
  <c r="DH365" i="4"/>
  <c r="DG365" i="4"/>
  <c r="DF365" i="4"/>
  <c r="DR365" i="4" s="1"/>
  <c r="DB365" i="4"/>
  <c r="ED365" i="4" s="1"/>
  <c r="DA365" i="4"/>
  <c r="EC365" i="4" s="1"/>
  <c r="CW365" i="4"/>
  <c r="CS365" i="4"/>
  <c r="DU365" i="4" s="1"/>
  <c r="CR365" i="4"/>
  <c r="CO365" i="4"/>
  <c r="CN365" i="4"/>
  <c r="CZ365" i="4" s="1"/>
  <c r="CM365" i="4"/>
  <c r="CY365" i="4" s="1"/>
  <c r="CJ365" i="4"/>
  <c r="CV365" i="4" s="1"/>
  <c r="DX365" i="4" s="1"/>
  <c r="CH365" i="4"/>
  <c r="CT365" i="4" s="1"/>
  <c r="CF365" i="4"/>
  <c r="CE365" i="4"/>
  <c r="CQ365" i="4" s="1"/>
  <c r="DC365" i="4" s="1"/>
  <c r="CD365" i="4"/>
  <c r="CP365" i="4" s="1"/>
  <c r="CC365" i="4"/>
  <c r="CB365" i="4"/>
  <c r="CA365" i="4"/>
  <c r="BZ365" i="4"/>
  <c r="CL365" i="4" s="1"/>
  <c r="CX365" i="4" s="1"/>
  <c r="DZ365" i="4" s="1"/>
  <c r="BY365" i="4"/>
  <c r="BX365" i="4"/>
  <c r="BW365" i="4"/>
  <c r="CU365" i="4" s="1"/>
  <c r="BV365" i="4"/>
  <c r="BU365" i="4"/>
  <c r="BT365" i="4"/>
  <c r="DS364" i="4"/>
  <c r="DQ364" i="4"/>
  <c r="DP364" i="4"/>
  <c r="DO364" i="4"/>
  <c r="EC364" i="4" s="1"/>
  <c r="DN364" i="4"/>
  <c r="EB364" i="4" s="1"/>
  <c r="DM364" i="4"/>
  <c r="DL364" i="4"/>
  <c r="DK364" i="4"/>
  <c r="DJ364" i="4"/>
  <c r="DI364" i="4"/>
  <c r="DH364" i="4"/>
  <c r="DG364" i="4"/>
  <c r="DF364" i="4"/>
  <c r="DR364" i="4" s="1"/>
  <c r="CT364" i="4"/>
  <c r="DV364" i="4" s="1"/>
  <c r="CO364" i="4"/>
  <c r="DA364" i="4" s="1"/>
  <c r="CM364" i="4"/>
  <c r="CY364" i="4" s="1"/>
  <c r="EA364" i="4" s="1"/>
  <c r="CJ364" i="4"/>
  <c r="CV364" i="4" s="1"/>
  <c r="DX364" i="4" s="1"/>
  <c r="CH364" i="4"/>
  <c r="CS364" i="4"/>
  <c r="CE364" i="4"/>
  <c r="CQ364" i="4" s="1"/>
  <c r="DC364" i="4" s="1"/>
  <c r="EE364" i="4" s="1"/>
  <c r="CD364" i="4"/>
  <c r="CP364" i="4" s="1"/>
  <c r="DB364" i="4" s="1"/>
  <c r="CC364" i="4"/>
  <c r="CB364" i="4"/>
  <c r="CN364" i="4" s="1"/>
  <c r="CZ364" i="4" s="1"/>
  <c r="CA364" i="4"/>
  <c r="BZ364" i="4"/>
  <c r="CL364" i="4" s="1"/>
  <c r="CX364" i="4" s="1"/>
  <c r="BY364" i="4"/>
  <c r="CW364" i="4" s="1"/>
  <c r="BX364" i="4"/>
  <c r="BW364" i="4"/>
  <c r="CU364" i="4" s="1"/>
  <c r="DW364" i="4" s="1"/>
  <c r="BV364" i="4"/>
  <c r="BU364" i="4"/>
  <c r="BT364" i="4"/>
  <c r="CF364" i="4" s="1"/>
  <c r="CR364" i="4" s="1"/>
  <c r="DD364" i="4" s="1"/>
  <c r="EF364" i="4" s="1"/>
  <c r="DQ363" i="4"/>
  <c r="EE363" i="4" s="1"/>
  <c r="DP363" i="4"/>
  <c r="ED363" i="4" s="1"/>
  <c r="DO363" i="4"/>
  <c r="DN363" i="4"/>
  <c r="DM363" i="4"/>
  <c r="DL363" i="4"/>
  <c r="DZ363" i="4" s="1"/>
  <c r="DK363" i="4"/>
  <c r="DJ363" i="4"/>
  <c r="DI363" i="4"/>
  <c r="DH363" i="4"/>
  <c r="DG363" i="4"/>
  <c r="DF363" i="4"/>
  <c r="CQ363" i="4"/>
  <c r="DC363" i="4" s="1"/>
  <c r="CO363" i="4"/>
  <c r="DA363" i="4" s="1"/>
  <c r="CL363" i="4"/>
  <c r="CX363" i="4" s="1"/>
  <c r="CW363" i="4"/>
  <c r="DY363" i="4" s="1"/>
  <c r="CJ363" i="4"/>
  <c r="CV363" i="4" s="1"/>
  <c r="DX363" i="4" s="1"/>
  <c r="CU363" i="4"/>
  <c r="DW363" i="4" s="1"/>
  <c r="CE363" i="4"/>
  <c r="CD363" i="4"/>
  <c r="CP363" i="4" s="1"/>
  <c r="DB363" i="4" s="1"/>
  <c r="CC363" i="4"/>
  <c r="CB363" i="4"/>
  <c r="CN363" i="4" s="1"/>
  <c r="CZ363" i="4" s="1"/>
  <c r="EB363" i="4" s="1"/>
  <c r="CA363" i="4"/>
  <c r="CM363" i="4" s="1"/>
  <c r="CY363" i="4" s="1"/>
  <c r="BZ363" i="4"/>
  <c r="BY363" i="4"/>
  <c r="BX363" i="4"/>
  <c r="BW363" i="4"/>
  <c r="BV363" i="4"/>
  <c r="CH363" i="4" s="1"/>
  <c r="CT363" i="4" s="1"/>
  <c r="BU363" i="4"/>
  <c r="CS363" i="4" s="1"/>
  <c r="DU363" i="4" s="1"/>
  <c r="BT363" i="4"/>
  <c r="CF363" i="4" s="1"/>
  <c r="CR363" i="4" s="1"/>
  <c r="DT363" i="4" s="1"/>
  <c r="DQ362" i="4"/>
  <c r="DP362" i="4"/>
  <c r="DO362" i="4"/>
  <c r="DN362" i="4"/>
  <c r="DM362" i="4"/>
  <c r="DL362" i="4"/>
  <c r="DK362" i="4"/>
  <c r="DJ362" i="4"/>
  <c r="DX362" i="4" s="1"/>
  <c r="DI362" i="4"/>
  <c r="DH362" i="4"/>
  <c r="DG362" i="4"/>
  <c r="DF362" i="4"/>
  <c r="CY362" i="4"/>
  <c r="EA362" i="4" s="1"/>
  <c r="CN362" i="4"/>
  <c r="CZ362" i="4" s="1"/>
  <c r="CM362" i="4"/>
  <c r="CW362" i="4"/>
  <c r="CU362" i="4"/>
  <c r="DW362" i="4" s="1"/>
  <c r="CF362" i="4"/>
  <c r="CR362" i="4" s="1"/>
  <c r="CE362" i="4"/>
  <c r="CQ362" i="4" s="1"/>
  <c r="DC362" i="4" s="1"/>
  <c r="EE362" i="4" s="1"/>
  <c r="CD362" i="4"/>
  <c r="CP362" i="4" s="1"/>
  <c r="DB362" i="4" s="1"/>
  <c r="ED362" i="4" s="1"/>
  <c r="CC362" i="4"/>
  <c r="CO362" i="4" s="1"/>
  <c r="DA362" i="4" s="1"/>
  <c r="CB362" i="4"/>
  <c r="CA362" i="4"/>
  <c r="BZ362" i="4"/>
  <c r="CL362" i="4" s="1"/>
  <c r="CX362" i="4" s="1"/>
  <c r="DZ362" i="4" s="1"/>
  <c r="BY362" i="4"/>
  <c r="BX362" i="4"/>
  <c r="CJ362" i="4" s="1"/>
  <c r="CV362" i="4" s="1"/>
  <c r="BW362" i="4"/>
  <c r="BV362" i="4"/>
  <c r="CH362" i="4" s="1"/>
  <c r="CT362" i="4" s="1"/>
  <c r="DV362" i="4" s="1"/>
  <c r="BU362" i="4"/>
  <c r="CS362" i="4" s="1"/>
  <c r="BT362" i="4"/>
  <c r="DX361" i="4"/>
  <c r="DQ361" i="4"/>
  <c r="DP361" i="4"/>
  <c r="DO361" i="4"/>
  <c r="DN361" i="4"/>
  <c r="DM361" i="4"/>
  <c r="DL361" i="4"/>
  <c r="DK361" i="4"/>
  <c r="DJ361" i="4"/>
  <c r="DI361" i="4"/>
  <c r="DH361" i="4"/>
  <c r="DG361" i="4"/>
  <c r="DF361" i="4"/>
  <c r="DR361" i="4" s="1"/>
  <c r="CP361" i="4"/>
  <c r="DB361" i="4" s="1"/>
  <c r="CO361" i="4"/>
  <c r="DA361" i="4" s="1"/>
  <c r="EC361" i="4" s="1"/>
  <c r="CM361" i="4"/>
  <c r="CY361" i="4" s="1"/>
  <c r="CW361" i="4"/>
  <c r="DY361" i="4" s="1"/>
  <c r="CJ361" i="4"/>
  <c r="CV361" i="4" s="1"/>
  <c r="CH361" i="4"/>
  <c r="CT361" i="4" s="1"/>
  <c r="CE361" i="4"/>
  <c r="CQ361" i="4" s="1"/>
  <c r="DC361" i="4" s="1"/>
  <c r="CD361" i="4"/>
  <c r="CC361" i="4"/>
  <c r="CB361" i="4"/>
  <c r="CN361" i="4" s="1"/>
  <c r="CZ361" i="4" s="1"/>
  <c r="EB361" i="4" s="1"/>
  <c r="CA361" i="4"/>
  <c r="BZ361" i="4"/>
  <c r="CL361" i="4" s="1"/>
  <c r="CX361" i="4" s="1"/>
  <c r="BY361" i="4"/>
  <c r="BX361" i="4"/>
  <c r="BW361" i="4"/>
  <c r="CU361" i="4" s="1"/>
  <c r="BV361" i="4"/>
  <c r="BU361" i="4"/>
  <c r="CS361" i="4" s="1"/>
  <c r="DU361" i="4" s="1"/>
  <c r="BT361" i="4"/>
  <c r="CF361" i="4" s="1"/>
  <c r="CR361" i="4" s="1"/>
  <c r="DT361" i="4" s="1"/>
  <c r="DQ360" i="4"/>
  <c r="DP360" i="4"/>
  <c r="DO360" i="4"/>
  <c r="EC360" i="4" s="1"/>
  <c r="DN360" i="4"/>
  <c r="EB360" i="4" s="1"/>
  <c r="DM360" i="4"/>
  <c r="DL360" i="4"/>
  <c r="DK360" i="4"/>
  <c r="DY360" i="4" s="1"/>
  <c r="DJ360" i="4"/>
  <c r="DX360" i="4" s="1"/>
  <c r="DI360" i="4"/>
  <c r="DH360" i="4"/>
  <c r="DG360" i="4"/>
  <c r="DF360" i="4"/>
  <c r="DT360" i="4" s="1"/>
  <c r="CY360" i="4"/>
  <c r="EA360" i="4" s="1"/>
  <c r="CW360" i="4"/>
  <c r="CO360" i="4"/>
  <c r="DA360" i="4" s="1"/>
  <c r="CM360" i="4"/>
  <c r="CJ360" i="4"/>
  <c r="CV360" i="4" s="1"/>
  <c r="CU360" i="4"/>
  <c r="DW360" i="4" s="1"/>
  <c r="CS360" i="4"/>
  <c r="CE360" i="4"/>
  <c r="CQ360" i="4" s="1"/>
  <c r="DC360" i="4" s="1"/>
  <c r="EE360" i="4" s="1"/>
  <c r="CD360" i="4"/>
  <c r="CP360" i="4" s="1"/>
  <c r="DB360" i="4" s="1"/>
  <c r="ED360" i="4" s="1"/>
  <c r="CC360" i="4"/>
  <c r="CB360" i="4"/>
  <c r="CN360" i="4" s="1"/>
  <c r="CZ360" i="4" s="1"/>
  <c r="CA360" i="4"/>
  <c r="BZ360" i="4"/>
  <c r="CL360" i="4" s="1"/>
  <c r="CX360" i="4" s="1"/>
  <c r="DZ360" i="4" s="1"/>
  <c r="BY360" i="4"/>
  <c r="BX360" i="4"/>
  <c r="BW360" i="4"/>
  <c r="BV360" i="4"/>
  <c r="CH360" i="4" s="1"/>
  <c r="CT360" i="4" s="1"/>
  <c r="DV360" i="4" s="1"/>
  <c r="BU360" i="4"/>
  <c r="BT360" i="4"/>
  <c r="CF360" i="4" s="1"/>
  <c r="CR360" i="4" s="1"/>
  <c r="DQ359" i="4"/>
  <c r="EE359" i="4" s="1"/>
  <c r="DP359" i="4"/>
  <c r="DO359" i="4"/>
  <c r="EC359" i="4" s="1"/>
  <c r="DN359" i="4"/>
  <c r="DM359" i="4"/>
  <c r="EA359" i="4" s="1"/>
  <c r="DL359" i="4"/>
  <c r="DK359" i="4"/>
  <c r="DJ359" i="4"/>
  <c r="DI359" i="4"/>
  <c r="DW359" i="4" s="1"/>
  <c r="DH359" i="4"/>
  <c r="DG359" i="4"/>
  <c r="DF359" i="4"/>
  <c r="CR359" i="4"/>
  <c r="DT359" i="4" s="1"/>
  <c r="CQ359" i="4"/>
  <c r="DC359" i="4" s="1"/>
  <c r="CO359" i="4"/>
  <c r="DA359" i="4" s="1"/>
  <c r="CN359" i="4"/>
  <c r="CZ359" i="4" s="1"/>
  <c r="EB359" i="4" s="1"/>
  <c r="CL359" i="4"/>
  <c r="CX359" i="4" s="1"/>
  <c r="CJ359" i="4"/>
  <c r="CV359" i="4" s="1"/>
  <c r="DX359" i="4" s="1"/>
  <c r="CU359" i="4"/>
  <c r="CS359" i="4"/>
  <c r="CE359" i="4"/>
  <c r="CD359" i="4"/>
  <c r="CP359" i="4" s="1"/>
  <c r="DB359" i="4" s="1"/>
  <c r="CC359" i="4"/>
  <c r="CB359" i="4"/>
  <c r="CA359" i="4"/>
  <c r="CM359" i="4" s="1"/>
  <c r="CY359" i="4" s="1"/>
  <c r="BZ359" i="4"/>
  <c r="BY359" i="4"/>
  <c r="CW359" i="4" s="1"/>
  <c r="DY359" i="4" s="1"/>
  <c r="BX359" i="4"/>
  <c r="BW359" i="4"/>
  <c r="BV359" i="4"/>
  <c r="CH359" i="4" s="1"/>
  <c r="CT359" i="4" s="1"/>
  <c r="BU359" i="4"/>
  <c r="BT359" i="4"/>
  <c r="CF359" i="4" s="1"/>
  <c r="DQ358" i="4"/>
  <c r="EE358" i="4" s="1"/>
  <c r="DP358" i="4"/>
  <c r="DO358" i="4"/>
  <c r="DN358" i="4"/>
  <c r="EB358" i="4" s="1"/>
  <c r="DM358" i="4"/>
  <c r="DL358" i="4"/>
  <c r="DK358" i="4"/>
  <c r="DJ358" i="4"/>
  <c r="DX358" i="4" s="1"/>
  <c r="DI358" i="4"/>
  <c r="DH358" i="4"/>
  <c r="DG358" i="4"/>
  <c r="DF358" i="4"/>
  <c r="CS358" i="4"/>
  <c r="CN358" i="4"/>
  <c r="CZ358" i="4" s="1"/>
  <c r="CM358" i="4"/>
  <c r="CY358" i="4" s="1"/>
  <c r="EA358" i="4" s="1"/>
  <c r="CL358" i="4"/>
  <c r="CX358" i="4" s="1"/>
  <c r="DZ358" i="4" s="1"/>
  <c r="CW358" i="4"/>
  <c r="DY358" i="4" s="1"/>
  <c r="CU358" i="4"/>
  <c r="CH358" i="4"/>
  <c r="CT358" i="4" s="1"/>
  <c r="DV358" i="4" s="1"/>
  <c r="CF358" i="4"/>
  <c r="CR358" i="4" s="1"/>
  <c r="CE358" i="4"/>
  <c r="CQ358" i="4" s="1"/>
  <c r="DC358" i="4" s="1"/>
  <c r="CD358" i="4"/>
  <c r="CP358" i="4" s="1"/>
  <c r="DB358" i="4" s="1"/>
  <c r="ED358" i="4" s="1"/>
  <c r="CC358" i="4"/>
  <c r="CO358" i="4" s="1"/>
  <c r="DA358" i="4" s="1"/>
  <c r="CB358" i="4"/>
  <c r="CA358" i="4"/>
  <c r="BZ358" i="4"/>
  <c r="BY358" i="4"/>
  <c r="BX358" i="4"/>
  <c r="CJ358" i="4" s="1"/>
  <c r="CV358" i="4" s="1"/>
  <c r="BW358" i="4"/>
  <c r="BV358" i="4"/>
  <c r="BU358" i="4"/>
  <c r="BT358" i="4"/>
  <c r="EC357" i="4"/>
  <c r="DQ357" i="4"/>
  <c r="EE357" i="4" s="1"/>
  <c r="DP357" i="4"/>
  <c r="ED357" i="4" s="1"/>
  <c r="DO357" i="4"/>
  <c r="DN357" i="4"/>
  <c r="DM357" i="4"/>
  <c r="EA357" i="4" s="1"/>
  <c r="DL357" i="4"/>
  <c r="DZ357" i="4" s="1"/>
  <c r="DK357" i="4"/>
  <c r="DJ357" i="4"/>
  <c r="DI357" i="4"/>
  <c r="DH357" i="4"/>
  <c r="DG357" i="4"/>
  <c r="DF357" i="4"/>
  <c r="CZ357" i="4"/>
  <c r="EB357" i="4" s="1"/>
  <c r="CU357" i="4"/>
  <c r="CR357" i="4"/>
  <c r="DT357" i="4" s="1"/>
  <c r="CP357" i="4"/>
  <c r="DB357" i="4" s="1"/>
  <c r="CO357" i="4"/>
  <c r="DA357" i="4" s="1"/>
  <c r="CN357" i="4"/>
  <c r="CM357" i="4"/>
  <c r="CY357" i="4" s="1"/>
  <c r="CJ357" i="4"/>
  <c r="CV357" i="4" s="1"/>
  <c r="DX357" i="4" s="1"/>
  <c r="CH357" i="4"/>
  <c r="CT357" i="4" s="1"/>
  <c r="CS357" i="4"/>
  <c r="DU357" i="4" s="1"/>
  <c r="CE357" i="4"/>
  <c r="CQ357" i="4" s="1"/>
  <c r="DC357" i="4" s="1"/>
  <c r="CD357" i="4"/>
  <c r="CC357" i="4"/>
  <c r="CB357" i="4"/>
  <c r="CA357" i="4"/>
  <c r="BZ357" i="4"/>
  <c r="CL357" i="4" s="1"/>
  <c r="CX357" i="4" s="1"/>
  <c r="BY357" i="4"/>
  <c r="CW357" i="4" s="1"/>
  <c r="DY357" i="4" s="1"/>
  <c r="BX357" i="4"/>
  <c r="BW357" i="4"/>
  <c r="BV357" i="4"/>
  <c r="BU357" i="4"/>
  <c r="BT357" i="4"/>
  <c r="CF357" i="4" s="1"/>
  <c r="EC356" i="4"/>
  <c r="DQ356" i="4"/>
  <c r="DP356" i="4"/>
  <c r="DO356" i="4"/>
  <c r="DN356" i="4"/>
  <c r="DM356" i="4"/>
  <c r="DL356" i="4"/>
  <c r="DK356" i="4"/>
  <c r="DJ356" i="4"/>
  <c r="DX356" i="4" s="1"/>
  <c r="DI356" i="4"/>
  <c r="DH356" i="4"/>
  <c r="DG356" i="4"/>
  <c r="DF356" i="4"/>
  <c r="CO356" i="4"/>
  <c r="DA356" i="4" s="1"/>
  <c r="CM356" i="4"/>
  <c r="CY356" i="4" s="1"/>
  <c r="CL356" i="4"/>
  <c r="CX356" i="4" s="1"/>
  <c r="DZ356" i="4" s="1"/>
  <c r="CJ356" i="4"/>
  <c r="CV356" i="4" s="1"/>
  <c r="CU356" i="4"/>
  <c r="DW356" i="4" s="1"/>
  <c r="CH356" i="4"/>
  <c r="CT356" i="4" s="1"/>
  <c r="DV356" i="4" s="1"/>
  <c r="CS356" i="4"/>
  <c r="CE356" i="4"/>
  <c r="CQ356" i="4" s="1"/>
  <c r="DC356" i="4" s="1"/>
  <c r="EE356" i="4" s="1"/>
  <c r="CD356" i="4"/>
  <c r="CP356" i="4" s="1"/>
  <c r="DB356" i="4" s="1"/>
  <c r="ED356" i="4" s="1"/>
  <c r="CC356" i="4"/>
  <c r="CB356" i="4"/>
  <c r="CN356" i="4" s="1"/>
  <c r="CZ356" i="4" s="1"/>
  <c r="CA356" i="4"/>
  <c r="BZ356" i="4"/>
  <c r="BY356" i="4"/>
  <c r="CW356" i="4" s="1"/>
  <c r="BX356" i="4"/>
  <c r="BW356" i="4"/>
  <c r="BV356" i="4"/>
  <c r="BU356" i="4"/>
  <c r="BT356" i="4"/>
  <c r="CF356" i="4" s="1"/>
  <c r="CR356" i="4" s="1"/>
  <c r="DQ355" i="4"/>
  <c r="DP355" i="4"/>
  <c r="DO355" i="4"/>
  <c r="DN355" i="4"/>
  <c r="DM355" i="4"/>
  <c r="DL355" i="4"/>
  <c r="DZ355" i="4" s="1"/>
  <c r="DK355" i="4"/>
  <c r="DJ355" i="4"/>
  <c r="DI355" i="4"/>
  <c r="DH355" i="4"/>
  <c r="DG355" i="4"/>
  <c r="DF355" i="4"/>
  <c r="CY355" i="4"/>
  <c r="CQ355" i="4"/>
  <c r="DC355" i="4" s="1"/>
  <c r="EE355" i="4" s="1"/>
  <c r="CN355" i="4"/>
  <c r="CZ355" i="4" s="1"/>
  <c r="EB355" i="4" s="1"/>
  <c r="CL355" i="4"/>
  <c r="CX355" i="4" s="1"/>
  <c r="CU355" i="4"/>
  <c r="CF355" i="4"/>
  <c r="CR355" i="4" s="1"/>
  <c r="DT355" i="4" s="1"/>
  <c r="CE355" i="4"/>
  <c r="CD355" i="4"/>
  <c r="CP355" i="4" s="1"/>
  <c r="DB355" i="4" s="1"/>
  <c r="CC355" i="4"/>
  <c r="CO355" i="4" s="1"/>
  <c r="DA355" i="4" s="1"/>
  <c r="CB355" i="4"/>
  <c r="CA355" i="4"/>
  <c r="CM355" i="4" s="1"/>
  <c r="BZ355" i="4"/>
  <c r="BY355" i="4"/>
  <c r="CW355" i="4" s="1"/>
  <c r="DY355" i="4" s="1"/>
  <c r="BX355" i="4"/>
  <c r="CJ355" i="4" s="1"/>
  <c r="CV355" i="4" s="1"/>
  <c r="DX355" i="4" s="1"/>
  <c r="BW355" i="4"/>
  <c r="BV355" i="4"/>
  <c r="CH355" i="4" s="1"/>
  <c r="CT355" i="4" s="1"/>
  <c r="BU355" i="4"/>
  <c r="CS355" i="4" s="1"/>
  <c r="BT355" i="4"/>
  <c r="EA354" i="4"/>
  <c r="DR354" i="4"/>
  <c r="DQ354" i="4"/>
  <c r="DP354" i="4"/>
  <c r="DO354" i="4"/>
  <c r="DN354" i="4"/>
  <c r="EB354" i="4" s="1"/>
  <c r="DM354" i="4"/>
  <c r="DL354" i="4"/>
  <c r="DK354" i="4"/>
  <c r="DJ354" i="4"/>
  <c r="DI354" i="4"/>
  <c r="DS354" i="4" s="1"/>
  <c r="DH354" i="4"/>
  <c r="DG354" i="4"/>
  <c r="DF354" i="4"/>
  <c r="DC354" i="4"/>
  <c r="CQ354" i="4"/>
  <c r="CN354" i="4"/>
  <c r="CZ354" i="4" s="1"/>
  <c r="CL354" i="4"/>
  <c r="CX354" i="4" s="1"/>
  <c r="DZ354" i="4" s="1"/>
  <c r="CW354" i="4"/>
  <c r="DY354" i="4" s="1"/>
  <c r="CH354" i="4"/>
  <c r="CT354" i="4" s="1"/>
  <c r="DV354" i="4" s="1"/>
  <c r="CF354" i="4"/>
  <c r="CR354" i="4" s="1"/>
  <c r="CE354" i="4"/>
  <c r="CD354" i="4"/>
  <c r="CP354" i="4" s="1"/>
  <c r="DB354" i="4" s="1"/>
  <c r="ED354" i="4" s="1"/>
  <c r="CC354" i="4"/>
  <c r="CO354" i="4" s="1"/>
  <c r="DA354" i="4" s="1"/>
  <c r="CB354" i="4"/>
  <c r="CA354" i="4"/>
  <c r="CM354" i="4" s="1"/>
  <c r="CY354" i="4" s="1"/>
  <c r="BZ354" i="4"/>
  <c r="BY354" i="4"/>
  <c r="BX354" i="4"/>
  <c r="CJ354" i="4" s="1"/>
  <c r="CV354" i="4" s="1"/>
  <c r="BW354" i="4"/>
  <c r="CU354" i="4" s="1"/>
  <c r="DW354" i="4" s="1"/>
  <c r="BV354" i="4"/>
  <c r="BU354" i="4"/>
  <c r="CS354" i="4" s="1"/>
  <c r="BT354" i="4"/>
  <c r="DT353" i="4"/>
  <c r="DQ353" i="4"/>
  <c r="DP353" i="4"/>
  <c r="ED353" i="4" s="1"/>
  <c r="DO353" i="4"/>
  <c r="DN353" i="4"/>
  <c r="DM353" i="4"/>
  <c r="DL353" i="4"/>
  <c r="DZ353" i="4" s="1"/>
  <c r="DK353" i="4"/>
  <c r="DJ353" i="4"/>
  <c r="DI353" i="4"/>
  <c r="DW353" i="4" s="1"/>
  <c r="DH353" i="4"/>
  <c r="DV353" i="4" s="1"/>
  <c r="DG353" i="4"/>
  <c r="DF353" i="4"/>
  <c r="DC353" i="4"/>
  <c r="CU353" i="4"/>
  <c r="CP353" i="4"/>
  <c r="DB353" i="4" s="1"/>
  <c r="CN353" i="4"/>
  <c r="CZ353" i="4" s="1"/>
  <c r="EB353" i="4" s="1"/>
  <c r="CM353" i="4"/>
  <c r="CY353" i="4" s="1"/>
  <c r="CH353" i="4"/>
  <c r="CT353" i="4" s="1"/>
  <c r="CF353" i="4"/>
  <c r="CR353" i="4" s="1"/>
  <c r="CE353" i="4"/>
  <c r="CQ353" i="4" s="1"/>
  <c r="CD353" i="4"/>
  <c r="CC353" i="4"/>
  <c r="CO353" i="4" s="1"/>
  <c r="DA353" i="4" s="1"/>
  <c r="EC353" i="4" s="1"/>
  <c r="CB353" i="4"/>
  <c r="CA353" i="4"/>
  <c r="BZ353" i="4"/>
  <c r="CL353" i="4" s="1"/>
  <c r="CX353" i="4" s="1"/>
  <c r="BY353" i="4"/>
  <c r="CW353" i="4" s="1"/>
  <c r="BX353" i="4"/>
  <c r="CJ353" i="4" s="1"/>
  <c r="CV353" i="4" s="1"/>
  <c r="DX353" i="4" s="1"/>
  <c r="BW353" i="4"/>
  <c r="BV353" i="4"/>
  <c r="BU353" i="4"/>
  <c r="CS353" i="4" s="1"/>
  <c r="DU353" i="4" s="1"/>
  <c r="BT353" i="4"/>
  <c r="EC352" i="4"/>
  <c r="EA352" i="4"/>
  <c r="DV352" i="4"/>
  <c r="DQ352" i="4"/>
  <c r="DP352" i="4"/>
  <c r="DO352" i="4"/>
  <c r="DN352" i="4"/>
  <c r="DM352" i="4"/>
  <c r="DL352" i="4"/>
  <c r="DK352" i="4"/>
  <c r="DJ352" i="4"/>
  <c r="DI352" i="4"/>
  <c r="DH352" i="4"/>
  <c r="DG352" i="4"/>
  <c r="DF352" i="4"/>
  <c r="CW352" i="4"/>
  <c r="CQ352" i="4"/>
  <c r="DC352" i="4" s="1"/>
  <c r="EE352" i="4" s="1"/>
  <c r="CO352" i="4"/>
  <c r="DA352" i="4" s="1"/>
  <c r="CL352" i="4"/>
  <c r="CX352" i="4" s="1"/>
  <c r="DZ352" i="4" s="1"/>
  <c r="CJ352" i="4"/>
  <c r="CV352" i="4" s="1"/>
  <c r="CH352" i="4"/>
  <c r="CT352" i="4" s="1"/>
  <c r="CS352" i="4"/>
  <c r="DU352" i="4" s="1"/>
  <c r="CE352" i="4"/>
  <c r="CD352" i="4"/>
  <c r="CP352" i="4" s="1"/>
  <c r="DB352" i="4" s="1"/>
  <c r="ED352" i="4" s="1"/>
  <c r="CC352" i="4"/>
  <c r="CB352" i="4"/>
  <c r="CN352" i="4" s="1"/>
  <c r="CZ352" i="4" s="1"/>
  <c r="CA352" i="4"/>
  <c r="CM352" i="4" s="1"/>
  <c r="CY352" i="4" s="1"/>
  <c r="BZ352" i="4"/>
  <c r="BY352" i="4"/>
  <c r="BX352" i="4"/>
  <c r="BW352" i="4"/>
  <c r="CU352" i="4" s="1"/>
  <c r="DW352" i="4" s="1"/>
  <c r="BV352" i="4"/>
  <c r="BU352" i="4"/>
  <c r="BT352" i="4"/>
  <c r="CF352" i="4" s="1"/>
  <c r="CR352" i="4" s="1"/>
  <c r="DW351" i="4"/>
  <c r="DQ351" i="4"/>
  <c r="EE351" i="4" s="1"/>
  <c r="DP351" i="4"/>
  <c r="ED351" i="4" s="1"/>
  <c r="DO351" i="4"/>
  <c r="DN351" i="4"/>
  <c r="DM351" i="4"/>
  <c r="EA351" i="4" s="1"/>
  <c r="DL351" i="4"/>
  <c r="DZ351" i="4" s="1"/>
  <c r="DK351" i="4"/>
  <c r="DJ351" i="4"/>
  <c r="DI351" i="4"/>
  <c r="DH351" i="4"/>
  <c r="DG351" i="4"/>
  <c r="DF351" i="4"/>
  <c r="CY351" i="4"/>
  <c r="CQ351" i="4"/>
  <c r="DC351" i="4" s="1"/>
  <c r="CO351" i="4"/>
  <c r="DA351" i="4" s="1"/>
  <c r="EC351" i="4" s="1"/>
  <c r="CL351" i="4"/>
  <c r="CX351" i="4" s="1"/>
  <c r="CW351" i="4"/>
  <c r="DY351" i="4" s="1"/>
  <c r="CU351" i="4"/>
  <c r="CS351" i="4"/>
  <c r="DU351" i="4" s="1"/>
  <c r="CE351" i="4"/>
  <c r="CD351" i="4"/>
  <c r="CP351" i="4" s="1"/>
  <c r="DB351" i="4" s="1"/>
  <c r="CC351" i="4"/>
  <c r="CB351" i="4"/>
  <c r="CN351" i="4" s="1"/>
  <c r="CZ351" i="4" s="1"/>
  <c r="EB351" i="4" s="1"/>
  <c r="CA351" i="4"/>
  <c r="CM351" i="4" s="1"/>
  <c r="BZ351" i="4"/>
  <c r="BY351" i="4"/>
  <c r="BX351" i="4"/>
  <c r="CJ351" i="4" s="1"/>
  <c r="CV351" i="4" s="1"/>
  <c r="DX351" i="4" s="1"/>
  <c r="BW351" i="4"/>
  <c r="BV351" i="4"/>
  <c r="CH351" i="4" s="1"/>
  <c r="CT351" i="4" s="1"/>
  <c r="BU351" i="4"/>
  <c r="BT351" i="4"/>
  <c r="CF351" i="4" s="1"/>
  <c r="CR351" i="4" s="1"/>
  <c r="DT351" i="4" s="1"/>
  <c r="DZ350" i="4"/>
  <c r="DV350" i="4"/>
  <c r="DQ350" i="4"/>
  <c r="EE350" i="4" s="1"/>
  <c r="DP350" i="4"/>
  <c r="DO350" i="4"/>
  <c r="DN350" i="4"/>
  <c r="DM350" i="4"/>
  <c r="DL350" i="4"/>
  <c r="DK350" i="4"/>
  <c r="DY350" i="4" s="1"/>
  <c r="DJ350" i="4"/>
  <c r="DI350" i="4"/>
  <c r="DH350" i="4"/>
  <c r="DG350" i="4"/>
  <c r="DF350" i="4"/>
  <c r="CT350" i="4"/>
  <c r="CP350" i="4"/>
  <c r="DB350" i="4" s="1"/>
  <c r="ED350" i="4" s="1"/>
  <c r="CN350" i="4"/>
  <c r="CZ350" i="4" s="1"/>
  <c r="CW350" i="4"/>
  <c r="CU350" i="4"/>
  <c r="CF350" i="4"/>
  <c r="CR350" i="4" s="1"/>
  <c r="CE350" i="4"/>
  <c r="CQ350" i="4" s="1"/>
  <c r="DC350" i="4" s="1"/>
  <c r="CD350" i="4"/>
  <c r="CC350" i="4"/>
  <c r="CO350" i="4" s="1"/>
  <c r="DA350" i="4" s="1"/>
  <c r="CB350" i="4"/>
  <c r="CA350" i="4"/>
  <c r="CM350" i="4" s="1"/>
  <c r="CY350" i="4" s="1"/>
  <c r="EA350" i="4" s="1"/>
  <c r="BZ350" i="4"/>
  <c r="CL350" i="4" s="1"/>
  <c r="CX350" i="4" s="1"/>
  <c r="BY350" i="4"/>
  <c r="BX350" i="4"/>
  <c r="CJ350" i="4" s="1"/>
  <c r="CV350" i="4" s="1"/>
  <c r="BW350" i="4"/>
  <c r="BV350" i="4"/>
  <c r="CH350" i="4" s="1"/>
  <c r="BU350" i="4"/>
  <c r="CS350" i="4" s="1"/>
  <c r="BT350" i="4"/>
  <c r="DQ349" i="4"/>
  <c r="DP349" i="4"/>
  <c r="DO349" i="4"/>
  <c r="EC349" i="4" s="1"/>
  <c r="DN349" i="4"/>
  <c r="DM349" i="4"/>
  <c r="DL349" i="4"/>
  <c r="DK349" i="4"/>
  <c r="DJ349" i="4"/>
  <c r="DI349" i="4"/>
  <c r="DH349" i="4"/>
  <c r="DG349" i="4"/>
  <c r="DF349" i="4"/>
  <c r="CU349" i="4"/>
  <c r="DW349" i="4" s="1"/>
  <c r="CN349" i="4"/>
  <c r="CZ349" i="4" s="1"/>
  <c r="EB349" i="4" s="1"/>
  <c r="CM349" i="4"/>
  <c r="CY349" i="4" s="1"/>
  <c r="EA349" i="4" s="1"/>
  <c r="CL349" i="4"/>
  <c r="CX349" i="4" s="1"/>
  <c r="DZ349" i="4" s="1"/>
  <c r="CW349" i="4"/>
  <c r="CF349" i="4"/>
  <c r="CR349" i="4" s="1"/>
  <c r="DT349" i="4" s="1"/>
  <c r="CE349" i="4"/>
  <c r="CQ349" i="4" s="1"/>
  <c r="DC349" i="4" s="1"/>
  <c r="EE349" i="4" s="1"/>
  <c r="CD349" i="4"/>
  <c r="CP349" i="4" s="1"/>
  <c r="DB349" i="4" s="1"/>
  <c r="CC349" i="4"/>
  <c r="CO349" i="4" s="1"/>
  <c r="DA349" i="4" s="1"/>
  <c r="CB349" i="4"/>
  <c r="CA349" i="4"/>
  <c r="BZ349" i="4"/>
  <c r="BY349" i="4"/>
  <c r="BX349" i="4"/>
  <c r="CJ349" i="4" s="1"/>
  <c r="CV349" i="4" s="1"/>
  <c r="BW349" i="4"/>
  <c r="BV349" i="4"/>
  <c r="CH349" i="4" s="1"/>
  <c r="CT349" i="4" s="1"/>
  <c r="BU349" i="4"/>
  <c r="CS349" i="4" s="1"/>
  <c r="BT349" i="4"/>
  <c r="EB348" i="4"/>
  <c r="DQ348" i="4"/>
  <c r="DP348" i="4"/>
  <c r="DO348" i="4"/>
  <c r="DN348" i="4"/>
  <c r="DM348" i="4"/>
  <c r="DL348" i="4"/>
  <c r="DK348" i="4"/>
  <c r="DJ348" i="4"/>
  <c r="DI348" i="4"/>
  <c r="DH348" i="4"/>
  <c r="DG348" i="4"/>
  <c r="DF348" i="4"/>
  <c r="CW348" i="4"/>
  <c r="DY348" i="4" s="1"/>
  <c r="CS348" i="4"/>
  <c r="DU348" i="4" s="1"/>
  <c r="CP348" i="4"/>
  <c r="DB348" i="4" s="1"/>
  <c r="ED348" i="4" s="1"/>
  <c r="CN348" i="4"/>
  <c r="CZ348" i="4" s="1"/>
  <c r="CM348" i="4"/>
  <c r="CY348" i="4" s="1"/>
  <c r="CH348" i="4"/>
  <c r="CT348" i="4" s="1"/>
  <c r="DV348" i="4" s="1"/>
  <c r="CF348" i="4"/>
  <c r="CR348" i="4" s="1"/>
  <c r="DT348" i="4" s="1"/>
  <c r="CE348" i="4"/>
  <c r="CQ348" i="4" s="1"/>
  <c r="DC348" i="4" s="1"/>
  <c r="CD348" i="4"/>
  <c r="CC348" i="4"/>
  <c r="CO348" i="4" s="1"/>
  <c r="DA348" i="4" s="1"/>
  <c r="EC348" i="4" s="1"/>
  <c r="CB348" i="4"/>
  <c r="CA348" i="4"/>
  <c r="BZ348" i="4"/>
  <c r="CL348" i="4" s="1"/>
  <c r="CX348" i="4" s="1"/>
  <c r="BY348" i="4"/>
  <c r="BX348" i="4"/>
  <c r="CJ348" i="4" s="1"/>
  <c r="CV348" i="4" s="1"/>
  <c r="BW348" i="4"/>
  <c r="CU348" i="4" s="1"/>
  <c r="BV348" i="4"/>
  <c r="BU348" i="4"/>
  <c r="BT348" i="4"/>
  <c r="DS347" i="4"/>
  <c r="DQ347" i="4"/>
  <c r="DP347" i="4"/>
  <c r="ED347" i="4" s="1"/>
  <c r="DO347" i="4"/>
  <c r="DN347" i="4"/>
  <c r="DM347" i="4"/>
  <c r="DL347" i="4"/>
  <c r="DK347" i="4"/>
  <c r="DJ347" i="4"/>
  <c r="DI347" i="4"/>
  <c r="DH347" i="4"/>
  <c r="DG347" i="4"/>
  <c r="DF347" i="4"/>
  <c r="CU347" i="4"/>
  <c r="DW347" i="4" s="1"/>
  <c r="CP347" i="4"/>
  <c r="DB347" i="4" s="1"/>
  <c r="CO347" i="4"/>
  <c r="DA347" i="4" s="1"/>
  <c r="CJ347" i="4"/>
  <c r="CV347" i="4" s="1"/>
  <c r="DX347" i="4" s="1"/>
  <c r="CH347" i="4"/>
  <c r="CT347" i="4" s="1"/>
  <c r="CS347" i="4"/>
  <c r="CE347" i="4"/>
  <c r="CQ347" i="4" s="1"/>
  <c r="DC347" i="4" s="1"/>
  <c r="EE347" i="4" s="1"/>
  <c r="CD347" i="4"/>
  <c r="CC347" i="4"/>
  <c r="CB347" i="4"/>
  <c r="CN347" i="4" s="1"/>
  <c r="CZ347" i="4" s="1"/>
  <c r="CA347" i="4"/>
  <c r="CM347" i="4" s="1"/>
  <c r="CY347" i="4" s="1"/>
  <c r="EA347" i="4" s="1"/>
  <c r="BZ347" i="4"/>
  <c r="CL347" i="4" s="1"/>
  <c r="CX347" i="4" s="1"/>
  <c r="BY347" i="4"/>
  <c r="CW347" i="4" s="1"/>
  <c r="BX347" i="4"/>
  <c r="BW347" i="4"/>
  <c r="BV347" i="4"/>
  <c r="BU347" i="4"/>
  <c r="BT347" i="4"/>
  <c r="CF347" i="4" s="1"/>
  <c r="CR347" i="4" s="1"/>
  <c r="DQ346" i="4"/>
  <c r="DP346" i="4"/>
  <c r="DO346" i="4"/>
  <c r="DN346" i="4"/>
  <c r="DM346" i="4"/>
  <c r="DL346" i="4"/>
  <c r="DK346" i="4"/>
  <c r="DJ346" i="4"/>
  <c r="DI346" i="4"/>
  <c r="DH346" i="4"/>
  <c r="DG346" i="4"/>
  <c r="DS346" i="4" s="1"/>
  <c r="DF346" i="4"/>
  <c r="CQ346" i="4"/>
  <c r="DC346" i="4" s="1"/>
  <c r="CL346" i="4"/>
  <c r="CX346" i="4" s="1"/>
  <c r="DZ346" i="4" s="1"/>
  <c r="CJ346" i="4"/>
  <c r="CV346" i="4" s="1"/>
  <c r="DX346" i="4" s="1"/>
  <c r="CU346" i="4"/>
  <c r="CS346" i="4"/>
  <c r="DU346" i="4" s="1"/>
  <c r="CE346" i="4"/>
  <c r="CD346" i="4"/>
  <c r="CP346" i="4" s="1"/>
  <c r="DB346" i="4" s="1"/>
  <c r="CC346" i="4"/>
  <c r="CO346" i="4" s="1"/>
  <c r="DA346" i="4" s="1"/>
  <c r="EC346" i="4" s="1"/>
  <c r="CB346" i="4"/>
  <c r="CN346" i="4" s="1"/>
  <c r="CZ346" i="4" s="1"/>
  <c r="CA346" i="4"/>
  <c r="CM346" i="4" s="1"/>
  <c r="CY346" i="4" s="1"/>
  <c r="BZ346" i="4"/>
  <c r="BY346" i="4"/>
  <c r="CW346" i="4" s="1"/>
  <c r="DY346" i="4" s="1"/>
  <c r="BX346" i="4"/>
  <c r="BW346" i="4"/>
  <c r="BV346" i="4"/>
  <c r="CH346" i="4" s="1"/>
  <c r="CT346" i="4" s="1"/>
  <c r="BU346" i="4"/>
  <c r="BT346" i="4"/>
  <c r="CF346" i="4" s="1"/>
  <c r="CR346" i="4" s="1"/>
  <c r="DT345" i="4"/>
  <c r="DQ345" i="4"/>
  <c r="DP345" i="4"/>
  <c r="DO345" i="4"/>
  <c r="DN345" i="4"/>
  <c r="DM345" i="4"/>
  <c r="DL345" i="4"/>
  <c r="DK345" i="4"/>
  <c r="DJ345" i="4"/>
  <c r="DI345" i="4"/>
  <c r="DH345" i="4"/>
  <c r="DG345" i="4"/>
  <c r="DF345" i="4"/>
  <c r="CQ345" i="4"/>
  <c r="DC345" i="4" s="1"/>
  <c r="EE345" i="4" s="1"/>
  <c r="CN345" i="4"/>
  <c r="CZ345" i="4" s="1"/>
  <c r="EB345" i="4" s="1"/>
  <c r="CL345" i="4"/>
  <c r="CX345" i="4" s="1"/>
  <c r="DZ345" i="4" s="1"/>
  <c r="CW345" i="4"/>
  <c r="CF345" i="4"/>
  <c r="CR345" i="4" s="1"/>
  <c r="CE345" i="4"/>
  <c r="CD345" i="4"/>
  <c r="CP345" i="4" s="1"/>
  <c r="DB345" i="4" s="1"/>
  <c r="CC345" i="4"/>
  <c r="CO345" i="4" s="1"/>
  <c r="DA345" i="4" s="1"/>
  <c r="CB345" i="4"/>
  <c r="CA345" i="4"/>
  <c r="CM345" i="4" s="1"/>
  <c r="CY345" i="4" s="1"/>
  <c r="EA345" i="4" s="1"/>
  <c r="BZ345" i="4"/>
  <c r="BY345" i="4"/>
  <c r="BX345" i="4"/>
  <c r="CJ345" i="4" s="1"/>
  <c r="CV345" i="4" s="1"/>
  <c r="BW345" i="4"/>
  <c r="CU345" i="4" s="1"/>
  <c r="DW345" i="4" s="1"/>
  <c r="BV345" i="4"/>
  <c r="CH345" i="4" s="1"/>
  <c r="CT345" i="4" s="1"/>
  <c r="BU345" i="4"/>
  <c r="CS345" i="4" s="1"/>
  <c r="BT345" i="4"/>
  <c r="DV344" i="4"/>
  <c r="DT344" i="4"/>
  <c r="DQ344" i="4"/>
  <c r="DP344" i="4"/>
  <c r="DO344" i="4"/>
  <c r="DN344" i="4"/>
  <c r="DM344" i="4"/>
  <c r="DL344" i="4"/>
  <c r="DK344" i="4"/>
  <c r="DJ344" i="4"/>
  <c r="DI344" i="4"/>
  <c r="DH344" i="4"/>
  <c r="DG344" i="4"/>
  <c r="DF344" i="4"/>
  <c r="CV344" i="4"/>
  <c r="CP344" i="4"/>
  <c r="DB344" i="4" s="1"/>
  <c r="ED344" i="4" s="1"/>
  <c r="CN344" i="4"/>
  <c r="CZ344" i="4" s="1"/>
  <c r="CM344" i="4"/>
  <c r="CY344" i="4" s="1"/>
  <c r="CH344" i="4"/>
  <c r="CT344" i="4" s="1"/>
  <c r="CF344" i="4"/>
  <c r="CR344" i="4" s="1"/>
  <c r="CE344" i="4"/>
  <c r="CQ344" i="4" s="1"/>
  <c r="DC344" i="4" s="1"/>
  <c r="CD344" i="4"/>
  <c r="CC344" i="4"/>
  <c r="CO344" i="4" s="1"/>
  <c r="DA344" i="4" s="1"/>
  <c r="EC344" i="4" s="1"/>
  <c r="CB344" i="4"/>
  <c r="CA344" i="4"/>
  <c r="BZ344" i="4"/>
  <c r="CL344" i="4" s="1"/>
  <c r="CX344" i="4" s="1"/>
  <c r="BY344" i="4"/>
  <c r="CW344" i="4" s="1"/>
  <c r="DY344" i="4" s="1"/>
  <c r="BX344" i="4"/>
  <c r="CJ344" i="4" s="1"/>
  <c r="BW344" i="4"/>
  <c r="CU344" i="4" s="1"/>
  <c r="BV344" i="4"/>
  <c r="BU344" i="4"/>
  <c r="CS344" i="4" s="1"/>
  <c r="DU344" i="4" s="1"/>
  <c r="BT344" i="4"/>
  <c r="ED343" i="4"/>
  <c r="DQ343" i="4"/>
  <c r="DP343" i="4"/>
  <c r="DO343" i="4"/>
  <c r="DN343" i="4"/>
  <c r="DM343" i="4"/>
  <c r="DL343" i="4"/>
  <c r="DK343" i="4"/>
  <c r="DJ343" i="4"/>
  <c r="DI343" i="4"/>
  <c r="DH343" i="4"/>
  <c r="DG343" i="4"/>
  <c r="DS343" i="4" s="1"/>
  <c r="DF343" i="4"/>
  <c r="CP343" i="4"/>
  <c r="DB343" i="4" s="1"/>
  <c r="CO343" i="4"/>
  <c r="DA343" i="4" s="1"/>
  <c r="CJ343" i="4"/>
  <c r="CV343" i="4" s="1"/>
  <c r="DX343" i="4" s="1"/>
  <c r="CE343" i="4"/>
  <c r="CQ343" i="4" s="1"/>
  <c r="DC343" i="4" s="1"/>
  <c r="EE343" i="4" s="1"/>
  <c r="CD343" i="4"/>
  <c r="CC343" i="4"/>
  <c r="CB343" i="4"/>
  <c r="CN343" i="4" s="1"/>
  <c r="CZ343" i="4" s="1"/>
  <c r="CA343" i="4"/>
  <c r="CM343" i="4" s="1"/>
  <c r="CY343" i="4" s="1"/>
  <c r="EA343" i="4" s="1"/>
  <c r="BZ343" i="4"/>
  <c r="CL343" i="4" s="1"/>
  <c r="CX343" i="4" s="1"/>
  <c r="BY343" i="4"/>
  <c r="BX343" i="4"/>
  <c r="BW343" i="4"/>
  <c r="CI343" i="4" s="1"/>
  <c r="CU343" i="4" s="1"/>
  <c r="DW343" i="4" s="1"/>
  <c r="BV343" i="4"/>
  <c r="CH343" i="4" s="1"/>
  <c r="CT343" i="4" s="1"/>
  <c r="DV343" i="4" s="1"/>
  <c r="BU343" i="4"/>
  <c r="CG343" i="4" s="1"/>
  <c r="CS343" i="4" s="1"/>
  <c r="BT343" i="4"/>
  <c r="CF343" i="4" s="1"/>
  <c r="CR343" i="4" s="1"/>
  <c r="DQ342" i="4"/>
  <c r="DP342" i="4"/>
  <c r="DO342" i="4"/>
  <c r="DN342" i="4"/>
  <c r="DM342" i="4"/>
  <c r="EA342" i="4" s="1"/>
  <c r="DL342" i="4"/>
  <c r="DK342" i="4"/>
  <c r="DJ342" i="4"/>
  <c r="DI342" i="4"/>
  <c r="DH342" i="4"/>
  <c r="DG342" i="4"/>
  <c r="DF342" i="4"/>
  <c r="CQ342" i="4"/>
  <c r="DC342" i="4" s="1"/>
  <c r="CE342" i="4"/>
  <c r="CD342" i="4"/>
  <c r="CP342" i="4" s="1"/>
  <c r="DB342" i="4" s="1"/>
  <c r="CC342" i="4"/>
  <c r="CO342" i="4" s="1"/>
  <c r="DA342" i="4" s="1"/>
  <c r="EC342" i="4" s="1"/>
  <c r="CB342" i="4"/>
  <c r="CN342" i="4" s="1"/>
  <c r="CZ342" i="4" s="1"/>
  <c r="CA342" i="4"/>
  <c r="CM342" i="4" s="1"/>
  <c r="CY342" i="4" s="1"/>
  <c r="BZ342" i="4"/>
  <c r="CL342" i="4" s="1"/>
  <c r="CX342" i="4" s="1"/>
  <c r="DZ342" i="4" s="1"/>
  <c r="BY342" i="4"/>
  <c r="BX342" i="4"/>
  <c r="CJ342" i="4" s="1"/>
  <c r="CV342" i="4" s="1"/>
  <c r="BW342" i="4"/>
  <c r="CI342" i="4" s="1"/>
  <c r="CU342" i="4" s="1"/>
  <c r="BV342" i="4"/>
  <c r="CH342" i="4" s="1"/>
  <c r="CT342" i="4" s="1"/>
  <c r="BU342" i="4"/>
  <c r="CG342" i="4" s="1"/>
  <c r="CS342" i="4" s="1"/>
  <c r="DU342" i="4" s="1"/>
  <c r="BT342" i="4"/>
  <c r="CF342" i="4" s="1"/>
  <c r="CR342" i="4" s="1"/>
  <c r="DQ341" i="4"/>
  <c r="DP341" i="4"/>
  <c r="DO341" i="4"/>
  <c r="DN341" i="4"/>
  <c r="DM341" i="4"/>
  <c r="DL341" i="4"/>
  <c r="DK341" i="4"/>
  <c r="DJ341" i="4"/>
  <c r="DI341" i="4"/>
  <c r="DH341" i="4"/>
  <c r="DG341" i="4"/>
  <c r="DF341" i="4"/>
  <c r="CT341" i="4"/>
  <c r="CE341" i="4"/>
  <c r="CQ341" i="4" s="1"/>
  <c r="DC341" i="4" s="1"/>
  <c r="EE341" i="4" s="1"/>
  <c r="CD341" i="4"/>
  <c r="CP341" i="4" s="1"/>
  <c r="DB341" i="4" s="1"/>
  <c r="CC341" i="4"/>
  <c r="CO341" i="4" s="1"/>
  <c r="DA341" i="4" s="1"/>
  <c r="CB341" i="4"/>
  <c r="CN341" i="4" s="1"/>
  <c r="CZ341" i="4" s="1"/>
  <c r="CA341" i="4"/>
  <c r="CM341" i="4" s="1"/>
  <c r="CY341" i="4" s="1"/>
  <c r="EA341" i="4" s="1"/>
  <c r="BZ341" i="4"/>
  <c r="CL341" i="4" s="1"/>
  <c r="CX341" i="4" s="1"/>
  <c r="BY341" i="4"/>
  <c r="CK341" i="4" s="1"/>
  <c r="CW341" i="4" s="1"/>
  <c r="BX341" i="4"/>
  <c r="CJ341" i="4" s="1"/>
  <c r="CV341" i="4" s="1"/>
  <c r="BW341" i="4"/>
  <c r="BV341" i="4"/>
  <c r="CH341" i="4" s="1"/>
  <c r="BU341" i="4"/>
  <c r="BT341" i="4"/>
  <c r="CF341" i="4" s="1"/>
  <c r="CR341" i="4" s="1"/>
  <c r="DT341" i="4" s="1"/>
  <c r="DQ340" i="4"/>
  <c r="DP340" i="4"/>
  <c r="DO340" i="4"/>
  <c r="DN340" i="4"/>
  <c r="DM340" i="4"/>
  <c r="DL340" i="4"/>
  <c r="DK340" i="4"/>
  <c r="DJ340" i="4"/>
  <c r="DI340" i="4"/>
  <c r="DH340" i="4"/>
  <c r="DG340" i="4"/>
  <c r="DF340" i="4"/>
  <c r="CX340" i="4"/>
  <c r="CE340" i="4"/>
  <c r="CQ340" i="4" s="1"/>
  <c r="DC340" i="4" s="1"/>
  <c r="CD340" i="4"/>
  <c r="CP340" i="4" s="1"/>
  <c r="DB340" i="4" s="1"/>
  <c r="ED340" i="4" s="1"/>
  <c r="CC340" i="4"/>
  <c r="CO340" i="4" s="1"/>
  <c r="DA340" i="4" s="1"/>
  <c r="EC340" i="4" s="1"/>
  <c r="CB340" i="4"/>
  <c r="CN340" i="4" s="1"/>
  <c r="CZ340" i="4" s="1"/>
  <c r="CA340" i="4"/>
  <c r="CM340" i="4" s="1"/>
  <c r="CY340" i="4" s="1"/>
  <c r="BZ340" i="4"/>
  <c r="CL340" i="4" s="1"/>
  <c r="BY340" i="4"/>
  <c r="CK340" i="4" s="1"/>
  <c r="CW340" i="4" s="1"/>
  <c r="DY340" i="4" s="1"/>
  <c r="BX340" i="4"/>
  <c r="CJ340" i="4" s="1"/>
  <c r="CV340" i="4" s="1"/>
  <c r="BW340" i="4"/>
  <c r="BV340" i="4"/>
  <c r="CH340" i="4" s="1"/>
  <c r="CT340" i="4" s="1"/>
  <c r="DV340" i="4" s="1"/>
  <c r="BU340" i="4"/>
  <c r="BT340" i="4"/>
  <c r="CF340" i="4" s="1"/>
  <c r="CR340" i="4" s="1"/>
  <c r="DQ339" i="4"/>
  <c r="DP339" i="4"/>
  <c r="DO339" i="4"/>
  <c r="DN339" i="4"/>
  <c r="DM339" i="4"/>
  <c r="DL339" i="4"/>
  <c r="DK339" i="4"/>
  <c r="DJ339" i="4"/>
  <c r="DX339" i="4" s="1"/>
  <c r="DI339" i="4"/>
  <c r="DW339" i="4" s="1"/>
  <c r="DH339" i="4"/>
  <c r="DG339" i="4"/>
  <c r="DS339" i="4" s="1"/>
  <c r="DF339" i="4"/>
  <c r="CU339" i="4"/>
  <c r="CS339" i="4"/>
  <c r="CE339" i="4"/>
  <c r="CQ339" i="4" s="1"/>
  <c r="DC339" i="4" s="1"/>
  <c r="EE339" i="4" s="1"/>
  <c r="CD339" i="4"/>
  <c r="CP339" i="4" s="1"/>
  <c r="DB339" i="4" s="1"/>
  <c r="CC339" i="4"/>
  <c r="CO339" i="4" s="1"/>
  <c r="DA339" i="4" s="1"/>
  <c r="CB339" i="4"/>
  <c r="CN339" i="4" s="1"/>
  <c r="CZ339" i="4" s="1"/>
  <c r="CA339" i="4"/>
  <c r="CM339" i="4" s="1"/>
  <c r="CY339" i="4" s="1"/>
  <c r="EA339" i="4" s="1"/>
  <c r="BZ339" i="4"/>
  <c r="CL339" i="4" s="1"/>
  <c r="CX339" i="4" s="1"/>
  <c r="BY339" i="4"/>
  <c r="BX339" i="4"/>
  <c r="CJ339" i="4" s="1"/>
  <c r="CV339" i="4" s="1"/>
  <c r="BW339" i="4"/>
  <c r="CI339" i="4" s="1"/>
  <c r="BV339" i="4"/>
  <c r="CH339" i="4" s="1"/>
  <c r="CT339" i="4" s="1"/>
  <c r="DV339" i="4" s="1"/>
  <c r="BU339" i="4"/>
  <c r="CG339" i="4" s="1"/>
  <c r="BT339" i="4"/>
  <c r="CF339" i="4" s="1"/>
  <c r="CR339" i="4" s="1"/>
  <c r="DQ338" i="4"/>
  <c r="DP338" i="4"/>
  <c r="DO338" i="4"/>
  <c r="DN338" i="4"/>
  <c r="DM338" i="4"/>
  <c r="DL338" i="4"/>
  <c r="DK338" i="4"/>
  <c r="DJ338" i="4"/>
  <c r="DI338" i="4"/>
  <c r="DH338" i="4"/>
  <c r="DG338" i="4"/>
  <c r="DF338" i="4"/>
  <c r="DB338" i="4"/>
  <c r="CZ338" i="4"/>
  <c r="CS338" i="4"/>
  <c r="DU338" i="4" s="1"/>
  <c r="CE338" i="4"/>
  <c r="CQ338" i="4" s="1"/>
  <c r="DC338" i="4" s="1"/>
  <c r="CD338" i="4"/>
  <c r="CP338" i="4" s="1"/>
  <c r="CC338" i="4"/>
  <c r="CO338" i="4" s="1"/>
  <c r="DA338" i="4" s="1"/>
  <c r="CB338" i="4"/>
  <c r="CN338" i="4" s="1"/>
  <c r="CA338" i="4"/>
  <c r="CM338" i="4" s="1"/>
  <c r="CY338" i="4" s="1"/>
  <c r="BZ338" i="4"/>
  <c r="CL338" i="4" s="1"/>
  <c r="CX338" i="4" s="1"/>
  <c r="DZ338" i="4" s="1"/>
  <c r="BY338" i="4"/>
  <c r="CK338" i="4" s="1"/>
  <c r="CW338" i="4" s="1"/>
  <c r="DY338" i="4" s="1"/>
  <c r="BX338" i="4"/>
  <c r="CJ338" i="4" s="1"/>
  <c r="CV338" i="4" s="1"/>
  <c r="BW338" i="4"/>
  <c r="CI338" i="4" s="1"/>
  <c r="CU338" i="4" s="1"/>
  <c r="BV338" i="4"/>
  <c r="CH338" i="4" s="1"/>
  <c r="CT338" i="4" s="1"/>
  <c r="BU338" i="4"/>
  <c r="CG338" i="4" s="1"/>
  <c r="BT338" i="4"/>
  <c r="CF338" i="4" s="1"/>
  <c r="CR338" i="4" s="1"/>
  <c r="DQ337" i="4"/>
  <c r="DP337" i="4"/>
  <c r="DO337" i="4"/>
  <c r="EC337" i="4" s="1"/>
  <c r="DN337" i="4"/>
  <c r="EB337" i="4" s="1"/>
  <c r="DM337" i="4"/>
  <c r="DL337" i="4"/>
  <c r="DK337" i="4"/>
  <c r="DJ337" i="4"/>
  <c r="DI337" i="4"/>
  <c r="DH337" i="4"/>
  <c r="DG337" i="4"/>
  <c r="DF337" i="4"/>
  <c r="CU337" i="4"/>
  <c r="DW337" i="4" s="1"/>
  <c r="CF337" i="4"/>
  <c r="CR337" i="4" s="1"/>
  <c r="DT337" i="4" s="1"/>
  <c r="CE337" i="4"/>
  <c r="CQ337" i="4" s="1"/>
  <c r="DC337" i="4" s="1"/>
  <c r="EE337" i="4" s="1"/>
  <c r="CD337" i="4"/>
  <c r="CP337" i="4" s="1"/>
  <c r="DB337" i="4" s="1"/>
  <c r="CC337" i="4"/>
  <c r="CO337" i="4" s="1"/>
  <c r="DA337" i="4" s="1"/>
  <c r="CB337" i="4"/>
  <c r="CN337" i="4" s="1"/>
  <c r="CZ337" i="4" s="1"/>
  <c r="CA337" i="4"/>
  <c r="CM337" i="4" s="1"/>
  <c r="CY337" i="4" s="1"/>
  <c r="EA337" i="4" s="1"/>
  <c r="BZ337" i="4"/>
  <c r="CL337" i="4" s="1"/>
  <c r="CX337" i="4" s="1"/>
  <c r="DZ337" i="4" s="1"/>
  <c r="BY337" i="4"/>
  <c r="CK337" i="4" s="1"/>
  <c r="CW337" i="4" s="1"/>
  <c r="BX337" i="4"/>
  <c r="CJ337" i="4" s="1"/>
  <c r="CV337" i="4" s="1"/>
  <c r="BW337" i="4"/>
  <c r="CI337" i="4" s="1"/>
  <c r="BV337" i="4"/>
  <c r="CH337" i="4" s="1"/>
  <c r="CT337" i="4" s="1"/>
  <c r="BU337" i="4"/>
  <c r="BT337" i="4"/>
  <c r="DQ336" i="4"/>
  <c r="EE336" i="4" s="1"/>
  <c r="DP336" i="4"/>
  <c r="DO336" i="4"/>
  <c r="DN336" i="4"/>
  <c r="DM336" i="4"/>
  <c r="DL336" i="4"/>
  <c r="DK336" i="4"/>
  <c r="DJ336" i="4"/>
  <c r="DI336" i="4"/>
  <c r="DH336" i="4"/>
  <c r="DV336" i="4" s="1"/>
  <c r="DG336" i="4"/>
  <c r="DF336" i="4"/>
  <c r="CN336" i="4"/>
  <c r="CZ336" i="4" s="1"/>
  <c r="CM336" i="4"/>
  <c r="CY336" i="4" s="1"/>
  <c r="CH336" i="4"/>
  <c r="CT336" i="4" s="1"/>
  <c r="CF336" i="4"/>
  <c r="CR336" i="4" s="1"/>
  <c r="CE336" i="4"/>
  <c r="CQ336" i="4" s="1"/>
  <c r="DC336" i="4" s="1"/>
  <c r="CD336" i="4"/>
  <c r="CP336" i="4" s="1"/>
  <c r="DB336" i="4" s="1"/>
  <c r="CC336" i="4"/>
  <c r="CO336" i="4" s="1"/>
  <c r="DA336" i="4" s="1"/>
  <c r="EC336" i="4" s="1"/>
  <c r="CB336" i="4"/>
  <c r="CA336" i="4"/>
  <c r="BZ336" i="4"/>
  <c r="CL336" i="4" s="1"/>
  <c r="CX336" i="4" s="1"/>
  <c r="BY336" i="4"/>
  <c r="BX336" i="4"/>
  <c r="CJ336" i="4" s="1"/>
  <c r="CV336" i="4" s="1"/>
  <c r="BW336" i="4"/>
  <c r="BV336" i="4"/>
  <c r="BU336" i="4"/>
  <c r="CG336" i="4" s="1"/>
  <c r="CS336" i="4" s="1"/>
  <c r="DU336" i="4" s="1"/>
  <c r="BT336" i="4"/>
  <c r="DQ335" i="4"/>
  <c r="DP335" i="4"/>
  <c r="DO335" i="4"/>
  <c r="DN335" i="4"/>
  <c r="DM335" i="4"/>
  <c r="DL335" i="4"/>
  <c r="DK335" i="4"/>
  <c r="DJ335" i="4"/>
  <c r="DI335" i="4"/>
  <c r="DH335" i="4"/>
  <c r="DV335" i="4" s="1"/>
  <c r="DG335" i="4"/>
  <c r="DF335" i="4"/>
  <c r="CH335" i="4"/>
  <c r="CT335" i="4" s="1"/>
  <c r="CS335" i="4"/>
  <c r="CE335" i="4"/>
  <c r="CQ335" i="4" s="1"/>
  <c r="DC335" i="4" s="1"/>
  <c r="EE335" i="4" s="1"/>
  <c r="CD335" i="4"/>
  <c r="CP335" i="4" s="1"/>
  <c r="DB335" i="4" s="1"/>
  <c r="ED335" i="4" s="1"/>
  <c r="CC335" i="4"/>
  <c r="CO335" i="4" s="1"/>
  <c r="DA335" i="4" s="1"/>
  <c r="CB335" i="4"/>
  <c r="CN335" i="4" s="1"/>
  <c r="CZ335" i="4" s="1"/>
  <c r="CA335" i="4"/>
  <c r="CM335" i="4" s="1"/>
  <c r="CY335" i="4" s="1"/>
  <c r="EA335" i="4" s="1"/>
  <c r="BZ335" i="4"/>
  <c r="CL335" i="4" s="1"/>
  <c r="CX335" i="4" s="1"/>
  <c r="BY335" i="4"/>
  <c r="BX335" i="4"/>
  <c r="CJ335" i="4" s="1"/>
  <c r="CV335" i="4" s="1"/>
  <c r="DX335" i="4" s="1"/>
  <c r="BW335" i="4"/>
  <c r="BV335" i="4"/>
  <c r="BU335" i="4"/>
  <c r="CG335" i="4" s="1"/>
  <c r="BT335" i="4"/>
  <c r="CF335" i="4" s="1"/>
  <c r="CR335" i="4" s="1"/>
  <c r="DQ276" i="4"/>
  <c r="DP276" i="4"/>
  <c r="DO276" i="4"/>
  <c r="DN276" i="4"/>
  <c r="DM276" i="4"/>
  <c r="DL276" i="4"/>
  <c r="DK276" i="4"/>
  <c r="DJ276" i="4"/>
  <c r="DI276" i="4"/>
  <c r="DH276" i="4"/>
  <c r="DG276" i="4"/>
  <c r="DF276" i="4"/>
  <c r="CU276" i="4"/>
  <c r="DW276" i="4" s="1"/>
  <c r="CF276" i="4"/>
  <c r="CR276" i="4" s="1"/>
  <c r="CE276" i="4"/>
  <c r="CQ276" i="4" s="1"/>
  <c r="DC276" i="4" s="1"/>
  <c r="EE276" i="4" s="1"/>
  <c r="CD276" i="4"/>
  <c r="CP276" i="4" s="1"/>
  <c r="DB276" i="4" s="1"/>
  <c r="CC276" i="4"/>
  <c r="CO276" i="4" s="1"/>
  <c r="DA276" i="4" s="1"/>
  <c r="CB276" i="4"/>
  <c r="CN276" i="4" s="1"/>
  <c r="CZ276" i="4" s="1"/>
  <c r="EB276" i="4" s="1"/>
  <c r="CA276" i="4"/>
  <c r="CM276" i="4" s="1"/>
  <c r="CY276" i="4" s="1"/>
  <c r="EA276" i="4" s="1"/>
  <c r="BZ276" i="4"/>
  <c r="CL276" i="4" s="1"/>
  <c r="CX276" i="4" s="1"/>
  <c r="DZ276" i="4" s="1"/>
  <c r="BY276" i="4"/>
  <c r="CK276" i="4" s="1"/>
  <c r="CW276" i="4" s="1"/>
  <c r="BX276" i="4"/>
  <c r="CJ276" i="4" s="1"/>
  <c r="CV276" i="4" s="1"/>
  <c r="BW276" i="4"/>
  <c r="CI276" i="4" s="1"/>
  <c r="BV276" i="4"/>
  <c r="CH276" i="4" s="1"/>
  <c r="CT276" i="4" s="1"/>
  <c r="BU276" i="4"/>
  <c r="BT276" i="4"/>
  <c r="DQ275" i="4"/>
  <c r="DP275" i="4"/>
  <c r="DO275" i="4"/>
  <c r="DN275" i="4"/>
  <c r="DM275" i="4"/>
  <c r="DL275" i="4"/>
  <c r="DK275" i="4"/>
  <c r="DJ275" i="4"/>
  <c r="DI275" i="4"/>
  <c r="DH275" i="4"/>
  <c r="DG275" i="4"/>
  <c r="DF275" i="4"/>
  <c r="CP275" i="4"/>
  <c r="DB275" i="4" s="1"/>
  <c r="ED275" i="4" s="1"/>
  <c r="CH275" i="4"/>
  <c r="CT275" i="4" s="1"/>
  <c r="DV275" i="4" s="1"/>
  <c r="CS275" i="4"/>
  <c r="DU275" i="4" s="1"/>
  <c r="CF275" i="4"/>
  <c r="CR275" i="4" s="1"/>
  <c r="DT275" i="4" s="1"/>
  <c r="CE275" i="4"/>
  <c r="CQ275" i="4" s="1"/>
  <c r="DC275" i="4" s="1"/>
  <c r="CD275" i="4"/>
  <c r="CC275" i="4"/>
  <c r="CO275" i="4" s="1"/>
  <c r="DA275" i="4" s="1"/>
  <c r="CB275" i="4"/>
  <c r="CN275" i="4" s="1"/>
  <c r="CZ275" i="4" s="1"/>
  <c r="CA275" i="4"/>
  <c r="CM275" i="4" s="1"/>
  <c r="CY275" i="4" s="1"/>
  <c r="BZ275" i="4"/>
  <c r="CL275" i="4" s="1"/>
  <c r="CX275" i="4" s="1"/>
  <c r="BY275" i="4"/>
  <c r="CK275" i="4" s="1"/>
  <c r="CW275" i="4" s="1"/>
  <c r="DY275" i="4" s="1"/>
  <c r="BX275" i="4"/>
  <c r="CJ275" i="4" s="1"/>
  <c r="CV275" i="4" s="1"/>
  <c r="BW275" i="4"/>
  <c r="BV275" i="4"/>
  <c r="BU275" i="4"/>
  <c r="CG275" i="4" s="1"/>
  <c r="BT275" i="4"/>
  <c r="DQ274" i="4"/>
  <c r="DP274" i="4"/>
  <c r="DO274" i="4"/>
  <c r="DN274" i="4"/>
  <c r="DM274" i="4"/>
  <c r="DL274" i="4"/>
  <c r="DK274" i="4"/>
  <c r="DJ274" i="4"/>
  <c r="DX274" i="4" s="1"/>
  <c r="DI274" i="4"/>
  <c r="DH274" i="4"/>
  <c r="DG274" i="4"/>
  <c r="DS274" i="4" s="1"/>
  <c r="DF274" i="4"/>
  <c r="CO274" i="4"/>
  <c r="DA274" i="4" s="1"/>
  <c r="CJ274" i="4"/>
  <c r="CV274" i="4" s="1"/>
  <c r="CH274" i="4"/>
  <c r="CT274" i="4" s="1"/>
  <c r="CE274" i="4"/>
  <c r="CQ274" i="4" s="1"/>
  <c r="DC274" i="4" s="1"/>
  <c r="CD274" i="4"/>
  <c r="CP274" i="4" s="1"/>
  <c r="DB274" i="4" s="1"/>
  <c r="CC274" i="4"/>
  <c r="CB274" i="4"/>
  <c r="CN274" i="4" s="1"/>
  <c r="CZ274" i="4" s="1"/>
  <c r="CA274" i="4"/>
  <c r="CM274" i="4" s="1"/>
  <c r="CY274" i="4" s="1"/>
  <c r="EA274" i="4" s="1"/>
  <c r="BZ274" i="4"/>
  <c r="CL274" i="4" s="1"/>
  <c r="CX274" i="4" s="1"/>
  <c r="BY274" i="4"/>
  <c r="BX274" i="4"/>
  <c r="BW274" i="4"/>
  <c r="CI274" i="4" s="1"/>
  <c r="CU274" i="4" s="1"/>
  <c r="DW274" i="4" s="1"/>
  <c r="BV274" i="4"/>
  <c r="BU274" i="4"/>
  <c r="CG274" i="4" s="1"/>
  <c r="CS274" i="4" s="1"/>
  <c r="BT274" i="4"/>
  <c r="CF274" i="4" s="1"/>
  <c r="CR274" i="4" s="1"/>
  <c r="DQ273" i="4"/>
  <c r="DP273" i="4"/>
  <c r="DO273" i="4"/>
  <c r="DN273" i="4"/>
  <c r="DM273" i="4"/>
  <c r="DL273" i="4"/>
  <c r="DK273" i="4"/>
  <c r="DJ273" i="4"/>
  <c r="DI273" i="4"/>
  <c r="DH273" i="4"/>
  <c r="DG273" i="4"/>
  <c r="DF273" i="4"/>
  <c r="CQ273" i="4"/>
  <c r="DC273" i="4" s="1"/>
  <c r="CL273" i="4"/>
  <c r="CX273" i="4" s="1"/>
  <c r="DZ273" i="4" s="1"/>
  <c r="CE273" i="4"/>
  <c r="CD273" i="4"/>
  <c r="CP273" i="4" s="1"/>
  <c r="DB273" i="4" s="1"/>
  <c r="CC273" i="4"/>
  <c r="CO273" i="4" s="1"/>
  <c r="DA273" i="4" s="1"/>
  <c r="EC273" i="4" s="1"/>
  <c r="CB273" i="4"/>
  <c r="CN273" i="4" s="1"/>
  <c r="CZ273" i="4" s="1"/>
  <c r="CA273" i="4"/>
  <c r="CM273" i="4" s="1"/>
  <c r="CY273" i="4" s="1"/>
  <c r="BZ273" i="4"/>
  <c r="BY273" i="4"/>
  <c r="BX273" i="4"/>
  <c r="CJ273" i="4" s="1"/>
  <c r="CV273" i="4" s="1"/>
  <c r="DX273" i="4" s="1"/>
  <c r="BW273" i="4"/>
  <c r="CI273" i="4" s="1"/>
  <c r="CU273" i="4" s="1"/>
  <c r="BV273" i="4"/>
  <c r="CH273" i="4" s="1"/>
  <c r="CT273" i="4" s="1"/>
  <c r="BU273" i="4"/>
  <c r="CG273" i="4" s="1"/>
  <c r="CS273" i="4" s="1"/>
  <c r="DU273" i="4" s="1"/>
  <c r="BT273" i="4"/>
  <c r="CF273" i="4" s="1"/>
  <c r="CR273" i="4" s="1"/>
  <c r="DQ272" i="4"/>
  <c r="DP272" i="4"/>
  <c r="DO272" i="4"/>
  <c r="DN272" i="4"/>
  <c r="DM272" i="4"/>
  <c r="DL272" i="4"/>
  <c r="DK272" i="4"/>
  <c r="DJ272" i="4"/>
  <c r="DI272" i="4"/>
  <c r="DH272" i="4"/>
  <c r="DG272" i="4"/>
  <c r="DF272" i="4"/>
  <c r="CV272" i="4"/>
  <c r="CQ272" i="4"/>
  <c r="DC272" i="4" s="1"/>
  <c r="EE272" i="4" s="1"/>
  <c r="CN272" i="4"/>
  <c r="CZ272" i="4" s="1"/>
  <c r="EB272" i="4" s="1"/>
  <c r="CE272" i="4"/>
  <c r="CD272" i="4"/>
  <c r="CP272" i="4" s="1"/>
  <c r="DB272" i="4" s="1"/>
  <c r="CC272" i="4"/>
  <c r="CO272" i="4" s="1"/>
  <c r="DA272" i="4" s="1"/>
  <c r="CB272" i="4"/>
  <c r="CA272" i="4"/>
  <c r="CM272" i="4" s="1"/>
  <c r="CY272" i="4" s="1"/>
  <c r="EA272" i="4" s="1"/>
  <c r="BZ272" i="4"/>
  <c r="CL272" i="4" s="1"/>
  <c r="CX272" i="4" s="1"/>
  <c r="DZ272" i="4" s="1"/>
  <c r="BY272" i="4"/>
  <c r="CK272" i="4" s="1"/>
  <c r="CW272" i="4" s="1"/>
  <c r="BX272" i="4"/>
  <c r="CJ272" i="4" s="1"/>
  <c r="BW272" i="4"/>
  <c r="BV272" i="4"/>
  <c r="CH272" i="4" s="1"/>
  <c r="CT272" i="4" s="1"/>
  <c r="BU272" i="4"/>
  <c r="BT272" i="4"/>
  <c r="CF272" i="4" s="1"/>
  <c r="CR272" i="4" s="1"/>
  <c r="DQ271" i="4"/>
  <c r="DP271" i="4"/>
  <c r="DO271" i="4"/>
  <c r="DN271" i="4"/>
  <c r="DM271" i="4"/>
  <c r="DL271" i="4"/>
  <c r="DK271" i="4"/>
  <c r="DJ271" i="4"/>
  <c r="DI271" i="4"/>
  <c r="DH271" i="4"/>
  <c r="DV271" i="4" s="1"/>
  <c r="DG271" i="4"/>
  <c r="DF271" i="4"/>
  <c r="DT271" i="4" s="1"/>
  <c r="CV271" i="4"/>
  <c r="CP271" i="4"/>
  <c r="DB271" i="4" s="1"/>
  <c r="ED271" i="4" s="1"/>
  <c r="CE271" i="4"/>
  <c r="CQ271" i="4" s="1"/>
  <c r="DC271" i="4" s="1"/>
  <c r="CD271" i="4"/>
  <c r="CC271" i="4"/>
  <c r="CO271" i="4" s="1"/>
  <c r="DA271" i="4" s="1"/>
  <c r="EC271" i="4" s="1"/>
  <c r="CB271" i="4"/>
  <c r="CN271" i="4" s="1"/>
  <c r="CZ271" i="4" s="1"/>
  <c r="CA271" i="4"/>
  <c r="CM271" i="4" s="1"/>
  <c r="CY271" i="4" s="1"/>
  <c r="BZ271" i="4"/>
  <c r="CL271" i="4" s="1"/>
  <c r="CX271" i="4" s="1"/>
  <c r="BY271" i="4"/>
  <c r="BX271" i="4"/>
  <c r="CJ271" i="4" s="1"/>
  <c r="BW271" i="4"/>
  <c r="BV271" i="4"/>
  <c r="CH271" i="4" s="1"/>
  <c r="CT271" i="4" s="1"/>
  <c r="BU271" i="4"/>
  <c r="BT271" i="4"/>
  <c r="CF271" i="4" s="1"/>
  <c r="CR271" i="4" s="1"/>
  <c r="DQ270" i="4"/>
  <c r="DP270" i="4"/>
  <c r="ED270" i="4" s="1"/>
  <c r="DO270" i="4"/>
  <c r="DN270" i="4"/>
  <c r="DM270" i="4"/>
  <c r="DL270" i="4"/>
  <c r="DK270" i="4"/>
  <c r="DJ270" i="4"/>
  <c r="DI270" i="4"/>
  <c r="DH270" i="4"/>
  <c r="DG270" i="4"/>
  <c r="DS270" i="4" s="1"/>
  <c r="DF270" i="4"/>
  <c r="CZ270" i="4"/>
  <c r="CX270" i="4"/>
  <c r="CE270" i="4"/>
  <c r="CQ270" i="4" s="1"/>
  <c r="DC270" i="4" s="1"/>
  <c r="EE270" i="4" s="1"/>
  <c r="CD270" i="4"/>
  <c r="CP270" i="4" s="1"/>
  <c r="DB270" i="4" s="1"/>
  <c r="CC270" i="4"/>
  <c r="CO270" i="4" s="1"/>
  <c r="DA270" i="4" s="1"/>
  <c r="CB270" i="4"/>
  <c r="CN270" i="4" s="1"/>
  <c r="CA270" i="4"/>
  <c r="CM270" i="4" s="1"/>
  <c r="CY270" i="4" s="1"/>
  <c r="BZ270" i="4"/>
  <c r="CL270" i="4" s="1"/>
  <c r="BY270" i="4"/>
  <c r="BX270" i="4"/>
  <c r="CJ270" i="4" s="1"/>
  <c r="CV270" i="4" s="1"/>
  <c r="DX270" i="4" s="1"/>
  <c r="BW270" i="4"/>
  <c r="CI270" i="4" s="1"/>
  <c r="CU270" i="4" s="1"/>
  <c r="DW270" i="4" s="1"/>
  <c r="BV270" i="4"/>
  <c r="CH270" i="4" s="1"/>
  <c r="CT270" i="4" s="1"/>
  <c r="DV270" i="4" s="1"/>
  <c r="BU270" i="4"/>
  <c r="BT270" i="4"/>
  <c r="CF270" i="4" s="1"/>
  <c r="CR270" i="4" s="1"/>
  <c r="DZ269" i="4"/>
  <c r="DX269" i="4"/>
  <c r="DQ269" i="4"/>
  <c r="DP269" i="4"/>
  <c r="DO269" i="4"/>
  <c r="DN269" i="4"/>
  <c r="DM269" i="4"/>
  <c r="DL269" i="4"/>
  <c r="DK269" i="4"/>
  <c r="DJ269" i="4"/>
  <c r="DI269" i="4"/>
  <c r="DH269" i="4"/>
  <c r="DG269" i="4"/>
  <c r="DS269" i="4" s="1"/>
  <c r="DF269" i="4"/>
  <c r="DT269" i="4" s="1"/>
  <c r="CR269" i="4"/>
  <c r="CL269" i="4"/>
  <c r="CX269" i="4" s="1"/>
  <c r="CW269" i="4"/>
  <c r="DY269" i="4" s="1"/>
  <c r="CJ269" i="4"/>
  <c r="CV269" i="4" s="1"/>
  <c r="CE269" i="4"/>
  <c r="CQ269" i="4" s="1"/>
  <c r="DC269" i="4" s="1"/>
  <c r="CD269" i="4"/>
  <c r="CP269" i="4" s="1"/>
  <c r="DB269" i="4" s="1"/>
  <c r="CC269" i="4"/>
  <c r="CO269" i="4" s="1"/>
  <c r="DA269" i="4" s="1"/>
  <c r="EC269" i="4" s="1"/>
  <c r="CB269" i="4"/>
  <c r="CN269" i="4" s="1"/>
  <c r="CZ269" i="4" s="1"/>
  <c r="CA269" i="4"/>
  <c r="CM269" i="4" s="1"/>
  <c r="CY269" i="4" s="1"/>
  <c r="BZ269" i="4"/>
  <c r="BY269" i="4"/>
  <c r="BX269" i="4"/>
  <c r="BW269" i="4"/>
  <c r="CU269" i="4" s="1"/>
  <c r="BV269" i="4"/>
  <c r="CH269" i="4" s="1"/>
  <c r="CT269" i="4" s="1"/>
  <c r="BU269" i="4"/>
  <c r="CS269" i="4" s="1"/>
  <c r="DU269" i="4" s="1"/>
  <c r="BT269" i="4"/>
  <c r="CF269" i="4" s="1"/>
  <c r="EB268" i="4"/>
  <c r="DT268" i="4"/>
  <c r="DQ268" i="4"/>
  <c r="DP268" i="4"/>
  <c r="DO268" i="4"/>
  <c r="EC268" i="4" s="1"/>
  <c r="DN268" i="4"/>
  <c r="DM268" i="4"/>
  <c r="DL268" i="4"/>
  <c r="DK268" i="4"/>
  <c r="DJ268" i="4"/>
  <c r="DI268" i="4"/>
  <c r="DH268" i="4"/>
  <c r="DG268" i="4"/>
  <c r="DF268" i="4"/>
  <c r="DB268" i="4"/>
  <c r="CN268" i="4"/>
  <c r="CZ268" i="4" s="1"/>
  <c r="CL268" i="4"/>
  <c r="CX268" i="4" s="1"/>
  <c r="CF268" i="4"/>
  <c r="CR268" i="4" s="1"/>
  <c r="CE268" i="4"/>
  <c r="CQ268" i="4" s="1"/>
  <c r="DC268" i="4" s="1"/>
  <c r="EE268" i="4" s="1"/>
  <c r="CD268" i="4"/>
  <c r="CP268" i="4" s="1"/>
  <c r="CC268" i="4"/>
  <c r="CO268" i="4" s="1"/>
  <c r="DA268" i="4" s="1"/>
  <c r="CB268" i="4"/>
  <c r="CA268" i="4"/>
  <c r="CM268" i="4" s="1"/>
  <c r="CY268" i="4" s="1"/>
  <c r="EA268" i="4" s="1"/>
  <c r="BZ268" i="4"/>
  <c r="BY268" i="4"/>
  <c r="CW268" i="4" s="1"/>
  <c r="BX268" i="4"/>
  <c r="CJ268" i="4" s="1"/>
  <c r="CV268" i="4" s="1"/>
  <c r="BW268" i="4"/>
  <c r="CU268" i="4" s="1"/>
  <c r="DW268" i="4" s="1"/>
  <c r="BV268" i="4"/>
  <c r="CH268" i="4" s="1"/>
  <c r="CT268" i="4" s="1"/>
  <c r="BU268" i="4"/>
  <c r="CS268" i="4" s="1"/>
  <c r="BT268" i="4"/>
  <c r="ED267" i="4"/>
  <c r="DQ267" i="4"/>
  <c r="EE267" i="4" s="1"/>
  <c r="DP267" i="4"/>
  <c r="DO267" i="4"/>
  <c r="DN267" i="4"/>
  <c r="EB267" i="4" s="1"/>
  <c r="DM267" i="4"/>
  <c r="EA267" i="4" s="1"/>
  <c r="DL267" i="4"/>
  <c r="DK267" i="4"/>
  <c r="DJ267" i="4"/>
  <c r="DI267" i="4"/>
  <c r="DH267" i="4"/>
  <c r="DG267" i="4"/>
  <c r="DF267" i="4"/>
  <c r="DR267" i="4" s="1"/>
  <c r="CP267" i="4"/>
  <c r="DB267" i="4" s="1"/>
  <c r="CN267" i="4"/>
  <c r="CZ267" i="4" s="1"/>
  <c r="CH267" i="4"/>
  <c r="CT267" i="4" s="1"/>
  <c r="DV267" i="4" s="1"/>
  <c r="CS267" i="4"/>
  <c r="DU267" i="4" s="1"/>
  <c r="CF267" i="4"/>
  <c r="CR267" i="4" s="1"/>
  <c r="DT267" i="4" s="1"/>
  <c r="CE267" i="4"/>
  <c r="CQ267" i="4" s="1"/>
  <c r="DC267" i="4" s="1"/>
  <c r="CD267" i="4"/>
  <c r="CC267" i="4"/>
  <c r="CO267" i="4" s="1"/>
  <c r="DA267" i="4" s="1"/>
  <c r="EC267" i="4" s="1"/>
  <c r="CB267" i="4"/>
  <c r="CA267" i="4"/>
  <c r="CM267" i="4" s="1"/>
  <c r="CY267" i="4" s="1"/>
  <c r="BZ267" i="4"/>
  <c r="CL267" i="4" s="1"/>
  <c r="CX267" i="4" s="1"/>
  <c r="BY267" i="4"/>
  <c r="CW267" i="4" s="1"/>
  <c r="DY267" i="4" s="1"/>
  <c r="BX267" i="4"/>
  <c r="CJ267" i="4" s="1"/>
  <c r="CV267" i="4" s="1"/>
  <c r="BW267" i="4"/>
  <c r="CU267" i="4" s="1"/>
  <c r="BV267" i="4"/>
  <c r="BU267" i="4"/>
  <c r="BT267" i="4"/>
  <c r="EA266" i="4"/>
  <c r="DV266" i="4"/>
  <c r="DQ266" i="4"/>
  <c r="DP266" i="4"/>
  <c r="DO266" i="4"/>
  <c r="DN266" i="4"/>
  <c r="DM266" i="4"/>
  <c r="DL266" i="4"/>
  <c r="DK266" i="4"/>
  <c r="DJ266" i="4"/>
  <c r="DI266" i="4"/>
  <c r="DH266" i="4"/>
  <c r="DG266" i="4"/>
  <c r="DF266" i="4"/>
  <c r="CQ266" i="4"/>
  <c r="DC266" i="4" s="1"/>
  <c r="EE266" i="4" s="1"/>
  <c r="CP266" i="4"/>
  <c r="DB266" i="4" s="1"/>
  <c r="ED266" i="4" s="1"/>
  <c r="CJ266" i="4"/>
  <c r="CV266" i="4" s="1"/>
  <c r="DX266" i="4" s="1"/>
  <c r="CU266" i="4"/>
  <c r="DW266" i="4" s="1"/>
  <c r="CH266" i="4"/>
  <c r="CT266" i="4" s="1"/>
  <c r="CE266" i="4"/>
  <c r="CD266" i="4"/>
  <c r="CC266" i="4"/>
  <c r="CO266" i="4" s="1"/>
  <c r="DA266" i="4" s="1"/>
  <c r="CB266" i="4"/>
  <c r="CN266" i="4" s="1"/>
  <c r="CZ266" i="4" s="1"/>
  <c r="CA266" i="4"/>
  <c r="CM266" i="4" s="1"/>
  <c r="CY266" i="4" s="1"/>
  <c r="BZ266" i="4"/>
  <c r="CL266" i="4" s="1"/>
  <c r="CX266" i="4" s="1"/>
  <c r="BY266" i="4"/>
  <c r="CW266" i="4" s="1"/>
  <c r="BX266" i="4"/>
  <c r="BW266" i="4"/>
  <c r="BV266" i="4"/>
  <c r="BU266" i="4"/>
  <c r="CS266" i="4" s="1"/>
  <c r="BT266" i="4"/>
  <c r="CF266" i="4" s="1"/>
  <c r="CR266" i="4" s="1"/>
  <c r="DU265" i="4"/>
  <c r="DQ265" i="4"/>
  <c r="DP265" i="4"/>
  <c r="DO265" i="4"/>
  <c r="DN265" i="4"/>
  <c r="DM265" i="4"/>
  <c r="DL265" i="4"/>
  <c r="DK265" i="4"/>
  <c r="DJ265" i="4"/>
  <c r="DX265" i="4" s="1"/>
  <c r="DI265" i="4"/>
  <c r="DH265" i="4"/>
  <c r="DG265" i="4"/>
  <c r="DS265" i="4" s="1"/>
  <c r="DF265" i="4"/>
  <c r="CZ265" i="4"/>
  <c r="CS265" i="4"/>
  <c r="CR265" i="4"/>
  <c r="CL265" i="4"/>
  <c r="CX265" i="4" s="1"/>
  <c r="DZ265" i="4" s="1"/>
  <c r="CJ265" i="4"/>
  <c r="CV265" i="4" s="1"/>
  <c r="CE265" i="4"/>
  <c r="CQ265" i="4" s="1"/>
  <c r="DC265" i="4" s="1"/>
  <c r="CD265" i="4"/>
  <c r="CP265" i="4" s="1"/>
  <c r="DB265" i="4" s="1"/>
  <c r="CC265" i="4"/>
  <c r="CO265" i="4" s="1"/>
  <c r="DA265" i="4" s="1"/>
  <c r="EC265" i="4" s="1"/>
  <c r="CB265" i="4"/>
  <c r="CN265" i="4" s="1"/>
  <c r="CA265" i="4"/>
  <c r="CM265" i="4" s="1"/>
  <c r="CY265" i="4" s="1"/>
  <c r="BZ265" i="4"/>
  <c r="BY265" i="4"/>
  <c r="CW265" i="4" s="1"/>
  <c r="DY265" i="4" s="1"/>
  <c r="BX265" i="4"/>
  <c r="BW265" i="4"/>
  <c r="CU265" i="4" s="1"/>
  <c r="BV265" i="4"/>
  <c r="CH265" i="4" s="1"/>
  <c r="CT265" i="4" s="1"/>
  <c r="BU265" i="4"/>
  <c r="BT265" i="4"/>
  <c r="CF265" i="4" s="1"/>
  <c r="EB264" i="4"/>
  <c r="EA264" i="4"/>
  <c r="DT264" i="4"/>
  <c r="DQ264" i="4"/>
  <c r="DP264" i="4"/>
  <c r="DO264" i="4"/>
  <c r="EC264" i="4" s="1"/>
  <c r="DN264" i="4"/>
  <c r="DM264" i="4"/>
  <c r="DL264" i="4"/>
  <c r="DZ264" i="4" s="1"/>
  <c r="DK264" i="4"/>
  <c r="DJ264" i="4"/>
  <c r="DI264" i="4"/>
  <c r="DH264" i="4"/>
  <c r="DG264" i="4"/>
  <c r="DF264" i="4"/>
  <c r="CN264" i="4"/>
  <c r="CZ264" i="4" s="1"/>
  <c r="CL264" i="4"/>
  <c r="CX264" i="4" s="1"/>
  <c r="CF264" i="4"/>
  <c r="CR264" i="4" s="1"/>
  <c r="CE264" i="4"/>
  <c r="CQ264" i="4" s="1"/>
  <c r="DC264" i="4" s="1"/>
  <c r="EE264" i="4" s="1"/>
  <c r="CD264" i="4"/>
  <c r="CP264" i="4" s="1"/>
  <c r="DB264" i="4" s="1"/>
  <c r="CC264" i="4"/>
  <c r="CO264" i="4" s="1"/>
  <c r="DA264" i="4" s="1"/>
  <c r="CB264" i="4"/>
  <c r="CA264" i="4"/>
  <c r="CM264" i="4" s="1"/>
  <c r="CY264" i="4" s="1"/>
  <c r="BZ264" i="4"/>
  <c r="BY264" i="4"/>
  <c r="CW264" i="4" s="1"/>
  <c r="BX264" i="4"/>
  <c r="CJ264" i="4" s="1"/>
  <c r="CV264" i="4" s="1"/>
  <c r="BW264" i="4"/>
  <c r="CU264" i="4" s="1"/>
  <c r="DW264" i="4" s="1"/>
  <c r="BV264" i="4"/>
  <c r="CH264" i="4" s="1"/>
  <c r="CT264" i="4" s="1"/>
  <c r="BU264" i="4"/>
  <c r="CS264" i="4" s="1"/>
  <c r="BT264" i="4"/>
  <c r="DV263" i="4"/>
  <c r="DQ263" i="4"/>
  <c r="EE263" i="4" s="1"/>
  <c r="DP263" i="4"/>
  <c r="DO263" i="4"/>
  <c r="DN263" i="4"/>
  <c r="EB263" i="4" s="1"/>
  <c r="DM263" i="4"/>
  <c r="EA263" i="4" s="1"/>
  <c r="DL263" i="4"/>
  <c r="DZ263" i="4" s="1"/>
  <c r="DK263" i="4"/>
  <c r="DJ263" i="4"/>
  <c r="DI263" i="4"/>
  <c r="DH263" i="4"/>
  <c r="DG263" i="4"/>
  <c r="DF263" i="4"/>
  <c r="CP263" i="4"/>
  <c r="DB263" i="4" s="1"/>
  <c r="ED263" i="4" s="1"/>
  <c r="CN263" i="4"/>
  <c r="CZ263" i="4" s="1"/>
  <c r="CH263" i="4"/>
  <c r="CT263" i="4" s="1"/>
  <c r="CF263" i="4"/>
  <c r="CR263" i="4" s="1"/>
  <c r="CE263" i="4"/>
  <c r="CQ263" i="4" s="1"/>
  <c r="DC263" i="4" s="1"/>
  <c r="CD263" i="4"/>
  <c r="CC263" i="4"/>
  <c r="CO263" i="4" s="1"/>
  <c r="DA263" i="4" s="1"/>
  <c r="EC263" i="4" s="1"/>
  <c r="CB263" i="4"/>
  <c r="CA263" i="4"/>
  <c r="CM263" i="4" s="1"/>
  <c r="CY263" i="4" s="1"/>
  <c r="BZ263" i="4"/>
  <c r="CL263" i="4" s="1"/>
  <c r="CX263" i="4" s="1"/>
  <c r="BY263" i="4"/>
  <c r="CW263" i="4" s="1"/>
  <c r="DY263" i="4" s="1"/>
  <c r="BX263" i="4"/>
  <c r="CJ263" i="4" s="1"/>
  <c r="CV263" i="4" s="1"/>
  <c r="BW263" i="4"/>
  <c r="CU263" i="4" s="1"/>
  <c r="BV263" i="4"/>
  <c r="BU263" i="4"/>
  <c r="CS263" i="4" s="1"/>
  <c r="DU263" i="4" s="1"/>
  <c r="BT263" i="4"/>
  <c r="ED262" i="4"/>
  <c r="DS262" i="4"/>
  <c r="DQ262" i="4"/>
  <c r="DP262" i="4"/>
  <c r="DO262" i="4"/>
  <c r="DN262" i="4"/>
  <c r="DM262" i="4"/>
  <c r="DL262" i="4"/>
  <c r="DK262" i="4"/>
  <c r="DJ262" i="4"/>
  <c r="DI262" i="4"/>
  <c r="DH262" i="4"/>
  <c r="DG262" i="4"/>
  <c r="DF262" i="4"/>
  <c r="CZ262" i="4"/>
  <c r="CX262" i="4"/>
  <c r="CR262" i="4"/>
  <c r="CQ262" i="4"/>
  <c r="DC262" i="4" s="1"/>
  <c r="EE262" i="4" s="1"/>
  <c r="CP262" i="4"/>
  <c r="DB262" i="4" s="1"/>
  <c r="CJ262" i="4"/>
  <c r="CV262" i="4" s="1"/>
  <c r="DX262" i="4" s="1"/>
  <c r="CU262" i="4"/>
  <c r="DW262" i="4" s="1"/>
  <c r="CH262" i="4"/>
  <c r="CT262" i="4" s="1"/>
  <c r="DV262" i="4" s="1"/>
  <c r="CE262" i="4"/>
  <c r="CD262" i="4"/>
  <c r="CC262" i="4"/>
  <c r="CO262" i="4" s="1"/>
  <c r="DA262" i="4" s="1"/>
  <c r="CB262" i="4"/>
  <c r="CN262" i="4" s="1"/>
  <c r="CA262" i="4"/>
  <c r="CM262" i="4" s="1"/>
  <c r="CY262" i="4" s="1"/>
  <c r="EA262" i="4" s="1"/>
  <c r="BZ262" i="4"/>
  <c r="CL262" i="4" s="1"/>
  <c r="BY262" i="4"/>
  <c r="CW262" i="4" s="1"/>
  <c r="BX262" i="4"/>
  <c r="BW262" i="4"/>
  <c r="BV262" i="4"/>
  <c r="BU262" i="4"/>
  <c r="CS262" i="4" s="1"/>
  <c r="BT262" i="4"/>
  <c r="CF262" i="4" s="1"/>
  <c r="DQ261" i="4"/>
  <c r="DP261" i="4"/>
  <c r="DO261" i="4"/>
  <c r="DN261" i="4"/>
  <c r="DM261" i="4"/>
  <c r="DL261" i="4"/>
  <c r="DK261" i="4"/>
  <c r="DJ261" i="4"/>
  <c r="DI261" i="4"/>
  <c r="DH261" i="4"/>
  <c r="DG261" i="4"/>
  <c r="DF261" i="4"/>
  <c r="CT261" i="4"/>
  <c r="DV261" i="4" s="1"/>
  <c r="CO261" i="4"/>
  <c r="DA261" i="4" s="1"/>
  <c r="EC261" i="4" s="1"/>
  <c r="CN261" i="4"/>
  <c r="CZ261" i="4" s="1"/>
  <c r="EB261" i="4" s="1"/>
  <c r="CM261" i="4"/>
  <c r="CY261" i="4" s="1"/>
  <c r="EA261" i="4" s="1"/>
  <c r="CL261" i="4"/>
  <c r="CX261" i="4" s="1"/>
  <c r="DZ261" i="4" s="1"/>
  <c r="CS261" i="4"/>
  <c r="DU261" i="4" s="1"/>
  <c r="CF261" i="4"/>
  <c r="CR261" i="4" s="1"/>
  <c r="DT261" i="4" s="1"/>
  <c r="CE261" i="4"/>
  <c r="CQ261" i="4" s="1"/>
  <c r="DC261" i="4" s="1"/>
  <c r="CD261" i="4"/>
  <c r="CP261" i="4" s="1"/>
  <c r="DB261" i="4" s="1"/>
  <c r="ED261" i="4" s="1"/>
  <c r="CC261" i="4"/>
  <c r="CB261" i="4"/>
  <c r="CA261" i="4"/>
  <c r="BZ261" i="4"/>
  <c r="BY261" i="4"/>
  <c r="CW261" i="4" s="1"/>
  <c r="BX261" i="4"/>
  <c r="CJ261" i="4" s="1"/>
  <c r="CV261" i="4" s="1"/>
  <c r="BW261" i="4"/>
  <c r="CU261" i="4" s="1"/>
  <c r="BV261" i="4"/>
  <c r="CH261" i="4" s="1"/>
  <c r="BU261" i="4"/>
  <c r="BT261" i="4"/>
  <c r="EB260" i="4"/>
  <c r="DT260" i="4"/>
  <c r="DQ260" i="4"/>
  <c r="DP260" i="4"/>
  <c r="DO260" i="4"/>
  <c r="DN260" i="4"/>
  <c r="DM260" i="4"/>
  <c r="DL260" i="4"/>
  <c r="DK260" i="4"/>
  <c r="DJ260" i="4"/>
  <c r="DI260" i="4"/>
  <c r="DH260" i="4"/>
  <c r="DG260" i="4"/>
  <c r="DS260" i="4" s="1"/>
  <c r="DF260" i="4"/>
  <c r="DR260" i="4" s="1"/>
  <c r="CQ260" i="4"/>
  <c r="DC260" i="4" s="1"/>
  <c r="EE260" i="4" s="1"/>
  <c r="CP260" i="4"/>
  <c r="DB260" i="4" s="1"/>
  <c r="ED260" i="4" s="1"/>
  <c r="CO260" i="4"/>
  <c r="DA260" i="4" s="1"/>
  <c r="EC260" i="4" s="1"/>
  <c r="CN260" i="4"/>
  <c r="CZ260" i="4" s="1"/>
  <c r="CU260" i="4"/>
  <c r="DW260" i="4" s="1"/>
  <c r="CH260" i="4"/>
  <c r="CT260" i="4" s="1"/>
  <c r="DV260" i="4" s="1"/>
  <c r="CS260" i="4"/>
  <c r="DU260" i="4" s="1"/>
  <c r="CF260" i="4"/>
  <c r="CR260" i="4" s="1"/>
  <c r="CE260" i="4"/>
  <c r="CD260" i="4"/>
  <c r="CC260" i="4"/>
  <c r="CB260" i="4"/>
  <c r="CA260" i="4"/>
  <c r="CM260" i="4" s="1"/>
  <c r="CY260" i="4" s="1"/>
  <c r="BZ260" i="4"/>
  <c r="CL260" i="4" s="1"/>
  <c r="CX260" i="4" s="1"/>
  <c r="BY260" i="4"/>
  <c r="CW260" i="4" s="1"/>
  <c r="BX260" i="4"/>
  <c r="CJ260" i="4" s="1"/>
  <c r="CV260" i="4" s="1"/>
  <c r="DX260" i="4" s="1"/>
  <c r="BW260" i="4"/>
  <c r="BV260" i="4"/>
  <c r="BU260" i="4"/>
  <c r="BT260" i="4"/>
  <c r="DV259" i="4"/>
  <c r="DQ259" i="4"/>
  <c r="DP259" i="4"/>
  <c r="DO259" i="4"/>
  <c r="EC259" i="4" s="1"/>
  <c r="DN259" i="4"/>
  <c r="EB259" i="4" s="1"/>
  <c r="DM259" i="4"/>
  <c r="DL259" i="4"/>
  <c r="DK259" i="4"/>
  <c r="DJ259" i="4"/>
  <c r="DI259" i="4"/>
  <c r="DH259" i="4"/>
  <c r="DG259" i="4"/>
  <c r="DF259" i="4"/>
  <c r="CQ259" i="4"/>
  <c r="DC259" i="4" s="1"/>
  <c r="EE259" i="4" s="1"/>
  <c r="CP259" i="4"/>
  <c r="DB259" i="4" s="1"/>
  <c r="ED259" i="4" s="1"/>
  <c r="CW259" i="4"/>
  <c r="DY259" i="4" s="1"/>
  <c r="CJ259" i="4"/>
  <c r="CV259" i="4" s="1"/>
  <c r="DX259" i="4" s="1"/>
  <c r="CU259" i="4"/>
  <c r="DW259" i="4" s="1"/>
  <c r="CH259" i="4"/>
  <c r="CT259" i="4" s="1"/>
  <c r="CE259" i="4"/>
  <c r="CD259" i="4"/>
  <c r="CC259" i="4"/>
  <c r="CO259" i="4" s="1"/>
  <c r="DA259" i="4" s="1"/>
  <c r="CB259" i="4"/>
  <c r="CN259" i="4" s="1"/>
  <c r="CZ259" i="4" s="1"/>
  <c r="CA259" i="4"/>
  <c r="CM259" i="4" s="1"/>
  <c r="CY259" i="4" s="1"/>
  <c r="BZ259" i="4"/>
  <c r="CL259" i="4" s="1"/>
  <c r="CX259" i="4" s="1"/>
  <c r="DZ259" i="4" s="1"/>
  <c r="BY259" i="4"/>
  <c r="BX259" i="4"/>
  <c r="BW259" i="4"/>
  <c r="BV259" i="4"/>
  <c r="BU259" i="4"/>
  <c r="CS259" i="4" s="1"/>
  <c r="BT259" i="4"/>
  <c r="CF259" i="4" s="1"/>
  <c r="CR259" i="4" s="1"/>
  <c r="DQ258" i="4"/>
  <c r="DP258" i="4"/>
  <c r="ED258" i="4" s="1"/>
  <c r="DO258" i="4"/>
  <c r="EC258" i="4" s="1"/>
  <c r="DN258" i="4"/>
  <c r="DM258" i="4"/>
  <c r="DL258" i="4"/>
  <c r="DK258" i="4"/>
  <c r="DJ258" i="4"/>
  <c r="DI258" i="4"/>
  <c r="DH258" i="4"/>
  <c r="DG258" i="4"/>
  <c r="DF258" i="4"/>
  <c r="CM258" i="4"/>
  <c r="CY258" i="4" s="1"/>
  <c r="EA258" i="4" s="1"/>
  <c r="CL258" i="4"/>
  <c r="CX258" i="4" s="1"/>
  <c r="DZ258" i="4" s="1"/>
  <c r="CW258" i="4"/>
  <c r="DY258" i="4" s="1"/>
  <c r="CJ258" i="4"/>
  <c r="CV258" i="4" s="1"/>
  <c r="DX258" i="4" s="1"/>
  <c r="CE258" i="4"/>
  <c r="CQ258" i="4" s="1"/>
  <c r="DC258" i="4" s="1"/>
  <c r="CD258" i="4"/>
  <c r="CP258" i="4" s="1"/>
  <c r="DB258" i="4" s="1"/>
  <c r="CC258" i="4"/>
  <c r="CO258" i="4" s="1"/>
  <c r="DA258" i="4" s="1"/>
  <c r="CB258" i="4"/>
  <c r="CN258" i="4" s="1"/>
  <c r="CZ258" i="4" s="1"/>
  <c r="EB258" i="4" s="1"/>
  <c r="CA258" i="4"/>
  <c r="BZ258" i="4"/>
  <c r="BY258" i="4"/>
  <c r="BX258" i="4"/>
  <c r="BW258" i="4"/>
  <c r="CU258" i="4" s="1"/>
  <c r="BV258" i="4"/>
  <c r="CH258" i="4" s="1"/>
  <c r="CT258" i="4" s="1"/>
  <c r="BU258" i="4"/>
  <c r="CS258" i="4" s="1"/>
  <c r="BT258" i="4"/>
  <c r="CF258" i="4" s="1"/>
  <c r="CR258" i="4" s="1"/>
  <c r="DT258" i="4" s="1"/>
  <c r="DZ257" i="4"/>
  <c r="DQ257" i="4"/>
  <c r="DP257" i="4"/>
  <c r="DO257" i="4"/>
  <c r="DN257" i="4"/>
  <c r="DM257" i="4"/>
  <c r="DL257" i="4"/>
  <c r="DK257" i="4"/>
  <c r="DJ257" i="4"/>
  <c r="DI257" i="4"/>
  <c r="DH257" i="4"/>
  <c r="DG257" i="4"/>
  <c r="DF257" i="4"/>
  <c r="DC257" i="4"/>
  <c r="DB257" i="4"/>
  <c r="ED257" i="4" s="1"/>
  <c r="CO257" i="4"/>
  <c r="DA257" i="4" s="1"/>
  <c r="EC257" i="4" s="1"/>
  <c r="CN257" i="4"/>
  <c r="CZ257" i="4" s="1"/>
  <c r="EB257" i="4" s="1"/>
  <c r="CM257" i="4"/>
  <c r="CY257" i="4" s="1"/>
  <c r="EA257" i="4" s="1"/>
  <c r="CL257" i="4"/>
  <c r="CX257" i="4" s="1"/>
  <c r="CS257" i="4"/>
  <c r="DU257" i="4" s="1"/>
  <c r="CF257" i="4"/>
  <c r="CR257" i="4" s="1"/>
  <c r="DT257" i="4" s="1"/>
  <c r="CE257" i="4"/>
  <c r="CQ257" i="4" s="1"/>
  <c r="CD257" i="4"/>
  <c r="CP257" i="4" s="1"/>
  <c r="CC257" i="4"/>
  <c r="CB257" i="4"/>
  <c r="CA257" i="4"/>
  <c r="BZ257" i="4"/>
  <c r="BY257" i="4"/>
  <c r="CW257" i="4" s="1"/>
  <c r="BX257" i="4"/>
  <c r="CJ257" i="4" s="1"/>
  <c r="CV257" i="4" s="1"/>
  <c r="BW257" i="4"/>
  <c r="CU257" i="4" s="1"/>
  <c r="BV257" i="4"/>
  <c r="CH257" i="4" s="1"/>
  <c r="CT257" i="4" s="1"/>
  <c r="DV257" i="4" s="1"/>
  <c r="BU257" i="4"/>
  <c r="BT257" i="4"/>
  <c r="DQ256" i="4"/>
  <c r="DP256" i="4"/>
  <c r="DO256" i="4"/>
  <c r="DN256" i="4"/>
  <c r="DM256" i="4"/>
  <c r="DL256" i="4"/>
  <c r="DK256" i="4"/>
  <c r="DJ256" i="4"/>
  <c r="DI256" i="4"/>
  <c r="DH256" i="4"/>
  <c r="DG256" i="4"/>
  <c r="DS256" i="4" s="1"/>
  <c r="DF256" i="4"/>
  <c r="DR256" i="4" s="1"/>
  <c r="CQ256" i="4"/>
  <c r="DC256" i="4" s="1"/>
  <c r="EE256" i="4" s="1"/>
  <c r="CP256" i="4"/>
  <c r="DB256" i="4" s="1"/>
  <c r="ED256" i="4" s="1"/>
  <c r="CO256" i="4"/>
  <c r="DA256" i="4" s="1"/>
  <c r="EC256" i="4" s="1"/>
  <c r="CN256" i="4"/>
  <c r="CZ256" i="4" s="1"/>
  <c r="EB256" i="4" s="1"/>
  <c r="CU256" i="4"/>
  <c r="DW256" i="4" s="1"/>
  <c r="CH256" i="4"/>
  <c r="CT256" i="4" s="1"/>
  <c r="DV256" i="4" s="1"/>
  <c r="CS256" i="4"/>
  <c r="DU256" i="4" s="1"/>
  <c r="CF256" i="4"/>
  <c r="CR256" i="4" s="1"/>
  <c r="DT256" i="4" s="1"/>
  <c r="CE256" i="4"/>
  <c r="CD256" i="4"/>
  <c r="CC256" i="4"/>
  <c r="CB256" i="4"/>
  <c r="CA256" i="4"/>
  <c r="CM256" i="4" s="1"/>
  <c r="CY256" i="4" s="1"/>
  <c r="BZ256" i="4"/>
  <c r="CL256" i="4" s="1"/>
  <c r="CX256" i="4" s="1"/>
  <c r="BY256" i="4"/>
  <c r="CW256" i="4" s="1"/>
  <c r="BX256" i="4"/>
  <c r="CJ256" i="4" s="1"/>
  <c r="CV256" i="4" s="1"/>
  <c r="DX256" i="4" s="1"/>
  <c r="BW256" i="4"/>
  <c r="BV256" i="4"/>
  <c r="BU256" i="4"/>
  <c r="BT256" i="4"/>
  <c r="DW255" i="4"/>
  <c r="DV255" i="4"/>
  <c r="DQ255" i="4"/>
  <c r="DP255" i="4"/>
  <c r="DO255" i="4"/>
  <c r="DN255" i="4"/>
  <c r="DM255" i="4"/>
  <c r="DL255" i="4"/>
  <c r="DK255" i="4"/>
  <c r="DJ255" i="4"/>
  <c r="DI255" i="4"/>
  <c r="DH255" i="4"/>
  <c r="DG255" i="4"/>
  <c r="DF255" i="4"/>
  <c r="CX255" i="4"/>
  <c r="DZ255" i="4" s="1"/>
  <c r="CQ255" i="4"/>
  <c r="DC255" i="4" s="1"/>
  <c r="EE255" i="4" s="1"/>
  <c r="CP255" i="4"/>
  <c r="DB255" i="4" s="1"/>
  <c r="ED255" i="4" s="1"/>
  <c r="CW255" i="4"/>
  <c r="DY255" i="4" s="1"/>
  <c r="CJ255" i="4"/>
  <c r="CV255" i="4" s="1"/>
  <c r="DX255" i="4" s="1"/>
  <c r="CU255" i="4"/>
  <c r="CH255" i="4"/>
  <c r="CT255" i="4" s="1"/>
  <c r="CE255" i="4"/>
  <c r="CD255" i="4"/>
  <c r="CC255" i="4"/>
  <c r="CO255" i="4" s="1"/>
  <c r="DA255" i="4" s="1"/>
  <c r="CB255" i="4"/>
  <c r="CN255" i="4" s="1"/>
  <c r="CZ255" i="4" s="1"/>
  <c r="CA255" i="4"/>
  <c r="CM255" i="4" s="1"/>
  <c r="CY255" i="4" s="1"/>
  <c r="BZ255" i="4"/>
  <c r="CL255" i="4" s="1"/>
  <c r="BY255" i="4"/>
  <c r="BX255" i="4"/>
  <c r="BW255" i="4"/>
  <c r="BV255" i="4"/>
  <c r="BU255" i="4"/>
  <c r="CS255" i="4" s="1"/>
  <c r="BT255" i="4"/>
  <c r="CF255" i="4" s="1"/>
  <c r="CR255" i="4" s="1"/>
  <c r="DQ254" i="4"/>
  <c r="DP254" i="4"/>
  <c r="ED254" i="4" s="1"/>
  <c r="DO254" i="4"/>
  <c r="DN254" i="4"/>
  <c r="DM254" i="4"/>
  <c r="DL254" i="4"/>
  <c r="DK254" i="4"/>
  <c r="DJ254" i="4"/>
  <c r="DI254" i="4"/>
  <c r="DH254" i="4"/>
  <c r="DG254" i="4"/>
  <c r="DF254" i="4"/>
  <c r="CM254" i="4"/>
  <c r="CY254" i="4" s="1"/>
  <c r="EA254" i="4" s="1"/>
  <c r="CL254" i="4"/>
  <c r="CX254" i="4" s="1"/>
  <c r="DZ254" i="4" s="1"/>
  <c r="CW254" i="4"/>
  <c r="DY254" i="4" s="1"/>
  <c r="CJ254" i="4"/>
  <c r="CV254" i="4" s="1"/>
  <c r="DX254" i="4" s="1"/>
  <c r="CE254" i="4"/>
  <c r="CQ254" i="4" s="1"/>
  <c r="DC254" i="4" s="1"/>
  <c r="CD254" i="4"/>
  <c r="CP254" i="4" s="1"/>
  <c r="DB254" i="4" s="1"/>
  <c r="CC254" i="4"/>
  <c r="CO254" i="4" s="1"/>
  <c r="DA254" i="4" s="1"/>
  <c r="CB254" i="4"/>
  <c r="CN254" i="4" s="1"/>
  <c r="CZ254" i="4" s="1"/>
  <c r="EB254" i="4" s="1"/>
  <c r="CA254" i="4"/>
  <c r="BZ254" i="4"/>
  <c r="BY254" i="4"/>
  <c r="BX254" i="4"/>
  <c r="BW254" i="4"/>
  <c r="CU254" i="4" s="1"/>
  <c r="BV254" i="4"/>
  <c r="CH254" i="4" s="1"/>
  <c r="CT254" i="4" s="1"/>
  <c r="BU254" i="4"/>
  <c r="CS254" i="4" s="1"/>
  <c r="BT254" i="4"/>
  <c r="CF254" i="4" s="1"/>
  <c r="CR254" i="4" s="1"/>
  <c r="DT254" i="4" s="1"/>
  <c r="EB253" i="4"/>
  <c r="DQ253" i="4"/>
  <c r="DP253" i="4"/>
  <c r="DO253" i="4"/>
  <c r="EC253" i="4" s="1"/>
  <c r="DN253" i="4"/>
  <c r="DM253" i="4"/>
  <c r="DL253" i="4"/>
  <c r="DZ253" i="4" s="1"/>
  <c r="DK253" i="4"/>
  <c r="DJ253" i="4"/>
  <c r="DI253" i="4"/>
  <c r="DH253" i="4"/>
  <c r="DG253" i="4"/>
  <c r="DF253" i="4"/>
  <c r="DB253" i="4"/>
  <c r="ED253" i="4" s="1"/>
  <c r="CY253" i="4"/>
  <c r="CV253" i="4"/>
  <c r="CT253" i="4"/>
  <c r="DV253" i="4" s="1"/>
  <c r="CO253" i="4"/>
  <c r="DA253" i="4" s="1"/>
  <c r="CN253" i="4"/>
  <c r="CZ253" i="4" s="1"/>
  <c r="CM253" i="4"/>
  <c r="CL253" i="4"/>
  <c r="CX253" i="4" s="1"/>
  <c r="CU253" i="4"/>
  <c r="DW253" i="4" s="1"/>
  <c r="CS253" i="4"/>
  <c r="CF253" i="4"/>
  <c r="CR253" i="4" s="1"/>
  <c r="DT253" i="4" s="1"/>
  <c r="CE253" i="4"/>
  <c r="CQ253" i="4" s="1"/>
  <c r="DC253" i="4" s="1"/>
  <c r="EE253" i="4" s="1"/>
  <c r="CD253" i="4"/>
  <c r="CP253" i="4" s="1"/>
  <c r="CC253" i="4"/>
  <c r="CB253" i="4"/>
  <c r="CA253" i="4"/>
  <c r="BZ253" i="4"/>
  <c r="BY253" i="4"/>
  <c r="CW253" i="4" s="1"/>
  <c r="BX253" i="4"/>
  <c r="CJ253" i="4" s="1"/>
  <c r="BW253" i="4"/>
  <c r="BV253" i="4"/>
  <c r="CH253" i="4" s="1"/>
  <c r="BU253" i="4"/>
  <c r="BT253" i="4"/>
  <c r="EE252" i="4"/>
  <c r="ED252" i="4"/>
  <c r="EC252" i="4"/>
  <c r="DT252" i="4"/>
  <c r="DQ252" i="4"/>
  <c r="DP252" i="4"/>
  <c r="DO252" i="4"/>
  <c r="DN252" i="4"/>
  <c r="DM252" i="4"/>
  <c r="DL252" i="4"/>
  <c r="DZ252" i="4" s="1"/>
  <c r="DK252" i="4"/>
  <c r="DJ252" i="4"/>
  <c r="DI252" i="4"/>
  <c r="DH252" i="4"/>
  <c r="DG252" i="4"/>
  <c r="DF252" i="4"/>
  <c r="CV252" i="4"/>
  <c r="DX252" i="4" s="1"/>
  <c r="CQ252" i="4"/>
  <c r="DC252" i="4" s="1"/>
  <c r="CP252" i="4"/>
  <c r="DB252" i="4" s="1"/>
  <c r="CN252" i="4"/>
  <c r="CZ252" i="4" s="1"/>
  <c r="EB252" i="4" s="1"/>
  <c r="CW252" i="4"/>
  <c r="DY252" i="4" s="1"/>
  <c r="CU252" i="4"/>
  <c r="CH252" i="4"/>
  <c r="CT252" i="4" s="1"/>
  <c r="DV252" i="4" s="1"/>
  <c r="CF252" i="4"/>
  <c r="CR252" i="4" s="1"/>
  <c r="CE252" i="4"/>
  <c r="CD252" i="4"/>
  <c r="CC252" i="4"/>
  <c r="CO252" i="4" s="1"/>
  <c r="DA252" i="4" s="1"/>
  <c r="CB252" i="4"/>
  <c r="CA252" i="4"/>
  <c r="CM252" i="4" s="1"/>
  <c r="CY252" i="4" s="1"/>
  <c r="BZ252" i="4"/>
  <c r="CL252" i="4" s="1"/>
  <c r="CX252" i="4" s="1"/>
  <c r="BY252" i="4"/>
  <c r="BX252" i="4"/>
  <c r="CJ252" i="4" s="1"/>
  <c r="BW252" i="4"/>
  <c r="BV252" i="4"/>
  <c r="BU252" i="4"/>
  <c r="CS252" i="4" s="1"/>
  <c r="BT252" i="4"/>
  <c r="DX251" i="4"/>
  <c r="DQ251" i="4"/>
  <c r="EE251" i="4" s="1"/>
  <c r="DP251" i="4"/>
  <c r="DO251" i="4"/>
  <c r="EC251" i="4" s="1"/>
  <c r="DN251" i="4"/>
  <c r="DM251" i="4"/>
  <c r="DL251" i="4"/>
  <c r="DK251" i="4"/>
  <c r="DJ251" i="4"/>
  <c r="DI251" i="4"/>
  <c r="DH251" i="4"/>
  <c r="DG251" i="4"/>
  <c r="DF251" i="4"/>
  <c r="CS251" i="4"/>
  <c r="CQ251" i="4"/>
  <c r="DC251" i="4" s="1"/>
  <c r="CP251" i="4"/>
  <c r="DB251" i="4" s="1"/>
  <c r="CW251" i="4"/>
  <c r="CJ251" i="4"/>
  <c r="CV251" i="4" s="1"/>
  <c r="CU251" i="4"/>
  <c r="DW251" i="4" s="1"/>
  <c r="CH251" i="4"/>
  <c r="CT251" i="4" s="1"/>
  <c r="DV251" i="4" s="1"/>
  <c r="CE251" i="4"/>
  <c r="CD251" i="4"/>
  <c r="CC251" i="4"/>
  <c r="CO251" i="4" s="1"/>
  <c r="DA251" i="4" s="1"/>
  <c r="CB251" i="4"/>
  <c r="CN251" i="4" s="1"/>
  <c r="CZ251" i="4" s="1"/>
  <c r="CA251" i="4"/>
  <c r="CM251" i="4" s="1"/>
  <c r="CY251" i="4" s="1"/>
  <c r="EA251" i="4" s="1"/>
  <c r="BZ251" i="4"/>
  <c r="CL251" i="4" s="1"/>
  <c r="CX251" i="4" s="1"/>
  <c r="BY251" i="4"/>
  <c r="BX251" i="4"/>
  <c r="BW251" i="4"/>
  <c r="BV251" i="4"/>
  <c r="BU251" i="4"/>
  <c r="BT251" i="4"/>
  <c r="CF251" i="4" s="1"/>
  <c r="CR251" i="4" s="1"/>
  <c r="EA250" i="4"/>
  <c r="DX250" i="4"/>
  <c r="DS250" i="4"/>
  <c r="DQ250" i="4"/>
  <c r="DP250" i="4"/>
  <c r="DO250" i="4"/>
  <c r="DN250" i="4"/>
  <c r="EB250" i="4" s="1"/>
  <c r="DM250" i="4"/>
  <c r="DL250" i="4"/>
  <c r="DK250" i="4"/>
  <c r="DJ250" i="4"/>
  <c r="DI250" i="4"/>
  <c r="DH250" i="4"/>
  <c r="DG250" i="4"/>
  <c r="DF250" i="4"/>
  <c r="DC250" i="4"/>
  <c r="DB250" i="4"/>
  <c r="CZ250" i="4"/>
  <c r="CW250" i="4"/>
  <c r="CR250" i="4"/>
  <c r="CM250" i="4"/>
  <c r="CY250" i="4" s="1"/>
  <c r="CL250" i="4"/>
  <c r="CX250" i="4" s="1"/>
  <c r="DZ250" i="4" s="1"/>
  <c r="CJ250" i="4"/>
  <c r="CV250" i="4" s="1"/>
  <c r="CS250" i="4"/>
  <c r="DU250" i="4" s="1"/>
  <c r="CE250" i="4"/>
  <c r="CQ250" i="4" s="1"/>
  <c r="CD250" i="4"/>
  <c r="CP250" i="4" s="1"/>
  <c r="CC250" i="4"/>
  <c r="CO250" i="4" s="1"/>
  <c r="DA250" i="4" s="1"/>
  <c r="EC250" i="4" s="1"/>
  <c r="CB250" i="4"/>
  <c r="CN250" i="4" s="1"/>
  <c r="CA250" i="4"/>
  <c r="BZ250" i="4"/>
  <c r="BY250" i="4"/>
  <c r="BX250" i="4"/>
  <c r="BW250" i="4"/>
  <c r="CU250" i="4" s="1"/>
  <c r="BV250" i="4"/>
  <c r="CH250" i="4" s="1"/>
  <c r="CT250" i="4" s="1"/>
  <c r="BU250" i="4"/>
  <c r="BT250" i="4"/>
  <c r="CF250" i="4" s="1"/>
  <c r="DZ249" i="4"/>
  <c r="DQ249" i="4"/>
  <c r="DP249" i="4"/>
  <c r="ED249" i="4" s="1"/>
  <c r="DO249" i="4"/>
  <c r="EC249" i="4" s="1"/>
  <c r="DN249" i="4"/>
  <c r="DM249" i="4"/>
  <c r="EA249" i="4" s="1"/>
  <c r="DL249" i="4"/>
  <c r="DK249" i="4"/>
  <c r="DJ249" i="4"/>
  <c r="DR249" i="4" s="1"/>
  <c r="DI249" i="4"/>
  <c r="DH249" i="4"/>
  <c r="DG249" i="4"/>
  <c r="DF249" i="4"/>
  <c r="DB249" i="4"/>
  <c r="CT249" i="4"/>
  <c r="CO249" i="4"/>
  <c r="DA249" i="4" s="1"/>
  <c r="CN249" i="4"/>
  <c r="CZ249" i="4" s="1"/>
  <c r="EB249" i="4" s="1"/>
  <c r="CL249" i="4"/>
  <c r="CX249" i="4" s="1"/>
  <c r="CU249" i="4"/>
  <c r="DW249" i="4" s="1"/>
  <c r="CS249" i="4"/>
  <c r="CF249" i="4"/>
  <c r="CR249" i="4" s="1"/>
  <c r="DT249" i="4" s="1"/>
  <c r="CE249" i="4"/>
  <c r="CQ249" i="4" s="1"/>
  <c r="DC249" i="4" s="1"/>
  <c r="EE249" i="4" s="1"/>
  <c r="CD249" i="4"/>
  <c r="CP249" i="4" s="1"/>
  <c r="CC249" i="4"/>
  <c r="CB249" i="4"/>
  <c r="CA249" i="4"/>
  <c r="CM249" i="4" s="1"/>
  <c r="CY249" i="4" s="1"/>
  <c r="BZ249" i="4"/>
  <c r="BY249" i="4"/>
  <c r="CW249" i="4" s="1"/>
  <c r="BX249" i="4"/>
  <c r="CJ249" i="4" s="1"/>
  <c r="CV249" i="4" s="1"/>
  <c r="BW249" i="4"/>
  <c r="BV249" i="4"/>
  <c r="CH249" i="4" s="1"/>
  <c r="BU249" i="4"/>
  <c r="BT249" i="4"/>
  <c r="ED248" i="4"/>
  <c r="DT248" i="4"/>
  <c r="DQ248" i="4"/>
  <c r="DP248" i="4"/>
  <c r="DO248" i="4"/>
  <c r="DN248" i="4"/>
  <c r="DM248" i="4"/>
  <c r="DL248" i="4"/>
  <c r="DK248" i="4"/>
  <c r="DJ248" i="4"/>
  <c r="DX248" i="4" s="1"/>
  <c r="DI248" i="4"/>
  <c r="DH248" i="4"/>
  <c r="DG248" i="4"/>
  <c r="DF248" i="4"/>
  <c r="DR248" i="4" s="1"/>
  <c r="DD248" i="4" s="1"/>
  <c r="CY248" i="4"/>
  <c r="CX248" i="4"/>
  <c r="CW248" i="4"/>
  <c r="DY248" i="4" s="1"/>
  <c r="CQ248" i="4"/>
  <c r="DC248" i="4" s="1"/>
  <c r="CP248" i="4"/>
  <c r="DB248" i="4" s="1"/>
  <c r="CN248" i="4"/>
  <c r="CZ248" i="4" s="1"/>
  <c r="CU248" i="4"/>
  <c r="CH248" i="4"/>
  <c r="CT248" i="4" s="1"/>
  <c r="DV248" i="4" s="1"/>
  <c r="CF248" i="4"/>
  <c r="CR248" i="4" s="1"/>
  <c r="CE248" i="4"/>
  <c r="CD248" i="4"/>
  <c r="CC248" i="4"/>
  <c r="CO248" i="4" s="1"/>
  <c r="DA248" i="4" s="1"/>
  <c r="EC248" i="4" s="1"/>
  <c r="CB248" i="4"/>
  <c r="CA248" i="4"/>
  <c r="CM248" i="4" s="1"/>
  <c r="BZ248" i="4"/>
  <c r="CL248" i="4" s="1"/>
  <c r="BY248" i="4"/>
  <c r="BX248" i="4"/>
  <c r="CJ248" i="4" s="1"/>
  <c r="CV248" i="4" s="1"/>
  <c r="BW248" i="4"/>
  <c r="BV248" i="4"/>
  <c r="BU248" i="4"/>
  <c r="CS248" i="4" s="1"/>
  <c r="DU248" i="4" s="1"/>
  <c r="BT248" i="4"/>
  <c r="ED247" i="4"/>
  <c r="DX247" i="4"/>
  <c r="DQ247" i="4"/>
  <c r="DP247" i="4"/>
  <c r="DO247" i="4"/>
  <c r="DN247" i="4"/>
  <c r="DM247" i="4"/>
  <c r="DL247" i="4"/>
  <c r="DK247" i="4"/>
  <c r="DY247" i="4" s="1"/>
  <c r="DJ247" i="4"/>
  <c r="DI247" i="4"/>
  <c r="DH247" i="4"/>
  <c r="DV247" i="4" s="1"/>
  <c r="DG247" i="4"/>
  <c r="DF247" i="4"/>
  <c r="DC247" i="4"/>
  <c r="DA247" i="4"/>
  <c r="CZ247" i="4"/>
  <c r="CQ247" i="4"/>
  <c r="CP247" i="4"/>
  <c r="DB247" i="4" s="1"/>
  <c r="CM247" i="4"/>
  <c r="CY247" i="4" s="1"/>
  <c r="EA247" i="4" s="1"/>
  <c r="CW247" i="4"/>
  <c r="CJ247" i="4"/>
  <c r="CV247" i="4" s="1"/>
  <c r="CU247" i="4"/>
  <c r="DW247" i="4" s="1"/>
  <c r="CH247" i="4"/>
  <c r="CT247" i="4" s="1"/>
  <c r="CE247" i="4"/>
  <c r="CD247" i="4"/>
  <c r="CC247" i="4"/>
  <c r="CO247" i="4" s="1"/>
  <c r="CB247" i="4"/>
  <c r="CN247" i="4" s="1"/>
  <c r="CA247" i="4"/>
  <c r="BZ247" i="4"/>
  <c r="CL247" i="4" s="1"/>
  <c r="CX247" i="4" s="1"/>
  <c r="BY247" i="4"/>
  <c r="BX247" i="4"/>
  <c r="BW247" i="4"/>
  <c r="BV247" i="4"/>
  <c r="BU247" i="4"/>
  <c r="CS247" i="4" s="1"/>
  <c r="BT247" i="4"/>
  <c r="CF247" i="4" s="1"/>
  <c r="CR247" i="4" s="1"/>
  <c r="EC246" i="4"/>
  <c r="DZ246" i="4"/>
  <c r="DQ246" i="4"/>
  <c r="DP246" i="4"/>
  <c r="DO246" i="4"/>
  <c r="DN246" i="4"/>
  <c r="EB246" i="4" s="1"/>
  <c r="DM246" i="4"/>
  <c r="EA246" i="4" s="1"/>
  <c r="DL246" i="4"/>
  <c r="DK246" i="4"/>
  <c r="DJ246" i="4"/>
  <c r="DR246" i="4" s="1"/>
  <c r="DI246" i="4"/>
  <c r="DH246" i="4"/>
  <c r="DG246" i="4"/>
  <c r="DF246" i="4"/>
  <c r="DT246" i="4" s="1"/>
  <c r="DC246" i="4"/>
  <c r="CZ246" i="4"/>
  <c r="CR246" i="4"/>
  <c r="CM246" i="4"/>
  <c r="CY246" i="4" s="1"/>
  <c r="CL246" i="4"/>
  <c r="CX246" i="4" s="1"/>
  <c r="CJ246" i="4"/>
  <c r="CV246" i="4" s="1"/>
  <c r="DX246" i="4" s="1"/>
  <c r="CS246" i="4"/>
  <c r="DU246" i="4" s="1"/>
  <c r="CE246" i="4"/>
  <c r="CQ246" i="4" s="1"/>
  <c r="CD246" i="4"/>
  <c r="CP246" i="4" s="1"/>
  <c r="DB246" i="4" s="1"/>
  <c r="CC246" i="4"/>
  <c r="CO246" i="4" s="1"/>
  <c r="DA246" i="4" s="1"/>
  <c r="CB246" i="4"/>
  <c r="CN246" i="4" s="1"/>
  <c r="CA246" i="4"/>
  <c r="BZ246" i="4"/>
  <c r="BY246" i="4"/>
  <c r="CW246" i="4" s="1"/>
  <c r="DY246" i="4" s="1"/>
  <c r="BX246" i="4"/>
  <c r="BW246" i="4"/>
  <c r="CU246" i="4" s="1"/>
  <c r="BV246" i="4"/>
  <c r="CH246" i="4" s="1"/>
  <c r="CT246" i="4" s="1"/>
  <c r="BU246" i="4"/>
  <c r="BT246" i="4"/>
  <c r="CF246" i="4" s="1"/>
  <c r="EB245" i="4"/>
  <c r="DT245" i="4"/>
  <c r="DQ245" i="4"/>
  <c r="DP245" i="4"/>
  <c r="DO245" i="4"/>
  <c r="DN245" i="4"/>
  <c r="DM245" i="4"/>
  <c r="DL245" i="4"/>
  <c r="DK245" i="4"/>
  <c r="DJ245" i="4"/>
  <c r="DI245" i="4"/>
  <c r="DH245" i="4"/>
  <c r="DG245" i="4"/>
  <c r="DF245" i="4"/>
  <c r="CV245" i="4"/>
  <c r="CU245" i="4"/>
  <c r="DW245" i="4" s="1"/>
  <c r="CO245" i="4"/>
  <c r="DA245" i="4" s="1"/>
  <c r="CN245" i="4"/>
  <c r="CZ245" i="4" s="1"/>
  <c r="CM245" i="4"/>
  <c r="CY245" i="4" s="1"/>
  <c r="EA245" i="4" s="1"/>
  <c r="CL245" i="4"/>
  <c r="CX245" i="4" s="1"/>
  <c r="DZ245" i="4" s="1"/>
  <c r="CS245" i="4"/>
  <c r="CF245" i="4"/>
  <c r="CR245" i="4" s="1"/>
  <c r="CE245" i="4"/>
  <c r="CQ245" i="4" s="1"/>
  <c r="DC245" i="4" s="1"/>
  <c r="EE245" i="4" s="1"/>
  <c r="CD245" i="4"/>
  <c r="CP245" i="4" s="1"/>
  <c r="DB245" i="4" s="1"/>
  <c r="CC245" i="4"/>
  <c r="CB245" i="4"/>
  <c r="CA245" i="4"/>
  <c r="BZ245" i="4"/>
  <c r="BY245" i="4"/>
  <c r="CW245" i="4" s="1"/>
  <c r="BX245" i="4"/>
  <c r="CJ245" i="4" s="1"/>
  <c r="BW245" i="4"/>
  <c r="BV245" i="4"/>
  <c r="CH245" i="4" s="1"/>
  <c r="CT245" i="4" s="1"/>
  <c r="BU245" i="4"/>
  <c r="BT245" i="4"/>
  <c r="DV244" i="4"/>
  <c r="DU244" i="4"/>
  <c r="DT244" i="4"/>
  <c r="DQ244" i="4"/>
  <c r="EE244" i="4" s="1"/>
  <c r="DP244" i="4"/>
  <c r="DO244" i="4"/>
  <c r="DN244" i="4"/>
  <c r="DM244" i="4"/>
  <c r="DL244" i="4"/>
  <c r="DK244" i="4"/>
  <c r="DJ244" i="4"/>
  <c r="DX244" i="4" s="1"/>
  <c r="DI244" i="4"/>
  <c r="DH244" i="4"/>
  <c r="DG244" i="4"/>
  <c r="DF244" i="4"/>
  <c r="DA244" i="4"/>
  <c r="CY244" i="4"/>
  <c r="CX244" i="4"/>
  <c r="CV244" i="4"/>
  <c r="CQ244" i="4"/>
  <c r="DC244" i="4" s="1"/>
  <c r="CP244" i="4"/>
  <c r="DB244" i="4" s="1"/>
  <c r="ED244" i="4" s="1"/>
  <c r="CN244" i="4"/>
  <c r="CZ244" i="4" s="1"/>
  <c r="CW244" i="4"/>
  <c r="DY244" i="4" s="1"/>
  <c r="CU244" i="4"/>
  <c r="CH244" i="4"/>
  <c r="CT244" i="4" s="1"/>
  <c r="CF244" i="4"/>
  <c r="CR244" i="4" s="1"/>
  <c r="CE244" i="4"/>
  <c r="CD244" i="4"/>
  <c r="CC244" i="4"/>
  <c r="CO244" i="4" s="1"/>
  <c r="CB244" i="4"/>
  <c r="CA244" i="4"/>
  <c r="CM244" i="4" s="1"/>
  <c r="BZ244" i="4"/>
  <c r="CL244" i="4" s="1"/>
  <c r="BY244" i="4"/>
  <c r="BX244" i="4"/>
  <c r="CJ244" i="4" s="1"/>
  <c r="BW244" i="4"/>
  <c r="BV244" i="4"/>
  <c r="BU244" i="4"/>
  <c r="CS244" i="4" s="1"/>
  <c r="BT244" i="4"/>
  <c r="EA243" i="4"/>
  <c r="DY243" i="4"/>
  <c r="DW243" i="4"/>
  <c r="DQ243" i="4"/>
  <c r="DP243" i="4"/>
  <c r="DO243" i="4"/>
  <c r="EC243" i="4" s="1"/>
  <c r="DN243" i="4"/>
  <c r="DM243" i="4"/>
  <c r="DL243" i="4"/>
  <c r="DK243" i="4"/>
  <c r="DJ243" i="4"/>
  <c r="DI243" i="4"/>
  <c r="DH243" i="4"/>
  <c r="DG243" i="4"/>
  <c r="DF243" i="4"/>
  <c r="DC243" i="4"/>
  <c r="EE243" i="4" s="1"/>
  <c r="DA243" i="4"/>
  <c r="CS243" i="4"/>
  <c r="CR243" i="4"/>
  <c r="CQ243" i="4"/>
  <c r="CP243" i="4"/>
  <c r="DB243" i="4" s="1"/>
  <c r="CW243" i="4"/>
  <c r="CJ243" i="4"/>
  <c r="CV243" i="4" s="1"/>
  <c r="DX243" i="4" s="1"/>
  <c r="CH243" i="4"/>
  <c r="CT243" i="4" s="1"/>
  <c r="DV243" i="4" s="1"/>
  <c r="CE243" i="4"/>
  <c r="CD243" i="4"/>
  <c r="CC243" i="4"/>
  <c r="CO243" i="4" s="1"/>
  <c r="CB243" i="4"/>
  <c r="CN243" i="4" s="1"/>
  <c r="CZ243" i="4" s="1"/>
  <c r="CA243" i="4"/>
  <c r="CM243" i="4" s="1"/>
  <c r="CY243" i="4" s="1"/>
  <c r="BZ243" i="4"/>
  <c r="CL243" i="4" s="1"/>
  <c r="CX243" i="4" s="1"/>
  <c r="BY243" i="4"/>
  <c r="BX243" i="4"/>
  <c r="BW243" i="4"/>
  <c r="CU243" i="4" s="1"/>
  <c r="BV243" i="4"/>
  <c r="BU243" i="4"/>
  <c r="BT243" i="4"/>
  <c r="CF243" i="4" s="1"/>
  <c r="DZ242" i="4"/>
  <c r="DQ242" i="4"/>
  <c r="DP242" i="4"/>
  <c r="ED242" i="4" s="1"/>
  <c r="DO242" i="4"/>
  <c r="DN242" i="4"/>
  <c r="DM242" i="4"/>
  <c r="DL242" i="4"/>
  <c r="DK242" i="4"/>
  <c r="DJ242" i="4"/>
  <c r="DX242" i="4" s="1"/>
  <c r="DI242" i="4"/>
  <c r="DH242" i="4"/>
  <c r="DG242" i="4"/>
  <c r="DF242" i="4"/>
  <c r="DB242" i="4"/>
  <c r="CT242" i="4"/>
  <c r="CS242" i="4"/>
  <c r="DU242" i="4" s="1"/>
  <c r="CM242" i="4"/>
  <c r="CY242" i="4" s="1"/>
  <c r="CL242" i="4"/>
  <c r="CX242" i="4" s="1"/>
  <c r="CJ242" i="4"/>
  <c r="CV242" i="4" s="1"/>
  <c r="CE242" i="4"/>
  <c r="CQ242" i="4" s="1"/>
  <c r="DC242" i="4" s="1"/>
  <c r="CD242" i="4"/>
  <c r="CP242" i="4" s="1"/>
  <c r="CC242" i="4"/>
  <c r="CO242" i="4" s="1"/>
  <c r="DA242" i="4" s="1"/>
  <c r="EC242" i="4" s="1"/>
  <c r="CB242" i="4"/>
  <c r="CN242" i="4" s="1"/>
  <c r="CZ242" i="4" s="1"/>
  <c r="CA242" i="4"/>
  <c r="BZ242" i="4"/>
  <c r="BY242" i="4"/>
  <c r="CW242" i="4" s="1"/>
  <c r="DY242" i="4" s="1"/>
  <c r="BX242" i="4"/>
  <c r="BW242" i="4"/>
  <c r="CU242" i="4" s="1"/>
  <c r="BV242" i="4"/>
  <c r="CH242" i="4" s="1"/>
  <c r="BU242" i="4"/>
  <c r="BT242" i="4"/>
  <c r="CF242" i="4" s="1"/>
  <c r="CR242" i="4" s="1"/>
  <c r="EC241" i="4"/>
  <c r="DT241" i="4"/>
  <c r="DQ241" i="4"/>
  <c r="DP241" i="4"/>
  <c r="ED241" i="4" s="1"/>
  <c r="DO241" i="4"/>
  <c r="DN241" i="4"/>
  <c r="DM241" i="4"/>
  <c r="DL241" i="4"/>
  <c r="DZ241" i="4" s="1"/>
  <c r="DK241" i="4"/>
  <c r="DJ241" i="4"/>
  <c r="DI241" i="4"/>
  <c r="DH241" i="4"/>
  <c r="DV241" i="4" s="1"/>
  <c r="DG241" i="4"/>
  <c r="DF241" i="4"/>
  <c r="DB241" i="4"/>
  <c r="CW241" i="4"/>
  <c r="CV241" i="4"/>
  <c r="CT241" i="4"/>
  <c r="CO241" i="4"/>
  <c r="DA241" i="4" s="1"/>
  <c r="CN241" i="4"/>
  <c r="CZ241" i="4" s="1"/>
  <c r="EB241" i="4" s="1"/>
  <c r="CM241" i="4"/>
  <c r="CY241" i="4" s="1"/>
  <c r="EA241" i="4" s="1"/>
  <c r="CL241" i="4"/>
  <c r="CX241" i="4" s="1"/>
  <c r="CU241" i="4"/>
  <c r="DW241" i="4" s="1"/>
  <c r="CS241" i="4"/>
  <c r="CF241" i="4"/>
  <c r="CR241" i="4" s="1"/>
  <c r="CE241" i="4"/>
  <c r="CQ241" i="4" s="1"/>
  <c r="DC241" i="4" s="1"/>
  <c r="EE241" i="4" s="1"/>
  <c r="CD241" i="4"/>
  <c r="CP241" i="4" s="1"/>
  <c r="CC241" i="4"/>
  <c r="CB241" i="4"/>
  <c r="CA241" i="4"/>
  <c r="BZ241" i="4"/>
  <c r="BY241" i="4"/>
  <c r="BX241" i="4"/>
  <c r="CJ241" i="4" s="1"/>
  <c r="BW241" i="4"/>
  <c r="BV241" i="4"/>
  <c r="CH241" i="4" s="1"/>
  <c r="BU241" i="4"/>
  <c r="BT241" i="4"/>
  <c r="EB240" i="4"/>
  <c r="DW240" i="4"/>
  <c r="DT240" i="4"/>
  <c r="DQ240" i="4"/>
  <c r="DP240" i="4"/>
  <c r="DO240" i="4"/>
  <c r="DN240" i="4"/>
  <c r="DM240" i="4"/>
  <c r="EA240" i="4" s="1"/>
  <c r="DL240" i="4"/>
  <c r="DZ240" i="4" s="1"/>
  <c r="DK240" i="4"/>
  <c r="DJ240" i="4"/>
  <c r="DI240" i="4"/>
  <c r="DH240" i="4"/>
  <c r="DG240" i="4"/>
  <c r="DF240" i="4"/>
  <c r="CY240" i="4"/>
  <c r="CW240" i="4"/>
  <c r="DY240" i="4" s="1"/>
  <c r="CQ240" i="4"/>
  <c r="DC240" i="4" s="1"/>
  <c r="EE240" i="4" s="1"/>
  <c r="CP240" i="4"/>
  <c r="DB240" i="4" s="1"/>
  <c r="ED240" i="4" s="1"/>
  <c r="CN240" i="4"/>
  <c r="CZ240" i="4" s="1"/>
  <c r="CU240" i="4"/>
  <c r="CH240" i="4"/>
  <c r="CT240" i="4" s="1"/>
  <c r="DV240" i="4" s="1"/>
  <c r="CF240" i="4"/>
  <c r="CR240" i="4" s="1"/>
  <c r="CE240" i="4"/>
  <c r="CD240" i="4"/>
  <c r="CC240" i="4"/>
  <c r="CO240" i="4" s="1"/>
  <c r="DA240" i="4" s="1"/>
  <c r="CB240" i="4"/>
  <c r="CA240" i="4"/>
  <c r="CM240" i="4" s="1"/>
  <c r="BZ240" i="4"/>
  <c r="CL240" i="4" s="1"/>
  <c r="CX240" i="4" s="1"/>
  <c r="BY240" i="4"/>
  <c r="BX240" i="4"/>
  <c r="CJ240" i="4" s="1"/>
  <c r="CV240" i="4" s="1"/>
  <c r="BW240" i="4"/>
  <c r="BV240" i="4"/>
  <c r="BU240" i="4"/>
  <c r="CS240" i="4" s="1"/>
  <c r="BT240" i="4"/>
  <c r="EA239" i="4"/>
  <c r="DX239" i="4"/>
  <c r="DS239" i="4"/>
  <c r="DQ239" i="4"/>
  <c r="DP239" i="4"/>
  <c r="ED239" i="4" s="1"/>
  <c r="DO239" i="4"/>
  <c r="DN239" i="4"/>
  <c r="EB239" i="4" s="1"/>
  <c r="DM239" i="4"/>
  <c r="DL239" i="4"/>
  <c r="DK239" i="4"/>
  <c r="DJ239" i="4"/>
  <c r="DI239" i="4"/>
  <c r="DH239" i="4"/>
  <c r="DV239" i="4" s="1"/>
  <c r="DG239" i="4"/>
  <c r="DF239" i="4"/>
  <c r="CS239" i="4"/>
  <c r="CR239" i="4"/>
  <c r="CP239" i="4"/>
  <c r="DB239" i="4" s="1"/>
  <c r="CW239" i="4"/>
  <c r="DY239" i="4" s="1"/>
  <c r="CJ239" i="4"/>
  <c r="CV239" i="4" s="1"/>
  <c r="CH239" i="4"/>
  <c r="CT239" i="4" s="1"/>
  <c r="CE239" i="4"/>
  <c r="CQ239" i="4" s="1"/>
  <c r="DC239" i="4" s="1"/>
  <c r="CD239" i="4"/>
  <c r="CC239" i="4"/>
  <c r="CO239" i="4" s="1"/>
  <c r="DA239" i="4" s="1"/>
  <c r="CB239" i="4"/>
  <c r="CN239" i="4" s="1"/>
  <c r="CZ239" i="4" s="1"/>
  <c r="CA239" i="4"/>
  <c r="CM239" i="4" s="1"/>
  <c r="CY239" i="4" s="1"/>
  <c r="BZ239" i="4"/>
  <c r="CL239" i="4" s="1"/>
  <c r="CX239" i="4" s="1"/>
  <c r="BY239" i="4"/>
  <c r="BX239" i="4"/>
  <c r="BW239" i="4"/>
  <c r="CU239" i="4" s="1"/>
  <c r="DW239" i="4" s="1"/>
  <c r="BV239" i="4"/>
  <c r="BU239" i="4"/>
  <c r="BT239" i="4"/>
  <c r="CF239" i="4" s="1"/>
  <c r="EA238" i="4"/>
  <c r="DQ238" i="4"/>
  <c r="EE238" i="4" s="1"/>
  <c r="DP238" i="4"/>
  <c r="DO238" i="4"/>
  <c r="DN238" i="4"/>
  <c r="EB238" i="4" s="1"/>
  <c r="DM238" i="4"/>
  <c r="DL238" i="4"/>
  <c r="DK238" i="4"/>
  <c r="DJ238" i="4"/>
  <c r="DI238" i="4"/>
  <c r="DH238" i="4"/>
  <c r="DG238" i="4"/>
  <c r="DF238" i="4"/>
  <c r="DT238" i="4" s="1"/>
  <c r="DC238" i="4"/>
  <c r="DB238" i="4"/>
  <c r="CZ238" i="4"/>
  <c r="CU238" i="4"/>
  <c r="CT238" i="4"/>
  <c r="CR238" i="4"/>
  <c r="CM238" i="4"/>
  <c r="CY238" i="4" s="1"/>
  <c r="CL238" i="4"/>
  <c r="CX238" i="4" s="1"/>
  <c r="DZ238" i="4" s="1"/>
  <c r="CJ238" i="4"/>
  <c r="CV238" i="4" s="1"/>
  <c r="DX238" i="4" s="1"/>
  <c r="CS238" i="4"/>
  <c r="DU238" i="4" s="1"/>
  <c r="CE238" i="4"/>
  <c r="CQ238" i="4" s="1"/>
  <c r="CD238" i="4"/>
  <c r="CP238" i="4" s="1"/>
  <c r="CC238" i="4"/>
  <c r="CO238" i="4" s="1"/>
  <c r="DA238" i="4" s="1"/>
  <c r="EC238" i="4" s="1"/>
  <c r="CB238" i="4"/>
  <c r="CN238" i="4" s="1"/>
  <c r="CA238" i="4"/>
  <c r="BZ238" i="4"/>
  <c r="BY238" i="4"/>
  <c r="CW238" i="4" s="1"/>
  <c r="BX238" i="4"/>
  <c r="BW238" i="4"/>
  <c r="BV238" i="4"/>
  <c r="CH238" i="4" s="1"/>
  <c r="BU238" i="4"/>
  <c r="BT238" i="4"/>
  <c r="CF238" i="4" s="1"/>
  <c r="EE237" i="4"/>
  <c r="EC237" i="4"/>
  <c r="DQ237" i="4"/>
  <c r="DP237" i="4"/>
  <c r="DO237" i="4"/>
  <c r="DN237" i="4"/>
  <c r="DM237" i="4"/>
  <c r="EA237" i="4" s="1"/>
  <c r="DL237" i="4"/>
  <c r="DK237" i="4"/>
  <c r="DY237" i="4" s="1"/>
  <c r="DJ237" i="4"/>
  <c r="DI237" i="4"/>
  <c r="DH237" i="4"/>
  <c r="DG237" i="4"/>
  <c r="DF237" i="4"/>
  <c r="CW237" i="4"/>
  <c r="CQ237" i="4"/>
  <c r="DC237" i="4" s="1"/>
  <c r="CO237" i="4"/>
  <c r="DA237" i="4" s="1"/>
  <c r="CL237" i="4"/>
  <c r="CX237" i="4" s="1"/>
  <c r="DZ237" i="4" s="1"/>
  <c r="CJ237" i="4"/>
  <c r="CV237" i="4" s="1"/>
  <c r="CU237" i="4"/>
  <c r="DW237" i="4" s="1"/>
  <c r="CH237" i="4"/>
  <c r="CT237" i="4" s="1"/>
  <c r="CS237" i="4"/>
  <c r="DU237" i="4" s="1"/>
  <c r="CE237" i="4"/>
  <c r="CD237" i="4"/>
  <c r="CP237" i="4" s="1"/>
  <c r="DB237" i="4" s="1"/>
  <c r="CC237" i="4"/>
  <c r="CB237" i="4"/>
  <c r="CN237" i="4" s="1"/>
  <c r="CZ237" i="4" s="1"/>
  <c r="CA237" i="4"/>
  <c r="CM237" i="4" s="1"/>
  <c r="CY237" i="4" s="1"/>
  <c r="BZ237" i="4"/>
  <c r="BY237" i="4"/>
  <c r="BX237" i="4"/>
  <c r="BW237" i="4"/>
  <c r="BV237" i="4"/>
  <c r="BU237" i="4"/>
  <c r="BT237" i="4"/>
  <c r="CF237" i="4" s="1"/>
  <c r="CR237" i="4" s="1"/>
  <c r="DX236" i="4"/>
  <c r="DQ236" i="4"/>
  <c r="EE236" i="4" s="1"/>
  <c r="DP236" i="4"/>
  <c r="DO236" i="4"/>
  <c r="DN236" i="4"/>
  <c r="DM236" i="4"/>
  <c r="DL236" i="4"/>
  <c r="DK236" i="4"/>
  <c r="DJ236" i="4"/>
  <c r="DR236" i="4" s="1"/>
  <c r="DI236" i="4"/>
  <c r="DH236" i="4"/>
  <c r="DG236" i="4"/>
  <c r="DF236" i="4"/>
  <c r="DA236" i="4"/>
  <c r="CR236" i="4"/>
  <c r="DT236" i="4" s="1"/>
  <c r="CQ236" i="4"/>
  <c r="DC236" i="4" s="1"/>
  <c r="CL236" i="4"/>
  <c r="CX236" i="4" s="1"/>
  <c r="DZ236" i="4" s="1"/>
  <c r="CW236" i="4"/>
  <c r="DY236" i="4" s="1"/>
  <c r="CJ236" i="4"/>
  <c r="CV236" i="4" s="1"/>
  <c r="CU236" i="4"/>
  <c r="DW236" i="4" s="1"/>
  <c r="CE236" i="4"/>
  <c r="CD236" i="4"/>
  <c r="CP236" i="4" s="1"/>
  <c r="DB236" i="4" s="1"/>
  <c r="CC236" i="4"/>
  <c r="CO236" i="4" s="1"/>
  <c r="CB236" i="4"/>
  <c r="CN236" i="4" s="1"/>
  <c r="CZ236" i="4" s="1"/>
  <c r="EB236" i="4" s="1"/>
  <c r="CA236" i="4"/>
  <c r="CM236" i="4" s="1"/>
  <c r="CY236" i="4" s="1"/>
  <c r="BZ236" i="4"/>
  <c r="BY236" i="4"/>
  <c r="BX236" i="4"/>
  <c r="BW236" i="4"/>
  <c r="BV236" i="4"/>
  <c r="CH236" i="4" s="1"/>
  <c r="CT236" i="4" s="1"/>
  <c r="BU236" i="4"/>
  <c r="CS236" i="4" s="1"/>
  <c r="BT236" i="4"/>
  <c r="CF236" i="4" s="1"/>
  <c r="DY235" i="4"/>
  <c r="DT235" i="4"/>
  <c r="DQ235" i="4"/>
  <c r="DP235" i="4"/>
  <c r="DO235" i="4"/>
  <c r="EC235" i="4" s="1"/>
  <c r="DN235" i="4"/>
  <c r="EB235" i="4" s="1"/>
  <c r="DM235" i="4"/>
  <c r="DL235" i="4"/>
  <c r="DK235" i="4"/>
  <c r="DJ235" i="4"/>
  <c r="DI235" i="4"/>
  <c r="DH235" i="4"/>
  <c r="DG235" i="4"/>
  <c r="DF235" i="4"/>
  <c r="DR235" i="4" s="1"/>
  <c r="DA235" i="4"/>
  <c r="CX235" i="4"/>
  <c r="CU235" i="4"/>
  <c r="CS235" i="4"/>
  <c r="CN235" i="4"/>
  <c r="CZ235" i="4" s="1"/>
  <c r="CM235" i="4"/>
  <c r="CY235" i="4" s="1"/>
  <c r="EA235" i="4" s="1"/>
  <c r="CL235" i="4"/>
  <c r="CW235" i="4"/>
  <c r="CH235" i="4"/>
  <c r="CT235" i="4" s="1"/>
  <c r="DV235" i="4" s="1"/>
  <c r="CF235" i="4"/>
  <c r="CR235" i="4" s="1"/>
  <c r="CE235" i="4"/>
  <c r="CQ235" i="4" s="1"/>
  <c r="DC235" i="4" s="1"/>
  <c r="CD235" i="4"/>
  <c r="CP235" i="4" s="1"/>
  <c r="DB235" i="4" s="1"/>
  <c r="ED235" i="4" s="1"/>
  <c r="CC235" i="4"/>
  <c r="CO235" i="4" s="1"/>
  <c r="CB235" i="4"/>
  <c r="CA235" i="4"/>
  <c r="BZ235" i="4"/>
  <c r="BY235" i="4"/>
  <c r="BX235" i="4"/>
  <c r="CJ235" i="4" s="1"/>
  <c r="CV235" i="4" s="1"/>
  <c r="BW235" i="4"/>
  <c r="BV235" i="4"/>
  <c r="BU235" i="4"/>
  <c r="BT235" i="4"/>
  <c r="EC234" i="4"/>
  <c r="DQ234" i="4"/>
  <c r="DP234" i="4"/>
  <c r="ED234" i="4" s="1"/>
  <c r="DO234" i="4"/>
  <c r="DN234" i="4"/>
  <c r="EB234" i="4" s="1"/>
  <c r="DM234" i="4"/>
  <c r="DL234" i="4"/>
  <c r="DK234" i="4"/>
  <c r="DJ234" i="4"/>
  <c r="DI234" i="4"/>
  <c r="DH234" i="4"/>
  <c r="DV234" i="4" s="1"/>
  <c r="DG234" i="4"/>
  <c r="DF234" i="4"/>
  <c r="DC234" i="4"/>
  <c r="CW234" i="4"/>
  <c r="CU234" i="4"/>
  <c r="CP234" i="4"/>
  <c r="DB234" i="4" s="1"/>
  <c r="CO234" i="4"/>
  <c r="DA234" i="4" s="1"/>
  <c r="CM234" i="4"/>
  <c r="CY234" i="4" s="1"/>
  <c r="EA234" i="4" s="1"/>
  <c r="CJ234" i="4"/>
  <c r="CV234" i="4" s="1"/>
  <c r="DX234" i="4" s="1"/>
  <c r="CH234" i="4"/>
  <c r="CT234" i="4" s="1"/>
  <c r="CS234" i="4"/>
  <c r="DU234" i="4" s="1"/>
  <c r="CE234" i="4"/>
  <c r="CQ234" i="4" s="1"/>
  <c r="CD234" i="4"/>
  <c r="CC234" i="4"/>
  <c r="CB234" i="4"/>
  <c r="CN234" i="4" s="1"/>
  <c r="CZ234" i="4" s="1"/>
  <c r="CA234" i="4"/>
  <c r="BZ234" i="4"/>
  <c r="CL234" i="4" s="1"/>
  <c r="CX234" i="4" s="1"/>
  <c r="BY234" i="4"/>
  <c r="BX234" i="4"/>
  <c r="BW234" i="4"/>
  <c r="BV234" i="4"/>
  <c r="BU234" i="4"/>
  <c r="BT234" i="4"/>
  <c r="CF234" i="4" s="1"/>
  <c r="CR234" i="4" s="1"/>
  <c r="EE233" i="4"/>
  <c r="DQ233" i="4"/>
  <c r="DP233" i="4"/>
  <c r="DO233" i="4"/>
  <c r="DN233" i="4"/>
  <c r="EB233" i="4" s="1"/>
  <c r="DM233" i="4"/>
  <c r="DL233" i="4"/>
  <c r="DK233" i="4"/>
  <c r="DJ233" i="4"/>
  <c r="DI233" i="4"/>
  <c r="DH233" i="4"/>
  <c r="DV233" i="4" s="1"/>
  <c r="DG233" i="4"/>
  <c r="DF233" i="4"/>
  <c r="CZ233" i="4"/>
  <c r="CX233" i="4"/>
  <c r="DZ233" i="4" s="1"/>
  <c r="CU233" i="4"/>
  <c r="DW233" i="4" s="1"/>
  <c r="CR233" i="4"/>
  <c r="CQ233" i="4"/>
  <c r="DC233" i="4" s="1"/>
  <c r="CO233" i="4"/>
  <c r="DA233" i="4" s="1"/>
  <c r="EC233" i="4" s="1"/>
  <c r="CJ233" i="4"/>
  <c r="CV233" i="4" s="1"/>
  <c r="CH233" i="4"/>
  <c r="CT233" i="4" s="1"/>
  <c r="CS233" i="4"/>
  <c r="DU233" i="4" s="1"/>
  <c r="CE233" i="4"/>
  <c r="CD233" i="4"/>
  <c r="CP233" i="4" s="1"/>
  <c r="DB233" i="4" s="1"/>
  <c r="CC233" i="4"/>
  <c r="CB233" i="4"/>
  <c r="CN233" i="4" s="1"/>
  <c r="CA233" i="4"/>
  <c r="CM233" i="4" s="1"/>
  <c r="CY233" i="4" s="1"/>
  <c r="BZ233" i="4"/>
  <c r="CL233" i="4" s="1"/>
  <c r="BY233" i="4"/>
  <c r="CW233" i="4" s="1"/>
  <c r="BX233" i="4"/>
  <c r="BW233" i="4"/>
  <c r="BV233" i="4"/>
  <c r="BU233" i="4"/>
  <c r="BT233" i="4"/>
  <c r="CF233" i="4" s="1"/>
  <c r="EE232" i="4"/>
  <c r="DQ232" i="4"/>
  <c r="DP232" i="4"/>
  <c r="DO232" i="4"/>
  <c r="EC232" i="4" s="1"/>
  <c r="DN232" i="4"/>
  <c r="DM232" i="4"/>
  <c r="EA232" i="4" s="1"/>
  <c r="DL232" i="4"/>
  <c r="DK232" i="4"/>
  <c r="DJ232" i="4"/>
  <c r="DI232" i="4"/>
  <c r="DH232" i="4"/>
  <c r="DG232" i="4"/>
  <c r="DF232" i="4"/>
  <c r="DB232" i="4"/>
  <c r="DA232" i="4"/>
  <c r="CT232" i="4"/>
  <c r="CR232" i="4"/>
  <c r="DT232" i="4" s="1"/>
  <c r="CQ232" i="4"/>
  <c r="DC232" i="4" s="1"/>
  <c r="CN232" i="4"/>
  <c r="CZ232" i="4" s="1"/>
  <c r="EB232" i="4" s="1"/>
  <c r="CL232" i="4"/>
  <c r="CX232" i="4" s="1"/>
  <c r="CJ232" i="4"/>
  <c r="CV232" i="4" s="1"/>
  <c r="CU232" i="4"/>
  <c r="DW232" i="4" s="1"/>
  <c r="CS232" i="4"/>
  <c r="DU232" i="4" s="1"/>
  <c r="CF232" i="4"/>
  <c r="CE232" i="4"/>
  <c r="CD232" i="4"/>
  <c r="CP232" i="4" s="1"/>
  <c r="CC232" i="4"/>
  <c r="CO232" i="4" s="1"/>
  <c r="CB232" i="4"/>
  <c r="CA232" i="4"/>
  <c r="CM232" i="4" s="1"/>
  <c r="CY232" i="4" s="1"/>
  <c r="BZ232" i="4"/>
  <c r="BY232" i="4"/>
  <c r="CW232" i="4" s="1"/>
  <c r="DY232" i="4" s="1"/>
  <c r="BX232" i="4"/>
  <c r="BW232" i="4"/>
  <c r="BV232" i="4"/>
  <c r="CH232" i="4" s="1"/>
  <c r="BU232" i="4"/>
  <c r="BT232" i="4"/>
  <c r="ED231" i="4"/>
  <c r="DY231" i="4"/>
  <c r="DQ231" i="4"/>
  <c r="DP231" i="4"/>
  <c r="DO231" i="4"/>
  <c r="DN231" i="4"/>
  <c r="DM231" i="4"/>
  <c r="DL231" i="4"/>
  <c r="DK231" i="4"/>
  <c r="DS231" i="4" s="1"/>
  <c r="DJ231" i="4"/>
  <c r="DI231" i="4"/>
  <c r="DH231" i="4"/>
  <c r="DG231" i="4"/>
  <c r="DF231" i="4"/>
  <c r="DA231" i="4"/>
  <c r="CV231" i="4"/>
  <c r="CS231" i="4"/>
  <c r="CP231" i="4"/>
  <c r="DB231" i="4" s="1"/>
  <c r="CM231" i="4"/>
  <c r="CY231" i="4" s="1"/>
  <c r="EA231" i="4" s="1"/>
  <c r="CW231" i="4"/>
  <c r="CU231" i="4"/>
  <c r="CH231" i="4"/>
  <c r="CT231" i="4" s="1"/>
  <c r="DV231" i="4" s="1"/>
  <c r="CE231" i="4"/>
  <c r="CQ231" i="4" s="1"/>
  <c r="DC231" i="4" s="1"/>
  <c r="EE231" i="4" s="1"/>
  <c r="CD231" i="4"/>
  <c r="CC231" i="4"/>
  <c r="CO231" i="4" s="1"/>
  <c r="CB231" i="4"/>
  <c r="CN231" i="4" s="1"/>
  <c r="CZ231" i="4" s="1"/>
  <c r="EB231" i="4" s="1"/>
  <c r="CA231" i="4"/>
  <c r="BZ231" i="4"/>
  <c r="CL231" i="4" s="1"/>
  <c r="CX231" i="4" s="1"/>
  <c r="BY231" i="4"/>
  <c r="BX231" i="4"/>
  <c r="CJ231" i="4" s="1"/>
  <c r="BW231" i="4"/>
  <c r="BV231" i="4"/>
  <c r="BU231" i="4"/>
  <c r="BT231" i="4"/>
  <c r="CF231" i="4" s="1"/>
  <c r="CR231" i="4" s="1"/>
  <c r="DT231" i="4" s="1"/>
  <c r="EC230" i="4"/>
  <c r="DV230" i="4"/>
  <c r="DQ230" i="4"/>
  <c r="DP230" i="4"/>
  <c r="DO230" i="4"/>
  <c r="DN230" i="4"/>
  <c r="DM230" i="4"/>
  <c r="DL230" i="4"/>
  <c r="DK230" i="4"/>
  <c r="DJ230" i="4"/>
  <c r="DI230" i="4"/>
  <c r="DH230" i="4"/>
  <c r="DG230" i="4"/>
  <c r="DF230" i="4"/>
  <c r="CV230" i="4"/>
  <c r="CP230" i="4"/>
  <c r="DB230" i="4" s="1"/>
  <c r="ED230" i="4" s="1"/>
  <c r="CM230" i="4"/>
  <c r="CY230" i="4" s="1"/>
  <c r="CL230" i="4"/>
  <c r="CX230" i="4" s="1"/>
  <c r="CJ230" i="4"/>
  <c r="CE230" i="4"/>
  <c r="CQ230" i="4" s="1"/>
  <c r="DC230" i="4" s="1"/>
  <c r="CD230" i="4"/>
  <c r="CC230" i="4"/>
  <c r="CO230" i="4" s="1"/>
  <c r="DA230" i="4" s="1"/>
  <c r="CB230" i="4"/>
  <c r="CN230" i="4" s="1"/>
  <c r="CZ230" i="4" s="1"/>
  <c r="CA230" i="4"/>
  <c r="BZ230" i="4"/>
  <c r="BY230" i="4"/>
  <c r="CW230" i="4" s="1"/>
  <c r="DY230" i="4" s="1"/>
  <c r="BX230" i="4"/>
  <c r="BW230" i="4"/>
  <c r="CU230" i="4" s="1"/>
  <c r="BV230" i="4"/>
  <c r="CH230" i="4" s="1"/>
  <c r="CT230" i="4" s="1"/>
  <c r="BU230" i="4"/>
  <c r="CS230" i="4" s="1"/>
  <c r="DU230" i="4" s="1"/>
  <c r="BT230" i="4"/>
  <c r="CF230" i="4" s="1"/>
  <c r="CR230" i="4" s="1"/>
  <c r="EB229" i="4"/>
  <c r="DQ229" i="4"/>
  <c r="DP229" i="4"/>
  <c r="DO229" i="4"/>
  <c r="EC229" i="4" s="1"/>
  <c r="DN229" i="4"/>
  <c r="DM229" i="4"/>
  <c r="DL229" i="4"/>
  <c r="DK229" i="4"/>
  <c r="DJ229" i="4"/>
  <c r="DI229" i="4"/>
  <c r="DH229" i="4"/>
  <c r="DG229" i="4"/>
  <c r="DF229" i="4"/>
  <c r="DC229" i="4"/>
  <c r="EE229" i="4" s="1"/>
  <c r="CV229" i="4"/>
  <c r="DX229" i="4" s="1"/>
  <c r="CQ229" i="4"/>
  <c r="CP229" i="4"/>
  <c r="DB229" i="4" s="1"/>
  <c r="CO229" i="4"/>
  <c r="DA229" i="4" s="1"/>
  <c r="CJ229" i="4"/>
  <c r="CU229" i="4"/>
  <c r="DW229" i="4" s="1"/>
  <c r="CH229" i="4"/>
  <c r="CT229" i="4" s="1"/>
  <c r="CS229" i="4"/>
  <c r="DU229" i="4" s="1"/>
  <c r="CE229" i="4"/>
  <c r="CD229" i="4"/>
  <c r="CC229" i="4"/>
  <c r="CB229" i="4"/>
  <c r="CN229" i="4" s="1"/>
  <c r="CZ229" i="4" s="1"/>
  <c r="CA229" i="4"/>
  <c r="CM229" i="4" s="1"/>
  <c r="CY229" i="4" s="1"/>
  <c r="EA229" i="4" s="1"/>
  <c r="BZ229" i="4"/>
  <c r="CL229" i="4" s="1"/>
  <c r="CX229" i="4" s="1"/>
  <c r="DZ229" i="4" s="1"/>
  <c r="BY229" i="4"/>
  <c r="CW229" i="4" s="1"/>
  <c r="BX229" i="4"/>
  <c r="BW229" i="4"/>
  <c r="BV229" i="4"/>
  <c r="BU229" i="4"/>
  <c r="BT229" i="4"/>
  <c r="CF229" i="4" s="1"/>
  <c r="CR229" i="4" s="1"/>
  <c r="EE228" i="4"/>
  <c r="DX228" i="4"/>
  <c r="DQ228" i="4"/>
  <c r="DP228" i="4"/>
  <c r="DO228" i="4"/>
  <c r="DN228" i="4"/>
  <c r="EB228" i="4" s="1"/>
  <c r="DM228" i="4"/>
  <c r="DL228" i="4"/>
  <c r="DK228" i="4"/>
  <c r="DJ228" i="4"/>
  <c r="DI228" i="4"/>
  <c r="DH228" i="4"/>
  <c r="DG228" i="4"/>
  <c r="DF228" i="4"/>
  <c r="CV228" i="4"/>
  <c r="CQ228" i="4"/>
  <c r="DC228" i="4" s="1"/>
  <c r="CO228" i="4"/>
  <c r="DA228" i="4" s="1"/>
  <c r="CN228" i="4"/>
  <c r="CZ228" i="4" s="1"/>
  <c r="CL228" i="4"/>
  <c r="CX228" i="4" s="1"/>
  <c r="CU228" i="4"/>
  <c r="DW228" i="4" s="1"/>
  <c r="CS228" i="4"/>
  <c r="CF228" i="4"/>
  <c r="CR228" i="4" s="1"/>
  <c r="CE228" i="4"/>
  <c r="CD228" i="4"/>
  <c r="CP228" i="4" s="1"/>
  <c r="DB228" i="4" s="1"/>
  <c r="CC228" i="4"/>
  <c r="CB228" i="4"/>
  <c r="CA228" i="4"/>
  <c r="CM228" i="4" s="1"/>
  <c r="CY228" i="4" s="1"/>
  <c r="BZ228" i="4"/>
  <c r="BY228" i="4"/>
  <c r="CW228" i="4" s="1"/>
  <c r="DY228" i="4" s="1"/>
  <c r="BX228" i="4"/>
  <c r="CJ228" i="4" s="1"/>
  <c r="BW228" i="4"/>
  <c r="BV228" i="4"/>
  <c r="CH228" i="4" s="1"/>
  <c r="CT228" i="4" s="1"/>
  <c r="BU228" i="4"/>
  <c r="BT228" i="4"/>
  <c r="EE227" i="4"/>
  <c r="ED227" i="4"/>
  <c r="DQ227" i="4"/>
  <c r="DP227" i="4"/>
  <c r="DO227" i="4"/>
  <c r="DN227" i="4"/>
  <c r="DM227" i="4"/>
  <c r="DL227" i="4"/>
  <c r="DK227" i="4"/>
  <c r="DJ227" i="4"/>
  <c r="DR227" i="4" s="1"/>
  <c r="DI227" i="4"/>
  <c r="DH227" i="4"/>
  <c r="DG227" i="4"/>
  <c r="DF227" i="4"/>
  <c r="DC227" i="4"/>
  <c r="DB227" i="4"/>
  <c r="DA227" i="4"/>
  <c r="CX227" i="4"/>
  <c r="CT227" i="4"/>
  <c r="DV227" i="4" s="1"/>
  <c r="CS227" i="4"/>
  <c r="CP227" i="4"/>
  <c r="CL227" i="4"/>
  <c r="CW227" i="4"/>
  <c r="CJ227" i="4"/>
  <c r="CV227" i="4" s="1"/>
  <c r="CU227" i="4"/>
  <c r="CH227" i="4"/>
  <c r="CE227" i="4"/>
  <c r="CQ227" i="4" s="1"/>
  <c r="CD227" i="4"/>
  <c r="CC227" i="4"/>
  <c r="CO227" i="4" s="1"/>
  <c r="CB227" i="4"/>
  <c r="CN227" i="4" s="1"/>
  <c r="CZ227" i="4" s="1"/>
  <c r="EB227" i="4" s="1"/>
  <c r="CA227" i="4"/>
  <c r="CM227" i="4" s="1"/>
  <c r="CY227" i="4" s="1"/>
  <c r="EA227" i="4" s="1"/>
  <c r="BZ227" i="4"/>
  <c r="BY227" i="4"/>
  <c r="BX227" i="4"/>
  <c r="BW227" i="4"/>
  <c r="BV227" i="4"/>
  <c r="BU227" i="4"/>
  <c r="BT227" i="4"/>
  <c r="CF227" i="4" s="1"/>
  <c r="CR227" i="4" s="1"/>
  <c r="DT227" i="4" s="1"/>
  <c r="DQ226" i="4"/>
  <c r="DP226" i="4"/>
  <c r="ED226" i="4" s="1"/>
  <c r="DO226" i="4"/>
  <c r="EC226" i="4" s="1"/>
  <c r="DN226" i="4"/>
  <c r="DM226" i="4"/>
  <c r="DL226" i="4"/>
  <c r="DZ226" i="4" s="1"/>
  <c r="DK226" i="4"/>
  <c r="DJ226" i="4"/>
  <c r="DI226" i="4"/>
  <c r="DH226" i="4"/>
  <c r="DG226" i="4"/>
  <c r="DF226" i="4"/>
  <c r="DC226" i="4"/>
  <c r="EE226" i="4" s="1"/>
  <c r="DA226" i="4"/>
  <c r="CT226" i="4"/>
  <c r="CS226" i="4"/>
  <c r="CN226" i="4"/>
  <c r="CZ226" i="4" s="1"/>
  <c r="EB226" i="4" s="1"/>
  <c r="CM226" i="4"/>
  <c r="CY226" i="4" s="1"/>
  <c r="EA226" i="4" s="1"/>
  <c r="CL226" i="4"/>
  <c r="CX226" i="4" s="1"/>
  <c r="CW226" i="4"/>
  <c r="DY226" i="4" s="1"/>
  <c r="CU226" i="4"/>
  <c r="DW226" i="4" s="1"/>
  <c r="CF226" i="4"/>
  <c r="CR226" i="4" s="1"/>
  <c r="DT226" i="4" s="1"/>
  <c r="CE226" i="4"/>
  <c r="CQ226" i="4" s="1"/>
  <c r="CD226" i="4"/>
  <c r="CP226" i="4" s="1"/>
  <c r="DB226" i="4" s="1"/>
  <c r="CC226" i="4"/>
  <c r="CO226" i="4" s="1"/>
  <c r="CB226" i="4"/>
  <c r="CA226" i="4"/>
  <c r="BZ226" i="4"/>
  <c r="BY226" i="4"/>
  <c r="BX226" i="4"/>
  <c r="CJ226" i="4" s="1"/>
  <c r="CV226" i="4" s="1"/>
  <c r="BW226" i="4"/>
  <c r="BV226" i="4"/>
  <c r="CH226" i="4" s="1"/>
  <c r="BU226" i="4"/>
  <c r="BT226" i="4"/>
  <c r="ED225" i="4"/>
  <c r="EB225" i="4"/>
  <c r="EA225" i="4"/>
  <c r="DQ225" i="4"/>
  <c r="DP225" i="4"/>
  <c r="DO225" i="4"/>
  <c r="DN225" i="4"/>
  <c r="DM225" i="4"/>
  <c r="DL225" i="4"/>
  <c r="DK225" i="4"/>
  <c r="DJ225" i="4"/>
  <c r="DI225" i="4"/>
  <c r="DH225" i="4"/>
  <c r="DG225" i="4"/>
  <c r="DF225" i="4"/>
  <c r="DA225" i="4"/>
  <c r="EC225" i="4" s="1"/>
  <c r="CV225" i="4"/>
  <c r="CU225" i="4"/>
  <c r="CP225" i="4"/>
  <c r="DB225" i="4" s="1"/>
  <c r="CN225" i="4"/>
  <c r="CZ225" i="4" s="1"/>
  <c r="CM225" i="4"/>
  <c r="CY225" i="4" s="1"/>
  <c r="CW225" i="4"/>
  <c r="DY225" i="4" s="1"/>
  <c r="CH225" i="4"/>
  <c r="CT225" i="4" s="1"/>
  <c r="DV225" i="4" s="1"/>
  <c r="CS225" i="4"/>
  <c r="DU225" i="4" s="1"/>
  <c r="CF225" i="4"/>
  <c r="CR225" i="4" s="1"/>
  <c r="CE225" i="4"/>
  <c r="CQ225" i="4" s="1"/>
  <c r="DC225" i="4" s="1"/>
  <c r="CD225" i="4"/>
  <c r="CC225" i="4"/>
  <c r="CO225" i="4" s="1"/>
  <c r="CB225" i="4"/>
  <c r="CA225" i="4"/>
  <c r="BZ225" i="4"/>
  <c r="CL225" i="4" s="1"/>
  <c r="CX225" i="4" s="1"/>
  <c r="BY225" i="4"/>
  <c r="BX225" i="4"/>
  <c r="CJ225" i="4" s="1"/>
  <c r="BW225" i="4"/>
  <c r="BV225" i="4"/>
  <c r="BU225" i="4"/>
  <c r="BT225" i="4"/>
  <c r="EE224" i="4"/>
  <c r="ED224" i="4"/>
  <c r="DV224" i="4"/>
  <c r="DU224" i="4"/>
  <c r="DQ224" i="4"/>
  <c r="DP224" i="4"/>
  <c r="DO224" i="4"/>
  <c r="EC224" i="4" s="1"/>
  <c r="DN224" i="4"/>
  <c r="DM224" i="4"/>
  <c r="DL224" i="4"/>
  <c r="DZ224" i="4" s="1"/>
  <c r="DK224" i="4"/>
  <c r="DJ224" i="4"/>
  <c r="DI224" i="4"/>
  <c r="DH224" i="4"/>
  <c r="DG224" i="4"/>
  <c r="DF224" i="4"/>
  <c r="DC224" i="4"/>
  <c r="CZ224" i="4"/>
  <c r="CX224" i="4"/>
  <c r="CQ224" i="4"/>
  <c r="CP224" i="4"/>
  <c r="DB224" i="4" s="1"/>
  <c r="CO224" i="4"/>
  <c r="DA224" i="4" s="1"/>
  <c r="CJ224" i="4"/>
  <c r="CV224" i="4" s="1"/>
  <c r="DX224" i="4" s="1"/>
  <c r="CH224" i="4"/>
  <c r="CT224" i="4" s="1"/>
  <c r="CS224" i="4"/>
  <c r="CE224" i="4"/>
  <c r="CD224" i="4"/>
  <c r="CC224" i="4"/>
  <c r="CB224" i="4"/>
  <c r="CN224" i="4" s="1"/>
  <c r="CA224" i="4"/>
  <c r="CM224" i="4" s="1"/>
  <c r="CY224" i="4" s="1"/>
  <c r="BZ224" i="4"/>
  <c r="CL224" i="4" s="1"/>
  <c r="BY224" i="4"/>
  <c r="CW224" i="4" s="1"/>
  <c r="BX224" i="4"/>
  <c r="BW224" i="4"/>
  <c r="CU224" i="4" s="1"/>
  <c r="DW224" i="4" s="1"/>
  <c r="BV224" i="4"/>
  <c r="BU224" i="4"/>
  <c r="BT224" i="4"/>
  <c r="CF224" i="4" s="1"/>
  <c r="CR224" i="4" s="1"/>
  <c r="DZ223" i="4"/>
  <c r="DX223" i="4"/>
  <c r="DQ223" i="4"/>
  <c r="EE223" i="4" s="1"/>
  <c r="DP223" i="4"/>
  <c r="DO223" i="4"/>
  <c r="DN223" i="4"/>
  <c r="DM223" i="4"/>
  <c r="EA223" i="4" s="1"/>
  <c r="DL223" i="4"/>
  <c r="DK223" i="4"/>
  <c r="DJ223" i="4"/>
  <c r="DR223" i="4" s="1"/>
  <c r="DI223" i="4"/>
  <c r="DH223" i="4"/>
  <c r="DG223" i="4"/>
  <c r="DF223" i="4"/>
  <c r="CS223" i="4"/>
  <c r="DU223" i="4" s="1"/>
  <c r="CR223" i="4"/>
  <c r="CQ223" i="4"/>
  <c r="DC223" i="4" s="1"/>
  <c r="CO223" i="4"/>
  <c r="DA223" i="4" s="1"/>
  <c r="CL223" i="4"/>
  <c r="CX223" i="4" s="1"/>
  <c r="CJ223" i="4"/>
  <c r="CV223" i="4" s="1"/>
  <c r="CU223" i="4"/>
  <c r="DW223" i="4" s="1"/>
  <c r="CE223" i="4"/>
  <c r="CD223" i="4"/>
  <c r="CP223" i="4" s="1"/>
  <c r="DB223" i="4" s="1"/>
  <c r="CC223" i="4"/>
  <c r="CB223" i="4"/>
  <c r="CN223" i="4" s="1"/>
  <c r="CZ223" i="4" s="1"/>
  <c r="CA223" i="4"/>
  <c r="CM223" i="4" s="1"/>
  <c r="CY223" i="4" s="1"/>
  <c r="BZ223" i="4"/>
  <c r="BY223" i="4"/>
  <c r="CW223" i="4" s="1"/>
  <c r="DY223" i="4" s="1"/>
  <c r="BX223" i="4"/>
  <c r="BW223" i="4"/>
  <c r="BV223" i="4"/>
  <c r="CH223" i="4" s="1"/>
  <c r="CT223" i="4" s="1"/>
  <c r="BU223" i="4"/>
  <c r="BT223" i="4"/>
  <c r="CF223" i="4" s="1"/>
  <c r="EB222" i="4"/>
  <c r="DQ222" i="4"/>
  <c r="EE222" i="4" s="1"/>
  <c r="DP222" i="4"/>
  <c r="ED222" i="4" s="1"/>
  <c r="DO222" i="4"/>
  <c r="DN222" i="4"/>
  <c r="DM222" i="4"/>
  <c r="DL222" i="4"/>
  <c r="DK222" i="4"/>
  <c r="DJ222" i="4"/>
  <c r="DI222" i="4"/>
  <c r="DW222" i="4" s="1"/>
  <c r="DH222" i="4"/>
  <c r="DG222" i="4"/>
  <c r="DF222" i="4"/>
  <c r="DB222" i="4"/>
  <c r="CY222" i="4"/>
  <c r="EA222" i="4" s="1"/>
  <c r="CT222" i="4"/>
  <c r="CS222" i="4"/>
  <c r="CN222" i="4"/>
  <c r="CZ222" i="4" s="1"/>
  <c r="CL222" i="4"/>
  <c r="CX222" i="4" s="1"/>
  <c r="DZ222" i="4" s="1"/>
  <c r="CW222" i="4"/>
  <c r="DY222" i="4" s="1"/>
  <c r="CF222" i="4"/>
  <c r="CR222" i="4" s="1"/>
  <c r="DT222" i="4" s="1"/>
  <c r="CE222" i="4"/>
  <c r="CQ222" i="4" s="1"/>
  <c r="DC222" i="4" s="1"/>
  <c r="CD222" i="4"/>
  <c r="CP222" i="4" s="1"/>
  <c r="CC222" i="4"/>
  <c r="CO222" i="4" s="1"/>
  <c r="DA222" i="4" s="1"/>
  <c r="CB222" i="4"/>
  <c r="CA222" i="4"/>
  <c r="CM222" i="4" s="1"/>
  <c r="BZ222" i="4"/>
  <c r="BY222" i="4"/>
  <c r="BX222" i="4"/>
  <c r="CJ222" i="4" s="1"/>
  <c r="CV222" i="4" s="1"/>
  <c r="BW222" i="4"/>
  <c r="CU222" i="4" s="1"/>
  <c r="BV222" i="4"/>
  <c r="CH222" i="4" s="1"/>
  <c r="BU222" i="4"/>
  <c r="BT222" i="4"/>
  <c r="ED221" i="4"/>
  <c r="EA221" i="4"/>
  <c r="DT221" i="4"/>
  <c r="DS221" i="4"/>
  <c r="DQ221" i="4"/>
  <c r="EE221" i="4" s="1"/>
  <c r="DP221" i="4"/>
  <c r="DO221" i="4"/>
  <c r="DN221" i="4"/>
  <c r="DM221" i="4"/>
  <c r="DL221" i="4"/>
  <c r="DK221" i="4"/>
  <c r="DJ221" i="4"/>
  <c r="DX221" i="4" s="1"/>
  <c r="DI221" i="4"/>
  <c r="DW221" i="4" s="1"/>
  <c r="DH221" i="4"/>
  <c r="DG221" i="4"/>
  <c r="DF221" i="4"/>
  <c r="DR221" i="4" s="1"/>
  <c r="DC221" i="4"/>
  <c r="CW221" i="4"/>
  <c r="CV221" i="4"/>
  <c r="CU221" i="4"/>
  <c r="CP221" i="4"/>
  <c r="DB221" i="4" s="1"/>
  <c r="CN221" i="4"/>
  <c r="CZ221" i="4" s="1"/>
  <c r="EB221" i="4" s="1"/>
  <c r="CM221" i="4"/>
  <c r="CY221" i="4" s="1"/>
  <c r="CH221" i="4"/>
  <c r="CT221" i="4" s="1"/>
  <c r="DV221" i="4" s="1"/>
  <c r="CF221" i="4"/>
  <c r="CR221" i="4" s="1"/>
  <c r="CE221" i="4"/>
  <c r="CQ221" i="4" s="1"/>
  <c r="CD221" i="4"/>
  <c r="CC221" i="4"/>
  <c r="CO221" i="4" s="1"/>
  <c r="DA221" i="4" s="1"/>
  <c r="EC221" i="4" s="1"/>
  <c r="CB221" i="4"/>
  <c r="CA221" i="4"/>
  <c r="BZ221" i="4"/>
  <c r="CL221" i="4" s="1"/>
  <c r="CX221" i="4" s="1"/>
  <c r="BY221" i="4"/>
  <c r="BX221" i="4"/>
  <c r="CJ221" i="4" s="1"/>
  <c r="BW221" i="4"/>
  <c r="BV221" i="4"/>
  <c r="BU221" i="4"/>
  <c r="CS221" i="4" s="1"/>
  <c r="DU221" i="4" s="1"/>
  <c r="BT221" i="4"/>
  <c r="DX220" i="4"/>
  <c r="DV220" i="4"/>
  <c r="DS220" i="4"/>
  <c r="DQ220" i="4"/>
  <c r="DP220" i="4"/>
  <c r="DO220" i="4"/>
  <c r="DN220" i="4"/>
  <c r="DM220" i="4"/>
  <c r="DL220" i="4"/>
  <c r="DZ220" i="4" s="1"/>
  <c r="DK220" i="4"/>
  <c r="DY220" i="4" s="1"/>
  <c r="DJ220" i="4"/>
  <c r="DI220" i="4"/>
  <c r="DH220" i="4"/>
  <c r="DG220" i="4"/>
  <c r="DF220" i="4"/>
  <c r="CY220" i="4"/>
  <c r="CW220" i="4"/>
  <c r="CR220" i="4"/>
  <c r="CP220" i="4"/>
  <c r="DB220" i="4" s="1"/>
  <c r="CO220" i="4"/>
  <c r="DA220" i="4" s="1"/>
  <c r="EC220" i="4" s="1"/>
  <c r="CM220" i="4"/>
  <c r="CJ220" i="4"/>
  <c r="CV220" i="4" s="1"/>
  <c r="CH220" i="4"/>
  <c r="CT220" i="4" s="1"/>
  <c r="CS220" i="4"/>
  <c r="DU220" i="4" s="1"/>
  <c r="CE220" i="4"/>
  <c r="CQ220" i="4" s="1"/>
  <c r="DC220" i="4" s="1"/>
  <c r="EE220" i="4" s="1"/>
  <c r="CD220" i="4"/>
  <c r="CC220" i="4"/>
  <c r="CB220" i="4"/>
  <c r="CN220" i="4" s="1"/>
  <c r="CZ220" i="4" s="1"/>
  <c r="CA220" i="4"/>
  <c r="BZ220" i="4"/>
  <c r="CL220" i="4" s="1"/>
  <c r="CX220" i="4" s="1"/>
  <c r="BY220" i="4"/>
  <c r="BX220" i="4"/>
  <c r="BW220" i="4"/>
  <c r="CU220" i="4" s="1"/>
  <c r="DW220" i="4" s="1"/>
  <c r="BV220" i="4"/>
  <c r="BU220" i="4"/>
  <c r="BT220" i="4"/>
  <c r="CF220" i="4" s="1"/>
  <c r="DZ219" i="4"/>
  <c r="DX219" i="4"/>
  <c r="DQ219" i="4"/>
  <c r="DP219" i="4"/>
  <c r="ED219" i="4" s="1"/>
  <c r="DO219" i="4"/>
  <c r="EC219" i="4" s="1"/>
  <c r="DN219" i="4"/>
  <c r="DM219" i="4"/>
  <c r="DL219" i="4"/>
  <c r="DK219" i="4"/>
  <c r="DJ219" i="4"/>
  <c r="DI219" i="4"/>
  <c r="DH219" i="4"/>
  <c r="DG219" i="4"/>
  <c r="DF219" i="4"/>
  <c r="DB219" i="4"/>
  <c r="CT219" i="4"/>
  <c r="CR219" i="4"/>
  <c r="CQ219" i="4"/>
  <c r="DC219" i="4" s="1"/>
  <c r="CL219" i="4"/>
  <c r="CX219" i="4" s="1"/>
  <c r="CJ219" i="4"/>
  <c r="CV219" i="4" s="1"/>
  <c r="CU219" i="4"/>
  <c r="DW219" i="4" s="1"/>
  <c r="CS219" i="4"/>
  <c r="CE219" i="4"/>
  <c r="CD219" i="4"/>
  <c r="CP219" i="4" s="1"/>
  <c r="CC219" i="4"/>
  <c r="CO219" i="4" s="1"/>
  <c r="DA219" i="4" s="1"/>
  <c r="CB219" i="4"/>
  <c r="CN219" i="4" s="1"/>
  <c r="CZ219" i="4" s="1"/>
  <c r="CA219" i="4"/>
  <c r="CM219" i="4" s="1"/>
  <c r="CY219" i="4" s="1"/>
  <c r="BZ219" i="4"/>
  <c r="BY219" i="4"/>
  <c r="CW219" i="4" s="1"/>
  <c r="DY219" i="4" s="1"/>
  <c r="BX219" i="4"/>
  <c r="BW219" i="4"/>
  <c r="BV219" i="4"/>
  <c r="CH219" i="4" s="1"/>
  <c r="BU219" i="4"/>
  <c r="BT219" i="4"/>
  <c r="CF219" i="4" s="1"/>
  <c r="EB218" i="4"/>
  <c r="DQ218" i="4"/>
  <c r="EE218" i="4" s="1"/>
  <c r="DP218" i="4"/>
  <c r="ED218" i="4" s="1"/>
  <c r="DO218" i="4"/>
  <c r="DN218" i="4"/>
  <c r="DM218" i="4"/>
  <c r="DL218" i="4"/>
  <c r="DK218" i="4"/>
  <c r="DJ218" i="4"/>
  <c r="DI218" i="4"/>
  <c r="DH218" i="4"/>
  <c r="DG218" i="4"/>
  <c r="DF218" i="4"/>
  <c r="DA218" i="4"/>
  <c r="CT218" i="4"/>
  <c r="CS218" i="4"/>
  <c r="CQ218" i="4"/>
  <c r="DC218" i="4" s="1"/>
  <c r="CN218" i="4"/>
  <c r="CZ218" i="4" s="1"/>
  <c r="CL218" i="4"/>
  <c r="CX218" i="4" s="1"/>
  <c r="DZ218" i="4" s="1"/>
  <c r="CW218" i="4"/>
  <c r="DY218" i="4" s="1"/>
  <c r="CU218" i="4"/>
  <c r="CF218" i="4"/>
  <c r="CR218" i="4" s="1"/>
  <c r="DT218" i="4" s="1"/>
  <c r="CE218" i="4"/>
  <c r="CD218" i="4"/>
  <c r="CP218" i="4" s="1"/>
  <c r="DB218" i="4" s="1"/>
  <c r="CC218" i="4"/>
  <c r="CO218" i="4" s="1"/>
  <c r="CB218" i="4"/>
  <c r="CA218" i="4"/>
  <c r="CM218" i="4" s="1"/>
  <c r="CY218" i="4" s="1"/>
  <c r="EA218" i="4" s="1"/>
  <c r="BZ218" i="4"/>
  <c r="BY218" i="4"/>
  <c r="BX218" i="4"/>
  <c r="CJ218" i="4" s="1"/>
  <c r="CV218" i="4" s="1"/>
  <c r="BW218" i="4"/>
  <c r="BV218" i="4"/>
  <c r="CH218" i="4" s="1"/>
  <c r="BU218" i="4"/>
  <c r="BT218" i="4"/>
  <c r="ED217" i="4"/>
  <c r="DT217" i="4"/>
  <c r="DQ217" i="4"/>
  <c r="DP217" i="4"/>
  <c r="DO217" i="4"/>
  <c r="DN217" i="4"/>
  <c r="DM217" i="4"/>
  <c r="DL217" i="4"/>
  <c r="DZ217" i="4" s="1"/>
  <c r="DK217" i="4"/>
  <c r="DJ217" i="4"/>
  <c r="DX217" i="4" s="1"/>
  <c r="DI217" i="4"/>
  <c r="DH217" i="4"/>
  <c r="DG217" i="4"/>
  <c r="DF217" i="4"/>
  <c r="DC217" i="4"/>
  <c r="CX217" i="4"/>
  <c r="CW217" i="4"/>
  <c r="CV217" i="4"/>
  <c r="CP217" i="4"/>
  <c r="DB217" i="4" s="1"/>
  <c r="CN217" i="4"/>
  <c r="CZ217" i="4" s="1"/>
  <c r="EB217" i="4" s="1"/>
  <c r="CM217" i="4"/>
  <c r="CY217" i="4" s="1"/>
  <c r="EA217" i="4" s="1"/>
  <c r="CH217" i="4"/>
  <c r="CT217" i="4" s="1"/>
  <c r="DV217" i="4" s="1"/>
  <c r="CF217" i="4"/>
  <c r="CR217" i="4" s="1"/>
  <c r="CE217" i="4"/>
  <c r="CQ217" i="4" s="1"/>
  <c r="CD217" i="4"/>
  <c r="CC217" i="4"/>
  <c r="CO217" i="4" s="1"/>
  <c r="DA217" i="4" s="1"/>
  <c r="EC217" i="4" s="1"/>
  <c r="CB217" i="4"/>
  <c r="CA217" i="4"/>
  <c r="BZ217" i="4"/>
  <c r="CL217" i="4" s="1"/>
  <c r="BY217" i="4"/>
  <c r="BX217" i="4"/>
  <c r="CJ217" i="4" s="1"/>
  <c r="BW217" i="4"/>
  <c r="CU217" i="4" s="1"/>
  <c r="BV217" i="4"/>
  <c r="BU217" i="4"/>
  <c r="CS217" i="4" s="1"/>
  <c r="DU217" i="4" s="1"/>
  <c r="BT217" i="4"/>
  <c r="EA216" i="4"/>
  <c r="DX216" i="4"/>
  <c r="DW216" i="4"/>
  <c r="DQ216" i="4"/>
  <c r="DP216" i="4"/>
  <c r="DO216" i="4"/>
  <c r="EC216" i="4" s="1"/>
  <c r="DN216" i="4"/>
  <c r="DM216" i="4"/>
  <c r="DL216" i="4"/>
  <c r="DZ216" i="4" s="1"/>
  <c r="DK216" i="4"/>
  <c r="DJ216" i="4"/>
  <c r="DI216" i="4"/>
  <c r="DH216" i="4"/>
  <c r="DG216" i="4"/>
  <c r="DF216" i="4"/>
  <c r="CZ216" i="4"/>
  <c r="CX216" i="4"/>
  <c r="CR216" i="4"/>
  <c r="CQ216" i="4"/>
  <c r="DC216" i="4" s="1"/>
  <c r="EE216" i="4" s="1"/>
  <c r="CP216" i="4"/>
  <c r="DB216" i="4" s="1"/>
  <c r="ED216" i="4" s="1"/>
  <c r="CO216" i="4"/>
  <c r="DA216" i="4" s="1"/>
  <c r="CJ216" i="4"/>
  <c r="CV216" i="4" s="1"/>
  <c r="CH216" i="4"/>
  <c r="CT216" i="4" s="1"/>
  <c r="DV216" i="4" s="1"/>
  <c r="CS216" i="4"/>
  <c r="CE216" i="4"/>
  <c r="CD216" i="4"/>
  <c r="CC216" i="4"/>
  <c r="CB216" i="4"/>
  <c r="CN216" i="4" s="1"/>
  <c r="CA216" i="4"/>
  <c r="CM216" i="4" s="1"/>
  <c r="CY216" i="4" s="1"/>
  <c r="BZ216" i="4"/>
  <c r="CL216" i="4" s="1"/>
  <c r="BY216" i="4"/>
  <c r="CW216" i="4" s="1"/>
  <c r="BX216" i="4"/>
  <c r="BW216" i="4"/>
  <c r="CU216" i="4" s="1"/>
  <c r="BV216" i="4"/>
  <c r="BU216" i="4"/>
  <c r="BT216" i="4"/>
  <c r="CF216" i="4" s="1"/>
  <c r="EC215" i="4"/>
  <c r="DZ215" i="4"/>
  <c r="DQ215" i="4"/>
  <c r="EE215" i="4" s="1"/>
  <c r="DP215" i="4"/>
  <c r="DO215" i="4"/>
  <c r="DN215" i="4"/>
  <c r="DM215" i="4"/>
  <c r="DL215" i="4"/>
  <c r="DK215" i="4"/>
  <c r="DJ215" i="4"/>
  <c r="DI215" i="4"/>
  <c r="DH215" i="4"/>
  <c r="DG215" i="4"/>
  <c r="DF215" i="4"/>
  <c r="CT215" i="4"/>
  <c r="CS215" i="4"/>
  <c r="CR215" i="4"/>
  <c r="CQ215" i="4"/>
  <c r="DC215" i="4" s="1"/>
  <c r="CL215" i="4"/>
  <c r="CX215" i="4" s="1"/>
  <c r="CJ215" i="4"/>
  <c r="CV215" i="4" s="1"/>
  <c r="DX215" i="4" s="1"/>
  <c r="CU215" i="4"/>
  <c r="CE215" i="4"/>
  <c r="CD215" i="4"/>
  <c r="CP215" i="4" s="1"/>
  <c r="DB215" i="4" s="1"/>
  <c r="CC215" i="4"/>
  <c r="CO215" i="4" s="1"/>
  <c r="DA215" i="4" s="1"/>
  <c r="CB215" i="4"/>
  <c r="CN215" i="4" s="1"/>
  <c r="CZ215" i="4" s="1"/>
  <c r="CA215" i="4"/>
  <c r="CM215" i="4" s="1"/>
  <c r="CY215" i="4" s="1"/>
  <c r="BZ215" i="4"/>
  <c r="BY215" i="4"/>
  <c r="CW215" i="4" s="1"/>
  <c r="DY215" i="4" s="1"/>
  <c r="BX215" i="4"/>
  <c r="BW215" i="4"/>
  <c r="BV215" i="4"/>
  <c r="CH215" i="4" s="1"/>
  <c r="BU215" i="4"/>
  <c r="BT215" i="4"/>
  <c r="CF215" i="4" s="1"/>
  <c r="EE214" i="4"/>
  <c r="EB214" i="4"/>
  <c r="DZ214" i="4"/>
  <c r="DS214" i="4"/>
  <c r="DQ214" i="4"/>
  <c r="DP214" i="4"/>
  <c r="ED214" i="4" s="1"/>
  <c r="DO214" i="4"/>
  <c r="DN214" i="4"/>
  <c r="DM214" i="4"/>
  <c r="DL214" i="4"/>
  <c r="DK214" i="4"/>
  <c r="DJ214" i="4"/>
  <c r="DI214" i="4"/>
  <c r="DH214" i="4"/>
  <c r="DV214" i="4" s="1"/>
  <c r="DG214" i="4"/>
  <c r="DU214" i="4" s="1"/>
  <c r="DF214" i="4"/>
  <c r="DB214" i="4"/>
  <c r="DA214" i="4"/>
  <c r="CV214" i="4"/>
  <c r="CT214" i="4"/>
  <c r="CN214" i="4"/>
  <c r="CZ214" i="4" s="1"/>
  <c r="CM214" i="4"/>
  <c r="CY214" i="4" s="1"/>
  <c r="EA214" i="4" s="1"/>
  <c r="CL214" i="4"/>
  <c r="CX214" i="4" s="1"/>
  <c r="CW214" i="4"/>
  <c r="CU214" i="4"/>
  <c r="CF214" i="4"/>
  <c r="CR214" i="4" s="1"/>
  <c r="DT214" i="4" s="1"/>
  <c r="CE214" i="4"/>
  <c r="CQ214" i="4" s="1"/>
  <c r="DC214" i="4" s="1"/>
  <c r="CD214" i="4"/>
  <c r="CP214" i="4" s="1"/>
  <c r="CC214" i="4"/>
  <c r="CO214" i="4" s="1"/>
  <c r="CB214" i="4"/>
  <c r="CA214" i="4"/>
  <c r="BZ214" i="4"/>
  <c r="BY214" i="4"/>
  <c r="BX214" i="4"/>
  <c r="CJ214" i="4" s="1"/>
  <c r="BW214" i="4"/>
  <c r="BV214" i="4"/>
  <c r="CH214" i="4" s="1"/>
  <c r="BU214" i="4"/>
  <c r="CS214" i="4" s="1"/>
  <c r="BT214" i="4"/>
  <c r="ED213" i="4"/>
  <c r="DV213" i="4"/>
  <c r="DS213" i="4"/>
  <c r="DQ213" i="4"/>
  <c r="DP213" i="4"/>
  <c r="DO213" i="4"/>
  <c r="DN213" i="4"/>
  <c r="DM213" i="4"/>
  <c r="EA213" i="4" s="1"/>
  <c r="DL213" i="4"/>
  <c r="DK213" i="4"/>
  <c r="DJ213" i="4"/>
  <c r="DI213" i="4"/>
  <c r="DH213" i="4"/>
  <c r="DG213" i="4"/>
  <c r="DF213" i="4"/>
  <c r="DC213" i="4"/>
  <c r="CX213" i="4"/>
  <c r="CP213" i="4"/>
  <c r="DB213" i="4" s="1"/>
  <c r="CN213" i="4"/>
  <c r="CZ213" i="4" s="1"/>
  <c r="EB213" i="4" s="1"/>
  <c r="CM213" i="4"/>
  <c r="CY213" i="4" s="1"/>
  <c r="CW213" i="4"/>
  <c r="CH213" i="4"/>
  <c r="CT213" i="4" s="1"/>
  <c r="CF213" i="4"/>
  <c r="CR213" i="4" s="1"/>
  <c r="DT213" i="4" s="1"/>
  <c r="CE213" i="4"/>
  <c r="CQ213" i="4" s="1"/>
  <c r="CD213" i="4"/>
  <c r="CC213" i="4"/>
  <c r="CO213" i="4" s="1"/>
  <c r="DA213" i="4" s="1"/>
  <c r="EC213" i="4" s="1"/>
  <c r="CB213" i="4"/>
  <c r="CA213" i="4"/>
  <c r="BZ213" i="4"/>
  <c r="CL213" i="4" s="1"/>
  <c r="BY213" i="4"/>
  <c r="BX213" i="4"/>
  <c r="CJ213" i="4" s="1"/>
  <c r="CV213" i="4" s="1"/>
  <c r="BW213" i="4"/>
  <c r="CU213" i="4" s="1"/>
  <c r="BV213" i="4"/>
  <c r="BU213" i="4"/>
  <c r="CS213" i="4" s="1"/>
  <c r="DU213" i="4" s="1"/>
  <c r="BT213" i="4"/>
  <c r="EA212" i="4"/>
  <c r="DX212" i="4"/>
  <c r="DQ212" i="4"/>
  <c r="DP212" i="4"/>
  <c r="ED212" i="4" s="1"/>
  <c r="DO212" i="4"/>
  <c r="EC212" i="4" s="1"/>
  <c r="DN212" i="4"/>
  <c r="DM212" i="4"/>
  <c r="DL212" i="4"/>
  <c r="DK212" i="4"/>
  <c r="DJ212" i="4"/>
  <c r="DI212" i="4"/>
  <c r="DH212" i="4"/>
  <c r="DV212" i="4" s="1"/>
  <c r="DG212" i="4"/>
  <c r="DF212" i="4"/>
  <c r="CW212" i="4"/>
  <c r="CR212" i="4"/>
  <c r="CP212" i="4"/>
  <c r="DB212" i="4" s="1"/>
  <c r="CO212" i="4"/>
  <c r="DA212" i="4" s="1"/>
  <c r="CM212" i="4"/>
  <c r="CY212" i="4" s="1"/>
  <c r="CJ212" i="4"/>
  <c r="CV212" i="4" s="1"/>
  <c r="CH212" i="4"/>
  <c r="CT212" i="4" s="1"/>
  <c r="CS212" i="4"/>
  <c r="CE212" i="4"/>
  <c r="CQ212" i="4" s="1"/>
  <c r="DC212" i="4" s="1"/>
  <c r="EE212" i="4" s="1"/>
  <c r="CD212" i="4"/>
  <c r="CC212" i="4"/>
  <c r="CB212" i="4"/>
  <c r="CN212" i="4" s="1"/>
  <c r="CZ212" i="4" s="1"/>
  <c r="CA212" i="4"/>
  <c r="BZ212" i="4"/>
  <c r="CL212" i="4" s="1"/>
  <c r="CX212" i="4" s="1"/>
  <c r="BY212" i="4"/>
  <c r="BX212" i="4"/>
  <c r="BW212" i="4"/>
  <c r="CU212" i="4" s="1"/>
  <c r="DW212" i="4" s="1"/>
  <c r="BV212" i="4"/>
  <c r="BU212" i="4"/>
  <c r="BT212" i="4"/>
  <c r="CF212" i="4" s="1"/>
  <c r="EE211" i="4"/>
  <c r="DY211" i="4"/>
  <c r="DQ211" i="4"/>
  <c r="DP211" i="4"/>
  <c r="ED211" i="4" s="1"/>
  <c r="DO211" i="4"/>
  <c r="DN211" i="4"/>
  <c r="DM211" i="4"/>
  <c r="DL211" i="4"/>
  <c r="DK211" i="4"/>
  <c r="DJ211" i="4"/>
  <c r="DI211" i="4"/>
  <c r="DH211" i="4"/>
  <c r="DG211" i="4"/>
  <c r="DF211" i="4"/>
  <c r="CW211" i="4"/>
  <c r="CT211" i="4"/>
  <c r="CQ211" i="4"/>
  <c r="DC211" i="4" s="1"/>
  <c r="CL211" i="4"/>
  <c r="CX211" i="4" s="1"/>
  <c r="DZ211" i="4" s="1"/>
  <c r="CJ211" i="4"/>
  <c r="CV211" i="4" s="1"/>
  <c r="CU211" i="4"/>
  <c r="CS211" i="4"/>
  <c r="CE211" i="4"/>
  <c r="CD211" i="4"/>
  <c r="CP211" i="4" s="1"/>
  <c r="DB211" i="4" s="1"/>
  <c r="CC211" i="4"/>
  <c r="CO211" i="4" s="1"/>
  <c r="DA211" i="4" s="1"/>
  <c r="CB211" i="4"/>
  <c r="CN211" i="4" s="1"/>
  <c r="CZ211" i="4" s="1"/>
  <c r="EB211" i="4" s="1"/>
  <c r="CA211" i="4"/>
  <c r="CM211" i="4" s="1"/>
  <c r="CY211" i="4" s="1"/>
  <c r="BZ211" i="4"/>
  <c r="BY211" i="4"/>
  <c r="BX211" i="4"/>
  <c r="BW211" i="4"/>
  <c r="BV211" i="4"/>
  <c r="CH211" i="4" s="1"/>
  <c r="BU211" i="4"/>
  <c r="BT211" i="4"/>
  <c r="CF211" i="4" s="1"/>
  <c r="CR211" i="4" s="1"/>
  <c r="DT210" i="4"/>
  <c r="DQ210" i="4"/>
  <c r="DP210" i="4"/>
  <c r="ED210" i="4" s="1"/>
  <c r="DO210" i="4"/>
  <c r="DN210" i="4"/>
  <c r="DM210" i="4"/>
  <c r="DL210" i="4"/>
  <c r="DK210" i="4"/>
  <c r="DJ210" i="4"/>
  <c r="DI210" i="4"/>
  <c r="DH210" i="4"/>
  <c r="DV210" i="4" s="1"/>
  <c r="DG210" i="4"/>
  <c r="DS210" i="4" s="1"/>
  <c r="DF210" i="4"/>
  <c r="CZ210" i="4"/>
  <c r="EB210" i="4" s="1"/>
  <c r="CY210" i="4"/>
  <c r="CX210" i="4"/>
  <c r="CW210" i="4"/>
  <c r="CQ210" i="4"/>
  <c r="DC210" i="4" s="1"/>
  <c r="EE210" i="4" s="1"/>
  <c r="CP210" i="4"/>
  <c r="DB210" i="4" s="1"/>
  <c r="CN210" i="4"/>
  <c r="CU210" i="4"/>
  <c r="DW210" i="4" s="1"/>
  <c r="CH210" i="4"/>
  <c r="CT210" i="4" s="1"/>
  <c r="CS210" i="4"/>
  <c r="DU210" i="4" s="1"/>
  <c r="CF210" i="4"/>
  <c r="CR210" i="4" s="1"/>
  <c r="CE210" i="4"/>
  <c r="CD210" i="4"/>
  <c r="CC210" i="4"/>
  <c r="CO210" i="4" s="1"/>
  <c r="DA210" i="4" s="1"/>
  <c r="EC210" i="4" s="1"/>
  <c r="CB210" i="4"/>
  <c r="CA210" i="4"/>
  <c r="CM210" i="4" s="1"/>
  <c r="BZ210" i="4"/>
  <c r="CL210" i="4" s="1"/>
  <c r="BY210" i="4"/>
  <c r="BX210" i="4"/>
  <c r="CJ210" i="4" s="1"/>
  <c r="CV210" i="4" s="1"/>
  <c r="DX210" i="4" s="1"/>
  <c r="BW210" i="4"/>
  <c r="BV210" i="4"/>
  <c r="BU210" i="4"/>
  <c r="BT210" i="4"/>
  <c r="DQ209" i="4"/>
  <c r="DP209" i="4"/>
  <c r="ED209" i="4" s="1"/>
  <c r="DO209" i="4"/>
  <c r="EC209" i="4" s="1"/>
  <c r="DN209" i="4"/>
  <c r="DM209" i="4"/>
  <c r="DL209" i="4"/>
  <c r="DK209" i="4"/>
  <c r="DJ209" i="4"/>
  <c r="DX209" i="4" s="1"/>
  <c r="DI209" i="4"/>
  <c r="DH209" i="4"/>
  <c r="DG209" i="4"/>
  <c r="DF209" i="4"/>
  <c r="DA209" i="4"/>
  <c r="CR209" i="4"/>
  <c r="CQ209" i="4"/>
  <c r="DC209" i="4" s="1"/>
  <c r="EE209" i="4" s="1"/>
  <c r="CL209" i="4"/>
  <c r="CX209" i="4" s="1"/>
  <c r="DZ209" i="4" s="1"/>
  <c r="CW209" i="4"/>
  <c r="DY209" i="4" s="1"/>
  <c r="CJ209" i="4"/>
  <c r="CV209" i="4" s="1"/>
  <c r="CE209" i="4"/>
  <c r="CD209" i="4"/>
  <c r="CP209" i="4" s="1"/>
  <c r="DB209" i="4" s="1"/>
  <c r="CC209" i="4"/>
  <c r="CO209" i="4" s="1"/>
  <c r="CB209" i="4"/>
  <c r="CN209" i="4" s="1"/>
  <c r="CZ209" i="4" s="1"/>
  <c r="CA209" i="4"/>
  <c r="CM209" i="4" s="1"/>
  <c r="CY209" i="4" s="1"/>
  <c r="EA209" i="4" s="1"/>
  <c r="BZ209" i="4"/>
  <c r="BY209" i="4"/>
  <c r="BX209" i="4"/>
  <c r="BW209" i="4"/>
  <c r="CU209" i="4" s="1"/>
  <c r="BV209" i="4"/>
  <c r="CH209" i="4" s="1"/>
  <c r="CT209" i="4" s="1"/>
  <c r="BU209" i="4"/>
  <c r="CS209" i="4" s="1"/>
  <c r="BT209" i="4"/>
  <c r="CF209" i="4" s="1"/>
  <c r="DU208" i="4"/>
  <c r="DQ208" i="4"/>
  <c r="DP208" i="4"/>
  <c r="DO208" i="4"/>
  <c r="DN208" i="4"/>
  <c r="DM208" i="4"/>
  <c r="EA208" i="4" s="1"/>
  <c r="DL208" i="4"/>
  <c r="DK208" i="4"/>
  <c r="DJ208" i="4"/>
  <c r="DX208" i="4" s="1"/>
  <c r="DI208" i="4"/>
  <c r="DH208" i="4"/>
  <c r="DV208" i="4" s="1"/>
  <c r="DG208" i="4"/>
  <c r="DF208" i="4"/>
  <c r="DB208" i="4"/>
  <c r="DA208" i="4"/>
  <c r="EC208" i="4" s="1"/>
  <c r="CO208" i="4"/>
  <c r="CM208" i="4"/>
  <c r="CY208" i="4" s="1"/>
  <c r="CL208" i="4"/>
  <c r="CX208" i="4" s="1"/>
  <c r="DZ208" i="4" s="1"/>
  <c r="CW208" i="4"/>
  <c r="DY208" i="4" s="1"/>
  <c r="CE208" i="4"/>
  <c r="CQ208" i="4" s="1"/>
  <c r="DC208" i="4" s="1"/>
  <c r="CD208" i="4"/>
  <c r="CP208" i="4" s="1"/>
  <c r="CC208" i="4"/>
  <c r="CB208" i="4"/>
  <c r="CN208" i="4" s="1"/>
  <c r="CZ208" i="4" s="1"/>
  <c r="EB208" i="4" s="1"/>
  <c r="CA208" i="4"/>
  <c r="BZ208" i="4"/>
  <c r="BY208" i="4"/>
  <c r="BX208" i="4"/>
  <c r="CJ208" i="4" s="1"/>
  <c r="CV208" i="4" s="1"/>
  <c r="BW208" i="4"/>
  <c r="CU208" i="4" s="1"/>
  <c r="BV208" i="4"/>
  <c r="CH208" i="4" s="1"/>
  <c r="CT208" i="4" s="1"/>
  <c r="BU208" i="4"/>
  <c r="CS208" i="4" s="1"/>
  <c r="BT208" i="4"/>
  <c r="CF208" i="4" s="1"/>
  <c r="CR208" i="4" s="1"/>
  <c r="DT208" i="4" s="1"/>
  <c r="EE207" i="4"/>
  <c r="EA207" i="4"/>
  <c r="DU207" i="4"/>
  <c r="DQ207" i="4"/>
  <c r="DP207" i="4"/>
  <c r="DO207" i="4"/>
  <c r="EC207" i="4" s="1"/>
  <c r="DN207" i="4"/>
  <c r="EB207" i="4" s="1"/>
  <c r="DM207" i="4"/>
  <c r="DL207" i="4"/>
  <c r="DK207" i="4"/>
  <c r="DJ207" i="4"/>
  <c r="DI207" i="4"/>
  <c r="DH207" i="4"/>
  <c r="DG207" i="4"/>
  <c r="DS207" i="4" s="1"/>
  <c r="DF207" i="4"/>
  <c r="CW207" i="4"/>
  <c r="CU207" i="4"/>
  <c r="DW207" i="4" s="1"/>
  <c r="CP207" i="4"/>
  <c r="DB207" i="4" s="1"/>
  <c r="ED207" i="4" s="1"/>
  <c r="CO207" i="4"/>
  <c r="DA207" i="4" s="1"/>
  <c r="CN207" i="4"/>
  <c r="CZ207" i="4" s="1"/>
  <c r="CL207" i="4"/>
  <c r="CX207" i="4" s="1"/>
  <c r="DZ207" i="4" s="1"/>
  <c r="CS207" i="4"/>
  <c r="CF207" i="4"/>
  <c r="CR207" i="4" s="1"/>
  <c r="CE207" i="4"/>
  <c r="CQ207" i="4" s="1"/>
  <c r="DC207" i="4" s="1"/>
  <c r="CD207" i="4"/>
  <c r="CC207" i="4"/>
  <c r="CB207" i="4"/>
  <c r="CA207" i="4"/>
  <c r="CM207" i="4" s="1"/>
  <c r="CY207" i="4" s="1"/>
  <c r="BZ207" i="4"/>
  <c r="BY207" i="4"/>
  <c r="BX207" i="4"/>
  <c r="CJ207" i="4" s="1"/>
  <c r="CV207" i="4" s="1"/>
  <c r="BW207" i="4"/>
  <c r="BV207" i="4"/>
  <c r="CH207" i="4" s="1"/>
  <c r="CT207" i="4" s="1"/>
  <c r="DV207" i="4" s="1"/>
  <c r="BU207" i="4"/>
  <c r="BT207" i="4"/>
  <c r="EB206" i="4"/>
  <c r="DX206" i="4"/>
  <c r="DQ206" i="4"/>
  <c r="EE206" i="4" s="1"/>
  <c r="DP206" i="4"/>
  <c r="DO206" i="4"/>
  <c r="DN206" i="4"/>
  <c r="DM206" i="4"/>
  <c r="DL206" i="4"/>
  <c r="DK206" i="4"/>
  <c r="DJ206" i="4"/>
  <c r="DI206" i="4"/>
  <c r="DH206" i="4"/>
  <c r="DG206" i="4"/>
  <c r="DF206" i="4"/>
  <c r="CT206" i="4"/>
  <c r="CS206" i="4"/>
  <c r="CR206" i="4"/>
  <c r="DT206" i="4" s="1"/>
  <c r="CQ206" i="4"/>
  <c r="DC206" i="4" s="1"/>
  <c r="CP206" i="4"/>
  <c r="DB206" i="4" s="1"/>
  <c r="CO206" i="4"/>
  <c r="DA206" i="4" s="1"/>
  <c r="CU206" i="4"/>
  <c r="CH206" i="4"/>
  <c r="CF206" i="4"/>
  <c r="CE206" i="4"/>
  <c r="CD206" i="4"/>
  <c r="CC206" i="4"/>
  <c r="CB206" i="4"/>
  <c r="CN206" i="4" s="1"/>
  <c r="CZ206" i="4" s="1"/>
  <c r="CA206" i="4"/>
  <c r="CM206" i="4" s="1"/>
  <c r="CY206" i="4" s="1"/>
  <c r="BZ206" i="4"/>
  <c r="CL206" i="4" s="1"/>
  <c r="CX206" i="4" s="1"/>
  <c r="BY206" i="4"/>
  <c r="CW206" i="4" s="1"/>
  <c r="DY206" i="4" s="1"/>
  <c r="BX206" i="4"/>
  <c r="CJ206" i="4" s="1"/>
  <c r="CV206" i="4" s="1"/>
  <c r="BW206" i="4"/>
  <c r="BV206" i="4"/>
  <c r="BU206" i="4"/>
  <c r="BT206" i="4"/>
  <c r="DZ205" i="4"/>
  <c r="DQ205" i="4"/>
  <c r="DP205" i="4"/>
  <c r="ED205" i="4" s="1"/>
  <c r="DO205" i="4"/>
  <c r="EC205" i="4" s="1"/>
  <c r="DN205" i="4"/>
  <c r="DM205" i="4"/>
  <c r="DL205" i="4"/>
  <c r="DK205" i="4"/>
  <c r="DJ205" i="4"/>
  <c r="DI205" i="4"/>
  <c r="DH205" i="4"/>
  <c r="DG205" i="4"/>
  <c r="DF205" i="4"/>
  <c r="CY205" i="4"/>
  <c r="EA205" i="4" s="1"/>
  <c r="CX205" i="4"/>
  <c r="CP205" i="4"/>
  <c r="DB205" i="4" s="1"/>
  <c r="CN205" i="4"/>
  <c r="CZ205" i="4" s="1"/>
  <c r="CM205" i="4"/>
  <c r="CL205" i="4"/>
  <c r="CW205" i="4"/>
  <c r="DY205" i="4" s="1"/>
  <c r="CH205" i="4"/>
  <c r="CT205" i="4" s="1"/>
  <c r="CF205" i="4"/>
  <c r="CR205" i="4" s="1"/>
  <c r="DT205" i="4" s="1"/>
  <c r="CE205" i="4"/>
  <c r="CQ205" i="4" s="1"/>
  <c r="DC205" i="4" s="1"/>
  <c r="EE205" i="4" s="1"/>
  <c r="CD205" i="4"/>
  <c r="CC205" i="4"/>
  <c r="CO205" i="4" s="1"/>
  <c r="DA205" i="4" s="1"/>
  <c r="CB205" i="4"/>
  <c r="CA205" i="4"/>
  <c r="BZ205" i="4"/>
  <c r="BY205" i="4"/>
  <c r="BX205" i="4"/>
  <c r="CJ205" i="4" s="1"/>
  <c r="CV205" i="4" s="1"/>
  <c r="DX205" i="4" s="1"/>
  <c r="BW205" i="4"/>
  <c r="CU205" i="4" s="1"/>
  <c r="BV205" i="4"/>
  <c r="BU205" i="4"/>
  <c r="CS205" i="4" s="1"/>
  <c r="BT205" i="4"/>
  <c r="EA204" i="4"/>
  <c r="DQ204" i="4"/>
  <c r="EE204" i="4" s="1"/>
  <c r="DP204" i="4"/>
  <c r="ED204" i="4" s="1"/>
  <c r="DO204" i="4"/>
  <c r="DN204" i="4"/>
  <c r="DM204" i="4"/>
  <c r="DL204" i="4"/>
  <c r="DK204" i="4"/>
  <c r="DJ204" i="4"/>
  <c r="DI204" i="4"/>
  <c r="DH204" i="4"/>
  <c r="DG204" i="4"/>
  <c r="DF204" i="4"/>
  <c r="DC204" i="4"/>
  <c r="DA204" i="4"/>
  <c r="EC204" i="4" s="1"/>
  <c r="CZ204" i="4"/>
  <c r="EB204" i="4" s="1"/>
  <c r="CV204" i="4"/>
  <c r="CU204" i="4"/>
  <c r="CM204" i="4"/>
  <c r="CY204" i="4" s="1"/>
  <c r="CL204" i="4"/>
  <c r="CX204" i="4" s="1"/>
  <c r="DZ204" i="4" s="1"/>
  <c r="CW204" i="4"/>
  <c r="DY204" i="4" s="1"/>
  <c r="CJ204" i="4"/>
  <c r="CH204" i="4"/>
  <c r="CT204" i="4" s="1"/>
  <c r="CE204" i="4"/>
  <c r="CQ204" i="4" s="1"/>
  <c r="CD204" i="4"/>
  <c r="CP204" i="4" s="1"/>
  <c r="DB204" i="4" s="1"/>
  <c r="CC204" i="4"/>
  <c r="CO204" i="4" s="1"/>
  <c r="CB204" i="4"/>
  <c r="CN204" i="4" s="1"/>
  <c r="CA204" i="4"/>
  <c r="BZ204" i="4"/>
  <c r="BY204" i="4"/>
  <c r="BX204" i="4"/>
  <c r="BW204" i="4"/>
  <c r="BV204" i="4"/>
  <c r="BU204" i="4"/>
  <c r="CS204" i="4" s="1"/>
  <c r="DU204" i="4" s="1"/>
  <c r="BT204" i="4"/>
  <c r="CF204" i="4" s="1"/>
  <c r="CR204" i="4" s="1"/>
  <c r="DT204" i="4" s="1"/>
  <c r="DQ203" i="4"/>
  <c r="DP203" i="4"/>
  <c r="DO203" i="4"/>
  <c r="DN203" i="4"/>
  <c r="DM203" i="4"/>
  <c r="DL203" i="4"/>
  <c r="DK203" i="4"/>
  <c r="DJ203" i="4"/>
  <c r="DI203" i="4"/>
  <c r="DH203" i="4"/>
  <c r="DG203" i="4"/>
  <c r="DF203" i="4"/>
  <c r="DB203" i="4"/>
  <c r="ED203" i="4" s="1"/>
  <c r="CZ203" i="4"/>
  <c r="CP203" i="4"/>
  <c r="CO203" i="4"/>
  <c r="DA203" i="4" s="1"/>
  <c r="CN203" i="4"/>
  <c r="CM203" i="4"/>
  <c r="CY203" i="4" s="1"/>
  <c r="CH203" i="4"/>
  <c r="CT203" i="4" s="1"/>
  <c r="DV203" i="4" s="1"/>
  <c r="CS203" i="4"/>
  <c r="DU203" i="4" s="1"/>
  <c r="CF203" i="4"/>
  <c r="CR203" i="4" s="1"/>
  <c r="CE203" i="4"/>
  <c r="CQ203" i="4" s="1"/>
  <c r="DC203" i="4" s="1"/>
  <c r="EE203" i="4" s="1"/>
  <c r="CD203" i="4"/>
  <c r="CC203" i="4"/>
  <c r="CB203" i="4"/>
  <c r="CA203" i="4"/>
  <c r="BZ203" i="4"/>
  <c r="CL203" i="4" s="1"/>
  <c r="CX203" i="4" s="1"/>
  <c r="DZ203" i="4" s="1"/>
  <c r="BY203" i="4"/>
  <c r="CW203" i="4" s="1"/>
  <c r="BX203" i="4"/>
  <c r="CJ203" i="4" s="1"/>
  <c r="CV203" i="4" s="1"/>
  <c r="DX203" i="4" s="1"/>
  <c r="BW203" i="4"/>
  <c r="CU203" i="4" s="1"/>
  <c r="DW203" i="4" s="1"/>
  <c r="BV203" i="4"/>
  <c r="BU203" i="4"/>
  <c r="BT203" i="4"/>
  <c r="DQ202" i="4"/>
  <c r="DP202" i="4"/>
  <c r="DO202" i="4"/>
  <c r="DN202" i="4"/>
  <c r="DM202" i="4"/>
  <c r="DL202" i="4"/>
  <c r="DK202" i="4"/>
  <c r="DJ202" i="4"/>
  <c r="DI202" i="4"/>
  <c r="DW202" i="4" s="1"/>
  <c r="DH202" i="4"/>
  <c r="DG202" i="4"/>
  <c r="DF202" i="4"/>
  <c r="CQ202" i="4"/>
  <c r="DC202" i="4" s="1"/>
  <c r="EE202" i="4" s="1"/>
  <c r="CO202" i="4"/>
  <c r="DA202" i="4" s="1"/>
  <c r="EC202" i="4" s="1"/>
  <c r="CL202" i="4"/>
  <c r="CX202" i="4" s="1"/>
  <c r="DZ202" i="4" s="1"/>
  <c r="CW202" i="4"/>
  <c r="DY202" i="4" s="1"/>
  <c r="CJ202" i="4"/>
  <c r="CV202" i="4" s="1"/>
  <c r="CU202" i="4"/>
  <c r="CS202" i="4"/>
  <c r="DU202" i="4" s="1"/>
  <c r="CE202" i="4"/>
  <c r="CD202" i="4"/>
  <c r="CP202" i="4" s="1"/>
  <c r="DB202" i="4" s="1"/>
  <c r="ED202" i="4" s="1"/>
  <c r="CC202" i="4"/>
  <c r="CB202" i="4"/>
  <c r="CN202" i="4" s="1"/>
  <c r="CZ202" i="4" s="1"/>
  <c r="CA202" i="4"/>
  <c r="CM202" i="4" s="1"/>
  <c r="CY202" i="4" s="1"/>
  <c r="BZ202" i="4"/>
  <c r="BY202" i="4"/>
  <c r="BX202" i="4"/>
  <c r="BW202" i="4"/>
  <c r="BV202" i="4"/>
  <c r="CH202" i="4" s="1"/>
  <c r="CT202" i="4" s="1"/>
  <c r="DV202" i="4" s="1"/>
  <c r="BU202" i="4"/>
  <c r="BT202" i="4"/>
  <c r="CF202" i="4" s="1"/>
  <c r="CR202" i="4" s="1"/>
  <c r="ED201" i="4"/>
  <c r="DQ201" i="4"/>
  <c r="DP201" i="4"/>
  <c r="DO201" i="4"/>
  <c r="DN201" i="4"/>
  <c r="DM201" i="4"/>
  <c r="DL201" i="4"/>
  <c r="DK201" i="4"/>
  <c r="DJ201" i="4"/>
  <c r="DI201" i="4"/>
  <c r="DH201" i="4"/>
  <c r="DG201" i="4"/>
  <c r="DF201" i="4"/>
  <c r="DC201" i="4"/>
  <c r="EE201" i="4" s="1"/>
  <c r="DB201" i="4"/>
  <c r="DA201" i="4"/>
  <c r="CT201" i="4"/>
  <c r="CS201" i="4"/>
  <c r="CQ201" i="4"/>
  <c r="CP201" i="4"/>
  <c r="CW201" i="4"/>
  <c r="CJ201" i="4"/>
  <c r="CV201" i="4" s="1"/>
  <c r="CU201" i="4"/>
  <c r="CH201" i="4"/>
  <c r="CE201" i="4"/>
  <c r="CD201" i="4"/>
  <c r="CC201" i="4"/>
  <c r="CO201" i="4" s="1"/>
  <c r="CB201" i="4"/>
  <c r="CN201" i="4" s="1"/>
  <c r="CZ201" i="4" s="1"/>
  <c r="EB201" i="4" s="1"/>
  <c r="CA201" i="4"/>
  <c r="CM201" i="4" s="1"/>
  <c r="CY201" i="4" s="1"/>
  <c r="EA201" i="4" s="1"/>
  <c r="BZ201" i="4"/>
  <c r="CL201" i="4" s="1"/>
  <c r="CX201" i="4" s="1"/>
  <c r="BY201" i="4"/>
  <c r="BX201" i="4"/>
  <c r="BW201" i="4"/>
  <c r="BV201" i="4"/>
  <c r="BU201" i="4"/>
  <c r="BT201" i="4"/>
  <c r="CF201" i="4" s="1"/>
  <c r="CR201" i="4" s="1"/>
  <c r="DT201" i="4" s="1"/>
  <c r="DQ200" i="4"/>
  <c r="DP200" i="4"/>
  <c r="DO200" i="4"/>
  <c r="DN200" i="4"/>
  <c r="DM200" i="4"/>
  <c r="EA200" i="4" s="1"/>
  <c r="DL200" i="4"/>
  <c r="DK200" i="4"/>
  <c r="DJ200" i="4"/>
  <c r="DI200" i="4"/>
  <c r="DH200" i="4"/>
  <c r="DG200" i="4"/>
  <c r="DF200" i="4"/>
  <c r="CX200" i="4"/>
  <c r="CP200" i="4"/>
  <c r="DB200" i="4" s="1"/>
  <c r="CO200" i="4"/>
  <c r="DA200" i="4" s="1"/>
  <c r="EC200" i="4" s="1"/>
  <c r="CN200" i="4"/>
  <c r="CZ200" i="4" s="1"/>
  <c r="CM200" i="4"/>
  <c r="CY200" i="4" s="1"/>
  <c r="CL200" i="4"/>
  <c r="CH200" i="4"/>
  <c r="CT200" i="4" s="1"/>
  <c r="CS200" i="4"/>
  <c r="DU200" i="4" s="1"/>
  <c r="CF200" i="4"/>
  <c r="CR200" i="4" s="1"/>
  <c r="CE200" i="4"/>
  <c r="CQ200" i="4" s="1"/>
  <c r="DC200" i="4" s="1"/>
  <c r="CD200" i="4"/>
  <c r="CC200" i="4"/>
  <c r="CB200" i="4"/>
  <c r="CA200" i="4"/>
  <c r="BZ200" i="4"/>
  <c r="BY200" i="4"/>
  <c r="CW200" i="4" s="1"/>
  <c r="DY200" i="4" s="1"/>
  <c r="BX200" i="4"/>
  <c r="CJ200" i="4" s="1"/>
  <c r="CV200" i="4" s="1"/>
  <c r="DX200" i="4" s="1"/>
  <c r="BW200" i="4"/>
  <c r="CU200" i="4" s="1"/>
  <c r="BV200" i="4"/>
  <c r="BU200" i="4"/>
  <c r="BT200" i="4"/>
  <c r="DQ199" i="4"/>
  <c r="DP199" i="4"/>
  <c r="DO199" i="4"/>
  <c r="DN199" i="4"/>
  <c r="DM199" i="4"/>
  <c r="DS199" i="4" s="1"/>
  <c r="DL199" i="4"/>
  <c r="DK199" i="4"/>
  <c r="DJ199" i="4"/>
  <c r="DI199" i="4"/>
  <c r="DH199" i="4"/>
  <c r="DG199" i="4"/>
  <c r="DF199" i="4"/>
  <c r="DR199" i="4" s="1"/>
  <c r="CV199" i="4"/>
  <c r="CU199" i="4"/>
  <c r="DW199" i="4" s="1"/>
  <c r="CN199" i="4"/>
  <c r="CZ199" i="4" s="1"/>
  <c r="EB199" i="4" s="1"/>
  <c r="CM199" i="4"/>
  <c r="CY199" i="4" s="1"/>
  <c r="CL199" i="4"/>
  <c r="CX199" i="4" s="1"/>
  <c r="CW199" i="4"/>
  <c r="CF199" i="4"/>
  <c r="CR199" i="4" s="1"/>
  <c r="DT199" i="4" s="1"/>
  <c r="CE199" i="4"/>
  <c r="CQ199" i="4" s="1"/>
  <c r="DC199" i="4" s="1"/>
  <c r="EE199" i="4" s="1"/>
  <c r="CD199" i="4"/>
  <c r="CP199" i="4" s="1"/>
  <c r="DB199" i="4" s="1"/>
  <c r="ED199" i="4" s="1"/>
  <c r="CC199" i="4"/>
  <c r="CO199" i="4" s="1"/>
  <c r="DA199" i="4" s="1"/>
  <c r="EC199" i="4" s="1"/>
  <c r="CB199" i="4"/>
  <c r="CA199" i="4"/>
  <c r="BZ199" i="4"/>
  <c r="BY199" i="4"/>
  <c r="BX199" i="4"/>
  <c r="CJ199" i="4" s="1"/>
  <c r="BW199" i="4"/>
  <c r="BV199" i="4"/>
  <c r="CH199" i="4" s="1"/>
  <c r="CT199" i="4" s="1"/>
  <c r="DV199" i="4" s="1"/>
  <c r="BU199" i="4"/>
  <c r="CS199" i="4" s="1"/>
  <c r="DU199" i="4" s="1"/>
  <c r="BT199" i="4"/>
  <c r="EC198" i="4"/>
  <c r="EB198" i="4"/>
  <c r="DS198" i="4"/>
  <c r="DQ198" i="4"/>
  <c r="DP198" i="4"/>
  <c r="DO198" i="4"/>
  <c r="DN198" i="4"/>
  <c r="DM198" i="4"/>
  <c r="EA198" i="4" s="1"/>
  <c r="DL198" i="4"/>
  <c r="DK198" i="4"/>
  <c r="DJ198" i="4"/>
  <c r="DI198" i="4"/>
  <c r="DH198" i="4"/>
  <c r="DG198" i="4"/>
  <c r="DF198" i="4"/>
  <c r="CP198" i="4"/>
  <c r="DB198" i="4" s="1"/>
  <c r="ED198" i="4" s="1"/>
  <c r="CO198" i="4"/>
  <c r="DA198" i="4" s="1"/>
  <c r="CN198" i="4"/>
  <c r="CZ198" i="4" s="1"/>
  <c r="CM198" i="4"/>
  <c r="CY198" i="4" s="1"/>
  <c r="CH198" i="4"/>
  <c r="CT198" i="4" s="1"/>
  <c r="DV198" i="4" s="1"/>
  <c r="CS198" i="4"/>
  <c r="DU198" i="4" s="1"/>
  <c r="CF198" i="4"/>
  <c r="CR198" i="4" s="1"/>
  <c r="DT198" i="4" s="1"/>
  <c r="CE198" i="4"/>
  <c r="CQ198" i="4" s="1"/>
  <c r="DC198" i="4" s="1"/>
  <c r="CD198" i="4"/>
  <c r="CC198" i="4"/>
  <c r="CB198" i="4"/>
  <c r="CA198" i="4"/>
  <c r="BZ198" i="4"/>
  <c r="CL198" i="4" s="1"/>
  <c r="CX198" i="4" s="1"/>
  <c r="BY198" i="4"/>
  <c r="CW198" i="4" s="1"/>
  <c r="BX198" i="4"/>
  <c r="CJ198" i="4" s="1"/>
  <c r="CV198" i="4" s="1"/>
  <c r="BW198" i="4"/>
  <c r="CU198" i="4" s="1"/>
  <c r="BV198" i="4"/>
  <c r="BU198" i="4"/>
  <c r="BT198" i="4"/>
  <c r="DQ197" i="4"/>
  <c r="DP197" i="4"/>
  <c r="DO197" i="4"/>
  <c r="EC197" i="4" s="1"/>
  <c r="DN197" i="4"/>
  <c r="EB197" i="4" s="1"/>
  <c r="DM197" i="4"/>
  <c r="DL197" i="4"/>
  <c r="DK197" i="4"/>
  <c r="DJ197" i="4"/>
  <c r="DI197" i="4"/>
  <c r="DH197" i="4"/>
  <c r="DG197" i="4"/>
  <c r="DF197" i="4"/>
  <c r="DT197" i="4" s="1"/>
  <c r="CN197" i="4"/>
  <c r="CZ197" i="4" s="1"/>
  <c r="CF197" i="4"/>
  <c r="CR197" i="4" s="1"/>
  <c r="CE197" i="4"/>
  <c r="CQ197" i="4" s="1"/>
  <c r="DC197" i="4" s="1"/>
  <c r="EE197" i="4" s="1"/>
  <c r="CD197" i="4"/>
  <c r="CP197" i="4" s="1"/>
  <c r="DB197" i="4" s="1"/>
  <c r="CC197" i="4"/>
  <c r="CO197" i="4" s="1"/>
  <c r="DA197" i="4" s="1"/>
  <c r="CB197" i="4"/>
  <c r="CA197" i="4"/>
  <c r="CM197" i="4" s="1"/>
  <c r="CY197" i="4" s="1"/>
  <c r="EA197" i="4" s="1"/>
  <c r="BZ197" i="4"/>
  <c r="CL197" i="4" s="1"/>
  <c r="CX197" i="4" s="1"/>
  <c r="DZ197" i="4" s="1"/>
  <c r="BY197" i="4"/>
  <c r="CK197" i="4" s="1"/>
  <c r="CW197" i="4" s="1"/>
  <c r="BX197" i="4"/>
  <c r="CJ197" i="4" s="1"/>
  <c r="CV197" i="4" s="1"/>
  <c r="BW197" i="4"/>
  <c r="BV197" i="4"/>
  <c r="CH197" i="4" s="1"/>
  <c r="CT197" i="4" s="1"/>
  <c r="BU197" i="4"/>
  <c r="BT197" i="4"/>
  <c r="DQ196" i="4"/>
  <c r="DP196" i="4"/>
  <c r="ED196" i="4" s="1"/>
  <c r="DO196" i="4"/>
  <c r="DN196" i="4"/>
  <c r="DM196" i="4"/>
  <c r="DL196" i="4"/>
  <c r="DK196" i="4"/>
  <c r="DJ196" i="4"/>
  <c r="DI196" i="4"/>
  <c r="DH196" i="4"/>
  <c r="DG196" i="4"/>
  <c r="DF196" i="4"/>
  <c r="CN196" i="4"/>
  <c r="CZ196" i="4" s="1"/>
  <c r="CF196" i="4"/>
  <c r="CR196" i="4" s="1"/>
  <c r="CE196" i="4"/>
  <c r="CQ196" i="4" s="1"/>
  <c r="DC196" i="4" s="1"/>
  <c r="CD196" i="4"/>
  <c r="CP196" i="4" s="1"/>
  <c r="DB196" i="4" s="1"/>
  <c r="CC196" i="4"/>
  <c r="CO196" i="4" s="1"/>
  <c r="DA196" i="4" s="1"/>
  <c r="CB196" i="4"/>
  <c r="CA196" i="4"/>
  <c r="CM196" i="4" s="1"/>
  <c r="CY196" i="4" s="1"/>
  <c r="BZ196" i="4"/>
  <c r="CL196" i="4" s="1"/>
  <c r="CX196" i="4" s="1"/>
  <c r="BY196" i="4"/>
  <c r="BX196" i="4"/>
  <c r="CJ196" i="4" s="1"/>
  <c r="CV196" i="4" s="1"/>
  <c r="BW196" i="4"/>
  <c r="BV196" i="4"/>
  <c r="CH196" i="4" s="1"/>
  <c r="CT196" i="4" s="1"/>
  <c r="DV196" i="4" s="1"/>
  <c r="BU196" i="4"/>
  <c r="CG196" i="4" s="1"/>
  <c r="CS196" i="4" s="1"/>
  <c r="DU196" i="4" s="1"/>
  <c r="BT196" i="4"/>
  <c r="DQ195" i="4"/>
  <c r="DP195" i="4"/>
  <c r="DO195" i="4"/>
  <c r="EC195" i="4" s="1"/>
  <c r="DN195" i="4"/>
  <c r="DM195" i="4"/>
  <c r="DL195" i="4"/>
  <c r="DK195" i="4"/>
  <c r="DJ195" i="4"/>
  <c r="DI195" i="4"/>
  <c r="DH195" i="4"/>
  <c r="DG195" i="4"/>
  <c r="DS195" i="4" s="1"/>
  <c r="DF195" i="4"/>
  <c r="CJ195" i="4"/>
  <c r="CV195" i="4" s="1"/>
  <c r="DX195" i="4" s="1"/>
  <c r="CE195" i="4"/>
  <c r="CQ195" i="4" s="1"/>
  <c r="DC195" i="4" s="1"/>
  <c r="EE195" i="4" s="1"/>
  <c r="CD195" i="4"/>
  <c r="CP195" i="4" s="1"/>
  <c r="DB195" i="4" s="1"/>
  <c r="CC195" i="4"/>
  <c r="CO195" i="4" s="1"/>
  <c r="DA195" i="4" s="1"/>
  <c r="CB195" i="4"/>
  <c r="CN195" i="4" s="1"/>
  <c r="CZ195" i="4" s="1"/>
  <c r="CA195" i="4"/>
  <c r="CM195" i="4" s="1"/>
  <c r="CY195" i="4" s="1"/>
  <c r="EA195" i="4" s="1"/>
  <c r="BZ195" i="4"/>
  <c r="CL195" i="4" s="1"/>
  <c r="CX195" i="4" s="1"/>
  <c r="BY195" i="4"/>
  <c r="BX195" i="4"/>
  <c r="BW195" i="4"/>
  <c r="CI195" i="4" s="1"/>
  <c r="CU195" i="4" s="1"/>
  <c r="DW195" i="4" s="1"/>
  <c r="BV195" i="4"/>
  <c r="CH195" i="4" s="1"/>
  <c r="CT195" i="4" s="1"/>
  <c r="BU195" i="4"/>
  <c r="BT195" i="4"/>
  <c r="CF195" i="4" s="1"/>
  <c r="CR195" i="4" s="1"/>
  <c r="DQ194" i="4"/>
  <c r="DP194" i="4"/>
  <c r="DO194" i="4"/>
  <c r="DN194" i="4"/>
  <c r="DM194" i="4"/>
  <c r="DL194" i="4"/>
  <c r="DK194" i="4"/>
  <c r="DJ194" i="4"/>
  <c r="DI194" i="4"/>
  <c r="DH194" i="4"/>
  <c r="DG194" i="4"/>
  <c r="DS194" i="4" s="1"/>
  <c r="DF194" i="4"/>
  <c r="DT194" i="4" s="1"/>
  <c r="CR194" i="4"/>
  <c r="CL194" i="4"/>
  <c r="CX194" i="4" s="1"/>
  <c r="DZ194" i="4" s="1"/>
  <c r="CE194" i="4"/>
  <c r="CQ194" i="4" s="1"/>
  <c r="DC194" i="4" s="1"/>
  <c r="CD194" i="4"/>
  <c r="CP194" i="4" s="1"/>
  <c r="DB194" i="4" s="1"/>
  <c r="CC194" i="4"/>
  <c r="CO194" i="4" s="1"/>
  <c r="DA194" i="4" s="1"/>
  <c r="EC194" i="4" s="1"/>
  <c r="CB194" i="4"/>
  <c r="CN194" i="4" s="1"/>
  <c r="CZ194" i="4" s="1"/>
  <c r="CA194" i="4"/>
  <c r="CM194" i="4" s="1"/>
  <c r="CY194" i="4" s="1"/>
  <c r="BZ194" i="4"/>
  <c r="BY194" i="4"/>
  <c r="BX194" i="4"/>
  <c r="CJ194" i="4" s="1"/>
  <c r="CV194" i="4" s="1"/>
  <c r="BW194" i="4"/>
  <c r="BV194" i="4"/>
  <c r="CH194" i="4" s="1"/>
  <c r="CT194" i="4" s="1"/>
  <c r="BU194" i="4"/>
  <c r="BT194" i="4"/>
  <c r="CF194" i="4" s="1"/>
  <c r="EA193" i="4"/>
  <c r="DQ193" i="4"/>
  <c r="DP193" i="4"/>
  <c r="DO193" i="4"/>
  <c r="DN193" i="4"/>
  <c r="DM193" i="4"/>
  <c r="DL193" i="4"/>
  <c r="DK193" i="4"/>
  <c r="DJ193" i="4"/>
  <c r="DI193" i="4"/>
  <c r="DH193" i="4"/>
  <c r="DG193" i="4"/>
  <c r="DF193" i="4"/>
  <c r="CL193" i="4"/>
  <c r="CX193" i="4" s="1"/>
  <c r="CE193" i="4"/>
  <c r="CQ193" i="4" s="1"/>
  <c r="DC193" i="4" s="1"/>
  <c r="EE193" i="4" s="1"/>
  <c r="CD193" i="4"/>
  <c r="CP193" i="4" s="1"/>
  <c r="DB193" i="4" s="1"/>
  <c r="CC193" i="4"/>
  <c r="CO193" i="4" s="1"/>
  <c r="DA193" i="4" s="1"/>
  <c r="CB193" i="4"/>
  <c r="CN193" i="4" s="1"/>
  <c r="CZ193" i="4" s="1"/>
  <c r="CA193" i="4"/>
  <c r="CM193" i="4" s="1"/>
  <c r="CY193" i="4" s="1"/>
  <c r="BZ193" i="4"/>
  <c r="BY193" i="4"/>
  <c r="BX193" i="4"/>
  <c r="CJ193" i="4" s="1"/>
  <c r="CV193" i="4" s="1"/>
  <c r="BW193" i="4"/>
  <c r="CI193" i="4" s="1"/>
  <c r="CU193" i="4" s="1"/>
  <c r="DW193" i="4" s="1"/>
  <c r="BV193" i="4"/>
  <c r="CH193" i="4" s="1"/>
  <c r="CT193" i="4" s="1"/>
  <c r="BU193" i="4"/>
  <c r="BT193" i="4"/>
  <c r="CF193" i="4" s="1"/>
  <c r="CR193" i="4" s="1"/>
  <c r="DT193" i="4" s="1"/>
  <c r="DQ192" i="4"/>
  <c r="DP192" i="4"/>
  <c r="DO192" i="4"/>
  <c r="DN192" i="4"/>
  <c r="DM192" i="4"/>
  <c r="DL192" i="4"/>
  <c r="DZ192" i="4" s="1"/>
  <c r="DK192" i="4"/>
  <c r="DJ192" i="4"/>
  <c r="DI192" i="4"/>
  <c r="DH192" i="4"/>
  <c r="DG192" i="4"/>
  <c r="DF192" i="4"/>
  <c r="CV192" i="4"/>
  <c r="CP192" i="4"/>
  <c r="DB192" i="4" s="1"/>
  <c r="ED192" i="4" s="1"/>
  <c r="CE192" i="4"/>
  <c r="CQ192" i="4" s="1"/>
  <c r="DC192" i="4" s="1"/>
  <c r="CD192" i="4"/>
  <c r="CC192" i="4"/>
  <c r="CO192" i="4" s="1"/>
  <c r="DA192" i="4" s="1"/>
  <c r="EC192" i="4" s="1"/>
  <c r="CB192" i="4"/>
  <c r="CN192" i="4" s="1"/>
  <c r="CZ192" i="4" s="1"/>
  <c r="CA192" i="4"/>
  <c r="CM192" i="4" s="1"/>
  <c r="CY192" i="4" s="1"/>
  <c r="BZ192" i="4"/>
  <c r="CL192" i="4" s="1"/>
  <c r="CX192" i="4" s="1"/>
  <c r="BY192" i="4"/>
  <c r="BX192" i="4"/>
  <c r="CJ192" i="4" s="1"/>
  <c r="BW192" i="4"/>
  <c r="BV192" i="4"/>
  <c r="CH192" i="4" s="1"/>
  <c r="CT192" i="4" s="1"/>
  <c r="BU192" i="4"/>
  <c r="BT192" i="4"/>
  <c r="CF192" i="4" s="1"/>
  <c r="CR192" i="4" s="1"/>
  <c r="DS191" i="4"/>
  <c r="DQ191" i="4"/>
  <c r="DP191" i="4"/>
  <c r="DO191" i="4"/>
  <c r="DN191" i="4"/>
  <c r="DM191" i="4"/>
  <c r="DL191" i="4"/>
  <c r="DK191" i="4"/>
  <c r="DJ191" i="4"/>
  <c r="DI191" i="4"/>
  <c r="DH191" i="4"/>
  <c r="DG191" i="4"/>
  <c r="DF191" i="4"/>
  <c r="CQ191" i="4"/>
  <c r="DC191" i="4" s="1"/>
  <c r="EE191" i="4" s="1"/>
  <c r="CP191" i="4"/>
  <c r="DB191" i="4" s="1"/>
  <c r="ED191" i="4" s="1"/>
  <c r="CJ191" i="4"/>
  <c r="CV191" i="4" s="1"/>
  <c r="DX191" i="4" s="1"/>
  <c r="CE191" i="4"/>
  <c r="CD191" i="4"/>
  <c r="CC191" i="4"/>
  <c r="CO191" i="4" s="1"/>
  <c r="DA191" i="4" s="1"/>
  <c r="CB191" i="4"/>
  <c r="CN191" i="4" s="1"/>
  <c r="CZ191" i="4" s="1"/>
  <c r="CA191" i="4"/>
  <c r="CM191" i="4" s="1"/>
  <c r="CY191" i="4" s="1"/>
  <c r="EA191" i="4" s="1"/>
  <c r="BZ191" i="4"/>
  <c r="CL191" i="4" s="1"/>
  <c r="CX191" i="4" s="1"/>
  <c r="BY191" i="4"/>
  <c r="BX191" i="4"/>
  <c r="BW191" i="4"/>
  <c r="CI191" i="4" s="1"/>
  <c r="CU191" i="4" s="1"/>
  <c r="DW191" i="4" s="1"/>
  <c r="BV191" i="4"/>
  <c r="CH191" i="4" s="1"/>
  <c r="CT191" i="4" s="1"/>
  <c r="DV191" i="4" s="1"/>
  <c r="BU191" i="4"/>
  <c r="BT191" i="4"/>
  <c r="CF191" i="4" s="1"/>
  <c r="CR191" i="4" s="1"/>
  <c r="EC190" i="4"/>
  <c r="DQ190" i="4"/>
  <c r="DP190" i="4"/>
  <c r="DO190" i="4"/>
  <c r="DN190" i="4"/>
  <c r="DM190" i="4"/>
  <c r="DL190" i="4"/>
  <c r="DK190" i="4"/>
  <c r="DJ190" i="4"/>
  <c r="DI190" i="4"/>
  <c r="DH190" i="4"/>
  <c r="DG190" i="4"/>
  <c r="DF190" i="4"/>
  <c r="CR190" i="4"/>
  <c r="CL190" i="4"/>
  <c r="CX190" i="4" s="1"/>
  <c r="DZ190" i="4" s="1"/>
  <c r="CE190" i="4"/>
  <c r="CQ190" i="4" s="1"/>
  <c r="DC190" i="4" s="1"/>
  <c r="CD190" i="4"/>
  <c r="CP190" i="4" s="1"/>
  <c r="DB190" i="4" s="1"/>
  <c r="CC190" i="4"/>
  <c r="CO190" i="4" s="1"/>
  <c r="DA190" i="4" s="1"/>
  <c r="CB190" i="4"/>
  <c r="CN190" i="4" s="1"/>
  <c r="CZ190" i="4" s="1"/>
  <c r="CA190" i="4"/>
  <c r="CM190" i="4" s="1"/>
  <c r="CY190" i="4" s="1"/>
  <c r="BZ190" i="4"/>
  <c r="BY190" i="4"/>
  <c r="BX190" i="4"/>
  <c r="CJ190" i="4" s="1"/>
  <c r="CV190" i="4" s="1"/>
  <c r="BW190" i="4"/>
  <c r="BV190" i="4"/>
  <c r="CH190" i="4" s="1"/>
  <c r="CT190" i="4" s="1"/>
  <c r="BU190" i="4"/>
  <c r="CG190" i="4" s="1"/>
  <c r="CS190" i="4" s="1"/>
  <c r="DU190" i="4" s="1"/>
  <c r="BT190" i="4"/>
  <c r="CF190" i="4" s="1"/>
  <c r="DS189" i="4"/>
  <c r="DQ189" i="4"/>
  <c r="DP189" i="4"/>
  <c r="DO189" i="4"/>
  <c r="DN189" i="4"/>
  <c r="DM189" i="4"/>
  <c r="DL189" i="4"/>
  <c r="DK189" i="4"/>
  <c r="DJ189" i="4"/>
  <c r="DI189" i="4"/>
  <c r="DH189" i="4"/>
  <c r="DG189" i="4"/>
  <c r="DF189" i="4"/>
  <c r="CN189" i="4"/>
  <c r="CZ189" i="4" s="1"/>
  <c r="CM189" i="4"/>
  <c r="CY189" i="4" s="1"/>
  <c r="EA189" i="4" s="1"/>
  <c r="CL189" i="4"/>
  <c r="CX189" i="4" s="1"/>
  <c r="CE189" i="4"/>
  <c r="CQ189" i="4" s="1"/>
  <c r="DC189" i="4" s="1"/>
  <c r="EE189" i="4" s="1"/>
  <c r="CD189" i="4"/>
  <c r="CP189" i="4" s="1"/>
  <c r="DB189" i="4" s="1"/>
  <c r="CC189" i="4"/>
  <c r="CO189" i="4" s="1"/>
  <c r="DA189" i="4" s="1"/>
  <c r="CB189" i="4"/>
  <c r="CA189" i="4"/>
  <c r="BZ189" i="4"/>
  <c r="BY189" i="4"/>
  <c r="BX189" i="4"/>
  <c r="CJ189" i="4" s="1"/>
  <c r="CV189" i="4" s="1"/>
  <c r="BW189" i="4"/>
  <c r="BV189" i="4"/>
  <c r="CH189" i="4" s="1"/>
  <c r="CT189" i="4" s="1"/>
  <c r="BU189" i="4"/>
  <c r="BT189" i="4"/>
  <c r="CF189" i="4" s="1"/>
  <c r="CR189" i="4" s="1"/>
  <c r="DT189" i="4" s="1"/>
  <c r="DQ188" i="4"/>
  <c r="EE188" i="4" s="1"/>
  <c r="DP188" i="4"/>
  <c r="DO188" i="4"/>
  <c r="DN188" i="4"/>
  <c r="DM188" i="4"/>
  <c r="DL188" i="4"/>
  <c r="DK188" i="4"/>
  <c r="DJ188" i="4"/>
  <c r="DI188" i="4"/>
  <c r="DH188" i="4"/>
  <c r="DG188" i="4"/>
  <c r="DF188" i="4"/>
  <c r="CN188" i="4"/>
  <c r="CZ188" i="4" s="1"/>
  <c r="CH188" i="4"/>
  <c r="CT188" i="4" s="1"/>
  <c r="DV188" i="4" s="1"/>
  <c r="CE188" i="4"/>
  <c r="CQ188" i="4" s="1"/>
  <c r="DC188" i="4" s="1"/>
  <c r="CD188" i="4"/>
  <c r="CP188" i="4" s="1"/>
  <c r="DB188" i="4" s="1"/>
  <c r="ED188" i="4" s="1"/>
  <c r="CC188" i="4"/>
  <c r="CO188" i="4" s="1"/>
  <c r="DA188" i="4" s="1"/>
  <c r="EC188" i="4" s="1"/>
  <c r="CB188" i="4"/>
  <c r="CA188" i="4"/>
  <c r="CM188" i="4" s="1"/>
  <c r="CY188" i="4" s="1"/>
  <c r="BZ188" i="4"/>
  <c r="CL188" i="4" s="1"/>
  <c r="CX188" i="4" s="1"/>
  <c r="BY188" i="4"/>
  <c r="BX188" i="4"/>
  <c r="CJ188" i="4" s="1"/>
  <c r="CV188" i="4" s="1"/>
  <c r="BW188" i="4"/>
  <c r="BV188" i="4"/>
  <c r="BU188" i="4"/>
  <c r="CG188" i="4" s="1"/>
  <c r="CS188" i="4" s="1"/>
  <c r="DU188" i="4" s="1"/>
  <c r="BT188" i="4"/>
  <c r="CF188" i="4" s="1"/>
  <c r="CR188" i="4" s="1"/>
  <c r="DT188" i="4" s="1"/>
  <c r="EE187" i="4"/>
  <c r="EA187" i="4"/>
  <c r="DQ187" i="4"/>
  <c r="DP187" i="4"/>
  <c r="DO187" i="4"/>
  <c r="DN187" i="4"/>
  <c r="DM187" i="4"/>
  <c r="DL187" i="4"/>
  <c r="DK187" i="4"/>
  <c r="DJ187" i="4"/>
  <c r="DI187" i="4"/>
  <c r="DH187" i="4"/>
  <c r="DG187" i="4"/>
  <c r="DF187" i="4"/>
  <c r="CQ187" i="4"/>
  <c r="DC187" i="4" s="1"/>
  <c r="CP187" i="4"/>
  <c r="DB187" i="4" s="1"/>
  <c r="ED187" i="4" s="1"/>
  <c r="CJ187" i="4"/>
  <c r="CV187" i="4" s="1"/>
  <c r="DX187" i="4" s="1"/>
  <c r="CE187" i="4"/>
  <c r="CD187" i="4"/>
  <c r="CC187" i="4"/>
  <c r="CO187" i="4" s="1"/>
  <c r="DA187" i="4" s="1"/>
  <c r="CB187" i="4"/>
  <c r="CN187" i="4" s="1"/>
  <c r="CZ187" i="4" s="1"/>
  <c r="CA187" i="4"/>
  <c r="CM187" i="4" s="1"/>
  <c r="CY187" i="4" s="1"/>
  <c r="BZ187" i="4"/>
  <c r="CL187" i="4" s="1"/>
  <c r="CX187" i="4" s="1"/>
  <c r="BY187" i="4"/>
  <c r="BX187" i="4"/>
  <c r="BW187" i="4"/>
  <c r="CI187" i="4" s="1"/>
  <c r="CU187" i="4" s="1"/>
  <c r="DW187" i="4" s="1"/>
  <c r="BV187" i="4"/>
  <c r="CH187" i="4" s="1"/>
  <c r="CT187" i="4" s="1"/>
  <c r="BU187" i="4"/>
  <c r="BT187" i="4"/>
  <c r="CF187" i="4" s="1"/>
  <c r="CR187" i="4" s="1"/>
  <c r="DQ186" i="4"/>
  <c r="DP186" i="4"/>
  <c r="DO186" i="4"/>
  <c r="DN186" i="4"/>
  <c r="DM186" i="4"/>
  <c r="DL186" i="4"/>
  <c r="DK186" i="4"/>
  <c r="DJ186" i="4"/>
  <c r="DR186" i="4" s="1"/>
  <c r="DI186" i="4"/>
  <c r="DH186" i="4"/>
  <c r="DG186" i="4"/>
  <c r="DF186" i="4"/>
  <c r="DB186" i="4"/>
  <c r="CR186" i="4"/>
  <c r="CE186" i="4"/>
  <c r="CQ186" i="4" s="1"/>
  <c r="DC186" i="4" s="1"/>
  <c r="CD186" i="4"/>
  <c r="CP186" i="4" s="1"/>
  <c r="CC186" i="4"/>
  <c r="CO186" i="4" s="1"/>
  <c r="DA186" i="4" s="1"/>
  <c r="EC186" i="4" s="1"/>
  <c r="CB186" i="4"/>
  <c r="CN186" i="4" s="1"/>
  <c r="CZ186" i="4" s="1"/>
  <c r="CA186" i="4"/>
  <c r="CM186" i="4" s="1"/>
  <c r="CY186" i="4" s="1"/>
  <c r="BZ186" i="4"/>
  <c r="CL186" i="4" s="1"/>
  <c r="CX186" i="4" s="1"/>
  <c r="DZ186" i="4" s="1"/>
  <c r="BY186" i="4"/>
  <c r="CK186" i="4" s="1"/>
  <c r="CW186" i="4" s="1"/>
  <c r="DY186" i="4" s="1"/>
  <c r="BX186" i="4"/>
  <c r="CJ186" i="4" s="1"/>
  <c r="CV186" i="4" s="1"/>
  <c r="BW186" i="4"/>
  <c r="BV186" i="4"/>
  <c r="CH186" i="4" s="1"/>
  <c r="CT186" i="4" s="1"/>
  <c r="BU186" i="4"/>
  <c r="BT186" i="4"/>
  <c r="CF186" i="4" s="1"/>
  <c r="EA185" i="4"/>
  <c r="DQ185" i="4"/>
  <c r="DP185" i="4"/>
  <c r="DO185" i="4"/>
  <c r="DN185" i="4"/>
  <c r="DM185" i="4"/>
  <c r="DL185" i="4"/>
  <c r="DK185" i="4"/>
  <c r="DJ185" i="4"/>
  <c r="DI185" i="4"/>
  <c r="DH185" i="4"/>
  <c r="DG185" i="4"/>
  <c r="DF185" i="4"/>
  <c r="CU185" i="4"/>
  <c r="DW185" i="4" s="1"/>
  <c r="CN185" i="4"/>
  <c r="CZ185" i="4" s="1"/>
  <c r="EB185" i="4" s="1"/>
  <c r="CL185" i="4"/>
  <c r="CX185" i="4" s="1"/>
  <c r="CE185" i="4"/>
  <c r="CQ185" i="4" s="1"/>
  <c r="DC185" i="4" s="1"/>
  <c r="EE185" i="4" s="1"/>
  <c r="CD185" i="4"/>
  <c r="CP185" i="4" s="1"/>
  <c r="DB185" i="4" s="1"/>
  <c r="CC185" i="4"/>
  <c r="CO185" i="4" s="1"/>
  <c r="DA185" i="4" s="1"/>
  <c r="CB185" i="4"/>
  <c r="CA185" i="4"/>
  <c r="CM185" i="4" s="1"/>
  <c r="CY185" i="4" s="1"/>
  <c r="BZ185" i="4"/>
  <c r="BY185" i="4"/>
  <c r="BX185" i="4"/>
  <c r="CJ185" i="4" s="1"/>
  <c r="CV185" i="4" s="1"/>
  <c r="BW185" i="4"/>
  <c r="CI185" i="4" s="1"/>
  <c r="BV185" i="4"/>
  <c r="CH185" i="4" s="1"/>
  <c r="CT185" i="4" s="1"/>
  <c r="BU185" i="4"/>
  <c r="BT185" i="4"/>
  <c r="CF185" i="4" s="1"/>
  <c r="CR185" i="4" s="1"/>
  <c r="DT185" i="4" s="1"/>
  <c r="DQ184" i="4"/>
  <c r="DP184" i="4"/>
  <c r="DO184" i="4"/>
  <c r="DN184" i="4"/>
  <c r="DM184" i="4"/>
  <c r="DL184" i="4"/>
  <c r="DK184" i="4"/>
  <c r="DJ184" i="4"/>
  <c r="DI184" i="4"/>
  <c r="DH184" i="4"/>
  <c r="DG184" i="4"/>
  <c r="DF184" i="4"/>
  <c r="CN184" i="4"/>
  <c r="CZ184" i="4" s="1"/>
  <c r="CF184" i="4"/>
  <c r="CR184" i="4" s="1"/>
  <c r="CE184" i="4"/>
  <c r="CQ184" i="4" s="1"/>
  <c r="DC184" i="4" s="1"/>
  <c r="CD184" i="4"/>
  <c r="CP184" i="4" s="1"/>
  <c r="DB184" i="4" s="1"/>
  <c r="ED184" i="4" s="1"/>
  <c r="CC184" i="4"/>
  <c r="CO184" i="4" s="1"/>
  <c r="DA184" i="4" s="1"/>
  <c r="EC184" i="4" s="1"/>
  <c r="CB184" i="4"/>
  <c r="CA184" i="4"/>
  <c r="CM184" i="4" s="1"/>
  <c r="CY184" i="4" s="1"/>
  <c r="BZ184" i="4"/>
  <c r="CL184" i="4" s="1"/>
  <c r="CX184" i="4" s="1"/>
  <c r="BY184" i="4"/>
  <c r="BX184" i="4"/>
  <c r="CJ184" i="4" s="1"/>
  <c r="CV184" i="4" s="1"/>
  <c r="BW184" i="4"/>
  <c r="BV184" i="4"/>
  <c r="CH184" i="4" s="1"/>
  <c r="CT184" i="4" s="1"/>
  <c r="BU184" i="4"/>
  <c r="BT184" i="4"/>
  <c r="DQ183" i="4"/>
  <c r="DP183" i="4"/>
  <c r="DO183" i="4"/>
  <c r="DN183" i="4"/>
  <c r="DM183" i="4"/>
  <c r="DL183" i="4"/>
  <c r="DK183" i="4"/>
  <c r="DJ183" i="4"/>
  <c r="DI183" i="4"/>
  <c r="DH183" i="4"/>
  <c r="DV183" i="4" s="1"/>
  <c r="DG183" i="4"/>
  <c r="DS183" i="4" s="1"/>
  <c r="DF183" i="4"/>
  <c r="CQ183" i="4"/>
  <c r="DC183" i="4" s="1"/>
  <c r="EE183" i="4" s="1"/>
  <c r="CU183" i="4"/>
  <c r="CH183" i="4"/>
  <c r="CT183" i="4" s="1"/>
  <c r="CE183" i="4"/>
  <c r="CD183" i="4"/>
  <c r="CP183" i="4" s="1"/>
  <c r="DB183" i="4" s="1"/>
  <c r="ED183" i="4" s="1"/>
  <c r="CC183" i="4"/>
  <c r="CO183" i="4" s="1"/>
  <c r="DA183" i="4" s="1"/>
  <c r="CB183" i="4"/>
  <c r="CN183" i="4" s="1"/>
  <c r="CZ183" i="4" s="1"/>
  <c r="CA183" i="4"/>
  <c r="CM183" i="4" s="1"/>
  <c r="CY183" i="4" s="1"/>
  <c r="EA183" i="4" s="1"/>
  <c r="BZ183" i="4"/>
  <c r="CL183" i="4" s="1"/>
  <c r="CX183" i="4" s="1"/>
  <c r="BY183" i="4"/>
  <c r="BX183" i="4"/>
  <c r="CJ183" i="4" s="1"/>
  <c r="CV183" i="4" s="1"/>
  <c r="DX183" i="4" s="1"/>
  <c r="BW183" i="4"/>
  <c r="CI183" i="4" s="1"/>
  <c r="BV183" i="4"/>
  <c r="BU183" i="4"/>
  <c r="BT183" i="4"/>
  <c r="CF183" i="4" s="1"/>
  <c r="CR183" i="4" s="1"/>
  <c r="DQ182" i="4"/>
  <c r="DP182" i="4"/>
  <c r="DO182" i="4"/>
  <c r="EC182" i="4" s="1"/>
  <c r="DN182" i="4"/>
  <c r="DM182" i="4"/>
  <c r="DL182" i="4"/>
  <c r="DK182" i="4"/>
  <c r="DJ182" i="4"/>
  <c r="DI182" i="4"/>
  <c r="DH182" i="4"/>
  <c r="DG182" i="4"/>
  <c r="DF182" i="4"/>
  <c r="CE182" i="4"/>
  <c r="CQ182" i="4" s="1"/>
  <c r="DC182" i="4" s="1"/>
  <c r="CD182" i="4"/>
  <c r="CP182" i="4" s="1"/>
  <c r="DB182" i="4" s="1"/>
  <c r="CC182" i="4"/>
  <c r="CO182" i="4" s="1"/>
  <c r="DA182" i="4" s="1"/>
  <c r="CB182" i="4"/>
  <c r="CN182" i="4" s="1"/>
  <c r="CZ182" i="4" s="1"/>
  <c r="CA182" i="4"/>
  <c r="CM182" i="4" s="1"/>
  <c r="CY182" i="4" s="1"/>
  <c r="BZ182" i="4"/>
  <c r="CL182" i="4" s="1"/>
  <c r="CX182" i="4" s="1"/>
  <c r="BY182" i="4"/>
  <c r="BX182" i="4"/>
  <c r="CJ182" i="4" s="1"/>
  <c r="CV182" i="4" s="1"/>
  <c r="BW182" i="4"/>
  <c r="BV182" i="4"/>
  <c r="CH182" i="4" s="1"/>
  <c r="CT182" i="4" s="1"/>
  <c r="BU182" i="4"/>
  <c r="BT182" i="4"/>
  <c r="CF182" i="4" s="1"/>
  <c r="CR182" i="4" s="1"/>
  <c r="DQ181" i="4"/>
  <c r="DP181" i="4"/>
  <c r="DO181" i="4"/>
  <c r="DN181" i="4"/>
  <c r="DM181" i="4"/>
  <c r="DL181" i="4"/>
  <c r="DK181" i="4"/>
  <c r="DJ181" i="4"/>
  <c r="DI181" i="4"/>
  <c r="DH181" i="4"/>
  <c r="DG181" i="4"/>
  <c r="DF181" i="4"/>
  <c r="CZ181" i="4"/>
  <c r="EB181" i="4" s="1"/>
  <c r="CR181" i="4"/>
  <c r="DT181" i="4" s="1"/>
  <c r="CJ181" i="4"/>
  <c r="CV181" i="4" s="1"/>
  <c r="DX181" i="4" s="1"/>
  <c r="CU181" i="4"/>
  <c r="CE181" i="4"/>
  <c r="CQ181" i="4" s="1"/>
  <c r="DC181" i="4" s="1"/>
  <c r="CD181" i="4"/>
  <c r="CP181" i="4" s="1"/>
  <c r="DB181" i="4" s="1"/>
  <c r="CC181" i="4"/>
  <c r="CO181" i="4" s="1"/>
  <c r="DA181" i="4" s="1"/>
  <c r="CB181" i="4"/>
  <c r="CN181" i="4" s="1"/>
  <c r="CA181" i="4"/>
  <c r="CM181" i="4" s="1"/>
  <c r="CY181" i="4" s="1"/>
  <c r="BZ181" i="4"/>
  <c r="CL181" i="4" s="1"/>
  <c r="CX181" i="4" s="1"/>
  <c r="BY181" i="4"/>
  <c r="CK181" i="4" s="1"/>
  <c r="CW181" i="4" s="1"/>
  <c r="DY181" i="4" s="1"/>
  <c r="BX181" i="4"/>
  <c r="BW181" i="4"/>
  <c r="CI181" i="4" s="1"/>
  <c r="BV181" i="4"/>
  <c r="CH181" i="4" s="1"/>
  <c r="CT181" i="4" s="1"/>
  <c r="BU181" i="4"/>
  <c r="BT181" i="4"/>
  <c r="CF181" i="4" s="1"/>
  <c r="DQ180" i="4"/>
  <c r="DP180" i="4"/>
  <c r="DN180" i="4"/>
  <c r="DM180" i="4"/>
  <c r="DL180" i="4"/>
  <c r="DK180" i="4"/>
  <c r="DJ180" i="4"/>
  <c r="DI180" i="4"/>
  <c r="DS180" i="4" s="1"/>
  <c r="DH180" i="4"/>
  <c r="DG180" i="4"/>
  <c r="DF180" i="4"/>
  <c r="CS180" i="4"/>
  <c r="DU180" i="4" s="1"/>
  <c r="CE180" i="4"/>
  <c r="CQ180" i="4" s="1"/>
  <c r="DC180" i="4" s="1"/>
  <c r="CD180" i="4"/>
  <c r="CP180" i="4" s="1"/>
  <c r="DB180" i="4" s="1"/>
  <c r="ED180" i="4" s="1"/>
  <c r="CC180" i="4"/>
  <c r="CO180" i="4" s="1"/>
  <c r="DA180" i="4" s="1"/>
  <c r="EC180" i="4" s="1"/>
  <c r="CB180" i="4"/>
  <c r="CN180" i="4" s="1"/>
  <c r="CZ180" i="4" s="1"/>
  <c r="CA180" i="4"/>
  <c r="CM180" i="4" s="1"/>
  <c r="CY180" i="4" s="1"/>
  <c r="BZ180" i="4"/>
  <c r="CL180" i="4" s="1"/>
  <c r="CX180" i="4" s="1"/>
  <c r="DZ180" i="4" s="1"/>
  <c r="BY180" i="4"/>
  <c r="CK180" i="4" s="1"/>
  <c r="CW180" i="4" s="1"/>
  <c r="DY180" i="4" s="1"/>
  <c r="BX180" i="4"/>
  <c r="CJ180" i="4" s="1"/>
  <c r="CV180" i="4" s="1"/>
  <c r="BW180" i="4"/>
  <c r="BV180" i="4"/>
  <c r="CH180" i="4" s="1"/>
  <c r="CT180" i="4" s="1"/>
  <c r="DV180" i="4" s="1"/>
  <c r="BU180" i="4"/>
  <c r="CG180" i="4" s="1"/>
  <c r="BT180" i="4"/>
  <c r="CF180" i="4" s="1"/>
  <c r="CR180" i="4" s="1"/>
  <c r="BQ180" i="4"/>
  <c r="AX180" i="4"/>
  <c r="AT180" i="4"/>
  <c r="DO180" i="4" s="1"/>
  <c r="AR180" i="4"/>
  <c r="DQ179" i="4"/>
  <c r="DP179" i="4"/>
  <c r="DO179" i="4"/>
  <c r="DN179" i="4"/>
  <c r="DM179" i="4"/>
  <c r="DL179" i="4"/>
  <c r="DK179" i="4"/>
  <c r="DJ179" i="4"/>
  <c r="DI179" i="4"/>
  <c r="DH179" i="4"/>
  <c r="DG179" i="4"/>
  <c r="DF179" i="4"/>
  <c r="CE179" i="4"/>
  <c r="CQ179" i="4" s="1"/>
  <c r="DC179" i="4" s="1"/>
  <c r="CD179" i="4"/>
  <c r="CP179" i="4" s="1"/>
  <c r="DB179" i="4" s="1"/>
  <c r="CC179" i="4"/>
  <c r="CO179" i="4" s="1"/>
  <c r="DA179" i="4" s="1"/>
  <c r="CB179" i="4"/>
  <c r="CN179" i="4" s="1"/>
  <c r="CZ179" i="4" s="1"/>
  <c r="EB179" i="4" s="1"/>
  <c r="CA179" i="4"/>
  <c r="CM179" i="4" s="1"/>
  <c r="CY179" i="4" s="1"/>
  <c r="EA179" i="4" s="1"/>
  <c r="BZ179" i="4"/>
  <c r="CL179" i="4" s="1"/>
  <c r="CX179" i="4" s="1"/>
  <c r="BY179" i="4"/>
  <c r="CK179" i="4" s="1"/>
  <c r="CW179" i="4" s="1"/>
  <c r="DY179" i="4" s="1"/>
  <c r="BX179" i="4"/>
  <c r="CJ179" i="4" s="1"/>
  <c r="CV179" i="4" s="1"/>
  <c r="BW179" i="4"/>
  <c r="BV179" i="4"/>
  <c r="CH179" i="4" s="1"/>
  <c r="CT179" i="4" s="1"/>
  <c r="BU179" i="4"/>
  <c r="CG179" i="4" s="1"/>
  <c r="CS179" i="4" s="1"/>
  <c r="BT179" i="4"/>
  <c r="CF179" i="4" s="1"/>
  <c r="CR179" i="4" s="1"/>
  <c r="DT179" i="4" s="1"/>
  <c r="DQ178" i="4"/>
  <c r="DP178" i="4"/>
  <c r="DO178" i="4"/>
  <c r="DN178" i="4"/>
  <c r="DM178" i="4"/>
  <c r="DL178" i="4"/>
  <c r="DK178" i="4"/>
  <c r="DJ178" i="4"/>
  <c r="DI178" i="4"/>
  <c r="DH178" i="4"/>
  <c r="DG178" i="4"/>
  <c r="DF178" i="4"/>
  <c r="CL178" i="4"/>
  <c r="CX178" i="4" s="1"/>
  <c r="CE178" i="4"/>
  <c r="CQ178" i="4" s="1"/>
  <c r="DC178" i="4" s="1"/>
  <c r="CD178" i="4"/>
  <c r="CP178" i="4" s="1"/>
  <c r="DB178" i="4" s="1"/>
  <c r="ED178" i="4" s="1"/>
  <c r="CC178" i="4"/>
  <c r="CO178" i="4" s="1"/>
  <c r="DA178" i="4" s="1"/>
  <c r="EC178" i="4" s="1"/>
  <c r="CB178" i="4"/>
  <c r="CN178" i="4" s="1"/>
  <c r="CZ178" i="4" s="1"/>
  <c r="CA178" i="4"/>
  <c r="CM178" i="4" s="1"/>
  <c r="CY178" i="4" s="1"/>
  <c r="BZ178" i="4"/>
  <c r="BY178" i="4"/>
  <c r="BX178" i="4"/>
  <c r="CJ178" i="4" s="1"/>
  <c r="CV178" i="4" s="1"/>
  <c r="BW178" i="4"/>
  <c r="BV178" i="4"/>
  <c r="CH178" i="4" s="1"/>
  <c r="CT178" i="4" s="1"/>
  <c r="BU178" i="4"/>
  <c r="BT178" i="4"/>
  <c r="CF178" i="4" s="1"/>
  <c r="CR178" i="4" s="1"/>
  <c r="DQ177" i="4"/>
  <c r="DP177" i="4"/>
  <c r="ED177" i="4" s="1"/>
  <c r="DO177" i="4"/>
  <c r="DN177" i="4"/>
  <c r="DM177" i="4"/>
  <c r="DL177" i="4"/>
  <c r="DK177" i="4"/>
  <c r="DJ177" i="4"/>
  <c r="DI177" i="4"/>
  <c r="DH177" i="4"/>
  <c r="DV177" i="4" s="1"/>
  <c r="DG177" i="4"/>
  <c r="DS177" i="4" s="1"/>
  <c r="DF177" i="4"/>
  <c r="CO177" i="4"/>
  <c r="DA177" i="4" s="1"/>
  <c r="CN177" i="4"/>
  <c r="CZ177" i="4" s="1"/>
  <c r="EB177" i="4" s="1"/>
  <c r="CE177" i="4"/>
  <c r="CQ177" i="4" s="1"/>
  <c r="DC177" i="4" s="1"/>
  <c r="EE177" i="4" s="1"/>
  <c r="CD177" i="4"/>
  <c r="CP177" i="4" s="1"/>
  <c r="DB177" i="4" s="1"/>
  <c r="CC177" i="4"/>
  <c r="CB177" i="4"/>
  <c r="CA177" i="4"/>
  <c r="CM177" i="4" s="1"/>
  <c r="CY177" i="4" s="1"/>
  <c r="BZ177" i="4"/>
  <c r="CL177" i="4" s="1"/>
  <c r="CX177" i="4" s="1"/>
  <c r="BY177" i="4"/>
  <c r="BX177" i="4"/>
  <c r="CJ177" i="4" s="1"/>
  <c r="CV177" i="4" s="1"/>
  <c r="DX177" i="4" s="1"/>
  <c r="BW177" i="4"/>
  <c r="CI177" i="4" s="1"/>
  <c r="CU177" i="4" s="1"/>
  <c r="DW177" i="4" s="1"/>
  <c r="BV177" i="4"/>
  <c r="CH177" i="4" s="1"/>
  <c r="CT177" i="4" s="1"/>
  <c r="BU177" i="4"/>
  <c r="CG177" i="4" s="1"/>
  <c r="CS177" i="4" s="1"/>
  <c r="BT177" i="4"/>
  <c r="CF177" i="4" s="1"/>
  <c r="CR177" i="4" s="1"/>
  <c r="DQ176" i="4"/>
  <c r="DP176" i="4"/>
  <c r="DO176" i="4"/>
  <c r="DN176" i="4"/>
  <c r="DM176" i="4"/>
  <c r="DL176" i="4"/>
  <c r="DK176" i="4"/>
  <c r="DJ176" i="4"/>
  <c r="DI176" i="4"/>
  <c r="DH176" i="4"/>
  <c r="DG176" i="4"/>
  <c r="DF176" i="4"/>
  <c r="CW176" i="4"/>
  <c r="CU176" i="4"/>
  <c r="CE176" i="4"/>
  <c r="CQ176" i="4" s="1"/>
  <c r="DC176" i="4" s="1"/>
  <c r="EE176" i="4" s="1"/>
  <c r="CD176" i="4"/>
  <c r="CP176" i="4" s="1"/>
  <c r="DB176" i="4" s="1"/>
  <c r="ED176" i="4" s="1"/>
  <c r="CC176" i="4"/>
  <c r="CO176" i="4" s="1"/>
  <c r="DA176" i="4" s="1"/>
  <c r="CB176" i="4"/>
  <c r="CN176" i="4" s="1"/>
  <c r="CZ176" i="4" s="1"/>
  <c r="CA176" i="4"/>
  <c r="CM176" i="4" s="1"/>
  <c r="CY176" i="4" s="1"/>
  <c r="BZ176" i="4"/>
  <c r="CL176" i="4" s="1"/>
  <c r="CX176" i="4" s="1"/>
  <c r="BY176" i="4"/>
  <c r="CK176" i="4" s="1"/>
  <c r="BX176" i="4"/>
  <c r="CJ176" i="4" s="1"/>
  <c r="CV176" i="4" s="1"/>
  <c r="BW176" i="4"/>
  <c r="CI176" i="4" s="1"/>
  <c r="BV176" i="4"/>
  <c r="CH176" i="4" s="1"/>
  <c r="CT176" i="4" s="1"/>
  <c r="BU176" i="4"/>
  <c r="CG176" i="4" s="1"/>
  <c r="CS176" i="4" s="1"/>
  <c r="BT176" i="4"/>
  <c r="CF176" i="4" s="1"/>
  <c r="CR176" i="4" s="1"/>
  <c r="AR176" i="4"/>
  <c r="DQ175" i="4"/>
  <c r="DP175" i="4"/>
  <c r="DO175" i="4"/>
  <c r="DN175" i="4"/>
  <c r="DM175" i="4"/>
  <c r="DL175" i="4"/>
  <c r="DK175" i="4"/>
  <c r="DJ175" i="4"/>
  <c r="DI175" i="4"/>
  <c r="DH175" i="4"/>
  <c r="DG175" i="4"/>
  <c r="DF175" i="4"/>
  <c r="CE175" i="4"/>
  <c r="CQ175" i="4" s="1"/>
  <c r="DC175" i="4" s="1"/>
  <c r="CD175" i="4"/>
  <c r="CP175" i="4" s="1"/>
  <c r="DB175" i="4" s="1"/>
  <c r="CC175" i="4"/>
  <c r="CO175" i="4" s="1"/>
  <c r="DA175" i="4" s="1"/>
  <c r="CB175" i="4"/>
  <c r="CN175" i="4" s="1"/>
  <c r="CZ175" i="4" s="1"/>
  <c r="CA175" i="4"/>
  <c r="CM175" i="4" s="1"/>
  <c r="CY175" i="4" s="1"/>
  <c r="BZ175" i="4"/>
  <c r="CL175" i="4" s="1"/>
  <c r="CX175" i="4" s="1"/>
  <c r="DZ175" i="4" s="1"/>
  <c r="BY175" i="4"/>
  <c r="CK175" i="4" s="1"/>
  <c r="CW175" i="4" s="1"/>
  <c r="DY175" i="4" s="1"/>
  <c r="BX175" i="4"/>
  <c r="CJ175" i="4" s="1"/>
  <c r="CV175" i="4" s="1"/>
  <c r="BW175" i="4"/>
  <c r="BV175" i="4"/>
  <c r="CH175" i="4" s="1"/>
  <c r="CT175" i="4" s="1"/>
  <c r="BU175" i="4"/>
  <c r="BT175" i="4"/>
  <c r="CF175" i="4" s="1"/>
  <c r="CR175" i="4" s="1"/>
  <c r="DQ174" i="4"/>
  <c r="DP174" i="4"/>
  <c r="DO174" i="4"/>
  <c r="DN174" i="4"/>
  <c r="DM174" i="4"/>
  <c r="DL174" i="4"/>
  <c r="DK174" i="4"/>
  <c r="DJ174" i="4"/>
  <c r="DI174" i="4"/>
  <c r="DH174" i="4"/>
  <c r="DG174" i="4"/>
  <c r="DF174" i="4"/>
  <c r="CQ174" i="4"/>
  <c r="DC174" i="4" s="1"/>
  <c r="CJ174" i="4"/>
  <c r="CV174" i="4" s="1"/>
  <c r="CU174" i="4"/>
  <c r="DW174" i="4" s="1"/>
  <c r="CE174" i="4"/>
  <c r="CD174" i="4"/>
  <c r="CP174" i="4" s="1"/>
  <c r="DB174" i="4" s="1"/>
  <c r="ED174" i="4" s="1"/>
  <c r="CC174" i="4"/>
  <c r="CO174" i="4" s="1"/>
  <c r="DA174" i="4" s="1"/>
  <c r="CB174" i="4"/>
  <c r="CN174" i="4" s="1"/>
  <c r="CZ174" i="4" s="1"/>
  <c r="EB174" i="4" s="1"/>
  <c r="CA174" i="4"/>
  <c r="CM174" i="4" s="1"/>
  <c r="CY174" i="4" s="1"/>
  <c r="EA174" i="4" s="1"/>
  <c r="BZ174" i="4"/>
  <c r="CL174" i="4" s="1"/>
  <c r="CX174" i="4" s="1"/>
  <c r="BY174" i="4"/>
  <c r="CK174" i="4" s="1"/>
  <c r="CW174" i="4" s="1"/>
  <c r="BX174" i="4"/>
  <c r="BW174" i="4"/>
  <c r="CI174" i="4" s="1"/>
  <c r="BV174" i="4"/>
  <c r="CH174" i="4" s="1"/>
  <c r="CT174" i="4" s="1"/>
  <c r="DV174" i="4" s="1"/>
  <c r="BU174" i="4"/>
  <c r="BT174" i="4"/>
  <c r="CF174" i="4" s="1"/>
  <c r="CR174" i="4" s="1"/>
  <c r="DT174" i="4" s="1"/>
  <c r="DT676" i="4" l="1"/>
  <c r="EB676" i="4"/>
  <c r="DZ680" i="4"/>
  <c r="DT685" i="4"/>
  <c r="EA688" i="4"/>
  <c r="EB674" i="4"/>
  <c r="DV675" i="4"/>
  <c r="DZ684" i="4"/>
  <c r="DU676" i="4"/>
  <c r="EC676" i="4"/>
  <c r="EC685" i="4"/>
  <c r="ED686" i="4"/>
  <c r="EC687" i="4"/>
  <c r="DT674" i="4"/>
  <c r="DV678" i="4"/>
  <c r="DX681" i="4"/>
  <c r="EB651" i="4"/>
  <c r="DX674" i="4"/>
  <c r="DZ675" i="4"/>
  <c r="EA677" i="4"/>
  <c r="EE678" i="4"/>
  <c r="DX396" i="4"/>
  <c r="DX392" i="4"/>
  <c r="EB393" i="4"/>
  <c r="DT389" i="4"/>
  <c r="CG392" i="4"/>
  <c r="CS392" i="4" s="1"/>
  <c r="DU392" i="4" s="1"/>
  <c r="DW427" i="4"/>
  <c r="DS428" i="4"/>
  <c r="DE428" i="4" s="1"/>
  <c r="EG428" i="4" s="1"/>
  <c r="EC428" i="4"/>
  <c r="CG430" i="4"/>
  <c r="CS430" i="4" s="1"/>
  <c r="DU430" i="4" s="1"/>
  <c r="DV386" i="4"/>
  <c r="ED386" i="4"/>
  <c r="DV390" i="4"/>
  <c r="ED390" i="4"/>
  <c r="EB391" i="4"/>
  <c r="EE396" i="4"/>
  <c r="DR427" i="4"/>
  <c r="ED428" i="4"/>
  <c r="CI429" i="4"/>
  <c r="CU429" i="4" s="1"/>
  <c r="DW429" i="4" s="1"/>
  <c r="ED430" i="4"/>
  <c r="CU433" i="4"/>
  <c r="DE433" i="4" s="1"/>
  <c r="EG433" i="4" s="1"/>
  <c r="CI433" i="4"/>
  <c r="CK398" i="4"/>
  <c r="CW398" i="4" s="1"/>
  <c r="DY398" i="4" s="1"/>
  <c r="ED426" i="4"/>
  <c r="EB434" i="4"/>
  <c r="EC396" i="4"/>
  <c r="DZ431" i="4"/>
  <c r="DZ426" i="4"/>
  <c r="EA428" i="4"/>
  <c r="DS431" i="4"/>
  <c r="ED434" i="4"/>
  <c r="ED387" i="4"/>
  <c r="CG393" i="4"/>
  <c r="CS393" i="4" s="1"/>
  <c r="DU393" i="4" s="1"/>
  <c r="EC393" i="4"/>
  <c r="CW394" i="4"/>
  <c r="DY394" i="4" s="1"/>
  <c r="CK394" i="4"/>
  <c r="EC394" i="4"/>
  <c r="EA395" i="4"/>
  <c r="DY396" i="4"/>
  <c r="ED398" i="4"/>
  <c r="DZ398" i="4"/>
  <c r="CG426" i="4"/>
  <c r="CS426" i="4" s="1"/>
  <c r="DU426" i="4" s="1"/>
  <c r="DV427" i="4"/>
  <c r="CG431" i="4"/>
  <c r="CS431" i="4" s="1"/>
  <c r="DX393" i="4"/>
  <c r="CI395" i="4"/>
  <c r="CU395" i="4" s="1"/>
  <c r="DW395" i="4" s="1"/>
  <c r="CG427" i="4"/>
  <c r="CS427" i="4" s="1"/>
  <c r="DU427" i="4" s="1"/>
  <c r="EB388" i="4"/>
  <c r="ED394" i="4"/>
  <c r="CU398" i="4"/>
  <c r="DW398" i="4" s="1"/>
  <c r="CI398" i="4"/>
  <c r="EE398" i="4"/>
  <c r="EA427" i="4"/>
  <c r="EE431" i="4"/>
  <c r="DV432" i="4"/>
  <c r="ED432" i="4"/>
  <c r="DZ434" i="4"/>
  <c r="EC398" i="4"/>
  <c r="EB392" i="4"/>
  <c r="EC427" i="4"/>
  <c r="DZ386" i="4"/>
  <c r="EC388" i="4"/>
  <c r="DZ389" i="4"/>
  <c r="CI396" i="4"/>
  <c r="CU396" i="4" s="1"/>
  <c r="CS397" i="4"/>
  <c r="CG397" i="4"/>
  <c r="CI426" i="4"/>
  <c r="CU426" i="4" s="1"/>
  <c r="DW426" i="4" s="1"/>
  <c r="EE429" i="4"/>
  <c r="DX431" i="4"/>
  <c r="EB432" i="4"/>
  <c r="ED336" i="4"/>
  <c r="DT272" i="4"/>
  <c r="EB275" i="4"/>
  <c r="EC275" i="4"/>
  <c r="EB341" i="4"/>
  <c r="CK270" i="4"/>
  <c r="CW270" i="4" s="1"/>
  <c r="CU272" i="4"/>
  <c r="DW272" i="4" s="1"/>
  <c r="CI272" i="4"/>
  <c r="EA273" i="4"/>
  <c r="DR340" i="4"/>
  <c r="EB340" i="4"/>
  <c r="CI341" i="4"/>
  <c r="CU341" i="4" s="1"/>
  <c r="DW341" i="4" s="1"/>
  <c r="EC341" i="4"/>
  <c r="EC343" i="4"/>
  <c r="EB344" i="4"/>
  <c r="CI275" i="4"/>
  <c r="CU275" i="4" s="1"/>
  <c r="DW275" i="4" s="1"/>
  <c r="CG276" i="4"/>
  <c r="CS276" i="4" s="1"/>
  <c r="DU276" i="4" s="1"/>
  <c r="EC335" i="4"/>
  <c r="DX342" i="4"/>
  <c r="ED346" i="4"/>
  <c r="DV274" i="4"/>
  <c r="CG340" i="4"/>
  <c r="CS340" i="4" s="1"/>
  <c r="DU340" i="4" s="1"/>
  <c r="EB271" i="4"/>
  <c r="CG272" i="4"/>
  <c r="CS272" i="4" s="1"/>
  <c r="DU272" i="4" s="1"/>
  <c r="EC276" i="4"/>
  <c r="DT276" i="4"/>
  <c r="DS338" i="4"/>
  <c r="CK339" i="4"/>
  <c r="CW339" i="4" s="1"/>
  <c r="EA270" i="4"/>
  <c r="CK271" i="4"/>
  <c r="CW271" i="4" s="1"/>
  <c r="DY271" i="4" s="1"/>
  <c r="EE271" i="4"/>
  <c r="EA336" i="4"/>
  <c r="CS337" i="4"/>
  <c r="CG337" i="4"/>
  <c r="EE338" i="4"/>
  <c r="CK342" i="4"/>
  <c r="CW342" i="4" s="1"/>
  <c r="DY342" i="4" s="1"/>
  <c r="EA346" i="4"/>
  <c r="CK274" i="4"/>
  <c r="CW274" i="4" s="1"/>
  <c r="CU335" i="4"/>
  <c r="DW335" i="4" s="1"/>
  <c r="CI335" i="4"/>
  <c r="CG271" i="4"/>
  <c r="CS271" i="4" s="1"/>
  <c r="DU271" i="4" s="1"/>
  <c r="ED274" i="4"/>
  <c r="CK336" i="4"/>
  <c r="CW336" i="4" s="1"/>
  <c r="DY336" i="4" s="1"/>
  <c r="DZ341" i="4"/>
  <c r="DV347" i="4"/>
  <c r="CK335" i="4"/>
  <c r="CW335" i="4" s="1"/>
  <c r="DY335" i="4" s="1"/>
  <c r="CG341" i="4"/>
  <c r="CS341" i="4" s="1"/>
  <c r="DU341" i="4" s="1"/>
  <c r="CI271" i="4"/>
  <c r="CU271" i="4" s="1"/>
  <c r="DW271" i="4" s="1"/>
  <c r="DR337" i="4"/>
  <c r="ED339" i="4"/>
  <c r="CI340" i="4"/>
  <c r="CU340" i="4" s="1"/>
  <c r="DW340" i="4" s="1"/>
  <c r="EA340" i="4"/>
  <c r="CK273" i="4"/>
  <c r="CW273" i="4" s="1"/>
  <c r="DS273" i="4"/>
  <c r="EE274" i="4"/>
  <c r="DT336" i="4"/>
  <c r="EB336" i="4"/>
  <c r="EC338" i="4"/>
  <c r="DR338" i="4"/>
  <c r="DR342" i="4"/>
  <c r="EF342" i="4" s="1"/>
  <c r="CK343" i="4"/>
  <c r="CW343" i="4" s="1"/>
  <c r="CS270" i="4"/>
  <c r="CG270" i="4"/>
  <c r="DX272" i="4"/>
  <c r="ED273" i="4"/>
  <c r="CI336" i="4"/>
  <c r="CU336" i="4" s="1"/>
  <c r="DW336" i="4" s="1"/>
  <c r="EE342" i="4"/>
  <c r="EE344" i="4"/>
  <c r="EC187" i="4"/>
  <c r="DZ178" i="4"/>
  <c r="DW183" i="4"/>
  <c r="EB187" i="4"/>
  <c r="DZ182" i="4"/>
  <c r="DV184" i="4"/>
  <c r="EB193" i="4"/>
  <c r="DX179" i="4"/>
  <c r="EA180" i="4"/>
  <c r="DV192" i="4"/>
  <c r="DV176" i="4"/>
  <c r="CK185" i="4"/>
  <c r="CW185" i="4" s="1"/>
  <c r="DY185" i="4" s="1"/>
  <c r="DX190" i="4"/>
  <c r="DT180" i="4"/>
  <c r="CI182" i="4"/>
  <c r="CU182" i="4" s="1"/>
  <c r="DW182" i="4" s="1"/>
  <c r="CU184" i="4"/>
  <c r="DW184" i="4" s="1"/>
  <c r="CI184" i="4"/>
  <c r="DX186" i="4"/>
  <c r="CI196" i="4"/>
  <c r="CU196" i="4" s="1"/>
  <c r="DW196" i="4" s="1"/>
  <c r="CI197" i="4"/>
  <c r="CU197" i="4" s="1"/>
  <c r="DW197" i="4" s="1"/>
  <c r="DT175" i="4"/>
  <c r="EB175" i="4"/>
  <c r="DR177" i="4"/>
  <c r="CG178" i="4"/>
  <c r="CS178" i="4" s="1"/>
  <c r="CU179" i="4"/>
  <c r="CI179" i="4"/>
  <c r="DX182" i="4"/>
  <c r="DZ185" i="4"/>
  <c r="EB189" i="4"/>
  <c r="DZ189" i="4"/>
  <c r="CG192" i="4"/>
  <c r="CS192" i="4" s="1"/>
  <c r="DU192" i="4" s="1"/>
  <c r="EB192" i="4"/>
  <c r="CI194" i="4"/>
  <c r="CU194" i="4" s="1"/>
  <c r="DW194" i="4" s="1"/>
  <c r="ED195" i="4"/>
  <c r="DT196" i="4"/>
  <c r="CG175" i="4"/>
  <c r="CS175" i="4" s="1"/>
  <c r="DU175" i="4" s="1"/>
  <c r="EC175" i="4"/>
  <c r="EE175" i="4"/>
  <c r="EC177" i="4"/>
  <c r="DV178" i="4"/>
  <c r="CI180" i="4"/>
  <c r="CU180" i="4" s="1"/>
  <c r="CK182" i="4"/>
  <c r="CW182" i="4" s="1"/>
  <c r="DY182" i="4" s="1"/>
  <c r="CK184" i="4"/>
  <c r="CW184" i="4" s="1"/>
  <c r="DY184" i="4" s="1"/>
  <c r="CG187" i="4"/>
  <c r="CS187" i="4" s="1"/>
  <c r="DU187" i="4" s="1"/>
  <c r="DZ188" i="4"/>
  <c r="CS191" i="4"/>
  <c r="DU191" i="4" s="1"/>
  <c r="CG191" i="4"/>
  <c r="CK195" i="4"/>
  <c r="CW195" i="4" s="1"/>
  <c r="DY195" i="4" s="1"/>
  <c r="CW196" i="4"/>
  <c r="DY196" i="4" s="1"/>
  <c r="CK196" i="4"/>
  <c r="EE196" i="4"/>
  <c r="DV200" i="4"/>
  <c r="ED200" i="4"/>
  <c r="DX202" i="4"/>
  <c r="CG181" i="4"/>
  <c r="CS181" i="4" s="1"/>
  <c r="CS194" i="4"/>
  <c r="DU194" i="4" s="1"/>
  <c r="CG194" i="4"/>
  <c r="EB194" i="4"/>
  <c r="DY176" i="4"/>
  <c r="EA178" i="4"/>
  <c r="EB180" i="4"/>
  <c r="EE184" i="4"/>
  <c r="EA192" i="4"/>
  <c r="CS174" i="4"/>
  <c r="CG174" i="4"/>
  <c r="EE174" i="4"/>
  <c r="DR175" i="4"/>
  <c r="DD175" i="4" s="1"/>
  <c r="EF175" i="4" s="1"/>
  <c r="CS185" i="4"/>
  <c r="DU185" i="4" s="1"/>
  <c r="CG185" i="4"/>
  <c r="EA188" i="4"/>
  <c r="CG189" i="4"/>
  <c r="CS189" i="4" s="1"/>
  <c r="EB190" i="4"/>
  <c r="CK194" i="4"/>
  <c r="CW194" i="4" s="1"/>
  <c r="DY194" i="4" s="1"/>
  <c r="DR194" i="4"/>
  <c r="DD194" i="4" s="1"/>
  <c r="DX194" i="4"/>
  <c r="CI175" i="4"/>
  <c r="CU175" i="4" s="1"/>
  <c r="DW175" i="4" s="1"/>
  <c r="DX180" i="4"/>
  <c r="EB186" i="4"/>
  <c r="DS190" i="4"/>
  <c r="CK193" i="4"/>
  <c r="CW193" i="4" s="1"/>
  <c r="DY193" i="4" s="1"/>
  <c r="DX175" i="4"/>
  <c r="DW176" i="4"/>
  <c r="CK177" i="4"/>
  <c r="CW177" i="4" s="1"/>
  <c r="CK178" i="4"/>
  <c r="CW178" i="4" s="1"/>
  <c r="DY178" i="4" s="1"/>
  <c r="DX178" i="4"/>
  <c r="EA181" i="4"/>
  <c r="DT182" i="4"/>
  <c r="EB182" i="4"/>
  <c r="EB184" i="4"/>
  <c r="CU186" i="4"/>
  <c r="DW186" i="4" s="1"/>
  <c r="CI186" i="4"/>
  <c r="DS186" i="4"/>
  <c r="CI189" i="4"/>
  <c r="CU189" i="4" s="1"/>
  <c r="DW189" i="4" s="1"/>
  <c r="CI190" i="4"/>
  <c r="CU190" i="4" s="1"/>
  <c r="CK192" i="4"/>
  <c r="CW192" i="4" s="1"/>
  <c r="DY192" i="4" s="1"/>
  <c r="DZ196" i="4"/>
  <c r="DV201" i="4"/>
  <c r="CK189" i="4"/>
  <c r="CW189" i="4" s="1"/>
  <c r="DY189" i="4" s="1"/>
  <c r="CK190" i="4"/>
  <c r="CW190" i="4" s="1"/>
  <c r="DY190" i="4" s="1"/>
  <c r="EA177" i="4"/>
  <c r="CW183" i="4"/>
  <c r="DY183" i="4" s="1"/>
  <c r="CK183" i="4"/>
  <c r="CG193" i="4"/>
  <c r="CS193" i="4" s="1"/>
  <c r="DU193" i="4" s="1"/>
  <c r="EC193" i="4"/>
  <c r="DS176" i="4"/>
  <c r="CI178" i="4"/>
  <c r="CU178" i="4" s="1"/>
  <c r="DW178" i="4" s="1"/>
  <c r="CG186" i="4"/>
  <c r="CS186" i="4" s="1"/>
  <c r="CI192" i="4"/>
  <c r="CU192" i="4" s="1"/>
  <c r="DW192" i="4" s="1"/>
  <c r="DZ176" i="4"/>
  <c r="DS181" i="4"/>
  <c r="CG183" i="4"/>
  <c r="CS183" i="4" s="1"/>
  <c r="EA184" i="4"/>
  <c r="EC185" i="4"/>
  <c r="CI188" i="4"/>
  <c r="CU188" i="4" s="1"/>
  <c r="DW188" i="4" s="1"/>
  <c r="EC189" i="4"/>
  <c r="EE192" i="4"/>
  <c r="EA175" i="4"/>
  <c r="DT177" i="4"/>
  <c r="DS178" i="4"/>
  <c r="CG182" i="4"/>
  <c r="CS182" i="4" s="1"/>
  <c r="DU182" i="4" s="1"/>
  <c r="DS182" i="4"/>
  <c r="CG184" i="4"/>
  <c r="CS184" i="4" s="1"/>
  <c r="DU184" i="4" s="1"/>
  <c r="CK187" i="4"/>
  <c r="CW187" i="4" s="1"/>
  <c r="DY187" i="4" s="1"/>
  <c r="CK188" i="4"/>
  <c r="CW188" i="4" s="1"/>
  <c r="DY188" i="4" s="1"/>
  <c r="CK191" i="4"/>
  <c r="CW191" i="4" s="1"/>
  <c r="DY191" i="4" s="1"/>
  <c r="CG195" i="4"/>
  <c r="CS195" i="4" s="1"/>
  <c r="EC196" i="4"/>
  <c r="EA196" i="4"/>
  <c r="CG197" i="4"/>
  <c r="CS197" i="4" s="1"/>
  <c r="DU197" i="4" s="1"/>
  <c r="DY268" i="4"/>
  <c r="DY197" i="4"/>
  <c r="DY466" i="4"/>
  <c r="DY470" i="4"/>
  <c r="DY500" i="4"/>
  <c r="DY551" i="4"/>
  <c r="DY580" i="4"/>
  <c r="DY681" i="4"/>
  <c r="DY689" i="4"/>
  <c r="DY437" i="4"/>
  <c r="DY449" i="4"/>
  <c r="DY455" i="4"/>
  <c r="DY498" i="4"/>
  <c r="DY506" i="4"/>
  <c r="DY536" i="4"/>
  <c r="DY623" i="4"/>
  <c r="DY625" i="4"/>
  <c r="DY644" i="4"/>
  <c r="DY674" i="4"/>
  <c r="DY467" i="4"/>
  <c r="DY515" i="4"/>
  <c r="DY261" i="4"/>
  <c r="DY543" i="4"/>
  <c r="DY553" i="4"/>
  <c r="DY562" i="4"/>
  <c r="DY633" i="4"/>
  <c r="DY201" i="4"/>
  <c r="DY514" i="4"/>
  <c r="DY526" i="4"/>
  <c r="DY595" i="4"/>
  <c r="DY260" i="4"/>
  <c r="DY372" i="4"/>
  <c r="DY534" i="4"/>
  <c r="DY429" i="4"/>
  <c r="DY530" i="4"/>
  <c r="DY174" i="4"/>
  <c r="DY264" i="4"/>
  <c r="DY362" i="4"/>
  <c r="DY365" i="4"/>
  <c r="DY430" i="4"/>
  <c r="DY511" i="4"/>
  <c r="DY513" i="4"/>
  <c r="DY619" i="4"/>
  <c r="DY651" i="4"/>
  <c r="DW491" i="4"/>
  <c r="DW227" i="4"/>
  <c r="DW244" i="4"/>
  <c r="DW471" i="4"/>
  <c r="DW569" i="4"/>
  <c r="DW579" i="4"/>
  <c r="DW605" i="4"/>
  <c r="DW213" i="4"/>
  <c r="DW367" i="4"/>
  <c r="DW461" i="4"/>
  <c r="DW497" i="4"/>
  <c r="DW499" i="4"/>
  <c r="DW523" i="4"/>
  <c r="DW535" i="4"/>
  <c r="DW589" i="4"/>
  <c r="DW624" i="4"/>
  <c r="DW630" i="4"/>
  <c r="DW678" i="4"/>
  <c r="DW380" i="4"/>
  <c r="DW484" i="4"/>
  <c r="DW248" i="4"/>
  <c r="DW377" i="4"/>
  <c r="DW581" i="4"/>
  <c r="DW263" i="4"/>
  <c r="DW448" i="4"/>
  <c r="DW516" i="4"/>
  <c r="DW543" i="4"/>
  <c r="DW562" i="4"/>
  <c r="DW355" i="4"/>
  <c r="DW639" i="4"/>
  <c r="DW503" i="4"/>
  <c r="DW267" i="4"/>
  <c r="DW637" i="4"/>
  <c r="DU534" i="4"/>
  <c r="DU687" i="4"/>
  <c r="DU177" i="4"/>
  <c r="DU335" i="4"/>
  <c r="DU337" i="4"/>
  <c r="DU385" i="4"/>
  <c r="DU556" i="4"/>
  <c r="DU549" i="4"/>
  <c r="DU574" i="4"/>
  <c r="DU258" i="4"/>
  <c r="DU343" i="4"/>
  <c r="DU356" i="4"/>
  <c r="DU465" i="4"/>
  <c r="DU484" i="4"/>
  <c r="DU508" i="4"/>
  <c r="DU532" i="4"/>
  <c r="DU644" i="4"/>
  <c r="DU268" i="4"/>
  <c r="DU360" i="4"/>
  <c r="DU259" i="4"/>
  <c r="DU349" i="4"/>
  <c r="DU449" i="4"/>
  <c r="DU507" i="4"/>
  <c r="DU691" i="4"/>
  <c r="DU372" i="4"/>
  <c r="DU459" i="4"/>
  <c r="DU536" i="4"/>
  <c r="DU551" i="4"/>
  <c r="DU593" i="4"/>
  <c r="DU685" i="4"/>
  <c r="EF650" i="4"/>
  <c r="DD650" i="4"/>
  <c r="DD683" i="4"/>
  <c r="EF683" i="4" s="1"/>
  <c r="DE683" i="4"/>
  <c r="EG683" i="4" s="1"/>
  <c r="ED684" i="4"/>
  <c r="DR685" i="4"/>
  <c r="DD681" i="4"/>
  <c r="EF681" i="4" s="1"/>
  <c r="DX683" i="4"/>
  <c r="DZ686" i="4"/>
  <c r="DU674" i="4"/>
  <c r="EC674" i="4"/>
  <c r="DR675" i="4"/>
  <c r="DS677" i="4"/>
  <c r="DU679" i="4"/>
  <c r="EC679" i="4"/>
  <c r="DY683" i="4"/>
  <c r="DT687" i="4"/>
  <c r="DT690" i="4"/>
  <c r="DV684" i="4"/>
  <c r="DR684" i="4"/>
  <c r="DD679" i="4"/>
  <c r="EF679" i="4" s="1"/>
  <c r="EA680" i="4"/>
  <c r="DS685" i="4"/>
  <c r="DD691" i="4"/>
  <c r="EF691" i="4" s="1"/>
  <c r="DR677" i="4"/>
  <c r="DV677" i="4"/>
  <c r="ED677" i="4"/>
  <c r="DD678" i="4"/>
  <c r="EF678" i="4" s="1"/>
  <c r="EB678" i="4"/>
  <c r="ED681" i="4"/>
  <c r="DW682" i="4"/>
  <c r="EE682" i="4"/>
  <c r="DE688" i="4"/>
  <c r="EG688" i="4" s="1"/>
  <c r="DR689" i="4"/>
  <c r="DV680" i="4"/>
  <c r="DR680" i="4"/>
  <c r="DW680" i="4"/>
  <c r="DE681" i="4"/>
  <c r="EG681" i="4" s="1"/>
  <c r="DT683" i="4"/>
  <c r="DS674" i="4"/>
  <c r="DY679" i="4"/>
  <c r="DZ682" i="4"/>
  <c r="DU683" i="4"/>
  <c r="EC683" i="4"/>
  <c r="DX687" i="4"/>
  <c r="DR687" i="4"/>
  <c r="DX688" i="4"/>
  <c r="DR688" i="4"/>
  <c r="DD690" i="4"/>
  <c r="EF690" i="4" s="1"/>
  <c r="EB690" i="4"/>
  <c r="DD692" i="4"/>
  <c r="EF692" i="4"/>
  <c r="DR676" i="4"/>
  <c r="ED680" i="4"/>
  <c r="EB685" i="4"/>
  <c r="DE686" i="4"/>
  <c r="EG686" i="4" s="1"/>
  <c r="DR693" i="4"/>
  <c r="DR674" i="4"/>
  <c r="DW675" i="4"/>
  <c r="DS675" i="4"/>
  <c r="EE675" i="4"/>
  <c r="DS676" i="4"/>
  <c r="DE679" i="4"/>
  <c r="EG679" i="4"/>
  <c r="EE680" i="4"/>
  <c r="EB683" i="4"/>
  <c r="DZ677" i="4"/>
  <c r="EA682" i="4"/>
  <c r="DE684" i="4"/>
  <c r="EG684" i="4" s="1"/>
  <c r="EB689" i="4"/>
  <c r="DE690" i="4"/>
  <c r="EG690" i="4" s="1"/>
  <c r="DZ691" i="4"/>
  <c r="DS678" i="4"/>
  <c r="DR682" i="4"/>
  <c r="DW684" i="4"/>
  <c r="EE684" i="4"/>
  <c r="EA686" i="4"/>
  <c r="DY687" i="4"/>
  <c r="DS687" i="4"/>
  <c r="DV688" i="4"/>
  <c r="ED688" i="4"/>
  <c r="DU689" i="4"/>
  <c r="EC689" i="4"/>
  <c r="DZ690" i="4"/>
  <c r="DX691" i="4"/>
  <c r="DS692" i="4"/>
  <c r="DT693" i="4"/>
  <c r="EB693" i="4"/>
  <c r="EC677" i="4"/>
  <c r="DS682" i="4"/>
  <c r="DR686" i="4"/>
  <c r="DW688" i="4"/>
  <c r="EE688" i="4"/>
  <c r="EA690" i="4"/>
  <c r="DY691" i="4"/>
  <c r="DS691" i="4"/>
  <c r="DV692" i="4"/>
  <c r="ED692" i="4"/>
  <c r="DU693" i="4"/>
  <c r="EC693" i="4"/>
  <c r="EA684" i="4"/>
  <c r="DW686" i="4"/>
  <c r="EE686" i="4"/>
  <c r="DS689" i="4"/>
  <c r="DZ678" i="4"/>
  <c r="DX679" i="4"/>
  <c r="DS680" i="4"/>
  <c r="DT681" i="4"/>
  <c r="EB681" i="4"/>
  <c r="DY693" i="4"/>
  <c r="DS693" i="4"/>
  <c r="DT616" i="4"/>
  <c r="DR616" i="4"/>
  <c r="DS622" i="4"/>
  <c r="DW622" i="4"/>
  <c r="EE613" i="4"/>
  <c r="DU616" i="4"/>
  <c r="DS616" i="4"/>
  <c r="DR621" i="4"/>
  <c r="DU638" i="4"/>
  <c r="DS638" i="4"/>
  <c r="DX614" i="4"/>
  <c r="DR614" i="4"/>
  <c r="EA615" i="4"/>
  <c r="DT646" i="4"/>
  <c r="DR646" i="4"/>
  <c r="DR638" i="4"/>
  <c r="DT638" i="4"/>
  <c r="DY614" i="4"/>
  <c r="DS614" i="4"/>
  <c r="DX617" i="4"/>
  <c r="DS623" i="4"/>
  <c r="DT625" i="4"/>
  <c r="DR625" i="4"/>
  <c r="EB625" i="4"/>
  <c r="EA630" i="4"/>
  <c r="DY632" i="4"/>
  <c r="DS632" i="4"/>
  <c r="DR639" i="4"/>
  <c r="DU646" i="4"/>
  <c r="DS646" i="4"/>
  <c r="DE615" i="4"/>
  <c r="EG615" i="4" s="1"/>
  <c r="DU625" i="4"/>
  <c r="DS625" i="4"/>
  <c r="EA613" i="4"/>
  <c r="DV615" i="4"/>
  <c r="DR615" i="4"/>
  <c r="DD622" i="4"/>
  <c r="EF622" i="4" s="1"/>
  <c r="DZ623" i="4"/>
  <c r="DT626" i="4"/>
  <c r="DW633" i="4"/>
  <c r="DS633" i="4"/>
  <c r="DR613" i="4"/>
  <c r="DW615" i="4"/>
  <c r="EE615" i="4"/>
  <c r="DE617" i="4"/>
  <c r="EG617" i="4" s="1"/>
  <c r="DX619" i="4"/>
  <c r="DR619" i="4"/>
  <c r="EC628" i="4"/>
  <c r="DV630" i="4"/>
  <c r="DR630" i="4"/>
  <c r="DX633" i="4"/>
  <c r="DR633" i="4"/>
  <c r="DZ613" i="4"/>
  <c r="DE613" i="4"/>
  <c r="EG613" i="4" s="1"/>
  <c r="ED615" i="4"/>
  <c r="DY616" i="4"/>
  <c r="DU614" i="4"/>
  <c r="EC614" i="4"/>
  <c r="DV621" i="4"/>
  <c r="ED621" i="4"/>
  <c r="DT629" i="4"/>
  <c r="DR629" i="4"/>
  <c r="EB629" i="4"/>
  <c r="DT631" i="4"/>
  <c r="DR631" i="4"/>
  <c r="DT617" i="4"/>
  <c r="DS619" i="4"/>
  <c r="DS621" i="4"/>
  <c r="DS626" i="4"/>
  <c r="DW626" i="4"/>
  <c r="EC629" i="4"/>
  <c r="DR635" i="4"/>
  <c r="DW613" i="4"/>
  <c r="DS620" i="4"/>
  <c r="DZ622" i="4"/>
  <c r="DS624" i="4"/>
  <c r="DS627" i="4"/>
  <c r="EC627" i="4"/>
  <c r="DY628" i="4"/>
  <c r="DX630" i="4"/>
  <c r="DV631" i="4"/>
  <c r="DD632" i="4"/>
  <c r="EF632" i="4"/>
  <c r="EE634" i="4"/>
  <c r="DV636" i="4"/>
  <c r="DV640" i="4"/>
  <c r="DR640" i="4"/>
  <c r="DW645" i="4"/>
  <c r="EE645" i="4"/>
  <c r="EB617" i="4"/>
  <c r="DR618" i="4"/>
  <c r="DD627" i="4"/>
  <c r="EF627" i="4"/>
  <c r="DS629" i="4"/>
  <c r="DV634" i="4"/>
  <c r="DV620" i="4"/>
  <c r="ED620" i="4"/>
  <c r="EA622" i="4"/>
  <c r="DU623" i="4"/>
  <c r="EC623" i="4"/>
  <c r="DV624" i="4"/>
  <c r="ED624" i="4"/>
  <c r="DV627" i="4"/>
  <c r="DZ628" i="4"/>
  <c r="DW631" i="4"/>
  <c r="DX634" i="4"/>
  <c r="DR634" i="4"/>
  <c r="DD651" i="4"/>
  <c r="EE618" i="4"/>
  <c r="DW620" i="4"/>
  <c r="EB621" i="4"/>
  <c r="DZ626" i="4"/>
  <c r="DW627" i="4"/>
  <c r="DE631" i="4"/>
  <c r="EG631" i="4" s="1"/>
  <c r="DS640" i="4"/>
  <c r="DE642" i="4"/>
  <c r="EG642" i="4" s="1"/>
  <c r="DR617" i="4"/>
  <c r="DT618" i="4"/>
  <c r="DU619" i="4"/>
  <c r="EC619" i="4"/>
  <c r="DR620" i="4"/>
  <c r="DU621" i="4"/>
  <c r="EC621" i="4"/>
  <c r="DR624" i="4"/>
  <c r="EA626" i="4"/>
  <c r="DU629" i="4"/>
  <c r="DY631" i="4"/>
  <c r="DW632" i="4"/>
  <c r="EE632" i="4"/>
  <c r="DR637" i="4"/>
  <c r="DT637" i="4"/>
  <c r="EB637" i="4"/>
  <c r="DY640" i="4"/>
  <c r="DY642" i="4"/>
  <c r="DE643" i="4"/>
  <c r="EG643" i="4" s="1"/>
  <c r="DS618" i="4"/>
  <c r="DW618" i="4"/>
  <c r="DT621" i="4"/>
  <c r="EE624" i="4"/>
  <c r="EE627" i="4"/>
  <c r="DT633" i="4"/>
  <c r="DY617" i="4"/>
  <c r="DX623" i="4"/>
  <c r="DR623" i="4"/>
  <c r="DR626" i="4"/>
  <c r="DE635" i="4"/>
  <c r="EG635" i="4" s="1"/>
  <c r="DZ632" i="4"/>
  <c r="EA639" i="4"/>
  <c r="EB641" i="4"/>
  <c r="DT642" i="4"/>
  <c r="ED626" i="4"/>
  <c r="DR628" i="4"/>
  <c r="EA631" i="4"/>
  <c r="EA637" i="4"/>
  <c r="ED644" i="4"/>
  <c r="DS637" i="4"/>
  <c r="DV639" i="4"/>
  <c r="ED639" i="4"/>
  <c r="DW641" i="4"/>
  <c r="EE641" i="4"/>
  <c r="DV643" i="4"/>
  <c r="DR643" i="4"/>
  <c r="ED643" i="4"/>
  <c r="DR644" i="4"/>
  <c r="DT645" i="4"/>
  <c r="DT648" i="4"/>
  <c r="DR648" i="4"/>
  <c r="EB648" i="4"/>
  <c r="DT627" i="4"/>
  <c r="EB627" i="4"/>
  <c r="DS634" i="4"/>
  <c r="EC634" i="4"/>
  <c r="DT636" i="4"/>
  <c r="EB636" i="4"/>
  <c r="DV637" i="4"/>
  <c r="DX642" i="4"/>
  <c r="DR642" i="4"/>
  <c r="DS644" i="4"/>
  <c r="DS645" i="4"/>
  <c r="DW635" i="4"/>
  <c r="EE635" i="4"/>
  <c r="DY636" i="4"/>
  <c r="DS636" i="4"/>
  <c r="DY638" i="4"/>
  <c r="DZ639" i="4"/>
  <c r="EA643" i="4"/>
  <c r="DX646" i="4"/>
  <c r="DR649" i="4"/>
  <c r="DZ651" i="4"/>
  <c r="DT644" i="4"/>
  <c r="EB644" i="4"/>
  <c r="DZ645" i="4"/>
  <c r="DX647" i="4"/>
  <c r="DR647" i="4"/>
  <c r="EC644" i="4"/>
  <c r="DS648" i="4"/>
  <c r="DV649" i="4"/>
  <c r="EF651" i="4"/>
  <c r="DV635" i="4"/>
  <c r="ED635" i="4"/>
  <c r="DU636" i="4"/>
  <c r="EC636" i="4"/>
  <c r="DZ637" i="4"/>
  <c r="DX638" i="4"/>
  <c r="DS639" i="4"/>
  <c r="DT640" i="4"/>
  <c r="EB640" i="4"/>
  <c r="EA647" i="4"/>
  <c r="DU651" i="4"/>
  <c r="EC651" i="4"/>
  <c r="DR641" i="4"/>
  <c r="DW643" i="4"/>
  <c r="EE643" i="4"/>
  <c r="EA645" i="4"/>
  <c r="DY646" i="4"/>
  <c r="DV647" i="4"/>
  <c r="ED647" i="4"/>
  <c r="DU648" i="4"/>
  <c r="EC648" i="4"/>
  <c r="DZ649" i="4"/>
  <c r="DX651" i="4"/>
  <c r="DS641" i="4"/>
  <c r="DR645" i="4"/>
  <c r="DW647" i="4"/>
  <c r="EE647" i="4"/>
  <c r="EA649" i="4"/>
  <c r="DS651" i="4"/>
  <c r="DD514" i="4"/>
  <c r="EF514" i="4" s="1"/>
  <c r="EE515" i="4"/>
  <c r="DE516" i="4"/>
  <c r="EG516" i="4" s="1"/>
  <c r="DD531" i="4"/>
  <c r="EF531" i="4"/>
  <c r="DW507" i="4"/>
  <c r="EE511" i="4"/>
  <c r="DE512" i="4"/>
  <c r="EG512" i="4" s="1"/>
  <c r="EC512" i="4"/>
  <c r="DX524" i="4"/>
  <c r="DZ534" i="4"/>
  <c r="DD524" i="4"/>
  <c r="EF524" i="4"/>
  <c r="EB533" i="4"/>
  <c r="DE513" i="4"/>
  <c r="EG513" i="4" s="1"/>
  <c r="DE518" i="4"/>
  <c r="EG518" i="4" s="1"/>
  <c r="ED521" i="4"/>
  <c r="DD525" i="4"/>
  <c r="EF525" i="4"/>
  <c r="DX533" i="4"/>
  <c r="DD533" i="4"/>
  <c r="EF533" i="4" s="1"/>
  <c r="DD544" i="4"/>
  <c r="EF544" i="4" s="1"/>
  <c r="DE509" i="4"/>
  <c r="EG509" i="4" s="1"/>
  <c r="DE524" i="4"/>
  <c r="EG524" i="4" s="1"/>
  <c r="DY510" i="4"/>
  <c r="EB519" i="4"/>
  <c r="DD522" i="4"/>
  <c r="EF522" i="4" s="1"/>
  <c r="DD528" i="4"/>
  <c r="EF528" i="4"/>
  <c r="DD516" i="4"/>
  <c r="EF516" i="4"/>
  <c r="DZ521" i="4"/>
  <c r="DZ508" i="4"/>
  <c r="DY517" i="4"/>
  <c r="EC519" i="4"/>
  <c r="DD526" i="4"/>
  <c r="EF526" i="4" s="1"/>
  <c r="DX508" i="4"/>
  <c r="DV509" i="4"/>
  <c r="DE535" i="4"/>
  <c r="EG535" i="4" s="1"/>
  <c r="DZ541" i="4"/>
  <c r="DT545" i="4"/>
  <c r="DW510" i="4"/>
  <c r="DR530" i="4"/>
  <c r="EE543" i="4"/>
  <c r="EB545" i="4"/>
  <c r="DE547" i="4"/>
  <c r="EG547" i="4" s="1"/>
  <c r="DR557" i="4"/>
  <c r="DV557" i="4"/>
  <c r="DR563" i="4"/>
  <c r="DS567" i="4"/>
  <c r="DW567" i="4"/>
  <c r="EC581" i="4"/>
  <c r="DU582" i="4"/>
  <c r="DS582" i="4"/>
  <c r="DS508" i="4"/>
  <c r="DR510" i="4"/>
  <c r="EF518" i="4"/>
  <c r="DS519" i="4"/>
  <c r="DU519" i="4"/>
  <c r="DY525" i="4"/>
  <c r="DS525" i="4"/>
  <c r="DW527" i="4"/>
  <c r="DD529" i="4"/>
  <c r="EB529" i="4"/>
  <c r="DS530" i="4"/>
  <c r="DR532" i="4"/>
  <c r="DD536" i="4"/>
  <c r="EF536" i="4" s="1"/>
  <c r="DE540" i="4"/>
  <c r="EG540" i="4" s="1"/>
  <c r="DS543" i="4"/>
  <c r="DT546" i="4"/>
  <c r="EF547" i="4"/>
  <c r="DX552" i="4"/>
  <c r="DR552" i="4"/>
  <c r="EF555" i="4"/>
  <c r="DD555" i="4"/>
  <c r="DE558" i="4"/>
  <c r="EG558" i="4" s="1"/>
  <c r="DE563" i="4"/>
  <c r="EG563" i="4" s="1"/>
  <c r="DR573" i="4"/>
  <c r="DS577" i="4"/>
  <c r="DU577" i="4"/>
  <c r="DR587" i="4"/>
  <c r="DR509" i="4"/>
  <c r="DS510" i="4"/>
  <c r="DW514" i="4"/>
  <c r="EE514" i="4"/>
  <c r="DV517" i="4"/>
  <c r="DW518" i="4"/>
  <c r="ED519" i="4"/>
  <c r="DT520" i="4"/>
  <c r="DR521" i="4"/>
  <c r="EB521" i="4"/>
  <c r="EB522" i="4"/>
  <c r="DE523" i="4"/>
  <c r="EG523" i="4" s="1"/>
  <c r="DX527" i="4"/>
  <c r="DR527" i="4"/>
  <c r="EF529" i="4"/>
  <c r="DY532" i="4"/>
  <c r="DS532" i="4"/>
  <c r="EC536" i="4"/>
  <c r="DE538" i="4"/>
  <c r="EG538" i="4" s="1"/>
  <c r="DR541" i="4"/>
  <c r="DT541" i="4"/>
  <c r="EB541" i="4"/>
  <c r="DR548" i="4"/>
  <c r="DE551" i="4"/>
  <c r="EG551" i="4" s="1"/>
  <c r="DE557" i="4"/>
  <c r="EG557" i="4" s="1"/>
  <c r="DU568" i="4"/>
  <c r="DS568" i="4"/>
  <c r="DY576" i="4"/>
  <c r="DS576" i="4"/>
  <c r="DR590" i="4"/>
  <c r="DS507" i="4"/>
  <c r="DY509" i="4"/>
  <c r="DX514" i="4"/>
  <c r="DR515" i="4"/>
  <c r="DX516" i="4"/>
  <c r="DW517" i="4"/>
  <c r="EE517" i="4"/>
  <c r="DS522" i="4"/>
  <c r="DT524" i="4"/>
  <c r="DX526" i="4"/>
  <c r="DV529" i="4"/>
  <c r="DR534" i="4"/>
  <c r="DX535" i="4"/>
  <c r="DR535" i="4"/>
  <c r="DE539" i="4"/>
  <c r="EG539" i="4" s="1"/>
  <c r="DE542" i="4"/>
  <c r="EG542" i="4" s="1"/>
  <c r="EA542" i="4"/>
  <c r="EB550" i="4"/>
  <c r="DR554" i="4"/>
  <c r="DT554" i="4"/>
  <c r="EA562" i="4"/>
  <c r="DE571" i="4"/>
  <c r="EG571" i="4" s="1"/>
  <c r="DY578" i="4"/>
  <c r="DS578" i="4"/>
  <c r="ED509" i="4"/>
  <c r="DE511" i="4"/>
  <c r="EG511" i="4" s="1"/>
  <c r="DR512" i="4"/>
  <c r="DS514" i="4"/>
  <c r="DU515" i="4"/>
  <c r="DU516" i="4"/>
  <c r="DR519" i="4"/>
  <c r="EB526" i="4"/>
  <c r="DS529" i="4"/>
  <c r="DW529" i="4"/>
  <c r="DX540" i="4"/>
  <c r="DS546" i="4"/>
  <c r="DW546" i="4"/>
  <c r="DE561" i="4"/>
  <c r="EG561" i="4" s="1"/>
  <c r="EE569" i="4"/>
  <c r="DT510" i="4"/>
  <c r="EC511" i="4"/>
  <c r="ED515" i="4"/>
  <c r="DZ518" i="4"/>
  <c r="EE521" i="4"/>
  <c r="DW522" i="4"/>
  <c r="ED524" i="4"/>
  <c r="DU526" i="4"/>
  <c r="DS526" i="4"/>
  <c r="DT529" i="4"/>
  <c r="EC530" i="4"/>
  <c r="EE531" i="4"/>
  <c r="DT532" i="4"/>
  <c r="DS536" i="4"/>
  <c r="DX538" i="4"/>
  <c r="DR538" i="4"/>
  <c r="DX546" i="4"/>
  <c r="DR546" i="4"/>
  <c r="DV553" i="4"/>
  <c r="DS556" i="4"/>
  <c r="DR558" i="4"/>
  <c r="DT558" i="4"/>
  <c r="DT559" i="4"/>
  <c r="DR559" i="4"/>
  <c r="DE560" i="4"/>
  <c r="EG560" i="4" s="1"/>
  <c r="DS569" i="4"/>
  <c r="DE594" i="4"/>
  <c r="EG594" i="4" s="1"/>
  <c r="DY608" i="4"/>
  <c r="DS608" i="4"/>
  <c r="DV511" i="4"/>
  <c r="ED511" i="4"/>
  <c r="DR513" i="4"/>
  <c r="DV513" i="4"/>
  <c r="ED513" i="4"/>
  <c r="EA516" i="4"/>
  <c r="DD518" i="4"/>
  <c r="DZ519" i="4"/>
  <c r="DX520" i="4"/>
  <c r="DR520" i="4"/>
  <c r="DX521" i="4"/>
  <c r="DT521" i="4"/>
  <c r="DX522" i="4"/>
  <c r="DT527" i="4"/>
  <c r="DT528" i="4"/>
  <c r="EB528" i="4"/>
  <c r="EC532" i="4"/>
  <c r="DV539" i="4"/>
  <c r="DR539" i="4"/>
  <c r="ED539" i="4"/>
  <c r="DD547" i="4"/>
  <c r="DV549" i="4"/>
  <c r="ED549" i="4"/>
  <c r="DD551" i="4"/>
  <c r="EF551" i="4" s="1"/>
  <c r="DE552" i="4"/>
  <c r="EG552" i="4" s="1"/>
  <c r="DW554" i="4"/>
  <c r="DS554" i="4"/>
  <c r="DU558" i="4"/>
  <c r="EE561" i="4"/>
  <c r="DS564" i="4"/>
  <c r="DX570" i="4"/>
  <c r="DE570" i="4"/>
  <c r="EG570" i="4" s="1"/>
  <c r="DS573" i="4"/>
  <c r="DU573" i="4"/>
  <c r="DE580" i="4"/>
  <c r="EG580" i="4" s="1"/>
  <c r="DE587" i="4"/>
  <c r="EG587" i="4" s="1"/>
  <c r="DR508" i="4"/>
  <c r="EE510" i="4"/>
  <c r="DU518" i="4"/>
  <c r="DY524" i="4"/>
  <c r="DX525" i="4"/>
  <c r="EC515" i="4"/>
  <c r="DE517" i="4"/>
  <c r="EG517" i="4" s="1"/>
  <c r="DT525" i="4"/>
  <c r="DT526" i="4"/>
  <c r="DR540" i="4"/>
  <c r="DR545" i="4"/>
  <c r="EE546" i="4"/>
  <c r="DV547" i="4"/>
  <c r="DT549" i="4"/>
  <c r="DR549" i="4"/>
  <c r="DZ551" i="4"/>
  <c r="DS555" i="4"/>
  <c r="DW555" i="4"/>
  <c r="EC561" i="4"/>
  <c r="DR577" i="4"/>
  <c r="DZ507" i="4"/>
  <c r="EB510" i="4"/>
  <c r="DU511" i="4"/>
  <c r="DU512" i="4"/>
  <c r="DV515" i="4"/>
  <c r="DV518" i="4"/>
  <c r="DW521" i="4"/>
  <c r="DS521" i="4"/>
  <c r="DR523" i="4"/>
  <c r="EC526" i="4"/>
  <c r="EA527" i="4"/>
  <c r="EA528" i="4"/>
  <c r="DU530" i="4"/>
  <c r="DW531" i="4"/>
  <c r="EB532" i="4"/>
  <c r="DT533" i="4"/>
  <c r="DS541" i="4"/>
  <c r="DW541" i="4"/>
  <c r="EF543" i="4"/>
  <c r="DD543" i="4"/>
  <c r="DZ544" i="4"/>
  <c r="DS545" i="4"/>
  <c r="ED553" i="4"/>
  <c r="DT555" i="4"/>
  <c r="EE560" i="4"/>
  <c r="DD561" i="4"/>
  <c r="EF561" i="4"/>
  <c r="EC562" i="4"/>
  <c r="DR565" i="4"/>
  <c r="DR567" i="4"/>
  <c r="DT567" i="4"/>
  <c r="DT595" i="4"/>
  <c r="DR595" i="4"/>
  <c r="DU612" i="4"/>
  <c r="DS612" i="4"/>
  <c r="DR507" i="4"/>
  <c r="EA512" i="4"/>
  <c r="DT514" i="4"/>
  <c r="EB514" i="4"/>
  <c r="DS515" i="4"/>
  <c r="DT516" i="4"/>
  <c r="DD517" i="4"/>
  <c r="EF517" i="4" s="1"/>
  <c r="DY520" i="4"/>
  <c r="DS520" i="4"/>
  <c r="EE525" i="4"/>
  <c r="EC527" i="4"/>
  <c r="DU528" i="4"/>
  <c r="DS528" i="4"/>
  <c r="EC528" i="4"/>
  <c r="DV532" i="4"/>
  <c r="ED532" i="4"/>
  <c r="DZ533" i="4"/>
  <c r="DS534" i="4"/>
  <c r="DZ538" i="4"/>
  <c r="ED543" i="4"/>
  <c r="DT544" i="4"/>
  <c r="DE553" i="4"/>
  <c r="EG553" i="4" s="1"/>
  <c r="DU557" i="4"/>
  <c r="EC557" i="4"/>
  <c r="DV561" i="4"/>
  <c r="DE575" i="4"/>
  <c r="EG575" i="4" s="1"/>
  <c r="DZ529" i="4"/>
  <c r="EA533" i="4"/>
  <c r="DX534" i="4"/>
  <c r="EA535" i="4"/>
  <c r="DR537" i="4"/>
  <c r="DY538" i="4"/>
  <c r="DY540" i="4"/>
  <c r="DZ542" i="4"/>
  <c r="DW548" i="4"/>
  <c r="EE548" i="4"/>
  <c r="EC549" i="4"/>
  <c r="DU554" i="4"/>
  <c r="ED558" i="4"/>
  <c r="EA559" i="4"/>
  <c r="EA565" i="4"/>
  <c r="DE566" i="4"/>
  <c r="EG566" i="4" s="1"/>
  <c r="DR572" i="4"/>
  <c r="DT572" i="4"/>
  <c r="EB572" i="4"/>
  <c r="DD576" i="4"/>
  <c r="EF576" i="4" s="1"/>
  <c r="DY528" i="4"/>
  <c r="DS531" i="4"/>
  <c r="DV535" i="4"/>
  <c r="ED535" i="4"/>
  <c r="DS537" i="4"/>
  <c r="DW537" i="4"/>
  <c r="EE537" i="4"/>
  <c r="DW539" i="4"/>
  <c r="EE539" i="4"/>
  <c r="DT540" i="4"/>
  <c r="EB540" i="4"/>
  <c r="DU543" i="4"/>
  <c r="EB544" i="4"/>
  <c r="DR550" i="4"/>
  <c r="DR553" i="4"/>
  <c r="DV560" i="4"/>
  <c r="DR560" i="4"/>
  <c r="ED560" i="4"/>
  <c r="DY564" i="4"/>
  <c r="EB585" i="4"/>
  <c r="DE593" i="4"/>
  <c r="EG593" i="4" s="1"/>
  <c r="EA519" i="4"/>
  <c r="DU522" i="4"/>
  <c r="EC522" i="4"/>
  <c r="DS527" i="4"/>
  <c r="DV531" i="4"/>
  <c r="ED531" i="4"/>
  <c r="DS533" i="4"/>
  <c r="DW533" i="4"/>
  <c r="EE533" i="4"/>
  <c r="EE535" i="4"/>
  <c r="DT536" i="4"/>
  <c r="EB536" i="4"/>
  <c r="DU538" i="4"/>
  <c r="EC538" i="4"/>
  <c r="DU540" i="4"/>
  <c r="DR542" i="4"/>
  <c r="DV542" i="4"/>
  <c r="DV543" i="4"/>
  <c r="DE544" i="4"/>
  <c r="EG544" i="4" s="1"/>
  <c r="ED546" i="4"/>
  <c r="DX547" i="4"/>
  <c r="DY549" i="4"/>
  <c r="DS549" i="4"/>
  <c r="EC556" i="4"/>
  <c r="DW559" i="4"/>
  <c r="DS559" i="4"/>
  <c r="EE559" i="4"/>
  <c r="DT566" i="4"/>
  <c r="EB568" i="4"/>
  <c r="DE572" i="4"/>
  <c r="EG572" i="4" s="1"/>
  <c r="DS581" i="4"/>
  <c r="DU581" i="4"/>
  <c r="EA584" i="4"/>
  <c r="EA544" i="4"/>
  <c r="DY547" i="4"/>
  <c r="EA550" i="4"/>
  <c r="DX551" i="4"/>
  <c r="EA552" i="4"/>
  <c r="DV556" i="4"/>
  <c r="DR556" i="4"/>
  <c r="ED556" i="4"/>
  <c r="DW557" i="4"/>
  <c r="EC559" i="4"/>
  <c r="DZ562" i="4"/>
  <c r="DZ563" i="4"/>
  <c r="DX564" i="4"/>
  <c r="DR564" i="4"/>
  <c r="DY565" i="4"/>
  <c r="DW566" i="4"/>
  <c r="DR568" i="4"/>
  <c r="DT568" i="4"/>
  <c r="DV570" i="4"/>
  <c r="DR570" i="4"/>
  <c r="ED570" i="4"/>
  <c r="DR574" i="4"/>
  <c r="DV574" i="4"/>
  <c r="ED574" i="4"/>
  <c r="DX575" i="4"/>
  <c r="DR575" i="4"/>
  <c r="DT584" i="4"/>
  <c r="DR584" i="4"/>
  <c r="EB584" i="4"/>
  <c r="DV589" i="4"/>
  <c r="DX591" i="4"/>
  <c r="DR591" i="4"/>
  <c r="DU595" i="4"/>
  <c r="EC595" i="4"/>
  <c r="DW542" i="4"/>
  <c r="EE542" i="4"/>
  <c r="DU545" i="4"/>
  <c r="EC545" i="4"/>
  <c r="DS548" i="4"/>
  <c r="DV552" i="4"/>
  <c r="ED552" i="4"/>
  <c r="DY554" i="4"/>
  <c r="DX559" i="4"/>
  <c r="DX560" i="4"/>
  <c r="DW561" i="4"/>
  <c r="DS562" i="4"/>
  <c r="DU563" i="4"/>
  <c r="EC563" i="4"/>
  <c r="DZ566" i="4"/>
  <c r="DY567" i="4"/>
  <c r="DY569" i="4"/>
  <c r="DV571" i="4"/>
  <c r="DR571" i="4"/>
  <c r="DY574" i="4"/>
  <c r="DS574" i="4"/>
  <c r="DT583" i="4"/>
  <c r="DR583" i="4"/>
  <c r="DX585" i="4"/>
  <c r="DR585" i="4"/>
  <c r="DZ586" i="4"/>
  <c r="DV588" i="4"/>
  <c r="DR588" i="4"/>
  <c r="ED588" i="4"/>
  <c r="DD594" i="4"/>
  <c r="EF594" i="4"/>
  <c r="DW544" i="4"/>
  <c r="EE544" i="4"/>
  <c r="DU547" i="4"/>
  <c r="EC547" i="4"/>
  <c r="DV548" i="4"/>
  <c r="ED548" i="4"/>
  <c r="DS550" i="4"/>
  <c r="DW550" i="4"/>
  <c r="EE550" i="4"/>
  <c r="EE552" i="4"/>
  <c r="DT553" i="4"/>
  <c r="EB553" i="4"/>
  <c r="EA557" i="4"/>
  <c r="EA558" i="4"/>
  <c r="DY559" i="4"/>
  <c r="DU565" i="4"/>
  <c r="DS565" i="4"/>
  <c r="EC565" i="4"/>
  <c r="DZ567" i="4"/>
  <c r="DZ570" i="4"/>
  <c r="DW571" i="4"/>
  <c r="EE571" i="4"/>
  <c r="EE580" i="4"/>
  <c r="EF582" i="4"/>
  <c r="DD582" i="4"/>
  <c r="DY594" i="4"/>
  <c r="EA596" i="4"/>
  <c r="DZ554" i="4"/>
  <c r="DT557" i="4"/>
  <c r="EB557" i="4"/>
  <c r="DR562" i="4"/>
  <c r="EA568" i="4"/>
  <c r="DX569" i="4"/>
  <c r="DR569" i="4"/>
  <c r="EA577" i="4"/>
  <c r="DT579" i="4"/>
  <c r="DR579" i="4"/>
  <c r="EB579" i="4"/>
  <c r="DT581" i="4"/>
  <c r="DR581" i="4"/>
  <c r="DZ583" i="4"/>
  <c r="DW585" i="4"/>
  <c r="DS585" i="4"/>
  <c r="EE585" i="4"/>
  <c r="DW590" i="4"/>
  <c r="EE594" i="4"/>
  <c r="DT598" i="4"/>
  <c r="DR598" i="4"/>
  <c r="DX555" i="4"/>
  <c r="DZ558" i="4"/>
  <c r="DT561" i="4"/>
  <c r="EB561" i="4"/>
  <c r="DR566" i="4"/>
  <c r="DX567" i="4"/>
  <c r="ED568" i="4"/>
  <c r="DU572" i="4"/>
  <c r="EC572" i="4"/>
  <c r="DZ576" i="4"/>
  <c r="EE579" i="4"/>
  <c r="DV582" i="4"/>
  <c r="DE583" i="4"/>
  <c r="EG583" i="4" s="1"/>
  <c r="EC583" i="4"/>
  <c r="DX586" i="4"/>
  <c r="DD589" i="4"/>
  <c r="EF589" i="4" s="1"/>
  <c r="EB589" i="4"/>
  <c r="DZ604" i="4"/>
  <c r="DV564" i="4"/>
  <c r="ED564" i="4"/>
  <c r="DS579" i="4"/>
  <c r="DU580" i="4"/>
  <c r="DX597" i="4"/>
  <c r="DR597" i="4"/>
  <c r="DZ574" i="4"/>
  <c r="DW575" i="4"/>
  <c r="EE575" i="4"/>
  <c r="DX579" i="4"/>
  <c r="DR580" i="4"/>
  <c r="DX581" i="4"/>
  <c r="DW582" i="4"/>
  <c r="EE582" i="4"/>
  <c r="DV583" i="4"/>
  <c r="DS584" i="4"/>
  <c r="EC584" i="4"/>
  <c r="DR586" i="4"/>
  <c r="EB586" i="4"/>
  <c r="DS592" i="4"/>
  <c r="DU592" i="4"/>
  <c r="EC592" i="4"/>
  <c r="DY593" i="4"/>
  <c r="DT593" i="4"/>
  <c r="DR596" i="4"/>
  <c r="DT596" i="4"/>
  <c r="DT606" i="4"/>
  <c r="DR606" i="4"/>
  <c r="EB606" i="4"/>
  <c r="DU576" i="4"/>
  <c r="EC576" i="4"/>
  <c r="DV580" i="4"/>
  <c r="ED580" i="4"/>
  <c r="ED587" i="4"/>
  <c r="DW588" i="4"/>
  <c r="DS588" i="4"/>
  <c r="EA590" i="4"/>
  <c r="DT591" i="4"/>
  <c r="EB591" i="4"/>
  <c r="DW592" i="4"/>
  <c r="EA593" i="4"/>
  <c r="DU602" i="4"/>
  <c r="DS602" i="4"/>
  <c r="DZ568" i="4"/>
  <c r="DT571" i="4"/>
  <c r="EB571" i="4"/>
  <c r="DZ572" i="4"/>
  <c r="ED576" i="4"/>
  <c r="DR578" i="4"/>
  <c r="DV578" i="4"/>
  <c r="ED578" i="4"/>
  <c r="EA581" i="4"/>
  <c r="DX584" i="4"/>
  <c r="DV585" i="4"/>
  <c r="DE586" i="4"/>
  <c r="EG586" i="4" s="1"/>
  <c r="DX588" i="4"/>
  <c r="DS591" i="4"/>
  <c r="DU591" i="4"/>
  <c r="EC591" i="4"/>
  <c r="DD593" i="4"/>
  <c r="EF593" i="4" s="1"/>
  <c r="EB593" i="4"/>
  <c r="DS596" i="4"/>
  <c r="DW596" i="4"/>
  <c r="EE596" i="4"/>
  <c r="DV602" i="4"/>
  <c r="DS609" i="4"/>
  <c r="EA583" i="4"/>
  <c r="DU586" i="4"/>
  <c r="EC586" i="4"/>
  <c r="DY587" i="4"/>
  <c r="DZ593" i="4"/>
  <c r="DX594" i="4"/>
  <c r="EA597" i="4"/>
  <c r="DR599" i="4"/>
  <c r="DT599" i="4"/>
  <c r="DX601" i="4"/>
  <c r="DR601" i="4"/>
  <c r="DT608" i="4"/>
  <c r="DV609" i="4"/>
  <c r="DR609" i="4"/>
  <c r="ED609" i="4"/>
  <c r="DT610" i="4"/>
  <c r="DR610" i="4"/>
  <c r="DY584" i="4"/>
  <c r="DT587" i="4"/>
  <c r="DU589" i="4"/>
  <c r="DS589" i="4"/>
  <c r="EC589" i="4"/>
  <c r="EC587" i="4"/>
  <c r="DS590" i="4"/>
  <c r="EE591" i="4"/>
  <c r="DZ592" i="4"/>
  <c r="DW595" i="4"/>
  <c r="DS607" i="4"/>
  <c r="DW607" i="4"/>
  <c r="EF608" i="4"/>
  <c r="DX593" i="4"/>
  <c r="ED596" i="4"/>
  <c r="DU598" i="4"/>
  <c r="DS598" i="4"/>
  <c r="DD603" i="4"/>
  <c r="EF603" i="4" s="1"/>
  <c r="EB603" i="4"/>
  <c r="DV605" i="4"/>
  <c r="DR605" i="4"/>
  <c r="ED605" i="4"/>
  <c r="ED597" i="4"/>
  <c r="DS604" i="4"/>
  <c r="DY606" i="4"/>
  <c r="DS606" i="4"/>
  <c r="DR607" i="4"/>
  <c r="DT607" i="4"/>
  <c r="DW597" i="4"/>
  <c r="DS597" i="4"/>
  <c r="DX598" i="4"/>
  <c r="DV601" i="4"/>
  <c r="ED601" i="4"/>
  <c r="DR592" i="4"/>
  <c r="DY596" i="4"/>
  <c r="DZ599" i="4"/>
  <c r="DU600" i="4"/>
  <c r="EC600" i="4"/>
  <c r="ED603" i="4"/>
  <c r="DX609" i="4"/>
  <c r="DU610" i="4"/>
  <c r="EC610" i="4"/>
  <c r="DS599" i="4"/>
  <c r="DR600" i="4"/>
  <c r="DE610" i="4"/>
  <c r="EG610" i="4" s="1"/>
  <c r="DV594" i="4"/>
  <c r="ED594" i="4"/>
  <c r="DY600" i="4"/>
  <c r="DS600" i="4"/>
  <c r="DS601" i="4"/>
  <c r="DT602" i="4"/>
  <c r="DR602" i="4"/>
  <c r="EB602" i="4"/>
  <c r="DX604" i="4"/>
  <c r="DR604" i="4"/>
  <c r="DS605" i="4"/>
  <c r="DY610" i="4"/>
  <c r="DS611" i="4"/>
  <c r="DW611" i="4"/>
  <c r="EE611" i="4"/>
  <c r="DR612" i="4"/>
  <c r="DY598" i="4"/>
  <c r="DS603" i="4"/>
  <c r="DU606" i="4"/>
  <c r="EC606" i="4"/>
  <c r="DZ611" i="4"/>
  <c r="DY602" i="4"/>
  <c r="DZ607" i="4"/>
  <c r="EA611" i="4"/>
  <c r="DX612" i="4"/>
  <c r="EA601" i="4"/>
  <c r="DW603" i="4"/>
  <c r="EE603" i="4"/>
  <c r="DU604" i="4"/>
  <c r="EC604" i="4"/>
  <c r="EA607" i="4"/>
  <c r="DX608" i="4"/>
  <c r="EA609" i="4"/>
  <c r="DR611" i="4"/>
  <c r="DY612" i="4"/>
  <c r="DE472" i="4"/>
  <c r="EG472" i="4" s="1"/>
  <c r="DE486" i="4"/>
  <c r="EG486" i="4" s="1"/>
  <c r="EB461" i="4"/>
  <c r="DY462" i="4"/>
  <c r="DV460" i="4"/>
  <c r="ED460" i="4"/>
  <c r="DE463" i="4"/>
  <c r="EG463" i="4" s="1"/>
  <c r="DE473" i="4"/>
  <c r="EG473" i="4" s="1"/>
  <c r="DV466" i="4"/>
  <c r="DR478" i="4"/>
  <c r="EC459" i="4"/>
  <c r="DW466" i="4"/>
  <c r="DY469" i="4"/>
  <c r="DS470" i="4"/>
  <c r="DV459" i="4"/>
  <c r="ED459" i="4"/>
  <c r="DR460" i="4"/>
  <c r="DT463" i="4"/>
  <c r="EB463" i="4"/>
  <c r="DS464" i="4"/>
  <c r="DX466" i="4"/>
  <c r="DR466" i="4"/>
  <c r="DZ467" i="4"/>
  <c r="DT468" i="4"/>
  <c r="DR468" i="4"/>
  <c r="EB468" i="4"/>
  <c r="DZ469" i="4"/>
  <c r="DT475" i="4"/>
  <c r="EB475" i="4"/>
  <c r="EA476" i="4"/>
  <c r="DS479" i="4"/>
  <c r="DW459" i="4"/>
  <c r="EE459" i="4"/>
  <c r="DY460" i="4"/>
  <c r="DZ461" i="4"/>
  <c r="DE462" i="4"/>
  <c r="EG462" i="4" s="1"/>
  <c r="DU463" i="4"/>
  <c r="EC463" i="4"/>
  <c r="DS466" i="4"/>
  <c r="DS468" i="4"/>
  <c r="DE469" i="4"/>
  <c r="EG469" i="4" s="1"/>
  <c r="DZ471" i="4"/>
  <c r="DX472" i="4"/>
  <c r="DU472" i="4"/>
  <c r="DV473" i="4"/>
  <c r="ED473" i="4"/>
  <c r="DV474" i="4"/>
  <c r="ED474" i="4"/>
  <c r="DS475" i="4"/>
  <c r="DU475" i="4"/>
  <c r="EC475" i="4"/>
  <c r="DD476" i="4"/>
  <c r="DW480" i="4"/>
  <c r="DV482" i="4"/>
  <c r="DE483" i="4"/>
  <c r="EG483" i="4" s="1"/>
  <c r="DT487" i="4"/>
  <c r="DR487" i="4"/>
  <c r="EA488" i="4"/>
  <c r="DS458" i="4"/>
  <c r="DE461" i="4"/>
  <c r="EG461" i="4" s="1"/>
  <c r="DT462" i="4"/>
  <c r="DS465" i="4"/>
  <c r="DT467" i="4"/>
  <c r="EE474" i="4"/>
  <c r="DU476" i="4"/>
  <c r="DY486" i="4"/>
  <c r="DU487" i="4"/>
  <c r="DS487" i="4"/>
  <c r="DY458" i="4"/>
  <c r="EA460" i="4"/>
  <c r="DR461" i="4"/>
  <c r="DX464" i="4"/>
  <c r="DU464" i="4"/>
  <c r="DY465" i="4"/>
  <c r="DU467" i="4"/>
  <c r="EC467" i="4"/>
  <c r="DT471" i="4"/>
  <c r="EB471" i="4"/>
  <c r="DZ472" i="4"/>
  <c r="DR473" i="4"/>
  <c r="DX474" i="4"/>
  <c r="DR474" i="4"/>
  <c r="DW477" i="4"/>
  <c r="EE477" i="4"/>
  <c r="DY480" i="4"/>
  <c r="ED466" i="4"/>
  <c r="DE467" i="4"/>
  <c r="EG467" i="4" s="1"/>
  <c r="EF469" i="4"/>
  <c r="DR470" i="4"/>
  <c r="DT464" i="4"/>
  <c r="DR464" i="4"/>
  <c r="EA468" i="4"/>
  <c r="DY478" i="4"/>
  <c r="DS478" i="4"/>
  <c r="DR489" i="4"/>
  <c r="DE501" i="4"/>
  <c r="EG501" i="4" s="1"/>
  <c r="EA461" i="4"/>
  <c r="EB462" i="4"/>
  <c r="DV463" i="4"/>
  <c r="EB467" i="4"/>
  <c r="DW474" i="4"/>
  <c r="EC487" i="4"/>
  <c r="DD458" i="4"/>
  <c r="EF458" i="4" s="1"/>
  <c r="DZ458" i="4"/>
  <c r="DT460" i="4"/>
  <c r="EB460" i="4"/>
  <c r="DV462" i="4"/>
  <c r="ED462" i="4"/>
  <c r="DD465" i="4"/>
  <c r="EF465" i="4" s="1"/>
  <c r="DZ465" i="4"/>
  <c r="DT466" i="4"/>
  <c r="EB466" i="4"/>
  <c r="DV467" i="4"/>
  <c r="DX468" i="4"/>
  <c r="DV469" i="4"/>
  <c r="ED469" i="4"/>
  <c r="DV470" i="4"/>
  <c r="ED470" i="4"/>
  <c r="DU471" i="4"/>
  <c r="DS471" i="4"/>
  <c r="EC471" i="4"/>
  <c r="EA472" i="4"/>
  <c r="DY473" i="4"/>
  <c r="DS474" i="4"/>
  <c r="EE476" i="4"/>
  <c r="DX477" i="4"/>
  <c r="DR477" i="4"/>
  <c r="DY479" i="4"/>
  <c r="DZ480" i="4"/>
  <c r="DR462" i="4"/>
  <c r="DU481" i="4"/>
  <c r="DS481" i="4"/>
  <c r="DE480" i="4"/>
  <c r="EG480" i="4" s="1"/>
  <c r="DT482" i="4"/>
  <c r="DR482" i="4"/>
  <c r="DR459" i="4"/>
  <c r="ED463" i="4"/>
  <c r="EA459" i="4"/>
  <c r="DU460" i="4"/>
  <c r="DS460" i="4"/>
  <c r="EE462" i="4"/>
  <c r="DZ464" i="4"/>
  <c r="DW470" i="4"/>
  <c r="EE470" i="4"/>
  <c r="DV471" i="4"/>
  <c r="ED471" i="4"/>
  <c r="DT472" i="4"/>
  <c r="DR472" i="4"/>
  <c r="EB472" i="4"/>
  <c r="DZ473" i="4"/>
  <c r="DX476" i="4"/>
  <c r="DS476" i="4"/>
  <c r="DY477" i="4"/>
  <c r="DS477" i="4"/>
  <c r="DW478" i="4"/>
  <c r="EA480" i="4"/>
  <c r="ED482" i="4"/>
  <c r="EA485" i="4"/>
  <c r="DE490" i="4"/>
  <c r="EG490" i="4" s="1"/>
  <c r="DX494" i="4"/>
  <c r="DR494" i="4"/>
  <c r="DT496" i="4"/>
  <c r="DR496" i="4"/>
  <c r="DD499" i="4"/>
  <c r="EF499" i="4" s="1"/>
  <c r="DU502" i="4"/>
  <c r="DS502" i="4"/>
  <c r="DS459" i="4"/>
  <c r="DR463" i="4"/>
  <c r="DR467" i="4"/>
  <c r="DR471" i="4"/>
  <c r="DR475" i="4"/>
  <c r="DZ476" i="4"/>
  <c r="DT479" i="4"/>
  <c r="DR479" i="4"/>
  <c r="EB479" i="4"/>
  <c r="DR480" i="4"/>
  <c r="DV484" i="4"/>
  <c r="ED484" i="4"/>
  <c r="DT485" i="4"/>
  <c r="EB485" i="4"/>
  <c r="EA486" i="4"/>
  <c r="EE487" i="4"/>
  <c r="DU488" i="4"/>
  <c r="DY492" i="4"/>
  <c r="DS492" i="4"/>
  <c r="DT478" i="4"/>
  <c r="DS485" i="4"/>
  <c r="DX458" i="4"/>
  <c r="DY461" i="4"/>
  <c r="DX465" i="4"/>
  <c r="DX469" i="4"/>
  <c r="DX473" i="4"/>
  <c r="EF476" i="4"/>
  <c r="DY481" i="4"/>
  <c r="DS482" i="4"/>
  <c r="DY482" i="4"/>
  <c r="DZ483" i="4"/>
  <c r="DR484" i="4"/>
  <c r="DS484" i="4"/>
  <c r="DU489" i="4"/>
  <c r="DS489" i="4"/>
  <c r="EC489" i="4"/>
  <c r="EA490" i="4"/>
  <c r="DD491" i="4"/>
  <c r="EF491" i="4"/>
  <c r="DR495" i="4"/>
  <c r="DS500" i="4"/>
  <c r="DS506" i="4"/>
  <c r="DX481" i="4"/>
  <c r="EC504" i="4"/>
  <c r="DV478" i="4"/>
  <c r="ED478" i="4"/>
  <c r="DZ482" i="4"/>
  <c r="DY483" i="4"/>
  <c r="EE485" i="4"/>
  <c r="DV486" i="4"/>
  <c r="DZ487" i="4"/>
  <c r="DD488" i="4"/>
  <c r="EF488" i="4" s="1"/>
  <c r="DV489" i="4"/>
  <c r="ED489" i="4"/>
  <c r="DD497" i="4"/>
  <c r="DS498" i="4"/>
  <c r="EA501" i="4"/>
  <c r="DD505" i="4"/>
  <c r="EF505" i="4" s="1"/>
  <c r="DR481" i="4"/>
  <c r="DU504" i="4"/>
  <c r="DS504" i="4"/>
  <c r="DV477" i="4"/>
  <c r="ED477" i="4"/>
  <c r="DT483" i="4"/>
  <c r="DR483" i="4"/>
  <c r="DZ484" i="4"/>
  <c r="DU485" i="4"/>
  <c r="DW486" i="4"/>
  <c r="DY488" i="4"/>
  <c r="DU494" i="4"/>
  <c r="DS494" i="4"/>
  <c r="DS497" i="4"/>
  <c r="DV485" i="4"/>
  <c r="ED485" i="4"/>
  <c r="DZ488" i="4"/>
  <c r="DS493" i="4"/>
  <c r="DU496" i="4"/>
  <c r="DS496" i="4"/>
  <c r="EC496" i="4"/>
  <c r="DX498" i="4"/>
  <c r="DR498" i="4"/>
  <c r="EB501" i="4"/>
  <c r="DV502" i="4"/>
  <c r="ED502" i="4"/>
  <c r="DX503" i="4"/>
  <c r="DR503" i="4"/>
  <c r="DT504" i="4"/>
  <c r="DR504" i="4"/>
  <c r="EB504" i="4"/>
  <c r="DE505" i="4"/>
  <c r="EG505" i="4" s="1"/>
  <c r="DX506" i="4"/>
  <c r="DR506" i="4"/>
  <c r="DX485" i="4"/>
  <c r="DR485" i="4"/>
  <c r="DT486" i="4"/>
  <c r="EB486" i="4"/>
  <c r="DX487" i="4"/>
  <c r="DS491" i="4"/>
  <c r="DT499" i="4"/>
  <c r="EB499" i="4"/>
  <c r="DX502" i="4"/>
  <c r="DR502" i="4"/>
  <c r="DW505" i="4"/>
  <c r="EE505" i="4"/>
  <c r="DX483" i="4"/>
  <c r="ED490" i="4"/>
  <c r="DS499" i="4"/>
  <c r="EE490" i="4"/>
  <c r="DR486" i="4"/>
  <c r="DR490" i="4"/>
  <c r="DV491" i="4"/>
  <c r="ED491" i="4"/>
  <c r="DZ492" i="4"/>
  <c r="DR493" i="4"/>
  <c r="DX497" i="4"/>
  <c r="DT497" i="4"/>
  <c r="DV499" i="4"/>
  <c r="ED499" i="4"/>
  <c r="DZ500" i="4"/>
  <c r="DR501" i="4"/>
  <c r="DT505" i="4"/>
  <c r="DX484" i="4"/>
  <c r="DX488" i="4"/>
  <c r="DT492" i="4"/>
  <c r="DR492" i="4"/>
  <c r="EB492" i="4"/>
  <c r="DY494" i="4"/>
  <c r="DT495" i="4"/>
  <c r="EB495" i="4"/>
  <c r="DZ497" i="4"/>
  <c r="DU498" i="4"/>
  <c r="EC498" i="4"/>
  <c r="DT500" i="4"/>
  <c r="DR500" i="4"/>
  <c r="EB500" i="4"/>
  <c r="DY502" i="4"/>
  <c r="DT503" i="4"/>
  <c r="EB503" i="4"/>
  <c r="DZ505" i="4"/>
  <c r="DU506" i="4"/>
  <c r="EC506" i="4"/>
  <c r="DU492" i="4"/>
  <c r="EC492" i="4"/>
  <c r="DW493" i="4"/>
  <c r="EE493" i="4"/>
  <c r="DS495" i="4"/>
  <c r="DY496" i="4"/>
  <c r="EA497" i="4"/>
  <c r="DV498" i="4"/>
  <c r="ED498" i="4"/>
  <c r="DU500" i="4"/>
  <c r="EC500" i="4"/>
  <c r="DW501" i="4"/>
  <c r="EE501" i="4"/>
  <c r="DS503" i="4"/>
  <c r="DY504" i="4"/>
  <c r="EA505" i="4"/>
  <c r="DX493" i="4"/>
  <c r="DV495" i="4"/>
  <c r="ED495" i="4"/>
  <c r="DZ496" i="4"/>
  <c r="EF497" i="4"/>
  <c r="DX501" i="4"/>
  <c r="DV503" i="4"/>
  <c r="ED503" i="4"/>
  <c r="EF427" i="4"/>
  <c r="DD427" i="4"/>
  <c r="DX428" i="4"/>
  <c r="DD429" i="4"/>
  <c r="EF429" i="4" s="1"/>
  <c r="DZ430" i="4"/>
  <c r="EF435" i="4"/>
  <c r="DD435" i="4"/>
  <c r="DR431" i="4"/>
  <c r="DE436" i="4"/>
  <c r="EG436" i="4" s="1"/>
  <c r="DY436" i="4"/>
  <c r="DZ428" i="4"/>
  <c r="DS429" i="4"/>
  <c r="DS437" i="4"/>
  <c r="DV440" i="4"/>
  <c r="DR440" i="4"/>
  <c r="EB426" i="4"/>
  <c r="DR430" i="4"/>
  <c r="EB430" i="4"/>
  <c r="DE445" i="4"/>
  <c r="EG445" i="4" s="1"/>
  <c r="DT447" i="4"/>
  <c r="DR447" i="4"/>
  <c r="DS426" i="4"/>
  <c r="EC426" i="4"/>
  <c r="DS427" i="4"/>
  <c r="DT428" i="4"/>
  <c r="EB428" i="4"/>
  <c r="DS430" i="4"/>
  <c r="EC430" i="4"/>
  <c r="DT431" i="4"/>
  <c r="DR433" i="4"/>
  <c r="DT433" i="4"/>
  <c r="DR434" i="4"/>
  <c r="DE439" i="4"/>
  <c r="EG439" i="4" s="1"/>
  <c r="DE449" i="4"/>
  <c r="EG449" i="4" s="1"/>
  <c r="DZ452" i="4"/>
  <c r="DE454" i="4"/>
  <c r="EG454" i="4" s="1"/>
  <c r="DD428" i="4"/>
  <c r="EF428" i="4" s="1"/>
  <c r="DZ427" i="4"/>
  <c r="DR437" i="4"/>
  <c r="DV426" i="4"/>
  <c r="DT429" i="4"/>
  <c r="EC431" i="4"/>
  <c r="DE440" i="4"/>
  <c r="EG440" i="4" s="1"/>
  <c r="DV442" i="4"/>
  <c r="DE455" i="4"/>
  <c r="EG455" i="4" s="1"/>
  <c r="EE426" i="4"/>
  <c r="DV431" i="4"/>
  <c r="ED431" i="4"/>
  <c r="DT432" i="4"/>
  <c r="DR432" i="4"/>
  <c r="DV433" i="4"/>
  <c r="ED433" i="4"/>
  <c r="EE435" i="4"/>
  <c r="DS441" i="4"/>
  <c r="DU441" i="4"/>
  <c r="EC441" i="4"/>
  <c r="DW442" i="4"/>
  <c r="DS442" i="4"/>
  <c r="DD444" i="4"/>
  <c r="DX429" i="4"/>
  <c r="DR426" i="4"/>
  <c r="DV429" i="4"/>
  <c r="DT430" i="4"/>
  <c r="DW431" i="4"/>
  <c r="DS432" i="4"/>
  <c r="DU432" i="4"/>
  <c r="EC432" i="4"/>
  <c r="EE433" i="4"/>
  <c r="EE436" i="4"/>
  <c r="DT443" i="4"/>
  <c r="DR443" i="4"/>
  <c r="EB443" i="4"/>
  <c r="EE448" i="4"/>
  <c r="DV441" i="4"/>
  <c r="ED441" i="4"/>
  <c r="EB444" i="4"/>
  <c r="EA436" i="4"/>
  <c r="DW439" i="4"/>
  <c r="EE439" i="4"/>
  <c r="DX440" i="4"/>
  <c r="DW441" i="4"/>
  <c r="EE443" i="4"/>
  <c r="EC444" i="4"/>
  <c r="DZ451" i="4"/>
  <c r="DS453" i="4"/>
  <c r="DU453" i="4"/>
  <c r="DY432" i="4"/>
  <c r="DW434" i="4"/>
  <c r="EC435" i="4"/>
  <c r="EA438" i="4"/>
  <c r="DX439" i="4"/>
  <c r="DR439" i="4"/>
  <c r="DE443" i="4"/>
  <c r="EG443" i="4" s="1"/>
  <c r="DY428" i="4"/>
  <c r="EA431" i="4"/>
  <c r="DZ433" i="4"/>
  <c r="DX434" i="4"/>
  <c r="DV435" i="4"/>
  <c r="ED435" i="4"/>
  <c r="DU436" i="4"/>
  <c r="EC436" i="4"/>
  <c r="DR438" i="4"/>
  <c r="DT438" i="4"/>
  <c r="DW444" i="4"/>
  <c r="EC445" i="4"/>
  <c r="DD446" i="4"/>
  <c r="EF446" i="4" s="1"/>
  <c r="DZ447" i="4"/>
  <c r="EA448" i="4"/>
  <c r="DY433" i="4"/>
  <c r="EE434" i="4"/>
  <c r="DU435" i="4"/>
  <c r="DS435" i="4"/>
  <c r="DR441" i="4"/>
  <c r="DW446" i="4"/>
  <c r="DS446" i="4"/>
  <c r="DY454" i="4"/>
  <c r="DT455" i="4"/>
  <c r="DR455" i="4"/>
  <c r="EA432" i="4"/>
  <c r="DS434" i="4"/>
  <c r="DV436" i="4"/>
  <c r="DR436" i="4"/>
  <c r="ED436" i="4"/>
  <c r="DU438" i="4"/>
  <c r="EC438" i="4"/>
  <c r="EA440" i="4"/>
  <c r="DT442" i="4"/>
  <c r="DR442" i="4"/>
  <c r="EB442" i="4"/>
  <c r="DZ443" i="4"/>
  <c r="DV445" i="4"/>
  <c r="ED445" i="4"/>
  <c r="DS456" i="4"/>
  <c r="DU456" i="4"/>
  <c r="DT437" i="4"/>
  <c r="EB437" i="4"/>
  <c r="DX442" i="4"/>
  <c r="DZ444" i="4"/>
  <c r="DY445" i="4"/>
  <c r="DX449" i="4"/>
  <c r="DR449" i="4"/>
  <c r="DT450" i="4"/>
  <c r="EB450" i="4"/>
  <c r="DZ457" i="4"/>
  <c r="DU443" i="4"/>
  <c r="EC443" i="4"/>
  <c r="EF444" i="4"/>
  <c r="DE447" i="4"/>
  <c r="EG447" i="4" s="1"/>
  <c r="EF448" i="4"/>
  <c r="DD448" i="4"/>
  <c r="EB448" i="4"/>
  <c r="DV450" i="4"/>
  <c r="DR450" i="4"/>
  <c r="ED450" i="4"/>
  <c r="DU451" i="4"/>
  <c r="DS451" i="4"/>
  <c r="EC451" i="4"/>
  <c r="EA452" i="4"/>
  <c r="DX453" i="4"/>
  <c r="DR453" i="4"/>
  <c r="DU455" i="4"/>
  <c r="EC455" i="4"/>
  <c r="DZ438" i="4"/>
  <c r="DT441" i="4"/>
  <c r="EB441" i="4"/>
  <c r="ED443" i="4"/>
  <c r="DS444" i="4"/>
  <c r="EC448" i="4"/>
  <c r="DW450" i="4"/>
  <c r="DS450" i="4"/>
  <c r="EE450" i="4"/>
  <c r="EB452" i="4"/>
  <c r="DV454" i="4"/>
  <c r="DR454" i="4"/>
  <c r="ED454" i="4"/>
  <c r="ED455" i="4"/>
  <c r="EA444" i="4"/>
  <c r="DX445" i="4"/>
  <c r="DR445" i="4"/>
  <c r="DV446" i="4"/>
  <c r="ED446" i="4"/>
  <c r="DU447" i="4"/>
  <c r="EC447" i="4"/>
  <c r="DZ448" i="4"/>
  <c r="DT451" i="4"/>
  <c r="DR451" i="4"/>
  <c r="EB451" i="4"/>
  <c r="DV453" i="4"/>
  <c r="ED453" i="4"/>
  <c r="DT454" i="4"/>
  <c r="EB454" i="4"/>
  <c r="DX456" i="4"/>
  <c r="DS448" i="4"/>
  <c r="DR452" i="4"/>
  <c r="DY453" i="4"/>
  <c r="DW454" i="4"/>
  <c r="EE454" i="4"/>
  <c r="EA456" i="4"/>
  <c r="DX457" i="4"/>
  <c r="DR457" i="4"/>
  <c r="DS452" i="4"/>
  <c r="DR456" i="4"/>
  <c r="DY457" i="4"/>
  <c r="DS457" i="4"/>
  <c r="DV376" i="4"/>
  <c r="DR376" i="4"/>
  <c r="DW358" i="4"/>
  <c r="DS358" i="4"/>
  <c r="DU359" i="4"/>
  <c r="EA361" i="4"/>
  <c r="DS361" i="4"/>
  <c r="DE373" i="4"/>
  <c r="EG373" i="4" s="1"/>
  <c r="DT375" i="4"/>
  <c r="DR375" i="4"/>
  <c r="DY353" i="4"/>
  <c r="DD361" i="4"/>
  <c r="EF361" i="4" s="1"/>
  <c r="DE354" i="4"/>
  <c r="EG354" i="4" s="1"/>
  <c r="EE354" i="4"/>
  <c r="DU355" i="4"/>
  <c r="EC355" i="4"/>
  <c r="EC363" i="4"/>
  <c r="ED364" i="4"/>
  <c r="DT366" i="4"/>
  <c r="DR366" i="4"/>
  <c r="EB366" i="4"/>
  <c r="EC350" i="4"/>
  <c r="DR360" i="4"/>
  <c r="DT356" i="4"/>
  <c r="DR356" i="4"/>
  <c r="EB356" i="4"/>
  <c r="DW357" i="4"/>
  <c r="DS357" i="4"/>
  <c r="DT358" i="4"/>
  <c r="DR358" i="4"/>
  <c r="DR362" i="4"/>
  <c r="DZ368" i="4"/>
  <c r="DD369" i="4"/>
  <c r="EF369" i="4" s="1"/>
  <c r="EB369" i="4"/>
  <c r="EE370" i="4"/>
  <c r="DR351" i="4"/>
  <c r="DV351" i="4"/>
  <c r="DD365" i="4"/>
  <c r="EF365" i="4" s="1"/>
  <c r="DU350" i="4"/>
  <c r="DS350" i="4"/>
  <c r="EA353" i="4"/>
  <c r="EA356" i="4"/>
  <c r="DW350" i="4"/>
  <c r="DU362" i="4"/>
  <c r="EC362" i="4"/>
  <c r="DS366" i="4"/>
  <c r="DT367" i="4"/>
  <c r="DR367" i="4"/>
  <c r="EB367" i="4"/>
  <c r="DE368" i="4"/>
  <c r="EG368" i="4" s="1"/>
  <c r="DW370" i="4"/>
  <c r="DE375" i="4"/>
  <c r="EG375" i="4" s="1"/>
  <c r="DU388" i="4"/>
  <c r="DS388" i="4"/>
  <c r="DT352" i="4"/>
  <c r="EB352" i="4"/>
  <c r="EE353" i="4"/>
  <c r="DT354" i="4"/>
  <c r="DU358" i="4"/>
  <c r="EC358" i="4"/>
  <c r="DW365" i="4"/>
  <c r="DS365" i="4"/>
  <c r="EE365" i="4"/>
  <c r="DS370" i="4"/>
  <c r="DW371" i="4"/>
  <c r="DX373" i="4"/>
  <c r="DR373" i="4"/>
  <c r="DW374" i="4"/>
  <c r="DZ375" i="4"/>
  <c r="DT392" i="4"/>
  <c r="DR392" i="4"/>
  <c r="DT350" i="4"/>
  <c r="EB350" i="4"/>
  <c r="DS353" i="4"/>
  <c r="DU354" i="4"/>
  <c r="EC354" i="4"/>
  <c r="DZ359" i="4"/>
  <c r="DZ361" i="4"/>
  <c r="EA363" i="4"/>
  <c r="DU364" i="4"/>
  <c r="ED367" i="4"/>
  <c r="ED369" i="4"/>
  <c r="DY370" i="4"/>
  <c r="DY373" i="4"/>
  <c r="DY374" i="4"/>
  <c r="DU376" i="4"/>
  <c r="DS376" i="4"/>
  <c r="EC376" i="4"/>
  <c r="EA355" i="4"/>
  <c r="DS363" i="4"/>
  <c r="DX367" i="4"/>
  <c r="EF368" i="4"/>
  <c r="DE374" i="4"/>
  <c r="EG374" i="4" s="1"/>
  <c r="DX352" i="4"/>
  <c r="DX354" i="4"/>
  <c r="DY356" i="4"/>
  <c r="DR363" i="4"/>
  <c r="DV363" i="4"/>
  <c r="DY369" i="4"/>
  <c r="ED381" i="4"/>
  <c r="EA382" i="4"/>
  <c r="DS382" i="4"/>
  <c r="DT384" i="4"/>
  <c r="DR384" i="4"/>
  <c r="DX350" i="4"/>
  <c r="DR350" i="4"/>
  <c r="DY352" i="4"/>
  <c r="DS352" i="4"/>
  <c r="DR353" i="4"/>
  <c r="DS355" i="4"/>
  <c r="DR359" i="4"/>
  <c r="DV359" i="4"/>
  <c r="ED359" i="4"/>
  <c r="DV361" i="4"/>
  <c r="ED361" i="4"/>
  <c r="DY364" i="4"/>
  <c r="DT364" i="4"/>
  <c r="DT365" i="4"/>
  <c r="EB365" i="4"/>
  <c r="DV368" i="4"/>
  <c r="ED368" i="4"/>
  <c r="DZ369" i="4"/>
  <c r="DR371" i="4"/>
  <c r="DU373" i="4"/>
  <c r="DZ397" i="4"/>
  <c r="DS360" i="4"/>
  <c r="DS362" i="4"/>
  <c r="DE369" i="4"/>
  <c r="EG369" i="4" s="1"/>
  <c r="DY378" i="4"/>
  <c r="DS378" i="4"/>
  <c r="DS398" i="4"/>
  <c r="DU398" i="4"/>
  <c r="DR352" i="4"/>
  <c r="DD354" i="4"/>
  <c r="EF354" i="4"/>
  <c r="DS356" i="4"/>
  <c r="DR357" i="4"/>
  <c r="DS359" i="4"/>
  <c r="DE364" i="4"/>
  <c r="EG364" i="4" s="1"/>
  <c r="ED366" i="4"/>
  <c r="DT369" i="4"/>
  <c r="DS351" i="4"/>
  <c r="DR355" i="4"/>
  <c r="DV355" i="4"/>
  <c r="ED355" i="4"/>
  <c r="DV357" i="4"/>
  <c r="DW361" i="4"/>
  <c r="EE361" i="4"/>
  <c r="DT362" i="4"/>
  <c r="EB362" i="4"/>
  <c r="DZ364" i="4"/>
  <c r="DX366" i="4"/>
  <c r="EA367" i="4"/>
  <c r="DV370" i="4"/>
  <c r="DR370" i="4"/>
  <c r="ED370" i="4"/>
  <c r="DS372" i="4"/>
  <c r="DV374" i="4"/>
  <c r="DR374" i="4"/>
  <c r="DT377" i="4"/>
  <c r="DR377" i="4"/>
  <c r="DD378" i="4"/>
  <c r="EF378" i="4"/>
  <c r="EB378" i="4"/>
  <c r="DT388" i="4"/>
  <c r="DR388" i="4"/>
  <c r="EF379" i="4"/>
  <c r="DR382" i="4"/>
  <c r="DT382" i="4"/>
  <c r="DZ388" i="4"/>
  <c r="DS394" i="4"/>
  <c r="DU394" i="4"/>
  <c r="DS367" i="4"/>
  <c r="DX370" i="4"/>
  <c r="DW372" i="4"/>
  <c r="EC374" i="4"/>
  <c r="EA377" i="4"/>
  <c r="DU380" i="4"/>
  <c r="DS380" i="4"/>
  <c r="EC380" i="4"/>
  <c r="DE381" i="4"/>
  <c r="EG381" i="4" s="1"/>
  <c r="DV394" i="4"/>
  <c r="DU396" i="4"/>
  <c r="DU366" i="4"/>
  <c r="DZ372" i="4"/>
  <c r="DD380" i="4"/>
  <c r="EF380" i="4" s="1"/>
  <c r="DU384" i="4"/>
  <c r="DS384" i="4"/>
  <c r="DW369" i="4"/>
  <c r="EE369" i="4"/>
  <c r="DT371" i="4"/>
  <c r="EB371" i="4"/>
  <c r="DX376" i="4"/>
  <c r="DT379" i="4"/>
  <c r="DX386" i="4"/>
  <c r="DR386" i="4"/>
  <c r="DV395" i="4"/>
  <c r="DR395" i="4"/>
  <c r="EC366" i="4"/>
  <c r="DZ373" i="4"/>
  <c r="ED377" i="4"/>
  <c r="DE379" i="4"/>
  <c r="EG379" i="4" s="1"/>
  <c r="DX381" i="4"/>
  <c r="DY383" i="4"/>
  <c r="DS371" i="4"/>
  <c r="EC371" i="4"/>
  <c r="EA375" i="4"/>
  <c r="DS397" i="4"/>
  <c r="DU397" i="4"/>
  <c r="EC397" i="4"/>
  <c r="DR372" i="4"/>
  <c r="DW375" i="4"/>
  <c r="EA381" i="4"/>
  <c r="DX385" i="4"/>
  <c r="DT387" i="4"/>
  <c r="EB387" i="4"/>
  <c r="DV388" i="4"/>
  <c r="ED388" i="4"/>
  <c r="DE390" i="4"/>
  <c r="EG390" i="4" s="1"/>
  <c r="DS395" i="4"/>
  <c r="DW379" i="4"/>
  <c r="EE379" i="4"/>
  <c r="DV383" i="4"/>
  <c r="DR383" i="4"/>
  <c r="ED383" i="4"/>
  <c r="DZ385" i="4"/>
  <c r="DV387" i="4"/>
  <c r="DR387" i="4"/>
  <c r="DT391" i="4"/>
  <c r="DD381" i="4"/>
  <c r="EF381" i="4"/>
  <c r="DW383" i="4"/>
  <c r="DS383" i="4"/>
  <c r="EA385" i="4"/>
  <c r="DS377" i="4"/>
  <c r="DZ378" i="4"/>
  <c r="DX379" i="4"/>
  <c r="DV380" i="4"/>
  <c r="ED380" i="4"/>
  <c r="DT381" i="4"/>
  <c r="EB381" i="4"/>
  <c r="DY382" i="4"/>
  <c r="DT383" i="4"/>
  <c r="EB383" i="4"/>
  <c r="DU386" i="4"/>
  <c r="DS386" i="4"/>
  <c r="DX389" i="4"/>
  <c r="DU390" i="4"/>
  <c r="EC390" i="4"/>
  <c r="DZ392" i="4"/>
  <c r="ED396" i="4"/>
  <c r="DX383" i="4"/>
  <c r="DW384" i="4"/>
  <c r="EE384" i="4"/>
  <c r="DS385" i="4"/>
  <c r="EC385" i="4"/>
  <c r="DR389" i="4"/>
  <c r="EB389" i="4"/>
  <c r="DY390" i="4"/>
  <c r="DW391" i="4"/>
  <c r="DS391" i="4"/>
  <c r="EE391" i="4"/>
  <c r="EA393" i="4"/>
  <c r="DW397" i="4"/>
  <c r="EA398" i="4"/>
  <c r="EC389" i="4"/>
  <c r="EE392" i="4"/>
  <c r="DX394" i="4"/>
  <c r="DR394" i="4"/>
  <c r="DR385" i="4"/>
  <c r="DY386" i="4"/>
  <c r="DW387" i="4"/>
  <c r="EE387" i="4"/>
  <c r="EA389" i="4"/>
  <c r="DX390" i="4"/>
  <c r="DR390" i="4"/>
  <c r="DV391" i="4"/>
  <c r="ED391" i="4"/>
  <c r="EC392" i="4"/>
  <c r="DZ393" i="4"/>
  <c r="DT396" i="4"/>
  <c r="DR396" i="4"/>
  <c r="EB396" i="4"/>
  <c r="DS387" i="4"/>
  <c r="DS389" i="4"/>
  <c r="DR391" i="4"/>
  <c r="DR393" i="4"/>
  <c r="EE395" i="4"/>
  <c r="EA397" i="4"/>
  <c r="DX398" i="4"/>
  <c r="DR398" i="4"/>
  <c r="DZ384" i="4"/>
  <c r="DS392" i="4"/>
  <c r="DS393" i="4"/>
  <c r="DR397" i="4"/>
  <c r="DE346" i="4"/>
  <c r="EG346" i="4" s="1"/>
  <c r="DD337" i="4"/>
  <c r="EF337" i="4" s="1"/>
  <c r="DD338" i="4"/>
  <c r="EF338" i="4" s="1"/>
  <c r="DD342" i="4"/>
  <c r="EB335" i="4"/>
  <c r="ED342" i="4"/>
  <c r="EF340" i="4"/>
  <c r="DV341" i="4"/>
  <c r="DZ348" i="4"/>
  <c r="DY337" i="4"/>
  <c r="DX338" i="4"/>
  <c r="EB339" i="4"/>
  <c r="EC345" i="4"/>
  <c r="DE347" i="4"/>
  <c r="EG347" i="4" s="1"/>
  <c r="EA348" i="4"/>
  <c r="ED349" i="4"/>
  <c r="DX336" i="4"/>
  <c r="DE338" i="4"/>
  <c r="EG338" i="4" s="1"/>
  <c r="EA338" i="4"/>
  <c r="DU339" i="4"/>
  <c r="EC339" i="4"/>
  <c r="DX341" i="4"/>
  <c r="DR341" i="4"/>
  <c r="DR344" i="4"/>
  <c r="DV345" i="4"/>
  <c r="ED345" i="4"/>
  <c r="DW346" i="4"/>
  <c r="EE346" i="4"/>
  <c r="DY347" i="4"/>
  <c r="DR348" i="4"/>
  <c r="DT335" i="4"/>
  <c r="DR335" i="4"/>
  <c r="DZ339" i="4"/>
  <c r="DV342" i="4"/>
  <c r="DT346" i="4"/>
  <c r="EB346" i="4"/>
  <c r="DX337" i="4"/>
  <c r="ED341" i="4"/>
  <c r="DW342" i="4"/>
  <c r="DZ344" i="4"/>
  <c r="DS336" i="4"/>
  <c r="DS337" i="4"/>
  <c r="DT339" i="4"/>
  <c r="DR339" i="4"/>
  <c r="DZ343" i="4"/>
  <c r="EA344" i="4"/>
  <c r="DU345" i="4"/>
  <c r="DV346" i="4"/>
  <c r="DV349" i="4"/>
  <c r="DS335" i="4"/>
  <c r="DT338" i="4"/>
  <c r="EB338" i="4"/>
  <c r="DS340" i="4"/>
  <c r="EE340" i="4"/>
  <c r="DY341" i="4"/>
  <c r="DS341" i="4"/>
  <c r="DT343" i="4"/>
  <c r="DR343" i="4"/>
  <c r="EB343" i="4"/>
  <c r="DR346" i="4"/>
  <c r="DZ347" i="4"/>
  <c r="DX349" i="4"/>
  <c r="DR349" i="4"/>
  <c r="DZ336" i="4"/>
  <c r="DT340" i="4"/>
  <c r="DX345" i="4"/>
  <c r="DR345" i="4"/>
  <c r="DY349" i="4"/>
  <c r="DZ335" i="4"/>
  <c r="DV338" i="4"/>
  <c r="ED338" i="4"/>
  <c r="DT342" i="4"/>
  <c r="EB342" i="4"/>
  <c r="DS344" i="4"/>
  <c r="DW344" i="4"/>
  <c r="DY345" i="4"/>
  <c r="DS345" i="4"/>
  <c r="DT347" i="4"/>
  <c r="DR347" i="4"/>
  <c r="EB347" i="4"/>
  <c r="DS348" i="4"/>
  <c r="EE348" i="4"/>
  <c r="DX340" i="4"/>
  <c r="DS349" i="4"/>
  <c r="DR336" i="4"/>
  <c r="DV337" i="4"/>
  <c r="ED337" i="4"/>
  <c r="DW338" i="4"/>
  <c r="DD340" i="4"/>
  <c r="DZ340" i="4"/>
  <c r="DS342" i="4"/>
  <c r="DX344" i="4"/>
  <c r="DU347" i="4"/>
  <c r="EC347" i="4"/>
  <c r="DX348" i="4"/>
  <c r="DW348" i="4"/>
  <c r="DR265" i="4"/>
  <c r="DE262" i="4"/>
  <c r="EG262" i="4" s="1"/>
  <c r="DT266" i="4"/>
  <c r="DR266" i="4"/>
  <c r="EB266" i="4"/>
  <c r="DD267" i="4"/>
  <c r="EF267" i="4" s="1"/>
  <c r="DE269" i="4"/>
  <c r="EG269" i="4" s="1"/>
  <c r="DU264" i="4"/>
  <c r="DS264" i="4"/>
  <c r="DS268" i="4"/>
  <c r="DZ268" i="4"/>
  <c r="EB269" i="4"/>
  <c r="EB273" i="4"/>
  <c r="DY262" i="4"/>
  <c r="DV264" i="4"/>
  <c r="DU266" i="4"/>
  <c r="DZ271" i="4"/>
  <c r="DX267" i="4"/>
  <c r="ED269" i="4"/>
  <c r="DZ270" i="4"/>
  <c r="EA271" i="4"/>
  <c r="EC272" i="4"/>
  <c r="DV273" i="4"/>
  <c r="EA275" i="4"/>
  <c r="ED276" i="4"/>
  <c r="DS263" i="4"/>
  <c r="DX264" i="4"/>
  <c r="DR264" i="4"/>
  <c r="DE265" i="4"/>
  <c r="EG265" i="4" s="1"/>
  <c r="EA265" i="4"/>
  <c r="DW269" i="4"/>
  <c r="EE269" i="4"/>
  <c r="DR271" i="4"/>
  <c r="DV272" i="4"/>
  <c r="ED272" i="4"/>
  <c r="DW273" i="4"/>
  <c r="EE273" i="4"/>
  <c r="DR275" i="4"/>
  <c r="DT273" i="4"/>
  <c r="ED264" i="4"/>
  <c r="EC266" i="4"/>
  <c r="DZ275" i="4"/>
  <c r="DZ262" i="4"/>
  <c r="DR263" i="4"/>
  <c r="DV269" i="4"/>
  <c r="DV276" i="4"/>
  <c r="DT262" i="4"/>
  <c r="DR262" i="4"/>
  <c r="EB262" i="4"/>
  <c r="DT265" i="4"/>
  <c r="EB265" i="4"/>
  <c r="DS266" i="4"/>
  <c r="DZ267" i="4"/>
  <c r="DR269" i="4"/>
  <c r="DT270" i="4"/>
  <c r="DR270" i="4"/>
  <c r="EB270" i="4"/>
  <c r="DR273" i="4"/>
  <c r="DZ274" i="4"/>
  <c r="DX276" i="4"/>
  <c r="DR276" i="4"/>
  <c r="DU262" i="4"/>
  <c r="DY266" i="4"/>
  <c r="DV268" i="4"/>
  <c r="DU270" i="4"/>
  <c r="DR272" i="4"/>
  <c r="DY276" i="4"/>
  <c r="DX263" i="4"/>
  <c r="DT263" i="4"/>
  <c r="DV265" i="4"/>
  <c r="ED265" i="4"/>
  <c r="DZ266" i="4"/>
  <c r="DS271" i="4"/>
  <c r="DY272" i="4"/>
  <c r="DS272" i="4"/>
  <c r="DT274" i="4"/>
  <c r="DR274" i="4"/>
  <c r="EB274" i="4"/>
  <c r="DS275" i="4"/>
  <c r="EE275" i="4"/>
  <c r="EC262" i="4"/>
  <c r="ED268" i="4"/>
  <c r="EC270" i="4"/>
  <c r="DS276" i="4"/>
  <c r="DW265" i="4"/>
  <c r="EE265" i="4"/>
  <c r="DS267" i="4"/>
  <c r="DX268" i="4"/>
  <c r="DR268" i="4"/>
  <c r="EA269" i="4"/>
  <c r="DX271" i="4"/>
  <c r="DU274" i="4"/>
  <c r="EC274" i="4"/>
  <c r="DX275" i="4"/>
  <c r="DE256" i="4"/>
  <c r="EG256" i="4" s="1"/>
  <c r="DD256" i="4"/>
  <c r="DU254" i="4"/>
  <c r="EC254" i="4"/>
  <c r="DY256" i="4"/>
  <c r="DE260" i="4"/>
  <c r="EG260" i="4" s="1"/>
  <c r="DR254" i="4"/>
  <c r="DV254" i="4"/>
  <c r="DZ256" i="4"/>
  <c r="DW254" i="4"/>
  <c r="DS254" i="4"/>
  <c r="EE254" i="4"/>
  <c r="EA255" i="4"/>
  <c r="EA256" i="4"/>
  <c r="EA259" i="4"/>
  <c r="DT255" i="4"/>
  <c r="DR255" i="4"/>
  <c r="DU255" i="4"/>
  <c r="DS255" i="4"/>
  <c r="EE257" i="4"/>
  <c r="DV258" i="4"/>
  <c r="DR258" i="4"/>
  <c r="DW261" i="4"/>
  <c r="DX257" i="4"/>
  <c r="DR257" i="4"/>
  <c r="DW258" i="4"/>
  <c r="EE258" i="4"/>
  <c r="DZ260" i="4"/>
  <c r="DX261" i="4"/>
  <c r="DR261" i="4"/>
  <c r="EB255" i="4"/>
  <c r="EF256" i="4"/>
  <c r="DR259" i="4"/>
  <c r="DT259" i="4"/>
  <c r="EC255" i="4"/>
  <c r="DW257" i="4"/>
  <c r="EE261" i="4"/>
  <c r="DY257" i="4"/>
  <c r="DS257" i="4"/>
  <c r="DD260" i="4"/>
  <c r="EF260" i="4" s="1"/>
  <c r="EA260" i="4"/>
  <c r="DS261" i="4"/>
  <c r="DS258" i="4"/>
  <c r="DS259" i="4"/>
  <c r="DD227" i="4"/>
  <c r="EF227" i="4" s="1"/>
  <c r="DR234" i="4"/>
  <c r="DT234" i="4"/>
  <c r="EB230" i="4"/>
  <c r="DE231" i="4"/>
  <c r="EG231" i="4" s="1"/>
  <c r="ED233" i="4"/>
  <c r="DV228" i="4"/>
  <c r="DR228" i="4"/>
  <c r="ED228" i="4"/>
  <c r="DW235" i="4"/>
  <c r="DS235" i="4"/>
  <c r="EE235" i="4"/>
  <c r="DV242" i="4"/>
  <c r="DR242" i="4"/>
  <c r="DW238" i="4"/>
  <c r="DX227" i="4"/>
  <c r="DS238" i="4"/>
  <c r="DS253" i="4"/>
  <c r="DU253" i="4"/>
  <c r="DZ235" i="4"/>
  <c r="DD236" i="4"/>
  <c r="EF236" i="4" s="1"/>
  <c r="EA228" i="4"/>
  <c r="DV229" i="4"/>
  <c r="DR229" i="4"/>
  <c r="ED229" i="4"/>
  <c r="EA230" i="4"/>
  <c r="DS230" i="4"/>
  <c r="DW231" i="4"/>
  <c r="DY238" i="4"/>
  <c r="EA242" i="4"/>
  <c r="EA233" i="4"/>
  <c r="EA236" i="4"/>
  <c r="DX237" i="4"/>
  <c r="DR237" i="4"/>
  <c r="DD249" i="4"/>
  <c r="EF249" i="4" s="1"/>
  <c r="DU227" i="4"/>
  <c r="EC227" i="4"/>
  <c r="DT228" i="4"/>
  <c r="DR230" i="4"/>
  <c r="DT233" i="4"/>
  <c r="DR233" i="4"/>
  <c r="DY234" i="4"/>
  <c r="DS234" i="4"/>
  <c r="DU235" i="4"/>
  <c r="EE239" i="4"/>
  <c r="DT242" i="4"/>
  <c r="EB242" i="4"/>
  <c r="DU245" i="4"/>
  <c r="DS245" i="4"/>
  <c r="EC245" i="4"/>
  <c r="DS228" i="4"/>
  <c r="DU228" i="4"/>
  <c r="EC228" i="4"/>
  <c r="DT229" i="4"/>
  <c r="DU231" i="4"/>
  <c r="EC231" i="4"/>
  <c r="DS232" i="4"/>
  <c r="DU236" i="4"/>
  <c r="DS236" i="4"/>
  <c r="EC236" i="4"/>
  <c r="DE239" i="4"/>
  <c r="EG239" i="4" s="1"/>
  <c r="DX241" i="4"/>
  <c r="DR241" i="4"/>
  <c r="DZ244" i="4"/>
  <c r="DV245" i="4"/>
  <c r="ED245" i="4"/>
  <c r="EE248" i="4"/>
  <c r="DX230" i="4"/>
  <c r="DX232" i="4"/>
  <c r="EB243" i="4"/>
  <c r="DE250" i="4"/>
  <c r="EG250" i="4" s="1"/>
  <c r="DZ227" i="4"/>
  <c r="DT230" i="4"/>
  <c r="DY233" i="4"/>
  <c r="DV237" i="4"/>
  <c r="ED237" i="4"/>
  <c r="DS240" i="4"/>
  <c r="DU240" i="4"/>
  <c r="EC240" i="4"/>
  <c r="DU243" i="4"/>
  <c r="DS243" i="4"/>
  <c r="DY250" i="4"/>
  <c r="ED251" i="4"/>
  <c r="DY227" i="4"/>
  <c r="DS227" i="4"/>
  <c r="DX231" i="4"/>
  <c r="DR231" i="4"/>
  <c r="DR232" i="4"/>
  <c r="DX233" i="4"/>
  <c r="DS233" i="4"/>
  <c r="DT243" i="4"/>
  <c r="DR243" i="4"/>
  <c r="DS249" i="4"/>
  <c r="DU249" i="4"/>
  <c r="DU251" i="4"/>
  <c r="DS251" i="4"/>
  <c r="DZ228" i="4"/>
  <c r="DY229" i="4"/>
  <c r="DS229" i="4"/>
  <c r="DZ230" i="4"/>
  <c r="DZ231" i="4"/>
  <c r="DZ232" i="4"/>
  <c r="DW234" i="4"/>
  <c r="EE234" i="4"/>
  <c r="DD235" i="4"/>
  <c r="EF235" i="4" s="1"/>
  <c r="DU241" i="4"/>
  <c r="DS241" i="4"/>
  <c r="ED243" i="4"/>
  <c r="DZ247" i="4"/>
  <c r="DT247" i="4"/>
  <c r="DR247" i="4"/>
  <c r="EB247" i="4"/>
  <c r="DV249" i="4"/>
  <c r="DS252" i="4"/>
  <c r="DU252" i="4"/>
  <c r="DY251" i="4"/>
  <c r="EB244" i="4"/>
  <c r="DW246" i="4"/>
  <c r="DS246" i="4"/>
  <c r="EA248" i="4"/>
  <c r="DW252" i="4"/>
  <c r="DW230" i="4"/>
  <c r="EE230" i="4"/>
  <c r="DV232" i="4"/>
  <c r="ED232" i="4"/>
  <c r="DZ234" i="4"/>
  <c r="DX235" i="4"/>
  <c r="DV236" i="4"/>
  <c r="ED236" i="4"/>
  <c r="DT237" i="4"/>
  <c r="EB237" i="4"/>
  <c r="DT239" i="4"/>
  <c r="DR239" i="4"/>
  <c r="DX240" i="4"/>
  <c r="DS242" i="4"/>
  <c r="EC244" i="4"/>
  <c r="DD246" i="4"/>
  <c r="EF246" i="4" s="1"/>
  <c r="DS247" i="4"/>
  <c r="EE247" i="4"/>
  <c r="EB248" i="4"/>
  <c r="EA253" i="4"/>
  <c r="DR244" i="4"/>
  <c r="DY245" i="4"/>
  <c r="EE246" i="4"/>
  <c r="DX249" i="4"/>
  <c r="DT250" i="4"/>
  <c r="DZ251" i="4"/>
  <c r="DS237" i="4"/>
  <c r="DV238" i="4"/>
  <c r="DR238" i="4"/>
  <c r="ED238" i="4"/>
  <c r="DU239" i="4"/>
  <c r="EC239" i="4"/>
  <c r="DZ243" i="4"/>
  <c r="DV250" i="4"/>
  <c r="DR250" i="4"/>
  <c r="ED250" i="4"/>
  <c r="DR240" i="4"/>
  <c r="DY241" i="4"/>
  <c r="DW242" i="4"/>
  <c r="EE242" i="4"/>
  <c r="EA244" i="4"/>
  <c r="DX245" i="4"/>
  <c r="DR245" i="4"/>
  <c r="DV246" i="4"/>
  <c r="ED246" i="4"/>
  <c r="DU247" i="4"/>
  <c r="EC247" i="4"/>
  <c r="DZ248" i="4"/>
  <c r="DT251" i="4"/>
  <c r="DR251" i="4"/>
  <c r="EB251" i="4"/>
  <c r="DS244" i="4"/>
  <c r="EF248" i="4"/>
  <c r="DY249" i="4"/>
  <c r="DW250" i="4"/>
  <c r="EE250" i="4"/>
  <c r="EA252" i="4"/>
  <c r="DX253" i="4"/>
  <c r="DR253" i="4"/>
  <c r="DZ239" i="4"/>
  <c r="DS248" i="4"/>
  <c r="DR252" i="4"/>
  <c r="DY253" i="4"/>
  <c r="DE199" i="4"/>
  <c r="EG199" i="4" s="1"/>
  <c r="DD199" i="4"/>
  <c r="EF199" i="4" s="1"/>
  <c r="DX198" i="4"/>
  <c r="DU205" i="4"/>
  <c r="DS205" i="4"/>
  <c r="DR208" i="4"/>
  <c r="DE220" i="4"/>
  <c r="EG220" i="4" s="1"/>
  <c r="EA203" i="4"/>
  <c r="DV205" i="4"/>
  <c r="DW209" i="4"/>
  <c r="DX199" i="4"/>
  <c r="DV219" i="4"/>
  <c r="DR219" i="4"/>
  <c r="DE198" i="4"/>
  <c r="EG198" i="4" s="1"/>
  <c r="DY199" i="4"/>
  <c r="DW201" i="4"/>
  <c r="DW204" i="4"/>
  <c r="DS204" i="4"/>
  <c r="DV209" i="4"/>
  <c r="DR209" i="4"/>
  <c r="DT207" i="4"/>
  <c r="DR207" i="4"/>
  <c r="DS216" i="4"/>
  <c r="DU216" i="4"/>
  <c r="DS219" i="4"/>
  <c r="DU219" i="4"/>
  <c r="DZ198" i="4"/>
  <c r="DV204" i="4"/>
  <c r="DR204" i="4"/>
  <c r="DE207" i="4"/>
  <c r="EG207" i="4" s="1"/>
  <c r="DR198" i="4"/>
  <c r="DZ199" i="4"/>
  <c r="DX201" i="4"/>
  <c r="DR201" i="4"/>
  <c r="EA215" i="4"/>
  <c r="DD223" i="4"/>
  <c r="EF223" i="4" s="1"/>
  <c r="DY198" i="4"/>
  <c r="EA199" i="4"/>
  <c r="DS201" i="4"/>
  <c r="DR202" i="4"/>
  <c r="DZ201" i="4"/>
  <c r="DS206" i="4"/>
  <c r="DU206" i="4"/>
  <c r="EC206" i="4"/>
  <c r="DU222" i="4"/>
  <c r="DS222" i="4"/>
  <c r="EC222" i="4"/>
  <c r="DZ200" i="4"/>
  <c r="DE221" i="4"/>
  <c r="EG221" i="4" s="1"/>
  <c r="DW198" i="4"/>
  <c r="EE198" i="4"/>
  <c r="DT200" i="4"/>
  <c r="DR200" i="4"/>
  <c r="EB200" i="4"/>
  <c r="DR205" i="4"/>
  <c r="EB205" i="4"/>
  <c r="ED206" i="4"/>
  <c r="DU209" i="4"/>
  <c r="DS209" i="4"/>
  <c r="EE200" i="4"/>
  <c r="EB203" i="4"/>
  <c r="DX204" i="4"/>
  <c r="DV206" i="4"/>
  <c r="DY210" i="4"/>
  <c r="EC214" i="4"/>
  <c r="EA202" i="4"/>
  <c r="DS203" i="4"/>
  <c r="EC203" i="4"/>
  <c r="DW206" i="4"/>
  <c r="DX207" i="4"/>
  <c r="DZ210" i="4"/>
  <c r="DW217" i="4"/>
  <c r="DS217" i="4"/>
  <c r="EE217" i="4"/>
  <c r="DV218" i="4"/>
  <c r="EA220" i="4"/>
  <c r="DT223" i="4"/>
  <c r="EB223" i="4"/>
  <c r="DU226" i="4"/>
  <c r="DS226" i="4"/>
  <c r="DW200" i="4"/>
  <c r="DT203" i="4"/>
  <c r="DW205" i="4"/>
  <c r="DZ212" i="4"/>
  <c r="DS200" i="4"/>
  <c r="DU201" i="4"/>
  <c r="EC201" i="4"/>
  <c r="DT202" i="4"/>
  <c r="EB202" i="4"/>
  <c r="DR206" i="4"/>
  <c r="DT211" i="4"/>
  <c r="EE213" i="4"/>
  <c r="DV215" i="4"/>
  <c r="DR215" i="4"/>
  <c r="ED215" i="4"/>
  <c r="DY216" i="4"/>
  <c r="DW218" i="4"/>
  <c r="DT220" i="4"/>
  <c r="DR220" i="4"/>
  <c r="EB220" i="4"/>
  <c r="DV226" i="4"/>
  <c r="DS202" i="4"/>
  <c r="ED208" i="4"/>
  <c r="DS211" i="4"/>
  <c r="DU211" i="4"/>
  <c r="EC211" i="4"/>
  <c r="DX213" i="4"/>
  <c r="DE213" i="4"/>
  <c r="EG213" i="4" s="1"/>
  <c r="DE214" i="4"/>
  <c r="EG214" i="4" s="1"/>
  <c r="DW215" i="4"/>
  <c r="DD221" i="4"/>
  <c r="EF221" i="4" s="1"/>
  <c r="DY224" i="4"/>
  <c r="DS224" i="4"/>
  <c r="DW225" i="4"/>
  <c r="DS225" i="4"/>
  <c r="EE225" i="4"/>
  <c r="DR203" i="4"/>
  <c r="DZ206" i="4"/>
  <c r="DW208" i="4"/>
  <c r="DS208" i="4"/>
  <c r="EE208" i="4"/>
  <c r="DE210" i="4"/>
  <c r="EG210" i="4" s="1"/>
  <c r="DV211" i="4"/>
  <c r="DR211" i="4"/>
  <c r="DY213" i="4"/>
  <c r="DY214" i="4"/>
  <c r="ED220" i="4"/>
  <c r="DY203" i="4"/>
  <c r="EA206" i="4"/>
  <c r="DY207" i="4"/>
  <c r="EA210" i="4"/>
  <c r="DW211" i="4"/>
  <c r="DT212" i="4"/>
  <c r="DR212" i="4"/>
  <c r="EB212" i="4"/>
  <c r="DZ213" i="4"/>
  <c r="DW214" i="4"/>
  <c r="DT215" i="4"/>
  <c r="EB215" i="4"/>
  <c r="EA219" i="4"/>
  <c r="DR225" i="4"/>
  <c r="DT225" i="4"/>
  <c r="DT209" i="4"/>
  <c r="EB209" i="4"/>
  <c r="DR210" i="4"/>
  <c r="DX211" i="4"/>
  <c r="DU212" i="4"/>
  <c r="DS212" i="4"/>
  <c r="DX214" i="4"/>
  <c r="DR214" i="4"/>
  <c r="DS215" i="4"/>
  <c r="DU215" i="4"/>
  <c r="DT216" i="4"/>
  <c r="DR216" i="4"/>
  <c r="EB216" i="4"/>
  <c r="DY217" i="4"/>
  <c r="DU218" i="4"/>
  <c r="DS218" i="4"/>
  <c r="EC218" i="4"/>
  <c r="DT219" i="4"/>
  <c r="EB219" i="4"/>
  <c r="DX218" i="4"/>
  <c r="DR218" i="4"/>
  <c r="EE219" i="4"/>
  <c r="DY221" i="4"/>
  <c r="DV222" i="4"/>
  <c r="DS223" i="4"/>
  <c r="EC223" i="4"/>
  <c r="EA224" i="4"/>
  <c r="DX225" i="4"/>
  <c r="DR213" i="4"/>
  <c r="DZ221" i="4"/>
  <c r="DX222" i="4"/>
  <c r="DR222" i="4"/>
  <c r="DV223" i="4"/>
  <c r="ED223" i="4"/>
  <c r="DT224" i="4"/>
  <c r="DR224" i="4"/>
  <c r="EB224" i="4"/>
  <c r="DR217" i="4"/>
  <c r="DZ225" i="4"/>
  <c r="DX226" i="4"/>
  <c r="DR226" i="4"/>
  <c r="EA211" i="4"/>
  <c r="DY212" i="4"/>
  <c r="DZ174" i="4"/>
  <c r="DD177" i="4"/>
  <c r="EF177" i="4" s="1"/>
  <c r="DW179" i="4"/>
  <c r="EE179" i="4"/>
  <c r="DD186" i="4"/>
  <c r="EF186" i="4" s="1"/>
  <c r="DE176" i="4"/>
  <c r="EG176" i="4" s="1"/>
  <c r="EC176" i="4"/>
  <c r="DV179" i="4"/>
  <c r="EE181" i="4"/>
  <c r="DR184" i="4"/>
  <c r="DT184" i="4"/>
  <c r="DT191" i="4"/>
  <c r="DR191" i="4"/>
  <c r="DT187" i="4"/>
  <c r="DR187" i="4"/>
  <c r="ED193" i="4"/>
  <c r="DS175" i="4"/>
  <c r="DT178" i="4"/>
  <c r="EB178" i="4"/>
  <c r="DS179" i="4"/>
  <c r="EE180" i="4"/>
  <c r="DW181" i="4"/>
  <c r="DV182" i="4"/>
  <c r="ED182" i="4"/>
  <c r="DZ183" i="4"/>
  <c r="DX188" i="4"/>
  <c r="EB196" i="4"/>
  <c r="DV175" i="4"/>
  <c r="ED175" i="4"/>
  <c r="DX176" i="4"/>
  <c r="DU176" i="4"/>
  <c r="DZ177" i="4"/>
  <c r="DR180" i="4"/>
  <c r="DZ181" i="4"/>
  <c r="DV187" i="4"/>
  <c r="DS193" i="4"/>
  <c r="DX197" i="4"/>
  <c r="DR197" i="4"/>
  <c r="DR190" i="4"/>
  <c r="EB191" i="4"/>
  <c r="DU174" i="4"/>
  <c r="DZ179" i="4"/>
  <c r="DR192" i="4"/>
  <c r="DT192" i="4"/>
  <c r="DS197" i="4"/>
  <c r="EE178" i="4"/>
  <c r="DR181" i="4"/>
  <c r="DV185" i="4"/>
  <c r="ED185" i="4"/>
  <c r="DS187" i="4"/>
  <c r="DZ193" i="4"/>
  <c r="DT195" i="4"/>
  <c r="DR195" i="4"/>
  <c r="EB195" i="4"/>
  <c r="DS196" i="4"/>
  <c r="ED179" i="4"/>
  <c r="EC174" i="4"/>
  <c r="DR182" i="4"/>
  <c r="EB183" i="4"/>
  <c r="DT190" i="4"/>
  <c r="EA176" i="4"/>
  <c r="DR178" i="4"/>
  <c r="DR179" i="4"/>
  <c r="EC181" i="4"/>
  <c r="DZ184" i="4"/>
  <c r="DT186" i="4"/>
  <c r="EB188" i="4"/>
  <c r="DV190" i="4"/>
  <c r="ED190" i="4"/>
  <c r="DZ191" i="4"/>
  <c r="DX196" i="4"/>
  <c r="DS174" i="4"/>
  <c r="DV193" i="4"/>
  <c r="DT183" i="4"/>
  <c r="DR183" i="4"/>
  <c r="DX174" i="4"/>
  <c r="DR174" i="4"/>
  <c r="DT176" i="4"/>
  <c r="DR176" i="4"/>
  <c r="EB176" i="4"/>
  <c r="DU179" i="4"/>
  <c r="EC179" i="4"/>
  <c r="DV181" i="4"/>
  <c r="ED181" i="4"/>
  <c r="DS185" i="4"/>
  <c r="DV195" i="4"/>
  <c r="EE182" i="4"/>
  <c r="DS184" i="4"/>
  <c r="DX185" i="4"/>
  <c r="DR185" i="4"/>
  <c r="EA186" i="4"/>
  <c r="EE190" i="4"/>
  <c r="DS192" i="4"/>
  <c r="DX193" i="4"/>
  <c r="DR193" i="4"/>
  <c r="EA194" i="4"/>
  <c r="EC183" i="4"/>
  <c r="DV189" i="4"/>
  <c r="ED189" i="4"/>
  <c r="EC191" i="4"/>
  <c r="DX184" i="4"/>
  <c r="DV186" i="4"/>
  <c r="ED186" i="4"/>
  <c r="DZ187" i="4"/>
  <c r="DR188" i="4"/>
  <c r="DX192" i="4"/>
  <c r="DV194" i="4"/>
  <c r="ED194" i="4"/>
  <c r="DZ195" i="4"/>
  <c r="DR196" i="4"/>
  <c r="DV197" i="4"/>
  <c r="ED197" i="4"/>
  <c r="EA182" i="4"/>
  <c r="EE186" i="4"/>
  <c r="DS188" i="4"/>
  <c r="DX189" i="4"/>
  <c r="DR189" i="4"/>
  <c r="EA190" i="4"/>
  <c r="EE194" i="4"/>
  <c r="DS151" i="4"/>
  <c r="DQ151" i="4"/>
  <c r="DP151" i="4"/>
  <c r="DO151" i="4"/>
  <c r="EC151" i="4" s="1"/>
  <c r="DN151" i="4"/>
  <c r="DM151" i="4"/>
  <c r="DL151" i="4"/>
  <c r="DK151" i="4"/>
  <c r="DJ151" i="4"/>
  <c r="DI151" i="4"/>
  <c r="DH151" i="4"/>
  <c r="DG151" i="4"/>
  <c r="DF151" i="4"/>
  <c r="CO151" i="4"/>
  <c r="DA151" i="4" s="1"/>
  <c r="CN151" i="4"/>
  <c r="CZ151" i="4" s="1"/>
  <c r="EB151" i="4" s="1"/>
  <c r="CM151" i="4"/>
  <c r="CY151" i="4" s="1"/>
  <c r="EA151" i="4" s="1"/>
  <c r="CL151" i="4"/>
  <c r="CX151" i="4" s="1"/>
  <c r="CS151" i="4"/>
  <c r="CE151" i="4"/>
  <c r="CQ151" i="4" s="1"/>
  <c r="DC151" i="4" s="1"/>
  <c r="EE151" i="4" s="1"/>
  <c r="CD151" i="4"/>
  <c r="CP151" i="4" s="1"/>
  <c r="DB151" i="4" s="1"/>
  <c r="CC151" i="4"/>
  <c r="CB151" i="4"/>
  <c r="CA151" i="4"/>
  <c r="BZ151" i="4"/>
  <c r="BY151" i="4"/>
  <c r="CW151" i="4" s="1"/>
  <c r="BX151" i="4"/>
  <c r="CJ151" i="4" s="1"/>
  <c r="CV151" i="4" s="1"/>
  <c r="DX151" i="4" s="1"/>
  <c r="BW151" i="4"/>
  <c r="CU151" i="4" s="1"/>
  <c r="DW151" i="4" s="1"/>
  <c r="BV151" i="4"/>
  <c r="CH151" i="4" s="1"/>
  <c r="CT151" i="4" s="1"/>
  <c r="BU151" i="4"/>
  <c r="BT151" i="4"/>
  <c r="CF151" i="4" s="1"/>
  <c r="CR151" i="4" s="1"/>
  <c r="DT151" i="4" s="1"/>
  <c r="EE150" i="4"/>
  <c r="DQ150" i="4"/>
  <c r="DP150" i="4"/>
  <c r="DO150" i="4"/>
  <c r="DN150" i="4"/>
  <c r="DM150" i="4"/>
  <c r="DL150" i="4"/>
  <c r="DK150" i="4"/>
  <c r="DJ150" i="4"/>
  <c r="DI150" i="4"/>
  <c r="DH150" i="4"/>
  <c r="DG150" i="4"/>
  <c r="DF150" i="4"/>
  <c r="DR150" i="4" s="1"/>
  <c r="CV150" i="4"/>
  <c r="CQ150" i="4"/>
  <c r="DC150" i="4" s="1"/>
  <c r="CO150" i="4"/>
  <c r="DA150" i="4" s="1"/>
  <c r="CN150" i="4"/>
  <c r="CZ150" i="4" s="1"/>
  <c r="CW150" i="4"/>
  <c r="DY150" i="4" s="1"/>
  <c r="CU150" i="4"/>
  <c r="CH150" i="4"/>
  <c r="CT150" i="4" s="1"/>
  <c r="DV150" i="4" s="1"/>
  <c r="CF150" i="4"/>
  <c r="CR150" i="4" s="1"/>
  <c r="DT150" i="4" s="1"/>
  <c r="CE150" i="4"/>
  <c r="CD150" i="4"/>
  <c r="CP150" i="4" s="1"/>
  <c r="DB150" i="4" s="1"/>
  <c r="ED150" i="4" s="1"/>
  <c r="CC150" i="4"/>
  <c r="CB150" i="4"/>
  <c r="CA150" i="4"/>
  <c r="CM150" i="4" s="1"/>
  <c r="CY150" i="4" s="1"/>
  <c r="BZ150" i="4"/>
  <c r="CL150" i="4" s="1"/>
  <c r="CX150" i="4" s="1"/>
  <c r="BY150" i="4"/>
  <c r="BX150" i="4"/>
  <c r="CJ150" i="4" s="1"/>
  <c r="BW150" i="4"/>
  <c r="BV150" i="4"/>
  <c r="BU150" i="4"/>
  <c r="CS150" i="4" s="1"/>
  <c r="DU150" i="4" s="1"/>
  <c r="BT150" i="4"/>
  <c r="DQ149" i="4"/>
  <c r="DP149" i="4"/>
  <c r="DO149" i="4"/>
  <c r="DN149" i="4"/>
  <c r="EB149" i="4" s="1"/>
  <c r="DM149" i="4"/>
  <c r="DL149" i="4"/>
  <c r="DK149" i="4"/>
  <c r="DJ149" i="4"/>
  <c r="DI149" i="4"/>
  <c r="DH149" i="4"/>
  <c r="DG149" i="4"/>
  <c r="DF149" i="4"/>
  <c r="CU149" i="4"/>
  <c r="CQ149" i="4"/>
  <c r="DC149" i="4" s="1"/>
  <c r="EE149" i="4" s="1"/>
  <c r="CP149" i="4"/>
  <c r="DB149" i="4" s="1"/>
  <c r="CW149" i="4"/>
  <c r="DY149" i="4" s="1"/>
  <c r="CJ149" i="4"/>
  <c r="CV149" i="4" s="1"/>
  <c r="DX149" i="4" s="1"/>
  <c r="CH149" i="4"/>
  <c r="CT149" i="4" s="1"/>
  <c r="CE149" i="4"/>
  <c r="CD149" i="4"/>
  <c r="CC149" i="4"/>
  <c r="CO149" i="4" s="1"/>
  <c r="DA149" i="4" s="1"/>
  <c r="CB149" i="4"/>
  <c r="CN149" i="4" s="1"/>
  <c r="CZ149" i="4" s="1"/>
  <c r="CA149" i="4"/>
  <c r="CM149" i="4" s="1"/>
  <c r="CY149" i="4" s="1"/>
  <c r="EA149" i="4" s="1"/>
  <c r="BZ149" i="4"/>
  <c r="CL149" i="4" s="1"/>
  <c r="CX149" i="4" s="1"/>
  <c r="BY149" i="4"/>
  <c r="BX149" i="4"/>
  <c r="BW149" i="4"/>
  <c r="BV149" i="4"/>
  <c r="BU149" i="4"/>
  <c r="CS149" i="4" s="1"/>
  <c r="BT149" i="4"/>
  <c r="CF149" i="4" s="1"/>
  <c r="CR149" i="4" s="1"/>
  <c r="DT149" i="4" s="1"/>
  <c r="DQ148" i="4"/>
  <c r="DP148" i="4"/>
  <c r="DO148" i="4"/>
  <c r="DN148" i="4"/>
  <c r="DM148" i="4"/>
  <c r="DL148" i="4"/>
  <c r="DK148" i="4"/>
  <c r="DJ148" i="4"/>
  <c r="DI148" i="4"/>
  <c r="DH148" i="4"/>
  <c r="DG148" i="4"/>
  <c r="DF148" i="4"/>
  <c r="CX148" i="4"/>
  <c r="DZ148" i="4" s="1"/>
  <c r="CW148" i="4"/>
  <c r="DY148" i="4" s="1"/>
  <c r="CU148" i="4"/>
  <c r="CR148" i="4"/>
  <c r="CP148" i="4"/>
  <c r="DB148" i="4" s="1"/>
  <c r="ED148" i="4" s="1"/>
  <c r="CM148" i="4"/>
  <c r="CY148" i="4" s="1"/>
  <c r="CJ148" i="4"/>
  <c r="CV148" i="4" s="1"/>
  <c r="CE148" i="4"/>
  <c r="CQ148" i="4" s="1"/>
  <c r="DC148" i="4" s="1"/>
  <c r="CD148" i="4"/>
  <c r="CC148" i="4"/>
  <c r="CO148" i="4" s="1"/>
  <c r="DA148" i="4" s="1"/>
  <c r="EC148" i="4" s="1"/>
  <c r="CB148" i="4"/>
  <c r="CN148" i="4" s="1"/>
  <c r="CZ148" i="4" s="1"/>
  <c r="CA148" i="4"/>
  <c r="BZ148" i="4"/>
  <c r="CL148" i="4" s="1"/>
  <c r="BY148" i="4"/>
  <c r="BX148" i="4"/>
  <c r="BW148" i="4"/>
  <c r="BV148" i="4"/>
  <c r="CH148" i="4" s="1"/>
  <c r="CT148" i="4" s="1"/>
  <c r="BU148" i="4"/>
  <c r="CS148" i="4" s="1"/>
  <c r="DU148" i="4" s="1"/>
  <c r="BT148" i="4"/>
  <c r="CF148" i="4" s="1"/>
  <c r="DQ147" i="4"/>
  <c r="DP147" i="4"/>
  <c r="DO147" i="4"/>
  <c r="DN147" i="4"/>
  <c r="DM147" i="4"/>
  <c r="DL147" i="4"/>
  <c r="DK147" i="4"/>
  <c r="DJ147" i="4"/>
  <c r="DX147" i="4" s="1"/>
  <c r="DI147" i="4"/>
  <c r="DH147" i="4"/>
  <c r="DG147" i="4"/>
  <c r="DS147" i="4" s="1"/>
  <c r="DF147" i="4"/>
  <c r="DB147" i="4"/>
  <c r="CW147" i="4"/>
  <c r="CV147" i="4"/>
  <c r="CU147" i="4"/>
  <c r="DW147" i="4" s="1"/>
  <c r="CT147" i="4"/>
  <c r="CO147" i="4"/>
  <c r="DA147" i="4" s="1"/>
  <c r="CL147" i="4"/>
  <c r="CX147" i="4" s="1"/>
  <c r="CJ147" i="4"/>
  <c r="CS147" i="4"/>
  <c r="DU147" i="4" s="1"/>
  <c r="CE147" i="4"/>
  <c r="CQ147" i="4" s="1"/>
  <c r="DC147" i="4" s="1"/>
  <c r="EE147" i="4" s="1"/>
  <c r="CD147" i="4"/>
  <c r="CP147" i="4" s="1"/>
  <c r="CC147" i="4"/>
  <c r="CB147" i="4"/>
  <c r="CN147" i="4" s="1"/>
  <c r="CZ147" i="4" s="1"/>
  <c r="EB147" i="4" s="1"/>
  <c r="CA147" i="4"/>
  <c r="CM147" i="4" s="1"/>
  <c r="CY147" i="4" s="1"/>
  <c r="EA147" i="4" s="1"/>
  <c r="BZ147" i="4"/>
  <c r="BY147" i="4"/>
  <c r="BX147" i="4"/>
  <c r="BW147" i="4"/>
  <c r="BV147" i="4"/>
  <c r="CH147" i="4" s="1"/>
  <c r="BU147" i="4"/>
  <c r="BT147" i="4"/>
  <c r="CF147" i="4" s="1"/>
  <c r="CR147" i="4" s="1"/>
  <c r="DT147" i="4" s="1"/>
  <c r="DQ146" i="4"/>
  <c r="EE146" i="4" s="1"/>
  <c r="DP146" i="4"/>
  <c r="DO146" i="4"/>
  <c r="DN146" i="4"/>
  <c r="DM146" i="4"/>
  <c r="DL146" i="4"/>
  <c r="DK146" i="4"/>
  <c r="DJ146" i="4"/>
  <c r="DI146" i="4"/>
  <c r="DW146" i="4" s="1"/>
  <c r="DH146" i="4"/>
  <c r="DG146" i="4"/>
  <c r="DF146" i="4"/>
  <c r="CY146" i="4"/>
  <c r="CW146" i="4"/>
  <c r="DY146" i="4" s="1"/>
  <c r="CQ146" i="4"/>
  <c r="DC146" i="4" s="1"/>
  <c r="CP146" i="4"/>
  <c r="DB146" i="4" s="1"/>
  <c r="ED146" i="4" s="1"/>
  <c r="CN146" i="4"/>
  <c r="CZ146" i="4" s="1"/>
  <c r="CL146" i="4"/>
  <c r="CX146" i="4" s="1"/>
  <c r="CU146" i="4"/>
  <c r="CH146" i="4"/>
  <c r="CT146" i="4" s="1"/>
  <c r="DV146" i="4" s="1"/>
  <c r="CF146" i="4"/>
  <c r="CR146" i="4" s="1"/>
  <c r="CE146" i="4"/>
  <c r="CD146" i="4"/>
  <c r="CC146" i="4"/>
  <c r="CO146" i="4" s="1"/>
  <c r="DA146" i="4" s="1"/>
  <c r="EC146" i="4" s="1"/>
  <c r="CB146" i="4"/>
  <c r="CA146" i="4"/>
  <c r="CM146" i="4" s="1"/>
  <c r="BZ146" i="4"/>
  <c r="BY146" i="4"/>
  <c r="BX146" i="4"/>
  <c r="CJ146" i="4" s="1"/>
  <c r="CV146" i="4" s="1"/>
  <c r="BW146" i="4"/>
  <c r="BV146" i="4"/>
  <c r="BU146" i="4"/>
  <c r="CS146" i="4" s="1"/>
  <c r="DU146" i="4" s="1"/>
  <c r="BT146" i="4"/>
  <c r="ED145" i="4"/>
  <c r="DV145" i="4"/>
  <c r="DS145" i="4"/>
  <c r="DQ145" i="4"/>
  <c r="DP145" i="4"/>
  <c r="DO145" i="4"/>
  <c r="EC145" i="4" s="1"/>
  <c r="DN145" i="4"/>
  <c r="DM145" i="4"/>
  <c r="DL145" i="4"/>
  <c r="DZ145" i="4" s="1"/>
  <c r="DK145" i="4"/>
  <c r="DJ145" i="4"/>
  <c r="DI145" i="4"/>
  <c r="DH145" i="4"/>
  <c r="DG145" i="4"/>
  <c r="DF145" i="4"/>
  <c r="CY145" i="4"/>
  <c r="EA145" i="4" s="1"/>
  <c r="CS145" i="4"/>
  <c r="CP145" i="4"/>
  <c r="DB145" i="4" s="1"/>
  <c r="CW145" i="4"/>
  <c r="DY145" i="4" s="1"/>
  <c r="CJ145" i="4"/>
  <c r="CV145" i="4" s="1"/>
  <c r="DX145" i="4" s="1"/>
  <c r="CH145" i="4"/>
  <c r="CT145" i="4" s="1"/>
  <c r="CE145" i="4"/>
  <c r="CQ145" i="4" s="1"/>
  <c r="DC145" i="4" s="1"/>
  <c r="CD145" i="4"/>
  <c r="CC145" i="4"/>
  <c r="CO145" i="4" s="1"/>
  <c r="DA145" i="4" s="1"/>
  <c r="CB145" i="4"/>
  <c r="CN145" i="4" s="1"/>
  <c r="CZ145" i="4" s="1"/>
  <c r="EB145" i="4" s="1"/>
  <c r="CA145" i="4"/>
  <c r="CM145" i="4" s="1"/>
  <c r="BZ145" i="4"/>
  <c r="CL145" i="4" s="1"/>
  <c r="CX145" i="4" s="1"/>
  <c r="BY145" i="4"/>
  <c r="BX145" i="4"/>
  <c r="BW145" i="4"/>
  <c r="CU145" i="4" s="1"/>
  <c r="DW145" i="4" s="1"/>
  <c r="BV145" i="4"/>
  <c r="BU145" i="4"/>
  <c r="BT145" i="4"/>
  <c r="CF145" i="4" s="1"/>
  <c r="CR145" i="4" s="1"/>
  <c r="DS144" i="4"/>
  <c r="DQ144" i="4"/>
  <c r="EE144" i="4" s="1"/>
  <c r="DP144" i="4"/>
  <c r="ED144" i="4" s="1"/>
  <c r="DO144" i="4"/>
  <c r="DN144" i="4"/>
  <c r="DM144" i="4"/>
  <c r="DL144" i="4"/>
  <c r="DK144" i="4"/>
  <c r="DY144" i="4" s="1"/>
  <c r="DJ144" i="4"/>
  <c r="DI144" i="4"/>
  <c r="DH144" i="4"/>
  <c r="DG144" i="4"/>
  <c r="DF144" i="4"/>
  <c r="DC144" i="4"/>
  <c r="DB144" i="4"/>
  <c r="CZ144" i="4"/>
  <c r="CX144" i="4"/>
  <c r="DZ144" i="4" s="1"/>
  <c r="CU144" i="4"/>
  <c r="CT144" i="4"/>
  <c r="DV144" i="4" s="1"/>
  <c r="CS144" i="4"/>
  <c r="DU144" i="4" s="1"/>
  <c r="CR144" i="4"/>
  <c r="CM144" i="4"/>
  <c r="CY144" i="4" s="1"/>
  <c r="EA144" i="4" s="1"/>
  <c r="CW144" i="4"/>
  <c r="CJ144" i="4"/>
  <c r="CV144" i="4" s="1"/>
  <c r="DX144" i="4" s="1"/>
  <c r="CH144" i="4"/>
  <c r="CE144" i="4"/>
  <c r="CQ144" i="4" s="1"/>
  <c r="CD144" i="4"/>
  <c r="CP144" i="4" s="1"/>
  <c r="CC144" i="4"/>
  <c r="CO144" i="4" s="1"/>
  <c r="DA144" i="4" s="1"/>
  <c r="EC144" i="4" s="1"/>
  <c r="CB144" i="4"/>
  <c r="CN144" i="4" s="1"/>
  <c r="CA144" i="4"/>
  <c r="BZ144" i="4"/>
  <c r="CL144" i="4" s="1"/>
  <c r="BY144" i="4"/>
  <c r="BX144" i="4"/>
  <c r="BW144" i="4"/>
  <c r="BV144" i="4"/>
  <c r="BU144" i="4"/>
  <c r="BT144" i="4"/>
  <c r="CF144" i="4" s="1"/>
  <c r="DT143" i="4"/>
  <c r="DQ143" i="4"/>
  <c r="DP143" i="4"/>
  <c r="DO143" i="4"/>
  <c r="EC143" i="4" s="1"/>
  <c r="DN143" i="4"/>
  <c r="DM143" i="4"/>
  <c r="DL143" i="4"/>
  <c r="DZ143" i="4" s="1"/>
  <c r="DK143" i="4"/>
  <c r="DJ143" i="4"/>
  <c r="DI143" i="4"/>
  <c r="DH143" i="4"/>
  <c r="DG143" i="4"/>
  <c r="DF143" i="4"/>
  <c r="DC143" i="4"/>
  <c r="EE143" i="4" s="1"/>
  <c r="DB143" i="4"/>
  <c r="CW143" i="4"/>
  <c r="CU143" i="4"/>
  <c r="DW143" i="4" s="1"/>
  <c r="CQ143" i="4"/>
  <c r="CO143" i="4"/>
  <c r="DA143" i="4" s="1"/>
  <c r="CN143" i="4"/>
  <c r="CZ143" i="4" s="1"/>
  <c r="EB143" i="4" s="1"/>
  <c r="CL143" i="4"/>
  <c r="CX143" i="4" s="1"/>
  <c r="CJ143" i="4"/>
  <c r="CV143" i="4" s="1"/>
  <c r="CS143" i="4"/>
  <c r="CF143" i="4"/>
  <c r="CR143" i="4" s="1"/>
  <c r="CE143" i="4"/>
  <c r="CD143" i="4"/>
  <c r="CP143" i="4" s="1"/>
  <c r="CC143" i="4"/>
  <c r="CB143" i="4"/>
  <c r="CA143" i="4"/>
  <c r="CM143" i="4" s="1"/>
  <c r="CY143" i="4" s="1"/>
  <c r="BZ143" i="4"/>
  <c r="BY143" i="4"/>
  <c r="BX143" i="4"/>
  <c r="BW143" i="4"/>
  <c r="BV143" i="4"/>
  <c r="CH143" i="4" s="1"/>
  <c r="CT143" i="4" s="1"/>
  <c r="BU143" i="4"/>
  <c r="BT143" i="4"/>
  <c r="DZ142" i="4"/>
  <c r="DQ142" i="4"/>
  <c r="DP142" i="4"/>
  <c r="DO142" i="4"/>
  <c r="EC142" i="4" s="1"/>
  <c r="DN142" i="4"/>
  <c r="EB142" i="4" s="1"/>
  <c r="DM142" i="4"/>
  <c r="DL142" i="4"/>
  <c r="DK142" i="4"/>
  <c r="DJ142" i="4"/>
  <c r="DI142" i="4"/>
  <c r="DH142" i="4"/>
  <c r="DG142" i="4"/>
  <c r="DF142" i="4"/>
  <c r="DB142" i="4"/>
  <c r="ED142" i="4" s="1"/>
  <c r="CW142" i="4"/>
  <c r="DY142" i="4" s="1"/>
  <c r="CQ142" i="4"/>
  <c r="DC142" i="4" s="1"/>
  <c r="EE142" i="4" s="1"/>
  <c r="CN142" i="4"/>
  <c r="CZ142" i="4" s="1"/>
  <c r="CU142" i="4"/>
  <c r="CH142" i="4"/>
  <c r="CT142" i="4" s="1"/>
  <c r="DV142" i="4" s="1"/>
  <c r="CS142" i="4"/>
  <c r="CF142" i="4"/>
  <c r="CR142" i="4" s="1"/>
  <c r="DT142" i="4" s="1"/>
  <c r="CE142" i="4"/>
  <c r="CD142" i="4"/>
  <c r="CP142" i="4" s="1"/>
  <c r="CC142" i="4"/>
  <c r="CO142" i="4" s="1"/>
  <c r="DA142" i="4" s="1"/>
  <c r="CB142" i="4"/>
  <c r="CA142" i="4"/>
  <c r="CM142" i="4" s="1"/>
  <c r="CY142" i="4" s="1"/>
  <c r="BZ142" i="4"/>
  <c r="CL142" i="4" s="1"/>
  <c r="CX142" i="4" s="1"/>
  <c r="BY142" i="4"/>
  <c r="BX142" i="4"/>
  <c r="CJ142" i="4" s="1"/>
  <c r="CV142" i="4" s="1"/>
  <c r="BW142" i="4"/>
  <c r="BV142" i="4"/>
  <c r="BU142" i="4"/>
  <c r="BT142" i="4"/>
  <c r="ED141" i="4"/>
  <c r="DW141" i="4"/>
  <c r="DS141" i="4"/>
  <c r="DQ141" i="4"/>
  <c r="DP141" i="4"/>
  <c r="DO141" i="4"/>
  <c r="DN141" i="4"/>
  <c r="DM141" i="4"/>
  <c r="DL141" i="4"/>
  <c r="DK141" i="4"/>
  <c r="DJ141" i="4"/>
  <c r="DI141" i="4"/>
  <c r="DH141" i="4"/>
  <c r="DV141" i="4" s="1"/>
  <c r="DG141" i="4"/>
  <c r="DF141" i="4"/>
  <c r="DA141" i="4"/>
  <c r="CZ141" i="4"/>
  <c r="EB141" i="4" s="1"/>
  <c r="CV141" i="4"/>
  <c r="DX141" i="4" s="1"/>
  <c r="CS141" i="4"/>
  <c r="CQ141" i="4"/>
  <c r="DC141" i="4" s="1"/>
  <c r="EE141" i="4" s="1"/>
  <c r="CP141" i="4"/>
  <c r="DB141" i="4" s="1"/>
  <c r="CM141" i="4"/>
  <c r="CY141" i="4" s="1"/>
  <c r="EA141" i="4" s="1"/>
  <c r="CW141" i="4"/>
  <c r="DY141" i="4" s="1"/>
  <c r="CU141" i="4"/>
  <c r="CH141" i="4"/>
  <c r="CT141" i="4" s="1"/>
  <c r="CE141" i="4"/>
  <c r="CD141" i="4"/>
  <c r="CC141" i="4"/>
  <c r="CO141" i="4" s="1"/>
  <c r="CB141" i="4"/>
  <c r="CN141" i="4" s="1"/>
  <c r="CA141" i="4"/>
  <c r="BZ141" i="4"/>
  <c r="CL141" i="4" s="1"/>
  <c r="CX141" i="4" s="1"/>
  <c r="BY141" i="4"/>
  <c r="BX141" i="4"/>
  <c r="CJ141" i="4" s="1"/>
  <c r="BW141" i="4"/>
  <c r="BV141" i="4"/>
  <c r="BU141" i="4"/>
  <c r="BT141" i="4"/>
  <c r="CF141" i="4" s="1"/>
  <c r="CR141" i="4" s="1"/>
  <c r="DT141" i="4" s="1"/>
  <c r="EC140" i="4"/>
  <c r="EA140" i="4"/>
  <c r="DQ140" i="4"/>
  <c r="DP140" i="4"/>
  <c r="DO140" i="4"/>
  <c r="DN140" i="4"/>
  <c r="DM140" i="4"/>
  <c r="DL140" i="4"/>
  <c r="DK140" i="4"/>
  <c r="DJ140" i="4"/>
  <c r="DX140" i="4" s="1"/>
  <c r="DI140" i="4"/>
  <c r="DH140" i="4"/>
  <c r="DV140" i="4" s="1"/>
  <c r="DG140" i="4"/>
  <c r="DF140" i="4"/>
  <c r="DA140" i="4"/>
  <c r="CW140" i="4"/>
  <c r="DY140" i="4" s="1"/>
  <c r="CP140" i="4"/>
  <c r="DB140" i="4" s="1"/>
  <c r="ED140" i="4" s="1"/>
  <c r="CO140" i="4"/>
  <c r="CM140" i="4"/>
  <c r="CY140" i="4" s="1"/>
  <c r="CL140" i="4"/>
  <c r="CX140" i="4" s="1"/>
  <c r="DZ140" i="4" s="1"/>
  <c r="CJ140" i="4"/>
  <c r="CV140" i="4" s="1"/>
  <c r="CH140" i="4"/>
  <c r="CT140" i="4" s="1"/>
  <c r="CS140" i="4"/>
  <c r="DU140" i="4" s="1"/>
  <c r="CE140" i="4"/>
  <c r="CQ140" i="4" s="1"/>
  <c r="DC140" i="4" s="1"/>
  <c r="CD140" i="4"/>
  <c r="CC140" i="4"/>
  <c r="CB140" i="4"/>
  <c r="CN140" i="4" s="1"/>
  <c r="CZ140" i="4" s="1"/>
  <c r="CA140" i="4"/>
  <c r="BZ140" i="4"/>
  <c r="BY140" i="4"/>
  <c r="BX140" i="4"/>
  <c r="BW140" i="4"/>
  <c r="CU140" i="4" s="1"/>
  <c r="BV140" i="4"/>
  <c r="BU140" i="4"/>
  <c r="BT140" i="4"/>
  <c r="CF140" i="4" s="1"/>
  <c r="CR140" i="4" s="1"/>
  <c r="EC139" i="4"/>
  <c r="DZ139" i="4"/>
  <c r="DU139" i="4"/>
  <c r="DQ139" i="4"/>
  <c r="DP139" i="4"/>
  <c r="DO139" i="4"/>
  <c r="DN139" i="4"/>
  <c r="DM139" i="4"/>
  <c r="DL139" i="4"/>
  <c r="DK139" i="4"/>
  <c r="DY139" i="4" s="1"/>
  <c r="DJ139" i="4"/>
  <c r="DX139" i="4" s="1"/>
  <c r="DI139" i="4"/>
  <c r="DH139" i="4"/>
  <c r="DV139" i="4" s="1"/>
  <c r="DG139" i="4"/>
  <c r="DF139" i="4"/>
  <c r="DB139" i="4"/>
  <c r="CY139" i="4"/>
  <c r="EA139" i="4" s="1"/>
  <c r="CO139" i="4"/>
  <c r="DA139" i="4" s="1"/>
  <c r="CL139" i="4"/>
  <c r="CX139" i="4" s="1"/>
  <c r="CJ139" i="4"/>
  <c r="CV139" i="4" s="1"/>
  <c r="CS139" i="4"/>
  <c r="CE139" i="4"/>
  <c r="CQ139" i="4" s="1"/>
  <c r="DC139" i="4" s="1"/>
  <c r="EE139" i="4" s="1"/>
  <c r="CD139" i="4"/>
  <c r="CP139" i="4" s="1"/>
  <c r="CC139" i="4"/>
  <c r="CB139" i="4"/>
  <c r="CN139" i="4" s="1"/>
  <c r="CZ139" i="4" s="1"/>
  <c r="EB139" i="4" s="1"/>
  <c r="CA139" i="4"/>
  <c r="CM139" i="4" s="1"/>
  <c r="BZ139" i="4"/>
  <c r="BY139" i="4"/>
  <c r="CW139" i="4" s="1"/>
  <c r="BX139" i="4"/>
  <c r="BW139" i="4"/>
  <c r="CU139" i="4" s="1"/>
  <c r="DW139" i="4" s="1"/>
  <c r="BV139" i="4"/>
  <c r="CH139" i="4" s="1"/>
  <c r="CT139" i="4" s="1"/>
  <c r="BU139" i="4"/>
  <c r="BT139" i="4"/>
  <c r="CF139" i="4" s="1"/>
  <c r="CR139" i="4" s="1"/>
  <c r="DT139" i="4" s="1"/>
  <c r="DQ138" i="4"/>
  <c r="DP138" i="4"/>
  <c r="DO138" i="4"/>
  <c r="DN138" i="4"/>
  <c r="EB138" i="4" s="1"/>
  <c r="DM138" i="4"/>
  <c r="DL138" i="4"/>
  <c r="DK138" i="4"/>
  <c r="DJ138" i="4"/>
  <c r="DI138" i="4"/>
  <c r="DW138" i="4" s="1"/>
  <c r="DH138" i="4"/>
  <c r="DG138" i="4"/>
  <c r="DF138" i="4"/>
  <c r="DT138" i="4" s="1"/>
  <c r="DA138" i="4"/>
  <c r="EC138" i="4" s="1"/>
  <c r="CY138" i="4"/>
  <c r="CX138" i="4"/>
  <c r="DZ138" i="4" s="1"/>
  <c r="CT138" i="4"/>
  <c r="DV138" i="4" s="1"/>
  <c r="CQ138" i="4"/>
  <c r="DC138" i="4" s="1"/>
  <c r="CO138" i="4"/>
  <c r="CN138" i="4"/>
  <c r="CZ138" i="4" s="1"/>
  <c r="CL138" i="4"/>
  <c r="CW138" i="4"/>
  <c r="DY138" i="4" s="1"/>
  <c r="CU138" i="4"/>
  <c r="CS138" i="4"/>
  <c r="CF138" i="4"/>
  <c r="CR138" i="4" s="1"/>
  <c r="CE138" i="4"/>
  <c r="CD138" i="4"/>
  <c r="CP138" i="4" s="1"/>
  <c r="DB138" i="4" s="1"/>
  <c r="ED138" i="4" s="1"/>
  <c r="CC138" i="4"/>
  <c r="CB138" i="4"/>
  <c r="CA138" i="4"/>
  <c r="CM138" i="4" s="1"/>
  <c r="BZ138" i="4"/>
  <c r="BY138" i="4"/>
  <c r="BX138" i="4"/>
  <c r="CJ138" i="4" s="1"/>
  <c r="CV138" i="4" s="1"/>
  <c r="BW138" i="4"/>
  <c r="BV138" i="4"/>
  <c r="CH138" i="4" s="1"/>
  <c r="BU138" i="4"/>
  <c r="BT138" i="4"/>
  <c r="DX137" i="4"/>
  <c r="DT137" i="4"/>
  <c r="DS137" i="4"/>
  <c r="DQ137" i="4"/>
  <c r="DP137" i="4"/>
  <c r="ED137" i="4" s="1"/>
  <c r="DO137" i="4"/>
  <c r="DN137" i="4"/>
  <c r="DM137" i="4"/>
  <c r="DL137" i="4"/>
  <c r="DK137" i="4"/>
  <c r="DJ137" i="4"/>
  <c r="DI137" i="4"/>
  <c r="DH137" i="4"/>
  <c r="DV137" i="4" s="1"/>
  <c r="DG137" i="4"/>
  <c r="DF137" i="4"/>
  <c r="DA137" i="4"/>
  <c r="CZ137" i="4"/>
  <c r="EB137" i="4" s="1"/>
  <c r="CY137" i="4"/>
  <c r="EA137" i="4" s="1"/>
  <c r="CS137" i="4"/>
  <c r="CP137" i="4"/>
  <c r="DB137" i="4" s="1"/>
  <c r="CN137" i="4"/>
  <c r="CM137" i="4"/>
  <c r="CW137" i="4"/>
  <c r="CJ137" i="4"/>
  <c r="CV137" i="4" s="1"/>
  <c r="CU137" i="4"/>
  <c r="DW137" i="4" s="1"/>
  <c r="CH137" i="4"/>
  <c r="CT137" i="4" s="1"/>
  <c r="CF137" i="4"/>
  <c r="CR137" i="4" s="1"/>
  <c r="CE137" i="4"/>
  <c r="CQ137" i="4" s="1"/>
  <c r="DC137" i="4" s="1"/>
  <c r="CD137" i="4"/>
  <c r="CC137" i="4"/>
  <c r="CO137" i="4" s="1"/>
  <c r="CB137" i="4"/>
  <c r="CA137" i="4"/>
  <c r="BZ137" i="4"/>
  <c r="CL137" i="4" s="1"/>
  <c r="CX137" i="4" s="1"/>
  <c r="BY137" i="4"/>
  <c r="BX137" i="4"/>
  <c r="BW137" i="4"/>
  <c r="BV137" i="4"/>
  <c r="BU137" i="4"/>
  <c r="BT137" i="4"/>
  <c r="DV136" i="4"/>
  <c r="DQ136" i="4"/>
  <c r="DP136" i="4"/>
  <c r="ED136" i="4" s="1"/>
  <c r="DO136" i="4"/>
  <c r="DN136" i="4"/>
  <c r="DM136" i="4"/>
  <c r="EA136" i="4" s="1"/>
  <c r="DL136" i="4"/>
  <c r="DK136" i="4"/>
  <c r="DJ136" i="4"/>
  <c r="DI136" i="4"/>
  <c r="DH136" i="4"/>
  <c r="DR136" i="4" s="1"/>
  <c r="DG136" i="4"/>
  <c r="DF136" i="4"/>
  <c r="DC136" i="4"/>
  <c r="CW136" i="4"/>
  <c r="DY136" i="4" s="1"/>
  <c r="CP136" i="4"/>
  <c r="DB136" i="4" s="1"/>
  <c r="CM136" i="4"/>
  <c r="CY136" i="4" s="1"/>
  <c r="CJ136" i="4"/>
  <c r="CV136" i="4" s="1"/>
  <c r="CH136" i="4"/>
  <c r="CT136" i="4" s="1"/>
  <c r="CE136" i="4"/>
  <c r="CQ136" i="4" s="1"/>
  <c r="CD136" i="4"/>
  <c r="CC136" i="4"/>
  <c r="CO136" i="4" s="1"/>
  <c r="DA136" i="4" s="1"/>
  <c r="EC136" i="4" s="1"/>
  <c r="CB136" i="4"/>
  <c r="CN136" i="4" s="1"/>
  <c r="CZ136" i="4" s="1"/>
  <c r="CA136" i="4"/>
  <c r="BZ136" i="4"/>
  <c r="CL136" i="4" s="1"/>
  <c r="CX136" i="4" s="1"/>
  <c r="DZ136" i="4" s="1"/>
  <c r="BY136" i="4"/>
  <c r="BX136" i="4"/>
  <c r="BW136" i="4"/>
  <c r="CU136" i="4" s="1"/>
  <c r="BV136" i="4"/>
  <c r="BU136" i="4"/>
  <c r="CS136" i="4" s="1"/>
  <c r="DU136" i="4" s="1"/>
  <c r="BT136" i="4"/>
  <c r="CF136" i="4" s="1"/>
  <c r="CR136" i="4" s="1"/>
  <c r="EE135" i="4"/>
  <c r="DS135" i="4"/>
  <c r="DQ135" i="4"/>
  <c r="DP135" i="4"/>
  <c r="ED135" i="4" s="1"/>
  <c r="DO135" i="4"/>
  <c r="DN135" i="4"/>
  <c r="DM135" i="4"/>
  <c r="EA135" i="4" s="1"/>
  <c r="DL135" i="4"/>
  <c r="DK135" i="4"/>
  <c r="DJ135" i="4"/>
  <c r="DI135" i="4"/>
  <c r="DW135" i="4" s="1"/>
  <c r="DH135" i="4"/>
  <c r="DG135" i="4"/>
  <c r="DF135" i="4"/>
  <c r="DC135" i="4"/>
  <c r="CZ135" i="4"/>
  <c r="CX135" i="4"/>
  <c r="DZ135" i="4" s="1"/>
  <c r="CU135" i="4"/>
  <c r="CR135" i="4"/>
  <c r="CM135" i="4"/>
  <c r="CY135" i="4" s="1"/>
  <c r="CJ135" i="4"/>
  <c r="CV135" i="4" s="1"/>
  <c r="DX135" i="4" s="1"/>
  <c r="CH135" i="4"/>
  <c r="CT135" i="4" s="1"/>
  <c r="CS135" i="4"/>
  <c r="DU135" i="4" s="1"/>
  <c r="CE135" i="4"/>
  <c r="CQ135" i="4" s="1"/>
  <c r="CD135" i="4"/>
  <c r="CP135" i="4" s="1"/>
  <c r="DB135" i="4" s="1"/>
  <c r="CC135" i="4"/>
  <c r="CO135" i="4" s="1"/>
  <c r="DA135" i="4" s="1"/>
  <c r="EC135" i="4" s="1"/>
  <c r="CB135" i="4"/>
  <c r="CN135" i="4" s="1"/>
  <c r="CA135" i="4"/>
  <c r="BZ135" i="4"/>
  <c r="CL135" i="4" s="1"/>
  <c r="BY135" i="4"/>
  <c r="CW135" i="4" s="1"/>
  <c r="BX135" i="4"/>
  <c r="BW135" i="4"/>
  <c r="BV135" i="4"/>
  <c r="BU135" i="4"/>
  <c r="BT135" i="4"/>
  <c r="CF135" i="4" s="1"/>
  <c r="DX134" i="4"/>
  <c r="DQ134" i="4"/>
  <c r="DP134" i="4"/>
  <c r="DO134" i="4"/>
  <c r="DN134" i="4"/>
  <c r="DM134" i="4"/>
  <c r="EA134" i="4" s="1"/>
  <c r="DL134" i="4"/>
  <c r="DZ134" i="4" s="1"/>
  <c r="DK134" i="4"/>
  <c r="DY134" i="4" s="1"/>
  <c r="DJ134" i="4"/>
  <c r="DR134" i="4" s="1"/>
  <c r="DI134" i="4"/>
  <c r="DH134" i="4"/>
  <c r="DG134" i="4"/>
  <c r="DF134" i="4"/>
  <c r="DB134" i="4"/>
  <c r="CY134" i="4"/>
  <c r="CT134" i="4"/>
  <c r="CO134" i="4"/>
  <c r="DA134" i="4" s="1"/>
  <c r="CN134" i="4"/>
  <c r="CZ134" i="4" s="1"/>
  <c r="EB134" i="4" s="1"/>
  <c r="CL134" i="4"/>
  <c r="CX134" i="4" s="1"/>
  <c r="CW134" i="4"/>
  <c r="CE134" i="4"/>
  <c r="CQ134" i="4" s="1"/>
  <c r="DC134" i="4" s="1"/>
  <c r="EE134" i="4" s="1"/>
  <c r="CD134" i="4"/>
  <c r="CP134" i="4" s="1"/>
  <c r="CC134" i="4"/>
  <c r="CB134" i="4"/>
  <c r="CA134" i="4"/>
  <c r="CM134" i="4" s="1"/>
  <c r="BZ134" i="4"/>
  <c r="BY134" i="4"/>
  <c r="BX134" i="4"/>
  <c r="CJ134" i="4" s="1"/>
  <c r="CV134" i="4" s="1"/>
  <c r="BW134" i="4"/>
  <c r="CU134" i="4" s="1"/>
  <c r="DW134" i="4" s="1"/>
  <c r="BV134" i="4"/>
  <c r="CH134" i="4" s="1"/>
  <c r="BU134" i="4"/>
  <c r="CS134" i="4" s="1"/>
  <c r="BT134" i="4"/>
  <c r="CF134" i="4" s="1"/>
  <c r="CR134" i="4" s="1"/>
  <c r="DT134" i="4" s="1"/>
  <c r="DV133" i="4"/>
  <c r="DS133" i="4"/>
  <c r="DQ133" i="4"/>
  <c r="DP133" i="4"/>
  <c r="DO133" i="4"/>
  <c r="DN133" i="4"/>
  <c r="DM133" i="4"/>
  <c r="EA133" i="4" s="1"/>
  <c r="DL133" i="4"/>
  <c r="DK133" i="4"/>
  <c r="DJ133" i="4"/>
  <c r="DI133" i="4"/>
  <c r="DH133" i="4"/>
  <c r="DG133" i="4"/>
  <c r="DF133" i="4"/>
  <c r="DR133" i="4" s="1"/>
  <c r="DD133" i="4"/>
  <c r="DC133" i="4"/>
  <c r="EE133" i="4" s="1"/>
  <c r="CY133" i="4"/>
  <c r="CX133" i="4"/>
  <c r="CT133" i="4"/>
  <c r="CP133" i="4"/>
  <c r="DB133" i="4" s="1"/>
  <c r="ED133" i="4" s="1"/>
  <c r="CN133" i="4"/>
  <c r="CZ133" i="4" s="1"/>
  <c r="CM133" i="4"/>
  <c r="CL133" i="4"/>
  <c r="CH133" i="4"/>
  <c r="CF133" i="4"/>
  <c r="CR133" i="4" s="1"/>
  <c r="CE133" i="4"/>
  <c r="CQ133" i="4" s="1"/>
  <c r="CD133" i="4"/>
  <c r="CC133" i="4"/>
  <c r="CO133" i="4" s="1"/>
  <c r="DA133" i="4" s="1"/>
  <c r="CB133" i="4"/>
  <c r="CA133" i="4"/>
  <c r="BZ133" i="4"/>
  <c r="BY133" i="4"/>
  <c r="CW133" i="4" s="1"/>
  <c r="DY133" i="4" s="1"/>
  <c r="BX133" i="4"/>
  <c r="CJ133" i="4" s="1"/>
  <c r="CV133" i="4" s="1"/>
  <c r="BW133" i="4"/>
  <c r="CU133" i="4" s="1"/>
  <c r="DW133" i="4" s="1"/>
  <c r="BV133" i="4"/>
  <c r="BU133" i="4"/>
  <c r="CS133" i="4" s="1"/>
  <c r="BT133" i="4"/>
  <c r="DV132" i="4"/>
  <c r="DQ132" i="4"/>
  <c r="DP132" i="4"/>
  <c r="DO132" i="4"/>
  <c r="DN132" i="4"/>
  <c r="DM132" i="4"/>
  <c r="DL132" i="4"/>
  <c r="DZ132" i="4" s="1"/>
  <c r="DK132" i="4"/>
  <c r="DJ132" i="4"/>
  <c r="DI132" i="4"/>
  <c r="DH132" i="4"/>
  <c r="DG132" i="4"/>
  <c r="DF132" i="4"/>
  <c r="DC132" i="4"/>
  <c r="CQ132" i="4"/>
  <c r="CP132" i="4"/>
  <c r="DB132" i="4" s="1"/>
  <c r="CM132" i="4"/>
  <c r="CY132" i="4" s="1"/>
  <c r="EA132" i="4" s="1"/>
  <c r="CW132" i="4"/>
  <c r="CJ132" i="4"/>
  <c r="CV132" i="4" s="1"/>
  <c r="DX132" i="4" s="1"/>
  <c r="CE132" i="4"/>
  <c r="CD132" i="4"/>
  <c r="CC132" i="4"/>
  <c r="CO132" i="4" s="1"/>
  <c r="DA132" i="4" s="1"/>
  <c r="EC132" i="4" s="1"/>
  <c r="CB132" i="4"/>
  <c r="CN132" i="4" s="1"/>
  <c r="CZ132" i="4" s="1"/>
  <c r="CA132" i="4"/>
  <c r="BZ132" i="4"/>
  <c r="CL132" i="4" s="1"/>
  <c r="CX132" i="4" s="1"/>
  <c r="BY132" i="4"/>
  <c r="BX132" i="4"/>
  <c r="BW132" i="4"/>
  <c r="CU132" i="4" s="1"/>
  <c r="BV132" i="4"/>
  <c r="CH132" i="4" s="1"/>
  <c r="CT132" i="4" s="1"/>
  <c r="BU132" i="4"/>
  <c r="CS132" i="4" s="1"/>
  <c r="DU132" i="4" s="1"/>
  <c r="BT132" i="4"/>
  <c r="CF132" i="4" s="1"/>
  <c r="CR132" i="4" s="1"/>
  <c r="DT132" i="4" s="1"/>
  <c r="DZ131" i="4"/>
  <c r="DT131" i="4"/>
  <c r="DQ131" i="4"/>
  <c r="DP131" i="4"/>
  <c r="DO131" i="4"/>
  <c r="DN131" i="4"/>
  <c r="DM131" i="4"/>
  <c r="DL131" i="4"/>
  <c r="DK131" i="4"/>
  <c r="DJ131" i="4"/>
  <c r="DI131" i="4"/>
  <c r="DH131" i="4"/>
  <c r="DG131" i="4"/>
  <c r="DF131" i="4"/>
  <c r="DB131" i="4"/>
  <c r="CT131" i="4"/>
  <c r="CR131" i="4"/>
  <c r="CQ131" i="4"/>
  <c r="DC131" i="4" s="1"/>
  <c r="EE131" i="4" s="1"/>
  <c r="CO131" i="4"/>
  <c r="DA131" i="4" s="1"/>
  <c r="CL131" i="4"/>
  <c r="CX131" i="4" s="1"/>
  <c r="CJ131" i="4"/>
  <c r="CV131" i="4" s="1"/>
  <c r="DX131" i="4" s="1"/>
  <c r="CU131" i="4"/>
  <c r="DW131" i="4" s="1"/>
  <c r="CS131" i="4"/>
  <c r="CF131" i="4"/>
  <c r="CE131" i="4"/>
  <c r="CD131" i="4"/>
  <c r="CP131" i="4" s="1"/>
  <c r="CC131" i="4"/>
  <c r="CB131" i="4"/>
  <c r="CN131" i="4" s="1"/>
  <c r="CZ131" i="4" s="1"/>
  <c r="EB131" i="4" s="1"/>
  <c r="CA131" i="4"/>
  <c r="CM131" i="4" s="1"/>
  <c r="CY131" i="4" s="1"/>
  <c r="EA131" i="4" s="1"/>
  <c r="BZ131" i="4"/>
  <c r="BY131" i="4"/>
  <c r="CW131" i="4" s="1"/>
  <c r="BX131" i="4"/>
  <c r="BW131" i="4"/>
  <c r="BV131" i="4"/>
  <c r="CH131" i="4" s="1"/>
  <c r="BU131" i="4"/>
  <c r="BT131" i="4"/>
  <c r="DT130" i="4"/>
  <c r="DQ130" i="4"/>
  <c r="DP130" i="4"/>
  <c r="DO130" i="4"/>
  <c r="EC130" i="4" s="1"/>
  <c r="DN130" i="4"/>
  <c r="DM130" i="4"/>
  <c r="DL130" i="4"/>
  <c r="DK130" i="4"/>
  <c r="DJ130" i="4"/>
  <c r="DX130" i="4" s="1"/>
  <c r="DI130" i="4"/>
  <c r="DH130" i="4"/>
  <c r="DG130" i="4"/>
  <c r="DF130" i="4"/>
  <c r="CY130" i="4"/>
  <c r="CX130" i="4"/>
  <c r="DZ130" i="4" s="1"/>
  <c r="CQ130" i="4"/>
  <c r="DC130" i="4" s="1"/>
  <c r="CN130" i="4"/>
  <c r="CZ130" i="4" s="1"/>
  <c r="EB130" i="4" s="1"/>
  <c r="CL130" i="4"/>
  <c r="CU130" i="4"/>
  <c r="CS130" i="4"/>
  <c r="CF130" i="4"/>
  <c r="CR130" i="4" s="1"/>
  <c r="CE130" i="4"/>
  <c r="CD130" i="4"/>
  <c r="CP130" i="4" s="1"/>
  <c r="DB130" i="4" s="1"/>
  <c r="ED130" i="4" s="1"/>
  <c r="CC130" i="4"/>
  <c r="CO130" i="4" s="1"/>
  <c r="DA130" i="4" s="1"/>
  <c r="CB130" i="4"/>
  <c r="CA130" i="4"/>
  <c r="CM130" i="4" s="1"/>
  <c r="BZ130" i="4"/>
  <c r="BY130" i="4"/>
  <c r="CW130" i="4" s="1"/>
  <c r="DY130" i="4" s="1"/>
  <c r="BX130" i="4"/>
  <c r="CJ130" i="4" s="1"/>
  <c r="CV130" i="4" s="1"/>
  <c r="BW130" i="4"/>
  <c r="BV130" i="4"/>
  <c r="CH130" i="4" s="1"/>
  <c r="CT130" i="4" s="1"/>
  <c r="DV130" i="4" s="1"/>
  <c r="BU130" i="4"/>
  <c r="BT130" i="4"/>
  <c r="ED129" i="4"/>
  <c r="DQ129" i="4"/>
  <c r="DP129" i="4"/>
  <c r="DO129" i="4"/>
  <c r="EC129" i="4" s="1"/>
  <c r="DN129" i="4"/>
  <c r="DM129" i="4"/>
  <c r="DL129" i="4"/>
  <c r="DZ129" i="4" s="1"/>
  <c r="DK129" i="4"/>
  <c r="DJ129" i="4"/>
  <c r="DI129" i="4"/>
  <c r="DH129" i="4"/>
  <c r="DV129" i="4" s="1"/>
  <c r="DG129" i="4"/>
  <c r="DF129" i="4"/>
  <c r="DA129" i="4"/>
  <c r="CX129" i="4"/>
  <c r="CR129" i="4"/>
  <c r="DT129" i="4" s="1"/>
  <c r="CQ129" i="4"/>
  <c r="DC129" i="4" s="1"/>
  <c r="EE129" i="4" s="1"/>
  <c r="CP129" i="4"/>
  <c r="DB129" i="4" s="1"/>
  <c r="CM129" i="4"/>
  <c r="CY129" i="4" s="1"/>
  <c r="EA129" i="4" s="1"/>
  <c r="CW129" i="4"/>
  <c r="CH129" i="4"/>
  <c r="CT129" i="4" s="1"/>
  <c r="CF129" i="4"/>
  <c r="CE129" i="4"/>
  <c r="CD129" i="4"/>
  <c r="CC129" i="4"/>
  <c r="CO129" i="4" s="1"/>
  <c r="CB129" i="4"/>
  <c r="CN129" i="4" s="1"/>
  <c r="CZ129" i="4" s="1"/>
  <c r="EB129" i="4" s="1"/>
  <c r="CA129" i="4"/>
  <c r="BZ129" i="4"/>
  <c r="CL129" i="4" s="1"/>
  <c r="BY129" i="4"/>
  <c r="BX129" i="4"/>
  <c r="CJ129" i="4" s="1"/>
  <c r="CV129" i="4" s="1"/>
  <c r="DX129" i="4" s="1"/>
  <c r="BW129" i="4"/>
  <c r="CU129" i="4" s="1"/>
  <c r="BV129" i="4"/>
  <c r="BU129" i="4"/>
  <c r="CS129" i="4" s="1"/>
  <c r="BT129" i="4"/>
  <c r="DZ128" i="4"/>
  <c r="DY128" i="4"/>
  <c r="DX128" i="4"/>
  <c r="DQ128" i="4"/>
  <c r="EE128" i="4" s="1"/>
  <c r="DP128" i="4"/>
  <c r="DO128" i="4"/>
  <c r="DN128" i="4"/>
  <c r="DM128" i="4"/>
  <c r="DL128" i="4"/>
  <c r="DK128" i="4"/>
  <c r="DJ128" i="4"/>
  <c r="DI128" i="4"/>
  <c r="DH128" i="4"/>
  <c r="DG128" i="4"/>
  <c r="DF128" i="4"/>
  <c r="CX128" i="4"/>
  <c r="CW128" i="4"/>
  <c r="CM128" i="4"/>
  <c r="CY128" i="4" s="1"/>
  <c r="EA128" i="4" s="1"/>
  <c r="CL128" i="4"/>
  <c r="CJ128" i="4"/>
  <c r="CV128" i="4" s="1"/>
  <c r="CE128" i="4"/>
  <c r="CQ128" i="4" s="1"/>
  <c r="DC128" i="4" s="1"/>
  <c r="CD128" i="4"/>
  <c r="CP128" i="4" s="1"/>
  <c r="DB128" i="4" s="1"/>
  <c r="ED128" i="4" s="1"/>
  <c r="CC128" i="4"/>
  <c r="CO128" i="4" s="1"/>
  <c r="DA128" i="4" s="1"/>
  <c r="EC128" i="4" s="1"/>
  <c r="CB128" i="4"/>
  <c r="CN128" i="4" s="1"/>
  <c r="CZ128" i="4" s="1"/>
  <c r="CA128" i="4"/>
  <c r="BZ128" i="4"/>
  <c r="BY128" i="4"/>
  <c r="BX128" i="4"/>
  <c r="BW128" i="4"/>
  <c r="CU128" i="4" s="1"/>
  <c r="BV128" i="4"/>
  <c r="CH128" i="4" s="1"/>
  <c r="CT128" i="4" s="1"/>
  <c r="BU128" i="4"/>
  <c r="CS128" i="4" s="1"/>
  <c r="DU128" i="4" s="1"/>
  <c r="BT128" i="4"/>
  <c r="CF128" i="4" s="1"/>
  <c r="CR128" i="4" s="1"/>
  <c r="DQ127" i="4"/>
  <c r="DP127" i="4"/>
  <c r="DO127" i="4"/>
  <c r="EC127" i="4" s="1"/>
  <c r="DN127" i="4"/>
  <c r="DM127" i="4"/>
  <c r="DL127" i="4"/>
  <c r="DK127" i="4"/>
  <c r="DJ127" i="4"/>
  <c r="DR127" i="4" s="1"/>
  <c r="DI127" i="4"/>
  <c r="DH127" i="4"/>
  <c r="DV127" i="4" s="1"/>
  <c r="DG127" i="4"/>
  <c r="DS127" i="4" s="1"/>
  <c r="DF127" i="4"/>
  <c r="DB127" i="4"/>
  <c r="CW127" i="4"/>
  <c r="CU127" i="4"/>
  <c r="DW127" i="4" s="1"/>
  <c r="CO127" i="4"/>
  <c r="DA127" i="4" s="1"/>
  <c r="CL127" i="4"/>
  <c r="CX127" i="4" s="1"/>
  <c r="DZ127" i="4" s="1"/>
  <c r="CS127" i="4"/>
  <c r="DU127" i="4" s="1"/>
  <c r="CE127" i="4"/>
  <c r="CQ127" i="4" s="1"/>
  <c r="DC127" i="4" s="1"/>
  <c r="EE127" i="4" s="1"/>
  <c r="CD127" i="4"/>
  <c r="CP127" i="4" s="1"/>
  <c r="CC127" i="4"/>
  <c r="CB127" i="4"/>
  <c r="CN127" i="4" s="1"/>
  <c r="CZ127" i="4" s="1"/>
  <c r="EB127" i="4" s="1"/>
  <c r="CA127" i="4"/>
  <c r="CM127" i="4" s="1"/>
  <c r="CY127" i="4" s="1"/>
  <c r="EA127" i="4" s="1"/>
  <c r="BZ127" i="4"/>
  <c r="BY127" i="4"/>
  <c r="BX127" i="4"/>
  <c r="CJ127" i="4" s="1"/>
  <c r="CV127" i="4" s="1"/>
  <c r="BW127" i="4"/>
  <c r="BV127" i="4"/>
  <c r="CH127" i="4" s="1"/>
  <c r="CT127" i="4" s="1"/>
  <c r="BU127" i="4"/>
  <c r="BT127" i="4"/>
  <c r="CF127" i="4" s="1"/>
  <c r="CR127" i="4" s="1"/>
  <c r="DT127" i="4" s="1"/>
  <c r="DV126" i="4"/>
  <c r="DQ126" i="4"/>
  <c r="EE126" i="4" s="1"/>
  <c r="DP126" i="4"/>
  <c r="DO126" i="4"/>
  <c r="EC126" i="4" s="1"/>
  <c r="DN126" i="4"/>
  <c r="EB126" i="4" s="1"/>
  <c r="DM126" i="4"/>
  <c r="DL126" i="4"/>
  <c r="DK126" i="4"/>
  <c r="DJ126" i="4"/>
  <c r="DI126" i="4"/>
  <c r="DH126" i="4"/>
  <c r="DG126" i="4"/>
  <c r="DF126" i="4"/>
  <c r="DT126" i="4" s="1"/>
  <c r="CT126" i="4"/>
  <c r="CQ126" i="4"/>
  <c r="DC126" i="4" s="1"/>
  <c r="CN126" i="4"/>
  <c r="CZ126" i="4" s="1"/>
  <c r="CL126" i="4"/>
  <c r="CX126" i="4" s="1"/>
  <c r="DZ126" i="4" s="1"/>
  <c r="CW126" i="4"/>
  <c r="DY126" i="4" s="1"/>
  <c r="CU126" i="4"/>
  <c r="CF126" i="4"/>
  <c r="CR126" i="4" s="1"/>
  <c r="CE126" i="4"/>
  <c r="CD126" i="4"/>
  <c r="CP126" i="4" s="1"/>
  <c r="DB126" i="4" s="1"/>
  <c r="ED126" i="4" s="1"/>
  <c r="CC126" i="4"/>
  <c r="CO126" i="4" s="1"/>
  <c r="DA126" i="4" s="1"/>
  <c r="CB126" i="4"/>
  <c r="CA126" i="4"/>
  <c r="CM126" i="4" s="1"/>
  <c r="CY126" i="4" s="1"/>
  <c r="BZ126" i="4"/>
  <c r="BY126" i="4"/>
  <c r="BX126" i="4"/>
  <c r="CJ126" i="4" s="1"/>
  <c r="CV126" i="4" s="1"/>
  <c r="BW126" i="4"/>
  <c r="BV126" i="4"/>
  <c r="CH126" i="4" s="1"/>
  <c r="BU126" i="4"/>
  <c r="CS126" i="4" s="1"/>
  <c r="BT126" i="4"/>
  <c r="DQ125" i="4"/>
  <c r="EE125" i="4" s="1"/>
  <c r="DP125" i="4"/>
  <c r="ED125" i="4" s="1"/>
  <c r="DO125" i="4"/>
  <c r="DN125" i="4"/>
  <c r="DM125" i="4"/>
  <c r="DL125" i="4"/>
  <c r="DK125" i="4"/>
  <c r="DJ125" i="4"/>
  <c r="DI125" i="4"/>
  <c r="DH125" i="4"/>
  <c r="DV125" i="4" s="1"/>
  <c r="DG125" i="4"/>
  <c r="DF125" i="4"/>
  <c r="CV125" i="4"/>
  <c r="DX125" i="4" s="1"/>
  <c r="CU125" i="4"/>
  <c r="CP125" i="4"/>
  <c r="DB125" i="4" s="1"/>
  <c r="CN125" i="4"/>
  <c r="CZ125" i="4" s="1"/>
  <c r="CW125" i="4"/>
  <c r="DY125" i="4" s="1"/>
  <c r="CJ125" i="4"/>
  <c r="CH125" i="4"/>
  <c r="CT125" i="4" s="1"/>
  <c r="CE125" i="4"/>
  <c r="CQ125" i="4" s="1"/>
  <c r="DC125" i="4" s="1"/>
  <c r="CD125" i="4"/>
  <c r="CC125" i="4"/>
  <c r="CO125" i="4" s="1"/>
  <c r="DA125" i="4" s="1"/>
  <c r="CB125" i="4"/>
  <c r="CA125" i="4"/>
  <c r="CM125" i="4" s="1"/>
  <c r="CY125" i="4" s="1"/>
  <c r="EA125" i="4" s="1"/>
  <c r="BZ125" i="4"/>
  <c r="CL125" i="4" s="1"/>
  <c r="CX125" i="4" s="1"/>
  <c r="BY125" i="4"/>
  <c r="BX125" i="4"/>
  <c r="BW125" i="4"/>
  <c r="BV125" i="4"/>
  <c r="BU125" i="4"/>
  <c r="CS125" i="4" s="1"/>
  <c r="BT125" i="4"/>
  <c r="CF125" i="4" s="1"/>
  <c r="CR125" i="4" s="1"/>
  <c r="DQ124" i="4"/>
  <c r="DP124" i="4"/>
  <c r="DO124" i="4"/>
  <c r="DN124" i="4"/>
  <c r="DM124" i="4"/>
  <c r="DL124" i="4"/>
  <c r="DK124" i="4"/>
  <c r="DJ124" i="4"/>
  <c r="DI124" i="4"/>
  <c r="DH124" i="4"/>
  <c r="DG124" i="4"/>
  <c r="DF124" i="4"/>
  <c r="DC124" i="4"/>
  <c r="CU124" i="4"/>
  <c r="CS124" i="4"/>
  <c r="DU124" i="4" s="1"/>
  <c r="CL124" i="4"/>
  <c r="CX124" i="4" s="1"/>
  <c r="DZ124" i="4" s="1"/>
  <c r="CE124" i="4"/>
  <c r="CQ124" i="4" s="1"/>
  <c r="CD124" i="4"/>
  <c r="CP124" i="4" s="1"/>
  <c r="DB124" i="4" s="1"/>
  <c r="CC124" i="4"/>
  <c r="CO124" i="4" s="1"/>
  <c r="DA124" i="4" s="1"/>
  <c r="EC124" i="4" s="1"/>
  <c r="CB124" i="4"/>
  <c r="CN124" i="4" s="1"/>
  <c r="CZ124" i="4" s="1"/>
  <c r="CA124" i="4"/>
  <c r="CM124" i="4" s="1"/>
  <c r="CY124" i="4" s="1"/>
  <c r="EA124" i="4" s="1"/>
  <c r="BZ124" i="4"/>
  <c r="BY124" i="4"/>
  <c r="BX124" i="4"/>
  <c r="CJ124" i="4" s="1"/>
  <c r="CV124" i="4" s="1"/>
  <c r="BW124" i="4"/>
  <c r="CI124" i="4" s="1"/>
  <c r="BV124" i="4"/>
  <c r="CH124" i="4" s="1"/>
  <c r="CT124" i="4" s="1"/>
  <c r="DV124" i="4" s="1"/>
  <c r="BU124" i="4"/>
  <c r="CG124" i="4" s="1"/>
  <c r="BT124" i="4"/>
  <c r="CF124" i="4" s="1"/>
  <c r="CR124" i="4" s="1"/>
  <c r="DQ123" i="4"/>
  <c r="DP123" i="4"/>
  <c r="DO123" i="4"/>
  <c r="DN123" i="4"/>
  <c r="DM123" i="4"/>
  <c r="DL123" i="4"/>
  <c r="DK123" i="4"/>
  <c r="DJ123" i="4"/>
  <c r="DI123" i="4"/>
  <c r="DH123" i="4"/>
  <c r="DG123" i="4"/>
  <c r="DF123" i="4"/>
  <c r="CR123" i="4"/>
  <c r="DT123" i="4" s="1"/>
  <c r="CQ123" i="4"/>
  <c r="DC123" i="4" s="1"/>
  <c r="EE123" i="4" s="1"/>
  <c r="CE123" i="4"/>
  <c r="CD123" i="4"/>
  <c r="CP123" i="4" s="1"/>
  <c r="DB123" i="4" s="1"/>
  <c r="CC123" i="4"/>
  <c r="CO123" i="4" s="1"/>
  <c r="DA123" i="4" s="1"/>
  <c r="CB123" i="4"/>
  <c r="CN123" i="4" s="1"/>
  <c r="CZ123" i="4" s="1"/>
  <c r="EB123" i="4" s="1"/>
  <c r="CA123" i="4"/>
  <c r="CM123" i="4" s="1"/>
  <c r="CY123" i="4" s="1"/>
  <c r="BZ123" i="4"/>
  <c r="CL123" i="4" s="1"/>
  <c r="CX123" i="4" s="1"/>
  <c r="DZ123" i="4" s="1"/>
  <c r="BY123" i="4"/>
  <c r="BX123" i="4"/>
  <c r="CJ123" i="4" s="1"/>
  <c r="CV123" i="4" s="1"/>
  <c r="DX123" i="4" s="1"/>
  <c r="BW123" i="4"/>
  <c r="CI123" i="4" s="1"/>
  <c r="CU123" i="4" s="1"/>
  <c r="DW123" i="4" s="1"/>
  <c r="BV123" i="4"/>
  <c r="CH123" i="4" s="1"/>
  <c r="CT123" i="4" s="1"/>
  <c r="BU123" i="4"/>
  <c r="CG123" i="4" s="1"/>
  <c r="CS123" i="4" s="1"/>
  <c r="BT123" i="4"/>
  <c r="CF123" i="4" s="1"/>
  <c r="DQ122" i="4"/>
  <c r="EE122" i="4" s="1"/>
  <c r="DP122" i="4"/>
  <c r="DO122" i="4"/>
  <c r="EC122" i="4" s="1"/>
  <c r="DN122" i="4"/>
  <c r="DM122" i="4"/>
  <c r="DL122" i="4"/>
  <c r="DK122" i="4"/>
  <c r="DJ122" i="4"/>
  <c r="DI122" i="4"/>
  <c r="DH122" i="4"/>
  <c r="DG122" i="4"/>
  <c r="DS122" i="4" s="1"/>
  <c r="DF122" i="4"/>
  <c r="DT122" i="4" s="1"/>
  <c r="CU122" i="4"/>
  <c r="DW122" i="4" s="1"/>
  <c r="CS122" i="4"/>
  <c r="CF122" i="4"/>
  <c r="CR122" i="4" s="1"/>
  <c r="CE122" i="4"/>
  <c r="CQ122" i="4" s="1"/>
  <c r="DC122" i="4" s="1"/>
  <c r="CD122" i="4"/>
  <c r="CP122" i="4" s="1"/>
  <c r="DB122" i="4" s="1"/>
  <c r="ED122" i="4" s="1"/>
  <c r="CC122" i="4"/>
  <c r="CO122" i="4" s="1"/>
  <c r="DA122" i="4" s="1"/>
  <c r="CB122" i="4"/>
  <c r="CN122" i="4" s="1"/>
  <c r="CZ122" i="4" s="1"/>
  <c r="CA122" i="4"/>
  <c r="CM122" i="4" s="1"/>
  <c r="CY122" i="4" s="1"/>
  <c r="BZ122" i="4"/>
  <c r="CL122" i="4" s="1"/>
  <c r="CX122" i="4" s="1"/>
  <c r="BY122" i="4"/>
  <c r="BX122" i="4"/>
  <c r="CJ122" i="4" s="1"/>
  <c r="CV122" i="4" s="1"/>
  <c r="BW122" i="4"/>
  <c r="CI122" i="4" s="1"/>
  <c r="BV122" i="4"/>
  <c r="CH122" i="4" s="1"/>
  <c r="CT122" i="4" s="1"/>
  <c r="DV122" i="4" s="1"/>
  <c r="BU122" i="4"/>
  <c r="CG122" i="4" s="1"/>
  <c r="BT122" i="4"/>
  <c r="DQ121" i="4"/>
  <c r="DP121" i="4"/>
  <c r="DO121" i="4"/>
  <c r="DN121" i="4"/>
  <c r="DM121" i="4"/>
  <c r="DL121" i="4"/>
  <c r="DK121" i="4"/>
  <c r="DJ121" i="4"/>
  <c r="DI121" i="4"/>
  <c r="DH121" i="4"/>
  <c r="DG121" i="4"/>
  <c r="DS121" i="4" s="1"/>
  <c r="DF121" i="4"/>
  <c r="CE121" i="4"/>
  <c r="CQ121" i="4" s="1"/>
  <c r="DC121" i="4" s="1"/>
  <c r="EE121" i="4" s="1"/>
  <c r="CD121" i="4"/>
  <c r="CP121" i="4" s="1"/>
  <c r="DB121" i="4" s="1"/>
  <c r="CC121" i="4"/>
  <c r="CO121" i="4" s="1"/>
  <c r="DA121" i="4" s="1"/>
  <c r="CB121" i="4"/>
  <c r="CN121" i="4" s="1"/>
  <c r="CZ121" i="4" s="1"/>
  <c r="EB121" i="4" s="1"/>
  <c r="CA121" i="4"/>
  <c r="CM121" i="4" s="1"/>
  <c r="CY121" i="4" s="1"/>
  <c r="BZ121" i="4"/>
  <c r="CL121" i="4" s="1"/>
  <c r="CX121" i="4" s="1"/>
  <c r="DZ121" i="4" s="1"/>
  <c r="BY121" i="4"/>
  <c r="CK121" i="4" s="1"/>
  <c r="CW121" i="4" s="1"/>
  <c r="BX121" i="4"/>
  <c r="CJ121" i="4" s="1"/>
  <c r="CV121" i="4" s="1"/>
  <c r="BW121" i="4"/>
  <c r="BV121" i="4"/>
  <c r="CH121" i="4" s="1"/>
  <c r="CT121" i="4" s="1"/>
  <c r="BU121" i="4"/>
  <c r="BT121" i="4"/>
  <c r="CF121" i="4" s="1"/>
  <c r="CR121" i="4" s="1"/>
  <c r="DT121" i="4" s="1"/>
  <c r="DQ120" i="4"/>
  <c r="DP120" i="4"/>
  <c r="DO120" i="4"/>
  <c r="DN120" i="4"/>
  <c r="DM120" i="4"/>
  <c r="DL120" i="4"/>
  <c r="DK120" i="4"/>
  <c r="DJ120" i="4"/>
  <c r="DI120" i="4"/>
  <c r="DH120" i="4"/>
  <c r="DG120" i="4"/>
  <c r="DF120" i="4"/>
  <c r="CE120" i="4"/>
  <c r="CQ120" i="4" s="1"/>
  <c r="DC120" i="4" s="1"/>
  <c r="CD120" i="4"/>
  <c r="CP120" i="4" s="1"/>
  <c r="DB120" i="4" s="1"/>
  <c r="CC120" i="4"/>
  <c r="CO120" i="4" s="1"/>
  <c r="DA120" i="4" s="1"/>
  <c r="EC120" i="4" s="1"/>
  <c r="CB120" i="4"/>
  <c r="CN120" i="4" s="1"/>
  <c r="CZ120" i="4" s="1"/>
  <c r="CA120" i="4"/>
  <c r="CM120" i="4" s="1"/>
  <c r="CY120" i="4" s="1"/>
  <c r="BZ120" i="4"/>
  <c r="CL120" i="4" s="1"/>
  <c r="CX120" i="4" s="1"/>
  <c r="BY120" i="4"/>
  <c r="BX120" i="4"/>
  <c r="CJ120" i="4" s="1"/>
  <c r="CV120" i="4" s="1"/>
  <c r="BW120" i="4"/>
  <c r="BV120" i="4"/>
  <c r="CH120" i="4" s="1"/>
  <c r="CT120" i="4" s="1"/>
  <c r="BU120" i="4"/>
  <c r="CG120" i="4" s="1"/>
  <c r="CS120" i="4" s="1"/>
  <c r="DU120" i="4" s="1"/>
  <c r="BT120" i="4"/>
  <c r="CF120" i="4" s="1"/>
  <c r="CR120" i="4" s="1"/>
  <c r="DT120" i="4" s="1"/>
  <c r="DQ119" i="4"/>
  <c r="DP119" i="4"/>
  <c r="DO119" i="4"/>
  <c r="DN119" i="4"/>
  <c r="DM119" i="4"/>
  <c r="DL119" i="4"/>
  <c r="DK119" i="4"/>
  <c r="DJ119" i="4"/>
  <c r="DI119" i="4"/>
  <c r="DH119" i="4"/>
  <c r="DG119" i="4"/>
  <c r="DS119" i="4" s="1"/>
  <c r="DF119" i="4"/>
  <c r="CH119" i="4"/>
  <c r="CT119" i="4" s="1"/>
  <c r="DV119" i="4" s="1"/>
  <c r="CE119" i="4"/>
  <c r="CQ119" i="4" s="1"/>
  <c r="DC119" i="4" s="1"/>
  <c r="CD119" i="4"/>
  <c r="CP119" i="4" s="1"/>
  <c r="DB119" i="4" s="1"/>
  <c r="ED119" i="4" s="1"/>
  <c r="CC119" i="4"/>
  <c r="CO119" i="4" s="1"/>
  <c r="DA119" i="4" s="1"/>
  <c r="CB119" i="4"/>
  <c r="CN119" i="4" s="1"/>
  <c r="CZ119" i="4" s="1"/>
  <c r="CA119" i="4"/>
  <c r="CM119" i="4" s="1"/>
  <c r="CY119" i="4" s="1"/>
  <c r="EA119" i="4" s="1"/>
  <c r="BZ119" i="4"/>
  <c r="CL119" i="4" s="1"/>
  <c r="CX119" i="4" s="1"/>
  <c r="BY119" i="4"/>
  <c r="BX119" i="4"/>
  <c r="CJ119" i="4" s="1"/>
  <c r="CV119" i="4" s="1"/>
  <c r="DX119" i="4" s="1"/>
  <c r="BW119" i="4"/>
  <c r="CI119" i="4" s="1"/>
  <c r="CU119" i="4" s="1"/>
  <c r="DW119" i="4" s="1"/>
  <c r="BV119" i="4"/>
  <c r="BU119" i="4"/>
  <c r="CG119" i="4" s="1"/>
  <c r="CS119" i="4" s="1"/>
  <c r="BT119" i="4"/>
  <c r="CF119" i="4" s="1"/>
  <c r="CR119" i="4" s="1"/>
  <c r="DQ118" i="4"/>
  <c r="DP118" i="4"/>
  <c r="DO118" i="4"/>
  <c r="DN118" i="4"/>
  <c r="DM118" i="4"/>
  <c r="DL118" i="4"/>
  <c r="DK118" i="4"/>
  <c r="DJ118" i="4"/>
  <c r="DI118" i="4"/>
  <c r="DH118" i="4"/>
  <c r="DG118" i="4"/>
  <c r="DF118" i="4"/>
  <c r="CZ118" i="4"/>
  <c r="CQ118" i="4"/>
  <c r="DC118" i="4" s="1"/>
  <c r="CP118" i="4"/>
  <c r="DB118" i="4" s="1"/>
  <c r="CJ118" i="4"/>
  <c r="CV118" i="4" s="1"/>
  <c r="CE118" i="4"/>
  <c r="CD118" i="4"/>
  <c r="CC118" i="4"/>
  <c r="CO118" i="4" s="1"/>
  <c r="DA118" i="4" s="1"/>
  <c r="EC118" i="4" s="1"/>
  <c r="CB118" i="4"/>
  <c r="CN118" i="4" s="1"/>
  <c r="CA118" i="4"/>
  <c r="CM118" i="4" s="1"/>
  <c r="CY118" i="4" s="1"/>
  <c r="BZ118" i="4"/>
  <c r="CL118" i="4" s="1"/>
  <c r="CX118" i="4" s="1"/>
  <c r="DZ118" i="4" s="1"/>
  <c r="BY118" i="4"/>
  <c r="CK118" i="4" s="1"/>
  <c r="CW118" i="4" s="1"/>
  <c r="DY118" i="4" s="1"/>
  <c r="BX118" i="4"/>
  <c r="BW118" i="4"/>
  <c r="CI118" i="4" s="1"/>
  <c r="CU118" i="4" s="1"/>
  <c r="BV118" i="4"/>
  <c r="CH118" i="4" s="1"/>
  <c r="CT118" i="4" s="1"/>
  <c r="BU118" i="4"/>
  <c r="CG118" i="4" s="1"/>
  <c r="CS118" i="4" s="1"/>
  <c r="DU118" i="4" s="1"/>
  <c r="BT118" i="4"/>
  <c r="CF118" i="4" s="1"/>
  <c r="CR118" i="4" s="1"/>
  <c r="DQ117" i="4"/>
  <c r="DP117" i="4"/>
  <c r="DO117" i="4"/>
  <c r="DN117" i="4"/>
  <c r="DM117" i="4"/>
  <c r="DL117" i="4"/>
  <c r="DK117" i="4"/>
  <c r="DY117" i="4" s="1"/>
  <c r="DJ117" i="4"/>
  <c r="DI117" i="4"/>
  <c r="DH117" i="4"/>
  <c r="DG117" i="4"/>
  <c r="DS117" i="4" s="1"/>
  <c r="DF117" i="4"/>
  <c r="DB117" i="4"/>
  <c r="CW117" i="4"/>
  <c r="CE117" i="4"/>
  <c r="CQ117" i="4" s="1"/>
  <c r="DC117" i="4" s="1"/>
  <c r="EE117" i="4" s="1"/>
  <c r="CD117" i="4"/>
  <c r="CP117" i="4" s="1"/>
  <c r="CC117" i="4"/>
  <c r="CO117" i="4" s="1"/>
  <c r="DA117" i="4" s="1"/>
  <c r="CB117" i="4"/>
  <c r="CN117" i="4" s="1"/>
  <c r="CZ117" i="4" s="1"/>
  <c r="CA117" i="4"/>
  <c r="CM117" i="4" s="1"/>
  <c r="CY117" i="4" s="1"/>
  <c r="EA117" i="4" s="1"/>
  <c r="BZ117" i="4"/>
  <c r="CL117" i="4" s="1"/>
  <c r="CX117" i="4" s="1"/>
  <c r="DZ117" i="4" s="1"/>
  <c r="BY117" i="4"/>
  <c r="CK117" i="4" s="1"/>
  <c r="BX117" i="4"/>
  <c r="CJ117" i="4" s="1"/>
  <c r="CV117" i="4" s="1"/>
  <c r="BW117" i="4"/>
  <c r="CI117" i="4" s="1"/>
  <c r="CU117" i="4" s="1"/>
  <c r="DW117" i="4" s="1"/>
  <c r="BV117" i="4"/>
  <c r="CH117" i="4" s="1"/>
  <c r="CT117" i="4" s="1"/>
  <c r="BU117" i="4"/>
  <c r="BT117" i="4"/>
  <c r="CF117" i="4" s="1"/>
  <c r="CR117" i="4" s="1"/>
  <c r="DQ116" i="4"/>
  <c r="DP116" i="4"/>
  <c r="DO116" i="4"/>
  <c r="DN116" i="4"/>
  <c r="DM116" i="4"/>
  <c r="DL116" i="4"/>
  <c r="DK116" i="4"/>
  <c r="DJ116" i="4"/>
  <c r="DI116" i="4"/>
  <c r="DH116" i="4"/>
  <c r="DG116" i="4"/>
  <c r="DF116" i="4"/>
  <c r="CM116" i="4"/>
  <c r="CY116" i="4" s="1"/>
  <c r="CE116" i="4"/>
  <c r="CQ116" i="4" s="1"/>
  <c r="DC116" i="4" s="1"/>
  <c r="CD116" i="4"/>
  <c r="CP116" i="4" s="1"/>
  <c r="DB116" i="4" s="1"/>
  <c r="ED116" i="4" s="1"/>
  <c r="CC116" i="4"/>
  <c r="CO116" i="4" s="1"/>
  <c r="DA116" i="4" s="1"/>
  <c r="EC116" i="4" s="1"/>
  <c r="CB116" i="4"/>
  <c r="CN116" i="4" s="1"/>
  <c r="CZ116" i="4" s="1"/>
  <c r="CA116" i="4"/>
  <c r="BZ116" i="4"/>
  <c r="CL116" i="4" s="1"/>
  <c r="CX116" i="4" s="1"/>
  <c r="BY116" i="4"/>
  <c r="BX116" i="4"/>
  <c r="CJ116" i="4" s="1"/>
  <c r="CV116" i="4" s="1"/>
  <c r="BW116" i="4"/>
  <c r="BV116" i="4"/>
  <c r="CH116" i="4" s="1"/>
  <c r="CT116" i="4" s="1"/>
  <c r="DV116" i="4" s="1"/>
  <c r="BU116" i="4"/>
  <c r="BT116" i="4"/>
  <c r="CF116" i="4" s="1"/>
  <c r="CR116" i="4" s="1"/>
  <c r="DT116" i="4" s="1"/>
  <c r="DQ115" i="4"/>
  <c r="EE115" i="4" s="1"/>
  <c r="DP115" i="4"/>
  <c r="DO115" i="4"/>
  <c r="DN115" i="4"/>
  <c r="DM115" i="4"/>
  <c r="DS115" i="4" s="1"/>
  <c r="DL115" i="4"/>
  <c r="DK115" i="4"/>
  <c r="DJ115" i="4"/>
  <c r="DI115" i="4"/>
  <c r="DH115" i="4"/>
  <c r="DG115" i="4"/>
  <c r="DF115" i="4"/>
  <c r="CV115" i="4"/>
  <c r="DX115" i="4" s="1"/>
  <c r="CS115" i="4"/>
  <c r="CE115" i="4"/>
  <c r="CQ115" i="4" s="1"/>
  <c r="DC115" i="4" s="1"/>
  <c r="CD115" i="4"/>
  <c r="CP115" i="4" s="1"/>
  <c r="DB115" i="4" s="1"/>
  <c r="ED115" i="4" s="1"/>
  <c r="CC115" i="4"/>
  <c r="CO115" i="4" s="1"/>
  <c r="DA115" i="4" s="1"/>
  <c r="CB115" i="4"/>
  <c r="CN115" i="4" s="1"/>
  <c r="CZ115" i="4" s="1"/>
  <c r="CA115" i="4"/>
  <c r="CM115" i="4" s="1"/>
  <c r="CY115" i="4" s="1"/>
  <c r="BZ115" i="4"/>
  <c r="CL115" i="4" s="1"/>
  <c r="CX115" i="4" s="1"/>
  <c r="BY115" i="4"/>
  <c r="BX115" i="4"/>
  <c r="CJ115" i="4" s="1"/>
  <c r="BW115" i="4"/>
  <c r="CI115" i="4" s="1"/>
  <c r="CU115" i="4" s="1"/>
  <c r="DW115" i="4" s="1"/>
  <c r="BV115" i="4"/>
  <c r="CH115" i="4" s="1"/>
  <c r="CT115" i="4" s="1"/>
  <c r="BU115" i="4"/>
  <c r="CG115" i="4" s="1"/>
  <c r="BT115" i="4"/>
  <c r="CF115" i="4" s="1"/>
  <c r="CR115" i="4" s="1"/>
  <c r="DQ114" i="4"/>
  <c r="DP114" i="4"/>
  <c r="DO114" i="4"/>
  <c r="DN114" i="4"/>
  <c r="DM114" i="4"/>
  <c r="DL114" i="4"/>
  <c r="DK114" i="4"/>
  <c r="DJ114" i="4"/>
  <c r="DI114" i="4"/>
  <c r="DH114" i="4"/>
  <c r="DG114" i="4"/>
  <c r="DF114" i="4"/>
  <c r="CW114" i="4"/>
  <c r="CH114" i="4"/>
  <c r="CT114" i="4" s="1"/>
  <c r="CE114" i="4"/>
  <c r="CQ114" i="4" s="1"/>
  <c r="DC114" i="4" s="1"/>
  <c r="CD114" i="4"/>
  <c r="CP114" i="4" s="1"/>
  <c r="DB114" i="4" s="1"/>
  <c r="CC114" i="4"/>
  <c r="CO114" i="4" s="1"/>
  <c r="DA114" i="4" s="1"/>
  <c r="EC114" i="4" s="1"/>
  <c r="CB114" i="4"/>
  <c r="CN114" i="4" s="1"/>
  <c r="CZ114" i="4" s="1"/>
  <c r="CA114" i="4"/>
  <c r="CM114" i="4" s="1"/>
  <c r="CY114" i="4" s="1"/>
  <c r="BZ114" i="4"/>
  <c r="CL114" i="4" s="1"/>
  <c r="CX114" i="4" s="1"/>
  <c r="DZ114" i="4" s="1"/>
  <c r="BY114" i="4"/>
  <c r="CK114" i="4" s="1"/>
  <c r="BX114" i="4"/>
  <c r="CJ114" i="4" s="1"/>
  <c r="CV114" i="4" s="1"/>
  <c r="BW114" i="4"/>
  <c r="BV114" i="4"/>
  <c r="BU114" i="4"/>
  <c r="CG114" i="4" s="1"/>
  <c r="CS114" i="4" s="1"/>
  <c r="DU114" i="4" s="1"/>
  <c r="BT114" i="4"/>
  <c r="CF114" i="4" s="1"/>
  <c r="CR114" i="4" s="1"/>
  <c r="DQ113" i="4"/>
  <c r="DP113" i="4"/>
  <c r="DO113" i="4"/>
  <c r="DN113" i="4"/>
  <c r="DM113" i="4"/>
  <c r="DL113" i="4"/>
  <c r="DK113" i="4"/>
  <c r="DJ113" i="4"/>
  <c r="DI113" i="4"/>
  <c r="DH113" i="4"/>
  <c r="DG113" i="4"/>
  <c r="DF113" i="4"/>
  <c r="DB113" i="4"/>
  <c r="CE113" i="4"/>
  <c r="CQ113" i="4" s="1"/>
  <c r="DC113" i="4" s="1"/>
  <c r="EE113" i="4" s="1"/>
  <c r="CD113" i="4"/>
  <c r="CP113" i="4" s="1"/>
  <c r="CC113" i="4"/>
  <c r="CO113" i="4" s="1"/>
  <c r="DA113" i="4" s="1"/>
  <c r="CB113" i="4"/>
  <c r="CN113" i="4" s="1"/>
  <c r="CZ113" i="4" s="1"/>
  <c r="EB113" i="4" s="1"/>
  <c r="CA113" i="4"/>
  <c r="CM113" i="4" s="1"/>
  <c r="CY113" i="4" s="1"/>
  <c r="BZ113" i="4"/>
  <c r="CL113" i="4" s="1"/>
  <c r="CX113" i="4" s="1"/>
  <c r="BY113" i="4"/>
  <c r="BX113" i="4"/>
  <c r="CJ113" i="4" s="1"/>
  <c r="CV113" i="4" s="1"/>
  <c r="BW113" i="4"/>
  <c r="BV113" i="4"/>
  <c r="CH113" i="4" s="1"/>
  <c r="CT113" i="4" s="1"/>
  <c r="BU113" i="4"/>
  <c r="BT113" i="4"/>
  <c r="CF113" i="4" s="1"/>
  <c r="CR113" i="4" s="1"/>
  <c r="DT113" i="4" s="1"/>
  <c r="DQ112" i="4"/>
  <c r="DP112" i="4"/>
  <c r="DO112" i="4"/>
  <c r="DN112" i="4"/>
  <c r="DM112" i="4"/>
  <c r="EA112" i="4" s="1"/>
  <c r="DL112" i="4"/>
  <c r="DK112" i="4"/>
  <c r="DJ112" i="4"/>
  <c r="DI112" i="4"/>
  <c r="DH112" i="4"/>
  <c r="DG112" i="4"/>
  <c r="DF112" i="4"/>
  <c r="CN112" i="4"/>
  <c r="CZ112" i="4" s="1"/>
  <c r="CF112" i="4"/>
  <c r="CR112" i="4" s="1"/>
  <c r="CE112" i="4"/>
  <c r="CQ112" i="4" s="1"/>
  <c r="DC112" i="4" s="1"/>
  <c r="CD112" i="4"/>
  <c r="CP112" i="4" s="1"/>
  <c r="DB112" i="4" s="1"/>
  <c r="CC112" i="4"/>
  <c r="CO112" i="4" s="1"/>
  <c r="DA112" i="4" s="1"/>
  <c r="EC112" i="4" s="1"/>
  <c r="CB112" i="4"/>
  <c r="CA112" i="4"/>
  <c r="CM112" i="4" s="1"/>
  <c r="CY112" i="4" s="1"/>
  <c r="BZ112" i="4"/>
  <c r="CL112" i="4" s="1"/>
  <c r="CX112" i="4" s="1"/>
  <c r="DZ112" i="4" s="1"/>
  <c r="BY112" i="4"/>
  <c r="BX112" i="4"/>
  <c r="CJ112" i="4" s="1"/>
  <c r="CV112" i="4" s="1"/>
  <c r="BW112" i="4"/>
  <c r="BV112" i="4"/>
  <c r="CH112" i="4" s="1"/>
  <c r="CT112" i="4" s="1"/>
  <c r="BU112" i="4"/>
  <c r="BT112" i="4"/>
  <c r="DQ111" i="4"/>
  <c r="DP111" i="4"/>
  <c r="DO111" i="4"/>
  <c r="DN111" i="4"/>
  <c r="DM111" i="4"/>
  <c r="DL111" i="4"/>
  <c r="DK111" i="4"/>
  <c r="DJ111" i="4"/>
  <c r="DI111" i="4"/>
  <c r="DH111" i="4"/>
  <c r="DV111" i="4" s="1"/>
  <c r="DG111" i="4"/>
  <c r="DS111" i="4" s="1"/>
  <c r="DF111" i="4"/>
  <c r="DC111" i="4"/>
  <c r="EE111" i="4" s="1"/>
  <c r="CH111" i="4"/>
  <c r="CT111" i="4" s="1"/>
  <c r="CF111" i="4"/>
  <c r="CR111" i="4" s="1"/>
  <c r="CE111" i="4"/>
  <c r="CQ111" i="4" s="1"/>
  <c r="CD111" i="4"/>
  <c r="CP111" i="4" s="1"/>
  <c r="DB111" i="4" s="1"/>
  <c r="CC111" i="4"/>
  <c r="CO111" i="4" s="1"/>
  <c r="DA111" i="4" s="1"/>
  <c r="CB111" i="4"/>
  <c r="CN111" i="4" s="1"/>
  <c r="CZ111" i="4" s="1"/>
  <c r="EB111" i="4" s="1"/>
  <c r="CA111" i="4"/>
  <c r="CM111" i="4" s="1"/>
  <c r="CY111" i="4" s="1"/>
  <c r="BZ111" i="4"/>
  <c r="CL111" i="4" s="1"/>
  <c r="CX111" i="4" s="1"/>
  <c r="BY111" i="4"/>
  <c r="BX111" i="4"/>
  <c r="CJ111" i="4" s="1"/>
  <c r="CV111" i="4" s="1"/>
  <c r="DX111" i="4" s="1"/>
  <c r="BW111" i="4"/>
  <c r="CI111" i="4" s="1"/>
  <c r="CU111" i="4" s="1"/>
  <c r="DW111" i="4" s="1"/>
  <c r="BV111" i="4"/>
  <c r="BU111" i="4"/>
  <c r="BT111" i="4"/>
  <c r="DQ82" i="4"/>
  <c r="DP82" i="4"/>
  <c r="DO82" i="4"/>
  <c r="DN82" i="4"/>
  <c r="DM82" i="4"/>
  <c r="DL82" i="4"/>
  <c r="DK82" i="4"/>
  <c r="DJ82" i="4"/>
  <c r="DI82" i="4"/>
  <c r="DH82" i="4"/>
  <c r="DG82" i="4"/>
  <c r="DS82" i="4" s="1"/>
  <c r="DF82" i="4"/>
  <c r="CP82" i="4"/>
  <c r="DB82" i="4" s="1"/>
  <c r="ED82" i="4" s="1"/>
  <c r="CS82" i="4"/>
  <c r="DU82" i="4" s="1"/>
  <c r="CE82" i="4"/>
  <c r="CQ82" i="4" s="1"/>
  <c r="DC82" i="4" s="1"/>
  <c r="EE82" i="4" s="1"/>
  <c r="CD82" i="4"/>
  <c r="CC82" i="4"/>
  <c r="CO82" i="4" s="1"/>
  <c r="DA82" i="4" s="1"/>
  <c r="EC82" i="4" s="1"/>
  <c r="CB82" i="4"/>
  <c r="CN82" i="4" s="1"/>
  <c r="CZ82" i="4" s="1"/>
  <c r="CA82" i="4"/>
  <c r="CM82" i="4" s="1"/>
  <c r="CY82" i="4" s="1"/>
  <c r="BZ82" i="4"/>
  <c r="CL82" i="4" s="1"/>
  <c r="CX82" i="4" s="1"/>
  <c r="BY82" i="4"/>
  <c r="BX82" i="4"/>
  <c r="CJ82" i="4" s="1"/>
  <c r="CV82" i="4" s="1"/>
  <c r="BW82" i="4"/>
  <c r="CI82" i="4" s="1"/>
  <c r="CU82" i="4" s="1"/>
  <c r="DW82" i="4" s="1"/>
  <c r="BV82" i="4"/>
  <c r="CH82" i="4" s="1"/>
  <c r="CT82" i="4" s="1"/>
  <c r="DV82" i="4" s="1"/>
  <c r="BU82" i="4"/>
  <c r="CG82" i="4" s="1"/>
  <c r="BT82" i="4"/>
  <c r="CF82" i="4" s="1"/>
  <c r="CR82" i="4" s="1"/>
  <c r="DQ81" i="4"/>
  <c r="DP81" i="4"/>
  <c r="ED81" i="4" s="1"/>
  <c r="DO81" i="4"/>
  <c r="DN81" i="4"/>
  <c r="DM81" i="4"/>
  <c r="DL81" i="4"/>
  <c r="DK81" i="4"/>
  <c r="DJ81" i="4"/>
  <c r="DI81" i="4"/>
  <c r="DH81" i="4"/>
  <c r="DG81" i="4"/>
  <c r="DF81" i="4"/>
  <c r="CQ81" i="4"/>
  <c r="DC81" i="4" s="1"/>
  <c r="EE81" i="4" s="1"/>
  <c r="CW81" i="4"/>
  <c r="DY81" i="4" s="1"/>
  <c r="CE81" i="4"/>
  <c r="CD81" i="4"/>
  <c r="CP81" i="4" s="1"/>
  <c r="DB81" i="4" s="1"/>
  <c r="CC81" i="4"/>
  <c r="CO81" i="4" s="1"/>
  <c r="DA81" i="4" s="1"/>
  <c r="CB81" i="4"/>
  <c r="CN81" i="4" s="1"/>
  <c r="CZ81" i="4" s="1"/>
  <c r="EB81" i="4" s="1"/>
  <c r="CA81" i="4"/>
  <c r="CM81" i="4" s="1"/>
  <c r="CY81" i="4" s="1"/>
  <c r="BZ81" i="4"/>
  <c r="CL81" i="4" s="1"/>
  <c r="CX81" i="4" s="1"/>
  <c r="BY81" i="4"/>
  <c r="CK81" i="4" s="1"/>
  <c r="BX81" i="4"/>
  <c r="CJ81" i="4" s="1"/>
  <c r="CV81" i="4" s="1"/>
  <c r="DX81" i="4" s="1"/>
  <c r="BW81" i="4"/>
  <c r="CI81" i="4" s="1"/>
  <c r="CU81" i="4" s="1"/>
  <c r="DW81" i="4" s="1"/>
  <c r="BV81" i="4"/>
  <c r="CH81" i="4" s="1"/>
  <c r="CT81" i="4" s="1"/>
  <c r="BU81" i="4"/>
  <c r="BT81" i="4"/>
  <c r="CF81" i="4" s="1"/>
  <c r="CR81" i="4" s="1"/>
  <c r="DT81" i="4" s="1"/>
  <c r="DQ80" i="4"/>
  <c r="DP80" i="4"/>
  <c r="DO80" i="4"/>
  <c r="DN80" i="4"/>
  <c r="DM80" i="4"/>
  <c r="DL80" i="4"/>
  <c r="DK80" i="4"/>
  <c r="DJ80" i="4"/>
  <c r="DI80" i="4"/>
  <c r="DH80" i="4"/>
  <c r="DG80" i="4"/>
  <c r="DF80" i="4"/>
  <c r="CN80" i="4"/>
  <c r="CZ80" i="4" s="1"/>
  <c r="CE80" i="4"/>
  <c r="CQ80" i="4" s="1"/>
  <c r="DC80" i="4" s="1"/>
  <c r="CD80" i="4"/>
  <c r="CP80" i="4" s="1"/>
  <c r="DB80" i="4" s="1"/>
  <c r="ED80" i="4" s="1"/>
  <c r="CC80" i="4"/>
  <c r="CO80" i="4" s="1"/>
  <c r="DA80" i="4" s="1"/>
  <c r="CB80" i="4"/>
  <c r="CA80" i="4"/>
  <c r="CM80" i="4" s="1"/>
  <c r="CY80" i="4" s="1"/>
  <c r="BZ80" i="4"/>
  <c r="CL80" i="4" s="1"/>
  <c r="CX80" i="4" s="1"/>
  <c r="DZ80" i="4" s="1"/>
  <c r="BY80" i="4"/>
  <c r="CK80" i="4" s="1"/>
  <c r="CW80" i="4" s="1"/>
  <c r="DY80" i="4" s="1"/>
  <c r="BX80" i="4"/>
  <c r="CJ80" i="4" s="1"/>
  <c r="CV80" i="4" s="1"/>
  <c r="BW80" i="4"/>
  <c r="BV80" i="4"/>
  <c r="CH80" i="4" s="1"/>
  <c r="CT80" i="4" s="1"/>
  <c r="DV80" i="4" s="1"/>
  <c r="BU80" i="4"/>
  <c r="BT80" i="4"/>
  <c r="CF80" i="4" s="1"/>
  <c r="CR80" i="4" s="1"/>
  <c r="BT1" i="4"/>
  <c r="BU1" i="4"/>
  <c r="BV1" i="4"/>
  <c r="CH1" i="4" s="1"/>
  <c r="CT1" i="4" s="1"/>
  <c r="DV1" i="4" s="1"/>
  <c r="BW1" i="4"/>
  <c r="CI1" i="4" s="1"/>
  <c r="CU1" i="4" s="1"/>
  <c r="BX1" i="4"/>
  <c r="BY1" i="4"/>
  <c r="BZ1" i="4"/>
  <c r="CA1" i="4"/>
  <c r="CB1" i="4"/>
  <c r="CC1" i="4"/>
  <c r="CO1" i="4" s="1"/>
  <c r="CD1" i="4"/>
  <c r="CP1" i="4" s="1"/>
  <c r="CE1" i="4"/>
  <c r="CQ1" i="4" s="1"/>
  <c r="CF1" i="4"/>
  <c r="CR1" i="4" s="1"/>
  <c r="DT1" i="4" s="1"/>
  <c r="CG1" i="4"/>
  <c r="CS1" i="4" s="1"/>
  <c r="CJ1" i="4"/>
  <c r="CV1" i="4" s="1"/>
  <c r="CK1" i="4"/>
  <c r="CW1" i="4" s="1"/>
  <c r="CL1" i="4"/>
  <c r="CX1" i="4" s="1"/>
  <c r="CM1" i="4"/>
  <c r="CY1" i="4" s="1"/>
  <c r="CN1" i="4"/>
  <c r="CZ1" i="4" s="1"/>
  <c r="EB1" i="4" s="1"/>
  <c r="DA1" i="4"/>
  <c r="DF1" i="4"/>
  <c r="DG1" i="4"/>
  <c r="DH1" i="4"/>
  <c r="DI1" i="4"/>
  <c r="DJ1" i="4"/>
  <c r="DK1" i="4"/>
  <c r="DL1" i="4"/>
  <c r="DZ1" i="4" s="1"/>
  <c r="DM1" i="4"/>
  <c r="DN1" i="4"/>
  <c r="DO1" i="4"/>
  <c r="EC1" i="4" s="1"/>
  <c r="DP1" i="4"/>
  <c r="DQ1" i="4"/>
  <c r="DW1" i="4"/>
  <c r="EA1" i="4"/>
  <c r="ED1" i="4"/>
  <c r="EE1" i="4"/>
  <c r="BT8" i="4"/>
  <c r="CF8" i="4" s="1"/>
  <c r="CR8" i="4" s="1"/>
  <c r="DT8" i="4" s="1"/>
  <c r="BU8" i="4"/>
  <c r="CG8" i="4" s="1"/>
  <c r="BV8" i="4"/>
  <c r="CH8" i="4" s="1"/>
  <c r="CT8" i="4" s="1"/>
  <c r="BW8" i="4"/>
  <c r="CI8" i="4" s="1"/>
  <c r="CU8" i="4" s="1"/>
  <c r="BX8" i="4"/>
  <c r="CJ8" i="4" s="1"/>
  <c r="CV8" i="4" s="1"/>
  <c r="BY8" i="4"/>
  <c r="CK8" i="4" s="1"/>
  <c r="BZ8" i="4"/>
  <c r="CL8" i="4" s="1"/>
  <c r="CX8" i="4" s="1"/>
  <c r="CA8" i="4"/>
  <c r="CM8" i="4" s="1"/>
  <c r="CY8" i="4" s="1"/>
  <c r="CB8" i="4"/>
  <c r="CN8" i="4" s="1"/>
  <c r="CZ8" i="4" s="1"/>
  <c r="EB8" i="4" s="1"/>
  <c r="CC8" i="4"/>
  <c r="CO8" i="4" s="1"/>
  <c r="DA8" i="4" s="1"/>
  <c r="CD8" i="4"/>
  <c r="CP8" i="4" s="1"/>
  <c r="DB8" i="4" s="1"/>
  <c r="CE8" i="4"/>
  <c r="CQ8" i="4" s="1"/>
  <c r="DC8" i="4" s="1"/>
  <c r="CS8" i="4"/>
  <c r="DU8" i="4" s="1"/>
  <c r="CW8" i="4"/>
  <c r="DF8" i="4"/>
  <c r="DG8" i="4"/>
  <c r="DH8" i="4"/>
  <c r="DI8" i="4"/>
  <c r="DJ8" i="4"/>
  <c r="DK8" i="4"/>
  <c r="DL8" i="4"/>
  <c r="DM8" i="4"/>
  <c r="DN8" i="4"/>
  <c r="DO8" i="4"/>
  <c r="DP8" i="4"/>
  <c r="DQ8" i="4"/>
  <c r="BT48" i="4"/>
  <c r="CF48" i="4" s="1"/>
  <c r="CR48" i="4" s="1"/>
  <c r="BU48" i="4"/>
  <c r="CG48" i="4" s="1"/>
  <c r="CS48" i="4" s="1"/>
  <c r="BV48" i="4"/>
  <c r="BW48" i="4"/>
  <c r="CI48" i="4" s="1"/>
  <c r="CU48" i="4" s="1"/>
  <c r="BX48" i="4"/>
  <c r="BY48" i="4"/>
  <c r="BZ48" i="4"/>
  <c r="CA48" i="4"/>
  <c r="CM48" i="4" s="1"/>
  <c r="CY48" i="4" s="1"/>
  <c r="EA48" i="4" s="1"/>
  <c r="CB48" i="4"/>
  <c r="CN48" i="4" s="1"/>
  <c r="CZ48" i="4" s="1"/>
  <c r="CC48" i="4"/>
  <c r="CO48" i="4" s="1"/>
  <c r="DA48" i="4" s="1"/>
  <c r="CD48" i="4"/>
  <c r="CE48" i="4"/>
  <c r="CH48" i="4"/>
  <c r="CT48" i="4" s="1"/>
  <c r="CJ48" i="4"/>
  <c r="CV48" i="4" s="1"/>
  <c r="DX48" i="4" s="1"/>
  <c r="CK48" i="4"/>
  <c r="CW48" i="4" s="1"/>
  <c r="CL48" i="4"/>
  <c r="CX48" i="4" s="1"/>
  <c r="DZ48" i="4" s="1"/>
  <c r="CP48" i="4"/>
  <c r="DB48" i="4" s="1"/>
  <c r="CQ48" i="4"/>
  <c r="DC48" i="4" s="1"/>
  <c r="DF48" i="4"/>
  <c r="DG48" i="4"/>
  <c r="DH48" i="4"/>
  <c r="DV48" i="4" s="1"/>
  <c r="DI48" i="4"/>
  <c r="DJ48" i="4"/>
  <c r="DK48" i="4"/>
  <c r="DL48" i="4"/>
  <c r="DM48" i="4"/>
  <c r="DN48" i="4"/>
  <c r="DO48" i="4"/>
  <c r="DP48" i="4"/>
  <c r="DQ48" i="4"/>
  <c r="BT49" i="4"/>
  <c r="CF49" i="4" s="1"/>
  <c r="BU49" i="4"/>
  <c r="CG49" i="4" s="1"/>
  <c r="CS49" i="4" s="1"/>
  <c r="DU49" i="4" s="1"/>
  <c r="BV49" i="4"/>
  <c r="CH49" i="4" s="1"/>
  <c r="CT49" i="4" s="1"/>
  <c r="DV49" i="4" s="1"/>
  <c r="BW49" i="4"/>
  <c r="CI49" i="4" s="1"/>
  <c r="CU49" i="4" s="1"/>
  <c r="BX49" i="4"/>
  <c r="CJ49" i="4" s="1"/>
  <c r="CV49" i="4" s="1"/>
  <c r="BY49" i="4"/>
  <c r="BZ49" i="4"/>
  <c r="CL49" i="4" s="1"/>
  <c r="CX49" i="4" s="1"/>
  <c r="CA49" i="4"/>
  <c r="CM49" i="4" s="1"/>
  <c r="CY49" i="4" s="1"/>
  <c r="CB49" i="4"/>
  <c r="CN49" i="4" s="1"/>
  <c r="CZ49" i="4" s="1"/>
  <c r="CC49" i="4"/>
  <c r="CO49" i="4" s="1"/>
  <c r="DA49" i="4" s="1"/>
  <c r="EC49" i="4" s="1"/>
  <c r="CD49" i="4"/>
  <c r="CP49" i="4" s="1"/>
  <c r="DB49" i="4" s="1"/>
  <c r="ED49" i="4" s="1"/>
  <c r="CE49" i="4"/>
  <c r="CQ49" i="4" s="1"/>
  <c r="DC49" i="4" s="1"/>
  <c r="CR49" i="4"/>
  <c r="DF49" i="4"/>
  <c r="DG49" i="4"/>
  <c r="DH49" i="4"/>
  <c r="DI49" i="4"/>
  <c r="DJ49" i="4"/>
  <c r="DK49" i="4"/>
  <c r="DL49" i="4"/>
  <c r="DM49" i="4"/>
  <c r="EA49" i="4" s="1"/>
  <c r="DN49" i="4"/>
  <c r="DO49" i="4"/>
  <c r="DP49" i="4"/>
  <c r="DQ49" i="4"/>
  <c r="DX49" i="4"/>
  <c r="BT50" i="4"/>
  <c r="CF50" i="4" s="1"/>
  <c r="CR50" i="4" s="1"/>
  <c r="BU50" i="4"/>
  <c r="CG50" i="4" s="1"/>
  <c r="BV50" i="4"/>
  <c r="CH50" i="4" s="1"/>
  <c r="CT50" i="4" s="1"/>
  <c r="BW50" i="4"/>
  <c r="CI50" i="4" s="1"/>
  <c r="BX50" i="4"/>
  <c r="CJ50" i="4" s="1"/>
  <c r="BY50" i="4"/>
  <c r="BZ50" i="4"/>
  <c r="CA50" i="4"/>
  <c r="CB50" i="4"/>
  <c r="CN50" i="4" s="1"/>
  <c r="CZ50" i="4" s="1"/>
  <c r="EB50" i="4" s="1"/>
  <c r="CC50" i="4"/>
  <c r="CD50" i="4"/>
  <c r="CP50" i="4" s="1"/>
  <c r="DB50" i="4" s="1"/>
  <c r="CE50" i="4"/>
  <c r="CS50" i="4"/>
  <c r="CU50" i="4"/>
  <c r="DW50" i="4" s="1"/>
  <c r="CL50" i="4"/>
  <c r="CX50" i="4" s="1"/>
  <c r="DZ50" i="4" s="1"/>
  <c r="CM50" i="4"/>
  <c r="CY50" i="4" s="1"/>
  <c r="EA50" i="4" s="1"/>
  <c r="CO50" i="4"/>
  <c r="DA50" i="4" s="1"/>
  <c r="CQ50" i="4"/>
  <c r="DC50" i="4" s="1"/>
  <c r="CV50" i="4"/>
  <c r="DF50" i="4"/>
  <c r="DG50" i="4"/>
  <c r="DH50" i="4"/>
  <c r="DV50" i="4" s="1"/>
  <c r="DI50" i="4"/>
  <c r="DJ50" i="4"/>
  <c r="DX50" i="4" s="1"/>
  <c r="DK50" i="4"/>
  <c r="DL50" i="4"/>
  <c r="DM50" i="4"/>
  <c r="DN50" i="4"/>
  <c r="DO50" i="4"/>
  <c r="EC50" i="4" s="1"/>
  <c r="DP50" i="4"/>
  <c r="DQ50" i="4"/>
  <c r="BT51" i="4"/>
  <c r="CF51" i="4" s="1"/>
  <c r="CR51" i="4" s="1"/>
  <c r="DT51" i="4" s="1"/>
  <c r="BU51" i="4"/>
  <c r="BV51" i="4"/>
  <c r="CH51" i="4" s="1"/>
  <c r="BW51" i="4"/>
  <c r="BX51" i="4"/>
  <c r="BY51" i="4"/>
  <c r="BZ51" i="4"/>
  <c r="CA51" i="4"/>
  <c r="CM51" i="4" s="1"/>
  <c r="CY51" i="4" s="1"/>
  <c r="CB51" i="4"/>
  <c r="CN51" i="4" s="1"/>
  <c r="CZ51" i="4" s="1"/>
  <c r="EB51" i="4" s="1"/>
  <c r="CC51" i="4"/>
  <c r="CO51" i="4" s="1"/>
  <c r="DA51" i="4" s="1"/>
  <c r="EC51" i="4" s="1"/>
  <c r="CD51" i="4"/>
  <c r="CP51" i="4" s="1"/>
  <c r="CE51" i="4"/>
  <c r="CQ51" i="4" s="1"/>
  <c r="DC51" i="4" s="1"/>
  <c r="CJ51" i="4"/>
  <c r="CV51" i="4" s="1"/>
  <c r="CL51" i="4"/>
  <c r="CX51" i="4" s="1"/>
  <c r="CT51" i="4"/>
  <c r="DB51" i="4"/>
  <c r="DF51" i="4"/>
  <c r="DG51" i="4"/>
  <c r="DH51" i="4"/>
  <c r="DI51" i="4"/>
  <c r="DJ51" i="4"/>
  <c r="DK51" i="4"/>
  <c r="DL51" i="4"/>
  <c r="DZ51" i="4" s="1"/>
  <c r="DM51" i="4"/>
  <c r="DN51" i="4"/>
  <c r="DO51" i="4"/>
  <c r="DP51" i="4"/>
  <c r="DQ51" i="4"/>
  <c r="BT52" i="4"/>
  <c r="CF52" i="4" s="1"/>
  <c r="CR52" i="4" s="1"/>
  <c r="BU52" i="4"/>
  <c r="BV52" i="4"/>
  <c r="CH52" i="4" s="1"/>
  <c r="BW52" i="4"/>
  <c r="CI52" i="4" s="1"/>
  <c r="BX52" i="4"/>
  <c r="BY52" i="4"/>
  <c r="CK52" i="4" s="1"/>
  <c r="BZ52" i="4"/>
  <c r="CA52" i="4"/>
  <c r="CM52" i="4" s="1"/>
  <c r="CY52" i="4" s="1"/>
  <c r="EA52" i="4" s="1"/>
  <c r="CB52" i="4"/>
  <c r="CN52" i="4" s="1"/>
  <c r="CZ52" i="4" s="1"/>
  <c r="CC52" i="4"/>
  <c r="CO52" i="4" s="1"/>
  <c r="DA52" i="4" s="1"/>
  <c r="CD52" i="4"/>
  <c r="CE52" i="4"/>
  <c r="CU52" i="4"/>
  <c r="CJ52" i="4"/>
  <c r="CV52" i="4" s="1"/>
  <c r="CW52" i="4"/>
  <c r="CL52" i="4"/>
  <c r="CX52" i="4" s="1"/>
  <c r="DZ52" i="4" s="1"/>
  <c r="CP52" i="4"/>
  <c r="DB52" i="4" s="1"/>
  <c r="ED52" i="4" s="1"/>
  <c r="CQ52" i="4"/>
  <c r="DC52" i="4" s="1"/>
  <c r="CT52" i="4"/>
  <c r="DF52" i="4"/>
  <c r="DR52" i="4" s="1"/>
  <c r="DG52" i="4"/>
  <c r="DH52" i="4"/>
  <c r="DV52" i="4" s="1"/>
  <c r="DI52" i="4"/>
  <c r="DJ52" i="4"/>
  <c r="DK52" i="4"/>
  <c r="DL52" i="4"/>
  <c r="DM52" i="4"/>
  <c r="DN52" i="4"/>
  <c r="DO52" i="4"/>
  <c r="DP52" i="4"/>
  <c r="DQ52" i="4"/>
  <c r="EE52" i="4" s="1"/>
  <c r="BT53" i="4"/>
  <c r="CF53" i="4" s="1"/>
  <c r="BU53" i="4"/>
  <c r="CG53" i="4" s="1"/>
  <c r="BV53" i="4"/>
  <c r="CH53" i="4" s="1"/>
  <c r="CT53" i="4" s="1"/>
  <c r="DV53" i="4" s="1"/>
  <c r="BW53" i="4"/>
  <c r="CI53" i="4" s="1"/>
  <c r="CU53" i="4" s="1"/>
  <c r="BX53" i="4"/>
  <c r="BY53" i="4"/>
  <c r="BZ53" i="4"/>
  <c r="CL53" i="4" s="1"/>
  <c r="CX53" i="4" s="1"/>
  <c r="CA53" i="4"/>
  <c r="CM53" i="4" s="1"/>
  <c r="CY53" i="4" s="1"/>
  <c r="CB53" i="4"/>
  <c r="CN53" i="4" s="1"/>
  <c r="CZ53" i="4" s="1"/>
  <c r="EB53" i="4" s="1"/>
  <c r="CC53" i="4"/>
  <c r="CO53" i="4" s="1"/>
  <c r="DA53" i="4" s="1"/>
  <c r="EC53" i="4" s="1"/>
  <c r="CD53" i="4"/>
  <c r="CP53" i="4" s="1"/>
  <c r="DB53" i="4" s="1"/>
  <c r="ED53" i="4" s="1"/>
  <c r="CE53" i="4"/>
  <c r="CQ53" i="4" s="1"/>
  <c r="DC53" i="4" s="1"/>
  <c r="CJ53" i="4"/>
  <c r="CV53" i="4" s="1"/>
  <c r="DX53" i="4" s="1"/>
  <c r="CR53" i="4"/>
  <c r="DT53" i="4" s="1"/>
  <c r="CS53" i="4"/>
  <c r="DU53" i="4" s="1"/>
  <c r="DF53" i="4"/>
  <c r="DG53" i="4"/>
  <c r="DH53" i="4"/>
  <c r="DI53" i="4"/>
  <c r="DJ53" i="4"/>
  <c r="DK53" i="4"/>
  <c r="DL53" i="4"/>
  <c r="DZ53" i="4" s="1"/>
  <c r="DM53" i="4"/>
  <c r="EA53" i="4" s="1"/>
  <c r="DN53" i="4"/>
  <c r="DO53" i="4"/>
  <c r="DP53" i="4"/>
  <c r="DQ53" i="4"/>
  <c r="BT54" i="4"/>
  <c r="CF54" i="4" s="1"/>
  <c r="CR54" i="4" s="1"/>
  <c r="BU54" i="4"/>
  <c r="CG54" i="4" s="1"/>
  <c r="CS54" i="4" s="1"/>
  <c r="BV54" i="4"/>
  <c r="BW54" i="4"/>
  <c r="BX54" i="4"/>
  <c r="CJ54" i="4" s="1"/>
  <c r="BY54" i="4"/>
  <c r="BZ54" i="4"/>
  <c r="CA54" i="4"/>
  <c r="CB54" i="4"/>
  <c r="CC54" i="4"/>
  <c r="CO54" i="4" s="1"/>
  <c r="DA54" i="4" s="1"/>
  <c r="CD54" i="4"/>
  <c r="CP54" i="4" s="1"/>
  <c r="CE54" i="4"/>
  <c r="CQ54" i="4" s="1"/>
  <c r="DC54" i="4" s="1"/>
  <c r="CH54" i="4"/>
  <c r="CT54" i="4" s="1"/>
  <c r="DV54" i="4" s="1"/>
  <c r="CL54" i="4"/>
  <c r="CX54" i="4" s="1"/>
  <c r="CM54" i="4"/>
  <c r="CY54" i="4" s="1"/>
  <c r="EA54" i="4" s="1"/>
  <c r="CN54" i="4"/>
  <c r="CZ54" i="4" s="1"/>
  <c r="CV54" i="4"/>
  <c r="DB54" i="4"/>
  <c r="DF54" i="4"/>
  <c r="DG54" i="4"/>
  <c r="DH54" i="4"/>
  <c r="DI54" i="4"/>
  <c r="DJ54" i="4"/>
  <c r="DK54" i="4"/>
  <c r="DL54" i="4"/>
  <c r="DM54" i="4"/>
  <c r="DN54" i="4"/>
  <c r="DO54" i="4"/>
  <c r="DP54" i="4"/>
  <c r="ED54" i="4" s="1"/>
  <c r="DQ54" i="4"/>
  <c r="BT55" i="4"/>
  <c r="BU55" i="4"/>
  <c r="CG55" i="4" s="1"/>
  <c r="CS55" i="4" s="1"/>
  <c r="DU55" i="4" s="1"/>
  <c r="BV55" i="4"/>
  <c r="CH55" i="4" s="1"/>
  <c r="CT55" i="4" s="1"/>
  <c r="BW55" i="4"/>
  <c r="BX55" i="4"/>
  <c r="CJ55" i="4" s="1"/>
  <c r="CV55" i="4" s="1"/>
  <c r="DX55" i="4" s="1"/>
  <c r="BY55" i="4"/>
  <c r="BZ55" i="4"/>
  <c r="CA55" i="4"/>
  <c r="CB55" i="4"/>
  <c r="CC55" i="4"/>
  <c r="CO55" i="4" s="1"/>
  <c r="DA55" i="4" s="1"/>
  <c r="CD55" i="4"/>
  <c r="CP55" i="4" s="1"/>
  <c r="DB55" i="4" s="1"/>
  <c r="CE55" i="4"/>
  <c r="CQ55" i="4" s="1"/>
  <c r="DC55" i="4" s="1"/>
  <c r="CF55" i="4"/>
  <c r="CR55" i="4" s="1"/>
  <c r="DT55" i="4" s="1"/>
  <c r="CL55" i="4"/>
  <c r="CX55" i="4" s="1"/>
  <c r="CM55" i="4"/>
  <c r="CY55" i="4" s="1"/>
  <c r="CN55" i="4"/>
  <c r="CZ55" i="4" s="1"/>
  <c r="DF55" i="4"/>
  <c r="DG55" i="4"/>
  <c r="DH55" i="4"/>
  <c r="DI55" i="4"/>
  <c r="DJ55" i="4"/>
  <c r="DK55" i="4"/>
  <c r="DL55" i="4"/>
  <c r="DZ55" i="4" s="1"/>
  <c r="DM55" i="4"/>
  <c r="EA55" i="4" s="1"/>
  <c r="DN55" i="4"/>
  <c r="DO55" i="4"/>
  <c r="DP55" i="4"/>
  <c r="DQ55" i="4"/>
  <c r="BT56" i="4"/>
  <c r="CF56" i="4" s="1"/>
  <c r="CR56" i="4" s="1"/>
  <c r="BU56" i="4"/>
  <c r="CG56" i="4" s="1"/>
  <c r="BV56" i="4"/>
  <c r="CH56" i="4" s="1"/>
  <c r="CT56" i="4" s="1"/>
  <c r="BW56" i="4"/>
  <c r="CI56" i="4" s="1"/>
  <c r="CU56" i="4" s="1"/>
  <c r="DW56" i="4" s="1"/>
  <c r="BX56" i="4"/>
  <c r="BY56" i="4"/>
  <c r="CK56" i="4" s="1"/>
  <c r="CW56" i="4" s="1"/>
  <c r="DY56" i="4" s="1"/>
  <c r="BZ56" i="4"/>
  <c r="CL56" i="4" s="1"/>
  <c r="CX56" i="4" s="1"/>
  <c r="DZ56" i="4" s="1"/>
  <c r="CA56" i="4"/>
  <c r="CB56" i="4"/>
  <c r="CC56" i="4"/>
  <c r="CO56" i="4" s="1"/>
  <c r="DA56" i="4" s="1"/>
  <c r="CD56" i="4"/>
  <c r="CP56" i="4" s="1"/>
  <c r="DB56" i="4" s="1"/>
  <c r="CE56" i="4"/>
  <c r="CQ56" i="4" s="1"/>
  <c r="DC56" i="4" s="1"/>
  <c r="CJ56" i="4"/>
  <c r="CV56" i="4" s="1"/>
  <c r="DX56" i="4" s="1"/>
  <c r="CM56" i="4"/>
  <c r="CN56" i="4"/>
  <c r="CZ56" i="4" s="1"/>
  <c r="CS56" i="4"/>
  <c r="CY56" i="4"/>
  <c r="EA56" i="4" s="1"/>
  <c r="DF56" i="4"/>
  <c r="DG56" i="4"/>
  <c r="DH56" i="4"/>
  <c r="DI56" i="4"/>
  <c r="DJ56" i="4"/>
  <c r="DK56" i="4"/>
  <c r="DS56" i="4" s="1"/>
  <c r="DL56" i="4"/>
  <c r="DM56" i="4"/>
  <c r="DN56" i="4"/>
  <c r="EB56" i="4" s="1"/>
  <c r="DO56" i="4"/>
  <c r="EC56" i="4" s="1"/>
  <c r="DP56" i="4"/>
  <c r="DQ56" i="4"/>
  <c r="EE56" i="4"/>
  <c r="BT57" i="4"/>
  <c r="CF57" i="4" s="1"/>
  <c r="CR57" i="4" s="1"/>
  <c r="BU57" i="4"/>
  <c r="CG57" i="4" s="1"/>
  <c r="BV57" i="4"/>
  <c r="BW57" i="4"/>
  <c r="CI57" i="4" s="1"/>
  <c r="BX57" i="4"/>
  <c r="BY57" i="4"/>
  <c r="CK57" i="4" s="1"/>
  <c r="CW57" i="4" s="1"/>
  <c r="DY57" i="4" s="1"/>
  <c r="BZ57" i="4"/>
  <c r="CL57" i="4" s="1"/>
  <c r="CX57" i="4" s="1"/>
  <c r="DZ57" i="4" s="1"/>
  <c r="CA57" i="4"/>
  <c r="CM57" i="4" s="1"/>
  <c r="CY57" i="4" s="1"/>
  <c r="CB57" i="4"/>
  <c r="CN57" i="4" s="1"/>
  <c r="CZ57" i="4" s="1"/>
  <c r="CC57" i="4"/>
  <c r="CO57" i="4" s="1"/>
  <c r="CD57" i="4"/>
  <c r="CE57" i="4"/>
  <c r="CH57" i="4"/>
  <c r="CT57" i="4" s="1"/>
  <c r="CU57" i="4"/>
  <c r="DW57" i="4" s="1"/>
  <c r="CJ57" i="4"/>
  <c r="CV57" i="4" s="1"/>
  <c r="CP57" i="4"/>
  <c r="DB57" i="4" s="1"/>
  <c r="CQ57" i="4"/>
  <c r="DC57" i="4" s="1"/>
  <c r="CS57" i="4"/>
  <c r="DA57" i="4"/>
  <c r="DF57" i="4"/>
  <c r="DG57" i="4"/>
  <c r="DH57" i="4"/>
  <c r="DV57" i="4" s="1"/>
  <c r="DI57" i="4"/>
  <c r="DJ57" i="4"/>
  <c r="DK57" i="4"/>
  <c r="DL57" i="4"/>
  <c r="DM57" i="4"/>
  <c r="DN57" i="4"/>
  <c r="EB57" i="4" s="1"/>
  <c r="DO57" i="4"/>
  <c r="EC57" i="4" s="1"/>
  <c r="DP57" i="4"/>
  <c r="DQ57" i="4"/>
  <c r="BT58" i="4"/>
  <c r="CF58" i="4" s="1"/>
  <c r="CR58" i="4" s="1"/>
  <c r="BU58" i="4"/>
  <c r="CG58" i="4" s="1"/>
  <c r="CS58" i="4" s="1"/>
  <c r="BV58" i="4"/>
  <c r="CH58" i="4" s="1"/>
  <c r="CT58" i="4" s="1"/>
  <c r="DV58" i="4" s="1"/>
  <c r="BW58" i="4"/>
  <c r="CI58" i="4" s="1"/>
  <c r="CU58" i="4" s="1"/>
  <c r="DW58" i="4" s="1"/>
  <c r="BX58" i="4"/>
  <c r="BY58" i="4"/>
  <c r="CK58" i="4" s="1"/>
  <c r="BZ58" i="4"/>
  <c r="CL58" i="4" s="1"/>
  <c r="CX58" i="4" s="1"/>
  <c r="CA58" i="4"/>
  <c r="CB58" i="4"/>
  <c r="CN58" i="4" s="1"/>
  <c r="CZ58" i="4" s="1"/>
  <c r="CC58" i="4"/>
  <c r="CO58" i="4" s="1"/>
  <c r="DA58" i="4" s="1"/>
  <c r="CD58" i="4"/>
  <c r="CP58" i="4" s="1"/>
  <c r="DB58" i="4" s="1"/>
  <c r="ED58" i="4" s="1"/>
  <c r="CE58" i="4"/>
  <c r="CQ58" i="4" s="1"/>
  <c r="DC58" i="4" s="1"/>
  <c r="EE58" i="4" s="1"/>
  <c r="CJ58" i="4"/>
  <c r="CV58" i="4" s="1"/>
  <c r="CM58" i="4"/>
  <c r="CY58" i="4" s="1"/>
  <c r="CW58" i="4"/>
  <c r="DF58" i="4"/>
  <c r="DG58" i="4"/>
  <c r="DU58" i="4" s="1"/>
  <c r="DH58" i="4"/>
  <c r="DI58" i="4"/>
  <c r="DJ58" i="4"/>
  <c r="DK58" i="4"/>
  <c r="DL58" i="4"/>
  <c r="DM58" i="4"/>
  <c r="DN58" i="4"/>
  <c r="DO58" i="4"/>
  <c r="EC58" i="4" s="1"/>
  <c r="DP58" i="4"/>
  <c r="DQ58" i="4"/>
  <c r="DT58" i="4"/>
  <c r="DZ58" i="4"/>
  <c r="BT59" i="4"/>
  <c r="BU59" i="4"/>
  <c r="CG59" i="4" s="1"/>
  <c r="CS59" i="4" s="1"/>
  <c r="DU59" i="4" s="1"/>
  <c r="BV59" i="4"/>
  <c r="CH59" i="4" s="1"/>
  <c r="CT59" i="4" s="1"/>
  <c r="DV59" i="4" s="1"/>
  <c r="BW59" i="4"/>
  <c r="CI59" i="4" s="1"/>
  <c r="BX59" i="4"/>
  <c r="CJ59" i="4" s="1"/>
  <c r="CV59" i="4" s="1"/>
  <c r="DX59" i="4" s="1"/>
  <c r="BY59" i="4"/>
  <c r="BZ59" i="4"/>
  <c r="CA59" i="4"/>
  <c r="CM59" i="4" s="1"/>
  <c r="CY59" i="4" s="1"/>
  <c r="EA59" i="4" s="1"/>
  <c r="CB59" i="4"/>
  <c r="CC59" i="4"/>
  <c r="CO59" i="4" s="1"/>
  <c r="DA59" i="4" s="1"/>
  <c r="CD59" i="4"/>
  <c r="CP59" i="4" s="1"/>
  <c r="DB59" i="4" s="1"/>
  <c r="CE59" i="4"/>
  <c r="CQ59" i="4" s="1"/>
  <c r="DC59" i="4" s="1"/>
  <c r="CF59" i="4"/>
  <c r="CR59" i="4" s="1"/>
  <c r="DT59" i="4" s="1"/>
  <c r="CL59" i="4"/>
  <c r="CN59" i="4"/>
  <c r="CZ59" i="4" s="1"/>
  <c r="CU59" i="4"/>
  <c r="CX59" i="4"/>
  <c r="DF59" i="4"/>
  <c r="DG59" i="4"/>
  <c r="DH59" i="4"/>
  <c r="DI59" i="4"/>
  <c r="DJ59" i="4"/>
  <c r="DK59" i="4"/>
  <c r="DL59" i="4"/>
  <c r="DZ59" i="4" s="1"/>
  <c r="DM59" i="4"/>
  <c r="DN59" i="4"/>
  <c r="DO59" i="4"/>
  <c r="EC59" i="4" s="1"/>
  <c r="DP59" i="4"/>
  <c r="DQ59" i="4"/>
  <c r="BT60" i="4"/>
  <c r="BU60" i="4"/>
  <c r="CG60" i="4" s="1"/>
  <c r="BV60" i="4"/>
  <c r="CH60" i="4" s="1"/>
  <c r="BW60" i="4"/>
  <c r="CI60" i="4" s="1"/>
  <c r="CU60" i="4" s="1"/>
  <c r="DW60" i="4" s="1"/>
  <c r="BX60" i="4"/>
  <c r="CJ60" i="4" s="1"/>
  <c r="CV60" i="4" s="1"/>
  <c r="BY60" i="4"/>
  <c r="CK60" i="4" s="1"/>
  <c r="CW60" i="4" s="1"/>
  <c r="DY60" i="4" s="1"/>
  <c r="BZ60" i="4"/>
  <c r="CL60" i="4" s="1"/>
  <c r="CX60" i="4" s="1"/>
  <c r="CA60" i="4"/>
  <c r="CM60" i="4" s="1"/>
  <c r="CY60" i="4" s="1"/>
  <c r="CB60" i="4"/>
  <c r="CN60" i="4" s="1"/>
  <c r="CZ60" i="4" s="1"/>
  <c r="CC60" i="4"/>
  <c r="CO60" i="4" s="1"/>
  <c r="CD60" i="4"/>
  <c r="CE60" i="4"/>
  <c r="CQ60" i="4" s="1"/>
  <c r="DC60" i="4" s="1"/>
  <c r="EE60" i="4" s="1"/>
  <c r="CF60" i="4"/>
  <c r="CR60" i="4" s="1"/>
  <c r="CP60" i="4"/>
  <c r="CS60" i="4"/>
  <c r="CT60" i="4"/>
  <c r="DA60" i="4"/>
  <c r="DB60" i="4"/>
  <c r="DF60" i="4"/>
  <c r="DR60" i="4" s="1"/>
  <c r="DG60" i="4"/>
  <c r="DH60" i="4"/>
  <c r="DI60" i="4"/>
  <c r="DJ60" i="4"/>
  <c r="DK60" i="4"/>
  <c r="DL60" i="4"/>
  <c r="DM60" i="4"/>
  <c r="DN60" i="4"/>
  <c r="EB60" i="4" s="1"/>
  <c r="DO60" i="4"/>
  <c r="DP60" i="4"/>
  <c r="DQ60" i="4"/>
  <c r="BT61" i="4"/>
  <c r="CF61" i="4" s="1"/>
  <c r="CR61" i="4" s="1"/>
  <c r="BU61" i="4"/>
  <c r="CG61" i="4" s="1"/>
  <c r="CS61" i="4" s="1"/>
  <c r="BV61" i="4"/>
  <c r="CH61" i="4" s="1"/>
  <c r="CT61" i="4" s="1"/>
  <c r="BW61" i="4"/>
  <c r="CI61" i="4" s="1"/>
  <c r="CU61" i="4" s="1"/>
  <c r="BX61" i="4"/>
  <c r="CJ61" i="4" s="1"/>
  <c r="CV61" i="4" s="1"/>
  <c r="BY61" i="4"/>
  <c r="CK61" i="4" s="1"/>
  <c r="BZ61" i="4"/>
  <c r="CL61" i="4" s="1"/>
  <c r="CX61" i="4" s="1"/>
  <c r="DZ61" i="4" s="1"/>
  <c r="CA61" i="4"/>
  <c r="CM61" i="4" s="1"/>
  <c r="CY61" i="4" s="1"/>
  <c r="CB61" i="4"/>
  <c r="CN61" i="4" s="1"/>
  <c r="CZ61" i="4" s="1"/>
  <c r="CC61" i="4"/>
  <c r="CO61" i="4" s="1"/>
  <c r="DA61" i="4" s="1"/>
  <c r="CD61" i="4"/>
  <c r="CE61" i="4"/>
  <c r="CP61" i="4"/>
  <c r="DB61" i="4" s="1"/>
  <c r="CQ61" i="4"/>
  <c r="DC61" i="4" s="1"/>
  <c r="CW61" i="4"/>
  <c r="DF61" i="4"/>
  <c r="DG61" i="4"/>
  <c r="DH61" i="4"/>
  <c r="DV61" i="4" s="1"/>
  <c r="DI61" i="4"/>
  <c r="DW61" i="4" s="1"/>
  <c r="DJ61" i="4"/>
  <c r="DK61" i="4"/>
  <c r="DL61" i="4"/>
  <c r="DM61" i="4"/>
  <c r="DN61" i="4"/>
  <c r="DO61" i="4"/>
  <c r="DP61" i="4"/>
  <c r="DQ61" i="4"/>
  <c r="EE61" i="4" s="1"/>
  <c r="BT62" i="4"/>
  <c r="CF62" i="4" s="1"/>
  <c r="BU62" i="4"/>
  <c r="CG62" i="4" s="1"/>
  <c r="CS62" i="4" s="1"/>
  <c r="BV62" i="4"/>
  <c r="CH62" i="4" s="1"/>
  <c r="CT62" i="4" s="1"/>
  <c r="DV62" i="4" s="1"/>
  <c r="BW62" i="4"/>
  <c r="BX62" i="4"/>
  <c r="BY62" i="4"/>
  <c r="BZ62" i="4"/>
  <c r="CL62" i="4" s="1"/>
  <c r="CA62" i="4"/>
  <c r="CM62" i="4" s="1"/>
  <c r="CY62" i="4" s="1"/>
  <c r="CB62" i="4"/>
  <c r="CN62" i="4" s="1"/>
  <c r="CZ62" i="4" s="1"/>
  <c r="CC62" i="4"/>
  <c r="CO62" i="4" s="1"/>
  <c r="DA62" i="4" s="1"/>
  <c r="CD62" i="4"/>
  <c r="CP62" i="4" s="1"/>
  <c r="DB62" i="4" s="1"/>
  <c r="CE62" i="4"/>
  <c r="CQ62" i="4" s="1"/>
  <c r="DC62" i="4" s="1"/>
  <c r="CJ62" i="4"/>
  <c r="CV62" i="4" s="1"/>
  <c r="DX62" i="4" s="1"/>
  <c r="CR62" i="4"/>
  <c r="CX62" i="4"/>
  <c r="DF62" i="4"/>
  <c r="DG62" i="4"/>
  <c r="DH62" i="4"/>
  <c r="DI62" i="4"/>
  <c r="DJ62" i="4"/>
  <c r="DK62" i="4"/>
  <c r="DL62" i="4"/>
  <c r="DM62" i="4"/>
  <c r="DN62" i="4"/>
  <c r="DO62" i="4"/>
  <c r="DP62" i="4"/>
  <c r="DQ62" i="4"/>
  <c r="EE62" i="4" s="1"/>
  <c r="EA62" i="4"/>
  <c r="BT63" i="4"/>
  <c r="BU63" i="4"/>
  <c r="BV63" i="4"/>
  <c r="BW63" i="4"/>
  <c r="CI63" i="4" s="1"/>
  <c r="CU63" i="4" s="1"/>
  <c r="BX63" i="4"/>
  <c r="CJ63" i="4" s="1"/>
  <c r="BY63" i="4"/>
  <c r="CK63" i="4" s="1"/>
  <c r="BZ63" i="4"/>
  <c r="CA63" i="4"/>
  <c r="CM63" i="4" s="1"/>
  <c r="CY63" i="4" s="1"/>
  <c r="CB63" i="4"/>
  <c r="CN63" i="4" s="1"/>
  <c r="CC63" i="4"/>
  <c r="CD63" i="4"/>
  <c r="CP63" i="4" s="1"/>
  <c r="DB63" i="4" s="1"/>
  <c r="ED63" i="4" s="1"/>
  <c r="CE63" i="4"/>
  <c r="CQ63" i="4" s="1"/>
  <c r="DC63" i="4" s="1"/>
  <c r="EE63" i="4" s="1"/>
  <c r="CF63" i="4"/>
  <c r="CR63" i="4" s="1"/>
  <c r="DT63" i="4" s="1"/>
  <c r="CH63" i="4"/>
  <c r="CT63" i="4" s="1"/>
  <c r="CL63" i="4"/>
  <c r="CX63" i="4" s="1"/>
  <c r="CO63" i="4"/>
  <c r="DA63" i="4" s="1"/>
  <c r="CV63" i="4"/>
  <c r="CW63" i="4"/>
  <c r="DY63" i="4" s="1"/>
  <c r="CZ63" i="4"/>
  <c r="DF63" i="4"/>
  <c r="DG63" i="4"/>
  <c r="DH63" i="4"/>
  <c r="DV63" i="4" s="1"/>
  <c r="DI63" i="4"/>
  <c r="DJ63" i="4"/>
  <c r="DK63" i="4"/>
  <c r="DL63" i="4"/>
  <c r="DM63" i="4"/>
  <c r="EA63" i="4" s="1"/>
  <c r="DN63" i="4"/>
  <c r="DO63" i="4"/>
  <c r="DP63" i="4"/>
  <c r="DQ63" i="4"/>
  <c r="DR63" i="4"/>
  <c r="BT64" i="4"/>
  <c r="CF64" i="4" s="1"/>
  <c r="CR64" i="4" s="1"/>
  <c r="BU64" i="4"/>
  <c r="CG64" i="4" s="1"/>
  <c r="CS64" i="4" s="1"/>
  <c r="DU64" i="4" s="1"/>
  <c r="BV64" i="4"/>
  <c r="CH64" i="4" s="1"/>
  <c r="CT64" i="4" s="1"/>
  <c r="BW64" i="4"/>
  <c r="CI64" i="4" s="1"/>
  <c r="CU64" i="4" s="1"/>
  <c r="DW64" i="4" s="1"/>
  <c r="BX64" i="4"/>
  <c r="CJ64" i="4" s="1"/>
  <c r="BY64" i="4"/>
  <c r="BZ64" i="4"/>
  <c r="CL64" i="4" s="1"/>
  <c r="CX64" i="4" s="1"/>
  <c r="CA64" i="4"/>
  <c r="CB64" i="4"/>
  <c r="CN64" i="4" s="1"/>
  <c r="CZ64" i="4" s="1"/>
  <c r="CC64" i="4"/>
  <c r="CO64" i="4" s="1"/>
  <c r="DA64" i="4" s="1"/>
  <c r="EC64" i="4" s="1"/>
  <c r="CD64" i="4"/>
  <c r="CP64" i="4" s="1"/>
  <c r="DB64" i="4" s="1"/>
  <c r="CE64" i="4"/>
  <c r="CQ64" i="4" s="1"/>
  <c r="DC64" i="4" s="1"/>
  <c r="CM64" i="4"/>
  <c r="CY64" i="4" s="1"/>
  <c r="CV64" i="4"/>
  <c r="DF64" i="4"/>
  <c r="DG64" i="4"/>
  <c r="DH64" i="4"/>
  <c r="DI64" i="4"/>
  <c r="DJ64" i="4"/>
  <c r="DK64" i="4"/>
  <c r="DL64" i="4"/>
  <c r="DM64" i="4"/>
  <c r="DN64" i="4"/>
  <c r="DO64" i="4"/>
  <c r="DP64" i="4"/>
  <c r="DQ64" i="4"/>
  <c r="BT65" i="4"/>
  <c r="BU65" i="4"/>
  <c r="CG65" i="4" s="1"/>
  <c r="BV65" i="4"/>
  <c r="BW65" i="4"/>
  <c r="CI65" i="4" s="1"/>
  <c r="CU65" i="4" s="1"/>
  <c r="BX65" i="4"/>
  <c r="CJ65" i="4" s="1"/>
  <c r="CV65" i="4" s="1"/>
  <c r="DX65" i="4" s="1"/>
  <c r="BY65" i="4"/>
  <c r="BZ65" i="4"/>
  <c r="CL65" i="4" s="1"/>
  <c r="CX65" i="4" s="1"/>
  <c r="CA65" i="4"/>
  <c r="CB65" i="4"/>
  <c r="CN65" i="4" s="1"/>
  <c r="CC65" i="4"/>
  <c r="CO65" i="4" s="1"/>
  <c r="CD65" i="4"/>
  <c r="CE65" i="4"/>
  <c r="CQ65" i="4" s="1"/>
  <c r="CF65" i="4"/>
  <c r="CR65" i="4" s="1"/>
  <c r="CS65" i="4"/>
  <c r="CH65" i="4"/>
  <c r="CT65" i="4" s="1"/>
  <c r="CM65" i="4"/>
  <c r="CY65" i="4" s="1"/>
  <c r="CP65" i="4"/>
  <c r="DB65" i="4" s="1"/>
  <c r="CZ65" i="4"/>
  <c r="DA65" i="4"/>
  <c r="DC65" i="4"/>
  <c r="DF65" i="4"/>
  <c r="DG65" i="4"/>
  <c r="DH65" i="4"/>
  <c r="DI65" i="4"/>
  <c r="DJ65" i="4"/>
  <c r="DK65" i="4"/>
  <c r="DL65" i="4"/>
  <c r="DZ65" i="4" s="1"/>
  <c r="DM65" i="4"/>
  <c r="EA65" i="4" s="1"/>
  <c r="DN65" i="4"/>
  <c r="EB65" i="4" s="1"/>
  <c r="DO65" i="4"/>
  <c r="EC65" i="4" s="1"/>
  <c r="DP65" i="4"/>
  <c r="DQ65" i="4"/>
  <c r="BT66" i="4"/>
  <c r="CF66" i="4" s="1"/>
  <c r="CR66" i="4" s="1"/>
  <c r="DT66" i="4" s="1"/>
  <c r="BU66" i="4"/>
  <c r="CG66" i="4" s="1"/>
  <c r="CS66" i="4" s="1"/>
  <c r="BV66" i="4"/>
  <c r="CH66" i="4" s="1"/>
  <c r="CT66" i="4" s="1"/>
  <c r="BW66" i="4"/>
  <c r="CI66" i="4" s="1"/>
  <c r="BX66" i="4"/>
  <c r="BY66" i="4"/>
  <c r="CK66" i="4" s="1"/>
  <c r="BZ66" i="4"/>
  <c r="CA66" i="4"/>
  <c r="CB66" i="4"/>
  <c r="CN66" i="4" s="1"/>
  <c r="CZ66" i="4" s="1"/>
  <c r="EB66" i="4" s="1"/>
  <c r="CC66" i="4"/>
  <c r="CO66" i="4" s="1"/>
  <c r="DA66" i="4" s="1"/>
  <c r="CD66" i="4"/>
  <c r="CP66" i="4" s="1"/>
  <c r="DB66" i="4" s="1"/>
  <c r="CE66" i="4"/>
  <c r="CU66" i="4"/>
  <c r="CJ66" i="4"/>
  <c r="CV66" i="4" s="1"/>
  <c r="CW66" i="4"/>
  <c r="DY66" i="4" s="1"/>
  <c r="CL66" i="4"/>
  <c r="CX66" i="4" s="1"/>
  <c r="CM66" i="4"/>
  <c r="CY66" i="4" s="1"/>
  <c r="EA66" i="4" s="1"/>
  <c r="CQ66" i="4"/>
  <c r="DC66" i="4" s="1"/>
  <c r="DF66" i="4"/>
  <c r="DG66" i="4"/>
  <c r="DH66" i="4"/>
  <c r="DI66" i="4"/>
  <c r="DJ66" i="4"/>
  <c r="DX66" i="4" s="1"/>
  <c r="DK66" i="4"/>
  <c r="DL66" i="4"/>
  <c r="DM66" i="4"/>
  <c r="DN66" i="4"/>
  <c r="DO66" i="4"/>
  <c r="DP66" i="4"/>
  <c r="ED66" i="4" s="1"/>
  <c r="DQ66" i="4"/>
  <c r="BT67" i="4"/>
  <c r="CF67" i="4" s="1"/>
  <c r="CR67" i="4" s="1"/>
  <c r="BU67" i="4"/>
  <c r="BV67" i="4"/>
  <c r="CH67" i="4" s="1"/>
  <c r="CT67" i="4" s="1"/>
  <c r="DV67" i="4" s="1"/>
  <c r="BW67" i="4"/>
  <c r="CI67" i="4" s="1"/>
  <c r="CU67" i="4" s="1"/>
  <c r="BX67" i="4"/>
  <c r="CJ67" i="4" s="1"/>
  <c r="CV67" i="4" s="1"/>
  <c r="BY67" i="4"/>
  <c r="CK67" i="4" s="1"/>
  <c r="BZ67" i="4"/>
  <c r="CA67" i="4"/>
  <c r="CM67" i="4" s="1"/>
  <c r="CB67" i="4"/>
  <c r="CN67" i="4" s="1"/>
  <c r="CZ67" i="4" s="1"/>
  <c r="CC67" i="4"/>
  <c r="CO67" i="4" s="1"/>
  <c r="DA67" i="4" s="1"/>
  <c r="CD67" i="4"/>
  <c r="CP67" i="4" s="1"/>
  <c r="DB67" i="4" s="1"/>
  <c r="ED67" i="4" s="1"/>
  <c r="CE67" i="4"/>
  <c r="CQ67" i="4" s="1"/>
  <c r="DC67" i="4" s="1"/>
  <c r="CW67" i="4"/>
  <c r="CL67" i="4"/>
  <c r="CX67" i="4"/>
  <c r="CY67" i="4"/>
  <c r="DF67" i="4"/>
  <c r="DG67" i="4"/>
  <c r="DH67" i="4"/>
  <c r="DI67" i="4"/>
  <c r="DJ67" i="4"/>
  <c r="DK67" i="4"/>
  <c r="DL67" i="4"/>
  <c r="DM67" i="4"/>
  <c r="DN67" i="4"/>
  <c r="DO67" i="4"/>
  <c r="DP67" i="4"/>
  <c r="DQ67" i="4"/>
  <c r="BT68" i="4"/>
  <c r="CF68" i="4" s="1"/>
  <c r="CR68" i="4" s="1"/>
  <c r="BU68" i="4"/>
  <c r="CG68" i="4" s="1"/>
  <c r="CS68" i="4" s="1"/>
  <c r="DU68" i="4" s="1"/>
  <c r="BV68" i="4"/>
  <c r="CH68" i="4" s="1"/>
  <c r="CT68" i="4" s="1"/>
  <c r="BW68" i="4"/>
  <c r="CI68" i="4" s="1"/>
  <c r="CU68" i="4" s="1"/>
  <c r="DW68" i="4" s="1"/>
  <c r="BX68" i="4"/>
  <c r="BY68" i="4"/>
  <c r="BZ68" i="4"/>
  <c r="CL68" i="4" s="1"/>
  <c r="CX68" i="4" s="1"/>
  <c r="CA68" i="4"/>
  <c r="CM68" i="4" s="1"/>
  <c r="CY68" i="4" s="1"/>
  <c r="CB68" i="4"/>
  <c r="CN68" i="4" s="1"/>
  <c r="CZ68" i="4" s="1"/>
  <c r="CC68" i="4"/>
  <c r="CO68" i="4" s="1"/>
  <c r="DA68" i="4" s="1"/>
  <c r="CD68" i="4"/>
  <c r="CP68" i="4" s="1"/>
  <c r="DB68" i="4" s="1"/>
  <c r="CE68" i="4"/>
  <c r="CQ68" i="4" s="1"/>
  <c r="DC68" i="4" s="1"/>
  <c r="EE68" i="4" s="1"/>
  <c r="CJ68" i="4"/>
  <c r="CV68" i="4" s="1"/>
  <c r="DF68" i="4"/>
  <c r="DG68" i="4"/>
  <c r="DH68" i="4"/>
  <c r="DI68" i="4"/>
  <c r="DJ68" i="4"/>
  <c r="DK68" i="4"/>
  <c r="DL68" i="4"/>
  <c r="DZ68" i="4" s="1"/>
  <c r="DM68" i="4"/>
  <c r="DN68" i="4"/>
  <c r="DO68" i="4"/>
  <c r="DP68" i="4"/>
  <c r="DQ68" i="4"/>
  <c r="BT69" i="4"/>
  <c r="BU69" i="4"/>
  <c r="CG69" i="4" s="1"/>
  <c r="BV69" i="4"/>
  <c r="CH69" i="4" s="1"/>
  <c r="CT69" i="4" s="1"/>
  <c r="DV69" i="4" s="1"/>
  <c r="BW69" i="4"/>
  <c r="CI69" i="4" s="1"/>
  <c r="BX69" i="4"/>
  <c r="CJ69" i="4" s="1"/>
  <c r="CV69" i="4" s="1"/>
  <c r="BY69" i="4"/>
  <c r="BZ69" i="4"/>
  <c r="CL69" i="4" s="1"/>
  <c r="CX69" i="4" s="1"/>
  <c r="CA69" i="4"/>
  <c r="CB69" i="4"/>
  <c r="CC69" i="4"/>
  <c r="CO69" i="4" s="1"/>
  <c r="DA69" i="4" s="1"/>
  <c r="EC69" i="4" s="1"/>
  <c r="CD69" i="4"/>
  <c r="CP69" i="4" s="1"/>
  <c r="DB69" i="4" s="1"/>
  <c r="ED69" i="4" s="1"/>
  <c r="CE69" i="4"/>
  <c r="CQ69" i="4" s="1"/>
  <c r="DC69" i="4" s="1"/>
  <c r="CF69" i="4"/>
  <c r="CR69" i="4" s="1"/>
  <c r="CM69" i="4"/>
  <c r="CY69" i="4" s="1"/>
  <c r="CN69" i="4"/>
  <c r="CS69" i="4"/>
  <c r="DU69" i="4" s="1"/>
  <c r="CU69" i="4"/>
  <c r="CZ69" i="4"/>
  <c r="DF69" i="4"/>
  <c r="DG69" i="4"/>
  <c r="DH69" i="4"/>
  <c r="DI69" i="4"/>
  <c r="DJ69" i="4"/>
  <c r="DK69" i="4"/>
  <c r="DL69" i="4"/>
  <c r="DM69" i="4"/>
  <c r="EA69" i="4" s="1"/>
  <c r="DN69" i="4"/>
  <c r="DO69" i="4"/>
  <c r="DP69" i="4"/>
  <c r="DQ69" i="4"/>
  <c r="BT70" i="4"/>
  <c r="CF70" i="4" s="1"/>
  <c r="CR70" i="4" s="1"/>
  <c r="DT70" i="4" s="1"/>
  <c r="BU70" i="4"/>
  <c r="BV70" i="4"/>
  <c r="BW70" i="4"/>
  <c r="BX70" i="4"/>
  <c r="CJ70" i="4" s="1"/>
  <c r="CV70" i="4" s="1"/>
  <c r="BY70" i="4"/>
  <c r="CK70" i="4" s="1"/>
  <c r="BZ70" i="4"/>
  <c r="CA70" i="4"/>
  <c r="CB70" i="4"/>
  <c r="CN70" i="4" s="1"/>
  <c r="CZ70" i="4" s="1"/>
  <c r="EB70" i="4" s="1"/>
  <c r="CC70" i="4"/>
  <c r="CO70" i="4" s="1"/>
  <c r="CD70" i="4"/>
  <c r="CP70" i="4" s="1"/>
  <c r="DB70" i="4" s="1"/>
  <c r="CE70" i="4"/>
  <c r="CQ70" i="4" s="1"/>
  <c r="DC70" i="4" s="1"/>
  <c r="CH70" i="4"/>
  <c r="CT70" i="4" s="1"/>
  <c r="CW70" i="4"/>
  <c r="CL70" i="4"/>
  <c r="CX70" i="4" s="1"/>
  <c r="CM70" i="4"/>
  <c r="CY70" i="4" s="1"/>
  <c r="EA70" i="4" s="1"/>
  <c r="DA70" i="4"/>
  <c r="DF70" i="4"/>
  <c r="DG70" i="4"/>
  <c r="DH70" i="4"/>
  <c r="DI70" i="4"/>
  <c r="DJ70" i="4"/>
  <c r="DK70" i="4"/>
  <c r="DL70" i="4"/>
  <c r="DM70" i="4"/>
  <c r="DN70" i="4"/>
  <c r="DO70" i="4"/>
  <c r="EC70" i="4" s="1"/>
  <c r="DP70" i="4"/>
  <c r="DQ70" i="4"/>
  <c r="BT71" i="4"/>
  <c r="CF71" i="4" s="1"/>
  <c r="CR71" i="4" s="1"/>
  <c r="BU71" i="4"/>
  <c r="CG71" i="4" s="1"/>
  <c r="BV71" i="4"/>
  <c r="BW71" i="4"/>
  <c r="CI71" i="4" s="1"/>
  <c r="BX71" i="4"/>
  <c r="BY71" i="4"/>
  <c r="BZ71" i="4"/>
  <c r="CL71" i="4" s="1"/>
  <c r="CX71" i="4" s="1"/>
  <c r="DZ71" i="4" s="1"/>
  <c r="CA71" i="4"/>
  <c r="CM71" i="4" s="1"/>
  <c r="CY71" i="4" s="1"/>
  <c r="CB71" i="4"/>
  <c r="CN71" i="4" s="1"/>
  <c r="CZ71" i="4" s="1"/>
  <c r="CC71" i="4"/>
  <c r="CD71" i="4"/>
  <c r="CE71" i="4"/>
  <c r="CH71" i="4"/>
  <c r="CT71" i="4" s="1"/>
  <c r="CU71" i="4"/>
  <c r="CJ71" i="4"/>
  <c r="CV71" i="4" s="1"/>
  <c r="CO71" i="4"/>
  <c r="DA71" i="4" s="1"/>
  <c r="CP71" i="4"/>
  <c r="DB71" i="4" s="1"/>
  <c r="CQ71" i="4"/>
  <c r="DC71" i="4" s="1"/>
  <c r="CS71" i="4"/>
  <c r="DF71" i="4"/>
  <c r="DG71" i="4"/>
  <c r="DH71" i="4"/>
  <c r="DI71" i="4"/>
  <c r="DJ71" i="4"/>
  <c r="DK71" i="4"/>
  <c r="DL71" i="4"/>
  <c r="DM71" i="4"/>
  <c r="DN71" i="4"/>
  <c r="EB71" i="4" s="1"/>
  <c r="DO71" i="4"/>
  <c r="EC71" i="4" s="1"/>
  <c r="DP71" i="4"/>
  <c r="DQ71" i="4"/>
  <c r="EE71" i="4" s="1"/>
  <c r="BT72" i="4"/>
  <c r="BU72" i="4"/>
  <c r="CG72" i="4" s="1"/>
  <c r="BV72" i="4"/>
  <c r="BW72" i="4"/>
  <c r="BX72" i="4"/>
  <c r="CJ72" i="4" s="1"/>
  <c r="CV72" i="4" s="1"/>
  <c r="BY72" i="4"/>
  <c r="BZ72" i="4"/>
  <c r="CL72" i="4" s="1"/>
  <c r="CX72" i="4" s="1"/>
  <c r="CA72" i="4"/>
  <c r="CM72" i="4" s="1"/>
  <c r="CY72" i="4" s="1"/>
  <c r="CB72" i="4"/>
  <c r="CC72" i="4"/>
  <c r="CO72" i="4" s="1"/>
  <c r="DA72" i="4" s="1"/>
  <c r="CD72" i="4"/>
  <c r="CE72" i="4"/>
  <c r="CQ72" i="4" s="1"/>
  <c r="DC72" i="4" s="1"/>
  <c r="CF72" i="4"/>
  <c r="CR72" i="4" s="1"/>
  <c r="DT72" i="4" s="1"/>
  <c r="CS72" i="4"/>
  <c r="CH72" i="4"/>
  <c r="CT72" i="4" s="1"/>
  <c r="CN72" i="4"/>
  <c r="CZ72" i="4" s="1"/>
  <c r="EB72" i="4" s="1"/>
  <c r="CP72" i="4"/>
  <c r="DB72" i="4" s="1"/>
  <c r="DF72" i="4"/>
  <c r="DG72" i="4"/>
  <c r="DH72" i="4"/>
  <c r="DI72" i="4"/>
  <c r="DJ72" i="4"/>
  <c r="DK72" i="4"/>
  <c r="DL72" i="4"/>
  <c r="DM72" i="4"/>
  <c r="DN72" i="4"/>
  <c r="DO72" i="4"/>
  <c r="DP72" i="4"/>
  <c r="DQ72" i="4"/>
  <c r="BT73" i="4"/>
  <c r="CF73" i="4" s="1"/>
  <c r="CR73" i="4" s="1"/>
  <c r="BU73" i="4"/>
  <c r="CG73" i="4" s="1"/>
  <c r="BV73" i="4"/>
  <c r="BW73" i="4"/>
  <c r="CI73" i="4" s="1"/>
  <c r="BX73" i="4"/>
  <c r="CJ73" i="4" s="1"/>
  <c r="CV73" i="4" s="1"/>
  <c r="BY73" i="4"/>
  <c r="CK73" i="4" s="1"/>
  <c r="CW73" i="4" s="1"/>
  <c r="BZ73" i="4"/>
  <c r="CA73" i="4"/>
  <c r="CB73" i="4"/>
  <c r="CN73" i="4" s="1"/>
  <c r="CZ73" i="4" s="1"/>
  <c r="CC73" i="4"/>
  <c r="CO73" i="4" s="1"/>
  <c r="DA73" i="4" s="1"/>
  <c r="CD73" i="4"/>
  <c r="CP73" i="4" s="1"/>
  <c r="CE73" i="4"/>
  <c r="CQ73" i="4" s="1"/>
  <c r="DC73" i="4" s="1"/>
  <c r="CS73" i="4"/>
  <c r="CH73" i="4"/>
  <c r="CT73" i="4" s="1"/>
  <c r="CL73" i="4"/>
  <c r="CX73" i="4" s="1"/>
  <c r="CM73" i="4"/>
  <c r="CY73" i="4" s="1"/>
  <c r="CU73" i="4"/>
  <c r="DB73" i="4"/>
  <c r="DF73" i="4"/>
  <c r="DG73" i="4"/>
  <c r="DH73" i="4"/>
  <c r="DI73" i="4"/>
  <c r="DJ73" i="4"/>
  <c r="DX73" i="4" s="1"/>
  <c r="DK73" i="4"/>
  <c r="DL73" i="4"/>
  <c r="DM73" i="4"/>
  <c r="DN73" i="4"/>
  <c r="EB73" i="4" s="1"/>
  <c r="DO73" i="4"/>
  <c r="DP73" i="4"/>
  <c r="DQ73" i="4"/>
  <c r="BT74" i="4"/>
  <c r="CF74" i="4" s="1"/>
  <c r="CR74" i="4" s="1"/>
  <c r="BU74" i="4"/>
  <c r="CG74" i="4" s="1"/>
  <c r="BV74" i="4"/>
  <c r="CH74" i="4" s="1"/>
  <c r="BW74" i="4"/>
  <c r="CI74" i="4" s="1"/>
  <c r="BX74" i="4"/>
  <c r="CJ74" i="4" s="1"/>
  <c r="CV74" i="4" s="1"/>
  <c r="BY74" i="4"/>
  <c r="CK74" i="4" s="1"/>
  <c r="BZ74" i="4"/>
  <c r="CA74" i="4"/>
  <c r="CM74" i="4" s="1"/>
  <c r="CY74" i="4" s="1"/>
  <c r="CB74" i="4"/>
  <c r="CC74" i="4"/>
  <c r="CD74" i="4"/>
  <c r="CP74" i="4" s="1"/>
  <c r="DB74" i="4" s="1"/>
  <c r="ED74" i="4" s="1"/>
  <c r="CE74" i="4"/>
  <c r="CQ74" i="4" s="1"/>
  <c r="DC74" i="4" s="1"/>
  <c r="CS74" i="4"/>
  <c r="DU74" i="4" s="1"/>
  <c r="CU74" i="4"/>
  <c r="CL74" i="4"/>
  <c r="CX74" i="4" s="1"/>
  <c r="CN74" i="4"/>
  <c r="CZ74" i="4" s="1"/>
  <c r="CO74" i="4"/>
  <c r="CT74" i="4"/>
  <c r="CW74" i="4"/>
  <c r="DA74" i="4"/>
  <c r="EC74" i="4" s="1"/>
  <c r="DF74" i="4"/>
  <c r="DG74" i="4"/>
  <c r="DH74" i="4"/>
  <c r="DI74" i="4"/>
  <c r="DJ74" i="4"/>
  <c r="DR74" i="4" s="1"/>
  <c r="DK74" i="4"/>
  <c r="DL74" i="4"/>
  <c r="DM74" i="4"/>
  <c r="DN74" i="4"/>
  <c r="DO74" i="4"/>
  <c r="DP74" i="4"/>
  <c r="DQ74" i="4"/>
  <c r="DZ74" i="4"/>
  <c r="BT75" i="4"/>
  <c r="BU75" i="4"/>
  <c r="CG75" i="4" s="1"/>
  <c r="BV75" i="4"/>
  <c r="BW75" i="4"/>
  <c r="CI75" i="4" s="1"/>
  <c r="BX75" i="4"/>
  <c r="BY75" i="4"/>
  <c r="CK75" i="4" s="1"/>
  <c r="CW75" i="4" s="1"/>
  <c r="DY75" i="4" s="1"/>
  <c r="BZ75" i="4"/>
  <c r="CL75" i="4" s="1"/>
  <c r="CA75" i="4"/>
  <c r="CM75" i="4" s="1"/>
  <c r="CY75" i="4" s="1"/>
  <c r="EA75" i="4" s="1"/>
  <c r="CB75" i="4"/>
  <c r="CC75" i="4"/>
  <c r="CO75" i="4" s="1"/>
  <c r="DA75" i="4" s="1"/>
  <c r="CD75" i="4"/>
  <c r="CE75" i="4"/>
  <c r="CF75" i="4"/>
  <c r="CH75" i="4"/>
  <c r="CT75" i="4" s="1"/>
  <c r="CU75" i="4"/>
  <c r="CJ75" i="4"/>
  <c r="CV75" i="4" s="1"/>
  <c r="DX75" i="4" s="1"/>
  <c r="CN75" i="4"/>
  <c r="CP75" i="4"/>
  <c r="DB75" i="4" s="1"/>
  <c r="CQ75" i="4"/>
  <c r="DC75" i="4" s="1"/>
  <c r="CR75" i="4"/>
  <c r="CS75" i="4"/>
  <c r="CX75" i="4"/>
  <c r="CZ75" i="4"/>
  <c r="EB75" i="4" s="1"/>
  <c r="DF75" i="4"/>
  <c r="DG75" i="4"/>
  <c r="DH75" i="4"/>
  <c r="DI75" i="4"/>
  <c r="DJ75" i="4"/>
  <c r="DK75" i="4"/>
  <c r="DL75" i="4"/>
  <c r="DM75" i="4"/>
  <c r="DN75" i="4"/>
  <c r="DO75" i="4"/>
  <c r="DP75" i="4"/>
  <c r="ED75" i="4" s="1"/>
  <c r="DQ75" i="4"/>
  <c r="EE75" i="4"/>
  <c r="BT76" i="4"/>
  <c r="CF76" i="4" s="1"/>
  <c r="CR76" i="4" s="1"/>
  <c r="BU76" i="4"/>
  <c r="CG76" i="4" s="1"/>
  <c r="BV76" i="4"/>
  <c r="CH76" i="4" s="1"/>
  <c r="CT76" i="4" s="1"/>
  <c r="BW76" i="4"/>
  <c r="CI76" i="4" s="1"/>
  <c r="BX76" i="4"/>
  <c r="CJ76" i="4" s="1"/>
  <c r="CV76" i="4" s="1"/>
  <c r="BY76" i="4"/>
  <c r="BZ76" i="4"/>
  <c r="CA76" i="4"/>
  <c r="CM76" i="4" s="1"/>
  <c r="CY76" i="4" s="1"/>
  <c r="CB76" i="4"/>
  <c r="CC76" i="4"/>
  <c r="CD76" i="4"/>
  <c r="CE76" i="4"/>
  <c r="CS76" i="4"/>
  <c r="CU76" i="4"/>
  <c r="CL76" i="4"/>
  <c r="CX76" i="4" s="1"/>
  <c r="CN76" i="4"/>
  <c r="CZ76" i="4" s="1"/>
  <c r="CO76" i="4"/>
  <c r="DA76" i="4" s="1"/>
  <c r="CP76" i="4"/>
  <c r="DB76" i="4" s="1"/>
  <c r="CQ76" i="4"/>
  <c r="DC76" i="4" s="1"/>
  <c r="DF76" i="4"/>
  <c r="DG76" i="4"/>
  <c r="DH76" i="4"/>
  <c r="DI76" i="4"/>
  <c r="DW76" i="4" s="1"/>
  <c r="DJ76" i="4"/>
  <c r="DK76" i="4"/>
  <c r="DL76" i="4"/>
  <c r="DM76" i="4"/>
  <c r="DN76" i="4"/>
  <c r="DO76" i="4"/>
  <c r="EC76" i="4" s="1"/>
  <c r="DP76" i="4"/>
  <c r="DQ76" i="4"/>
  <c r="BT77" i="4"/>
  <c r="CF77" i="4" s="1"/>
  <c r="CR77" i="4" s="1"/>
  <c r="DT77" i="4" s="1"/>
  <c r="BU77" i="4"/>
  <c r="CG77" i="4" s="1"/>
  <c r="BV77" i="4"/>
  <c r="CH77" i="4" s="1"/>
  <c r="CT77" i="4" s="1"/>
  <c r="BW77" i="4"/>
  <c r="CI77" i="4" s="1"/>
  <c r="CU77" i="4" s="1"/>
  <c r="DW77" i="4" s="1"/>
  <c r="BX77" i="4"/>
  <c r="BY77" i="4"/>
  <c r="CK77" i="4" s="1"/>
  <c r="CW77" i="4" s="1"/>
  <c r="BZ77" i="4"/>
  <c r="CA77" i="4"/>
  <c r="CB77" i="4"/>
  <c r="CC77" i="4"/>
  <c r="CD77" i="4"/>
  <c r="CP77" i="4" s="1"/>
  <c r="DB77" i="4" s="1"/>
  <c r="CE77" i="4"/>
  <c r="CQ77" i="4" s="1"/>
  <c r="CS77" i="4"/>
  <c r="DU77" i="4" s="1"/>
  <c r="CJ77" i="4"/>
  <c r="CV77" i="4" s="1"/>
  <c r="CL77" i="4"/>
  <c r="CX77" i="4" s="1"/>
  <c r="CM77" i="4"/>
  <c r="CY77" i="4" s="1"/>
  <c r="CN77" i="4"/>
  <c r="CZ77" i="4" s="1"/>
  <c r="EB77" i="4" s="1"/>
  <c r="CO77" i="4"/>
  <c r="DA77" i="4" s="1"/>
  <c r="DC77" i="4"/>
  <c r="EE77" i="4" s="1"/>
  <c r="DF77" i="4"/>
  <c r="DG77" i="4"/>
  <c r="DH77" i="4"/>
  <c r="DI77" i="4"/>
  <c r="DJ77" i="4"/>
  <c r="DK77" i="4"/>
  <c r="DL77" i="4"/>
  <c r="DR77" i="4" s="1"/>
  <c r="DM77" i="4"/>
  <c r="DS77" i="4" s="1"/>
  <c r="DN77" i="4"/>
  <c r="DO77" i="4"/>
  <c r="DP77" i="4"/>
  <c r="DQ77" i="4"/>
  <c r="BT78" i="4"/>
  <c r="CF78" i="4" s="1"/>
  <c r="BU78" i="4"/>
  <c r="CG78" i="4" s="1"/>
  <c r="CS78" i="4" s="1"/>
  <c r="BV78" i="4"/>
  <c r="BW78" i="4"/>
  <c r="CI78" i="4" s="1"/>
  <c r="BX78" i="4"/>
  <c r="CJ78" i="4" s="1"/>
  <c r="CV78" i="4" s="1"/>
  <c r="BY78" i="4"/>
  <c r="CK78" i="4" s="1"/>
  <c r="BZ78" i="4"/>
  <c r="CA78" i="4"/>
  <c r="CB78" i="4"/>
  <c r="CN78" i="4" s="1"/>
  <c r="CZ78" i="4" s="1"/>
  <c r="CC78" i="4"/>
  <c r="CO78" i="4" s="1"/>
  <c r="DA78" i="4" s="1"/>
  <c r="CD78" i="4"/>
  <c r="CP78" i="4" s="1"/>
  <c r="DB78" i="4" s="1"/>
  <c r="CE78" i="4"/>
  <c r="CQ78" i="4" s="1"/>
  <c r="CH78" i="4"/>
  <c r="CT78" i="4" s="1"/>
  <c r="CW78" i="4"/>
  <c r="DY78" i="4" s="1"/>
  <c r="CL78" i="4"/>
  <c r="CX78" i="4" s="1"/>
  <c r="DZ78" i="4" s="1"/>
  <c r="CM78" i="4"/>
  <c r="CY78" i="4" s="1"/>
  <c r="CR78" i="4"/>
  <c r="CU78" i="4"/>
  <c r="DC78" i="4"/>
  <c r="DF78" i="4"/>
  <c r="DG78" i="4"/>
  <c r="DH78" i="4"/>
  <c r="DV78" i="4" s="1"/>
  <c r="DI78" i="4"/>
  <c r="DJ78" i="4"/>
  <c r="DK78" i="4"/>
  <c r="DL78" i="4"/>
  <c r="DM78" i="4"/>
  <c r="DN78" i="4"/>
  <c r="DO78" i="4"/>
  <c r="DP78" i="4"/>
  <c r="DQ78" i="4"/>
  <c r="BT79" i="4"/>
  <c r="BU79" i="4"/>
  <c r="CG79" i="4" s="1"/>
  <c r="BV79" i="4"/>
  <c r="BW79" i="4"/>
  <c r="CI79" i="4" s="1"/>
  <c r="CU79" i="4" s="1"/>
  <c r="DW79" i="4" s="1"/>
  <c r="BX79" i="4"/>
  <c r="CJ79" i="4" s="1"/>
  <c r="CV79" i="4" s="1"/>
  <c r="DX79" i="4" s="1"/>
  <c r="BY79" i="4"/>
  <c r="CK79" i="4" s="1"/>
  <c r="CW79" i="4" s="1"/>
  <c r="DY79" i="4" s="1"/>
  <c r="BZ79" i="4"/>
  <c r="CL79" i="4" s="1"/>
  <c r="CX79" i="4" s="1"/>
  <c r="CA79" i="4"/>
  <c r="CM79" i="4" s="1"/>
  <c r="CB79" i="4"/>
  <c r="CC79" i="4"/>
  <c r="CO79" i="4" s="1"/>
  <c r="DA79" i="4" s="1"/>
  <c r="CD79" i="4"/>
  <c r="CP79" i="4" s="1"/>
  <c r="DB79" i="4" s="1"/>
  <c r="CE79" i="4"/>
  <c r="CQ79" i="4" s="1"/>
  <c r="DC79" i="4" s="1"/>
  <c r="EE79" i="4" s="1"/>
  <c r="CF79" i="4"/>
  <c r="CR79" i="4" s="1"/>
  <c r="CH79" i="4"/>
  <c r="CT79" i="4" s="1"/>
  <c r="CN79" i="4"/>
  <c r="CZ79" i="4" s="1"/>
  <c r="CS79" i="4"/>
  <c r="CY79" i="4"/>
  <c r="DF79" i="4"/>
  <c r="DG79" i="4"/>
  <c r="DH79" i="4"/>
  <c r="DI79" i="4"/>
  <c r="DJ79" i="4"/>
  <c r="DK79" i="4"/>
  <c r="DL79" i="4"/>
  <c r="DM79" i="4"/>
  <c r="DN79" i="4"/>
  <c r="DO79" i="4"/>
  <c r="DP79" i="4"/>
  <c r="DQ79" i="4"/>
  <c r="EA8" i="4" l="1"/>
  <c r="EC8" i="4"/>
  <c r="DU65" i="4"/>
  <c r="DZ67" i="4"/>
  <c r="DS54" i="4"/>
  <c r="DY74" i="4"/>
  <c r="DS52" i="4"/>
  <c r="DE52" i="4" s="1"/>
  <c r="EG52" i="4" s="1"/>
  <c r="EE66" i="4"/>
  <c r="DW63" i="4"/>
  <c r="CU62" i="4"/>
  <c r="DW62" i="4" s="1"/>
  <c r="CI62" i="4"/>
  <c r="EA80" i="4"/>
  <c r="CW65" i="4"/>
  <c r="DY65" i="4" s="1"/>
  <c r="CK65" i="4"/>
  <c r="ED64" i="4"/>
  <c r="EA78" i="4"/>
  <c r="DS62" i="4"/>
  <c r="DE62" i="4" s="1"/>
  <c r="EG62" i="4" s="1"/>
  <c r="DS60" i="4"/>
  <c r="DE60" i="4" s="1"/>
  <c r="EG60" i="4" s="1"/>
  <c r="EE48" i="4"/>
  <c r="EA79" i="4"/>
  <c r="CW72" i="4"/>
  <c r="CK72" i="4"/>
  <c r="DS66" i="4"/>
  <c r="DE66" i="4" s="1"/>
  <c r="EG66" i="4" s="1"/>
  <c r="EC61" i="4"/>
  <c r="CG51" i="4"/>
  <c r="CS51" i="4" s="1"/>
  <c r="DU51" i="4" s="1"/>
  <c r="EC78" i="4"/>
  <c r="DU78" i="4"/>
  <c r="DR68" i="4"/>
  <c r="DD68" i="4" s="1"/>
  <c r="EC63" i="4"/>
  <c r="ED48" i="4"/>
  <c r="DD77" i="4"/>
  <c r="EF77" i="4" s="1"/>
  <c r="EC73" i="4"/>
  <c r="EE64" i="4"/>
  <c r="DR50" i="4"/>
  <c r="DD50" i="4" s="1"/>
  <c r="DS48" i="4"/>
  <c r="CI55" i="4"/>
  <c r="CU55" i="4" s="1"/>
  <c r="DW55" i="4" s="1"/>
  <c r="DW74" i="4"/>
  <c r="CK71" i="4"/>
  <c r="CW71" i="4" s="1"/>
  <c r="DY71" i="4" s="1"/>
  <c r="DS68" i="4"/>
  <c r="ED62" i="4"/>
  <c r="DR76" i="4"/>
  <c r="ED73" i="4"/>
  <c r="DS72" i="4"/>
  <c r="EB68" i="4"/>
  <c r="DS64" i="4"/>
  <c r="EB54" i="4"/>
  <c r="CW50" i="4"/>
  <c r="CK50" i="4"/>
  <c r="CU80" i="4"/>
  <c r="CI80" i="4"/>
  <c r="EE78" i="4"/>
  <c r="ED78" i="4"/>
  <c r="DZ77" i="4"/>
  <c r="DY72" i="4"/>
  <c r="EA72" i="4"/>
  <c r="ED71" i="4"/>
  <c r="CS70" i="4"/>
  <c r="CG70" i="4"/>
  <c r="EB69" i="4"/>
  <c r="CK69" i="4"/>
  <c r="CW69" i="4" s="1"/>
  <c r="DY69" i="4" s="1"/>
  <c r="ED68" i="4"/>
  <c r="DX64" i="4"/>
  <c r="EB63" i="4"/>
  <c r="ED60" i="4"/>
  <c r="EA60" i="4"/>
  <c r="CK59" i="4"/>
  <c r="CW59" i="4" s="1"/>
  <c r="DY59" i="4" s="1"/>
  <c r="EE55" i="4"/>
  <c r="CW55" i="4"/>
  <c r="DY55" i="4" s="1"/>
  <c r="CK55" i="4"/>
  <c r="DX52" i="4"/>
  <c r="CS52" i="4"/>
  <c r="CG52" i="4"/>
  <c r="EA51" i="4"/>
  <c r="DY8" i="4"/>
  <c r="DX8" i="4"/>
  <c r="DT80" i="4"/>
  <c r="CS67" i="4"/>
  <c r="CG67" i="4"/>
  <c r="DT60" i="4"/>
  <c r="CI72" i="4"/>
  <c r="CU72" i="4" s="1"/>
  <c r="DX69" i="4"/>
  <c r="EB61" i="4"/>
  <c r="DT54" i="4"/>
  <c r="EC77" i="4"/>
  <c r="EA76" i="4"/>
  <c r="DV75" i="4"/>
  <c r="DZ73" i="4"/>
  <c r="DX70" i="4"/>
  <c r="EE67" i="4"/>
  <c r="DW66" i="4"/>
  <c r="DS65" i="4"/>
  <c r="EB64" i="4"/>
  <c r="CG63" i="4"/>
  <c r="CS63" i="4" s="1"/>
  <c r="DU63" i="4" s="1"/>
  <c r="EB62" i="4"/>
  <c r="EA61" i="4"/>
  <c r="DV56" i="4"/>
  <c r="EB55" i="4"/>
  <c r="CW54" i="4"/>
  <c r="CK54" i="4"/>
  <c r="DW52" i="4"/>
  <c r="DX51" i="4"/>
  <c r="CK51" i="4"/>
  <c r="CW51" i="4" s="1"/>
  <c r="DY51" i="4" s="1"/>
  <c r="DW48" i="4"/>
  <c r="DS80" i="4"/>
  <c r="DE80" i="4" s="1"/>
  <c r="EG80" i="4" s="1"/>
  <c r="CS80" i="4"/>
  <c r="DU80" i="4" s="1"/>
  <c r="CG80" i="4"/>
  <c r="DX72" i="4"/>
  <c r="DU76" i="4"/>
  <c r="DW75" i="4"/>
  <c r="DU73" i="4"/>
  <c r="EE72" i="4"/>
  <c r="DT68" i="4"/>
  <c r="ED79" i="4"/>
  <c r="DV79" i="4"/>
  <c r="EB79" i="4"/>
  <c r="EE76" i="4"/>
  <c r="EC75" i="4"/>
  <c r="DW73" i="4"/>
  <c r="EE73" i="4"/>
  <c r="DZ70" i="4"/>
  <c r="EE70" i="4"/>
  <c r="CU70" i="4"/>
  <c r="DW70" i="4" s="1"/>
  <c r="CI70" i="4"/>
  <c r="EA68" i="4"/>
  <c r="DX68" i="4"/>
  <c r="DY67" i="4"/>
  <c r="DZ66" i="4"/>
  <c r="EA64" i="4"/>
  <c r="DZ64" i="4"/>
  <c r="DZ63" i="4"/>
  <c r="DX61" i="4"/>
  <c r="DX58" i="4"/>
  <c r="DU57" i="4"/>
  <c r="DT50" i="4"/>
  <c r="EE50" i="4"/>
  <c r="EB80" i="4"/>
  <c r="EE74" i="4"/>
  <c r="DV73" i="4"/>
  <c r="DV72" i="4"/>
  <c r="EC66" i="4"/>
  <c r="DT65" i="4"/>
  <c r="DX77" i="4"/>
  <c r="EB76" i="4"/>
  <c r="CK76" i="4"/>
  <c r="CW76" i="4" s="1"/>
  <c r="DY76" i="4" s="1"/>
  <c r="DV74" i="4"/>
  <c r="EA73" i="4"/>
  <c r="EC72" i="4"/>
  <c r="DV71" i="4"/>
  <c r="DX67" i="4"/>
  <c r="EC55" i="4"/>
  <c r="DX78" i="4"/>
  <c r="EA77" i="4"/>
  <c r="ED76" i="4"/>
  <c r="DV76" i="4"/>
  <c r="EA74" i="4"/>
  <c r="DZ72" i="4"/>
  <c r="DY70" i="4"/>
  <c r="DZ69" i="4"/>
  <c r="CK68" i="4"/>
  <c r="CW68" i="4" s="1"/>
  <c r="CW64" i="4"/>
  <c r="CK64" i="4"/>
  <c r="CW62" i="4"/>
  <c r="DY62" i="4" s="1"/>
  <c r="CK62" i="4"/>
  <c r="DY61" i="4"/>
  <c r="EB59" i="4"/>
  <c r="ED57" i="4"/>
  <c r="DY54" i="4"/>
  <c r="EE54" i="4"/>
  <c r="CI54" i="4"/>
  <c r="CU54" i="4" s="1"/>
  <c r="CK53" i="4"/>
  <c r="CW53" i="4" s="1"/>
  <c r="DY53" i="4" s="1"/>
  <c r="CI51" i="4"/>
  <c r="CU51" i="4" s="1"/>
  <c r="DW51" i="4" s="1"/>
  <c r="ED50" i="4"/>
  <c r="EB49" i="4"/>
  <c r="CK49" i="4"/>
  <c r="CW49" i="4" s="1"/>
  <c r="DY49" i="4" s="1"/>
  <c r="DW396" i="4"/>
  <c r="DE396" i="4"/>
  <c r="EG396" i="4" s="1"/>
  <c r="DU431" i="4"/>
  <c r="DE431" i="4"/>
  <c r="EG431" i="4" s="1"/>
  <c r="DW433" i="4"/>
  <c r="DY343" i="4"/>
  <c r="DE343" i="4"/>
  <c r="EG343" i="4" s="1"/>
  <c r="DE339" i="4"/>
  <c r="EG339" i="4" s="1"/>
  <c r="DY339" i="4"/>
  <c r="DE274" i="4"/>
  <c r="EG274" i="4" s="1"/>
  <c r="DY274" i="4"/>
  <c r="DE270" i="4"/>
  <c r="EG270" i="4" s="1"/>
  <c r="DY270" i="4"/>
  <c r="DY273" i="4"/>
  <c r="DE273" i="4"/>
  <c r="EG273" i="4" s="1"/>
  <c r="DX148" i="4"/>
  <c r="EB146" i="4"/>
  <c r="EB148" i="4"/>
  <c r="DU151" i="4"/>
  <c r="DE182" i="4"/>
  <c r="EG182" i="4" s="1"/>
  <c r="DZ147" i="4"/>
  <c r="EA148" i="4"/>
  <c r="ED151" i="4"/>
  <c r="EB116" i="4"/>
  <c r="DZ113" i="4"/>
  <c r="DX114" i="4"/>
  <c r="DX124" i="4"/>
  <c r="EB120" i="4"/>
  <c r="CG112" i="4"/>
  <c r="CS112" i="4" s="1"/>
  <c r="DU112" i="4" s="1"/>
  <c r="DZ116" i="4"/>
  <c r="CG117" i="4"/>
  <c r="CS117" i="4" s="1"/>
  <c r="DX118" i="4"/>
  <c r="DV118" i="4"/>
  <c r="ED118" i="4"/>
  <c r="CK124" i="4"/>
  <c r="CW124" i="4" s="1"/>
  <c r="DY124" i="4" s="1"/>
  <c r="DV112" i="4"/>
  <c r="ED112" i="4"/>
  <c r="EE112" i="4"/>
  <c r="EA113" i="4"/>
  <c r="CG121" i="4"/>
  <c r="CS121" i="4" s="1"/>
  <c r="CI112" i="4"/>
  <c r="CU112" i="4" s="1"/>
  <c r="DW112" i="4" s="1"/>
  <c r="CU114" i="4"/>
  <c r="DW114" i="4" s="1"/>
  <c r="CI114" i="4"/>
  <c r="CS81" i="4"/>
  <c r="CG81" i="4"/>
  <c r="CK111" i="4"/>
  <c r="CW111" i="4" s="1"/>
  <c r="DY111" i="4" s="1"/>
  <c r="ED111" i="4"/>
  <c r="CG113" i="4"/>
  <c r="CS113" i="4" s="1"/>
  <c r="DU113" i="4" s="1"/>
  <c r="CG116" i="4"/>
  <c r="CS116" i="4" s="1"/>
  <c r="DU116" i="4" s="1"/>
  <c r="CU121" i="4"/>
  <c r="DW121" i="4" s="1"/>
  <c r="CI121" i="4"/>
  <c r="ED121" i="4"/>
  <c r="CK122" i="4"/>
  <c r="CW122" i="4" s="1"/>
  <c r="DS81" i="4"/>
  <c r="CK82" i="4"/>
  <c r="CW82" i="4" s="1"/>
  <c r="CW112" i="4"/>
  <c r="DY112" i="4" s="1"/>
  <c r="CK112" i="4"/>
  <c r="DR115" i="4"/>
  <c r="DD115" i="4" s="1"/>
  <c r="EF115" i="4" s="1"/>
  <c r="EB115" i="4"/>
  <c r="EC117" i="4"/>
  <c r="DV120" i="4"/>
  <c r="ED120" i="4"/>
  <c r="DZ122" i="4"/>
  <c r="DR81" i="4"/>
  <c r="CI113" i="4"/>
  <c r="CU113" i="4" s="1"/>
  <c r="DW113" i="4" s="1"/>
  <c r="DR113" i="4"/>
  <c r="EF113" i="4" s="1"/>
  <c r="DX113" i="4"/>
  <c r="DY114" i="4"/>
  <c r="ED114" i="4"/>
  <c r="DT112" i="4"/>
  <c r="EB112" i="4"/>
  <c r="EE120" i="4"/>
  <c r="EB124" i="4"/>
  <c r="EA120" i="4"/>
  <c r="DZ82" i="4"/>
  <c r="EA111" i="4"/>
  <c r="DV114" i="4"/>
  <c r="CW115" i="4"/>
  <c r="CK115" i="4"/>
  <c r="CI116" i="4"/>
  <c r="CU116" i="4" s="1"/>
  <c r="DW116" i="4" s="1"/>
  <c r="EE119" i="4"/>
  <c r="CU120" i="4"/>
  <c r="DW120" i="4" s="1"/>
  <c r="CI120" i="4"/>
  <c r="CW123" i="4"/>
  <c r="CK123" i="4"/>
  <c r="CG111" i="4"/>
  <c r="CS111" i="4" s="1"/>
  <c r="DZ111" i="4"/>
  <c r="CW113" i="4"/>
  <c r="DY113" i="4" s="1"/>
  <c r="CK113" i="4"/>
  <c r="EA115" i="4"/>
  <c r="CW116" i="4"/>
  <c r="DY116" i="4" s="1"/>
  <c r="CK116" i="4"/>
  <c r="DT117" i="4"/>
  <c r="EB117" i="4"/>
  <c r="DS118" i="4"/>
  <c r="DE118" i="4" s="1"/>
  <c r="EG118" i="4" s="1"/>
  <c r="CW119" i="4"/>
  <c r="DY119" i="4" s="1"/>
  <c r="CK119" i="4"/>
  <c r="CW120" i="4"/>
  <c r="DY120" i="4" s="1"/>
  <c r="CK120" i="4"/>
  <c r="DR120" i="4"/>
  <c r="EA121" i="4"/>
  <c r="DU123" i="4"/>
  <c r="EC123" i="4"/>
  <c r="DU178" i="4"/>
  <c r="DE178" i="4"/>
  <c r="EG178" i="4" s="1"/>
  <c r="DU186" i="4"/>
  <c r="DE186" i="4"/>
  <c r="EG186" i="4" s="1"/>
  <c r="DY177" i="4"/>
  <c r="DE177" i="4"/>
  <c r="EG177" i="4" s="1"/>
  <c r="DW190" i="4"/>
  <c r="DE190" i="4"/>
  <c r="EG190" i="4" s="1"/>
  <c r="DE180" i="4"/>
  <c r="EG180" i="4" s="1"/>
  <c r="DW180" i="4"/>
  <c r="DE183" i="4"/>
  <c r="EG183" i="4" s="1"/>
  <c r="DU183" i="4"/>
  <c r="DU195" i="4"/>
  <c r="DE195" i="4"/>
  <c r="EG195" i="4" s="1"/>
  <c r="DE189" i="4"/>
  <c r="EG189" i="4" s="1"/>
  <c r="DU189" i="4"/>
  <c r="DE181" i="4"/>
  <c r="EG181" i="4" s="1"/>
  <c r="DU181" i="4"/>
  <c r="DE194" i="4"/>
  <c r="EG194" i="4" s="1"/>
  <c r="DE191" i="4"/>
  <c r="EG191" i="4" s="1"/>
  <c r="EC147" i="4"/>
  <c r="EF194" i="4"/>
  <c r="ED149" i="4"/>
  <c r="EB150" i="4"/>
  <c r="DW149" i="4"/>
  <c r="DY73" i="4"/>
  <c r="DY131" i="4"/>
  <c r="DY132" i="4"/>
  <c r="DE56" i="4"/>
  <c r="EG56" i="4" s="1"/>
  <c r="DY115" i="4"/>
  <c r="DY143" i="4"/>
  <c r="DY52" i="4"/>
  <c r="DE77" i="4"/>
  <c r="EG77" i="4" s="1"/>
  <c r="DY77" i="4"/>
  <c r="DY129" i="4"/>
  <c r="DY137" i="4"/>
  <c r="DW130" i="4"/>
  <c r="DW78" i="4"/>
  <c r="DW144" i="4"/>
  <c r="DW118" i="4"/>
  <c r="DW125" i="4"/>
  <c r="DW126" i="4"/>
  <c r="DW150" i="4"/>
  <c r="DU131" i="4"/>
  <c r="DU70" i="4"/>
  <c r="DU115" i="4"/>
  <c r="DU66" i="4"/>
  <c r="DU129" i="4"/>
  <c r="DU143" i="4"/>
  <c r="DE678" i="4"/>
  <c r="EG678" i="4" s="1"/>
  <c r="DD689" i="4"/>
  <c r="EF689" i="4" s="1"/>
  <c r="DE689" i="4"/>
  <c r="EG689" i="4" s="1"/>
  <c r="DE674" i="4"/>
  <c r="EG674" i="4" s="1"/>
  <c r="DD685" i="4"/>
  <c r="EF685" i="4" s="1"/>
  <c r="DE693" i="4"/>
  <c r="EG693" i="4" s="1"/>
  <c r="DE687" i="4"/>
  <c r="EG687" i="4" s="1"/>
  <c r="DE677" i="4"/>
  <c r="EG677" i="4" s="1"/>
  <c r="DD693" i="4"/>
  <c r="EF693" i="4" s="1"/>
  <c r="DE691" i="4"/>
  <c r="EG691" i="4" s="1"/>
  <c r="DD688" i="4"/>
  <c r="EF688" i="4" s="1"/>
  <c r="DE692" i="4"/>
  <c r="EG692" i="4" s="1"/>
  <c r="DE676" i="4"/>
  <c r="EG676" i="4" s="1"/>
  <c r="DD687" i="4"/>
  <c r="EF687" i="4" s="1"/>
  <c r="DD677" i="4"/>
  <c r="EF677" i="4" s="1"/>
  <c r="DD684" i="4"/>
  <c r="EF684" i="4" s="1"/>
  <c r="DD675" i="4"/>
  <c r="EF675" i="4" s="1"/>
  <c r="DE675" i="4"/>
  <c r="EG675" i="4" s="1"/>
  <c r="DE680" i="4"/>
  <c r="EG680" i="4" s="1"/>
  <c r="DD686" i="4"/>
  <c r="EF686" i="4" s="1"/>
  <c r="DD680" i="4"/>
  <c r="EF680" i="4" s="1"/>
  <c r="DE685" i="4"/>
  <c r="EG685" i="4" s="1"/>
  <c r="DD676" i="4"/>
  <c r="EF676" i="4" s="1"/>
  <c r="DE682" i="4"/>
  <c r="EG682" i="4" s="1"/>
  <c r="DD682" i="4"/>
  <c r="EF682" i="4" s="1"/>
  <c r="DD674" i="4"/>
  <c r="EF674" i="4" s="1"/>
  <c r="DE636" i="4"/>
  <c r="EG636" i="4" s="1"/>
  <c r="DD626" i="4"/>
  <c r="EF626" i="4" s="1"/>
  <c r="DE627" i="4"/>
  <c r="EG627" i="4" s="1"/>
  <c r="DE626" i="4"/>
  <c r="EG626" i="4" s="1"/>
  <c r="DE641" i="4"/>
  <c r="EG641" i="4" s="1"/>
  <c r="DD623" i="4"/>
  <c r="EF623" i="4" s="1"/>
  <c r="DD637" i="4"/>
  <c r="EF637" i="4"/>
  <c r="DE640" i="4"/>
  <c r="EG640" i="4" s="1"/>
  <c r="DE624" i="4"/>
  <c r="EG624" i="4" s="1"/>
  <c r="DE621" i="4"/>
  <c r="EG621" i="4" s="1"/>
  <c r="DD633" i="4"/>
  <c r="EF633" i="4" s="1"/>
  <c r="DD615" i="4"/>
  <c r="EF615" i="4"/>
  <c r="DD639" i="4"/>
  <c r="EF639" i="4"/>
  <c r="DE639" i="4"/>
  <c r="EG639" i="4" s="1"/>
  <c r="DE618" i="4"/>
  <c r="EG618" i="4" s="1"/>
  <c r="DD620" i="4"/>
  <c r="EF620" i="4" s="1"/>
  <c r="DD634" i="4"/>
  <c r="EF634" i="4" s="1"/>
  <c r="DD618" i="4"/>
  <c r="EF618" i="4" s="1"/>
  <c r="DE619" i="4"/>
  <c r="EG619" i="4" s="1"/>
  <c r="DE632" i="4"/>
  <c r="EG632" i="4" s="1"/>
  <c r="DE614" i="4"/>
  <c r="EG614" i="4" s="1"/>
  <c r="DD614" i="4"/>
  <c r="EF614" i="4" s="1"/>
  <c r="DE648" i="4"/>
  <c r="EG648" i="4" s="1"/>
  <c r="DD649" i="4"/>
  <c r="EF649" i="4"/>
  <c r="DD644" i="4"/>
  <c r="EF644" i="4"/>
  <c r="DE637" i="4"/>
  <c r="EG637" i="4" s="1"/>
  <c r="DE620" i="4"/>
  <c r="EG620" i="4" s="1"/>
  <c r="DD630" i="4"/>
  <c r="EF630" i="4" s="1"/>
  <c r="DD613" i="4"/>
  <c r="EF613" i="4" s="1"/>
  <c r="DE634" i="4"/>
  <c r="EG634" i="4" s="1"/>
  <c r="DE633" i="4"/>
  <c r="EG633" i="4" s="1"/>
  <c r="DE622" i="4"/>
  <c r="EG622" i="4" s="1"/>
  <c r="DD647" i="4"/>
  <c r="EF647" i="4"/>
  <c r="DE644" i="4"/>
  <c r="EG644" i="4" s="1"/>
  <c r="DD643" i="4"/>
  <c r="EF643" i="4" s="1"/>
  <c r="DD635" i="4"/>
  <c r="EF635" i="4" s="1"/>
  <c r="DD638" i="4"/>
  <c r="EF638" i="4" s="1"/>
  <c r="DD642" i="4"/>
  <c r="EF642" i="4" s="1"/>
  <c r="DD617" i="4"/>
  <c r="EF617" i="4" s="1"/>
  <c r="DD640" i="4"/>
  <c r="EF640" i="4"/>
  <c r="DD619" i="4"/>
  <c r="EF619" i="4" s="1"/>
  <c r="DD625" i="4"/>
  <c r="EF625" i="4"/>
  <c r="DD646" i="4"/>
  <c r="EF646" i="4" s="1"/>
  <c r="DD621" i="4"/>
  <c r="EF621" i="4"/>
  <c r="DD645" i="4"/>
  <c r="EF645" i="4" s="1"/>
  <c r="DD648" i="4"/>
  <c r="EF648" i="4"/>
  <c r="DE623" i="4"/>
  <c r="EG623" i="4" s="1"/>
  <c r="DE651" i="4"/>
  <c r="EG651" i="4" s="1"/>
  <c r="DD641" i="4"/>
  <c r="EF641" i="4" s="1"/>
  <c r="DE645" i="4"/>
  <c r="EG645" i="4" s="1"/>
  <c r="DD631" i="4"/>
  <c r="EF631" i="4"/>
  <c r="DE625" i="4"/>
  <c r="EG625" i="4" s="1"/>
  <c r="DE638" i="4"/>
  <c r="EG638" i="4" s="1"/>
  <c r="DD616" i="4"/>
  <c r="EF616" i="4"/>
  <c r="DD628" i="4"/>
  <c r="EF628" i="4" s="1"/>
  <c r="DD624" i="4"/>
  <c r="EF624" i="4"/>
  <c r="DE629" i="4"/>
  <c r="EG629" i="4" s="1"/>
  <c r="DD629" i="4"/>
  <c r="EF629" i="4" s="1"/>
  <c r="DE646" i="4"/>
  <c r="EG646" i="4" s="1"/>
  <c r="DE616" i="4"/>
  <c r="EG616" i="4" s="1"/>
  <c r="DE600" i="4"/>
  <c r="EG600" i="4" s="1"/>
  <c r="DD549" i="4"/>
  <c r="EF549" i="4"/>
  <c r="DD559" i="4"/>
  <c r="EF559" i="4" s="1"/>
  <c r="DD527" i="4"/>
  <c r="EF527" i="4" s="1"/>
  <c r="DD532" i="4"/>
  <c r="EF532" i="4"/>
  <c r="DD542" i="4"/>
  <c r="EF542" i="4" s="1"/>
  <c r="DD611" i="4"/>
  <c r="EF611" i="4"/>
  <c r="DE603" i="4"/>
  <c r="EG603" i="4" s="1"/>
  <c r="DD604" i="4"/>
  <c r="EF604" i="4" s="1"/>
  <c r="DE604" i="4"/>
  <c r="EG604" i="4" s="1"/>
  <c r="DE598" i="4"/>
  <c r="EG598" i="4" s="1"/>
  <c r="DD597" i="4"/>
  <c r="EF597" i="4"/>
  <c r="DD569" i="4"/>
  <c r="EF569" i="4" s="1"/>
  <c r="DD585" i="4"/>
  <c r="EF585" i="4" s="1"/>
  <c r="DE533" i="4"/>
  <c r="EG533" i="4" s="1"/>
  <c r="DE537" i="4"/>
  <c r="EG537" i="4" s="1"/>
  <c r="DD572" i="4"/>
  <c r="EF572" i="4" s="1"/>
  <c r="DD595" i="4"/>
  <c r="EF595" i="4"/>
  <c r="DE541" i="4"/>
  <c r="EG541" i="4" s="1"/>
  <c r="DD523" i="4"/>
  <c r="EF523" i="4" s="1"/>
  <c r="DE564" i="4"/>
  <c r="EG564" i="4" s="1"/>
  <c r="DE608" i="4"/>
  <c r="EG608" i="4" s="1"/>
  <c r="DE529" i="4"/>
  <c r="EG529" i="4" s="1"/>
  <c r="DD554" i="4"/>
  <c r="EF554" i="4"/>
  <c r="DD510" i="4"/>
  <c r="EF510" i="4"/>
  <c r="DD610" i="4"/>
  <c r="EF610" i="4"/>
  <c r="DE565" i="4"/>
  <c r="EG565" i="4" s="1"/>
  <c r="DD575" i="4"/>
  <c r="EF575" i="4" s="1"/>
  <c r="DE528" i="4"/>
  <c r="EG528" i="4" s="1"/>
  <c r="DE515" i="4"/>
  <c r="EG515" i="4" s="1"/>
  <c r="DE521" i="4"/>
  <c r="EG521" i="4" s="1"/>
  <c r="DD577" i="4"/>
  <c r="EF577" i="4"/>
  <c r="DD558" i="4"/>
  <c r="EF558" i="4"/>
  <c r="DE536" i="4"/>
  <c r="EG536" i="4" s="1"/>
  <c r="DE543" i="4"/>
  <c r="EG543" i="4" s="1"/>
  <c r="DE508" i="4"/>
  <c r="EG508" i="4" s="1"/>
  <c r="DD557" i="4"/>
  <c r="EF557" i="4"/>
  <c r="DE607" i="4"/>
  <c r="EG607" i="4" s="1"/>
  <c r="DD553" i="4"/>
  <c r="EF553" i="4"/>
  <c r="DD520" i="4"/>
  <c r="EF520" i="4" s="1"/>
  <c r="DD512" i="4"/>
  <c r="EF512" i="4"/>
  <c r="DE567" i="4"/>
  <c r="EG567" i="4" s="1"/>
  <c r="DD534" i="4"/>
  <c r="EF534" i="4" s="1"/>
  <c r="DD573" i="4"/>
  <c r="EF573" i="4" s="1"/>
  <c r="DE597" i="4"/>
  <c r="EG597" i="4" s="1"/>
  <c r="DE590" i="4"/>
  <c r="EG590" i="4" s="1"/>
  <c r="DE609" i="4"/>
  <c r="EG609" i="4" s="1"/>
  <c r="DD606" i="4"/>
  <c r="EF606" i="4"/>
  <c r="DD519" i="4"/>
  <c r="EF519" i="4"/>
  <c r="DE507" i="4"/>
  <c r="EG507" i="4" s="1"/>
  <c r="DE582" i="4"/>
  <c r="EG582" i="4" s="1"/>
  <c r="DD602" i="4"/>
  <c r="EF602" i="4"/>
  <c r="DD605" i="4"/>
  <c r="EF605" i="4"/>
  <c r="DE602" i="4"/>
  <c r="EG602" i="4" s="1"/>
  <c r="DD580" i="4"/>
  <c r="EF580" i="4" s="1"/>
  <c r="DE579" i="4"/>
  <c r="EG579" i="4" s="1"/>
  <c r="DD562" i="4"/>
  <c r="EF562" i="4" s="1"/>
  <c r="DE550" i="4"/>
  <c r="EG550" i="4" s="1"/>
  <c r="DD591" i="4"/>
  <c r="EF591" i="4"/>
  <c r="DE527" i="4"/>
  <c r="EG527" i="4" s="1"/>
  <c r="DE531" i="4"/>
  <c r="EG531" i="4" s="1"/>
  <c r="DD567" i="4"/>
  <c r="EF567" i="4" s="1"/>
  <c r="DE545" i="4"/>
  <c r="EG545" i="4" s="1"/>
  <c r="DD540" i="4"/>
  <c r="EF540" i="4"/>
  <c r="DE554" i="4"/>
  <c r="EG554" i="4" s="1"/>
  <c r="DE556" i="4"/>
  <c r="EG556" i="4" s="1"/>
  <c r="DE522" i="4"/>
  <c r="EG522" i="4" s="1"/>
  <c r="DD590" i="4"/>
  <c r="EF590" i="4" s="1"/>
  <c r="DD548" i="4"/>
  <c r="EF548" i="4"/>
  <c r="DE532" i="4"/>
  <c r="EG532" i="4" s="1"/>
  <c r="DD521" i="4"/>
  <c r="EF521" i="4" s="1"/>
  <c r="DD509" i="4"/>
  <c r="EF509" i="4" s="1"/>
  <c r="DE525" i="4"/>
  <c r="EG525" i="4" s="1"/>
  <c r="DE606" i="4"/>
  <c r="EG606" i="4" s="1"/>
  <c r="DE596" i="4"/>
  <c r="EG596" i="4" s="1"/>
  <c r="DE584" i="4"/>
  <c r="EG584" i="4" s="1"/>
  <c r="DD508" i="4"/>
  <c r="EF508" i="4" s="1"/>
  <c r="DE526" i="4"/>
  <c r="EG526" i="4" s="1"/>
  <c r="DD541" i="4"/>
  <c r="EF541" i="4" s="1"/>
  <c r="DE605" i="4"/>
  <c r="EG605" i="4" s="1"/>
  <c r="DD570" i="4"/>
  <c r="EF570" i="4"/>
  <c r="DE549" i="4"/>
  <c r="EG549" i="4" s="1"/>
  <c r="DD550" i="4"/>
  <c r="EF550" i="4" s="1"/>
  <c r="DD538" i="4"/>
  <c r="EF538" i="4" s="1"/>
  <c r="DD612" i="4"/>
  <c r="EF612" i="4" s="1"/>
  <c r="DD599" i="4"/>
  <c r="EF599" i="4" s="1"/>
  <c r="DE592" i="4"/>
  <c r="EG592" i="4" s="1"/>
  <c r="DD581" i="4"/>
  <c r="EF581" i="4"/>
  <c r="DD568" i="4"/>
  <c r="EF568" i="4"/>
  <c r="DD545" i="4"/>
  <c r="EF545" i="4"/>
  <c r="DE578" i="4"/>
  <c r="EG578" i="4" s="1"/>
  <c r="DD600" i="4"/>
  <c r="EF600" i="4" s="1"/>
  <c r="DD609" i="4"/>
  <c r="EF609" i="4"/>
  <c r="DE591" i="4"/>
  <c r="EG591" i="4" s="1"/>
  <c r="DD586" i="4"/>
  <c r="EF586" i="4" s="1"/>
  <c r="DE574" i="4"/>
  <c r="EG574" i="4" s="1"/>
  <c r="DE548" i="4"/>
  <c r="EG548" i="4" s="1"/>
  <c r="DD556" i="4"/>
  <c r="EF556" i="4" s="1"/>
  <c r="DE559" i="4"/>
  <c r="EG559" i="4" s="1"/>
  <c r="DD560" i="4"/>
  <c r="EF560" i="4" s="1"/>
  <c r="DE534" i="4"/>
  <c r="EG534" i="4" s="1"/>
  <c r="DD565" i="4"/>
  <c r="EF565" i="4"/>
  <c r="DE555" i="4"/>
  <c r="EG555" i="4" s="1"/>
  <c r="DE573" i="4"/>
  <c r="EG573" i="4" s="1"/>
  <c r="DE569" i="4"/>
  <c r="EG569" i="4" s="1"/>
  <c r="DE576" i="4"/>
  <c r="EG576" i="4" s="1"/>
  <c r="DD587" i="4"/>
  <c r="EF587" i="4"/>
  <c r="DD592" i="4"/>
  <c r="EF592" i="4" s="1"/>
  <c r="DD571" i="4"/>
  <c r="EF571" i="4"/>
  <c r="DE612" i="4"/>
  <c r="EG612" i="4" s="1"/>
  <c r="DE568" i="4"/>
  <c r="EG568" i="4" s="1"/>
  <c r="DE577" i="4"/>
  <c r="EG577" i="4" s="1"/>
  <c r="DE519" i="4"/>
  <c r="EG519" i="4" s="1"/>
  <c r="DD530" i="4"/>
  <c r="EF530" i="4" s="1"/>
  <c r="DD601" i="4"/>
  <c r="EF601" i="4" s="1"/>
  <c r="DE585" i="4"/>
  <c r="EG585" i="4" s="1"/>
  <c r="DD584" i="4"/>
  <c r="EF584" i="4"/>
  <c r="DD515" i="4"/>
  <c r="EF515" i="4" s="1"/>
  <c r="DE530" i="4"/>
  <c r="EG530" i="4" s="1"/>
  <c r="DD563" i="4"/>
  <c r="EF563" i="4" s="1"/>
  <c r="DE588" i="4"/>
  <c r="EG588" i="4" s="1"/>
  <c r="DD598" i="4"/>
  <c r="EF598" i="4"/>
  <c r="DD583" i="4"/>
  <c r="EF583" i="4" s="1"/>
  <c r="DE510" i="4"/>
  <c r="EG510" i="4" s="1"/>
  <c r="DE611" i="4"/>
  <c r="EG611" i="4" s="1"/>
  <c r="DE601" i="4"/>
  <c r="EG601" i="4" s="1"/>
  <c r="DE599" i="4"/>
  <c r="EG599" i="4" s="1"/>
  <c r="DD607" i="4"/>
  <c r="EF607" i="4"/>
  <c r="DE589" i="4"/>
  <c r="EG589" i="4" s="1"/>
  <c r="DD578" i="4"/>
  <c r="EF578" i="4"/>
  <c r="DD596" i="4"/>
  <c r="EF596" i="4" s="1"/>
  <c r="DD566" i="4"/>
  <c r="EF566" i="4" s="1"/>
  <c r="DD579" i="4"/>
  <c r="EF579" i="4" s="1"/>
  <c r="DD588" i="4"/>
  <c r="EF588" i="4" s="1"/>
  <c r="DE562" i="4"/>
  <c r="EG562" i="4" s="1"/>
  <c r="DD574" i="4"/>
  <c r="EF574" i="4"/>
  <c r="DD564" i="4"/>
  <c r="EF564" i="4"/>
  <c r="DE581" i="4"/>
  <c r="EG581" i="4" s="1"/>
  <c r="DD537" i="4"/>
  <c r="EF537" i="4" s="1"/>
  <c r="DE520" i="4"/>
  <c r="EG520" i="4" s="1"/>
  <c r="DD507" i="4"/>
  <c r="EF507" i="4" s="1"/>
  <c r="DD539" i="4"/>
  <c r="EF539" i="4" s="1"/>
  <c r="DD513" i="4"/>
  <c r="EF513" i="4"/>
  <c r="DD546" i="4"/>
  <c r="EF546" i="4" s="1"/>
  <c r="DE546" i="4"/>
  <c r="EG546" i="4" s="1"/>
  <c r="DE514" i="4"/>
  <c r="EG514" i="4" s="1"/>
  <c r="DD535" i="4"/>
  <c r="EF535" i="4"/>
  <c r="DD552" i="4"/>
  <c r="EF552" i="4"/>
  <c r="DE495" i="4"/>
  <c r="EG495" i="4" s="1"/>
  <c r="DD483" i="4"/>
  <c r="EF483" i="4" s="1"/>
  <c r="DE477" i="4"/>
  <c r="EG477" i="4" s="1"/>
  <c r="DD461" i="4"/>
  <c r="EF461" i="4" s="1"/>
  <c r="DD468" i="4"/>
  <c r="EF468" i="4" s="1"/>
  <c r="DD501" i="4"/>
  <c r="EF501" i="4" s="1"/>
  <c r="DD504" i="4"/>
  <c r="EF504" i="4" s="1"/>
  <c r="DE497" i="4"/>
  <c r="EG497" i="4" s="1"/>
  <c r="DE498" i="4"/>
  <c r="EG498" i="4" s="1"/>
  <c r="DE500" i="4"/>
  <c r="EG500" i="4" s="1"/>
  <c r="DE484" i="4"/>
  <c r="EG484" i="4" s="1"/>
  <c r="DE459" i="4"/>
  <c r="EG459" i="4" s="1"/>
  <c r="DE474" i="4"/>
  <c r="EG474" i="4" s="1"/>
  <c r="DE478" i="4"/>
  <c r="EG478" i="4" s="1"/>
  <c r="DE465" i="4"/>
  <c r="EG465" i="4" s="1"/>
  <c r="DE468" i="4"/>
  <c r="EG468" i="4" s="1"/>
  <c r="DD460" i="4"/>
  <c r="EF460" i="4" s="1"/>
  <c r="DE494" i="4"/>
  <c r="EG494" i="4" s="1"/>
  <c r="DD495" i="4"/>
  <c r="EF495" i="4" s="1"/>
  <c r="DD484" i="4"/>
  <c r="EF484" i="4" s="1"/>
  <c r="DD479" i="4"/>
  <c r="EF479" i="4" s="1"/>
  <c r="DE502" i="4"/>
  <c r="EG502" i="4" s="1"/>
  <c r="DE476" i="4"/>
  <c r="EG476" i="4" s="1"/>
  <c r="DE466" i="4"/>
  <c r="EG466" i="4" s="1"/>
  <c r="DE479" i="4"/>
  <c r="EG479" i="4" s="1"/>
  <c r="DE489" i="4"/>
  <c r="EG489" i="4" s="1"/>
  <c r="DE460" i="4"/>
  <c r="EG460" i="4" s="1"/>
  <c r="DD489" i="4"/>
  <c r="EF489" i="4" s="1"/>
  <c r="EF498" i="4"/>
  <c r="DD498" i="4"/>
  <c r="DD480" i="4"/>
  <c r="EF480" i="4" s="1"/>
  <c r="DD487" i="4"/>
  <c r="EF487" i="4" s="1"/>
  <c r="DD500" i="4"/>
  <c r="EF500" i="4"/>
  <c r="EF490" i="4"/>
  <c r="DD490" i="4"/>
  <c r="DD503" i="4"/>
  <c r="EF503" i="4"/>
  <c r="DD492" i="4"/>
  <c r="EF492" i="4" s="1"/>
  <c r="DD486" i="4"/>
  <c r="EF486" i="4"/>
  <c r="DE504" i="4"/>
  <c r="EG504" i="4" s="1"/>
  <c r="DD482" i="4"/>
  <c r="EF482" i="4"/>
  <c r="DD464" i="4"/>
  <c r="EF464" i="4" s="1"/>
  <c r="DE470" i="4"/>
  <c r="EG470" i="4" s="1"/>
  <c r="EF493" i="4"/>
  <c r="DD493" i="4"/>
  <c r="DE492" i="4"/>
  <c r="EG492" i="4" s="1"/>
  <c r="DE506" i="4"/>
  <c r="EG506" i="4" s="1"/>
  <c r="DD494" i="4"/>
  <c r="EF494" i="4" s="1"/>
  <c r="DE475" i="4"/>
  <c r="EG475" i="4" s="1"/>
  <c r="DD485" i="4"/>
  <c r="EF485" i="4" s="1"/>
  <c r="DD459" i="4"/>
  <c r="EF459" i="4" s="1"/>
  <c r="DD466" i="4"/>
  <c r="EF466" i="4" s="1"/>
  <c r="EF506" i="4"/>
  <c r="DD506" i="4"/>
  <c r="DE493" i="4"/>
  <c r="EG493" i="4" s="1"/>
  <c r="DE482" i="4"/>
  <c r="EG482" i="4" s="1"/>
  <c r="DE485" i="4"/>
  <c r="EG485" i="4" s="1"/>
  <c r="DD475" i="4"/>
  <c r="EF475" i="4" s="1"/>
  <c r="DE471" i="4"/>
  <c r="EG471" i="4" s="1"/>
  <c r="EF474" i="4"/>
  <c r="DD474" i="4"/>
  <c r="DE458" i="4"/>
  <c r="EG458" i="4" s="1"/>
  <c r="DE464" i="4"/>
  <c r="EG464" i="4" s="1"/>
  <c r="DE491" i="4"/>
  <c r="EG491" i="4" s="1"/>
  <c r="DD467" i="4"/>
  <c r="EF467" i="4" s="1"/>
  <c r="DD473" i="4"/>
  <c r="EF473" i="4" s="1"/>
  <c r="DD463" i="4"/>
  <c r="EF463" i="4" s="1"/>
  <c r="DE481" i="4"/>
  <c r="EG481" i="4" s="1"/>
  <c r="DD478" i="4"/>
  <c r="EF478" i="4" s="1"/>
  <c r="DD502" i="4"/>
  <c r="EF502" i="4" s="1"/>
  <c r="DE496" i="4"/>
  <c r="EG496" i="4" s="1"/>
  <c r="DD462" i="4"/>
  <c r="EF462" i="4" s="1"/>
  <c r="DE487" i="4"/>
  <c r="EG487" i="4" s="1"/>
  <c r="DE503" i="4"/>
  <c r="EG503" i="4" s="1"/>
  <c r="DE499" i="4"/>
  <c r="EG499" i="4" s="1"/>
  <c r="DD481" i="4"/>
  <c r="EF481" i="4" s="1"/>
  <c r="DD471" i="4"/>
  <c r="EF471" i="4" s="1"/>
  <c r="DD496" i="4"/>
  <c r="EF496" i="4"/>
  <c r="DD472" i="4"/>
  <c r="EF472" i="4" s="1"/>
  <c r="DD477" i="4"/>
  <c r="EF477" i="4" s="1"/>
  <c r="EF470" i="4"/>
  <c r="DD470" i="4"/>
  <c r="DD449" i="4"/>
  <c r="EF449" i="4" s="1"/>
  <c r="EF445" i="4"/>
  <c r="DD445" i="4"/>
  <c r="DD439" i="4"/>
  <c r="EF439" i="4" s="1"/>
  <c r="DD426" i="4"/>
  <c r="EF426" i="4" s="1"/>
  <c r="DD433" i="4"/>
  <c r="EF433" i="4" s="1"/>
  <c r="EF456" i="4"/>
  <c r="DD456" i="4"/>
  <c r="DD452" i="4"/>
  <c r="EF452" i="4" s="1"/>
  <c r="DD451" i="4"/>
  <c r="EF451" i="4"/>
  <c r="DE450" i="4"/>
  <c r="EG450" i="4" s="1"/>
  <c r="DE446" i="4"/>
  <c r="EG446" i="4" s="1"/>
  <c r="DE426" i="4"/>
  <c r="EG426" i="4" s="1"/>
  <c r="DD430" i="4"/>
  <c r="EF430" i="4" s="1"/>
  <c r="DE452" i="4"/>
  <c r="EG452" i="4" s="1"/>
  <c r="DE448" i="4"/>
  <c r="EG448" i="4" s="1"/>
  <c r="DD450" i="4"/>
  <c r="EF450" i="4"/>
  <c r="DD436" i="4"/>
  <c r="EF436" i="4"/>
  <c r="DE441" i="4"/>
  <c r="EG441" i="4" s="1"/>
  <c r="EF457" i="4"/>
  <c r="DD457" i="4"/>
  <c r="DD453" i="4"/>
  <c r="EF453" i="4" s="1"/>
  <c r="DD441" i="4"/>
  <c r="EF441" i="4"/>
  <c r="DE442" i="4"/>
  <c r="EG442" i="4" s="1"/>
  <c r="DE444" i="4"/>
  <c r="EG444" i="4" s="1"/>
  <c r="DD442" i="4"/>
  <c r="EF442" i="4"/>
  <c r="DE435" i="4"/>
  <c r="EG435" i="4" s="1"/>
  <c r="DE432" i="4"/>
  <c r="EG432" i="4" s="1"/>
  <c r="DD437" i="4"/>
  <c r="EF437" i="4" s="1"/>
  <c r="DD454" i="4"/>
  <c r="EF454" i="4"/>
  <c r="DD443" i="4"/>
  <c r="EF443" i="4"/>
  <c r="DD431" i="4"/>
  <c r="EF431" i="4" s="1"/>
  <c r="DE457" i="4"/>
  <c r="EG457" i="4" s="1"/>
  <c r="DE451" i="4"/>
  <c r="EG451" i="4" s="1"/>
  <c r="DE456" i="4"/>
  <c r="EG456" i="4" s="1"/>
  <c r="DE453" i="4"/>
  <c r="EG453" i="4" s="1"/>
  <c r="DE427" i="4"/>
  <c r="EG427" i="4" s="1"/>
  <c r="DE429" i="4"/>
  <c r="EG429" i="4" s="1"/>
  <c r="DD432" i="4"/>
  <c r="EF432" i="4" s="1"/>
  <c r="DE430" i="4"/>
  <c r="EG430" i="4" s="1"/>
  <c r="DD447" i="4"/>
  <c r="EF447" i="4" s="1"/>
  <c r="DD440" i="4"/>
  <c r="EF440" i="4"/>
  <c r="DE434" i="4"/>
  <c r="EG434" i="4" s="1"/>
  <c r="DD455" i="4"/>
  <c r="EF455" i="4"/>
  <c r="DD438" i="4"/>
  <c r="EF438" i="4" s="1"/>
  <c r="DD434" i="4"/>
  <c r="EF434" i="4" s="1"/>
  <c r="DE437" i="4"/>
  <c r="EG437" i="4" s="1"/>
  <c r="DE377" i="4"/>
  <c r="EG377" i="4" s="1"/>
  <c r="DD382" i="4"/>
  <c r="EF382" i="4" s="1"/>
  <c r="DD350" i="4"/>
  <c r="EF350" i="4"/>
  <c r="DD397" i="4"/>
  <c r="EF397" i="4" s="1"/>
  <c r="DD374" i="4"/>
  <c r="EF374" i="4"/>
  <c r="DD363" i="4"/>
  <c r="EF363" i="4" s="1"/>
  <c r="DE393" i="4"/>
  <c r="EG393" i="4" s="1"/>
  <c r="DD389" i="4"/>
  <c r="EF389" i="4" s="1"/>
  <c r="DE383" i="4"/>
  <c r="EG383" i="4" s="1"/>
  <c r="DD372" i="4"/>
  <c r="EF372" i="4" s="1"/>
  <c r="DD395" i="4"/>
  <c r="EF395" i="4" s="1"/>
  <c r="DD388" i="4"/>
  <c r="EF388" i="4"/>
  <c r="DE351" i="4"/>
  <c r="EG351" i="4" s="1"/>
  <c r="DD384" i="4"/>
  <c r="EF384" i="4"/>
  <c r="DE370" i="4"/>
  <c r="EG370" i="4" s="1"/>
  <c r="DD351" i="4"/>
  <c r="EF351" i="4"/>
  <c r="DE357" i="4"/>
  <c r="EG357" i="4" s="1"/>
  <c r="DD366" i="4"/>
  <c r="EF366" i="4" s="1"/>
  <c r="DE392" i="4"/>
  <c r="EG392" i="4" s="1"/>
  <c r="DD393" i="4"/>
  <c r="EF393" i="4" s="1"/>
  <c r="DD383" i="4"/>
  <c r="EF383" i="4"/>
  <c r="DE367" i="4"/>
  <c r="EG367" i="4" s="1"/>
  <c r="DE372" i="4"/>
  <c r="EG372" i="4" s="1"/>
  <c r="DE362" i="4"/>
  <c r="EG362" i="4" s="1"/>
  <c r="DD359" i="4"/>
  <c r="EF359" i="4"/>
  <c r="DE376" i="4"/>
  <c r="EG376" i="4" s="1"/>
  <c r="DD392" i="4"/>
  <c r="EF392" i="4" s="1"/>
  <c r="DE371" i="4"/>
  <c r="EG371" i="4" s="1"/>
  <c r="DD357" i="4"/>
  <c r="EF357" i="4" s="1"/>
  <c r="DE355" i="4"/>
  <c r="EG355" i="4" s="1"/>
  <c r="DE388" i="4"/>
  <c r="EG388" i="4" s="1"/>
  <c r="DD398" i="4"/>
  <c r="EF398" i="4" s="1"/>
  <c r="DE389" i="4"/>
  <c r="EG389" i="4" s="1"/>
  <c r="DD385" i="4"/>
  <c r="EF385" i="4" s="1"/>
  <c r="DE386" i="4"/>
  <c r="EG386" i="4" s="1"/>
  <c r="DE397" i="4"/>
  <c r="EG397" i="4" s="1"/>
  <c r="DE380" i="4"/>
  <c r="EG380" i="4" s="1"/>
  <c r="DE394" i="4"/>
  <c r="EG394" i="4" s="1"/>
  <c r="DD370" i="4"/>
  <c r="EF370" i="4" s="1"/>
  <c r="DD353" i="4"/>
  <c r="EF353" i="4"/>
  <c r="DE350" i="4"/>
  <c r="EG350" i="4" s="1"/>
  <c r="DD356" i="4"/>
  <c r="EF356" i="4" s="1"/>
  <c r="DD375" i="4"/>
  <c r="EF375" i="4" s="1"/>
  <c r="DE395" i="4"/>
  <c r="EG395" i="4" s="1"/>
  <c r="DE363" i="4"/>
  <c r="EG363" i="4" s="1"/>
  <c r="DE356" i="4"/>
  <c r="EG356" i="4" s="1"/>
  <c r="DE385" i="4"/>
  <c r="EG385" i="4" s="1"/>
  <c r="DD386" i="4"/>
  <c r="EF386" i="4" s="1"/>
  <c r="DD352" i="4"/>
  <c r="EF352" i="4" s="1"/>
  <c r="DE382" i="4"/>
  <c r="EG382" i="4" s="1"/>
  <c r="DE365" i="4"/>
  <c r="EG365" i="4" s="1"/>
  <c r="DE358" i="4"/>
  <c r="EG358" i="4" s="1"/>
  <c r="DE387" i="4"/>
  <c r="EG387" i="4" s="1"/>
  <c r="DD394" i="4"/>
  <c r="EF394" i="4" s="1"/>
  <c r="DE391" i="4"/>
  <c r="EG391" i="4" s="1"/>
  <c r="DE398" i="4"/>
  <c r="EG398" i="4" s="1"/>
  <c r="DE352" i="4"/>
  <c r="EG352" i="4" s="1"/>
  <c r="DE366" i="4"/>
  <c r="EG366" i="4" s="1"/>
  <c r="DD376" i="4"/>
  <c r="EF376" i="4" s="1"/>
  <c r="DD396" i="4"/>
  <c r="EF396" i="4"/>
  <c r="DE353" i="4"/>
  <c r="EG353" i="4" s="1"/>
  <c r="DD358" i="4"/>
  <c r="EF358" i="4"/>
  <c r="DD355" i="4"/>
  <c r="EF355" i="4" s="1"/>
  <c r="DE361" i="4"/>
  <c r="EG361" i="4" s="1"/>
  <c r="DD391" i="4"/>
  <c r="EF391" i="4" s="1"/>
  <c r="DE384" i="4"/>
  <c r="EG384" i="4" s="1"/>
  <c r="DE360" i="4"/>
  <c r="EG360" i="4" s="1"/>
  <c r="DD367" i="4"/>
  <c r="EF367" i="4"/>
  <c r="DD390" i="4"/>
  <c r="EF390" i="4" s="1"/>
  <c r="DD387" i="4"/>
  <c r="EF387" i="4"/>
  <c r="DD377" i="4"/>
  <c r="EF377" i="4"/>
  <c r="DE359" i="4"/>
  <c r="EG359" i="4" s="1"/>
  <c r="DE378" i="4"/>
  <c r="EG378" i="4" s="1"/>
  <c r="DD371" i="4"/>
  <c r="EF371" i="4"/>
  <c r="DD373" i="4"/>
  <c r="EF373" i="4" s="1"/>
  <c r="DD362" i="4"/>
  <c r="EF362" i="4"/>
  <c r="DD360" i="4"/>
  <c r="EF360" i="4" s="1"/>
  <c r="DE342" i="4"/>
  <c r="EG342" i="4" s="1"/>
  <c r="DD344" i="4"/>
  <c r="EF344" i="4" s="1"/>
  <c r="DE344" i="4"/>
  <c r="EG344" i="4" s="1"/>
  <c r="DD346" i="4"/>
  <c r="EF346" i="4"/>
  <c r="DE340" i="4"/>
  <c r="EG340" i="4" s="1"/>
  <c r="EF348" i="4"/>
  <c r="DD348" i="4"/>
  <c r="DD341" i="4"/>
  <c r="EF341" i="4" s="1"/>
  <c r="DE349" i="4"/>
  <c r="EG349" i="4" s="1"/>
  <c r="DD335" i="4"/>
  <c r="EF335" i="4"/>
  <c r="DE348" i="4"/>
  <c r="EG348" i="4" s="1"/>
  <c r="DD345" i="4"/>
  <c r="EF345" i="4" s="1"/>
  <c r="DD339" i="4"/>
  <c r="EF339" i="4"/>
  <c r="DD343" i="4"/>
  <c r="EF343" i="4"/>
  <c r="DD347" i="4"/>
  <c r="EF347" i="4" s="1"/>
  <c r="DE337" i="4"/>
  <c r="EG337" i="4" s="1"/>
  <c r="DE341" i="4"/>
  <c r="EG341" i="4" s="1"/>
  <c r="DE335" i="4"/>
  <c r="EG335" i="4" s="1"/>
  <c r="DD336" i="4"/>
  <c r="EF336" i="4" s="1"/>
  <c r="DE345" i="4"/>
  <c r="EG345" i="4" s="1"/>
  <c r="DD349" i="4"/>
  <c r="EF349" i="4" s="1"/>
  <c r="DE336" i="4"/>
  <c r="EG336" i="4" s="1"/>
  <c r="DD272" i="4"/>
  <c r="EF272" i="4" s="1"/>
  <c r="DE267" i="4"/>
  <c r="EG267" i="4" s="1"/>
  <c r="DE275" i="4"/>
  <c r="EG275" i="4" s="1"/>
  <c r="DD264" i="4"/>
  <c r="EF264" i="4" s="1"/>
  <c r="DD266" i="4"/>
  <c r="EF266" i="4" s="1"/>
  <c r="EF263" i="4"/>
  <c r="DD263" i="4"/>
  <c r="EF268" i="4"/>
  <c r="DD268" i="4"/>
  <c r="DE271" i="4"/>
  <c r="EG271" i="4" s="1"/>
  <c r="DD273" i="4"/>
  <c r="EF273" i="4" s="1"/>
  <c r="DD270" i="4"/>
  <c r="EF270" i="4" s="1"/>
  <c r="DD262" i="4"/>
  <c r="EF262" i="4" s="1"/>
  <c r="DE263" i="4"/>
  <c r="EG263" i="4" s="1"/>
  <c r="DE276" i="4"/>
  <c r="EG276" i="4" s="1"/>
  <c r="DD269" i="4"/>
  <c r="EF269" i="4" s="1"/>
  <c r="DD275" i="4"/>
  <c r="EF275" i="4" s="1"/>
  <c r="DE264" i="4"/>
  <c r="EG264" i="4" s="1"/>
  <c r="DE266" i="4"/>
  <c r="EG266" i="4" s="1"/>
  <c r="DD274" i="4"/>
  <c r="EF274" i="4" s="1"/>
  <c r="DD271" i="4"/>
  <c r="EF271" i="4" s="1"/>
  <c r="DE268" i="4"/>
  <c r="EG268" i="4" s="1"/>
  <c r="DE272" i="4"/>
  <c r="EG272" i="4" s="1"/>
  <c r="DD276" i="4"/>
  <c r="EF276" i="4" s="1"/>
  <c r="DD265" i="4"/>
  <c r="EF265" i="4" s="1"/>
  <c r="DD261" i="4"/>
  <c r="EF261" i="4" s="1"/>
  <c r="DD258" i="4"/>
  <c r="EF258" i="4" s="1"/>
  <c r="DE259" i="4"/>
  <c r="EG259" i="4" s="1"/>
  <c r="DE258" i="4"/>
  <c r="EG258" i="4" s="1"/>
  <c r="DE261" i="4"/>
  <c r="EG261" i="4" s="1"/>
  <c r="DE255" i="4"/>
  <c r="EG255" i="4" s="1"/>
  <c r="DE254" i="4"/>
  <c r="EG254" i="4" s="1"/>
  <c r="DD259" i="4"/>
  <c r="EF259" i="4"/>
  <c r="DD257" i="4"/>
  <c r="EF257" i="4" s="1"/>
  <c r="DD255" i="4"/>
  <c r="EF255" i="4" s="1"/>
  <c r="DE257" i="4"/>
  <c r="EG257" i="4" s="1"/>
  <c r="DD254" i="4"/>
  <c r="EF254" i="4"/>
  <c r="DE243" i="4"/>
  <c r="EG243" i="4" s="1"/>
  <c r="DE236" i="4"/>
  <c r="EG236" i="4" s="1"/>
  <c r="DE228" i="4"/>
  <c r="EG228" i="4" s="1"/>
  <c r="DE234" i="4"/>
  <c r="EG234" i="4" s="1"/>
  <c r="DD242" i="4"/>
  <c r="EF242" i="4" s="1"/>
  <c r="DD252" i="4"/>
  <c r="EF252" i="4" s="1"/>
  <c r="DE251" i="4"/>
  <c r="EG251" i="4" s="1"/>
  <c r="DD232" i="4"/>
  <c r="EF232" i="4"/>
  <c r="DE248" i="4"/>
  <c r="EG248" i="4" s="1"/>
  <c r="DD240" i="4"/>
  <c r="EF240" i="4" s="1"/>
  <c r="DD238" i="4"/>
  <c r="EF238" i="4" s="1"/>
  <c r="DD244" i="4"/>
  <c r="EF244" i="4" s="1"/>
  <c r="DE242" i="4"/>
  <c r="EG242" i="4" s="1"/>
  <c r="DE246" i="4"/>
  <c r="EG246" i="4" s="1"/>
  <c r="DD247" i="4"/>
  <c r="EF247" i="4" s="1"/>
  <c r="DD231" i="4"/>
  <c r="EF231" i="4" s="1"/>
  <c r="DE232" i="4"/>
  <c r="EG232" i="4" s="1"/>
  <c r="DE245" i="4"/>
  <c r="EG245" i="4" s="1"/>
  <c r="DD233" i="4"/>
  <c r="EF233" i="4" s="1"/>
  <c r="DD237" i="4"/>
  <c r="EF237" i="4"/>
  <c r="DE230" i="4"/>
  <c r="EG230" i="4" s="1"/>
  <c r="DD253" i="4"/>
  <c r="EF253" i="4" s="1"/>
  <c r="DD250" i="4"/>
  <c r="EF250" i="4" s="1"/>
  <c r="DD239" i="4"/>
  <c r="EF239" i="4"/>
  <c r="DE249" i="4"/>
  <c r="EG249" i="4" s="1"/>
  <c r="DE240" i="4"/>
  <c r="EG240" i="4" s="1"/>
  <c r="DD230" i="4"/>
  <c r="EF230" i="4" s="1"/>
  <c r="DD243" i="4"/>
  <c r="EF243" i="4"/>
  <c r="DD229" i="4"/>
  <c r="EF229" i="4" s="1"/>
  <c r="DD234" i="4"/>
  <c r="EF234" i="4"/>
  <c r="DE247" i="4"/>
  <c r="EG247" i="4" s="1"/>
  <c r="DE241" i="4"/>
  <c r="EG241" i="4" s="1"/>
  <c r="DE229" i="4"/>
  <c r="EG229" i="4" s="1"/>
  <c r="DD228" i="4"/>
  <c r="EF228" i="4"/>
  <c r="DE244" i="4"/>
  <c r="EG244" i="4" s="1"/>
  <c r="DD241" i="4"/>
  <c r="EF241" i="4" s="1"/>
  <c r="DE235" i="4"/>
  <c r="EG235" i="4" s="1"/>
  <c r="DD245" i="4"/>
  <c r="EF245" i="4" s="1"/>
  <c r="DE237" i="4"/>
  <c r="EG237" i="4" s="1"/>
  <c r="DE227" i="4"/>
  <c r="EG227" i="4" s="1"/>
  <c r="DE253" i="4"/>
  <c r="EG253" i="4" s="1"/>
  <c r="DD251" i="4"/>
  <c r="EF251" i="4"/>
  <c r="DE238" i="4"/>
  <c r="EG238" i="4" s="1"/>
  <c r="DE252" i="4"/>
  <c r="EG252" i="4" s="1"/>
  <c r="DE233" i="4"/>
  <c r="EG233" i="4" s="1"/>
  <c r="DD226" i="4"/>
  <c r="EF226" i="4" s="1"/>
  <c r="DE223" i="4"/>
  <c r="EG223" i="4" s="1"/>
  <c r="DE215" i="4"/>
  <c r="EG215" i="4" s="1"/>
  <c r="DE208" i="4"/>
  <c r="EG208" i="4" s="1"/>
  <c r="DE217" i="4"/>
  <c r="EG217" i="4" s="1"/>
  <c r="DE206" i="4"/>
  <c r="EG206" i="4" s="1"/>
  <c r="DD204" i="4"/>
  <c r="EF204" i="4" s="1"/>
  <c r="DD208" i="4"/>
  <c r="EF208" i="4" s="1"/>
  <c r="DD222" i="4"/>
  <c r="EF222" i="4" s="1"/>
  <c r="DE218" i="4"/>
  <c r="EG218" i="4" s="1"/>
  <c r="DD212" i="4"/>
  <c r="EF212" i="4"/>
  <c r="DE226" i="4"/>
  <c r="EG226" i="4" s="1"/>
  <c r="DE205" i="4"/>
  <c r="EG205" i="4" s="1"/>
  <c r="EF225" i="4"/>
  <c r="DD225" i="4"/>
  <c r="DD205" i="4"/>
  <c r="EF205" i="4" s="1"/>
  <c r="DD201" i="4"/>
  <c r="EF201" i="4"/>
  <c r="DD217" i="4"/>
  <c r="EF217" i="4" s="1"/>
  <c r="DE212" i="4"/>
  <c r="EG212" i="4" s="1"/>
  <c r="DD211" i="4"/>
  <c r="EF211" i="4"/>
  <c r="DD203" i="4"/>
  <c r="EF203" i="4"/>
  <c r="DE202" i="4"/>
  <c r="EG202" i="4" s="1"/>
  <c r="DD215" i="4"/>
  <c r="EF215" i="4" s="1"/>
  <c r="DD202" i="4"/>
  <c r="EF202" i="4"/>
  <c r="DE204" i="4"/>
  <c r="EG204" i="4" s="1"/>
  <c r="DD213" i="4"/>
  <c r="EF213" i="4" s="1"/>
  <c r="EF218" i="4"/>
  <c r="DD218" i="4"/>
  <c r="DE200" i="4"/>
  <c r="EG200" i="4" s="1"/>
  <c r="DD200" i="4"/>
  <c r="EF200" i="4"/>
  <c r="DE222" i="4"/>
  <c r="EG222" i="4" s="1"/>
  <c r="DE201" i="4"/>
  <c r="EG201" i="4" s="1"/>
  <c r="DE219" i="4"/>
  <c r="EG219" i="4" s="1"/>
  <c r="DD216" i="4"/>
  <c r="EF216" i="4"/>
  <c r="DD198" i="4"/>
  <c r="EF198" i="4" s="1"/>
  <c r="EF210" i="4"/>
  <c r="DD210" i="4"/>
  <c r="DD220" i="4"/>
  <c r="EF220" i="4"/>
  <c r="DE203" i="4"/>
  <c r="EG203" i="4" s="1"/>
  <c r="DE209" i="4"/>
  <c r="EG209" i="4" s="1"/>
  <c r="DE216" i="4"/>
  <c r="EG216" i="4" s="1"/>
  <c r="DD219" i="4"/>
  <c r="EF219" i="4"/>
  <c r="DD214" i="4"/>
  <c r="EF214" i="4" s="1"/>
  <c r="DE211" i="4"/>
  <c r="EG211" i="4" s="1"/>
  <c r="DD209" i="4"/>
  <c r="EF209" i="4" s="1"/>
  <c r="DD224" i="4"/>
  <c r="EF224" i="4"/>
  <c r="DE225" i="4"/>
  <c r="EG225" i="4" s="1"/>
  <c r="DE224" i="4"/>
  <c r="EG224" i="4" s="1"/>
  <c r="EF206" i="4"/>
  <c r="DD206" i="4"/>
  <c r="DD207" i="4"/>
  <c r="EF207" i="4" s="1"/>
  <c r="DD189" i="4"/>
  <c r="EF189" i="4" s="1"/>
  <c r="DE188" i="4"/>
  <c r="EG188" i="4" s="1"/>
  <c r="DE185" i="4"/>
  <c r="EG185" i="4" s="1"/>
  <c r="DD174" i="4"/>
  <c r="EF174" i="4" s="1"/>
  <c r="DE174" i="4"/>
  <c r="EG174" i="4" s="1"/>
  <c r="DD181" i="4"/>
  <c r="EF181" i="4" s="1"/>
  <c r="DD185" i="4"/>
  <c r="EF185" i="4" s="1"/>
  <c r="DD182" i="4"/>
  <c r="EF182" i="4" s="1"/>
  <c r="DE175" i="4"/>
  <c r="EG175" i="4" s="1"/>
  <c r="DD191" i="4"/>
  <c r="EF191" i="4"/>
  <c r="DD193" i="4"/>
  <c r="EF193" i="4" s="1"/>
  <c r="DD188" i="4"/>
  <c r="EF188" i="4" s="1"/>
  <c r="DE184" i="4"/>
  <c r="EG184" i="4" s="1"/>
  <c r="DD195" i="4"/>
  <c r="EF195" i="4" s="1"/>
  <c r="DE192" i="4"/>
  <c r="EG192" i="4" s="1"/>
  <c r="DD179" i="4"/>
  <c r="EF179" i="4"/>
  <c r="DE197" i="4"/>
  <c r="EG197" i="4" s="1"/>
  <c r="DD190" i="4"/>
  <c r="EF190" i="4"/>
  <c r="DE179" i="4"/>
  <c r="EG179" i="4" s="1"/>
  <c r="DD196" i="4"/>
  <c r="EF196" i="4" s="1"/>
  <c r="DD176" i="4"/>
  <c r="EF176" i="4" s="1"/>
  <c r="DD192" i="4"/>
  <c r="EF192" i="4" s="1"/>
  <c r="DD197" i="4"/>
  <c r="EF197" i="4" s="1"/>
  <c r="DD183" i="4"/>
  <c r="EF183" i="4"/>
  <c r="DE193" i="4"/>
  <c r="EG193" i="4" s="1"/>
  <c r="DD184" i="4"/>
  <c r="EF184" i="4" s="1"/>
  <c r="DD178" i="4"/>
  <c r="EF178" i="4" s="1"/>
  <c r="DE196" i="4"/>
  <c r="EG196" i="4" s="1"/>
  <c r="DE187" i="4"/>
  <c r="EG187" i="4" s="1"/>
  <c r="DD180" i="4"/>
  <c r="EF180" i="4" s="1"/>
  <c r="DD187" i="4"/>
  <c r="EF187" i="4"/>
  <c r="DZ150" i="4"/>
  <c r="DD150" i="4"/>
  <c r="EF150" i="4" s="1"/>
  <c r="EB125" i="4"/>
  <c r="DE127" i="4"/>
  <c r="EG127" i="4" s="1"/>
  <c r="DD134" i="4"/>
  <c r="EF134" i="4" s="1"/>
  <c r="DD127" i="4"/>
  <c r="EF127" i="4"/>
  <c r="EA123" i="4"/>
  <c r="DT124" i="4"/>
  <c r="DR124" i="4"/>
  <c r="EC131" i="4"/>
  <c r="EF133" i="4"/>
  <c r="EB133" i="4"/>
  <c r="DR139" i="4"/>
  <c r="DW140" i="4"/>
  <c r="DS140" i="4"/>
  <c r="EE140" i="4"/>
  <c r="ED124" i="4"/>
  <c r="DS125" i="4"/>
  <c r="DT128" i="4"/>
  <c r="EB128" i="4"/>
  <c r="ED132" i="4"/>
  <c r="EC133" i="4"/>
  <c r="EC134" i="4"/>
  <c r="DS139" i="4"/>
  <c r="DE145" i="4"/>
  <c r="EG145" i="4" s="1"/>
  <c r="DX146" i="4"/>
  <c r="DR146" i="4"/>
  <c r="DR148" i="4"/>
  <c r="DV123" i="4"/>
  <c r="DR123" i="4"/>
  <c r="ED123" i="4"/>
  <c r="DW124" i="4"/>
  <c r="DS124" i="4"/>
  <c r="EE124" i="4"/>
  <c r="DX127" i="4"/>
  <c r="DW129" i="4"/>
  <c r="EE132" i="4"/>
  <c r="DV135" i="4"/>
  <c r="DS142" i="4"/>
  <c r="DU142" i="4"/>
  <c r="DE147" i="4"/>
  <c r="EG147" i="4" s="1"/>
  <c r="DS148" i="4"/>
  <c r="DU122" i="4"/>
  <c r="EA126" i="4"/>
  <c r="DV128" i="4"/>
  <c r="DS129" i="4"/>
  <c r="DS131" i="4"/>
  <c r="DR130" i="4"/>
  <c r="EB132" i="4"/>
  <c r="DE144" i="4"/>
  <c r="EG144" i="4" s="1"/>
  <c r="DX126" i="4"/>
  <c r="DR126" i="4"/>
  <c r="DS123" i="4"/>
  <c r="DW128" i="4"/>
  <c r="DS130" i="4"/>
  <c r="DU130" i="4"/>
  <c r="DE133" i="4"/>
  <c r="EG133" i="4" s="1"/>
  <c r="DE135" i="4"/>
  <c r="EG135" i="4" s="1"/>
  <c r="DD136" i="4"/>
  <c r="EF136" i="4"/>
  <c r="EE137" i="4"/>
  <c r="EE138" i="4"/>
  <c r="EA122" i="4"/>
  <c r="DY123" i="4"/>
  <c r="DR125" i="4"/>
  <c r="DT125" i="4"/>
  <c r="DS126" i="4"/>
  <c r="DU126" i="4"/>
  <c r="ED127" i="4"/>
  <c r="DR128" i="4"/>
  <c r="DT133" i="4"/>
  <c r="DS134" i="4"/>
  <c r="DE137" i="4"/>
  <c r="EG137" i="4" s="1"/>
  <c r="DX138" i="4"/>
  <c r="DR138" i="4"/>
  <c r="DX143" i="4"/>
  <c r="DR143" i="4"/>
  <c r="DR122" i="4"/>
  <c r="EB122" i="4"/>
  <c r="DU125" i="4"/>
  <c r="EC125" i="4"/>
  <c r="DS128" i="4"/>
  <c r="EE130" i="4"/>
  <c r="DZ133" i="4"/>
  <c r="DS143" i="4"/>
  <c r="DE151" i="4"/>
  <c r="EG151" i="4" s="1"/>
  <c r="DV131" i="4"/>
  <c r="DU133" i="4"/>
  <c r="DU134" i="4"/>
  <c r="DY135" i="4"/>
  <c r="DR140" i="4"/>
  <c r="DY151" i="4"/>
  <c r="DY127" i="4"/>
  <c r="EA130" i="4"/>
  <c r="DV134" i="4"/>
  <c r="DU145" i="4"/>
  <c r="EA146" i="4"/>
  <c r="DZ151" i="4"/>
  <c r="ED131" i="4"/>
  <c r="DV149" i="4"/>
  <c r="DX122" i="4"/>
  <c r="DZ125" i="4"/>
  <c r="DR129" i="4"/>
  <c r="DR131" i="4"/>
  <c r="DS132" i="4"/>
  <c r="DW132" i="4"/>
  <c r="DE141" i="4"/>
  <c r="EG141" i="4" s="1"/>
  <c r="DT144" i="4"/>
  <c r="DR144" i="4"/>
  <c r="EB144" i="4"/>
  <c r="DV148" i="4"/>
  <c r="DR132" i="4"/>
  <c r="DT135" i="4"/>
  <c r="EB135" i="4"/>
  <c r="DW142" i="4"/>
  <c r="EA143" i="4"/>
  <c r="DR147" i="4"/>
  <c r="DX133" i="4"/>
  <c r="DR137" i="4"/>
  <c r="EA138" i="4"/>
  <c r="DZ141" i="4"/>
  <c r="DX142" i="4"/>
  <c r="DR142" i="4"/>
  <c r="DR145" i="4"/>
  <c r="DT145" i="4"/>
  <c r="DZ146" i="4"/>
  <c r="DZ149" i="4"/>
  <c r="ED134" i="4"/>
  <c r="DW136" i="4"/>
  <c r="DS136" i="4"/>
  <c r="EE136" i="4"/>
  <c r="DU138" i="4"/>
  <c r="DT140" i="4"/>
  <c r="EB140" i="4"/>
  <c r="DV143" i="4"/>
  <c r="ED143" i="4"/>
  <c r="DT146" i="4"/>
  <c r="DT148" i="4"/>
  <c r="DR149" i="4"/>
  <c r="DV151" i="4"/>
  <c r="DR151" i="4"/>
  <c r="DR135" i="4"/>
  <c r="DX136" i="4"/>
  <c r="ED139" i="4"/>
  <c r="DU141" i="4"/>
  <c r="EC141" i="4"/>
  <c r="EA142" i="4"/>
  <c r="EE145" i="4"/>
  <c r="DS146" i="4"/>
  <c r="DU149" i="4"/>
  <c r="DS149" i="4"/>
  <c r="EC149" i="4"/>
  <c r="DS150" i="4"/>
  <c r="EC150" i="4"/>
  <c r="DZ137" i="4"/>
  <c r="DR141" i="4"/>
  <c r="DV147" i="4"/>
  <c r="ED147" i="4"/>
  <c r="DW148" i="4"/>
  <c r="EE148" i="4"/>
  <c r="DX150" i="4"/>
  <c r="DT136" i="4"/>
  <c r="EB136" i="4"/>
  <c r="DU137" i="4"/>
  <c r="EC137" i="4"/>
  <c r="DS138" i="4"/>
  <c r="DY147" i="4"/>
  <c r="EA150" i="4"/>
  <c r="DD113" i="4"/>
  <c r="DV115" i="4"/>
  <c r="DZ119" i="4"/>
  <c r="DS120" i="4"/>
  <c r="DV121" i="4"/>
  <c r="DX112" i="4"/>
  <c r="DR112" i="4"/>
  <c r="EE114" i="4"/>
  <c r="DE115" i="4"/>
  <c r="EG115" i="4" s="1"/>
  <c r="EA116" i="4"/>
  <c r="DR111" i="4"/>
  <c r="EC113" i="4"/>
  <c r="DT115" i="4"/>
  <c r="EE118" i="4"/>
  <c r="DT119" i="4"/>
  <c r="DR119" i="4"/>
  <c r="EB119" i="4"/>
  <c r="DX121" i="4"/>
  <c r="DR121" i="4"/>
  <c r="EC111" i="4"/>
  <c r="DV113" i="4"/>
  <c r="ED113" i="4"/>
  <c r="DZ115" i="4"/>
  <c r="DU119" i="4"/>
  <c r="EC119" i="4"/>
  <c r="DD120" i="4"/>
  <c r="EF120" i="4" s="1"/>
  <c r="DZ120" i="4"/>
  <c r="DY121" i="4"/>
  <c r="EE116" i="4"/>
  <c r="DV117" i="4"/>
  <c r="DS112" i="4"/>
  <c r="DS113" i="4"/>
  <c r="DT114" i="4"/>
  <c r="DR114" i="4"/>
  <c r="EB114" i="4"/>
  <c r="EC115" i="4"/>
  <c r="DR116" i="4"/>
  <c r="EA118" i="4"/>
  <c r="EA114" i="4"/>
  <c r="DS116" i="4"/>
  <c r="ED117" i="4"/>
  <c r="DT111" i="4"/>
  <c r="DS114" i="4"/>
  <c r="DX117" i="4"/>
  <c r="DR117" i="4"/>
  <c r="DT118" i="4"/>
  <c r="EB118" i="4"/>
  <c r="EC121" i="4"/>
  <c r="DR118" i="4"/>
  <c r="DX116" i="4"/>
  <c r="DX120" i="4"/>
  <c r="DX82" i="4"/>
  <c r="EC80" i="4"/>
  <c r="EE80" i="4"/>
  <c r="DZ81" i="4"/>
  <c r="DX80" i="4"/>
  <c r="EA81" i="4"/>
  <c r="EB82" i="4"/>
  <c r="DE81" i="4"/>
  <c r="EG81" i="4" s="1"/>
  <c r="EC81" i="4"/>
  <c r="EA82" i="4"/>
  <c r="DT82" i="4"/>
  <c r="DD81" i="4"/>
  <c r="EF81" i="4" s="1"/>
  <c r="DR80" i="4"/>
  <c r="DR82" i="4"/>
  <c r="DW80" i="4"/>
  <c r="DU81" i="4"/>
  <c r="DV81" i="4"/>
  <c r="EB58" i="4"/>
  <c r="DD74" i="4"/>
  <c r="EF74" i="4"/>
  <c r="DD76" i="4"/>
  <c r="EF76" i="4" s="1"/>
  <c r="DZ76" i="4"/>
  <c r="DR78" i="4"/>
  <c r="EC79" i="4"/>
  <c r="DS75" i="4"/>
  <c r="DU75" i="4"/>
  <c r="EE69" i="4"/>
  <c r="DX60" i="4"/>
  <c r="DT57" i="4"/>
  <c r="DR57" i="4"/>
  <c r="DX54" i="4"/>
  <c r="ED77" i="4"/>
  <c r="DV77" i="4"/>
  <c r="DT76" i="4"/>
  <c r="DR75" i="4"/>
  <c r="EC67" i="4"/>
  <c r="DS67" i="4"/>
  <c r="DE65" i="4"/>
  <c r="EG65" i="4" s="1"/>
  <c r="DD63" i="4"/>
  <c r="EF63" i="4" s="1"/>
  <c r="DX63" i="4"/>
  <c r="DZ79" i="4"/>
  <c r="EB78" i="4"/>
  <c r="DT78" i="4"/>
  <c r="DX76" i="4"/>
  <c r="DS71" i="4"/>
  <c r="DU71" i="4"/>
  <c r="DS74" i="4"/>
  <c r="DY58" i="4"/>
  <c r="DS58" i="4"/>
  <c r="DR64" i="4"/>
  <c r="DT64" i="4"/>
  <c r="DR79" i="4"/>
  <c r="DS73" i="4"/>
  <c r="DW71" i="4"/>
  <c r="DW69" i="4"/>
  <c r="DS69" i="4"/>
  <c r="DR54" i="4"/>
  <c r="DR49" i="4"/>
  <c r="DT49" i="4"/>
  <c r="DU1" i="4"/>
  <c r="DS1" i="4"/>
  <c r="DZ75" i="4"/>
  <c r="DT74" i="4"/>
  <c r="DT71" i="4"/>
  <c r="DR71" i="4"/>
  <c r="DT69" i="4"/>
  <c r="DR69" i="4"/>
  <c r="DR58" i="4"/>
  <c r="DT79" i="4"/>
  <c r="DX74" i="4"/>
  <c r="DR73" i="4"/>
  <c r="DT73" i="4"/>
  <c r="DS70" i="4"/>
  <c r="ED65" i="4"/>
  <c r="DR65" i="4"/>
  <c r="DV65" i="4"/>
  <c r="DS61" i="4"/>
  <c r="DU61" i="4"/>
  <c r="DR55" i="4"/>
  <c r="EF68" i="4"/>
  <c r="DR67" i="4"/>
  <c r="DS79" i="4"/>
  <c r="DU79" i="4"/>
  <c r="DW67" i="4"/>
  <c r="DE64" i="4"/>
  <c r="EG64" i="4" s="1"/>
  <c r="EF60" i="4"/>
  <c r="DD60" i="4"/>
  <c r="EB74" i="4"/>
  <c r="DU72" i="4"/>
  <c r="DR62" i="4"/>
  <c r="DT62" i="4"/>
  <c r="DS78" i="4"/>
  <c r="DS76" i="4"/>
  <c r="DT75" i="4"/>
  <c r="EC68" i="4"/>
  <c r="DU67" i="4"/>
  <c r="DV64" i="4"/>
  <c r="DR61" i="4"/>
  <c r="DT61" i="4"/>
  <c r="EB48" i="4"/>
  <c r="DT48" i="4"/>
  <c r="DR48" i="4"/>
  <c r="DE48" i="4"/>
  <c r="DY48" i="4"/>
  <c r="DZ8" i="4"/>
  <c r="ED72" i="4"/>
  <c r="EA71" i="4"/>
  <c r="ED70" i="4"/>
  <c r="DR70" i="4"/>
  <c r="DV70" i="4"/>
  <c r="DV60" i="4"/>
  <c r="ED59" i="4"/>
  <c r="DS51" i="4"/>
  <c r="DR72" i="4"/>
  <c r="EB67" i="4"/>
  <c r="DT67" i="4"/>
  <c r="DR59" i="4"/>
  <c r="DX57" i="4"/>
  <c r="DU56" i="4"/>
  <c r="DR51" i="4"/>
  <c r="EE51" i="4"/>
  <c r="DX71" i="4"/>
  <c r="DV68" i="4"/>
  <c r="EA67" i="4"/>
  <c r="DR66" i="4"/>
  <c r="DV66" i="4"/>
  <c r="EE65" i="4"/>
  <c r="DW65" i="4"/>
  <c r="DZ62" i="4"/>
  <c r="DR56" i="4"/>
  <c r="DT56" i="4"/>
  <c r="DU50" i="4"/>
  <c r="DS50" i="4"/>
  <c r="ED8" i="4"/>
  <c r="DV8" i="4"/>
  <c r="DR8" i="4"/>
  <c r="DY64" i="4"/>
  <c r="EA58" i="4"/>
  <c r="DZ54" i="4"/>
  <c r="DS53" i="4"/>
  <c r="EF50" i="4"/>
  <c r="DS63" i="4"/>
  <c r="DZ60" i="4"/>
  <c r="DR53" i="4"/>
  <c r="DD52" i="4"/>
  <c r="EF52" i="4" s="1"/>
  <c r="DZ49" i="4"/>
  <c r="EC62" i="4"/>
  <c r="DU62" i="4"/>
  <c r="ED61" i="4"/>
  <c r="EE59" i="4"/>
  <c r="DW59" i="4"/>
  <c r="DS59" i="4"/>
  <c r="EE57" i="4"/>
  <c r="ED56" i="4"/>
  <c r="EC52" i="4"/>
  <c r="DU52" i="4"/>
  <c r="EE49" i="4"/>
  <c r="DW49" i="4"/>
  <c r="DR1" i="4"/>
  <c r="DS57" i="4"/>
  <c r="EC54" i="4"/>
  <c r="DU54" i="4"/>
  <c r="EC48" i="4"/>
  <c r="DU48" i="4"/>
  <c r="EE8" i="4"/>
  <c r="DS8" i="4"/>
  <c r="DW8" i="4"/>
  <c r="EC60" i="4"/>
  <c r="DU60" i="4"/>
  <c r="EA57" i="4"/>
  <c r="DS55" i="4"/>
  <c r="EE53" i="4"/>
  <c r="DW53" i="4"/>
  <c r="EB52" i="4"/>
  <c r="DT52" i="4"/>
  <c r="ED51" i="4"/>
  <c r="DV51" i="4"/>
  <c r="DY1" i="4"/>
  <c r="ED55" i="4"/>
  <c r="DV55" i="4"/>
  <c r="DY50" i="4"/>
  <c r="DS49" i="4"/>
  <c r="DX1" i="4"/>
  <c r="DW72" i="4" l="1"/>
  <c r="DE72" i="4"/>
  <c r="EG72" i="4" s="1"/>
  <c r="DY68" i="4"/>
  <c r="DE68" i="4"/>
  <c r="EG68" i="4" s="1"/>
  <c r="DW54" i="4"/>
  <c r="DE54" i="4"/>
  <c r="EG54" i="4" s="1"/>
  <c r="EG48" i="4"/>
  <c r="DU117" i="4"/>
  <c r="DE117" i="4"/>
  <c r="EG117" i="4" s="1"/>
  <c r="DU111" i="4"/>
  <c r="DE111" i="4"/>
  <c r="EG111" i="4" s="1"/>
  <c r="DY122" i="4"/>
  <c r="DE122" i="4"/>
  <c r="EG122" i="4" s="1"/>
  <c r="DY82" i="4"/>
  <c r="DE82" i="4"/>
  <c r="EG82" i="4" s="1"/>
  <c r="DE121" i="4"/>
  <c r="EG121" i="4" s="1"/>
  <c r="DU121" i="4"/>
  <c r="DE119" i="4"/>
  <c r="EG119" i="4" s="1"/>
  <c r="DD149" i="4"/>
  <c r="EF149" i="4" s="1"/>
  <c r="DD142" i="4"/>
  <c r="EF142" i="4" s="1"/>
  <c r="DE143" i="4"/>
  <c r="EG143" i="4" s="1"/>
  <c r="DD143" i="4"/>
  <c r="EF143" i="4" s="1"/>
  <c r="DD128" i="4"/>
  <c r="EF128" i="4" s="1"/>
  <c r="DE130" i="4"/>
  <c r="EG130" i="4" s="1"/>
  <c r="DD146" i="4"/>
  <c r="EF146" i="4" s="1"/>
  <c r="DE150" i="4"/>
  <c r="EG150" i="4" s="1"/>
  <c r="DE136" i="4"/>
  <c r="EG136" i="4" s="1"/>
  <c r="DD140" i="4"/>
  <c r="EF140" i="4"/>
  <c r="DD130" i="4"/>
  <c r="EF130" i="4" s="1"/>
  <c r="DE124" i="4"/>
  <c r="EG124" i="4" s="1"/>
  <c r="EF138" i="4"/>
  <c r="DD138" i="4"/>
  <c r="DE131" i="4"/>
  <c r="EG131" i="4" s="1"/>
  <c r="DE125" i="4"/>
  <c r="EG125" i="4" s="1"/>
  <c r="DE149" i="4"/>
  <c r="EG149" i="4" s="1"/>
  <c r="EF132" i="4"/>
  <c r="DD132" i="4"/>
  <c r="DE132" i="4"/>
  <c r="EG132" i="4" s="1"/>
  <c r="DE128" i="4"/>
  <c r="EG128" i="4" s="1"/>
  <c r="DE126" i="4"/>
  <c r="EG126" i="4" s="1"/>
  <c r="DE123" i="4"/>
  <c r="EG123" i="4" s="1"/>
  <c r="DE129" i="4"/>
  <c r="EG129" i="4" s="1"/>
  <c r="DE142" i="4"/>
  <c r="EG142" i="4" s="1"/>
  <c r="DD124" i="4"/>
  <c r="EF124" i="4"/>
  <c r="DE138" i="4"/>
  <c r="EG138" i="4" s="1"/>
  <c r="DD135" i="4"/>
  <c r="EF135" i="4" s="1"/>
  <c r="DD137" i="4"/>
  <c r="EF137" i="4" s="1"/>
  <c r="DD131" i="4"/>
  <c r="EF131" i="4"/>
  <c r="EF126" i="4"/>
  <c r="DD126" i="4"/>
  <c r="DD123" i="4"/>
  <c r="EF123" i="4"/>
  <c r="DE139" i="4"/>
  <c r="EG139" i="4" s="1"/>
  <c r="DE146" i="4"/>
  <c r="EG146" i="4" s="1"/>
  <c r="DD151" i="4"/>
  <c r="EF151" i="4" s="1"/>
  <c r="DD129" i="4"/>
  <c r="EF129" i="4"/>
  <c r="DD125" i="4"/>
  <c r="EF125" i="4" s="1"/>
  <c r="DE140" i="4"/>
  <c r="EG140" i="4" s="1"/>
  <c r="EF141" i="4"/>
  <c r="DD141" i="4"/>
  <c r="DD147" i="4"/>
  <c r="EF147" i="4" s="1"/>
  <c r="DD144" i="4"/>
  <c r="EF144" i="4"/>
  <c r="DE134" i="4"/>
  <c r="EG134" i="4" s="1"/>
  <c r="EF145" i="4"/>
  <c r="DD145" i="4"/>
  <c r="DD122" i="4"/>
  <c r="EF122" i="4" s="1"/>
  <c r="DE148" i="4"/>
  <c r="EG148" i="4" s="1"/>
  <c r="DD148" i="4"/>
  <c r="EF148" i="4" s="1"/>
  <c r="DD139" i="4"/>
  <c r="EF139" i="4" s="1"/>
  <c r="DE114" i="4"/>
  <c r="EG114" i="4" s="1"/>
  <c r="DE112" i="4"/>
  <c r="EG112" i="4" s="1"/>
  <c r="DD121" i="4"/>
  <c r="EF121" i="4" s="1"/>
  <c r="DD112" i="4"/>
  <c r="EF112" i="4" s="1"/>
  <c r="DD116" i="4"/>
  <c r="EF116" i="4" s="1"/>
  <c r="DD111" i="4"/>
  <c r="EF111" i="4" s="1"/>
  <c r="DD118" i="4"/>
  <c r="EF118" i="4" s="1"/>
  <c r="DD119" i="4"/>
  <c r="EF119" i="4"/>
  <c r="DE116" i="4"/>
  <c r="EG116" i="4" s="1"/>
  <c r="DD114" i="4"/>
  <c r="EF114" i="4"/>
  <c r="DE120" i="4"/>
  <c r="EG120" i="4" s="1"/>
  <c r="DD117" i="4"/>
  <c r="EF117" i="4" s="1"/>
  <c r="DE113" i="4"/>
  <c r="EG113" i="4" s="1"/>
  <c r="DD82" i="4"/>
  <c r="EF82" i="4" s="1"/>
  <c r="DD80" i="4"/>
  <c r="EF80" i="4"/>
  <c r="DD61" i="4"/>
  <c r="EF61" i="4" s="1"/>
  <c r="DE79" i="4"/>
  <c r="EG79" i="4" s="1"/>
  <c r="DD69" i="4"/>
  <c r="EF69" i="4" s="1"/>
  <c r="DE50" i="4"/>
  <c r="EG50" i="4" s="1"/>
  <c r="EF79" i="4"/>
  <c r="DD79" i="4"/>
  <c r="DE49" i="4"/>
  <c r="EG49" i="4" s="1"/>
  <c r="DD1" i="4"/>
  <c r="EF1" i="4" s="1"/>
  <c r="DD53" i="4"/>
  <c r="EF53" i="4"/>
  <c r="DE53" i="4"/>
  <c r="EG53" i="4" s="1"/>
  <c r="DD59" i="4"/>
  <c r="EF59" i="4" s="1"/>
  <c r="DE70" i="4"/>
  <c r="EG70" i="4" s="1"/>
  <c r="DD71" i="4"/>
  <c r="EF71" i="4" s="1"/>
  <c r="DD54" i="4"/>
  <c r="EF54" i="4" s="1"/>
  <c r="DE71" i="4"/>
  <c r="EG71" i="4" s="1"/>
  <c r="DD57" i="4"/>
  <c r="EF57" i="4" s="1"/>
  <c r="DD62" i="4"/>
  <c r="EF62" i="4" s="1"/>
  <c r="DD65" i="4"/>
  <c r="EF65" i="4" s="1"/>
  <c r="DE73" i="4"/>
  <c r="EG73" i="4" s="1"/>
  <c r="DE75" i="4"/>
  <c r="EG75" i="4" s="1"/>
  <c r="DE57" i="4"/>
  <c r="EG57" i="4" s="1"/>
  <c r="DE59" i="4"/>
  <c r="EG59" i="4" s="1"/>
  <c r="DD66" i="4"/>
  <c r="EF66" i="4" s="1"/>
  <c r="DD67" i="4"/>
  <c r="EF67" i="4" s="1"/>
  <c r="DD49" i="4"/>
  <c r="EF49" i="4" s="1"/>
  <c r="DE8" i="4"/>
  <c r="EG8" i="4" s="1"/>
  <c r="DD64" i="4"/>
  <c r="EF64" i="4" s="1"/>
  <c r="DE67" i="4"/>
  <c r="EG67" i="4" s="1"/>
  <c r="DD56" i="4"/>
  <c r="EF56" i="4" s="1"/>
  <c r="DD48" i="4"/>
  <c r="EF48" i="4" s="1"/>
  <c r="DD73" i="4"/>
  <c r="EF73" i="4" s="1"/>
  <c r="DD72" i="4"/>
  <c r="EF72" i="4" s="1"/>
  <c r="DE76" i="4"/>
  <c r="EG76" i="4" s="1"/>
  <c r="DE69" i="4"/>
  <c r="EG69" i="4" s="1"/>
  <c r="DE55" i="4"/>
  <c r="EG55" i="4" s="1"/>
  <c r="DE63" i="4"/>
  <c r="EG63" i="4" s="1"/>
  <c r="DD8" i="4"/>
  <c r="EF8" i="4" s="1"/>
  <c r="DE78" i="4"/>
  <c r="EG78" i="4" s="1"/>
  <c r="DE61" i="4"/>
  <c r="EG61" i="4" s="1"/>
  <c r="DE1" i="4"/>
  <c r="EG1" i="4"/>
  <c r="DE74" i="4"/>
  <c r="EG74" i="4" s="1"/>
  <c r="DD70" i="4"/>
  <c r="EF70" i="4" s="1"/>
  <c r="DD55" i="4"/>
  <c r="EF55" i="4" s="1"/>
  <c r="DE58" i="4"/>
  <c r="EG58" i="4" s="1"/>
  <c r="DD75" i="4"/>
  <c r="EF75" i="4" s="1"/>
  <c r="DD78" i="4"/>
  <c r="EF78" i="4" s="1"/>
  <c r="DD51" i="4"/>
  <c r="EF51" i="4" s="1"/>
  <c r="DE51" i="4"/>
  <c r="EG51" i="4" s="1"/>
  <c r="DD58" i="4"/>
  <c r="EF58" i="4" s="1"/>
</calcChain>
</file>

<file path=xl/comments1.xml><?xml version="1.0" encoding="utf-8"?>
<comments xmlns="http://schemas.openxmlformats.org/spreadsheetml/2006/main">
  <authors>
    <author>Lisa Cowan</author>
    <author>Lee, Cynthia M.</author>
    <author>jmarks</author>
    <author>Susan Lounsbury</author>
  </authors>
  <commentList>
    <comment ref="B82" authorId="0" shapeId="0">
      <text>
        <r>
          <rPr>
            <b/>
            <sz val="9"/>
            <color rgb="FF000000"/>
            <rFont val="Tahoma"/>
            <family val="2"/>
          </rPr>
          <t>Lisa Cowan:</t>
        </r>
        <r>
          <rPr>
            <sz val="9"/>
            <color rgb="FF000000"/>
            <rFont val="Tahoma"/>
            <family val="2"/>
          </rPr>
          <t xml:space="preserve">
All of the Delaware Tech Campuses are now being reported a single college under the Terry Campus.</t>
        </r>
      </text>
    </comment>
    <comment ref="B126" authorId="0" shapeId="0">
      <text>
        <r>
          <rPr>
            <b/>
            <sz val="9"/>
            <color rgb="FF000000"/>
            <rFont val="Tahoma"/>
            <family val="2"/>
          </rPr>
          <t>Lisa Cowan:</t>
        </r>
        <r>
          <rPr>
            <sz val="9"/>
            <color rgb="FF000000"/>
            <rFont val="Tahoma"/>
            <family val="2"/>
          </rPr>
          <t xml:space="preserve">
Combined with Southern Polytechnic State University Fall 2015.</t>
        </r>
      </text>
    </comment>
    <comment ref="B156" authorId="1" shapeId="0">
      <text>
        <r>
          <rPr>
            <b/>
            <sz val="8"/>
            <color rgb="FF000000"/>
            <rFont val="Tahoma"/>
            <family val="2"/>
          </rPr>
          <t>Lee, Cynthia M.:</t>
        </r>
        <r>
          <rPr>
            <sz val="8"/>
            <color rgb="FF000000"/>
            <rFont val="Tahoma"/>
            <family val="2"/>
          </rPr>
          <t xml:space="preserve">
Central Georgia and Middle Georgia merged starting Fall Semester and became Central Georgia with a new IPEDS# 483045 - their merged data was reported to IPEDS.</t>
        </r>
      </text>
    </comment>
    <comment ref="C158" authorId="1" shapeId="0">
      <text>
        <r>
          <rPr>
            <b/>
            <sz val="8"/>
            <color rgb="FF000000"/>
            <rFont val="Tahoma"/>
            <family val="2"/>
          </rPr>
          <t>Lee, Cynthia M.:</t>
        </r>
        <r>
          <rPr>
            <sz val="8"/>
            <color rgb="FF000000"/>
            <rFont val="Tahoma"/>
            <family val="2"/>
          </rPr>
          <t xml:space="preserve">
Altamaha and Okefenokee merged in Fall 2014 to Coastal Pines Technical College
IPEDS # 485458</t>
        </r>
      </text>
    </comment>
    <comment ref="B161" authorId="1" shapeId="0">
      <text>
        <r>
          <rPr>
            <b/>
            <sz val="8"/>
            <color rgb="FF000000"/>
            <rFont val="Tahoma"/>
            <family val="2"/>
          </rPr>
          <t>Lee, Cynthia M.:</t>
        </r>
        <r>
          <rPr>
            <sz val="8"/>
            <color rgb="FF000000"/>
            <rFont val="Tahoma"/>
            <family val="2"/>
          </rPr>
          <t xml:space="preserve">
DeKalb was renamed to Georgia Piedmont as of 10/1/11</t>
        </r>
      </text>
    </comment>
    <comment ref="C171" authorId="1" shapeId="0">
      <text>
        <r>
          <rPr>
            <b/>
            <sz val="9"/>
            <color rgb="FF000000"/>
            <rFont val="Tahoma"/>
            <family val="2"/>
          </rPr>
          <t>Lee, Cynthia M.: Southern Regional new merger from Moultrie and Southwest GA</t>
        </r>
        <r>
          <rPr>
            <sz val="9"/>
            <color rgb="FF000000"/>
            <rFont val="Tahoma"/>
            <family val="2"/>
          </rPr>
          <t xml:space="preserve">
</t>
        </r>
      </text>
    </comment>
    <comment ref="B257" authorId="0" shapeId="0">
      <text>
        <r>
          <rPr>
            <b/>
            <sz val="9"/>
            <color rgb="FF000000"/>
            <rFont val="Tahoma"/>
            <family val="2"/>
          </rPr>
          <t xml:space="preserve">Lisa Cowan: </t>
        </r>
        <r>
          <rPr>
            <sz val="9"/>
            <color rgb="FF000000"/>
            <rFont val="Tahoma"/>
            <family val="2"/>
          </rPr>
          <t xml:space="preserve">
"Beginning with the 2014-15 IPEDS reporting cycle, the University of Mississippi and the University of Mississippi Medical Center data were combined.  Combined graduation and retention trends begin with the 2006 Cohort." -M.G.</t>
        </r>
      </text>
    </comment>
    <comment ref="A277" authorId="2" shapeId="0">
      <text>
        <r>
          <rPr>
            <b/>
            <sz val="10"/>
            <color rgb="FF000000"/>
            <rFont val="Tahoma"/>
            <family val="2"/>
          </rPr>
          <t xml:space="preserve">jmarks: </t>
        </r>
        <r>
          <rPr>
            <sz val="10"/>
            <color rgb="FF000000"/>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307" authorId="3" shapeId="0">
      <text>
        <r>
          <rPr>
            <b/>
            <sz val="9"/>
            <color rgb="FF000000"/>
            <rFont val="Tahoma"/>
            <family val="2"/>
          </rPr>
          <t>Susan Lounsbury:</t>
        </r>
        <r>
          <rPr>
            <sz val="9"/>
            <color rgb="FF000000"/>
            <rFont val="Tahoma"/>
            <family val="2"/>
          </rPr>
          <t xml:space="preserve">
should faculty be reported as instructors as in prior year?</t>
        </r>
      </text>
    </comment>
  </commentList>
</comments>
</file>

<file path=xl/sharedStrings.xml><?xml version="1.0" encoding="utf-8"?>
<sst xmlns="http://schemas.openxmlformats.org/spreadsheetml/2006/main" count="4992" uniqueCount="1177">
  <si>
    <t>x</t>
  </si>
  <si>
    <t xml:space="preserve">Formula </t>
  </si>
  <si>
    <t>Part 9:  Faculty Salaries</t>
  </si>
  <si>
    <t>Section A: Numbers of Full-Time, Non-Medical Instructional Staff</t>
  </si>
  <si>
    <t>Section B: Salary Outlays</t>
  </si>
  <si>
    <t>Section C: Calculated Service Months by Rank</t>
  </si>
  <si>
    <t>Section D: Calculated Weighted Average Salary per Month</t>
  </si>
  <si>
    <t>Section E: Calculated Weighted Average 9-month-equivalent Salary</t>
  </si>
  <si>
    <t>Section F. Calculated Headcount Totals</t>
  </si>
  <si>
    <t>Section G: Calculated 9-month Equivalent Products</t>
  </si>
  <si>
    <t xml:space="preserve"> (#9 * 9) + (#10 * 10) + (#11 * 11) + (#12 * 12)</t>
  </si>
  <si>
    <t>(outlays / service months)</t>
  </si>
  <si>
    <t xml:space="preserve"> (weighted average salary per month * 9)</t>
  </si>
  <si>
    <t xml:space="preserve"> (#9 + #10 + #11 + #12)</t>
  </si>
  <si>
    <t xml:space="preserve"> (# x 9mEqv)</t>
  </si>
  <si>
    <r>
      <rPr>
        <b/>
        <sz val="10"/>
        <color rgb="FF000000"/>
        <rFont val="Arial"/>
        <family val="2"/>
      </rPr>
      <t xml:space="preserve">Data Columns:  </t>
    </r>
    <r>
      <rPr>
        <sz val="10"/>
        <color rgb="FF000000"/>
        <rFont val="Arial"/>
        <family val="2"/>
      </rPr>
      <t xml:space="preserve">White = New Data, Peach = Old Data, Purple/Grey = Calculated Data. </t>
    </r>
    <r>
      <rPr>
        <b/>
        <sz val="10"/>
        <color rgb="FF000000"/>
        <rFont val="Arial"/>
        <family val="2"/>
      </rPr>
      <t xml:space="preserve"> Please highlight changes in YELLOW</t>
    </r>
  </si>
  <si>
    <t>Professors</t>
  </si>
  <si>
    <t>Associate Professor</t>
  </si>
  <si>
    <t>Assistant Professor</t>
  </si>
  <si>
    <t>Instructor</t>
  </si>
  <si>
    <t>Other, 
Lecturer/No-Rank/Other</t>
  </si>
  <si>
    <t>Single Rank (for two-year colleges)</t>
  </si>
  <si>
    <t>Comments:  Please look for comments and answer questions; add comments as needed</t>
  </si>
  <si>
    <t>&lt;9-month</t>
  </si>
  <si>
    <t>9-month</t>
  </si>
  <si>
    <t>10-month</t>
  </si>
  <si>
    <t>11-month</t>
  </si>
  <si>
    <t>12-month</t>
  </si>
  <si>
    <t>Professor</t>
  </si>
  <si>
    <r>
      <rPr>
        <b/>
        <sz val="10"/>
        <color rgb="FF0000FF"/>
        <rFont val="Arial"/>
        <family val="2"/>
      </rPr>
      <t xml:space="preserve">Other
</t>
    </r>
    <r>
      <rPr>
        <b/>
        <sz val="10"/>
        <color rgb="FFC00000"/>
        <rFont val="Arial"/>
        <family val="2"/>
      </rPr>
      <t>Lect / No Rank / Oth</t>
    </r>
  </si>
  <si>
    <t>Single Rank
[for 2-yr cols]</t>
  </si>
  <si>
    <t>Asso 
Professor</t>
  </si>
  <si>
    <t>Asst Professor</t>
  </si>
  <si>
    <r>
      <rPr>
        <b/>
        <sz val="10"/>
        <color rgb="FF0000FF"/>
        <rFont val="Arial"/>
        <family val="2"/>
      </rPr>
      <t xml:space="preserve">Other
</t>
    </r>
    <r>
      <rPr>
        <b/>
        <sz val="10"/>
        <color rgb="FFC00000"/>
        <rFont val="Arial"/>
        <family val="2"/>
      </rPr>
      <t>Lect / No Rank / Oth</t>
    </r>
  </si>
  <si>
    <t>Asso Professor</t>
  </si>
  <si>
    <r>
      <rPr>
        <b/>
        <sz val="10"/>
        <color rgb="FF0000FF"/>
        <rFont val="Arial"/>
        <family val="2"/>
      </rPr>
      <t xml:space="preserve">Other
</t>
    </r>
    <r>
      <rPr>
        <b/>
        <sz val="10"/>
        <color rgb="FFC00000"/>
        <rFont val="Arial"/>
        <family val="2"/>
      </rPr>
      <t>Lect / No Rank / Oth</t>
    </r>
  </si>
  <si>
    <r>
      <rPr>
        <b/>
        <sz val="10"/>
        <color rgb="FF0000FF"/>
        <rFont val="Arial"/>
        <family val="2"/>
      </rPr>
      <t xml:space="preserve">Other
</t>
    </r>
    <r>
      <rPr>
        <b/>
        <sz val="10"/>
        <color rgb="FFC00000"/>
        <rFont val="Arial"/>
        <family val="2"/>
      </rPr>
      <t>Lect / No Rank / Oth</t>
    </r>
  </si>
  <si>
    <t>ALL RANKS</t>
  </si>
  <si>
    <r>
      <rPr>
        <b/>
        <sz val="10"/>
        <color rgb="FF0000FF"/>
        <rFont val="Arial"/>
        <family val="2"/>
      </rPr>
      <t xml:space="preserve">Other
</t>
    </r>
    <r>
      <rPr>
        <b/>
        <sz val="10"/>
        <color rgb="FFC00000"/>
        <rFont val="Arial"/>
        <family val="2"/>
      </rPr>
      <t>Lect / No Rank / Oth</t>
    </r>
  </si>
  <si>
    <r>
      <rPr>
        <b/>
        <sz val="10"/>
        <color rgb="FF0000FF"/>
        <rFont val="Arial"/>
        <family val="2"/>
      </rPr>
      <t xml:space="preserve">Other
</t>
    </r>
    <r>
      <rPr>
        <b/>
        <sz val="10"/>
        <color rgb="FFC00000"/>
        <rFont val="Arial"/>
        <family val="2"/>
      </rPr>
      <t>Lect / No Rank / Oth</t>
    </r>
  </si>
  <si>
    <t>State</t>
  </si>
  <si>
    <t>Institution</t>
  </si>
  <si>
    <t>Notes</t>
  </si>
  <si>
    <t>ID</t>
  </si>
  <si>
    <t>Category</t>
  </si>
  <si>
    <t>2016-17</t>
  </si>
  <si>
    <t>2015-16</t>
  </si>
  <si>
    <t>Note</t>
  </si>
  <si>
    <t>ID #</t>
  </si>
  <si>
    <t>Old # Prof9</t>
  </si>
  <si>
    <t>New # Prof9</t>
  </si>
  <si>
    <t>Old # Prof10</t>
  </si>
  <si>
    <t>New # Prof10</t>
  </si>
  <si>
    <t>Old # Prof11</t>
  </si>
  <si>
    <t>New # Prof11</t>
  </si>
  <si>
    <t>Old # Prof12</t>
  </si>
  <si>
    <t>New # Prof12</t>
  </si>
  <si>
    <t>Old # Asc9</t>
  </si>
  <si>
    <t>New # Asc9</t>
  </si>
  <si>
    <t>Old # Asc10</t>
  </si>
  <si>
    <t>New # Asc10</t>
  </si>
  <si>
    <t>Old # Asc11</t>
  </si>
  <si>
    <t>New # Asc11</t>
  </si>
  <si>
    <t>Old # Asc12</t>
  </si>
  <si>
    <t>New # Asc12</t>
  </si>
  <si>
    <t>Old # Ast9</t>
  </si>
  <si>
    <t>New # Ast9</t>
  </si>
  <si>
    <t>Old # Ast10</t>
  </si>
  <si>
    <t>New # Ast10</t>
  </si>
  <si>
    <t>Old # Ast11</t>
  </si>
  <si>
    <t>New # Ast11</t>
  </si>
  <si>
    <t>Old # Ast12</t>
  </si>
  <si>
    <t>New # Ast12</t>
  </si>
  <si>
    <t>Old # Inst9</t>
  </si>
  <si>
    <t>New # Inst9</t>
  </si>
  <si>
    <t>Old # Inst10</t>
  </si>
  <si>
    <t>New # Inst10</t>
  </si>
  <si>
    <t>Old # Inst11</t>
  </si>
  <si>
    <t>New # Inst11</t>
  </si>
  <si>
    <t>Old # Inst12</t>
  </si>
  <si>
    <t>New # Inst12</t>
  </si>
  <si>
    <t>Old # Oth9</t>
  </si>
  <si>
    <t>New # Oth9</t>
  </si>
  <si>
    <t>Old # Oth10</t>
  </si>
  <si>
    <t>New # Oth10</t>
  </si>
  <si>
    <t>Old # Oth11</t>
  </si>
  <si>
    <t>New # Oth11</t>
  </si>
  <si>
    <t>Old # Oth12</t>
  </si>
  <si>
    <t>New # Oth12</t>
  </si>
  <si>
    <t>Old # SR9</t>
  </si>
  <si>
    <t>New # SR9</t>
  </si>
  <si>
    <t>Old # SR10</t>
  </si>
  <si>
    <t>New # SR10</t>
  </si>
  <si>
    <t>Old # SR11</t>
  </si>
  <si>
    <t>New # SR11</t>
  </si>
  <si>
    <t>Old # SR12</t>
  </si>
  <si>
    <t>New # SR12</t>
  </si>
  <si>
    <t>Old $ Prof</t>
  </si>
  <si>
    <t>New $ Prof</t>
  </si>
  <si>
    <t>Old $ Asc</t>
  </si>
  <si>
    <t>New $ Asc</t>
  </si>
  <si>
    <t>Old $ Ast</t>
  </si>
  <si>
    <t>New $ Ast</t>
  </si>
  <si>
    <t>Old $  Inst</t>
  </si>
  <si>
    <t>New $  Inst</t>
  </si>
  <si>
    <t>Old $  Oth</t>
  </si>
  <si>
    <t>New $  Oth</t>
  </si>
  <si>
    <t>Old $  SR</t>
  </si>
  <si>
    <t>New $  SR</t>
  </si>
  <si>
    <t>Old SM Prof</t>
  </si>
  <si>
    <t>New SM Prof</t>
  </si>
  <si>
    <t>Old SM Asc</t>
  </si>
  <si>
    <t>New SM Asc</t>
  </si>
  <si>
    <t>Old SM Ast</t>
  </si>
  <si>
    <t>New SM Ast</t>
  </si>
  <si>
    <t>Old SM Inst</t>
  </si>
  <si>
    <t>New SM Inst</t>
  </si>
  <si>
    <t>Old SM Oth</t>
  </si>
  <si>
    <t>New SM Oth</t>
  </si>
  <si>
    <t>Old SM SR</t>
  </si>
  <si>
    <t>New SM SR</t>
  </si>
  <si>
    <t>Old Avg p/m Prof</t>
  </si>
  <si>
    <t>New Avg p/m Prof</t>
  </si>
  <si>
    <t>Old Avg p/m Asc</t>
  </si>
  <si>
    <t>New Avg p/m Asc</t>
  </si>
  <si>
    <t>Old Avg p/m Ast</t>
  </si>
  <si>
    <t>New Avg p/m Ast</t>
  </si>
  <si>
    <t>Old Avg p/m Inst</t>
  </si>
  <si>
    <t>New Avg p/m Inst</t>
  </si>
  <si>
    <t>Old Avg p/m Oth</t>
  </si>
  <si>
    <t>New Avg p/m Oth</t>
  </si>
  <si>
    <t>Old Avg p/m SR</t>
  </si>
  <si>
    <t>New Avg p/m SR</t>
  </si>
  <si>
    <t>Old 9mEqv Prof</t>
  </si>
  <si>
    <t>New 9mEqv Prof</t>
  </si>
  <si>
    <t>Old 9mEqv Asc</t>
  </si>
  <si>
    <t>New 9mEqv Asc</t>
  </si>
  <si>
    <t>Old 9mEqv Ast</t>
  </si>
  <si>
    <t>New 9mEqv Ast</t>
  </si>
  <si>
    <t>Old 9mEqv Inst</t>
  </si>
  <si>
    <t>New 9mEqv Inst</t>
  </si>
  <si>
    <t>Old 9mEqv Oth</t>
  </si>
  <si>
    <t>New 9mEqv Oth</t>
  </si>
  <si>
    <t>Old 9mEqv SR</t>
  </si>
  <si>
    <t>New 9mEqv SR</t>
  </si>
  <si>
    <t>Old 9mEqv AR</t>
  </si>
  <si>
    <t>New 9mEqv AR</t>
  </si>
  <si>
    <t>Old # Prof Tot</t>
  </si>
  <si>
    <t>New # Prof Tot</t>
  </si>
  <si>
    <t>Old # Asc Tot</t>
  </si>
  <si>
    <t>New # Asc Tot</t>
  </si>
  <si>
    <t>Old # Ast Tot</t>
  </si>
  <si>
    <t>New # Ast Tot</t>
  </si>
  <si>
    <t>Old # Inst Tot</t>
  </si>
  <si>
    <t>New # Inst Tot</t>
  </si>
  <si>
    <t>Old # Oth Tot</t>
  </si>
  <si>
    <t>New # Oth Tot</t>
  </si>
  <si>
    <t>Old # SR Tot</t>
  </si>
  <si>
    <t>New # SR Tot</t>
  </si>
  <si>
    <t>Old # AR Tot</t>
  </si>
  <si>
    <t>New # AR Tot</t>
  </si>
  <si>
    <t>Old 9mEqv Outlay Prof</t>
  </si>
  <si>
    <t>New 9mEqv Outlay Prof</t>
  </si>
  <si>
    <t>Old 9mEqv Outlay Asc</t>
  </si>
  <si>
    <t>New 9mEqv Outlay Asc</t>
  </si>
  <si>
    <t>Old 9mEqv Outlay Ast</t>
  </si>
  <si>
    <t>New 9mEqv Outlay Ast</t>
  </si>
  <si>
    <t>Old 9mEqv Outlay Inst</t>
  </si>
  <si>
    <t>New 9mEqv Outlay Inst</t>
  </si>
  <si>
    <t>Old 9mEqv Outlay Oth</t>
  </si>
  <si>
    <t>New 9mEqv Outlay Oth</t>
  </si>
  <si>
    <t>Old 9mEqv Outlay SR</t>
  </si>
  <si>
    <t>New 9mEqv Outlay SR</t>
  </si>
  <si>
    <t>Old 9mEqv Outlay AR</t>
  </si>
  <si>
    <t>New 9mEqv Outlay AR</t>
  </si>
  <si>
    <t>FORMULAS</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</si>
  <si>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</si>
  <si>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</si>
  <si>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</si>
  <si>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</si>
  <si>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</si>
  <si>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</si>
  <si>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</si>
  <si>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</si>
  <si>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</si>
  <si>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</si>
  <si>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</si>
  <si>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</si>
  <si>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</si>
  <si>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</si>
  <si>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</si>
  <si>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</si>
  <si>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</si>
  <si>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</si>
  <si>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</si>
  <si>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</si>
  <si>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</si>
  <si>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</si>
  <si>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</si>
  <si>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</si>
  <si>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</si>
  <si>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</si>
  <si>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</si>
  <si>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</si>
  <si>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</si>
  <si>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</si>
  <si>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</si>
  <si>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</si>
  <si>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</si>
  <si>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DE</t>
  </si>
  <si>
    <t>University of Delaware</t>
  </si>
  <si>
    <t>Delaware State University</t>
  </si>
  <si>
    <t>Delaware Technical and Community College--Terry</t>
  </si>
  <si>
    <t>FL</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</si>
  <si>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</si>
  <si>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</si>
  <si>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</si>
  <si>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</si>
  <si>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</si>
  <si>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</si>
  <si>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</si>
  <si>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</si>
  <si>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</si>
  <si>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</si>
  <si>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</si>
  <si>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GA</t>
  </si>
  <si>
    <t xml:space="preserve">Georgia State University </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</si>
  <si>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</si>
  <si>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</si>
  <si>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</si>
  <si>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</si>
  <si>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</si>
  <si>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</si>
  <si>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</si>
  <si>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</si>
  <si>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</si>
  <si>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</si>
  <si>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</si>
  <si>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</si>
  <si>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</si>
  <si>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</si>
  <si>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</si>
  <si>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Atlantic State University</t>
  </si>
  <si>
    <t>138789</t>
  </si>
  <si>
    <t>Clayton State University</t>
  </si>
  <si>
    <t>139311</t>
  </si>
  <si>
    <t>Columbus State University</t>
  </si>
  <si>
    <t>139366</t>
  </si>
  <si>
    <t>Georgia College and State University</t>
  </si>
  <si>
    <t>139861</t>
  </si>
  <si>
    <t>Georgia Regents University</t>
  </si>
  <si>
    <t>482149</t>
  </si>
  <si>
    <t>University of North Georgia</t>
  </si>
  <si>
    <t>Fort Valley State University</t>
  </si>
  <si>
    <t>139719</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</si>
  <si>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</si>
  <si>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</si>
  <si>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</si>
  <si>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</si>
  <si>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</si>
  <si>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</si>
  <si>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</si>
  <si>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</si>
  <si>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</si>
  <si>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</si>
  <si>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</si>
  <si>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</si>
  <si>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</si>
  <si>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</si>
  <si>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</si>
  <si>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 xml:space="preserve">Georgia Perimeter College </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</si>
  <si>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</si>
  <si>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</si>
  <si>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</si>
  <si>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</si>
  <si>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</si>
  <si>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</si>
  <si>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</si>
  <si>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</si>
  <si>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</si>
  <si>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</si>
  <si>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</si>
  <si>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</si>
  <si>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</si>
  <si>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</si>
  <si>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</si>
  <si>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</si>
  <si>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</si>
  <si>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</si>
  <si>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</si>
  <si>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</si>
  <si>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</si>
  <si>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</si>
  <si>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</si>
  <si>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</si>
  <si>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</si>
  <si>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</si>
  <si>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</si>
  <si>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</si>
  <si>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</si>
  <si>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</si>
  <si>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</si>
  <si>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</si>
  <si>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</si>
  <si>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</si>
  <si>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</si>
  <si>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</si>
  <si>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</si>
  <si>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</si>
  <si>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</si>
  <si>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</si>
  <si>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</si>
  <si>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</si>
  <si>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</si>
  <si>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</si>
  <si>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</si>
  <si>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</si>
  <si>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</si>
  <si>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</si>
  <si>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</si>
  <si>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</si>
  <si>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</si>
  <si>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</si>
  <si>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</si>
  <si>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</si>
  <si>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</si>
  <si>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</si>
  <si>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</si>
  <si>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</si>
  <si>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</si>
  <si>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</si>
  <si>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</si>
  <si>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</si>
  <si>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</si>
  <si>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</si>
  <si>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</si>
  <si>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</si>
  <si>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</si>
  <si>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</si>
  <si>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</si>
  <si>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</si>
  <si>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</si>
  <si>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</si>
  <si>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</si>
  <si>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</si>
  <si>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</si>
  <si>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</si>
  <si>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</si>
  <si>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</si>
  <si>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</si>
  <si>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</si>
  <si>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</si>
  <si>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</si>
  <si>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</si>
  <si>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</si>
  <si>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</si>
  <si>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</si>
  <si>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</si>
  <si>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</si>
  <si>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</si>
  <si>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</si>
  <si>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</si>
  <si>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</si>
  <si>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</si>
  <si>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</si>
  <si>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</si>
  <si>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</si>
  <si>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</si>
  <si>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</si>
  <si>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</si>
  <si>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</si>
  <si>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</si>
  <si>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</si>
  <si>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</si>
  <si>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</si>
  <si>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</si>
  <si>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</si>
  <si>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</si>
  <si>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</si>
  <si>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</si>
  <si>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</si>
  <si>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</si>
  <si>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</si>
  <si>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</si>
  <si>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</si>
  <si>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</si>
  <si>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</si>
  <si>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</si>
  <si>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</si>
  <si>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</si>
  <si>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</si>
  <si>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</si>
  <si>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</si>
  <si>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</si>
  <si>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</si>
  <si>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</si>
  <si>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</si>
  <si>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</si>
  <si>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</si>
  <si>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</si>
  <si>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</si>
  <si>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</si>
  <si>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</si>
  <si>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</si>
  <si>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</si>
  <si>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</si>
  <si>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</si>
  <si>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</si>
  <si>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</si>
  <si>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</si>
  <si>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</si>
  <si>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</si>
  <si>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</si>
  <si>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</si>
  <si>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</si>
  <si>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</si>
  <si>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</si>
  <si>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</si>
  <si>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</si>
  <si>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</si>
  <si>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</si>
  <si>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</si>
  <si>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</si>
  <si>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</si>
  <si>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</si>
  <si>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</si>
  <si>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</si>
  <si>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</si>
  <si>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</si>
  <si>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</si>
  <si>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</si>
  <si>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</si>
  <si>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</si>
  <si>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</si>
  <si>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</si>
  <si>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</si>
  <si>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</si>
  <si>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</si>
  <si>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</si>
  <si>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</si>
  <si>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</si>
  <si>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</si>
  <si>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</si>
  <si>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</si>
  <si>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</si>
  <si>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</si>
  <si>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</si>
  <si>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</si>
  <si>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</si>
  <si>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</si>
  <si>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</si>
  <si>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rPr>
        <sz val="10"/>
        <color rgb="FF000000"/>
        <rFont val="Arial"/>
        <family val="2"/>
      </rPr>
      <t xml:space="preserve">Tulsa Technology Center-Owasso - </t>
    </r>
    <r>
      <rPr>
        <sz val="10"/>
        <color rgb="FFFF0000"/>
        <rFont val="Arial"/>
        <family val="2"/>
      </rPr>
      <t>NEW</t>
    </r>
  </si>
  <si>
    <t xml:space="preserve">Tulsa Technology Center-Riverside Campus          </t>
  </si>
  <si>
    <r>
      <rPr>
        <sz val="10"/>
        <color rgb="FF000000"/>
        <rFont val="Arial"/>
        <family val="2"/>
      </rPr>
      <t xml:space="preserve">Tulsa Technology Center-Sand Springs - </t>
    </r>
    <r>
      <rPr>
        <sz val="10"/>
        <color rgb="FFFF0000"/>
        <rFont val="Arial"/>
        <family val="2"/>
      </rPr>
      <t>NEW</t>
    </r>
  </si>
  <si>
    <t xml:space="preserve">Wes Watkins Technology Center                     </t>
  </si>
  <si>
    <t xml:space="preserve">Western Technology Center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</si>
  <si>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</si>
  <si>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</si>
  <si>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</si>
  <si>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</si>
  <si>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</si>
  <si>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</si>
  <si>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</si>
  <si>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</si>
  <si>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</si>
  <si>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</si>
  <si>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</si>
  <si>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</si>
  <si>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</si>
  <si>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</si>
  <si>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</si>
  <si>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</si>
  <si>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</si>
  <si>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</si>
  <si>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</si>
  <si>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</si>
  <si>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</si>
  <si>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</si>
  <si>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</si>
  <si>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</si>
  <si>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</si>
  <si>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</si>
  <si>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</si>
  <si>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</si>
  <si>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</si>
  <si>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</si>
  <si>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</si>
  <si>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</si>
  <si>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</si>
  <si>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TN</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</si>
  <si>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</si>
  <si>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</si>
  <si>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</si>
  <si>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</si>
  <si>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</si>
  <si>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</si>
  <si>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</si>
  <si>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</si>
  <si>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</si>
  <si>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</si>
  <si>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</si>
  <si>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</si>
  <si>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</si>
  <si>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</si>
  <si>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</si>
  <si>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</si>
  <si>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</si>
  <si>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</si>
  <si>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</si>
  <si>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</si>
  <si>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</si>
  <si>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</si>
  <si>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</si>
  <si>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</si>
  <si>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</si>
  <si>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</si>
  <si>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</si>
  <si>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</si>
  <si>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</si>
  <si>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</si>
  <si>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</si>
  <si>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</si>
  <si>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</si>
  <si>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</si>
  <si>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</si>
  <si>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</si>
  <si>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</si>
  <si>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</si>
  <si>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</si>
  <si>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</si>
  <si>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</si>
  <si>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</si>
  <si>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</si>
  <si>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</si>
  <si>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</si>
  <si>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</si>
  <si>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</si>
  <si>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</si>
  <si>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</si>
  <si>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</si>
  <si>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TX</t>
  </si>
  <si>
    <t xml:space="preserve">Texas A &amp; 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</si>
  <si>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</si>
  <si>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</si>
  <si>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</si>
  <si>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</si>
  <si>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</si>
  <si>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</si>
  <si>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</si>
  <si>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</si>
  <si>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</si>
  <si>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</si>
  <si>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</si>
  <si>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</si>
  <si>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</si>
  <si>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</si>
  <si>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</si>
  <si>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</si>
  <si>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</si>
  <si>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</si>
  <si>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</si>
  <si>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</si>
  <si>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</si>
  <si>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</si>
  <si>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</si>
  <si>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</si>
  <si>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</si>
  <si>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</si>
  <si>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</si>
  <si>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 &amp; M University</t>
  </si>
  <si>
    <t>Texas A &amp; M University - Central Texas</t>
  </si>
  <si>
    <t>Texas A &amp; M -Texarkana</t>
  </si>
  <si>
    <t>University of Houston-Victoria</t>
  </si>
  <si>
    <t>Sul Ross State University-Rio Grande College</t>
  </si>
  <si>
    <t>228501B</t>
  </si>
  <si>
    <t>Texas A &amp; M University - San Antonio</t>
  </si>
  <si>
    <t>University of Houston-Downtown</t>
  </si>
  <si>
    <t>Texas A &amp; 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</si>
  <si>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</si>
  <si>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</si>
  <si>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</si>
  <si>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</si>
  <si>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</si>
  <si>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</si>
  <si>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</si>
  <si>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</si>
  <si>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</si>
  <si>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</si>
  <si>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</si>
  <si>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</si>
  <si>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</si>
  <si>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</si>
  <si>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</si>
  <si>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</si>
  <si>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</si>
  <si>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</si>
  <si>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</si>
  <si>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</si>
  <si>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</si>
  <si>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</si>
  <si>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</si>
  <si>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</si>
  <si>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</si>
  <si>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</si>
  <si>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</si>
  <si>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</si>
  <si>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</si>
  <si>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</si>
  <si>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</si>
  <si>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</si>
  <si>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</si>
  <si>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</si>
  <si>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</si>
  <si>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</si>
  <si>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</si>
  <si>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</si>
  <si>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</si>
  <si>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</si>
  <si>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</si>
  <si>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</si>
  <si>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</si>
  <si>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</si>
  <si>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</si>
  <si>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</si>
  <si>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</si>
  <si>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</si>
  <si>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</si>
  <si>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</si>
  <si>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</si>
  <si>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</si>
  <si>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</si>
  <si>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</si>
  <si>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</si>
  <si>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</si>
  <si>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</si>
  <si>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</si>
  <si>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</si>
  <si>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</si>
  <si>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</si>
  <si>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</si>
  <si>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</si>
  <si>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</si>
  <si>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</si>
  <si>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</si>
  <si>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</si>
  <si>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</si>
  <si>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</si>
  <si>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Now Degree Granting</t>
  </si>
  <si>
    <t>Texas State Technical College</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</si>
  <si>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</si>
  <si>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</si>
  <si>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</si>
  <si>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</si>
  <si>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</si>
  <si>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</si>
  <si>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</si>
  <si>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</si>
  <si>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</si>
  <si>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</si>
  <si>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</si>
  <si>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</si>
  <si>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</si>
  <si>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</si>
  <si>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</si>
  <si>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</si>
  <si>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</si>
  <si>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</si>
  <si>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</si>
  <si>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</si>
  <si>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</si>
  <si>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</si>
  <si>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</si>
  <si>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</si>
  <si>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</si>
  <si>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</si>
  <si>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</si>
  <si>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</si>
  <si>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</si>
  <si>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</si>
  <si>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</si>
  <si>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</si>
  <si>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</si>
  <si>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</si>
  <si>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</si>
  <si>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</si>
  <si>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</si>
  <si>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</si>
  <si>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</si>
  <si>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R.Bland</t>
  </si>
  <si>
    <t>All CC x Bland</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</si>
  <si>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</si>
  <si>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</si>
  <si>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</si>
  <si>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</si>
  <si>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</si>
  <si>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</si>
  <si>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</si>
  <si>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</si>
  <si>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</si>
  <si>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</si>
  <si>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</si>
  <si>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</si>
  <si>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</si>
  <si>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</si>
  <si>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</si>
  <si>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</si>
  <si>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</si>
  <si>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</si>
  <si>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</si>
  <si>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</si>
  <si>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</si>
  <si>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 xml:space="preserve">Broward College </t>
  </si>
  <si>
    <t xml:space="preserve">Chipola College </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</si>
  <si>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</si>
  <si>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</si>
  <si>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</si>
  <si>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</si>
  <si>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</si>
  <si>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</si>
  <si>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</si>
  <si>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</si>
  <si>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</si>
  <si>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</si>
  <si>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</si>
  <si>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</si>
  <si>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</si>
  <si>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</si>
  <si>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</si>
  <si>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</si>
  <si>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</si>
  <si>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</si>
  <si>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Pasco-Hernando State College </t>
  </si>
  <si>
    <t xml:space="preserve">Tallahassee Community College </t>
  </si>
  <si>
    <t xml:space="preserve">Valencia College </t>
  </si>
  <si>
    <t>Florida Gateway College</t>
  </si>
  <si>
    <t xml:space="preserve">Lake-Sumter State College </t>
  </si>
  <si>
    <t xml:space="preserve">South Florida State College </t>
  </si>
  <si>
    <t xml:space="preserve">Florida Keys Community College </t>
  </si>
  <si>
    <t xml:space="preserve">North Florida Community College </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</si>
  <si>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</si>
  <si>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</si>
  <si>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</si>
  <si>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</si>
  <si>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</si>
  <si>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</si>
  <si>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</si>
  <si>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</si>
  <si>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</si>
  <si>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</si>
  <si>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</si>
  <si>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</si>
  <si>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</si>
  <si>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</si>
  <si>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</si>
  <si>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</si>
  <si>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</si>
  <si>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</si>
  <si>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</si>
  <si>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</si>
  <si>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</si>
  <si>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</si>
  <si>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</si>
  <si>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</si>
  <si>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</si>
  <si>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</si>
  <si>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</si>
  <si>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</si>
  <si>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</si>
  <si>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</si>
  <si>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</si>
  <si>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</si>
  <si>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</si>
  <si>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</si>
  <si>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</si>
  <si>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</si>
  <si>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</si>
  <si>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</si>
  <si>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</si>
  <si>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</si>
  <si>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</si>
  <si>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</si>
  <si>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</si>
  <si>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</si>
  <si>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</si>
  <si>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</si>
  <si>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</si>
  <si>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</si>
  <si>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</si>
  <si>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</si>
  <si>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</si>
  <si>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</si>
  <si>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</si>
  <si>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</si>
  <si>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</si>
  <si>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</si>
  <si>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</si>
  <si>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</si>
  <si>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</si>
  <si>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</si>
  <si>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</si>
  <si>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</si>
  <si>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</si>
  <si>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</si>
  <si>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</si>
  <si>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</si>
  <si>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</si>
  <si>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</si>
  <si>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</si>
  <si>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</si>
  <si>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</si>
  <si>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</si>
  <si>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</si>
  <si>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</si>
  <si>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</si>
  <si>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</si>
  <si>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</si>
  <si>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</si>
  <si>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</si>
  <si>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</si>
  <si>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University of Oklahoma Norman Campus</t>
  </si>
  <si>
    <t>Oklahoma State University Main Campus</t>
  </si>
  <si>
    <t>University of Central Oklahoma</t>
  </si>
  <si>
    <t xml:space="preserve">East Central University </t>
  </si>
  <si>
    <t>Northeastern State University</t>
  </si>
  <si>
    <t xml:space="preserve">Northwestern Oklahoma State University </t>
  </si>
  <si>
    <t xml:space="preserve">Southeastern Oklahoma State University </t>
  </si>
  <si>
    <t>Southwestern Oklahoma State University</t>
  </si>
  <si>
    <t xml:space="preserve">Cameron University </t>
  </si>
  <si>
    <t>Langston University</t>
  </si>
  <si>
    <t xml:space="preserve">Oklahoma Panhandle State University </t>
  </si>
  <si>
    <t>Rogers State University</t>
  </si>
  <si>
    <t>University of Science and Arts of Oklahoma</t>
  </si>
  <si>
    <t>Carl Albert State College</t>
  </si>
  <si>
    <t xml:space="preserve">Connors State College </t>
  </si>
  <si>
    <t xml:space="preserve">Eastern Oklahoma State College </t>
  </si>
  <si>
    <t xml:space="preserve">Murray State College </t>
  </si>
  <si>
    <t xml:space="preserve">Northeastern Oklahoma A &amp; M College </t>
  </si>
  <si>
    <t xml:space="preserve">Northern Oklahoma College </t>
  </si>
  <si>
    <t xml:space="preserve">Oklahoma City Community College </t>
  </si>
  <si>
    <t>Redlands Community College</t>
  </si>
  <si>
    <t xml:space="preserve">Rose State College </t>
  </si>
  <si>
    <t xml:space="preserve">Seminole State College </t>
  </si>
  <si>
    <t xml:space="preserve">Tulsa Community College </t>
  </si>
  <si>
    <t xml:space="preserve">Western Oklahoma State College </t>
  </si>
  <si>
    <t xml:space="preserve">Oklahoma State University Technical Branch-Okmulgee </t>
  </si>
  <si>
    <t xml:space="preserve">Oklahoma State University-Oklahoma City </t>
  </si>
  <si>
    <t>Academy of Careers and Technology (Raleigh County)</t>
  </si>
  <si>
    <t>Ben Franklin Career Center</t>
  </si>
  <si>
    <t xml:space="preserve">Boone County Career &amp; Technical Center </t>
  </si>
  <si>
    <t>Cabell County Career Technology Center</t>
  </si>
  <si>
    <t xml:space="preserve">Carver Career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</si>
  <si>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</si>
  <si>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</si>
  <si>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</si>
  <si>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</si>
  <si>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</si>
  <si>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</si>
  <si>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</si>
  <si>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Technical Education Center</t>
  </si>
  <si>
    <t xml:space="preserve">Mineral County Vocational-Technical Center </t>
  </si>
  <si>
    <t xml:space="preserve">Monongalia County Technical Education Center </t>
  </si>
  <si>
    <t>Putnam Career and Technical Center</t>
  </si>
  <si>
    <t>Ralph R. Willis Career and Technical Center</t>
  </si>
  <si>
    <t>Randolph Technical Center</t>
  </si>
  <si>
    <t>Roane-Jackson Technical Center</t>
  </si>
  <si>
    <t>South Branch Career &amp; Technical Center</t>
  </si>
  <si>
    <t>United Technical Center</t>
  </si>
  <si>
    <t xml:space="preserve">Wyoming County </t>
  </si>
  <si>
    <t>N/A</t>
  </si>
  <si>
    <t>Met the criteria for Four-Year 5 in 2016-17.</t>
  </si>
  <si>
    <t xml:space="preserve">Met the criteria for Two-Year 2 in 2015-16 and 2016-17. </t>
  </si>
  <si>
    <t xml:space="preserve">Met the criteria for Two-Year 2 in 2016-17. </t>
  </si>
  <si>
    <t xml:space="preserve">Met the criteria for Two-Year 3 in 2015-16 and 2016-17. </t>
  </si>
  <si>
    <t xml:space="preserve">Met the criteria for Two-Year with Bachelor's in 2015-16 and 2016-17. </t>
  </si>
  <si>
    <t>Reclassified: Met the criteria for Two-Year with Bachelor's in 2014-15, 2015-16, and 2016-17.</t>
  </si>
  <si>
    <t>Met the criteria for Two-Year with Bachelor's in 2015-16 and 2016-17.</t>
  </si>
  <si>
    <t xml:space="preserve">Met the criteria for Two-Year with Bachelor's in 2016-17. </t>
  </si>
  <si>
    <t>Met the criteria for Four-Year 2 in 2015-16 and 2016-17.</t>
  </si>
  <si>
    <t>Met the criteria for Four-Year 4 in 2015-16 and 2016-17.</t>
  </si>
  <si>
    <t xml:space="preserve">Reclassified: Met the criteria for Four-Year 6 in 2014-15, 2015-16, and 2016-17. </t>
  </si>
  <si>
    <t xml:space="preserve">Reclassified: Met the criteria for Two-Year with Bachelor's in 2014-15 and 2015-16 and 2016-17. </t>
  </si>
  <si>
    <t>Reclassified: Met the criteria for Two-Year 3 in 2014-15 and 2015-16 and 2016-17.</t>
  </si>
  <si>
    <t>Reclassified: Met the criteria for Two-Year 3 in 2014-15, 2015-16, and 2016-17.</t>
  </si>
  <si>
    <t>Met the criteria for Two-Year 3 in 2015-16 and 2016-17.</t>
  </si>
  <si>
    <t>Met the criteria for Four-Year 3 in 2015-16 and 2016-17.</t>
  </si>
  <si>
    <t>Reclassified: Met the criteria for Four-Year 3 in 2014-15 and 2015-16 and 2016-17.</t>
  </si>
  <si>
    <t>Met the criteria for Two-Year 3 in 2016-17.</t>
  </si>
  <si>
    <t>Met the criteria for Four-Year 1 in 2015-16 and 2016-17.</t>
  </si>
  <si>
    <t>Met the criteria for Two-Year 1 in 2015-16 and 2016-17.</t>
  </si>
  <si>
    <t>Met the criteria for Two-Year 2 in 2016-17.</t>
  </si>
  <si>
    <t>Met the criteria for Four-Year 2 in  2016-17.</t>
  </si>
  <si>
    <t>Met the criteria for Technical Institute or College 2 in 2015-16 and 2016-17.</t>
  </si>
  <si>
    <t>Met the criteria for Four-Year 4 in 2016-17.</t>
  </si>
  <si>
    <t>Met the criteria for Two-Year 2 in 2015-16 and 2016-17.</t>
  </si>
  <si>
    <t>Reclassified: Met the criteria for Two-Year 2 in 2014-15, 2015-16, and 2016-17.</t>
  </si>
  <si>
    <t>Met the criteria for Four-Year 1 in 2016-17.</t>
  </si>
  <si>
    <t>Reclassified: Met the criteria for Four-Year 1 in 2014-15, 2015-16, and 2016-17.</t>
  </si>
  <si>
    <t>Met the criteria for Four-Year 2 in 2016-17.</t>
  </si>
  <si>
    <t>Reclassified: Met the criteria for Four-Year 2 in 2014-15, 2015-16, and 2016-17.</t>
  </si>
  <si>
    <t>Reclassified: Met the criteria for Four-Year 5 in 2014-15, 2015-16, and 2016-17.</t>
  </si>
  <si>
    <t>Met the criteria for Two-Year 1 in 2016-17.</t>
  </si>
  <si>
    <t xml:space="preserve">Met the criteria for Two-Year 3 in 2016-17. </t>
  </si>
  <si>
    <t>RECLASSIFIED</t>
  </si>
  <si>
    <t>Met the criteria for Two-Year 1 in 2015-16. Now meeting criteria for Technical Instituition or College 1 in 2016-17</t>
  </si>
  <si>
    <t>AL</t>
  </si>
  <si>
    <t xml:space="preserve">Auburn University  </t>
  </si>
  <si>
    <t xml:space="preserve">University of Alabama </t>
  </si>
  <si>
    <t>University of Alabama at Birmingham</t>
  </si>
  <si>
    <t>University of Alabama in Huntsville</t>
  </si>
  <si>
    <t>Alabama Agricultural &amp; Mechanical University</t>
  </si>
  <si>
    <t xml:space="preserve"> </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</si>
  <si>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</si>
  <si>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</si>
  <si>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</si>
  <si>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</si>
  <si>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</si>
  <si>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</si>
  <si>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</si>
  <si>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</si>
  <si>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</si>
  <si>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</si>
  <si>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</si>
  <si>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</si>
  <si>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Bevill State Community College</t>
  </si>
  <si>
    <t>Bishop State Community College</t>
  </si>
  <si>
    <t>Enterprise-Ozark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</si>
  <si>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</si>
  <si>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</si>
  <si>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</si>
  <si>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</si>
  <si>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</si>
  <si>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</si>
  <si>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</si>
  <si>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</si>
  <si>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</si>
  <si>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</si>
  <si>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</si>
  <si>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</si>
  <si>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</si>
  <si>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</si>
  <si>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</si>
  <si>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</si>
  <si>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</si>
  <si>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</si>
  <si>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</si>
  <si>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Met the criteria for Four-Year 3 in 2016-17.</t>
  </si>
  <si>
    <t>Column Labels</t>
  </si>
  <si>
    <t>Weighted Averages</t>
  </si>
  <si>
    <t>Percent Change in Average Salaries</t>
  </si>
  <si>
    <t>Four-Year</t>
  </si>
  <si>
    <t>Four-Year Total</t>
  </si>
  <si>
    <t>Two-Year</t>
  </si>
  <si>
    <t>Two-Year Total</t>
  </si>
  <si>
    <t>Technical</t>
  </si>
  <si>
    <t>Technical Total</t>
  </si>
  <si>
    <t>Row Labels</t>
  </si>
  <si>
    <t xml:space="preserve"> Old # Prof Tot</t>
  </si>
  <si>
    <t xml:space="preserve"> Old 9mEqv Outlay Prof</t>
  </si>
  <si>
    <t xml:space="preserve"> New # Prof Tot</t>
  </si>
  <si>
    <t xml:space="preserve"> New 9mEqv Outlay Prof</t>
  </si>
  <si>
    <t xml:space="preserve"> Old # Asc Tot</t>
  </si>
  <si>
    <t xml:space="preserve"> Old 9mEqv Outlay Asc</t>
  </si>
  <si>
    <t xml:space="preserve"> New # Asc Tot</t>
  </si>
  <si>
    <t xml:space="preserve"> New 9mEqv Outlay Asc</t>
  </si>
  <si>
    <t xml:space="preserve"> Old # Ast Tot</t>
  </si>
  <si>
    <t xml:space="preserve"> Old 9mEqv Outlay Ast</t>
  </si>
  <si>
    <t xml:space="preserve"> New # Ast Tot</t>
  </si>
  <si>
    <t xml:space="preserve"> New 9mEqv Outlay Ast</t>
  </si>
  <si>
    <t xml:space="preserve"> Old # Inst Tot</t>
  </si>
  <si>
    <t xml:space="preserve"> Old 9mEqv Outlay Inst</t>
  </si>
  <si>
    <t xml:space="preserve"> New # Inst Tot</t>
  </si>
  <si>
    <t xml:space="preserve"> New 9mEqv Outlay Inst</t>
  </si>
  <si>
    <t xml:space="preserve"> Old # Oth Tot</t>
  </si>
  <si>
    <t xml:space="preserve"> Old 9mEqv Outlay Oth</t>
  </si>
  <si>
    <t xml:space="preserve"> New # Oth Tot</t>
  </si>
  <si>
    <t xml:space="preserve"> New 9mEqv Outlay Oth</t>
  </si>
  <si>
    <t xml:space="preserve"> Old # SR Tot</t>
  </si>
  <si>
    <t xml:space="preserve"> Old 9mEqv Outlay SR</t>
  </si>
  <si>
    <t xml:space="preserve"> New # SR Tot</t>
  </si>
  <si>
    <t xml:space="preserve"> New 9mEqv Outlay SR</t>
  </si>
  <si>
    <t xml:space="preserve"> Old # AR Tot</t>
  </si>
  <si>
    <t xml:space="preserve"> Old 9mEqv Outlay AR</t>
  </si>
  <si>
    <t xml:space="preserve"> New # AR Tot</t>
  </si>
  <si>
    <t xml:space="preserve"> New 9mEqv Outlay AR</t>
  </si>
  <si>
    <t>Total  Old # Prof Tot</t>
  </si>
  <si>
    <t>Total  Old 9mEqv Outlay Prof</t>
  </si>
  <si>
    <t>Total  New # Prof Tot</t>
  </si>
  <si>
    <t>Total  New 9mEqv Outlay Prof</t>
  </si>
  <si>
    <t>Total  Old # Asc Tot</t>
  </si>
  <si>
    <t>Total  Old 9mEqv Outlay Asc</t>
  </si>
  <si>
    <t>Total  New # Asc Tot</t>
  </si>
  <si>
    <t>Total  New 9mEqv Outlay Asc</t>
  </si>
  <si>
    <t>Total  Old # Ast Tot</t>
  </si>
  <si>
    <t>Total  Old 9mEqv Outlay Ast</t>
  </si>
  <si>
    <t>Total  New # Ast Tot</t>
  </si>
  <si>
    <t>Total  New 9mEqv Outlay Ast</t>
  </si>
  <si>
    <t>Total  Old # Inst Tot</t>
  </si>
  <si>
    <t>Total  Old 9mEqv Outlay Inst</t>
  </si>
  <si>
    <t>Total  New # Inst Tot</t>
  </si>
  <si>
    <t>Total  New 9mEqv Outlay Inst</t>
  </si>
  <si>
    <t>Total  Old # Oth Tot</t>
  </si>
  <si>
    <t>Total  Old 9mEqv Outlay Oth</t>
  </si>
  <si>
    <t>Total  New # Oth Tot</t>
  </si>
  <si>
    <t>Total  New 9mEqv Outlay Oth</t>
  </si>
  <si>
    <t>Total  Old # SR Tot</t>
  </si>
  <si>
    <t>Total  Old 9mEqv Outlay SR</t>
  </si>
  <si>
    <t>Total  New # SR Tot</t>
  </si>
  <si>
    <t>Total  New 9mEqv Outlay SR</t>
  </si>
  <si>
    <t>Total  Old # AR Tot</t>
  </si>
  <si>
    <t>Total  Old 9mEqv Outlay AR</t>
  </si>
  <si>
    <t>Total  New # AR Tot</t>
  </si>
  <si>
    <t>Total  New 9mEqv Outlay AR</t>
  </si>
  <si>
    <t>Prof_lt9</t>
  </si>
  <si>
    <t>Asc_lt9</t>
  </si>
  <si>
    <t>Inst_lt9</t>
  </si>
  <si>
    <t>Asst_lt9</t>
  </si>
  <si>
    <t>Other_lt9</t>
  </si>
  <si>
    <t>SR_lt9</t>
  </si>
  <si>
    <t>Sum of New # Prof Tot</t>
  </si>
  <si>
    <t>Sum of New # Asc Tot</t>
  </si>
  <si>
    <t>Sum of New # Ast Tot</t>
  </si>
  <si>
    <t>Sum of New # Inst Tot</t>
  </si>
  <si>
    <t>Sum of New # Oth Tot</t>
  </si>
  <si>
    <t>Sum of New # SR Tot</t>
  </si>
  <si>
    <t>Sum of New # AR Tot</t>
  </si>
  <si>
    <t>Total Sum of New # Prof Tot</t>
  </si>
  <si>
    <t>Total Sum of New # Asc Tot</t>
  </si>
  <si>
    <t>Total Sum of New # Ast Tot</t>
  </si>
  <si>
    <t>Total Sum of New # Inst Tot</t>
  </si>
  <si>
    <t>Total Sum of New # Oth Tot</t>
  </si>
  <si>
    <t>Total Sum of New # SR Tot</t>
  </si>
  <si>
    <t>Total Sum of New # AR Tot</t>
  </si>
  <si>
    <t>Sum of Old # Prof Tot</t>
  </si>
  <si>
    <t>Sum of Old # Asc Tot</t>
  </si>
  <si>
    <t>Sum of Old # Ast Tot</t>
  </si>
  <si>
    <t>Sum of Old # Inst Tot</t>
  </si>
  <si>
    <t>Sum of Old # Oth Tot</t>
  </si>
  <si>
    <t>Sum of Old # SR Tot</t>
  </si>
  <si>
    <t>Sum of Old # AR Tot</t>
  </si>
  <si>
    <t>Total Sum of Old # Prof Tot</t>
  </si>
  <si>
    <t>Total Sum of Old # Asc Tot</t>
  </si>
  <si>
    <t>Total Sum of Old # Ast Tot</t>
  </si>
  <si>
    <t>Total Sum of Old # Inst Tot</t>
  </si>
  <si>
    <t>Total Sum of Old # Oth Tot</t>
  </si>
  <si>
    <t>Total Sum of Old # SR Tot</t>
  </si>
  <si>
    <t>Total Sum of Old # AR Tot</t>
  </si>
  <si>
    <t>Table 161</t>
  </si>
  <si>
    <t>Distribution of Full-Time Instructional Faculty</t>
  </si>
  <si>
    <t>Percent</t>
  </si>
  <si>
    <t/>
  </si>
  <si>
    <t>Number</t>
  </si>
  <si>
    <t>Technical Institutes</t>
  </si>
  <si>
    <t>All 
4-Yr</t>
  </si>
  <si>
    <t>with Bach- elor's</t>
  </si>
  <si>
    <t>All 
2-Yr</t>
  </si>
  <si>
    <t>All</t>
  </si>
  <si>
    <t>All 4-Yr</t>
  </si>
  <si>
    <t>size un- known</t>
  </si>
  <si>
    <t>SREB</t>
  </si>
  <si>
    <t>Other</t>
  </si>
  <si>
    <t>Single Rank</t>
  </si>
  <si>
    <t>All Ranks</t>
  </si>
  <si>
    <t>Public Universities, Colleges and Technical Institutes, 2015-16</t>
  </si>
  <si>
    <t>Size Un-kown</t>
  </si>
  <si>
    <t>Table 142</t>
  </si>
  <si>
    <t>Weighted Average Salaries of Full-Time Faculty</t>
  </si>
  <si>
    <t>All Four-Year</t>
  </si>
  <si>
    <t>Average</t>
  </si>
  <si>
    <t>Rank</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</si>
  <si>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</si>
  <si>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</si>
  <si>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</si>
  <si>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</si>
  <si>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</si>
  <si>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</si>
  <si>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</si>
  <si>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</si>
  <si>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</si>
  <si>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</si>
  <si>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</si>
  <si>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</si>
  <si>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</si>
  <si>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</si>
  <si>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</si>
  <si>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</si>
  <si>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</si>
  <si>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Note: The formula for calculating weighted average salaries changed in 2012-13 because IPEDS changed the categories of contract length in the HR survey.  Nine-month equivalent salaries are now calculated by dividing the total salary outlay by the total number of service months and multiplying by 9.</t>
  </si>
  <si>
    <t>Table 143</t>
  </si>
  <si>
    <t>Two-Year with Bachelor's</t>
  </si>
  <si>
    <t>Two-Year 1</t>
  </si>
  <si>
    <t>Two-Year 2</t>
  </si>
  <si>
    <t>Two-Year 3</t>
  </si>
  <si>
    <t>All Two-Year</t>
  </si>
  <si>
    <t>Table 144</t>
  </si>
  <si>
    <t>Technical     Institute or    College 1</t>
  </si>
  <si>
    <t>Technical Institute or College 2</t>
  </si>
  <si>
    <t>All Technical Institutes or Colleges</t>
  </si>
  <si>
    <t>Table 145</t>
  </si>
  <si>
    <t>Weighted Average Salaries and Salary Rankings of Full-Time Faculty</t>
  </si>
  <si>
    <t>Undesignated/ Other</t>
  </si>
  <si>
    <t>Table 146</t>
  </si>
  <si>
    <t>Table 147</t>
  </si>
  <si>
    <t>Georgia*</t>
  </si>
  <si>
    <t>Table 148</t>
  </si>
  <si>
    <t>Table 149</t>
  </si>
  <si>
    <t>Table 150</t>
  </si>
  <si>
    <t>Table 151</t>
  </si>
  <si>
    <t>Table 152</t>
  </si>
  <si>
    <t>Table 153</t>
  </si>
  <si>
    <t>Table 154</t>
  </si>
  <si>
    <t>Table 155</t>
  </si>
  <si>
    <t>Table 156</t>
  </si>
  <si>
    <t>Table 157</t>
  </si>
  <si>
    <t>Table 158</t>
  </si>
  <si>
    <t>Table 159</t>
  </si>
  <si>
    <t>Table 160</t>
  </si>
  <si>
    <t>XXX  Table 161  XXX</t>
  </si>
  <si>
    <t>Public Technical Institute or College Size Unknown, 2012-13</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</si>
  <si>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</si>
  <si>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 xml:space="preserve"> December 2012</t>
  </si>
  <si>
    <t>Public Four-Year Institutions, 2015-16</t>
  </si>
  <si>
    <t>% change</t>
  </si>
  <si>
    <t>Old All Ranks</t>
  </si>
  <si>
    <t>Public Two-Year Institutions, 2015-16</t>
  </si>
  <si>
    <t>Public Technical Institutes or Colleges, 2015-16</t>
  </si>
  <si>
    <t>Public Four-Year 1 Institutions, 2015-16</t>
  </si>
  <si>
    <t>Public Four-Year 2 Institutions, 2015-16</t>
  </si>
  <si>
    <t>Public Four-Year 3 Institutions, 2015-16</t>
  </si>
  <si>
    <t>Public Four-Year 4 Institutions, 2015-16</t>
  </si>
  <si>
    <t>Public Four-Year 5 Institutions, 2015-16</t>
  </si>
  <si>
    <t>Public Four-Year 6 Institutions, 2015-16</t>
  </si>
  <si>
    <t>Public Two-Year, 2015-16</t>
  </si>
  <si>
    <t>Public Two-Year with Bachelor's, 2015-16</t>
  </si>
  <si>
    <t>Public Two-Year 1, 2015-16</t>
  </si>
  <si>
    <t>Public Two-Year 2, 2015-16</t>
  </si>
  <si>
    <t>Public Two-Year 3, 2015-16</t>
  </si>
  <si>
    <t>Public Two-Year Size Unknown, 2015-16</t>
  </si>
  <si>
    <t>Public Technical Institute or College 1, 2015-16</t>
  </si>
  <si>
    <t>Public Technical Institute or College 2, 2015-16</t>
  </si>
  <si>
    <t>XXX Table 161 XXX</t>
  </si>
  <si>
    <t>Public Technical Institute or College Size Unknown, 2013-14</t>
  </si>
  <si>
    <t>Table 141</t>
  </si>
  <si>
    <t>Weighted Average Full-Time Faculty Salaries</t>
  </si>
  <si>
    <t>Associate</t>
  </si>
  <si>
    <t>Assistant</t>
  </si>
  <si>
    <t>Undesignated/</t>
  </si>
  <si>
    <t>Single</t>
  </si>
  <si>
    <t>Ranks</t>
  </si>
  <si>
    <t>Four-Year 1</t>
  </si>
  <si>
    <t>Four-Year 2</t>
  </si>
  <si>
    <t>Four-Year 3</t>
  </si>
  <si>
    <t>Four-Year 4</t>
  </si>
  <si>
    <t>Four-Year 5</t>
  </si>
  <si>
    <t>Four-Year 6</t>
  </si>
  <si>
    <t>Technical Institute or College 1</t>
  </si>
  <si>
    <t>Public Institutions, SREB States, 2016-17</t>
  </si>
  <si>
    <t xml:space="preserve">  March 2018</t>
  </si>
  <si>
    <t>Public Institutions, SREB States, 2015-16</t>
  </si>
  <si>
    <t>Public Four-Year Institutions, 2016-17</t>
  </si>
  <si>
    <t>Public Two-Year Institutions, 2016-17</t>
  </si>
  <si>
    <t>Public Technical Institutes or Colleges, 2016-17</t>
  </si>
  <si>
    <t>Public Four-Year 1 Institutions, 2016-17</t>
  </si>
  <si>
    <t>Public Four-Year 2 Institutions, 2016-17</t>
  </si>
  <si>
    <t>Public Four-Year 3 Institutions, 2016-17</t>
  </si>
  <si>
    <t>Public Four-Year 4 Institutions, 2016-17</t>
  </si>
  <si>
    <t>Public Four-Year 5 Institutions, 2016-17</t>
  </si>
  <si>
    <t>Public Four-Year 6 Institutions, 2016-17</t>
  </si>
  <si>
    <t>Public Two-Year, 2016-17</t>
  </si>
  <si>
    <t>Public Two-Year with Bachelor's, 2016-17</t>
  </si>
  <si>
    <t>Public Two-Year 1, 2016-17</t>
  </si>
  <si>
    <t>Public Two-Year 2, 2016-17</t>
  </si>
  <si>
    <t>Public Two-Year 3, 2016-17</t>
  </si>
  <si>
    <t>Public Two-Year Size Unknown, 2016-17</t>
  </si>
  <si>
    <t>Public Technical Institute or College 1, 2016-17</t>
  </si>
  <si>
    <t>Public Technical Institute or College 2, 2016-17</t>
  </si>
  <si>
    <t xml:space="preserve">   March 2018</t>
  </si>
  <si>
    <t>Public Universities, Colleges and Technical Institutes, 2016-17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</si>
</sst>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43" formatCode="_(* #,##0.00_);_(* \(#,##0.00\);_(* &quot;-&quot;??_);_(@_)"/>
    <numFmt numFmtId="164" formatCode="0_)"/>
    <numFmt numFmtId="165" formatCode="_(* #,##0_);_(* \(#,##0\);_(* &quot;-&quot;??_);_(@_)"/>
    <numFmt numFmtId="166" formatCode="#,##0.000_);\(#,##0.000\)"/>
    <numFmt numFmtId="167" formatCode="General_)"/>
    <numFmt numFmtId="168" formatCode="&quot;$&quot;#,##0"/>
    <numFmt numFmtId="169" formatCode="0.0%"/>
    <numFmt numFmtId="170" formatCode=";;;"/>
  </numFmts>
  <fonts count="78">
    <font>
      <sz val="12"/>
      <name val="AGaramond"/>
    </font>
    <font>
      <sz val="11"/>
      <color theme="1"/>
      <name val="Calibri"/>
      <family val="2"/>
      <scheme val="minor"/>
    </font>
    <font>
      <sz val="11"/>
      <color theme="1"/>
      <name val="Calibri"/>
      <family val="2"/>
      <scheme val="minor"/>
    </font>
    <font>
      <sz val="12"/>
      <name val="AGaramond"/>
      <family val="1"/>
    </font>
    <font>
      <b/>
      <sz val="10"/>
      <name val="Arial"/>
      <family val="2"/>
    </font>
    <font>
      <sz val="10"/>
      <name val="Arial"/>
      <family val="2"/>
    </font>
    <font>
      <sz val="8"/>
      <name val="AGaramond"/>
      <family val="1"/>
    </font>
    <font>
      <b/>
      <sz val="10"/>
      <color indexed="12"/>
      <name val="Arial"/>
      <family val="2"/>
    </font>
    <font>
      <sz val="12"/>
      <name val="AGaramond"/>
      <family val="3"/>
    </font>
    <font>
      <b/>
      <sz val="10"/>
      <color rgb="FF0000FF"/>
      <name val="Arial"/>
      <family val="2"/>
    </font>
    <font>
      <sz val="11"/>
      <color theme="1"/>
      <name val="Calibri"/>
      <family val="2"/>
      <scheme val="minor"/>
    </font>
    <font>
      <i/>
      <sz val="10"/>
      <color rgb="FF0000FF"/>
      <name val="Arial"/>
      <family val="2"/>
    </font>
    <font>
      <b/>
      <sz val="12"/>
      <color theme="0"/>
      <name val="Arial"/>
      <family val="2"/>
    </font>
    <font>
      <b/>
      <sz val="12"/>
      <name val="Arial"/>
      <family val="2"/>
    </font>
    <font>
      <sz val="10"/>
      <color rgb="FF0000FF"/>
      <name val="Arial"/>
      <family val="2"/>
    </font>
    <font>
      <b/>
      <i/>
      <sz val="10"/>
      <color rgb="FFC00000"/>
      <name val="Arial"/>
      <family val="2"/>
    </font>
    <font>
      <b/>
      <sz val="8"/>
      <color rgb="FF0000FF"/>
      <name val="Arial"/>
      <family val="2"/>
    </font>
    <font>
      <sz val="10"/>
      <color rgb="FFC00000"/>
      <name val="Arial"/>
      <family val="2"/>
    </font>
    <font>
      <b/>
      <sz val="10"/>
      <color rgb="FFC00000"/>
      <name val="Arial"/>
      <family val="2"/>
    </font>
    <font>
      <sz val="8"/>
      <name val="Arial"/>
      <family val="2"/>
    </font>
    <font>
      <sz val="12"/>
      <name val="Arial"/>
      <family val="2"/>
    </font>
    <font>
      <sz val="10"/>
      <color indexed="8"/>
      <name val="Arial"/>
      <family val="2"/>
    </font>
    <font>
      <sz val="10"/>
      <color theme="1"/>
      <name val="Arial"/>
      <family val="2"/>
    </font>
    <font>
      <sz val="10"/>
      <name val="Helv"/>
    </font>
    <font>
      <sz val="11"/>
      <color indexed="8"/>
      <name val="Calibri"/>
      <family val="2"/>
    </font>
    <font>
      <sz val="10"/>
      <name val="Courier"/>
      <family val="3"/>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b/>
      <sz val="10"/>
      <color theme="0"/>
      <name val="Arial"/>
      <family val="2"/>
    </font>
    <font>
      <sz val="10"/>
      <color rgb="FFFFFF00"/>
      <name val="Arial"/>
      <family val="2"/>
    </font>
    <font>
      <b/>
      <sz val="8"/>
      <name val="Times New Roman"/>
      <family val="1"/>
    </font>
    <font>
      <b/>
      <sz val="8"/>
      <color rgb="FFC00000"/>
      <name val="Times New Roman"/>
      <family val="1"/>
    </font>
    <font>
      <sz val="10"/>
      <color indexed="12"/>
      <name val="Arial"/>
      <family val="2"/>
    </font>
    <font>
      <sz val="12"/>
      <color indexed="12"/>
      <name val="AGaramond"/>
      <family val="2"/>
    </font>
    <font>
      <sz val="10"/>
      <color rgb="FFFFFFFF"/>
      <name val="Arial"/>
      <family val="2"/>
    </font>
    <font>
      <sz val="10"/>
      <color rgb="FF9C0000"/>
      <name val="Arial"/>
      <family val="2"/>
    </font>
    <font>
      <b/>
      <sz val="10"/>
      <color rgb="FF000000"/>
      <name val="Arial"/>
      <family val="2"/>
    </font>
    <font>
      <sz val="10"/>
      <color rgb="FF000000"/>
      <name val="Arial"/>
      <family val="2"/>
    </font>
    <font>
      <b/>
      <sz val="9"/>
      <color rgb="FF000000"/>
      <name val="Tahoma"/>
      <family val="2"/>
    </font>
    <font>
      <sz val="9"/>
      <color rgb="FF000000"/>
      <name val="Tahoma"/>
      <family val="2"/>
    </font>
    <font>
      <sz val="10"/>
      <color rgb="FFFF0000"/>
      <name val="Arial"/>
      <family val="2"/>
    </font>
    <font>
      <b/>
      <sz val="8"/>
      <color rgb="FFFF0000"/>
      <name val="Times New Roman"/>
      <family val="1"/>
    </font>
    <font>
      <b/>
      <sz val="10"/>
      <name val="Times New Roman"/>
      <family val="1"/>
    </font>
    <font>
      <b/>
      <sz val="8"/>
      <color rgb="FF000000"/>
      <name val="Tahoma"/>
      <family val="2"/>
    </font>
    <font>
      <sz val="8"/>
      <color rgb="FF000000"/>
      <name val="Tahoma"/>
      <family val="2"/>
    </font>
    <font>
      <b/>
      <sz val="10"/>
      <color rgb="FF000000"/>
      <name val="Tahoma"/>
      <family val="2"/>
    </font>
    <font>
      <sz val="10"/>
      <color rgb="FF000000"/>
      <name val="Tahoma"/>
      <family val="2"/>
    </font>
    <font>
      <sz val="8"/>
      <name val="Times New Roman"/>
      <family val="1"/>
    </font>
    <font>
      <b/>
      <sz val="11"/>
      <color theme="1"/>
      <name val="Calibri"/>
      <family val="2"/>
      <scheme val="minor"/>
    </font>
    <font>
      <b/>
      <sz val="11"/>
      <color rgb="FFC00000"/>
      <name val="Calibri"/>
      <family val="2"/>
      <scheme val="minor"/>
    </font>
    <font>
      <b/>
      <sz val="12"/>
      <color rgb="FFC00000"/>
      <name val="Arial"/>
      <family val="2"/>
    </font>
    <font>
      <b/>
      <sz val="14"/>
      <name val="Arial"/>
      <family val="2"/>
    </font>
    <font>
      <sz val="14"/>
      <name val="Arial"/>
      <family val="2"/>
    </font>
    <font>
      <i/>
      <sz val="14"/>
      <name val="Arial"/>
      <family val="2"/>
    </font>
    <font>
      <i/>
      <sz val="12"/>
      <name val="Arial"/>
      <family val="2"/>
    </font>
    <font>
      <b/>
      <i/>
      <sz val="14"/>
      <color indexed="8"/>
      <name val="Arial"/>
      <family val="2"/>
    </font>
    <font>
      <b/>
      <i/>
      <sz val="12"/>
      <name val="Arial"/>
      <family val="2"/>
    </font>
    <font>
      <b/>
      <sz val="9"/>
      <color indexed="8"/>
      <name val="Arial"/>
      <family val="2"/>
    </font>
    <font>
      <sz val="9"/>
      <name val="Arial"/>
      <family val="2"/>
    </font>
    <font>
      <b/>
      <sz val="9"/>
      <name val="Arial"/>
      <family val="2"/>
    </font>
    <font>
      <b/>
      <sz val="10"/>
      <color indexed="43"/>
      <name val="Arial"/>
      <family val="2"/>
    </font>
    <font>
      <sz val="11"/>
      <name val="Calibri"/>
      <family val="2"/>
    </font>
  </fonts>
  <fills count="61">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rgb="FFB1A0C7"/>
        <bgColor indexed="64"/>
      </patternFill>
    </fill>
    <fill>
      <patternFill patternType="solid">
        <fgColor indexed="13"/>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42"/>
      </patternFill>
    </fill>
    <fill>
      <patternFill patternType="solid">
        <fgColor rgb="FFFFFFFF"/>
        <bgColor rgb="FFFFFFFF"/>
      </patternFill>
    </fill>
    <fill>
      <patternFill patternType="solid">
        <fgColor rgb="FFFFC8C8"/>
        <bgColor rgb="FFFFC8C8"/>
      </patternFill>
    </fill>
    <fill>
      <patternFill patternType="solid">
        <fgColor rgb="FFFF0000"/>
        <bgColor rgb="FFFF0000"/>
      </patternFill>
    </fill>
    <fill>
      <patternFill patternType="solid">
        <fgColor rgb="FFFFCC99"/>
        <bgColor rgb="FFFFCC99"/>
      </patternFill>
    </fill>
    <fill>
      <patternFill patternType="solid">
        <fgColor rgb="FFFFFF00"/>
        <bgColor indexed="64"/>
      </patternFill>
    </fill>
    <fill>
      <patternFill patternType="solid">
        <fgColor rgb="FFCCFFCC"/>
        <bgColor indexed="64"/>
      </patternFill>
    </fill>
    <fill>
      <patternFill patternType="solid">
        <fgColor indexed="44"/>
        <bgColor indexed="42"/>
      </patternFill>
    </fill>
    <fill>
      <patternFill patternType="solid">
        <fgColor rgb="FFFFCC00"/>
        <bgColor indexed="64"/>
      </patternFill>
    </fill>
    <fill>
      <patternFill patternType="solid">
        <fgColor indexed="43"/>
        <bgColor indexed="42"/>
      </patternFill>
    </fill>
    <fill>
      <patternFill patternType="solid">
        <fgColor indexed="15"/>
        <bgColor indexed="64"/>
      </patternFill>
    </fill>
    <fill>
      <patternFill patternType="solid">
        <fgColor indexed="15"/>
        <bgColor indexed="42"/>
      </patternFill>
    </fill>
    <fill>
      <patternFill patternType="solid">
        <fgColor rgb="FFCCFFCC"/>
        <bgColor rgb="FFCCFFCC"/>
      </patternFill>
    </fill>
    <fill>
      <patternFill patternType="solid">
        <fgColor indexed="42"/>
        <bgColor indexed="42"/>
      </patternFill>
    </fill>
    <fill>
      <patternFill patternType="solid">
        <fgColor rgb="FF00ABEA"/>
        <bgColor rgb="FF00ABEA"/>
      </patternFill>
    </fill>
    <fill>
      <patternFill patternType="solid">
        <fgColor rgb="FFCC99FF"/>
        <bgColor rgb="FFCC99FF"/>
      </patternFill>
    </fill>
    <fill>
      <patternFill patternType="solid">
        <fgColor rgb="FFFF99CC"/>
        <bgColor rgb="FFFF99CC"/>
      </patternFill>
    </fill>
    <fill>
      <patternFill patternType="solid">
        <fgColor rgb="FFFF99CC"/>
        <bgColor indexed="64"/>
      </patternFill>
    </fill>
    <fill>
      <patternFill patternType="solid">
        <fgColor indexed="45"/>
        <bgColor indexed="42"/>
      </patternFill>
    </fill>
    <fill>
      <patternFill patternType="solid">
        <fgColor rgb="FF99CCFF"/>
        <bgColor rgb="FF99CCFF"/>
      </patternFill>
    </fill>
    <fill>
      <patternFill patternType="solid">
        <fgColor rgb="FFFFFF99"/>
        <bgColor indexed="64"/>
      </patternFill>
    </fill>
    <fill>
      <patternFill patternType="solid">
        <fgColor rgb="FF00FFFF"/>
        <bgColor indexed="64"/>
      </patternFill>
    </fill>
    <fill>
      <patternFill patternType="solid">
        <fgColor rgb="FF99CCFF"/>
        <bgColor indexed="64"/>
      </patternFill>
    </fill>
    <fill>
      <patternFill patternType="solid">
        <fgColor rgb="FFFFCC99"/>
        <bgColor indexed="64"/>
      </patternFill>
    </fill>
    <fill>
      <patternFill patternType="solid">
        <fgColor rgb="FFCC99FF"/>
        <bgColor indexed="64"/>
      </patternFill>
    </fill>
    <fill>
      <patternFill patternType="solid">
        <fgColor indexed="4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16"/>
        <bgColor indexed="64"/>
      </patternFill>
    </fill>
  </fills>
  <borders count="58">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n">
        <color indexed="8"/>
      </left>
      <right/>
      <top style="thin">
        <color indexed="6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top/>
      <bottom style="thin">
        <color indexed="8"/>
      </bottom>
      <diagonal/>
    </border>
    <border>
      <left style="thin">
        <color indexed="64"/>
      </left>
      <right/>
      <top style="thin">
        <color indexed="8"/>
      </top>
      <bottom/>
      <diagonal/>
    </border>
    <border>
      <left style="thin">
        <color indexed="8"/>
      </left>
      <right/>
      <top/>
      <bottom/>
      <diagonal/>
    </border>
    <border>
      <left style="thin">
        <color indexed="8"/>
      </left>
      <right/>
      <top/>
      <bottom style="thin">
        <color indexed="64"/>
      </bottom>
      <diagonal/>
    </border>
  </borders>
  <cellStyleXfs count="10764">
    <xf numFmtId="164" fontId="0" fillId="0" borderId="0"/>
    <xf numFmtId="166" fontId="3" fillId="0" borderId="0"/>
    <xf numFmtId="43" fontId="3"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3" fillId="0" borderId="0"/>
    <xf numFmtId="0" fontId="10" fillId="0" borderId="0"/>
    <xf numFmtId="43" fontId="5" fillId="0" borderId="0" applyFont="0" applyFill="0" applyBorder="0" applyAlignment="0" applyProtection="0"/>
    <xf numFmtId="164" fontId="3" fillId="0" borderId="0"/>
    <xf numFmtId="3" fontId="5" fillId="0" borderId="29" applyFont="0"/>
    <xf numFmtId="164" fontId="4" fillId="0" borderId="30" applyNumberFormat="0" applyFont="0" applyBorder="0" applyAlignment="0"/>
    <xf numFmtId="164" fontId="8" fillId="0" borderId="0"/>
    <xf numFmtId="9"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5" fillId="0" borderId="0"/>
    <xf numFmtId="0" fontId="2" fillId="0" borderId="0"/>
    <xf numFmtId="3" fontId="19" fillId="0" borderId="0"/>
    <xf numFmtId="43" fontId="3" fillId="0" borderId="0" applyFont="0" applyFill="0" applyBorder="0" applyAlignment="0" applyProtection="0"/>
    <xf numFmtId="167" fontId="23" fillId="0" borderId="0"/>
    <xf numFmtId="167" fontId="23" fillId="0" borderId="0"/>
    <xf numFmtId="0" fontId="5" fillId="0" borderId="0"/>
    <xf numFmtId="3" fontId="5" fillId="0" borderId="29"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 fillId="0" borderId="0" applyFont="0" applyFill="0" applyBorder="0" applyAlignment="0" applyProtection="0"/>
    <xf numFmtId="0" fontId="5" fillId="0" borderId="0"/>
    <xf numFmtId="0" fontId="5" fillId="0" borderId="0"/>
    <xf numFmtId="0" fontId="22" fillId="0" borderId="0"/>
    <xf numFmtId="9" fontId="22" fillId="0" borderId="0" applyFont="0" applyFill="0" applyBorder="0" applyAlignment="0" applyProtection="0"/>
    <xf numFmtId="0" fontId="2" fillId="0" borderId="0"/>
    <xf numFmtId="0" fontId="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24" fillId="0" borderId="0"/>
    <xf numFmtId="0" fontId="24" fillId="0" borderId="0"/>
    <xf numFmtId="0" fontId="24" fillId="0" borderId="0"/>
    <xf numFmtId="0" fontId="24" fillId="0" borderId="0"/>
    <xf numFmtId="0" fontId="21" fillId="0" borderId="0"/>
    <xf numFmtId="0" fontId="21" fillId="0" borderId="0">
      <alignment vertical="top"/>
    </xf>
    <xf numFmtId="0" fontId="5" fillId="0" borderId="0"/>
    <xf numFmtId="0" fontId="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5" fillId="0" borderId="0">
      <alignment horizontal="left" wrapText="1"/>
    </xf>
    <xf numFmtId="0" fontId="22" fillId="0" borderId="0"/>
    <xf numFmtId="0" fontId="20" fillId="0" borderId="0"/>
    <xf numFmtId="0" fontId="5" fillId="0" borderId="0"/>
    <xf numFmtId="0" fontId="5" fillId="0" borderId="0"/>
    <xf numFmtId="0" fontId="2" fillId="0" borderId="0"/>
    <xf numFmtId="0" fontId="22" fillId="0" borderId="0"/>
    <xf numFmtId="0" fontId="5" fillId="0" borderId="0"/>
    <xf numFmtId="0" fontId="5" fillId="0" borderId="0"/>
    <xf numFmtId="0" fontId="5" fillId="0" borderId="0"/>
    <xf numFmtId="0" fontId="5" fillId="0" borderId="0"/>
    <xf numFmtId="0" fontId="2" fillId="0" borderId="0"/>
    <xf numFmtId="9" fontId="22" fillId="0" borderId="0" applyFont="0" applyFill="0" applyBorder="0" applyAlignment="0" applyProtection="0"/>
    <xf numFmtId="164" fontId="3"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8"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3" fontId="19" fillId="0" borderId="0"/>
    <xf numFmtId="167" fontId="23" fillId="0" borderId="0"/>
    <xf numFmtId="167" fontId="23"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9" fontId="8"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9" fontId="22" fillId="0" borderId="0" applyFont="0" applyFill="0" applyBorder="0" applyAlignment="0" applyProtection="0"/>
    <xf numFmtId="164" fontId="3" fillId="0" borderId="0"/>
    <xf numFmtId="0" fontId="5"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7" fontId="2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7" fontId="2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28"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28" fillId="11" borderId="0" applyNumberFormat="0" applyBorder="0" applyAlignment="0" applyProtection="0"/>
    <xf numFmtId="0" fontId="29" fillId="28" borderId="31" applyNumberFormat="0" applyAlignment="0" applyProtection="0"/>
    <xf numFmtId="0" fontId="30" fillId="29" borderId="32" applyNumberFormat="0" applyAlignment="0" applyProtection="0"/>
    <xf numFmtId="43" fontId="24" fillId="0" borderId="0" applyFont="0" applyFill="0" applyBorder="0" applyAlignment="0" applyProtection="0"/>
    <xf numFmtId="0" fontId="31" fillId="0" borderId="0" applyNumberFormat="0" applyFill="0" applyBorder="0" applyAlignment="0" applyProtection="0"/>
    <xf numFmtId="0" fontId="32" fillId="12" borderId="0" applyNumberFormat="0" applyBorder="0" applyAlignment="0" applyProtection="0"/>
    <xf numFmtId="0" fontId="33" fillId="0" borderId="33" applyNumberFormat="0" applyFill="0" applyAlignment="0" applyProtection="0"/>
    <xf numFmtId="0" fontId="34" fillId="0" borderId="34" applyNumberFormat="0" applyFill="0" applyAlignment="0" applyProtection="0"/>
    <xf numFmtId="0" fontId="35" fillId="0" borderId="35" applyNumberFormat="0" applyFill="0" applyAlignment="0" applyProtection="0"/>
    <xf numFmtId="0" fontId="35" fillId="0" borderId="0" applyNumberFormat="0" applyFill="0" applyBorder="0" applyAlignment="0" applyProtection="0"/>
    <xf numFmtId="0" fontId="36" fillId="15" borderId="31" applyNumberFormat="0" applyAlignment="0" applyProtection="0"/>
    <xf numFmtId="0" fontId="37" fillId="0" borderId="36" applyNumberFormat="0" applyFill="0" applyAlignment="0" applyProtection="0"/>
    <xf numFmtId="0" fontId="38" fillId="30" borderId="0" applyNumberFormat="0" applyBorder="0" applyAlignment="0" applyProtection="0"/>
    <xf numFmtId="0" fontId="24" fillId="0" borderId="0"/>
    <xf numFmtId="0" fontId="5" fillId="31" borderId="37" applyNumberFormat="0" applyFont="0" applyAlignment="0" applyProtection="0"/>
    <xf numFmtId="0" fontId="24" fillId="31" borderId="37" applyNumberFormat="0" applyFont="0" applyAlignment="0" applyProtection="0"/>
    <xf numFmtId="0" fontId="39" fillId="28" borderId="38" applyNumberFormat="0" applyAlignment="0" applyProtection="0"/>
    <xf numFmtId="9" fontId="5" fillId="0" borderId="0" applyFont="0" applyFill="0" applyBorder="0" applyAlignment="0" applyProtection="0"/>
    <xf numFmtId="9" fontId="24" fillId="0" borderId="0" applyFont="0" applyFill="0" applyBorder="0" applyAlignment="0" applyProtection="0"/>
    <xf numFmtId="0" fontId="40" fillId="0" borderId="0" applyNumberFormat="0" applyFill="0" applyBorder="0" applyAlignment="0" applyProtection="0"/>
    <xf numFmtId="0" fontId="41" fillId="0" borderId="39" applyNumberFormat="0" applyFill="0" applyAlignment="0" applyProtection="0"/>
    <xf numFmtId="0" fontId="42" fillId="0" borderId="0" applyNumberFormat="0" applyFill="0" applyBorder="0" applyAlignment="0" applyProtection="0"/>
    <xf numFmtId="0" fontId="24" fillId="31" borderId="37" applyNumberFormat="0" applyFont="0" applyAlignment="0" applyProtection="0"/>
    <xf numFmtId="0" fontId="5" fillId="31" borderId="37" applyNumberFormat="0" applyFont="0" applyAlignment="0" applyProtection="0"/>
    <xf numFmtId="0" fontId="36" fillId="15" borderId="31" applyNumberFormat="0" applyAlignment="0" applyProtection="0"/>
    <xf numFmtId="0" fontId="29" fillId="28" borderId="31" applyNumberFormat="0" applyAlignment="0" applyProtection="0"/>
    <xf numFmtId="0" fontId="39" fillId="28" borderId="38" applyNumberFormat="0" applyAlignment="0" applyProtection="0"/>
    <xf numFmtId="0" fontId="41" fillId="0" borderId="39"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2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9" borderId="28"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9" fillId="0" borderId="0"/>
    <xf numFmtId="0" fontId="2" fillId="0" borderId="0"/>
    <xf numFmtId="0" fontId="2" fillId="0" borderId="0"/>
    <xf numFmtId="0" fontId="2" fillId="0" borderId="0"/>
    <xf numFmtId="0" fontId="2" fillId="0" borderId="0"/>
    <xf numFmtId="0" fontId="2" fillId="0" borderId="0"/>
    <xf numFmtId="0" fontId="2" fillId="0" borderId="0"/>
    <xf numFmtId="3" fontId="19"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28" applyNumberFormat="0" applyFont="0" applyAlignment="0" applyProtection="0"/>
    <xf numFmtId="3" fontId="1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7" fontId="2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28" applyNumberFormat="0" applyFont="0" applyAlignment="0" applyProtection="0"/>
    <xf numFmtId="164" fontId="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2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9" borderId="28"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7" fontId="23" fillId="0" borderId="0"/>
    <xf numFmtId="167" fontId="23" fillId="0" borderId="0"/>
    <xf numFmtId="167" fontId="2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9" fillId="0" borderId="0"/>
    <xf numFmtId="0" fontId="1" fillId="0" borderId="0"/>
    <xf numFmtId="164" fontId="3" fillId="0" borderId="0"/>
    <xf numFmtId="164" fontId="3" fillId="0" borderId="0"/>
    <xf numFmtId="164" fontId="8" fillId="0" borderId="0"/>
    <xf numFmtId="164" fontId="8" fillId="0" borderId="0"/>
    <xf numFmtId="164" fontId="8" fillId="0" borderId="0"/>
    <xf numFmtId="3" fontId="19" fillId="0" borderId="0"/>
  </cellStyleXfs>
  <cellXfs count="662">
    <xf numFmtId="164" fontId="0" fillId="0" borderId="0" xfId="0"/>
    <xf numFmtId="165" fontId="5" fillId="0" borderId="0" xfId="0" applyNumberFormat="1" applyFont="1" applyFill="1" applyAlignment="1" applyProtection="1">
      <alignment vertical="center"/>
    </xf>
    <xf numFmtId="3" fontId="14" fillId="6" borderId="6" xfId="0" applyNumberFormat="1" applyFont="1" applyFill="1" applyBorder="1" applyAlignment="1" applyProtection="1">
      <alignment horizontal="right" vertical="center"/>
    </xf>
    <xf numFmtId="3" fontId="14" fillId="3" borderId="6" xfId="0" applyNumberFormat="1" applyFont="1" applyFill="1" applyBorder="1" applyAlignment="1" applyProtection="1">
      <alignment horizontal="right" vertical="center"/>
    </xf>
    <xf numFmtId="3" fontId="14" fillId="6" borderId="41" xfId="0" applyNumberFormat="1" applyFont="1" applyFill="1" applyBorder="1" applyAlignment="1" applyProtection="1">
      <alignment horizontal="right" vertical="center"/>
    </xf>
    <xf numFmtId="3" fontId="22" fillId="37" borderId="41" xfId="0" applyNumberFormat="1" applyFont="1" applyFill="1" applyBorder="1" applyAlignment="1" applyProtection="1">
      <alignment horizontal="right" vertical="center"/>
    </xf>
    <xf numFmtId="3" fontId="22" fillId="37" borderId="2" xfId="0" applyNumberFormat="1" applyFont="1" applyFill="1" applyBorder="1" applyAlignment="1" applyProtection="1">
      <alignment horizontal="right" vertical="center" wrapText="1"/>
      <protection locked="0"/>
    </xf>
    <xf numFmtId="3" fontId="22" fillId="37" borderId="6" xfId="0" applyNumberFormat="1" applyFont="1" applyFill="1" applyBorder="1" applyAlignment="1" applyProtection="1">
      <alignment horizontal="right" vertical="center" wrapText="1"/>
      <protection locked="0"/>
    </xf>
    <xf numFmtId="165" fontId="22" fillId="37" borderId="0" xfId="0" applyNumberFormat="1" applyFont="1" applyFill="1" applyAlignment="1" applyProtection="1">
      <alignment vertical="center"/>
    </xf>
    <xf numFmtId="3" fontId="22" fillId="37" borderId="6" xfId="0" applyNumberFormat="1" applyFont="1" applyFill="1" applyBorder="1" applyAlignment="1" applyProtection="1">
      <alignment vertical="center"/>
    </xf>
    <xf numFmtId="165" fontId="5" fillId="33" borderId="0" xfId="0" applyNumberFormat="1" applyFont="1" applyFill="1" applyAlignment="1" applyProtection="1">
      <alignment vertical="center"/>
    </xf>
    <xf numFmtId="3" fontId="22" fillId="37" borderId="6" xfId="0" applyNumberFormat="1" applyFont="1" applyFill="1" applyBorder="1" applyAlignment="1" applyProtection="1">
      <alignment horizontal="right" vertical="center"/>
    </xf>
    <xf numFmtId="165" fontId="22" fillId="0" borderId="0" xfId="0" applyNumberFormat="1" applyFont="1" applyFill="1" applyAlignment="1" applyProtection="1">
      <alignment vertical="center"/>
    </xf>
    <xf numFmtId="1" fontId="5" fillId="19" borderId="0" xfId="0" applyNumberFormat="1" applyFont="1" applyFill="1" applyAlignment="1" applyProtection="1">
      <alignment horizontal="center" vertical="center"/>
      <protection locked="0"/>
    </xf>
    <xf numFmtId="49" fontId="18" fillId="19" borderId="0" xfId="0" applyNumberFormat="1" applyFont="1" applyFill="1" applyAlignment="1" applyProtection="1">
      <alignment horizontal="left" vertical="center"/>
      <protection locked="0"/>
    </xf>
    <xf numFmtId="49" fontId="5" fillId="19" borderId="0" xfId="0" applyNumberFormat="1" applyFont="1" applyFill="1" applyAlignment="1" applyProtection="1">
      <alignment horizontal="left" vertical="center"/>
      <protection locked="0"/>
    </xf>
    <xf numFmtId="49" fontId="5" fillId="19" borderId="0" xfId="0" applyNumberFormat="1" applyFont="1" applyFill="1" applyAlignment="1" applyProtection="1">
      <alignment horizontal="center" vertical="center"/>
      <protection locked="0"/>
    </xf>
    <xf numFmtId="165" fontId="22" fillId="37" borderId="0" xfId="0" applyNumberFormat="1" applyFont="1" applyFill="1" applyAlignment="1" applyProtection="1"/>
    <xf numFmtId="165" fontId="5" fillId="33" borderId="0" xfId="0" applyNumberFormat="1" applyFont="1" applyFill="1" applyAlignment="1" applyProtection="1"/>
    <xf numFmtId="3" fontId="5" fillId="0" borderId="2" xfId="2" applyNumberFormat="1" applyFont="1" applyFill="1" applyBorder="1" applyAlignment="1" applyProtection="1">
      <alignment horizontal="right" wrapText="1"/>
      <protection locked="0"/>
    </xf>
    <xf numFmtId="3" fontId="48" fillId="5" borderId="2" xfId="0" applyNumberFormat="1" applyFont="1" applyFill="1" applyBorder="1" applyAlignment="1" applyProtection="1">
      <alignment horizontal="right" wrapText="1"/>
      <protection locked="0"/>
    </xf>
    <xf numFmtId="3" fontId="48" fillId="0" borderId="6" xfId="0" applyNumberFormat="1" applyFont="1" applyFill="1" applyBorder="1" applyAlignment="1" applyProtection="1">
      <alignment horizontal="right" wrapText="1"/>
      <protection locked="0"/>
    </xf>
    <xf numFmtId="3" fontId="48" fillId="5" borderId="6" xfId="0" applyNumberFormat="1" applyFont="1" applyFill="1" applyBorder="1" applyAlignment="1" applyProtection="1">
      <alignment horizontal="right" wrapText="1"/>
      <protection locked="0"/>
    </xf>
    <xf numFmtId="165" fontId="5" fillId="33" borderId="0" xfId="0" applyNumberFormat="1" applyFont="1" applyFill="1" applyAlignment="1" applyProtection="1">
      <alignment horizontal="center"/>
    </xf>
    <xf numFmtId="3" fontId="5" fillId="5" borderId="6" xfId="0" applyNumberFormat="1" applyFont="1" applyFill="1" applyBorder="1" applyAlignment="1" applyProtection="1"/>
    <xf numFmtId="165" fontId="22" fillId="0" borderId="0" xfId="0" applyNumberFormat="1" applyFont="1" applyFill="1" applyAlignment="1" applyProtection="1"/>
    <xf numFmtId="1" fontId="5" fillId="19" borderId="0" xfId="0" applyNumberFormat="1" applyFont="1" applyFill="1" applyAlignment="1" applyProtection="1">
      <alignment horizontal="center"/>
      <protection locked="0"/>
    </xf>
    <xf numFmtId="49" fontId="4" fillId="19" borderId="0" xfId="0" applyNumberFormat="1" applyFont="1" applyFill="1" applyAlignment="1" applyProtection="1">
      <alignment horizontal="left"/>
      <protection locked="0"/>
    </xf>
    <xf numFmtId="49" fontId="5" fillId="19" borderId="0" xfId="0" applyNumberFormat="1" applyFont="1" applyFill="1" applyAlignment="1" applyProtection="1">
      <alignment horizontal="left"/>
      <protection locked="0"/>
    </xf>
    <xf numFmtId="49" fontId="5" fillId="19" borderId="2" xfId="0" applyNumberFormat="1" applyFont="1" applyFill="1" applyBorder="1" applyAlignment="1" applyProtection="1">
      <alignment horizontal="center"/>
      <protection locked="0"/>
    </xf>
    <xf numFmtId="1" fontId="5" fillId="39" borderId="0" xfId="0" applyNumberFormat="1" applyFont="1" applyFill="1" applyAlignment="1" applyProtection="1">
      <alignment horizontal="center"/>
      <protection locked="0"/>
    </xf>
    <xf numFmtId="49" fontId="5" fillId="16" borderId="2" xfId="0" applyNumberFormat="1" applyFont="1" applyFill="1" applyBorder="1" applyAlignment="1" applyProtection="1">
      <alignment horizontal="center"/>
      <protection locked="0"/>
    </xf>
    <xf numFmtId="3" fontId="5" fillId="16" borderId="0" xfId="0" applyNumberFormat="1" applyFont="1" applyFill="1" applyAlignment="1" applyProtection="1">
      <alignment horizontal="left"/>
      <protection locked="0"/>
    </xf>
    <xf numFmtId="1" fontId="18" fillId="16" borderId="0" xfId="0" applyNumberFormat="1" applyFont="1" applyFill="1" applyAlignment="1" applyProtection="1">
      <alignment horizontal="center"/>
      <protection locked="0"/>
    </xf>
    <xf numFmtId="0" fontId="5" fillId="16" borderId="0" xfId="0" applyNumberFormat="1" applyFont="1" applyFill="1" applyAlignment="1" applyProtection="1">
      <alignment horizontal="center"/>
      <protection locked="0"/>
    </xf>
    <xf numFmtId="1" fontId="4" fillId="16" borderId="0" xfId="0" applyNumberFormat="1" applyFont="1" applyFill="1" applyAlignment="1" applyProtection="1">
      <alignment horizontal="center"/>
      <protection locked="0"/>
    </xf>
    <xf numFmtId="3" fontId="0" fillId="0" borderId="0" xfId="0" applyNumberFormat="1" applyFill="1" applyAlignment="1" applyProtection="1"/>
    <xf numFmtId="3" fontId="0" fillId="33" borderId="0" xfId="0" applyNumberFormat="1" applyFill="1" applyAlignment="1" applyProtection="1"/>
    <xf numFmtId="3" fontId="0" fillId="0" borderId="0" xfId="0" applyNumberFormat="1" applyFill="1" applyAlignment="1" applyProtection="1">
      <alignment horizontal="center"/>
    </xf>
    <xf numFmtId="3" fontId="0" fillId="33" borderId="0" xfId="0" applyNumberFormat="1" applyFill="1" applyAlignment="1" applyProtection="1">
      <alignment horizontal="center"/>
    </xf>
    <xf numFmtId="164" fontId="49" fillId="0" borderId="0" xfId="0" applyNumberFormat="1" applyFont="1" applyFill="1" applyAlignment="1" applyProtection="1">
      <alignment horizontal="center"/>
    </xf>
    <xf numFmtId="0" fontId="0" fillId="33" borderId="0" xfId="0" applyNumberFormat="1" applyFill="1" applyAlignment="1" applyProtection="1">
      <alignment horizontal="center"/>
    </xf>
    <xf numFmtId="3" fontId="5" fillId="5" borderId="6" xfId="0" applyNumberFormat="1" applyFont="1" applyFill="1" applyBorder="1" applyAlignment="1" applyProtection="1">
      <alignment horizontal="center"/>
    </xf>
    <xf numFmtId="0" fontId="0" fillId="0" borderId="0" xfId="0" applyNumberFormat="1" applyFill="1" applyAlignment="1" applyProtection="1">
      <alignment horizontal="center"/>
    </xf>
    <xf numFmtId="1" fontId="5" fillId="16" borderId="0" xfId="0" applyNumberFormat="1" applyFont="1" applyFill="1" applyAlignment="1" applyProtection="1">
      <alignment horizontal="center"/>
      <protection locked="0"/>
    </xf>
    <xf numFmtId="49" fontId="5" fillId="16" borderId="0" xfId="0" applyNumberFormat="1" applyFont="1" applyFill="1" applyAlignment="1" applyProtection="1">
      <alignment horizontal="left"/>
      <protection locked="0"/>
    </xf>
    <xf numFmtId="49" fontId="5" fillId="16" borderId="0" xfId="0" applyNumberFormat="1" applyFont="1" applyFill="1" applyAlignment="1" applyProtection="1">
      <alignment horizontal="center"/>
      <protection locked="0"/>
    </xf>
    <xf numFmtId="49" fontId="5" fillId="38" borderId="0" xfId="0" applyNumberFormat="1" applyFont="1" applyFill="1" applyAlignment="1" applyProtection="1">
      <alignment horizontal="left"/>
      <protection locked="0"/>
    </xf>
    <xf numFmtId="3" fontId="48" fillId="33" borderId="6" xfId="0" applyNumberFormat="1" applyFont="1" applyFill="1" applyBorder="1" applyAlignment="1" applyProtection="1">
      <alignment horizontal="right"/>
    </xf>
    <xf numFmtId="49" fontId="46" fillId="12" borderId="0" xfId="0" applyNumberFormat="1" applyFont="1" applyFill="1" applyAlignment="1" applyProtection="1">
      <alignment horizontal="left"/>
      <protection locked="0"/>
    </xf>
    <xf numFmtId="3" fontId="5" fillId="37" borderId="41" xfId="0" applyNumberFormat="1" applyFont="1" applyFill="1" applyBorder="1" applyAlignment="1" applyProtection="1">
      <alignment horizontal="right"/>
    </xf>
    <xf numFmtId="3" fontId="5" fillId="37" borderId="6" xfId="0" applyNumberFormat="1" applyFont="1" applyFill="1" applyBorder="1" applyAlignment="1" applyProtection="1">
      <alignment horizontal="right"/>
    </xf>
    <xf numFmtId="1" fontId="4" fillId="12" borderId="0" xfId="0" applyNumberFormat="1" applyFont="1" applyFill="1" applyAlignment="1" applyProtection="1">
      <alignment horizontal="center"/>
      <protection locked="0"/>
    </xf>
    <xf numFmtId="1" fontId="5" fillId="12" borderId="0" xfId="0" applyNumberFormat="1" applyFont="1" applyFill="1" applyAlignment="1" applyProtection="1">
      <alignment horizontal="center"/>
      <protection locked="0"/>
    </xf>
    <xf numFmtId="49" fontId="47" fillId="12" borderId="0" xfId="0" applyNumberFormat="1" applyFont="1" applyFill="1" applyAlignment="1" applyProtection="1">
      <alignment horizontal="left"/>
      <protection locked="0"/>
    </xf>
    <xf numFmtId="49" fontId="5" fillId="12" borderId="0" xfId="0" applyNumberFormat="1" applyFont="1" applyFill="1" applyAlignment="1" applyProtection="1">
      <alignment horizontal="left"/>
      <protection locked="0"/>
    </xf>
    <xf numFmtId="49" fontId="5" fillId="12" borderId="0" xfId="0" applyNumberFormat="1" applyFont="1" applyFill="1" applyAlignment="1" applyProtection="1">
      <alignment horizontal="center"/>
      <protection locked="0"/>
    </xf>
    <xf numFmtId="3" fontId="14" fillId="5" borderId="41" xfId="0" applyNumberFormat="1" applyFont="1" applyFill="1" applyBorder="1" applyAlignment="1" applyProtection="1">
      <alignment horizontal="right"/>
    </xf>
    <xf numFmtId="3" fontId="14" fillId="0" borderId="6" xfId="0" applyNumberFormat="1" applyFont="1" applyFill="1" applyBorder="1" applyAlignment="1">
      <alignment horizontal="right"/>
    </xf>
    <xf numFmtId="3" fontId="14" fillId="5" borderId="6" xfId="0" applyNumberFormat="1" applyFont="1" applyFill="1" applyBorder="1" applyAlignment="1" applyProtection="1">
      <alignment horizontal="right"/>
    </xf>
    <xf numFmtId="0" fontId="5" fillId="30" borderId="0" xfId="0" applyNumberFormat="1" applyFont="1" applyFill="1" applyAlignment="1" applyProtection="1">
      <alignment horizontal="left"/>
      <protection locked="0"/>
    </xf>
    <xf numFmtId="3" fontId="5" fillId="0" borderId="21" xfId="0" applyNumberFormat="1" applyFont="1" applyFill="1" applyBorder="1" applyAlignment="1">
      <alignment horizontal="right"/>
    </xf>
    <xf numFmtId="3" fontId="48" fillId="0" borderId="2" xfId="0" applyNumberFormat="1" applyFont="1" applyFill="1" applyBorder="1" applyAlignment="1" applyProtection="1">
      <alignment horizontal="right"/>
    </xf>
    <xf numFmtId="3" fontId="5" fillId="0" borderId="6" xfId="0" applyNumberFormat="1" applyFont="1" applyFill="1" applyBorder="1" applyAlignment="1">
      <alignment horizontal="right"/>
    </xf>
    <xf numFmtId="1" fontId="5" fillId="30" borderId="0" xfId="0" applyNumberFormat="1" applyFont="1" applyFill="1" applyAlignment="1" applyProtection="1">
      <alignment horizontal="center"/>
      <protection locked="0"/>
    </xf>
    <xf numFmtId="49" fontId="5" fillId="30" borderId="0" xfId="0" applyNumberFormat="1" applyFont="1" applyFill="1" applyAlignment="1" applyProtection="1">
      <alignment horizontal="left"/>
      <protection locked="0"/>
    </xf>
    <xf numFmtId="49" fontId="5" fillId="30" borderId="0" xfId="0" applyNumberFormat="1" applyFont="1" applyFill="1" applyAlignment="1" applyProtection="1">
      <alignment horizontal="center"/>
      <protection locked="0"/>
    </xf>
    <xf numFmtId="165" fontId="13" fillId="0" borderId="1" xfId="2" applyNumberFormat="1" applyFont="1" applyFill="1" applyBorder="1" applyAlignment="1" applyProtection="1">
      <alignment horizontal="left"/>
      <protection locked="0"/>
    </xf>
    <xf numFmtId="165" fontId="13" fillId="0" borderId="8" xfId="2" applyNumberFormat="1" applyFont="1" applyFill="1" applyBorder="1" applyAlignment="1" applyProtection="1">
      <alignment horizontal="left"/>
      <protection locked="0"/>
    </xf>
    <xf numFmtId="165" fontId="4" fillId="0" borderId="12" xfId="2" applyNumberFormat="1" applyFont="1" applyFill="1" applyBorder="1" applyAlignment="1" applyProtection="1">
      <alignment horizontal="centerContinuous" wrapText="1"/>
      <protection locked="0"/>
    </xf>
    <xf numFmtId="165" fontId="4" fillId="0" borderId="15" xfId="2" applyNumberFormat="1" applyFont="1" applyFill="1" applyBorder="1" applyAlignment="1" applyProtection="1">
      <alignment horizontal="center" wrapText="1"/>
      <protection locked="0"/>
    </xf>
    <xf numFmtId="3" fontId="5" fillId="0" borderId="6" xfId="2" applyNumberFormat="1" applyFont="1" applyFill="1" applyBorder="1" applyAlignment="1" applyProtection="1">
      <alignment horizontal="center" wrapText="1"/>
      <protection locked="0"/>
    </xf>
    <xf numFmtId="3" fontId="14" fillId="0" borderId="6" xfId="2" applyNumberFormat="1" applyFont="1" applyFill="1" applyBorder="1" applyAlignment="1" applyProtection="1">
      <alignment horizontal="center" wrapText="1"/>
      <protection locked="0"/>
    </xf>
    <xf numFmtId="165" fontId="13" fillId="0" borderId="9" xfId="2" applyNumberFormat="1" applyFont="1" applyFill="1" applyBorder="1" applyAlignment="1" applyProtection="1">
      <alignment horizontal="left"/>
      <protection locked="0"/>
    </xf>
    <xf numFmtId="165" fontId="13" fillId="0" borderId="22" xfId="2" applyNumberFormat="1" applyFont="1" applyFill="1" applyBorder="1" applyAlignment="1" applyProtection="1">
      <alignment horizontal="left"/>
      <protection locked="0"/>
    </xf>
    <xf numFmtId="165" fontId="13" fillId="0" borderId="13" xfId="2" applyNumberFormat="1" applyFont="1" applyFill="1" applyBorder="1" applyAlignment="1" applyProtection="1">
      <alignment horizontal="left"/>
      <protection locked="0"/>
    </xf>
    <xf numFmtId="165" fontId="4" fillId="0" borderId="11" xfId="2" applyNumberFormat="1" applyFont="1" applyFill="1" applyBorder="1" applyAlignment="1" applyProtection="1">
      <alignment horizontal="centerContinuous"/>
      <protection locked="0"/>
    </xf>
    <xf numFmtId="165" fontId="13" fillId="0" borderId="2" xfId="2" applyNumberFormat="1" applyFont="1" applyFill="1" applyBorder="1" applyAlignment="1" applyProtection="1">
      <alignment horizontal="left"/>
      <protection locked="0"/>
    </xf>
    <xf numFmtId="3" fontId="5" fillId="0" borderId="40" xfId="0" applyNumberFormat="1" applyFont="1" applyFill="1" applyBorder="1" applyAlignment="1">
      <alignment horizontal="right"/>
    </xf>
    <xf numFmtId="165" fontId="4" fillId="0" borderId="12" xfId="2" applyNumberFormat="1" applyFont="1" applyFill="1" applyBorder="1" applyAlignment="1" applyProtection="1">
      <alignment horizontal="center" wrapText="1"/>
      <protection locked="0"/>
    </xf>
    <xf numFmtId="165" fontId="4" fillId="0" borderId="5" xfId="2" applyNumberFormat="1" applyFont="1" applyFill="1" applyBorder="1" applyAlignment="1" applyProtection="1">
      <alignment horizontal="centerContinuous" wrapText="1"/>
      <protection locked="0"/>
    </xf>
    <xf numFmtId="165" fontId="4" fillId="0" borderId="12" xfId="2" applyNumberFormat="1" applyFont="1" applyFill="1" applyBorder="1" applyAlignment="1" applyProtection="1">
      <alignment horizontal="centerContinuous"/>
      <protection locked="0"/>
    </xf>
    <xf numFmtId="165" fontId="4" fillId="0" borderId="1" xfId="2" applyNumberFormat="1" applyFont="1" applyFill="1" applyBorder="1" applyAlignment="1" applyProtection="1">
      <alignment horizontal="centerContinuous"/>
      <protection locked="0"/>
    </xf>
    <xf numFmtId="3" fontId="5" fillId="0" borderId="4" xfId="0" applyNumberFormat="1" applyFont="1" applyFill="1" applyBorder="1" applyAlignment="1">
      <alignment horizontal="right"/>
    </xf>
    <xf numFmtId="164" fontId="0" fillId="0" borderId="11" xfId="0" applyNumberFormat="1" applyFill="1" applyBorder="1" applyAlignment="1" applyProtection="1">
      <alignment horizontal="centerContinuous"/>
      <protection locked="0"/>
    </xf>
    <xf numFmtId="164" fontId="0" fillId="0" borderId="10" xfId="0" applyNumberFormat="1" applyFill="1" applyBorder="1" applyAlignment="1" applyProtection="1">
      <alignment horizontal="centerContinuous"/>
      <protection locked="0"/>
    </xf>
    <xf numFmtId="3" fontId="48" fillId="0" borderId="3" xfId="0" applyNumberFormat="1" applyFont="1" applyFill="1" applyBorder="1" applyAlignment="1" applyProtection="1">
      <alignment horizontal="right"/>
    </xf>
    <xf numFmtId="164" fontId="49" fillId="0" borderId="6" xfId="0" applyNumberFormat="1" applyFont="1" applyFill="1" applyBorder="1" applyAlignment="1" applyProtection="1">
      <alignment horizontal="center"/>
    </xf>
    <xf numFmtId="3" fontId="48" fillId="0" borderId="6" xfId="0" applyNumberFormat="1" applyFont="1" applyFill="1" applyBorder="1" applyAlignment="1" applyProtection="1">
      <alignment horizontal="right"/>
    </xf>
    <xf numFmtId="3" fontId="50" fillId="35" borderId="6" xfId="0" applyNumberFormat="1" applyFont="1" applyFill="1" applyBorder="1" applyAlignment="1" applyProtection="1">
      <alignment horizontal="right"/>
    </xf>
    <xf numFmtId="0" fontId="0" fillId="0" borderId="0" xfId="0" applyNumberFormat="1" applyFill="1" applyAlignment="1" applyProtection="1"/>
    <xf numFmtId="165" fontId="5" fillId="0" borderId="0" xfId="0" applyNumberFormat="1" applyFont="1" applyFill="1" applyAlignment="1" applyProtection="1"/>
    <xf numFmtId="0" fontId="12" fillId="2" borderId="7" xfId="0" applyNumberFormat="1" applyFont="1" applyFill="1" applyBorder="1" applyAlignment="1" applyProtection="1">
      <alignment horizontal="left"/>
      <protection locked="0"/>
    </xf>
    <xf numFmtId="165" fontId="13" fillId="0" borderId="0" xfId="0" applyNumberFormat="1" applyFont="1" applyFill="1" applyAlignment="1" applyProtection="1">
      <alignment horizontal="left"/>
      <protection locked="0"/>
    </xf>
    <xf numFmtId="49" fontId="5" fillId="8" borderId="19" xfId="0" applyNumberFormat="1" applyFont="1" applyFill="1" applyBorder="1" applyAlignment="1" applyProtection="1">
      <alignment horizontal="center"/>
      <protection locked="0"/>
    </xf>
    <xf numFmtId="49" fontId="5" fillId="8" borderId="20" xfId="0" applyNumberFormat="1" applyFont="1" applyFill="1" applyBorder="1" applyAlignment="1" applyProtection="1">
      <alignment horizontal="left"/>
      <protection locked="0"/>
    </xf>
    <xf numFmtId="49" fontId="43" fillId="8" borderId="20" xfId="0" applyNumberFormat="1" applyFont="1" applyFill="1" applyBorder="1" applyAlignment="1" applyProtection="1">
      <alignment horizontal="left"/>
      <protection locked="0"/>
    </xf>
    <xf numFmtId="49" fontId="5" fillId="8" borderId="20" xfId="0" applyNumberFormat="1" applyFont="1" applyFill="1" applyBorder="1" applyAlignment="1" applyProtection="1">
      <alignment horizontal="center"/>
      <protection locked="0"/>
    </xf>
    <xf numFmtId="1" fontId="5" fillId="8" borderId="20" xfId="0" applyNumberFormat="1" applyFont="1" applyFill="1" applyBorder="1" applyAlignment="1" applyProtection="1">
      <alignment horizontal="center"/>
      <protection locked="0"/>
    </xf>
    <xf numFmtId="3" fontId="5" fillId="0" borderId="0" xfId="0" applyNumberFormat="1" applyFont="1" applyFill="1" applyAlignment="1" applyProtection="1">
      <alignment horizontal="center" wrapText="1"/>
      <protection locked="0"/>
    </xf>
    <xf numFmtId="3" fontId="5" fillId="5" borderId="0" xfId="0" applyNumberFormat="1" applyFont="1" applyFill="1" applyAlignment="1" applyProtection="1"/>
    <xf numFmtId="3" fontId="48" fillId="0" borderId="0" xfId="0" applyNumberFormat="1" applyFont="1" applyFill="1" applyAlignment="1" applyProtection="1">
      <alignment horizontal="center"/>
    </xf>
    <xf numFmtId="3" fontId="14" fillId="0" borderId="0" xfId="0" applyNumberFormat="1" applyFont="1" applyFill="1" applyAlignment="1" applyProtection="1">
      <alignment horizontal="center" wrapText="1"/>
      <protection locked="0"/>
    </xf>
    <xf numFmtId="3" fontId="5" fillId="5" borderId="9" xfId="0" applyNumberFormat="1" applyFont="1" applyFill="1" applyBorder="1" applyAlignment="1" applyProtection="1"/>
    <xf numFmtId="3" fontId="5" fillId="4" borderId="6" xfId="0" applyNumberFormat="1" applyFont="1" applyFill="1" applyBorder="1" applyAlignment="1" applyProtection="1">
      <alignment horizontal="right" vertical="center"/>
      <protection locked="0"/>
    </xf>
    <xf numFmtId="3" fontId="17" fillId="4" borderId="21" xfId="0" applyNumberFormat="1" applyFont="1" applyFill="1" applyBorder="1" applyAlignment="1" applyProtection="1">
      <alignment horizontal="right" vertical="center"/>
      <protection locked="0"/>
    </xf>
    <xf numFmtId="3" fontId="14" fillId="6" borderId="19" xfId="0" applyNumberFormat="1" applyFont="1" applyFill="1" applyBorder="1" applyAlignment="1" applyProtection="1">
      <alignment horizontal="center"/>
    </xf>
    <xf numFmtId="3" fontId="14" fillId="3" borderId="24" xfId="0" applyNumberFormat="1" applyFont="1" applyFill="1" applyBorder="1" applyAlignment="1" applyProtection="1">
      <alignment horizontal="center"/>
    </xf>
    <xf numFmtId="3" fontId="14" fillId="6" borderId="24" xfId="0" applyNumberFormat="1" applyFont="1" applyFill="1" applyBorder="1" applyAlignment="1" applyProtection="1">
      <alignment horizontal="center"/>
    </xf>
    <xf numFmtId="3" fontId="14" fillId="3" borderId="20" xfId="0" applyNumberFormat="1" applyFont="1" applyFill="1" applyBorder="1" applyAlignment="1" applyProtection="1">
      <alignment horizontal="center"/>
    </xf>
    <xf numFmtId="3" fontId="14" fillId="6" borderId="4" xfId="0" applyNumberFormat="1" applyFont="1" applyFill="1" applyBorder="1" applyAlignment="1" applyProtection="1">
      <alignment horizontal="center"/>
    </xf>
    <xf numFmtId="3" fontId="14" fillId="3" borderId="0" xfId="0" applyNumberFormat="1" applyFont="1" applyFill="1" applyAlignment="1" applyProtection="1">
      <alignment horizontal="center"/>
    </xf>
    <xf numFmtId="3" fontId="14" fillId="6" borderId="25" xfId="0" applyNumberFormat="1" applyFont="1" applyFill="1" applyBorder="1" applyAlignment="1" applyProtection="1">
      <alignment horizontal="center"/>
    </xf>
    <xf numFmtId="3" fontId="14" fillId="6" borderId="26" xfId="0" applyNumberFormat="1" applyFont="1" applyFill="1" applyBorder="1" applyAlignment="1" applyProtection="1">
      <alignment horizontal="center"/>
    </xf>
    <xf numFmtId="3" fontId="14" fillId="3" borderId="27" xfId="0" applyNumberFormat="1" applyFont="1" applyFill="1" applyBorder="1" applyAlignment="1" applyProtection="1">
      <alignment horizontal="center"/>
    </xf>
    <xf numFmtId="3" fontId="14" fillId="6" borderId="9" xfId="0" applyNumberFormat="1" applyFont="1" applyFill="1" applyBorder="1" applyAlignment="1" applyProtection="1">
      <alignment horizontal="center"/>
    </xf>
    <xf numFmtId="3" fontId="14" fillId="3" borderId="6" xfId="0" applyNumberFormat="1" applyFont="1" applyFill="1" applyBorder="1" applyAlignment="1" applyProtection="1">
      <alignment horizontal="center"/>
    </xf>
    <xf numFmtId="3" fontId="14" fillId="3" borderId="4" xfId="0" applyNumberFormat="1" applyFont="1" applyFill="1" applyBorder="1" applyAlignment="1" applyProtection="1">
      <alignment horizontal="center"/>
    </xf>
    <xf numFmtId="0" fontId="12" fillId="2" borderId="0" xfId="0" applyNumberFormat="1" applyFont="1" applyFill="1" applyAlignment="1" applyProtection="1">
      <alignment horizontal="left"/>
      <protection locked="0"/>
    </xf>
    <xf numFmtId="165" fontId="15" fillId="4" borderId="8" xfId="0" applyNumberFormat="1" applyFont="1" applyFill="1" applyBorder="1" applyAlignment="1" applyProtection="1">
      <alignment horizontal="left" vertical="center"/>
      <protection locked="0"/>
    </xf>
    <xf numFmtId="165" fontId="13" fillId="4" borderId="1" xfId="0" applyNumberFormat="1" applyFont="1" applyFill="1" applyBorder="1" applyAlignment="1" applyProtection="1">
      <alignment horizontal="left"/>
      <protection locked="0"/>
    </xf>
    <xf numFmtId="165" fontId="13" fillId="4" borderId="13" xfId="0" applyNumberFormat="1" applyFont="1" applyFill="1" applyBorder="1" applyAlignment="1" applyProtection="1">
      <alignment horizontal="left"/>
      <protection locked="0"/>
    </xf>
    <xf numFmtId="165" fontId="15" fillId="4" borderId="8" xfId="0" applyNumberFormat="1" applyFont="1" applyFill="1" applyBorder="1" applyAlignment="1" applyProtection="1">
      <alignment vertical="center"/>
      <protection locked="0"/>
    </xf>
    <xf numFmtId="165" fontId="13" fillId="4" borderId="1" xfId="0" applyNumberFormat="1" applyFont="1" applyFill="1" applyBorder="1" applyAlignment="1" applyProtection="1">
      <alignment horizontal="centerContinuous"/>
      <protection locked="0"/>
    </xf>
    <xf numFmtId="165" fontId="13" fillId="4" borderId="13" xfId="0" applyNumberFormat="1" applyFont="1" applyFill="1" applyBorder="1" applyAlignment="1" applyProtection="1">
      <alignment horizontal="centerContinuous"/>
      <protection locked="0"/>
    </xf>
    <xf numFmtId="165" fontId="4" fillId="0" borderId="0" xfId="0" applyNumberFormat="1" applyFont="1" applyFill="1" applyAlignment="1" applyProtection="1">
      <alignment horizontal="left"/>
      <protection locked="0"/>
    </xf>
    <xf numFmtId="164" fontId="4" fillId="0" borderId="0" xfId="0" applyNumberFormat="1" applyFont="1" applyFill="1" applyAlignment="1" applyProtection="1">
      <alignment horizontal="left"/>
      <protection locked="0"/>
    </xf>
    <xf numFmtId="165" fontId="9" fillId="4" borderId="9" xfId="0" applyNumberFormat="1" applyFont="1" applyFill="1" applyBorder="1" applyAlignment="1" applyProtection="1">
      <alignment horizontal="left"/>
      <protection locked="0"/>
    </xf>
    <xf numFmtId="165" fontId="9" fillId="4" borderId="4" xfId="0" applyNumberFormat="1" applyFont="1" applyFill="1" applyBorder="1" applyAlignment="1" applyProtection="1">
      <alignment horizontal="left"/>
      <protection locked="0"/>
    </xf>
    <xf numFmtId="165" fontId="9" fillId="4" borderId="2" xfId="0" applyNumberFormat="1" applyFont="1" applyFill="1" applyBorder="1" applyAlignment="1" applyProtection="1">
      <alignment horizontal="left"/>
      <protection locked="0"/>
    </xf>
    <xf numFmtId="165" fontId="9" fillId="4" borderId="0" xfId="0" applyNumberFormat="1" applyFont="1" applyFill="1" applyAlignment="1" applyProtection="1">
      <alignment horizontal="left"/>
      <protection locked="0"/>
    </xf>
    <xf numFmtId="165" fontId="9" fillId="3" borderId="17" xfId="0" applyNumberFormat="1" applyFont="1" applyFill="1" applyBorder="1" applyAlignment="1" applyProtection="1">
      <alignment horizontal="left"/>
      <protection locked="0"/>
    </xf>
    <xf numFmtId="165" fontId="9" fillId="3" borderId="16" xfId="0" applyNumberFormat="1" applyFont="1" applyFill="1" applyBorder="1" applyAlignment="1" applyProtection="1">
      <alignment horizontal="left"/>
      <protection locked="0"/>
    </xf>
    <xf numFmtId="165" fontId="9" fillId="3" borderId="3" xfId="0" applyNumberFormat="1" applyFont="1" applyFill="1" applyBorder="1" applyAlignment="1" applyProtection="1">
      <alignment horizontal="left"/>
      <protection locked="0"/>
    </xf>
    <xf numFmtId="165" fontId="9" fillId="3" borderId="23" xfId="0" applyNumberFormat="1" applyFont="1" applyFill="1" applyBorder="1" applyAlignment="1" applyProtection="1">
      <alignment horizontal="left"/>
      <protection locked="0"/>
    </xf>
    <xf numFmtId="165" fontId="9" fillId="3" borderId="9" xfId="0" applyNumberFormat="1" applyFont="1" applyFill="1" applyBorder="1" applyAlignment="1" applyProtection="1">
      <alignment horizontal="centerContinuous"/>
      <protection locked="0"/>
    </xf>
    <xf numFmtId="165" fontId="9" fillId="3" borderId="0" xfId="0" applyNumberFormat="1" applyFont="1" applyFill="1" applyAlignment="1" applyProtection="1">
      <alignment horizontal="centerContinuous"/>
      <protection locked="0"/>
    </xf>
    <xf numFmtId="165" fontId="9" fillId="3" borderId="2" xfId="0" applyNumberFormat="1" applyFont="1" applyFill="1" applyBorder="1" applyAlignment="1" applyProtection="1">
      <alignment horizontal="centerContinuous"/>
      <protection locked="0"/>
    </xf>
    <xf numFmtId="165" fontId="9" fillId="3" borderId="3" xfId="0" applyNumberFormat="1" applyFont="1" applyFill="1" applyBorder="1" applyAlignment="1" applyProtection="1">
      <alignment horizontal="centerContinuous"/>
      <protection locked="0"/>
    </xf>
    <xf numFmtId="165" fontId="9" fillId="3" borderId="2" xfId="0" applyNumberFormat="1" applyFont="1" applyFill="1" applyBorder="1" applyAlignment="1" applyProtection="1">
      <alignment horizontal="left"/>
      <protection locked="0"/>
    </xf>
    <xf numFmtId="165" fontId="9" fillId="3" borderId="0" xfId="0" applyNumberFormat="1" applyFont="1" applyFill="1" applyAlignment="1" applyProtection="1">
      <alignment horizontal="left"/>
      <protection locked="0"/>
    </xf>
    <xf numFmtId="165" fontId="9" fillId="3" borderId="9" xfId="0" applyNumberFormat="1" applyFont="1" applyFill="1" applyBorder="1" applyAlignment="1" applyProtection="1">
      <alignment horizontal="left"/>
      <protection locked="0"/>
    </xf>
    <xf numFmtId="165" fontId="9" fillId="3" borderId="2" xfId="0" applyNumberFormat="1" applyFont="1" applyFill="1" applyBorder="1" applyAlignment="1" applyProtection="1">
      <alignment horizontal="left" wrapText="1"/>
      <protection locked="0"/>
    </xf>
    <xf numFmtId="165" fontId="9" fillId="3" borderId="18" xfId="0" applyNumberFormat="1" applyFont="1" applyFill="1" applyBorder="1" applyAlignment="1" applyProtection="1">
      <alignment horizontal="left"/>
      <protection locked="0"/>
    </xf>
    <xf numFmtId="165" fontId="9" fillId="4" borderId="8" xfId="0" applyNumberFormat="1" applyFont="1" applyFill="1" applyBorder="1" applyAlignment="1" applyProtection="1">
      <alignment horizontal="centerContinuous"/>
      <protection locked="0"/>
    </xf>
    <xf numFmtId="165" fontId="9" fillId="4" borderId="5" xfId="0" applyNumberFormat="1" applyFont="1" applyFill="1" applyBorder="1" applyAlignment="1" applyProtection="1">
      <alignment horizontal="centerContinuous"/>
      <protection locked="0"/>
    </xf>
    <xf numFmtId="165" fontId="9" fillId="4" borderId="2" xfId="0" applyNumberFormat="1" applyFont="1" applyFill="1" applyBorder="1" applyAlignment="1" applyProtection="1">
      <alignment horizontal="centerContinuous"/>
      <protection locked="0"/>
    </xf>
    <xf numFmtId="0" fontId="9" fillId="4" borderId="2" xfId="0" applyNumberFormat="1" applyFont="1" applyFill="1" applyBorder="1" applyAlignment="1" applyProtection="1">
      <alignment horizontal="centerContinuous"/>
      <protection locked="0"/>
    </xf>
    <xf numFmtId="165" fontId="9" fillId="4" borderId="0" xfId="0" applyNumberFormat="1" applyFont="1" applyFill="1" applyAlignment="1" applyProtection="1">
      <alignment horizontal="centerContinuous"/>
      <protection locked="0"/>
    </xf>
    <xf numFmtId="165" fontId="9" fillId="4" borderId="2" xfId="0" applyNumberFormat="1" applyFont="1" applyFill="1" applyBorder="1" applyAlignment="1" applyProtection="1">
      <alignment horizontal="centerContinuous" wrapText="1"/>
      <protection locked="0"/>
    </xf>
    <xf numFmtId="165" fontId="16" fillId="4" borderId="1" xfId="0" applyNumberFormat="1" applyFont="1" applyFill="1" applyBorder="1" applyAlignment="1" applyProtection="1">
      <alignment horizontal="centerContinuous" vertical="center" wrapText="1"/>
      <protection locked="0"/>
    </xf>
    <xf numFmtId="0" fontId="9" fillId="3" borderId="2" xfId="0" applyNumberFormat="1" applyFont="1" applyFill="1" applyBorder="1" applyAlignment="1" applyProtection="1">
      <alignment horizontal="centerContinuous"/>
      <protection locked="0"/>
    </xf>
    <xf numFmtId="165" fontId="11" fillId="3" borderId="1" xfId="0" applyNumberFormat="1" applyFont="1" applyFill="1" applyBorder="1" applyAlignment="1" applyProtection="1">
      <alignment horizontal="centerContinuous" vertical="center"/>
      <protection locked="0"/>
    </xf>
    <xf numFmtId="165" fontId="9" fillId="3" borderId="2" xfId="0" applyNumberFormat="1" applyFont="1" applyFill="1" applyBorder="1" applyAlignment="1" applyProtection="1">
      <alignment horizontal="centerContinuous" wrapText="1"/>
      <protection locked="0"/>
    </xf>
    <xf numFmtId="165" fontId="16" fillId="3" borderId="1" xfId="0" applyNumberFormat="1" applyFont="1" applyFill="1" applyBorder="1" applyAlignment="1" applyProtection="1">
      <alignment horizontal="centerContinuous" vertical="center" wrapText="1"/>
      <protection locked="0"/>
    </xf>
    <xf numFmtId="165" fontId="16" fillId="3" borderId="1" xfId="0" applyNumberFormat="1" applyFont="1" applyFill="1" applyBorder="1" applyAlignment="1" applyProtection="1">
      <alignment horizontal="centerContinuous" vertical="center"/>
      <protection locked="0"/>
    </xf>
    <xf numFmtId="0" fontId="9" fillId="3" borderId="2" xfId="0" applyNumberFormat="1" applyFont="1" applyFill="1" applyBorder="1" applyAlignment="1" applyProtection="1">
      <alignment horizontal="left"/>
      <protection locked="0"/>
    </xf>
    <xf numFmtId="0" fontId="9" fillId="3" borderId="5" xfId="0" applyNumberFormat="1" applyFont="1" applyFill="1" applyBorder="1" applyAlignment="1" applyProtection="1">
      <alignment horizontal="left"/>
      <protection locked="0"/>
    </xf>
    <xf numFmtId="165" fontId="16" fillId="3" borderId="5" xfId="0" applyNumberFormat="1" applyFont="1" applyFill="1" applyBorder="1" applyAlignment="1" applyProtection="1">
      <alignment horizontal="centerContinuous" vertical="center"/>
      <protection locked="0"/>
    </xf>
    <xf numFmtId="165" fontId="44" fillId="2" borderId="1" xfId="0" applyNumberFormat="1" applyFont="1" applyFill="1" applyBorder="1" applyAlignment="1" applyProtection="1">
      <protection locked="0"/>
    </xf>
    <xf numFmtId="165" fontId="44" fillId="2" borderId="1" xfId="0" applyNumberFormat="1" applyFont="1" applyFill="1" applyBorder="1" applyAlignment="1" applyProtection="1">
      <alignment horizontal="right"/>
      <protection locked="0"/>
    </xf>
    <xf numFmtId="165" fontId="4" fillId="5" borderId="11" xfId="0" applyNumberFormat="1" applyFont="1" applyFill="1" applyBorder="1" applyAlignment="1" applyProtection="1">
      <alignment horizontal="center" wrapText="1"/>
      <protection locked="0"/>
    </xf>
    <xf numFmtId="165" fontId="9" fillId="6" borderId="14" xfId="0" applyNumberFormat="1" applyFont="1" applyFill="1" applyBorder="1" applyAlignment="1" applyProtection="1">
      <alignment horizontal="centerContinuous" vertical="center"/>
      <protection locked="0"/>
    </xf>
    <xf numFmtId="165" fontId="9" fillId="3" borderId="10" xfId="0" applyNumberFormat="1" applyFont="1" applyFill="1" applyBorder="1" applyAlignment="1" applyProtection="1">
      <alignment horizontal="centerContinuous" vertical="center"/>
      <protection locked="0"/>
    </xf>
    <xf numFmtId="165" fontId="9" fillId="6" borderId="15" xfId="0" applyNumberFormat="1" applyFont="1" applyFill="1" applyBorder="1" applyAlignment="1" applyProtection="1">
      <alignment horizontal="centerContinuous" vertical="center"/>
      <protection locked="0"/>
    </xf>
    <xf numFmtId="165" fontId="9" fillId="3" borderId="15" xfId="0" applyNumberFormat="1" applyFont="1" applyFill="1" applyBorder="1" applyAlignment="1" applyProtection="1">
      <alignment horizontal="centerContinuous" vertical="center"/>
      <protection locked="0"/>
    </xf>
    <xf numFmtId="49" fontId="5" fillId="7" borderId="0" xfId="0" applyNumberFormat="1" applyFont="1" applyFill="1" applyAlignment="1" applyProtection="1">
      <alignment horizontal="center" wrapText="1"/>
    </xf>
    <xf numFmtId="49" fontId="5" fillId="7" borderId="0" xfId="0" applyNumberFormat="1" applyFont="1" applyFill="1" applyAlignment="1" applyProtection="1">
      <alignment horizontal="left" wrapText="1"/>
    </xf>
    <xf numFmtId="49" fontId="5" fillId="7" borderId="3" xfId="0" applyNumberFormat="1" applyFont="1" applyFill="1" applyBorder="1" applyAlignment="1" applyProtection="1">
      <alignment horizontal="center" wrapText="1"/>
    </xf>
    <xf numFmtId="49" fontId="5" fillId="7" borderId="40" xfId="0" applyNumberFormat="1" applyFont="1" applyFill="1" applyBorder="1" applyAlignment="1" applyProtection="1">
      <alignment horizontal="center" wrapText="1"/>
    </xf>
    <xf numFmtId="49" fontId="5" fillId="7" borderId="17" xfId="0" applyNumberFormat="1" applyFont="1" applyFill="1" applyBorder="1" applyAlignment="1" applyProtection="1">
      <alignment horizontal="center" wrapText="1"/>
    </xf>
    <xf numFmtId="49" fontId="5" fillId="8" borderId="2" xfId="0" applyNumberFormat="1" applyFont="1" applyFill="1" applyBorder="1" applyAlignment="1" applyProtection="1">
      <alignment horizontal="center"/>
      <protection locked="0"/>
    </xf>
    <xf numFmtId="49" fontId="45" fillId="8" borderId="0" xfId="0" applyNumberFormat="1" applyFont="1" applyFill="1" applyAlignment="1" applyProtection="1">
      <alignment horizontal="left"/>
      <protection locked="0"/>
    </xf>
    <xf numFmtId="49" fontId="4" fillId="8" borderId="0" xfId="0" applyNumberFormat="1" applyFont="1" applyFill="1" applyAlignment="1" applyProtection="1">
      <alignment horizontal="left"/>
      <protection locked="0"/>
    </xf>
    <xf numFmtId="1" fontId="5" fillId="8" borderId="0" xfId="0" applyNumberFormat="1" applyFont="1" applyFill="1" applyAlignment="1" applyProtection="1">
      <alignment horizontal="center"/>
      <protection locked="0"/>
    </xf>
    <xf numFmtId="3" fontId="5" fillId="5" borderId="40" xfId="0" applyNumberFormat="1" applyFont="1" applyFill="1" applyBorder="1" applyAlignment="1" applyProtection="1">
      <alignment horizontal="right"/>
    </xf>
    <xf numFmtId="3" fontId="5" fillId="5" borderId="42" xfId="0" applyNumberFormat="1" applyFont="1" applyFill="1" applyBorder="1" applyAlignment="1" applyProtection="1">
      <alignment horizontal="right"/>
    </xf>
    <xf numFmtId="3" fontId="14" fillId="6" borderId="41" xfId="0" applyNumberFormat="1" applyFont="1" applyFill="1" applyBorder="1" applyAlignment="1" applyProtection="1">
      <alignment horizontal="right"/>
    </xf>
    <xf numFmtId="3" fontId="14" fillId="3" borderId="6" xfId="0" applyNumberFormat="1" applyFont="1" applyFill="1" applyBorder="1" applyAlignment="1" applyProtection="1">
      <alignment horizontal="right"/>
    </xf>
    <xf numFmtId="3" fontId="14" fillId="6" borderId="6" xfId="0" applyNumberFormat="1" applyFont="1" applyFill="1" applyBorder="1" applyAlignment="1" applyProtection="1">
      <alignment horizontal="right"/>
    </xf>
    <xf numFmtId="49" fontId="5" fillId="15" borderId="2" xfId="0" applyNumberFormat="1" applyFont="1" applyFill="1" applyBorder="1" applyAlignment="1" applyProtection="1">
      <alignment horizontal="center"/>
      <protection locked="0"/>
    </xf>
    <xf numFmtId="49" fontId="5" fillId="15" borderId="0" xfId="0" applyNumberFormat="1" applyFont="1" applyFill="1" applyAlignment="1" applyProtection="1">
      <alignment horizontal="left"/>
      <protection locked="0"/>
    </xf>
    <xf numFmtId="49" fontId="46" fillId="15" borderId="0" xfId="0" applyNumberFormat="1" applyFont="1" applyFill="1" applyAlignment="1" applyProtection="1">
      <alignment horizontal="left"/>
      <protection locked="0"/>
    </xf>
    <xf numFmtId="1" fontId="5" fillId="15" borderId="0" xfId="0" applyNumberFormat="1" applyFont="1" applyFill="1" applyAlignment="1" applyProtection="1">
      <alignment horizontal="center"/>
      <protection locked="0"/>
    </xf>
    <xf numFmtId="164" fontId="0" fillId="0" borderId="0" xfId="0" applyNumberFormat="1" applyFill="1" applyAlignment="1" applyProtection="1"/>
    <xf numFmtId="3" fontId="5" fillId="5" borderId="6" xfId="0" applyNumberFormat="1" applyFont="1" applyFill="1" applyBorder="1" applyAlignment="1" applyProtection="1">
      <alignment horizontal="right"/>
    </xf>
    <xf numFmtId="164" fontId="0" fillId="33" borderId="0" xfId="0" applyNumberFormat="1" applyFill="1" applyAlignment="1" applyProtection="1"/>
    <xf numFmtId="164" fontId="0" fillId="33" borderId="6" xfId="0" applyNumberFormat="1" applyFill="1" applyBorder="1" applyAlignment="1" applyProtection="1">
      <alignment horizontal="center"/>
    </xf>
    <xf numFmtId="3" fontId="5" fillId="5" borderId="41" xfId="0" applyNumberFormat="1" applyFont="1" applyFill="1" applyBorder="1" applyAlignment="1" applyProtection="1">
      <alignment horizontal="right"/>
    </xf>
    <xf numFmtId="49" fontId="47" fillId="15" borderId="0" xfId="0" applyNumberFormat="1" applyFont="1" applyFill="1" applyAlignment="1" applyProtection="1">
      <alignment horizontal="left"/>
      <protection locked="0"/>
    </xf>
    <xf numFmtId="1" fontId="4" fillId="15" borderId="0" xfId="0" applyNumberFormat="1" applyFont="1" applyFill="1" applyAlignment="1" applyProtection="1">
      <alignment horizontal="center"/>
      <protection locked="0"/>
    </xf>
    <xf numFmtId="3" fontId="5" fillId="33" borderId="6" xfId="0" applyNumberFormat="1" applyFont="1" applyFill="1" applyBorder="1" applyAlignment="1" applyProtection="1">
      <alignment horizontal="right"/>
    </xf>
    <xf numFmtId="1" fontId="5" fillId="32" borderId="0" xfId="0" applyNumberFormat="1" applyFont="1" applyFill="1" applyAlignment="1" applyProtection="1">
      <alignment horizontal="center"/>
      <protection locked="0"/>
    </xf>
    <xf numFmtId="164" fontId="5" fillId="36" borderId="0" xfId="0" applyNumberFormat="1" applyFont="1" applyFill="1" applyAlignment="1" applyProtection="1">
      <alignment horizontal="left"/>
      <protection locked="0"/>
    </xf>
    <xf numFmtId="164" fontId="46" fillId="15" borderId="0" xfId="0" applyNumberFormat="1" applyFont="1" applyFill="1" applyAlignment="1" applyProtection="1">
      <alignment horizontal="left"/>
      <protection locked="0"/>
    </xf>
    <xf numFmtId="49" fontId="5" fillId="15" borderId="0" xfId="0" applyNumberFormat="1" applyFont="1" applyFill="1" applyAlignment="1" applyProtection="1">
      <alignment horizontal="center"/>
      <protection locked="0"/>
    </xf>
    <xf numFmtId="49" fontId="5" fillId="36" borderId="0" xfId="0" applyNumberFormat="1" applyFont="1" applyFill="1" applyAlignment="1" applyProtection="1">
      <alignment horizontal="left"/>
      <protection locked="0"/>
    </xf>
    <xf numFmtId="3" fontId="5" fillId="33" borderId="2" xfId="0" applyNumberFormat="1" applyFont="1" applyFill="1" applyBorder="1" applyAlignment="1" applyProtection="1">
      <alignment horizontal="right"/>
    </xf>
    <xf numFmtId="3" fontId="5" fillId="33" borderId="21" xfId="0" applyNumberFormat="1" applyFont="1" applyFill="1" applyBorder="1" applyAlignment="1" applyProtection="1">
      <alignment horizontal="right"/>
    </xf>
    <xf numFmtId="165" fontId="5" fillId="0" borderId="0" xfId="0" applyNumberFormat="1" applyFont="1" applyFill="1" applyAlignment="1" applyProtection="1">
      <alignment horizontal="center"/>
    </xf>
    <xf numFmtId="49" fontId="5" fillId="0" borderId="0" xfId="0" applyNumberFormat="1" applyFont="1" applyFill="1" applyAlignment="1" applyProtection="1">
      <alignment horizontal="center"/>
    </xf>
    <xf numFmtId="49" fontId="5" fillId="0" borderId="0" xfId="0" applyNumberFormat="1" applyFont="1" applyFill="1" applyAlignment="1" applyProtection="1">
      <alignment horizontal="left"/>
    </xf>
    <xf numFmtId="165" fontId="7" fillId="0" borderId="0" xfId="0" applyNumberFormat="1" applyFont="1" applyFill="1" applyAlignment="1" applyProtection="1">
      <alignment horizontal="center"/>
    </xf>
    <xf numFmtId="165" fontId="4" fillId="0" borderId="0" xfId="0" applyNumberFormat="1" applyFont="1" applyFill="1" applyAlignment="1" applyProtection="1">
      <protection locked="0"/>
    </xf>
    <xf numFmtId="165" fontId="5" fillId="0" borderId="0" xfId="0" applyNumberFormat="1" applyFont="1" applyFill="1" applyAlignment="1" applyProtection="1">
      <alignment wrapText="1"/>
    </xf>
    <xf numFmtId="49" fontId="18" fillId="19" borderId="0" xfId="0" applyNumberFormat="1" applyFont="1" applyFill="1" applyAlignment="1" applyProtection="1">
      <alignment horizontal="left"/>
      <protection locked="0"/>
    </xf>
    <xf numFmtId="3" fontId="5" fillId="19" borderId="0" xfId="0" applyNumberFormat="1" applyFont="1" applyFill="1" applyAlignment="1" applyProtection="1">
      <alignment horizontal="left"/>
      <protection locked="0"/>
    </xf>
    <xf numFmtId="3" fontId="4" fillId="19" borderId="0" xfId="0" applyNumberFormat="1" applyFont="1" applyFill="1" applyAlignment="1" applyProtection="1">
      <alignment horizontal="left"/>
      <protection locked="0"/>
    </xf>
    <xf numFmtId="3" fontId="5" fillId="19" borderId="0" xfId="0" applyNumberFormat="1" applyFont="1" applyFill="1" applyAlignment="1" applyProtection="1">
      <alignment horizontal="center"/>
      <protection locked="0"/>
    </xf>
    <xf numFmtId="1" fontId="5" fillId="40" borderId="0" xfId="0" applyNumberFormat="1" applyFont="1" applyFill="1" applyAlignment="1" applyProtection="1">
      <alignment horizontal="center"/>
      <protection locked="0"/>
    </xf>
    <xf numFmtId="1" fontId="18" fillId="19" borderId="0" xfId="0" applyNumberFormat="1" applyFont="1" applyFill="1" applyAlignment="1" applyProtection="1">
      <alignment horizontal="center"/>
      <protection locked="0"/>
    </xf>
    <xf numFmtId="49" fontId="5" fillId="19" borderId="0" xfId="0" applyNumberFormat="1" applyFont="1" applyFill="1" applyAlignment="1" applyProtection="1">
      <alignment horizontal="center"/>
      <protection locked="0"/>
    </xf>
    <xf numFmtId="49" fontId="5" fillId="40" borderId="0" xfId="0" applyNumberFormat="1" applyFont="1" applyFill="1" applyAlignment="1" applyProtection="1">
      <alignment horizontal="left"/>
      <protection locked="0"/>
    </xf>
    <xf numFmtId="49" fontId="4" fillId="40" borderId="0" xfId="0" applyNumberFormat="1" applyFont="1" applyFill="1" applyAlignment="1" applyProtection="1">
      <alignment horizontal="left"/>
      <protection locked="0"/>
    </xf>
    <xf numFmtId="1" fontId="5" fillId="41" borderId="0" xfId="0" applyNumberFormat="1" applyFont="1" applyFill="1" applyAlignment="1" applyProtection="1">
      <alignment horizontal="center"/>
      <protection locked="0"/>
    </xf>
    <xf numFmtId="164" fontId="5" fillId="30" borderId="0" xfId="0" applyNumberFormat="1" applyFont="1" applyFill="1" applyAlignment="1" applyProtection="1">
      <alignment horizontal="left"/>
      <protection locked="0"/>
    </xf>
    <xf numFmtId="49" fontId="5" fillId="30" borderId="2" xfId="0" applyNumberFormat="1" applyFont="1" applyFill="1" applyBorder="1" applyAlignment="1" applyProtection="1">
      <alignment horizontal="center"/>
      <protection locked="0"/>
    </xf>
    <xf numFmtId="3" fontId="5" fillId="0" borderId="6" xfId="0" applyNumberFormat="1" applyFont="1" applyFill="1" applyBorder="1" applyAlignment="1" applyProtection="1">
      <alignment horizontal="right"/>
    </xf>
    <xf numFmtId="3" fontId="5" fillId="0" borderId="21" xfId="0" applyNumberFormat="1" applyFont="1" applyFill="1" applyBorder="1" applyAlignment="1" applyProtection="1">
      <alignment horizontal="right"/>
    </xf>
    <xf numFmtId="49" fontId="5" fillId="12" borderId="2" xfId="0" applyNumberFormat="1" applyFont="1" applyFill="1" applyBorder="1" applyAlignment="1" applyProtection="1">
      <alignment horizontal="center"/>
      <protection locked="0"/>
    </xf>
    <xf numFmtId="49" fontId="5" fillId="42" borderId="2" xfId="0" applyNumberFormat="1" applyFont="1" applyFill="1" applyBorder="1" applyAlignment="1" applyProtection="1">
      <alignment horizontal="center"/>
      <protection locked="0"/>
    </xf>
    <xf numFmtId="49" fontId="5" fillId="42" borderId="0" xfId="0" applyNumberFormat="1" applyFont="1" applyFill="1" applyAlignment="1" applyProtection="1">
      <alignment horizontal="left"/>
      <protection locked="0"/>
    </xf>
    <xf numFmtId="49" fontId="4" fillId="42" borderId="0" xfId="0" applyNumberFormat="1" applyFont="1" applyFill="1" applyAlignment="1" applyProtection="1">
      <alignment horizontal="left"/>
      <protection locked="0"/>
    </xf>
    <xf numFmtId="1" fontId="5" fillId="42" borderId="0" xfId="0" applyNumberFormat="1" applyFont="1" applyFill="1" applyAlignment="1" applyProtection="1">
      <alignment horizontal="center"/>
      <protection locked="0"/>
    </xf>
    <xf numFmtId="1" fontId="5" fillId="43" borderId="0" xfId="0" applyNumberFormat="1" applyFont="1" applyFill="1" applyAlignment="1" applyProtection="1">
      <alignment horizontal="center"/>
      <protection locked="0"/>
    </xf>
    <xf numFmtId="0" fontId="5" fillId="42" borderId="0" xfId="0" applyNumberFormat="1" applyFont="1" applyFill="1" applyAlignment="1" applyProtection="1">
      <alignment horizontal="center"/>
      <protection locked="0"/>
    </xf>
    <xf numFmtId="49" fontId="5" fillId="42" borderId="0" xfId="0" applyNumberFormat="1" applyFont="1" applyFill="1" applyAlignment="1" applyProtection="1">
      <alignment horizontal="center"/>
      <protection locked="0"/>
    </xf>
    <xf numFmtId="49" fontId="5" fillId="13" borderId="0" xfId="0" applyNumberFormat="1" applyFont="1" applyFill="1" applyAlignment="1" applyProtection="1">
      <alignment horizontal="center"/>
      <protection locked="0"/>
    </xf>
    <xf numFmtId="49" fontId="5" fillId="13" borderId="0" xfId="0" applyNumberFormat="1" applyFont="1" applyFill="1" applyAlignment="1" applyProtection="1">
      <alignment horizontal="left"/>
      <protection locked="0"/>
    </xf>
    <xf numFmtId="1" fontId="5" fillId="13" borderId="0" xfId="0" applyNumberFormat="1" applyFont="1" applyFill="1" applyAlignment="1" applyProtection="1">
      <alignment horizontal="center"/>
      <protection locked="0"/>
    </xf>
    <xf numFmtId="49" fontId="5" fillId="13" borderId="2" xfId="0" applyNumberFormat="1" applyFont="1" applyFill="1" applyBorder="1" applyAlignment="1" applyProtection="1">
      <alignment horizontal="center"/>
      <protection locked="0"/>
    </xf>
    <xf numFmtId="1" fontId="4" fillId="13" borderId="0" xfId="0" applyNumberFormat="1" applyFont="1" applyFill="1" applyAlignment="1" applyProtection="1">
      <alignment horizontal="center"/>
      <protection locked="0"/>
    </xf>
    <xf numFmtId="164" fontId="5" fillId="15" borderId="0" xfId="0" applyNumberFormat="1" applyFont="1" applyFill="1" applyAlignment="1" applyProtection="1">
      <alignment horizontal="left"/>
      <protection locked="0"/>
    </xf>
    <xf numFmtId="0" fontId="5" fillId="15" borderId="0" xfId="0" applyNumberFormat="1" applyFont="1" applyFill="1" applyAlignment="1" applyProtection="1">
      <alignment horizontal="center"/>
      <protection locked="0"/>
    </xf>
    <xf numFmtId="1" fontId="18" fillId="15" borderId="0" xfId="0" applyNumberFormat="1" applyFont="1" applyFill="1" applyAlignment="1" applyProtection="1">
      <alignment horizontal="center"/>
      <protection locked="0"/>
    </xf>
    <xf numFmtId="49" fontId="5" fillId="33" borderId="0" xfId="0" applyNumberFormat="1" applyFont="1" applyFill="1" applyAlignment="1" applyProtection="1">
      <alignment horizontal="left"/>
      <protection locked="0"/>
    </xf>
    <xf numFmtId="1" fontId="5" fillId="33" borderId="0" xfId="0" applyNumberFormat="1" applyFont="1" applyFill="1" applyAlignment="1" applyProtection="1">
      <alignment horizontal="center"/>
      <protection locked="0"/>
    </xf>
    <xf numFmtId="49" fontId="46" fillId="19" borderId="0" xfId="0" applyNumberFormat="1" applyFont="1" applyFill="1" applyAlignment="1" applyProtection="1">
      <alignment horizontal="left"/>
      <protection locked="0"/>
    </xf>
    <xf numFmtId="3" fontId="48" fillId="37" borderId="6" xfId="0" applyNumberFormat="1" applyFont="1" applyFill="1" applyBorder="1" applyAlignment="1" applyProtection="1">
      <alignment horizontal="right"/>
    </xf>
    <xf numFmtId="49" fontId="58" fillId="30" borderId="0" xfId="0" applyNumberFormat="1" applyFont="1" applyFill="1" applyAlignment="1" applyProtection="1">
      <alignment horizontal="left"/>
      <protection locked="0"/>
    </xf>
    <xf numFmtId="3" fontId="51" fillId="34" borderId="6" xfId="0" applyNumberFormat="1" applyFont="1" applyFill="1" applyBorder="1" applyAlignment="1" applyProtection="1">
      <alignment horizontal="right"/>
    </xf>
    <xf numFmtId="49" fontId="5" fillId="44" borderId="0" xfId="0" applyNumberFormat="1" applyFont="1" applyFill="1" applyAlignment="1" applyProtection="1">
      <alignment horizontal="left"/>
      <protection locked="0"/>
    </xf>
    <xf numFmtId="37" fontId="5" fillId="44" borderId="0" xfId="0" applyNumberFormat="1" applyFont="1" applyFill="1" applyAlignment="1" applyProtection="1">
      <alignment horizontal="left"/>
      <protection locked="0"/>
    </xf>
    <xf numFmtId="0" fontId="5" fillId="44" borderId="0" xfId="0" applyNumberFormat="1" applyFont="1" applyFill="1" applyAlignment="1" applyProtection="1">
      <alignment horizontal="center"/>
      <protection locked="0"/>
    </xf>
    <xf numFmtId="3" fontId="5" fillId="12" borderId="0" xfId="0" applyNumberFormat="1" applyFont="1" applyFill="1" applyAlignment="1" applyProtection="1">
      <alignment horizontal="left"/>
      <protection locked="0"/>
    </xf>
    <xf numFmtId="1" fontId="5" fillId="45" borderId="0" xfId="0" applyNumberFormat="1" applyFont="1" applyFill="1" applyAlignment="1" applyProtection="1">
      <alignment horizontal="center"/>
      <protection locked="0"/>
    </xf>
    <xf numFmtId="1" fontId="18" fillId="12" borderId="0" xfId="0" applyNumberFormat="1" applyFont="1" applyFill="1" applyAlignment="1" applyProtection="1">
      <alignment horizontal="center"/>
      <protection locked="0"/>
    </xf>
    <xf numFmtId="1" fontId="5" fillId="44" borderId="0" xfId="0" applyNumberFormat="1" applyFont="1" applyFill="1" applyAlignment="1" applyProtection="1">
      <alignment horizontal="center"/>
      <protection locked="0"/>
    </xf>
    <xf numFmtId="49" fontId="18" fillId="42" borderId="0" xfId="0" applyNumberFormat="1" applyFont="1" applyFill="1" applyAlignment="1" applyProtection="1">
      <alignment horizontal="left"/>
      <protection locked="0"/>
    </xf>
    <xf numFmtId="1" fontId="18" fillId="42" borderId="0" xfId="0" applyNumberFormat="1" applyFont="1" applyFill="1" applyAlignment="1" applyProtection="1">
      <alignment horizontal="center"/>
      <protection locked="0"/>
    </xf>
    <xf numFmtId="164" fontId="5" fillId="42" borderId="0" xfId="0" applyNumberFormat="1" applyFont="1" applyFill="1" applyAlignment="1" applyProtection="1">
      <alignment horizontal="left"/>
      <protection locked="0"/>
    </xf>
    <xf numFmtId="49" fontId="5" fillId="46" borderId="0" xfId="0" applyNumberFormat="1" applyFont="1" applyFill="1" applyAlignment="1" applyProtection="1">
      <alignment horizontal="left"/>
      <protection locked="0"/>
    </xf>
    <xf numFmtId="49" fontId="19" fillId="42" borderId="0" xfId="0" applyNumberFormat="1" applyFont="1" applyFill="1" applyAlignment="1" applyProtection="1">
      <alignment horizontal="center"/>
      <protection locked="0"/>
    </xf>
    <xf numFmtId="1" fontId="5" fillId="46" borderId="0" xfId="0" applyNumberFormat="1" applyFont="1" applyFill="1" applyAlignment="1" applyProtection="1">
      <alignment horizontal="center"/>
      <protection locked="0"/>
    </xf>
    <xf numFmtId="49" fontId="46" fillId="13" borderId="0" xfId="0" applyNumberFormat="1" applyFont="1" applyFill="1" applyAlignment="1" applyProtection="1">
      <alignment horizontal="left"/>
      <protection locked="0"/>
    </xf>
    <xf numFmtId="0" fontId="5" fillId="13" borderId="0" xfId="0" applyNumberFormat="1" applyFont="1" applyFill="1" applyAlignment="1" applyProtection="1">
      <alignment horizontal="center"/>
      <protection locked="0"/>
    </xf>
    <xf numFmtId="164" fontId="5" fillId="13" borderId="0" xfId="0" applyNumberFormat="1" applyFont="1" applyFill="1" applyAlignment="1" applyProtection="1">
      <alignment horizontal="left"/>
      <protection locked="0"/>
    </xf>
    <xf numFmtId="164" fontId="46" fillId="13" borderId="0" xfId="0" applyNumberFormat="1" applyFont="1" applyFill="1" applyAlignment="1" applyProtection="1">
      <alignment horizontal="left"/>
      <protection locked="0"/>
    </xf>
    <xf numFmtId="49" fontId="47" fillId="13" borderId="0" xfId="0" applyNumberFormat="1" applyFont="1" applyFill="1" applyAlignment="1" applyProtection="1">
      <alignment horizontal="left"/>
      <protection locked="0"/>
    </xf>
    <xf numFmtId="1" fontId="18" fillId="13" borderId="0" xfId="0" applyNumberFormat="1" applyFont="1" applyFill="1" applyAlignment="1" applyProtection="1">
      <alignment horizontal="center"/>
      <protection locked="0"/>
    </xf>
    <xf numFmtId="49" fontId="5" fillId="47" borderId="0" xfId="0" applyNumberFormat="1" applyFont="1" applyFill="1" applyAlignment="1" applyProtection="1">
      <alignment horizontal="left"/>
      <protection locked="0"/>
    </xf>
    <xf numFmtId="1" fontId="5" fillId="47" borderId="0" xfId="0" applyNumberFormat="1" applyFont="1" applyFill="1" applyAlignment="1" applyProtection="1">
      <alignment horizontal="center"/>
      <protection locked="0"/>
    </xf>
    <xf numFmtId="3" fontId="47" fillId="42" borderId="0" xfId="0" applyNumberFormat="1" applyFont="1" applyFill="1" applyAlignment="1" applyProtection="1">
      <alignment horizontal="left"/>
      <protection locked="0"/>
    </xf>
    <xf numFmtId="0" fontId="5" fillId="33" borderId="43" xfId="0" applyNumberFormat="1" applyFont="1" applyFill="1" applyBorder="1" applyAlignment="1" applyProtection="1">
      <alignment horizontal="right"/>
    </xf>
    <xf numFmtId="168" fontId="0" fillId="33" borderId="6" xfId="0" applyNumberFormat="1" applyFill="1" applyBorder="1" applyAlignment="1" applyProtection="1">
      <alignment horizontal="right"/>
    </xf>
    <xf numFmtId="49" fontId="46" fillId="42" borderId="0" xfId="0" applyNumberFormat="1" applyFont="1" applyFill="1" applyAlignment="1" applyProtection="1">
      <alignment horizontal="left"/>
      <protection locked="0"/>
    </xf>
    <xf numFmtId="168" fontId="0" fillId="33" borderId="40" xfId="0" applyNumberFormat="1" applyFill="1" applyBorder="1" applyAlignment="1" applyProtection="1">
      <alignment horizontal="right"/>
    </xf>
    <xf numFmtId="49" fontId="57" fillId="42" borderId="0" xfId="0" applyNumberFormat="1" applyFont="1" applyFill="1" applyAlignment="1" applyProtection="1">
      <alignment horizontal="left"/>
      <protection locked="0"/>
    </xf>
    <xf numFmtId="1" fontId="4" fillId="42" borderId="0" xfId="0" applyNumberFormat="1" applyFont="1" applyFill="1" applyAlignment="1" applyProtection="1">
      <alignment horizontal="center"/>
      <protection locked="0"/>
    </xf>
    <xf numFmtId="49" fontId="47" fillId="42" borderId="0" xfId="0" applyNumberFormat="1" applyFont="1" applyFill="1" applyAlignment="1" applyProtection="1">
      <alignment horizontal="left"/>
      <protection locked="0"/>
    </xf>
    <xf numFmtId="0" fontId="5" fillId="33" borderId="44" xfId="0" applyNumberFormat="1" applyFont="1" applyFill="1" applyBorder="1" applyAlignment="1" applyProtection="1">
      <alignment horizontal="right"/>
    </xf>
    <xf numFmtId="168" fontId="0" fillId="33" borderId="44" xfId="0" applyNumberFormat="1" applyFill="1" applyBorder="1" applyAlignment="1" applyProtection="1">
      <alignment horizontal="right"/>
    </xf>
    <xf numFmtId="49" fontId="5" fillId="11" borderId="2" xfId="0" applyNumberFormat="1" applyFont="1" applyFill="1" applyBorder="1" applyAlignment="1" applyProtection="1">
      <alignment horizontal="center"/>
      <protection locked="0"/>
    </xf>
    <xf numFmtId="49" fontId="5" fillId="11" borderId="0" xfId="0" applyNumberFormat="1" applyFont="1" applyFill="1" applyAlignment="1" applyProtection="1">
      <alignment horizontal="left"/>
      <protection locked="0"/>
    </xf>
    <xf numFmtId="49" fontId="46" fillId="11" borderId="0" xfId="0" applyNumberFormat="1" applyFont="1" applyFill="1" applyAlignment="1" applyProtection="1">
      <alignment horizontal="left"/>
      <protection locked="0"/>
    </xf>
    <xf numFmtId="1" fontId="5" fillId="11" borderId="0" xfId="0" applyNumberFormat="1" applyFont="1" applyFill="1" applyAlignment="1" applyProtection="1">
      <alignment horizontal="center"/>
      <protection locked="0"/>
    </xf>
    <xf numFmtId="49" fontId="5" fillId="48" borderId="0" xfId="0" applyNumberFormat="1" applyFont="1" applyFill="1" applyAlignment="1" applyProtection="1">
      <alignment horizontal="left"/>
      <protection locked="0"/>
    </xf>
    <xf numFmtId="1" fontId="5" fillId="48" borderId="0" xfId="0" applyNumberFormat="1" applyFont="1" applyFill="1" applyAlignment="1" applyProtection="1">
      <alignment horizontal="center"/>
      <protection locked="0"/>
    </xf>
    <xf numFmtId="49" fontId="5" fillId="49" borderId="0" xfId="0" applyNumberFormat="1" applyFont="1" applyFill="1" applyAlignment="1" applyProtection="1">
      <alignment horizontal="left"/>
      <protection locked="0"/>
    </xf>
    <xf numFmtId="49" fontId="46" fillId="49" borderId="0" xfId="0" applyNumberFormat="1" applyFont="1" applyFill="1" applyAlignment="1" applyProtection="1">
      <alignment horizontal="left"/>
      <protection locked="0"/>
    </xf>
    <xf numFmtId="49" fontId="47" fillId="11" borderId="0" xfId="0" applyNumberFormat="1" applyFont="1" applyFill="1" applyAlignment="1" applyProtection="1">
      <alignment horizontal="left"/>
      <protection locked="0"/>
    </xf>
    <xf numFmtId="49" fontId="5" fillId="37" borderId="0" xfId="0" applyNumberFormat="1" applyFont="1" applyFill="1" applyAlignment="1" applyProtection="1">
      <alignment horizontal="left"/>
      <protection locked="0"/>
    </xf>
    <xf numFmtId="3" fontId="5" fillId="0" borderId="6" xfId="0" applyNumberFormat="1" applyFont="1" applyFill="1" applyBorder="1" applyAlignment="1">
      <alignment horizontal="right" wrapText="1"/>
    </xf>
    <xf numFmtId="1" fontId="5" fillId="50" borderId="0" xfId="0" applyNumberFormat="1" applyFont="1" applyFill="1" applyAlignment="1" applyProtection="1">
      <alignment horizontal="center"/>
      <protection locked="0"/>
    </xf>
    <xf numFmtId="3" fontId="5" fillId="33" borderId="6" xfId="0" applyNumberFormat="1" applyFont="1" applyFill="1" applyBorder="1" applyAlignment="1" applyProtection="1">
      <alignment horizontal="right" wrapText="1"/>
    </xf>
    <xf numFmtId="1" fontId="18" fillId="11" borderId="0" xfId="0" applyNumberFormat="1" applyFont="1" applyFill="1" applyAlignment="1" applyProtection="1">
      <alignment horizontal="center"/>
      <protection locked="0"/>
    </xf>
    <xf numFmtId="3" fontId="5" fillId="11" borderId="0" xfId="0" applyNumberFormat="1" applyFont="1" applyFill="1" applyAlignment="1" applyProtection="1">
      <alignment horizontal="left"/>
      <protection locked="0"/>
    </xf>
    <xf numFmtId="49" fontId="5" fillId="51" borderId="0" xfId="0" applyNumberFormat="1" applyFont="1" applyFill="1" applyAlignment="1" applyProtection="1">
      <alignment horizontal="left"/>
      <protection locked="0"/>
    </xf>
    <xf numFmtId="49" fontId="63" fillId="16" borderId="0" xfId="0" applyNumberFormat="1" applyFont="1" applyFill="1" applyAlignment="1" applyProtection="1">
      <alignment horizontal="left"/>
      <protection locked="0"/>
    </xf>
    <xf numFmtId="1" fontId="5" fillId="51" borderId="0" xfId="0" applyNumberFormat="1" applyFont="1" applyFill="1" applyAlignment="1" applyProtection="1">
      <alignment horizontal="center"/>
      <protection locked="0"/>
    </xf>
    <xf numFmtId="164" fontId="64" fillId="52" borderId="0" xfId="0" applyFont="1" applyFill="1"/>
    <xf numFmtId="164" fontId="64" fillId="53" borderId="0" xfId="0" applyFont="1" applyFill="1"/>
    <xf numFmtId="164" fontId="65" fillId="53" borderId="0" xfId="0" applyFont="1" applyFill="1"/>
    <xf numFmtId="164" fontId="64" fillId="38" borderId="0" xfId="0" applyFont="1" applyFill="1"/>
    <xf numFmtId="164" fontId="64" fillId="54" borderId="0" xfId="0" applyFont="1" applyFill="1"/>
    <xf numFmtId="164" fontId="65" fillId="54" borderId="0" xfId="0" applyFont="1" applyFill="1"/>
    <xf numFmtId="1" fontId="18" fillId="39" borderId="0" xfId="0" applyNumberFormat="1" applyFont="1" applyFill="1" applyAlignment="1" applyProtection="1">
      <alignment horizontal="center"/>
      <protection locked="0"/>
    </xf>
    <xf numFmtId="164" fontId="64" fillId="55" borderId="0" xfId="0" applyFont="1" applyFill="1"/>
    <xf numFmtId="164" fontId="65" fillId="55" borderId="0" xfId="0" applyFont="1" applyFill="1"/>
    <xf numFmtId="164" fontId="65" fillId="52" borderId="0" xfId="0" applyFont="1" applyFill="1"/>
    <xf numFmtId="1" fontId="18" fillId="30" borderId="0" xfId="0" applyNumberFormat="1" applyFont="1" applyFill="1" applyAlignment="1" applyProtection="1">
      <alignment horizontal="center"/>
      <protection locked="0"/>
    </xf>
    <xf numFmtId="164" fontId="64" fillId="56" borderId="0" xfId="0" applyFont="1" applyFill="1"/>
    <xf numFmtId="164" fontId="64" fillId="49" borderId="0" xfId="0" applyFont="1" applyFill="1"/>
    <xf numFmtId="164" fontId="64" fillId="40" borderId="0" xfId="0" applyFont="1" applyFill="1"/>
    <xf numFmtId="164" fontId="65" fillId="40" borderId="0" xfId="0" applyFont="1" applyFill="1"/>
    <xf numFmtId="164" fontId="65" fillId="38" borderId="0" xfId="0" applyFont="1" applyFill="1"/>
    <xf numFmtId="1" fontId="18" fillId="45" borderId="0" xfId="0" applyNumberFormat="1" applyFont="1" applyFill="1" applyAlignment="1" applyProtection="1">
      <alignment horizontal="center"/>
      <protection locked="0"/>
    </xf>
    <xf numFmtId="164" fontId="65" fillId="56" borderId="0" xfId="0" applyFont="1" applyFill="1"/>
    <xf numFmtId="0" fontId="66" fillId="2" borderId="0" xfId="0" applyNumberFormat="1" applyFont="1" applyFill="1" applyAlignment="1" applyProtection="1">
      <alignment horizontal="left"/>
      <protection locked="0"/>
    </xf>
    <xf numFmtId="49" fontId="5" fillId="57" borderId="2" xfId="10758" applyNumberFormat="1" applyFont="1" applyFill="1" applyBorder="1" applyAlignment="1" applyProtection="1">
      <alignment horizontal="center"/>
      <protection locked="0"/>
    </xf>
    <xf numFmtId="49" fontId="5" fillId="57" borderId="0" xfId="10758" applyNumberFormat="1" applyFont="1" applyFill="1" applyBorder="1" applyAlignment="1" applyProtection="1">
      <alignment horizontal="left"/>
      <protection locked="0"/>
    </xf>
    <xf numFmtId="1" fontId="5" fillId="57" borderId="0" xfId="10759" applyNumberFormat="1" applyFont="1" applyFill="1" applyBorder="1" applyAlignment="1" applyProtection="1">
      <alignment horizontal="center"/>
      <protection locked="0"/>
    </xf>
    <xf numFmtId="3" fontId="5" fillId="5" borderId="40" xfId="2" applyNumberFormat="1" applyFont="1" applyFill="1" applyBorder="1" applyAlignment="1">
      <alignment horizontal="right"/>
    </xf>
    <xf numFmtId="3" fontId="5" fillId="0" borderId="3" xfId="0" applyNumberFormat="1" applyFont="1" applyFill="1" applyBorder="1" applyAlignment="1">
      <alignment horizontal="right"/>
    </xf>
    <xf numFmtId="3" fontId="5" fillId="5" borderId="42" xfId="2" applyNumberFormat="1" applyFont="1" applyFill="1" applyBorder="1" applyAlignment="1">
      <alignment horizontal="right"/>
    </xf>
    <xf numFmtId="3" fontId="5" fillId="0" borderId="45" xfId="0" applyNumberFormat="1" applyFont="1" applyFill="1" applyBorder="1" applyAlignment="1">
      <alignment horizontal="right"/>
    </xf>
    <xf numFmtId="3" fontId="14" fillId="6" borderId="41" xfId="2" applyNumberFormat="1" applyFont="1" applyFill="1" applyBorder="1" applyAlignment="1" applyProtection="1">
      <alignment horizontal="right"/>
    </xf>
    <xf numFmtId="3" fontId="14" fillId="3" borderId="6" xfId="2" applyNumberFormat="1" applyFont="1" applyFill="1" applyBorder="1" applyAlignment="1" applyProtection="1">
      <alignment horizontal="right"/>
    </xf>
    <xf numFmtId="3" fontId="14" fillId="6" borderId="6" xfId="2" applyNumberFormat="1" applyFont="1" applyFill="1" applyBorder="1" applyAlignment="1" applyProtection="1">
      <alignment horizontal="right"/>
    </xf>
    <xf numFmtId="165" fontId="5" fillId="0" borderId="0" xfId="2" applyNumberFormat="1" applyFont="1" applyFill="1" applyBorder="1"/>
    <xf numFmtId="3" fontId="5" fillId="5" borderId="6" xfId="2" applyNumberFormat="1" applyFont="1" applyFill="1" applyBorder="1" applyAlignment="1">
      <alignment horizontal="right"/>
    </xf>
    <xf numFmtId="3" fontId="5" fillId="0" borderId="2" xfId="0" applyNumberFormat="1" applyFont="1" applyFill="1" applyBorder="1" applyAlignment="1">
      <alignment horizontal="right"/>
    </xf>
    <xf numFmtId="3" fontId="5" fillId="5" borderId="41" xfId="2" applyNumberFormat="1" applyFont="1" applyFill="1" applyBorder="1" applyAlignment="1">
      <alignment horizontal="right"/>
    </xf>
    <xf numFmtId="49" fontId="5" fillId="57" borderId="0" xfId="10759" applyNumberFormat="1" applyFont="1" applyFill="1" applyBorder="1" applyAlignment="1" applyProtection="1">
      <alignment horizontal="left"/>
      <protection locked="0"/>
    </xf>
    <xf numFmtId="49" fontId="5" fillId="57" borderId="2" xfId="10759" applyNumberFormat="1" applyFont="1" applyFill="1" applyBorder="1" applyAlignment="1" applyProtection="1">
      <alignment horizontal="center"/>
      <protection locked="0"/>
    </xf>
    <xf numFmtId="49" fontId="5" fillId="57" borderId="0" xfId="10760" applyNumberFormat="1" applyFont="1" applyFill="1" applyBorder="1" applyAlignment="1" applyProtection="1">
      <alignment horizontal="left"/>
      <protection locked="0"/>
    </xf>
    <xf numFmtId="49" fontId="5" fillId="57" borderId="0" xfId="10761" applyNumberFormat="1" applyFont="1" applyFill="1" applyBorder="1" applyAlignment="1" applyProtection="1">
      <alignment horizontal="center"/>
      <protection locked="0"/>
    </xf>
    <xf numFmtId="1" fontId="5" fillId="57" borderId="0" xfId="10762" applyNumberFormat="1" applyFont="1" applyFill="1" applyBorder="1" applyAlignment="1" applyProtection="1">
      <alignment horizontal="center"/>
      <protection locked="0"/>
    </xf>
    <xf numFmtId="1" fontId="18" fillId="57" borderId="0" xfId="10759" applyNumberFormat="1" applyFont="1" applyFill="1" applyBorder="1" applyAlignment="1" applyProtection="1">
      <alignment horizontal="center"/>
      <protection locked="0"/>
    </xf>
    <xf numFmtId="49" fontId="5" fillId="57" borderId="0" xfId="10758" applyNumberFormat="1" applyFont="1" applyFill="1" applyBorder="1" applyAlignment="1" applyProtection="1">
      <alignment horizontal="center"/>
      <protection locked="0"/>
    </xf>
    <xf numFmtId="3" fontId="5" fillId="57" borderId="0" xfId="10763" applyFont="1" applyFill="1" applyBorder="1" applyAlignment="1" applyProtection="1">
      <alignment horizontal="left"/>
      <protection locked="0"/>
    </xf>
    <xf numFmtId="3" fontId="5" fillId="57" borderId="0" xfId="10763" applyFont="1" applyFill="1" applyBorder="1" applyAlignment="1" applyProtection="1">
      <protection locked="0"/>
    </xf>
    <xf numFmtId="1" fontId="4" fillId="57" borderId="0" xfId="10759" applyNumberFormat="1" applyFont="1" applyFill="1" applyBorder="1" applyAlignment="1" applyProtection="1">
      <alignment horizontal="center"/>
      <protection locked="0"/>
    </xf>
    <xf numFmtId="164" fontId="0" fillId="49" borderId="0" xfId="0" applyFill="1"/>
    <xf numFmtId="164" fontId="65" fillId="49" borderId="0" xfId="0" applyFont="1" applyFill="1"/>
    <xf numFmtId="1" fontId="18" fillId="57" borderId="0" xfId="10762" applyNumberFormat="1" applyFont="1" applyFill="1" applyBorder="1" applyAlignment="1" applyProtection="1">
      <alignment horizontal="center"/>
      <protection locked="0"/>
    </xf>
    <xf numFmtId="164" fontId="5" fillId="0" borderId="0" xfId="0" applyFont="1"/>
    <xf numFmtId="3" fontId="5" fillId="0" borderId="0" xfId="0" applyNumberFormat="1" applyFont="1"/>
    <xf numFmtId="164" fontId="5" fillId="0" borderId="0" xfId="0" applyFont="1" applyBorder="1"/>
    <xf numFmtId="3" fontId="4" fillId="3" borderId="1" xfId="0" applyNumberFormat="1" applyFont="1" applyFill="1" applyBorder="1"/>
    <xf numFmtId="3" fontId="4" fillId="3" borderId="46" xfId="0" applyNumberFormat="1" applyFont="1" applyFill="1" applyBorder="1"/>
    <xf numFmtId="164" fontId="5" fillId="0" borderId="0" xfId="0" applyFont="1" applyBorder="1" applyAlignment="1">
      <alignment wrapText="1"/>
    </xf>
    <xf numFmtId="3" fontId="4" fillId="3" borderId="0" xfId="0" applyNumberFormat="1" applyFont="1" applyFill="1" applyAlignment="1"/>
    <xf numFmtId="3" fontId="4" fillId="3" borderId="0" xfId="0" applyNumberFormat="1" applyFont="1" applyFill="1" applyAlignment="1">
      <alignment wrapText="1"/>
    </xf>
    <xf numFmtId="3" fontId="4" fillId="3" borderId="3" xfId="0" applyNumberFormat="1" applyFont="1" applyFill="1" applyBorder="1" applyAlignment="1"/>
    <xf numFmtId="3" fontId="4" fillId="3" borderId="2" xfId="0" applyNumberFormat="1" applyFont="1" applyFill="1" applyBorder="1" applyAlignment="1"/>
    <xf numFmtId="3" fontId="4" fillId="3" borderId="18" xfId="0" applyNumberFormat="1" applyFont="1" applyFill="1" applyBorder="1" applyAlignment="1">
      <alignment wrapText="1"/>
    </xf>
    <xf numFmtId="3" fontId="4" fillId="3" borderId="16" xfId="0" applyNumberFormat="1" applyFont="1" applyFill="1" applyBorder="1" applyAlignment="1"/>
    <xf numFmtId="3" fontId="4" fillId="3" borderId="0" xfId="0" applyNumberFormat="1" applyFont="1" applyFill="1"/>
    <xf numFmtId="3" fontId="4" fillId="3" borderId="2" xfId="0" applyNumberFormat="1" applyFont="1" applyFill="1" applyBorder="1"/>
    <xf numFmtId="3" fontId="4" fillId="3" borderId="4" xfId="0" applyNumberFormat="1" applyFont="1" applyFill="1" applyBorder="1"/>
    <xf numFmtId="3" fontId="4" fillId="3" borderId="0" xfId="0" applyNumberFormat="1" applyFont="1" applyFill="1" applyBorder="1"/>
    <xf numFmtId="164" fontId="5" fillId="0" borderId="0" xfId="0" applyFont="1" applyAlignment="1">
      <alignment horizontal="left"/>
    </xf>
    <xf numFmtId="3" fontId="5" fillId="3" borderId="0" xfId="0" applyNumberFormat="1" applyFont="1" applyFill="1"/>
    <xf numFmtId="3" fontId="5" fillId="0" borderId="2" xfId="0" applyNumberFormat="1" applyFont="1" applyBorder="1"/>
    <xf numFmtId="164" fontId="5" fillId="0" borderId="2" xfId="0" applyFont="1" applyFill="1" applyBorder="1"/>
    <xf numFmtId="164" fontId="5" fillId="0" borderId="0" xfId="0" applyFont="1" applyFill="1" applyBorder="1"/>
    <xf numFmtId="164" fontId="5" fillId="3" borderId="4" xfId="0" applyFont="1" applyFill="1" applyBorder="1"/>
    <xf numFmtId="164" fontId="5" fillId="0" borderId="0" xfId="0" applyFont="1" applyAlignment="1">
      <alignment horizontal="left" indent="1"/>
    </xf>
    <xf numFmtId="3" fontId="5" fillId="0" borderId="0" xfId="0" applyNumberFormat="1" applyFont="1" applyBorder="1"/>
    <xf numFmtId="3" fontId="5" fillId="3" borderId="0" xfId="0" applyNumberFormat="1" applyFont="1" applyFill="1" applyBorder="1"/>
    <xf numFmtId="164" fontId="5" fillId="0" borderId="1" xfId="0" applyFont="1" applyBorder="1" applyAlignment="1">
      <alignment horizontal="left" indent="1"/>
    </xf>
    <xf numFmtId="3" fontId="5" fillId="0" borderId="1" xfId="0" applyNumberFormat="1" applyFont="1" applyBorder="1"/>
    <xf numFmtId="3" fontId="14" fillId="0" borderId="1" xfId="0" applyNumberFormat="1" applyFont="1" applyBorder="1"/>
    <xf numFmtId="3" fontId="14" fillId="3" borderId="1" xfId="0" applyNumberFormat="1" applyFont="1" applyFill="1" applyBorder="1"/>
    <xf numFmtId="3" fontId="14" fillId="0" borderId="46" xfId="0" applyNumberFormat="1" applyFont="1" applyBorder="1"/>
    <xf numFmtId="164" fontId="5" fillId="0" borderId="0" xfId="0" applyFont="1" applyBorder="1" applyAlignment="1">
      <alignment horizontal="left" indent="1"/>
    </xf>
    <xf numFmtId="169" fontId="9" fillId="0" borderId="46" xfId="60" applyNumberFormat="1" applyFont="1" applyFill="1" applyBorder="1" applyAlignment="1">
      <alignment horizontal="left" indent="1"/>
    </xf>
    <xf numFmtId="169" fontId="9" fillId="0" borderId="1" xfId="60" applyNumberFormat="1" applyFont="1" applyFill="1" applyBorder="1"/>
    <xf numFmtId="169" fontId="9" fillId="3" borderId="5" xfId="60" applyNumberFormat="1" applyFont="1" applyFill="1" applyBorder="1"/>
    <xf numFmtId="169" fontId="9" fillId="58" borderId="1" xfId="60" applyNumberFormat="1" applyFont="1" applyFill="1" applyBorder="1"/>
    <xf numFmtId="169" fontId="9" fillId="58" borderId="46" xfId="60" applyNumberFormat="1" applyFont="1" applyFill="1" applyBorder="1" applyAlignment="1">
      <alignment horizontal="left" indent="1"/>
    </xf>
    <xf numFmtId="164" fontId="5" fillId="0" borderId="47" xfId="0" applyFont="1" applyBorder="1" applyAlignment="1">
      <alignment horizontal="left" indent="1"/>
    </xf>
    <xf numFmtId="3" fontId="5" fillId="0" borderId="47" xfId="0" applyNumberFormat="1" applyFont="1" applyBorder="1"/>
    <xf numFmtId="3" fontId="14" fillId="0" borderId="47" xfId="0" applyNumberFormat="1" applyFont="1" applyBorder="1"/>
    <xf numFmtId="3" fontId="14" fillId="3" borderId="47" xfId="0" applyNumberFormat="1" applyFont="1" applyFill="1" applyBorder="1"/>
    <xf numFmtId="3" fontId="14" fillId="0" borderId="48" xfId="0" applyNumberFormat="1" applyFont="1" applyBorder="1"/>
    <xf numFmtId="169" fontId="9" fillId="0" borderId="48" xfId="60" applyNumberFormat="1" applyFont="1" applyFill="1" applyBorder="1" applyAlignment="1">
      <alignment horizontal="left" indent="1"/>
    </xf>
    <xf numFmtId="169" fontId="9" fillId="0" borderId="47" xfId="60" applyNumberFormat="1" applyFont="1" applyFill="1" applyBorder="1"/>
    <xf numFmtId="169" fontId="9" fillId="3" borderId="49" xfId="60" applyNumberFormat="1" applyFont="1" applyFill="1" applyBorder="1"/>
    <xf numFmtId="169" fontId="9" fillId="58" borderId="47" xfId="60" applyNumberFormat="1" applyFont="1" applyFill="1" applyBorder="1"/>
    <xf numFmtId="3" fontId="5" fillId="59" borderId="0" xfId="0" applyNumberFormat="1" applyFont="1" applyFill="1"/>
    <xf numFmtId="3" fontId="14" fillId="58" borderId="1" xfId="0" applyNumberFormat="1" applyFont="1" applyFill="1" applyBorder="1"/>
    <xf numFmtId="169" fontId="9" fillId="0" borderId="46" xfId="60" applyNumberFormat="1" applyFont="1" applyFill="1" applyBorder="1"/>
    <xf numFmtId="3" fontId="14" fillId="59" borderId="1" xfId="0" applyNumberFormat="1" applyFont="1" applyFill="1" applyBorder="1"/>
    <xf numFmtId="3" fontId="14" fillId="59" borderId="46" xfId="0" applyNumberFormat="1" applyFont="1" applyFill="1" applyBorder="1"/>
    <xf numFmtId="3" fontId="5" fillId="0" borderId="0" xfId="0" applyNumberFormat="1" applyFont="1" applyFill="1"/>
    <xf numFmtId="169" fontId="9" fillId="58" borderId="5" xfId="60" applyNumberFormat="1" applyFont="1" applyFill="1" applyBorder="1"/>
    <xf numFmtId="3" fontId="14" fillId="0" borderId="1" xfId="0" applyNumberFormat="1" applyFont="1" applyFill="1" applyBorder="1"/>
    <xf numFmtId="3" fontId="5" fillId="0" borderId="1" xfId="0" applyNumberFormat="1" applyFont="1" applyFill="1" applyBorder="1"/>
    <xf numFmtId="3" fontId="5" fillId="0" borderId="47" xfId="0" applyNumberFormat="1" applyFont="1" applyFill="1" applyBorder="1"/>
    <xf numFmtId="3" fontId="14" fillId="0" borderId="47" xfId="0" applyNumberFormat="1" applyFont="1" applyFill="1" applyBorder="1"/>
    <xf numFmtId="169" fontId="9" fillId="59" borderId="1" xfId="60" applyNumberFormat="1" applyFont="1" applyFill="1" applyBorder="1"/>
    <xf numFmtId="164" fontId="20" fillId="0" borderId="0" xfId="0" applyFont="1"/>
    <xf numFmtId="164" fontId="5" fillId="0" borderId="0" xfId="0" pivotButton="1" applyFont="1"/>
    <xf numFmtId="3" fontId="5" fillId="0" borderId="0" xfId="0" pivotButton="1" applyNumberFormat="1" applyFont="1"/>
    <xf numFmtId="164" fontId="5" fillId="0" borderId="1" xfId="0" applyFont="1" applyBorder="1" applyAlignment="1"/>
    <xf numFmtId="169" fontId="9" fillId="37" borderId="1" xfId="60" applyNumberFormat="1" applyFont="1" applyFill="1" applyBorder="1"/>
    <xf numFmtId="164" fontId="20" fillId="0" borderId="0" xfId="0" applyFont="1" applyFill="1"/>
    <xf numFmtId="164" fontId="5"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5" fillId="0" borderId="0" xfId="0" applyNumberFormat="1" applyFont="1" applyFill="1" applyAlignment="1">
      <alignment horizontal="centerContinuous" vertical="center"/>
    </xf>
    <xf numFmtId="164" fontId="0" fillId="0" borderId="0" xfId="0" applyFill="1"/>
    <xf numFmtId="164" fontId="67" fillId="0" borderId="0" xfId="0" applyNumberFormat="1" applyFont="1" applyFill="1" applyAlignment="1" applyProtection="1">
      <alignment horizontal="centerContinuous" vertical="center"/>
    </xf>
    <xf numFmtId="164" fontId="68" fillId="0" borderId="0" xfId="0" applyFont="1" applyFill="1" applyBorder="1" applyAlignment="1">
      <alignment horizontal="centerContinuous"/>
    </xf>
    <xf numFmtId="164" fontId="68" fillId="0" borderId="0" xfId="0" applyFont="1" applyFill="1" applyAlignment="1">
      <alignment horizontal="centerContinuous"/>
    </xf>
    <xf numFmtId="164" fontId="68" fillId="60" borderId="0" xfId="0" applyFont="1" applyFill="1" applyAlignment="1">
      <alignment horizontal="centerContinuous"/>
    </xf>
    <xf numFmtId="165" fontId="68" fillId="0" borderId="0" xfId="2" applyNumberFormat="1" applyFont="1" applyAlignment="1">
      <alignment horizontal="centerContinuous"/>
    </xf>
    <xf numFmtId="165" fontId="68" fillId="0" borderId="0" xfId="2" applyNumberFormat="1" applyFont="1" applyBorder="1" applyAlignment="1">
      <alignment horizontal="centerContinuous"/>
    </xf>
    <xf numFmtId="165" fontId="20" fillId="0" borderId="0" xfId="2" applyNumberFormat="1" applyFont="1"/>
    <xf numFmtId="37" fontId="67" fillId="0" borderId="0" xfId="0" applyNumberFormat="1" applyFont="1" applyBorder="1" applyAlignment="1" applyProtection="1">
      <alignment horizontal="centerContinuous"/>
    </xf>
    <xf numFmtId="164" fontId="68" fillId="0" borderId="0" xfId="0" applyFont="1" applyBorder="1" applyAlignment="1">
      <alignment horizontal="centerContinuous"/>
    </xf>
    <xf numFmtId="164" fontId="68" fillId="0" borderId="0" xfId="0" applyFont="1" applyAlignment="1">
      <alignment horizontal="centerContinuous"/>
    </xf>
    <xf numFmtId="164" fontId="69" fillId="0" borderId="0" xfId="0" applyFont="1" applyBorder="1" applyAlignment="1">
      <alignment horizontal="centerContinuous"/>
    </xf>
    <xf numFmtId="164" fontId="69" fillId="0" borderId="0" xfId="0" applyFont="1" applyAlignment="1">
      <alignment horizontal="centerContinuous"/>
    </xf>
    <xf numFmtId="164" fontId="69" fillId="60" borderId="0" xfId="0" applyFont="1" applyFill="1" applyAlignment="1">
      <alignment horizontal="centerContinuous"/>
    </xf>
    <xf numFmtId="165" fontId="69" fillId="0" borderId="0" xfId="2" applyNumberFormat="1" applyFont="1" applyAlignment="1">
      <alignment horizontal="centerContinuous"/>
    </xf>
    <xf numFmtId="165" fontId="69" fillId="0" borderId="0" xfId="2" applyNumberFormat="1" applyFont="1" applyBorder="1" applyAlignment="1">
      <alignment horizontal="centerContinuous"/>
    </xf>
    <xf numFmtId="165" fontId="19" fillId="0" borderId="0" xfId="2" applyNumberFormat="1" applyFont="1"/>
    <xf numFmtId="164" fontId="19" fillId="0" borderId="0" xfId="0" applyFont="1"/>
    <xf numFmtId="37" fontId="70" fillId="0" borderId="0" xfId="0" applyNumberFormat="1" applyFont="1" applyBorder="1" applyAlignment="1" applyProtection="1">
      <alignment horizontal="centerContinuous"/>
    </xf>
    <xf numFmtId="164" fontId="69" fillId="0" borderId="0" xfId="0" applyFont="1" applyFill="1" applyAlignment="1">
      <alignment horizontal="centerContinuous"/>
    </xf>
    <xf numFmtId="165" fontId="71" fillId="0" borderId="0" xfId="2" applyNumberFormat="1" applyFont="1" applyAlignment="1">
      <alignment horizontal="centerContinuous"/>
    </xf>
    <xf numFmtId="164" fontId="72" fillId="0" borderId="0" xfId="0" applyFont="1" applyBorder="1"/>
    <xf numFmtId="164" fontId="20" fillId="0" borderId="0" xfId="0" applyFont="1" applyBorder="1"/>
    <xf numFmtId="164" fontId="20" fillId="60" borderId="0" xfId="0" applyFont="1" applyFill="1"/>
    <xf numFmtId="165" fontId="20" fillId="0" borderId="0" xfId="2" applyNumberFormat="1" applyFont="1" applyBorder="1"/>
    <xf numFmtId="164" fontId="20" fillId="0" borderId="3" xfId="0" applyFont="1" applyBorder="1"/>
    <xf numFmtId="164" fontId="72" fillId="0" borderId="16" xfId="0" applyFont="1" applyBorder="1"/>
    <xf numFmtId="165" fontId="73" fillId="0" borderId="10" xfId="2" applyNumberFormat="1" applyFont="1" applyBorder="1" applyAlignment="1" applyProtection="1">
      <alignment horizontal="centerContinuous"/>
    </xf>
    <xf numFmtId="164" fontId="74" fillId="0" borderId="11" xfId="0" applyFont="1" applyBorder="1" applyAlignment="1">
      <alignment horizontal="centerContinuous"/>
    </xf>
    <xf numFmtId="164" fontId="74" fillId="0" borderId="12" xfId="0" applyFont="1" applyBorder="1" applyAlignment="1">
      <alignment horizontal="centerContinuous"/>
    </xf>
    <xf numFmtId="164" fontId="74" fillId="60" borderId="15" xfId="0" quotePrefix="1" applyFont="1" applyFill="1" applyBorder="1" applyAlignment="1">
      <alignment horizontal="centerContinuous"/>
    </xf>
    <xf numFmtId="165" fontId="74" fillId="0" borderId="11" xfId="2" applyNumberFormat="1" applyFont="1" applyBorder="1" applyAlignment="1">
      <alignment horizontal="centerContinuous"/>
    </xf>
    <xf numFmtId="164" fontId="20" fillId="0" borderId="46" xfId="0" applyFont="1" applyBorder="1"/>
    <xf numFmtId="164" fontId="72" fillId="0" borderId="1" xfId="0" applyFont="1" applyBorder="1"/>
    <xf numFmtId="165" fontId="73" fillId="0" borderId="46" xfId="2" applyNumberFormat="1" applyFont="1" applyBorder="1" applyAlignment="1" applyProtection="1">
      <alignment horizontal="centerContinuous"/>
    </xf>
    <xf numFmtId="164" fontId="74" fillId="0" borderId="1" xfId="0" applyFont="1" applyBorder="1" applyAlignment="1">
      <alignment horizontal="centerContinuous"/>
    </xf>
    <xf numFmtId="164" fontId="75" fillId="0" borderId="10" xfId="0" applyFont="1" applyBorder="1" applyAlignment="1">
      <alignment horizontal="centerContinuous"/>
    </xf>
    <xf numFmtId="164" fontId="75" fillId="0" borderId="1" xfId="0" applyFont="1" applyBorder="1" applyAlignment="1">
      <alignment horizontal="centerContinuous"/>
    </xf>
    <xf numFmtId="164" fontId="75" fillId="0" borderId="12" xfId="0" applyFont="1" applyBorder="1" applyAlignment="1">
      <alignment horizontal="centerContinuous"/>
    </xf>
    <xf numFmtId="164" fontId="74" fillId="0" borderId="5" xfId="0" applyFont="1" applyBorder="1" applyAlignment="1">
      <alignment horizontal="centerContinuous"/>
    </xf>
    <xf numFmtId="165" fontId="74" fillId="0" borderId="1" xfId="2" applyNumberFormat="1" applyFont="1" applyBorder="1" applyAlignment="1">
      <alignment horizontal="centerContinuous"/>
    </xf>
    <xf numFmtId="165" fontId="75" fillId="0" borderId="10" xfId="2" applyNumberFormat="1" applyFont="1" applyBorder="1" applyAlignment="1">
      <alignment horizontal="centerContinuous"/>
    </xf>
    <xf numFmtId="165" fontId="75" fillId="0" borderId="1" xfId="2" applyNumberFormat="1" applyFont="1" applyBorder="1" applyAlignment="1">
      <alignment horizontal="centerContinuous"/>
    </xf>
    <xf numFmtId="164" fontId="20" fillId="0" borderId="10" xfId="0" applyFont="1" applyBorder="1"/>
    <xf numFmtId="164" fontId="72" fillId="0" borderId="11" xfId="0" applyFont="1" applyBorder="1"/>
    <xf numFmtId="164" fontId="75" fillId="0" borderId="10" xfId="0" applyFont="1" applyBorder="1" applyAlignment="1">
      <alignment horizontal="center"/>
    </xf>
    <xf numFmtId="164" fontId="75" fillId="0" borderId="11" xfId="0" applyFont="1" applyBorder="1" applyAlignment="1">
      <alignment horizontal="center"/>
    </xf>
    <xf numFmtId="164" fontId="75" fillId="0" borderId="15" xfId="0" applyFont="1" applyBorder="1" applyAlignment="1">
      <alignment horizontal="center" wrapText="1"/>
    </xf>
    <xf numFmtId="164" fontId="75" fillId="0" borderId="11" xfId="0" applyFont="1" applyBorder="1" applyAlignment="1">
      <alignment horizontal="center" wrapText="1"/>
    </xf>
    <xf numFmtId="164" fontId="75" fillId="60" borderId="11" xfId="0" applyFont="1" applyFill="1" applyBorder="1" applyAlignment="1">
      <alignment horizontal="center"/>
    </xf>
    <xf numFmtId="165" fontId="75" fillId="0" borderId="10" xfId="2" applyNumberFormat="1" applyFont="1" applyBorder="1" applyAlignment="1">
      <alignment horizontal="center"/>
    </xf>
    <xf numFmtId="165" fontId="75" fillId="0" borderId="11" xfId="2" applyNumberFormat="1" applyFont="1" applyBorder="1" applyAlignment="1">
      <alignment horizontal="center"/>
    </xf>
    <xf numFmtId="165" fontId="75" fillId="0" borderId="15" xfId="2" applyNumberFormat="1" applyFont="1" applyBorder="1" applyAlignment="1">
      <alignment horizontal="center" wrapText="1"/>
    </xf>
    <xf numFmtId="165" fontId="75" fillId="0" borderId="11" xfId="2" applyNumberFormat="1" applyFont="1" applyBorder="1" applyAlignment="1">
      <alignment horizontal="center" wrapText="1"/>
    </xf>
    <xf numFmtId="165" fontId="75" fillId="0" borderId="10" xfId="2" applyNumberFormat="1" applyFont="1" applyBorder="1" applyAlignment="1">
      <alignment horizontal="center" wrapText="1"/>
    </xf>
    <xf numFmtId="37" fontId="21" fillId="0" borderId="3" xfId="0" applyNumberFormat="1" applyFont="1" applyBorder="1" applyAlignment="1" applyProtection="1">
      <alignment vertical="center"/>
    </xf>
    <xf numFmtId="37" fontId="21" fillId="0" borderId="16" xfId="0" applyNumberFormat="1" applyFont="1" applyBorder="1" applyAlignment="1" applyProtection="1">
      <alignment vertical="center"/>
    </xf>
    <xf numFmtId="9" fontId="21" fillId="0" borderId="3" xfId="0" applyNumberFormat="1" applyFont="1" applyBorder="1" applyAlignment="1">
      <alignment vertical="center"/>
    </xf>
    <xf numFmtId="9" fontId="21" fillId="0" borderId="16" xfId="0" applyNumberFormat="1" applyFont="1" applyBorder="1" applyAlignment="1">
      <alignment vertical="center"/>
    </xf>
    <xf numFmtId="9" fontId="21" fillId="0" borderId="40" xfId="0" applyNumberFormat="1" applyFont="1" applyBorder="1" applyAlignment="1">
      <alignment vertical="center"/>
    </xf>
    <xf numFmtId="9" fontId="76" fillId="60" borderId="0" xfId="0" applyNumberFormat="1" applyFont="1" applyFill="1" applyBorder="1" applyAlignment="1">
      <alignment vertical="center"/>
    </xf>
    <xf numFmtId="165" fontId="21" fillId="0" borderId="3" xfId="2" applyNumberFormat="1" applyFont="1" applyBorder="1" applyAlignment="1">
      <alignment vertical="center"/>
    </xf>
    <xf numFmtId="165" fontId="21" fillId="0" borderId="16" xfId="2" applyNumberFormat="1" applyFont="1" applyBorder="1" applyAlignment="1">
      <alignment vertical="center"/>
    </xf>
    <xf numFmtId="165" fontId="21" fillId="0" borderId="18" xfId="2" applyNumberFormat="1" applyFont="1" applyBorder="1" applyAlignment="1">
      <alignment vertical="center"/>
    </xf>
    <xf numFmtId="37" fontId="21" fillId="0" borderId="2" xfId="0" applyNumberFormat="1" applyFont="1" applyBorder="1" applyAlignment="1" applyProtection="1">
      <alignment vertical="center"/>
    </xf>
    <xf numFmtId="37" fontId="21" fillId="0" borderId="0" xfId="0" applyNumberFormat="1" applyFont="1" applyBorder="1" applyAlignment="1" applyProtection="1">
      <alignment vertical="center"/>
    </xf>
    <xf numFmtId="9" fontId="21" fillId="0" borderId="2" xfId="0" applyNumberFormat="1" applyFont="1" applyBorder="1" applyAlignment="1">
      <alignment vertical="center"/>
    </xf>
    <xf numFmtId="9" fontId="21" fillId="0" borderId="0" xfId="0" applyNumberFormat="1" applyFont="1" applyBorder="1" applyAlignment="1">
      <alignment vertical="center"/>
    </xf>
    <xf numFmtId="9" fontId="21" fillId="0" borderId="6" xfId="0" applyNumberFormat="1" applyFont="1" applyBorder="1" applyAlignment="1">
      <alignment vertical="center"/>
    </xf>
    <xf numFmtId="9" fontId="21" fillId="60" borderId="0" xfId="0" applyNumberFormat="1" applyFont="1" applyFill="1" applyBorder="1" applyAlignment="1">
      <alignment vertical="center"/>
    </xf>
    <xf numFmtId="165" fontId="21" fillId="0" borderId="2" xfId="2" applyNumberFormat="1" applyFont="1" applyBorder="1" applyAlignment="1">
      <alignment vertical="center"/>
    </xf>
    <xf numFmtId="165" fontId="21" fillId="0" borderId="0" xfId="2" applyNumberFormat="1" applyFont="1" applyBorder="1" applyAlignment="1">
      <alignment vertical="center"/>
    </xf>
    <xf numFmtId="165" fontId="21" fillId="0" borderId="4" xfId="2" applyNumberFormat="1" applyFont="1" applyBorder="1" applyAlignment="1">
      <alignment vertical="center"/>
    </xf>
    <xf numFmtId="169" fontId="21" fillId="0" borderId="2" xfId="0" applyNumberFormat="1" applyFont="1" applyBorder="1" applyAlignment="1">
      <alignment vertical="center"/>
    </xf>
    <xf numFmtId="37" fontId="21" fillId="0" borderId="46" xfId="0" applyNumberFormat="1" applyFont="1" applyBorder="1" applyAlignment="1" applyProtection="1">
      <alignment vertical="center"/>
    </xf>
    <xf numFmtId="37" fontId="21" fillId="0" borderId="5" xfId="0" applyNumberFormat="1" applyFont="1" applyBorder="1" applyAlignment="1" applyProtection="1">
      <alignment vertical="center"/>
    </xf>
    <xf numFmtId="9" fontId="21" fillId="0" borderId="46" xfId="0" applyNumberFormat="1" applyFont="1" applyBorder="1" applyAlignment="1">
      <alignment vertical="center"/>
    </xf>
    <xf numFmtId="9" fontId="21" fillId="0" borderId="1" xfId="0" applyNumberFormat="1" applyFont="1" applyBorder="1" applyAlignment="1">
      <alignment vertical="center"/>
    </xf>
    <xf numFmtId="9" fontId="21" fillId="0" borderId="43" xfId="0" applyNumberFormat="1" applyFont="1" applyBorder="1" applyAlignment="1">
      <alignment vertical="center"/>
    </xf>
    <xf numFmtId="9" fontId="21" fillId="60" borderId="1" xfId="0" applyNumberFormat="1" applyFont="1" applyFill="1" applyBorder="1" applyAlignment="1">
      <alignment vertical="center"/>
    </xf>
    <xf numFmtId="165" fontId="21" fillId="0" borderId="46" xfId="2" applyNumberFormat="1" applyFont="1" applyBorder="1" applyAlignment="1">
      <alignment vertical="center"/>
    </xf>
    <xf numFmtId="165" fontId="21" fillId="0" borderId="1" xfId="2" applyNumberFormat="1" applyFont="1" applyBorder="1" applyAlignment="1">
      <alignment vertical="center"/>
    </xf>
    <xf numFmtId="165" fontId="21" fillId="0" borderId="5" xfId="2" applyNumberFormat="1" applyFont="1" applyBorder="1" applyAlignment="1">
      <alignment vertical="center"/>
    </xf>
    <xf numFmtId="165" fontId="20" fillId="0" borderId="0" xfId="2" applyNumberFormat="1" applyFont="1" applyAlignment="1">
      <alignment vertical="top"/>
    </xf>
    <xf numFmtId="164" fontId="20" fillId="0" borderId="0" xfId="0" applyFont="1" applyAlignment="1">
      <alignment vertical="top"/>
    </xf>
    <xf numFmtId="9" fontId="21" fillId="0" borderId="18" xfId="0" applyNumberFormat="1" applyFont="1" applyBorder="1" applyAlignment="1">
      <alignment vertical="center"/>
    </xf>
    <xf numFmtId="169" fontId="21" fillId="0" borderId="0" xfId="0" applyNumberFormat="1" applyFont="1" applyBorder="1" applyAlignment="1">
      <alignment vertical="center"/>
    </xf>
    <xf numFmtId="9" fontId="21" fillId="0" borderId="4" xfId="0" applyNumberFormat="1" applyFont="1" applyBorder="1" applyAlignment="1">
      <alignment vertical="center"/>
    </xf>
    <xf numFmtId="9" fontId="21" fillId="0" borderId="5" xfId="0" applyNumberFormat="1" applyFont="1" applyBorder="1" applyAlignment="1">
      <alignment vertical="center"/>
    </xf>
    <xf numFmtId="10" fontId="21" fillId="0" borderId="2" xfId="0" applyNumberFormat="1" applyFont="1" applyBorder="1" applyAlignment="1">
      <alignment vertical="center"/>
    </xf>
    <xf numFmtId="169" fontId="21" fillId="0" borderId="4" xfId="0" applyNumberFormat="1" applyFont="1" applyBorder="1" applyAlignment="1">
      <alignment vertical="center"/>
    </xf>
    <xf numFmtId="169" fontId="21" fillId="0" borderId="3" xfId="0" applyNumberFormat="1" applyFont="1" applyBorder="1" applyAlignment="1">
      <alignment vertical="center"/>
    </xf>
    <xf numFmtId="164" fontId="19" fillId="0" borderId="0" xfId="0" applyFont="1" applyBorder="1" applyAlignment="1">
      <alignment horizontal="right"/>
    </xf>
    <xf numFmtId="164" fontId="19" fillId="0" borderId="0" xfId="0" quotePrefix="1" applyFont="1" applyBorder="1"/>
    <xf numFmtId="0" fontId="5" fillId="0" borderId="0" xfId="0" applyNumberFormat="1" applyFont="1" applyAlignment="1" applyProtection="1">
      <alignment horizontal="centerContinuous"/>
    </xf>
    <xf numFmtId="0" fontId="5" fillId="0" borderId="0" xfId="0" applyNumberFormat="1" applyFont="1" applyFill="1" applyAlignment="1" applyProtection="1">
      <alignment horizontal="centerContinuous"/>
    </xf>
    <xf numFmtId="0" fontId="0" fillId="0" borderId="0" xfId="0" applyNumberFormat="1" applyFill="1" applyAlignment="1">
      <alignment horizontal="centerContinuous"/>
    </xf>
    <xf numFmtId="0" fontId="0" fillId="0" borderId="0" xfId="0" applyNumberFormat="1" applyAlignment="1">
      <alignment horizontal="centerContinuous"/>
    </xf>
    <xf numFmtId="0" fontId="5" fillId="0" borderId="0" xfId="0" applyNumberFormat="1" applyFont="1" applyAlignment="1">
      <alignment horizontal="centerContinuous"/>
    </xf>
    <xf numFmtId="0" fontId="67" fillId="0" borderId="0" xfId="0" applyNumberFormat="1" applyFont="1" applyAlignment="1" applyProtection="1">
      <alignment horizontal="centerContinuous"/>
    </xf>
    <xf numFmtId="164" fontId="20" fillId="0" borderId="0" xfId="0" applyFont="1" applyBorder="1" applyAlignment="1">
      <alignment horizontal="centerContinuous"/>
    </xf>
    <xf numFmtId="37" fontId="13" fillId="0" borderId="0" xfId="0" applyNumberFormat="1" applyFont="1" applyBorder="1" applyAlignment="1" applyProtection="1">
      <alignment horizontal="centerContinuous"/>
    </xf>
    <xf numFmtId="164" fontId="74" fillId="0" borderId="15" xfId="0" quotePrefix="1" applyFont="1" applyFill="1" applyBorder="1" applyAlignment="1">
      <alignment horizontal="centerContinuous"/>
    </xf>
    <xf numFmtId="165" fontId="75" fillId="0" borderId="12" xfId="2" applyNumberFormat="1" applyFont="1" applyBorder="1" applyAlignment="1">
      <alignment horizontal="centerContinuous"/>
    </xf>
    <xf numFmtId="164" fontId="75" fillId="0" borderId="11" xfId="0" applyFont="1" applyFill="1" applyBorder="1" applyAlignment="1">
      <alignment horizontal="center"/>
    </xf>
    <xf numFmtId="9" fontId="76" fillId="0" borderId="0" xfId="0" applyNumberFormat="1" applyFont="1" applyFill="1" applyBorder="1" applyAlignment="1">
      <alignment vertical="center"/>
    </xf>
    <xf numFmtId="9" fontId="21" fillId="0" borderId="0" xfId="0" applyNumberFormat="1" applyFont="1" applyFill="1" applyBorder="1" applyAlignment="1">
      <alignment vertical="center"/>
    </xf>
    <xf numFmtId="10" fontId="21" fillId="0" borderId="0" xfId="0" applyNumberFormat="1" applyFont="1" applyBorder="1" applyAlignment="1">
      <alignment vertical="center"/>
    </xf>
    <xf numFmtId="9" fontId="21" fillId="0" borderId="1" xfId="0" applyNumberFormat="1" applyFont="1" applyFill="1" applyBorder="1" applyAlignment="1">
      <alignment vertical="center"/>
    </xf>
    <xf numFmtId="169" fontId="21" fillId="0" borderId="16" xfId="0" applyNumberFormat="1" applyFont="1" applyBorder="1" applyAlignment="1">
      <alignment vertical="center"/>
    </xf>
    <xf numFmtId="164" fontId="67" fillId="0" borderId="0" xfId="0" applyFont="1" applyFill="1" applyAlignment="1" applyProtection="1">
      <alignment horizontal="centerContinuous"/>
    </xf>
    <xf numFmtId="164" fontId="0" fillId="0" borderId="0" xfId="0" applyFill="1" applyAlignment="1">
      <alignment horizontal="centerContinuous"/>
    </xf>
    <xf numFmtId="164" fontId="5" fillId="0" borderId="0" xfId="0" applyFont="1" applyFill="1"/>
    <xf numFmtId="164" fontId="5" fillId="0" borderId="0" xfId="0" applyFont="1" applyFill="1" applyAlignment="1" applyProtection="1">
      <alignment horizontal="centerContinuous"/>
    </xf>
    <xf numFmtId="164" fontId="13" fillId="0" borderId="0" xfId="0" applyFont="1" applyFill="1" applyAlignment="1" applyProtection="1">
      <alignment horizontal="centerContinuous"/>
    </xf>
    <xf numFmtId="37" fontId="5" fillId="0" borderId="0" xfId="0" applyNumberFormat="1" applyFont="1" applyFill="1" applyAlignment="1" applyProtection="1">
      <alignment horizontal="centerContinuous"/>
    </xf>
    <xf numFmtId="164" fontId="5" fillId="0" borderId="50" xfId="0" applyFont="1" applyFill="1" applyBorder="1" applyAlignment="1" applyProtection="1">
      <alignment horizontal="left"/>
    </xf>
    <xf numFmtId="37" fontId="75" fillId="0" borderId="51" xfId="0" applyNumberFormat="1" applyFont="1" applyFill="1" applyBorder="1" applyAlignment="1" applyProtection="1">
      <alignment horizontal="centerContinuous"/>
    </xf>
    <xf numFmtId="164" fontId="75" fillId="0" borderId="51" xfId="0" applyFont="1" applyFill="1" applyBorder="1" applyAlignment="1" applyProtection="1">
      <alignment horizontal="centerContinuous"/>
    </xf>
    <xf numFmtId="37" fontId="75" fillId="0" borderId="52" xfId="0" applyNumberFormat="1" applyFont="1" applyFill="1" applyBorder="1" applyAlignment="1" applyProtection="1">
      <alignment horizontal="centerContinuous"/>
    </xf>
    <xf numFmtId="164" fontId="48" fillId="0" borderId="0" xfId="0" applyFont="1" applyFill="1"/>
    <xf numFmtId="164" fontId="5" fillId="0" borderId="0" xfId="0" applyFont="1" applyFill="1" applyAlignment="1">
      <alignment horizontal="left"/>
    </xf>
    <xf numFmtId="164" fontId="5" fillId="0" borderId="53" xfId="0" applyFont="1" applyFill="1" applyBorder="1" applyAlignment="1" applyProtection="1">
      <alignment horizontal="left"/>
    </xf>
    <xf numFmtId="164" fontId="75" fillId="0" borderId="53" xfId="0" applyFont="1" applyFill="1" applyBorder="1" applyAlignment="1" applyProtection="1">
      <alignment horizontal="center"/>
    </xf>
    <xf numFmtId="37" fontId="75" fillId="0" borderId="53" xfId="0" applyNumberFormat="1" applyFont="1" applyFill="1" applyBorder="1" applyAlignment="1" applyProtection="1">
      <alignment horizontal="center"/>
    </xf>
    <xf numFmtId="164" fontId="75" fillId="0" borderId="54" xfId="0" applyFont="1" applyFill="1" applyBorder="1" applyAlignment="1" applyProtection="1">
      <alignment horizontal="center"/>
    </xf>
    <xf numFmtId="37" fontId="5" fillId="0" borderId="0" xfId="0" applyNumberFormat="1" applyFont="1" applyFill="1" applyAlignment="1" applyProtection="1">
      <alignment horizontal="left" vertical="center"/>
    </xf>
    <xf numFmtId="168" fontId="5" fillId="0" borderId="0" xfId="0" applyNumberFormat="1" applyFont="1" applyFill="1" applyBorder="1" applyAlignment="1" applyProtection="1">
      <alignment horizontal="right" vertical="center"/>
    </xf>
    <xf numFmtId="168" fontId="5" fillId="0" borderId="55" xfId="0" applyNumberFormat="1" applyFont="1" applyFill="1" applyBorder="1" applyAlignment="1" applyProtection="1">
      <alignment horizontal="right" vertical="center"/>
    </xf>
    <xf numFmtId="164" fontId="0" fillId="0" borderId="0" xfId="0" applyFill="1" applyAlignment="1">
      <alignment vertical="center"/>
    </xf>
    <xf numFmtId="169" fontId="48" fillId="0" borderId="0" xfId="60" applyNumberFormat="1" applyFont="1" applyFill="1" applyAlignment="1">
      <alignment vertical="center"/>
    </xf>
    <xf numFmtId="164" fontId="5" fillId="0" borderId="0" xfId="0" applyFont="1" applyFill="1" applyAlignment="1">
      <alignment vertical="center"/>
    </xf>
    <xf numFmtId="165" fontId="5" fillId="0" borderId="0" xfId="2" applyNumberFormat="1" applyFont="1" applyFill="1" applyAlignment="1">
      <alignment vertical="center"/>
    </xf>
    <xf numFmtId="37" fontId="5" fillId="0" borderId="0" xfId="0" applyNumberFormat="1" applyFont="1" applyFill="1" applyAlignment="1" applyProtection="1">
      <alignment horizontal="left"/>
    </xf>
    <xf numFmtId="168" fontId="5" fillId="0" borderId="0" xfId="0" applyNumberFormat="1" applyFont="1" applyFill="1" applyAlignment="1" applyProtection="1">
      <alignment horizontal="right"/>
    </xf>
    <xf numFmtId="168" fontId="5" fillId="0" borderId="2" xfId="0" applyNumberFormat="1" applyFont="1" applyFill="1" applyBorder="1" applyAlignment="1" applyProtection="1">
      <alignment horizontal="right"/>
    </xf>
    <xf numFmtId="169" fontId="48" fillId="0" borderId="0" xfId="60" applyNumberFormat="1" applyFont="1" applyFill="1"/>
    <xf numFmtId="165" fontId="5" fillId="0" borderId="0" xfId="2" applyNumberFormat="1" applyFont="1" applyFill="1"/>
    <xf numFmtId="164" fontId="5" fillId="0" borderId="0" xfId="0" applyFont="1" applyFill="1" applyAlignment="1" applyProtection="1">
      <alignment horizontal="left"/>
    </xf>
    <xf numFmtId="3"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xf>
    <xf numFmtId="3" fontId="5" fillId="0" borderId="2" xfId="0" applyNumberFormat="1" applyFont="1" applyFill="1" applyBorder="1" applyAlignment="1" applyProtection="1">
      <alignment horizontal="right"/>
    </xf>
    <xf numFmtId="37" fontId="5" fillId="0" borderId="1" xfId="0" applyNumberFormat="1" applyFont="1" applyFill="1" applyBorder="1" applyAlignment="1" applyProtection="1">
      <alignment horizontal="left"/>
    </xf>
    <xf numFmtId="3" fontId="5" fillId="0" borderId="1"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xf>
    <xf numFmtId="3" fontId="5" fillId="0" borderId="46" xfId="0" applyNumberFormat="1" applyFont="1" applyFill="1" applyBorder="1" applyAlignment="1" applyProtection="1">
      <alignment horizontal="right"/>
    </xf>
    <xf numFmtId="164" fontId="77" fillId="0" borderId="0" xfId="0" applyFont="1" applyAlignment="1">
      <alignment vertical="center"/>
    </xf>
    <xf numFmtId="49" fontId="19" fillId="0" borderId="0" xfId="0" applyNumberFormat="1" applyFont="1" applyFill="1" applyAlignment="1">
      <alignment horizontal="right"/>
    </xf>
    <xf numFmtId="164" fontId="0" fillId="0" borderId="0" xfId="0" applyFill="1" applyBorder="1"/>
    <xf numFmtId="37" fontId="75" fillId="0" borderId="51" xfId="0" applyNumberFormat="1" applyFont="1" applyFill="1" applyBorder="1" applyAlignment="1" applyProtection="1">
      <alignment horizontal="centerContinuous" vertical="center" wrapText="1"/>
    </xf>
    <xf numFmtId="164" fontId="75" fillId="0" borderId="51" xfId="0" applyFont="1" applyFill="1" applyBorder="1" applyAlignment="1" applyProtection="1">
      <alignment horizontal="centerContinuous" vertical="center" wrapText="1"/>
    </xf>
    <xf numFmtId="37" fontId="75" fillId="0" borderId="0" xfId="0" applyNumberFormat="1" applyFont="1" applyFill="1" applyBorder="1" applyAlignment="1" applyProtection="1">
      <alignment horizontal="centerContinuous"/>
    </xf>
    <xf numFmtId="164" fontId="75" fillId="0" borderId="0" xfId="0" applyFont="1" applyFill="1" applyBorder="1" applyAlignment="1" applyProtection="1">
      <alignment horizontal="centerContinuous"/>
    </xf>
    <xf numFmtId="164" fontId="75" fillId="0" borderId="53" xfId="0" applyFont="1" applyFill="1" applyBorder="1" applyAlignment="1" applyProtection="1">
      <alignment horizontal="right"/>
    </xf>
    <xf numFmtId="37" fontId="75" fillId="0" borderId="53" xfId="0" applyNumberFormat="1" applyFont="1" applyFill="1" applyBorder="1" applyAlignment="1" applyProtection="1">
      <alignment horizontal="right"/>
    </xf>
    <xf numFmtId="164" fontId="75" fillId="0" borderId="54" xfId="0" applyFont="1" applyFill="1" applyBorder="1" applyAlignment="1" applyProtection="1">
      <alignment horizontal="right"/>
    </xf>
    <xf numFmtId="164" fontId="75" fillId="0" borderId="0" xfId="0" applyFont="1" applyFill="1" applyBorder="1" applyAlignment="1" applyProtection="1">
      <alignment horizontal="right"/>
    </xf>
    <xf numFmtId="37" fontId="75" fillId="0" borderId="0" xfId="0" applyNumberFormat="1" applyFont="1" applyFill="1" applyBorder="1" applyAlignment="1" applyProtection="1">
      <alignment horizontal="right"/>
    </xf>
    <xf numFmtId="168" fontId="5" fillId="0" borderId="0" xfId="0" applyNumberFormat="1" applyFont="1" applyFill="1" applyAlignment="1" applyProtection="1">
      <alignment horizontal="right" vertical="center"/>
    </xf>
    <xf numFmtId="168" fontId="5" fillId="0" borderId="50" xfId="0" applyNumberFormat="1" applyFont="1" applyFill="1" applyBorder="1" applyAlignment="1" applyProtection="1">
      <alignment horizontal="right" vertical="center"/>
    </xf>
    <xf numFmtId="164" fontId="0" fillId="0" borderId="0" xfId="0" applyFill="1" applyBorder="1" applyAlignment="1">
      <alignment vertical="center"/>
    </xf>
    <xf numFmtId="164" fontId="5" fillId="0" borderId="0" xfId="0" applyFont="1" applyFill="1" applyAlignment="1" applyProtection="1">
      <alignment horizontal="right"/>
    </xf>
    <xf numFmtId="3" fontId="5" fillId="0" borderId="0" xfId="2" applyNumberFormat="1" applyFont="1" applyFill="1" applyAlignment="1" applyProtection="1">
      <alignment horizontal="right"/>
    </xf>
    <xf numFmtId="37" fontId="5" fillId="0" borderId="53" xfId="0" applyNumberFormat="1" applyFont="1" applyFill="1" applyBorder="1" applyAlignment="1" applyProtection="1">
      <alignment horizontal="left"/>
    </xf>
    <xf numFmtId="164" fontId="19" fillId="0" borderId="0" xfId="0" applyFont="1" applyFill="1" applyBorder="1" applyAlignment="1" applyProtection="1">
      <alignment horizontal="left" wrapText="1"/>
    </xf>
    <xf numFmtId="164" fontId="0" fillId="0" borderId="0" xfId="0" applyFill="1" applyBorder="1" applyAlignment="1"/>
    <xf numFmtId="3" fontId="5" fillId="0" borderId="0" xfId="0" applyNumberFormat="1" applyFont="1" applyFill="1" applyAlignment="1" applyProtection="1">
      <alignment horizontal="right"/>
    </xf>
    <xf numFmtId="164" fontId="5" fillId="0" borderId="50" xfId="0" applyFont="1" applyFill="1" applyBorder="1" applyAlignment="1" applyProtection="1">
      <alignment horizontal="left" vertical="center"/>
    </xf>
    <xf numFmtId="37" fontId="75" fillId="0" borderId="51" xfId="0" applyNumberFormat="1" applyFont="1" applyFill="1" applyBorder="1" applyAlignment="1" applyProtection="1">
      <alignment horizontal="centerContinuous" wrapText="1"/>
    </xf>
    <xf numFmtId="164" fontId="75" fillId="0" borderId="51" xfId="0" applyFont="1" applyFill="1" applyBorder="1" applyAlignment="1" applyProtection="1">
      <alignment horizontal="centerContinuous" wrapText="1"/>
    </xf>
    <xf numFmtId="37" fontId="75" fillId="0" borderId="52" xfId="0" applyNumberFormat="1" applyFont="1" applyFill="1" applyBorder="1" applyAlignment="1" applyProtection="1">
      <alignment horizontal="centerContinuous" wrapText="1"/>
    </xf>
    <xf numFmtId="37" fontId="75" fillId="0" borderId="0" xfId="0" applyNumberFormat="1" applyFont="1" applyFill="1" applyBorder="1" applyAlignment="1" applyProtection="1">
      <alignment horizontal="centerContinuous" vertical="center"/>
    </xf>
    <xf numFmtId="164" fontId="75" fillId="0" borderId="0" xfId="0" applyFont="1" applyFill="1" applyBorder="1" applyAlignment="1" applyProtection="1">
      <alignment horizontal="centerContinuous" vertical="center"/>
    </xf>
    <xf numFmtId="3" fontId="5" fillId="0" borderId="0" xfId="2" applyNumberFormat="1" applyFont="1" applyFill="1" applyAlignment="1" applyProtection="1">
      <alignment horizontal="right" vertical="center"/>
    </xf>
    <xf numFmtId="3" fontId="5" fillId="0" borderId="0" xfId="0" applyNumberFormat="1" applyFont="1" applyFill="1" applyBorder="1"/>
    <xf numFmtId="164" fontId="0" fillId="0" borderId="0" xfId="0" applyFill="1" applyAlignment="1">
      <alignment wrapText="1"/>
    </xf>
    <xf numFmtId="164" fontId="67" fillId="0" borderId="0" xfId="0" applyFont="1" applyFill="1" applyAlignment="1" applyProtection="1"/>
    <xf numFmtId="164" fontId="5" fillId="0" borderId="0" xfId="0" applyFont="1" applyFill="1" applyAlignment="1" applyProtection="1"/>
    <xf numFmtId="164" fontId="13" fillId="0" borderId="0" xfId="0" applyFont="1" applyFill="1" applyAlignment="1" applyProtection="1"/>
    <xf numFmtId="37" fontId="75" fillId="0" borderId="50" xfId="0" applyNumberFormat="1" applyFont="1" applyFill="1" applyBorder="1" applyAlignment="1" applyProtection="1">
      <alignment horizontal="centerContinuous"/>
    </xf>
    <xf numFmtId="164" fontId="75" fillId="0" borderId="50" xfId="0" applyFont="1" applyFill="1" applyBorder="1" applyAlignment="1" applyProtection="1">
      <alignment horizontal="centerContinuous"/>
    </xf>
    <xf numFmtId="37" fontId="75" fillId="0" borderId="50" xfId="0" applyNumberFormat="1" applyFont="1" applyFill="1" applyBorder="1" applyAlignment="1" applyProtection="1">
      <alignment horizontal="centerContinuous" wrapText="1"/>
    </xf>
    <xf numFmtId="164" fontId="75" fillId="0" borderId="50" xfId="0" applyFont="1" applyFill="1" applyBorder="1" applyAlignment="1" applyProtection="1">
      <alignment horizontal="centerContinuous" wrapText="1"/>
    </xf>
    <xf numFmtId="0" fontId="5" fillId="0" borderId="0" xfId="0" applyNumberFormat="1" applyFont="1" applyFill="1" applyAlignment="1" applyProtection="1">
      <alignment horizontal="right"/>
    </xf>
    <xf numFmtId="164" fontId="5" fillId="0" borderId="0" xfId="0" applyFont="1" applyFill="1" applyAlignment="1" applyProtection="1">
      <alignment horizontal="right" vertical="center"/>
    </xf>
    <xf numFmtId="5" fontId="5" fillId="0" borderId="0" xfId="0" applyNumberFormat="1" applyFont="1" applyFill="1" applyAlignment="1" applyProtection="1">
      <alignment horizontal="right" vertical="center"/>
    </xf>
    <xf numFmtId="5" fontId="5" fillId="0" borderId="0" xfId="0" applyNumberFormat="1" applyFont="1" applyFill="1" applyAlignment="1" applyProtection="1">
      <alignment horizontal="right"/>
    </xf>
    <xf numFmtId="37" fontId="5" fillId="0" borderId="0" xfId="0" applyNumberFormat="1" applyFont="1" applyFill="1" applyAlignment="1" applyProtection="1">
      <alignment horizontal="right"/>
    </xf>
    <xf numFmtId="165" fontId="5" fillId="0"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right"/>
    </xf>
    <xf numFmtId="164" fontId="6" fillId="0" borderId="0" xfId="0" applyFont="1" applyFill="1" applyAlignment="1">
      <alignment wrapText="1"/>
    </xf>
    <xf numFmtId="164" fontId="5" fillId="0" borderId="0" xfId="0" applyFont="1" applyFill="1" applyBorder="1" applyAlignment="1" applyProtection="1">
      <alignment horizontal="centerContinuous"/>
    </xf>
    <xf numFmtId="5" fontId="5" fillId="0" borderId="0" xfId="0" applyNumberFormat="1" applyFont="1" applyFill="1" applyBorder="1" applyAlignment="1" applyProtection="1">
      <alignment horizontal="right" vertical="center"/>
    </xf>
    <xf numFmtId="168" fontId="5" fillId="0" borderId="0" xfId="0" applyNumberFormat="1" applyFont="1" applyFill="1" applyBorder="1" applyAlignment="1" applyProtection="1">
      <alignment horizontal="right"/>
    </xf>
    <xf numFmtId="5" fontId="5" fillId="0" borderId="0" xfId="0" applyNumberFormat="1" applyFont="1" applyFill="1" applyBorder="1" applyAlignment="1" applyProtection="1">
      <alignment horizontal="right"/>
    </xf>
    <xf numFmtId="3" fontId="5" fillId="0" borderId="0" xfId="0" applyNumberFormat="1" applyFont="1" applyFill="1" applyAlignment="1" applyProtection="1">
      <alignment horizontal="right" vertical="center"/>
    </xf>
    <xf numFmtId="0" fontId="5" fillId="0" borderId="0" xfId="0" applyNumberFormat="1" applyFont="1" applyFill="1" applyAlignment="1" applyProtection="1">
      <alignment horizontal="right" vertical="center"/>
    </xf>
    <xf numFmtId="164" fontId="8" fillId="0" borderId="0" xfId="0" applyFont="1" applyFill="1"/>
    <xf numFmtId="168" fontId="5" fillId="0" borderId="1" xfId="0" applyNumberFormat="1" applyFont="1" applyFill="1" applyBorder="1" applyAlignment="1" applyProtection="1">
      <alignment horizontal="right" vertical="center"/>
    </xf>
    <xf numFmtId="164" fontId="5" fillId="0" borderId="53" xfId="0" applyFont="1" applyFill="1" applyBorder="1" applyAlignment="1" applyProtection="1">
      <alignment horizontal="centerContinuous"/>
    </xf>
    <xf numFmtId="164" fontId="6" fillId="0" borderId="0" xfId="0" applyFont="1" applyFill="1"/>
    <xf numFmtId="0" fontId="5" fillId="0" borderId="0" xfId="0" applyNumberFormat="1" applyFont="1" applyFill="1" applyBorder="1" applyAlignment="1" applyProtection="1">
      <alignment horizontal="right" vertical="center"/>
    </xf>
    <xf numFmtId="165" fontId="5" fillId="37" borderId="0" xfId="2" applyNumberFormat="1" applyFont="1" applyFill="1" applyAlignment="1">
      <alignment vertical="center"/>
    </xf>
    <xf numFmtId="165" fontId="5" fillId="37" borderId="0" xfId="2" applyNumberFormat="1" applyFont="1" applyFill="1"/>
    <xf numFmtId="5" fontId="5" fillId="0" borderId="0" xfId="0" applyNumberFormat="1" applyFont="1" applyFill="1" applyAlignment="1" applyProtection="1">
      <alignment horizontal="left"/>
    </xf>
    <xf numFmtId="164" fontId="5" fillId="0" borderId="56" xfId="0" applyFont="1" applyFill="1" applyBorder="1"/>
    <xf numFmtId="3" fontId="5" fillId="0" borderId="0" xfId="2" applyNumberFormat="1" applyFont="1" applyFill="1"/>
    <xf numFmtId="3" fontId="5" fillId="0" borderId="56" xfId="2" applyNumberFormat="1" applyFont="1" applyFill="1" applyBorder="1"/>
    <xf numFmtId="3" fontId="5" fillId="0" borderId="1" xfId="2" applyNumberFormat="1" applyFont="1" applyFill="1" applyBorder="1" applyAlignment="1" applyProtection="1">
      <alignment horizontal="right"/>
    </xf>
    <xf numFmtId="3" fontId="5" fillId="0" borderId="1" xfId="2" applyNumberFormat="1" applyFont="1" applyFill="1" applyBorder="1"/>
    <xf numFmtId="3" fontId="5" fillId="0" borderId="57" xfId="2" applyNumberFormat="1" applyFont="1" applyFill="1" applyBorder="1"/>
    <xf numFmtId="164" fontId="19" fillId="0" borderId="0" xfId="0" applyFont="1" applyFill="1" applyBorder="1" applyAlignment="1" applyProtection="1">
      <alignment horizontal="left" vertical="top" wrapText="1"/>
    </xf>
    <xf numFmtId="3" fontId="5" fillId="0" borderId="2" xfId="0" applyNumberFormat="1" applyFont="1" applyFill="1" applyBorder="1"/>
    <xf numFmtId="3" fontId="5" fillId="0" borderId="56" xfId="0" applyNumberFormat="1" applyFont="1" applyFill="1" applyBorder="1"/>
    <xf numFmtId="3" fontId="5" fillId="0" borderId="57" xfId="0" applyNumberFormat="1" applyFont="1" applyFill="1" applyBorder="1"/>
    <xf numFmtId="164" fontId="0" fillId="0" borderId="0" xfId="0" applyFill="1" applyAlignment="1">
      <alignment vertical="top"/>
    </xf>
    <xf numFmtId="170" fontId="4" fillId="0" borderId="0" xfId="0" applyNumberFormat="1" applyFont="1" applyFill="1" applyAlignment="1" applyProtection="1">
      <alignment horizontal="centerContinuous"/>
    </xf>
    <xf numFmtId="164" fontId="4" fillId="0" borderId="0" xfId="0" applyFont="1" applyFill="1" applyAlignment="1" applyProtection="1">
      <alignment horizontal="centerContinuous"/>
    </xf>
    <xf numFmtId="164" fontId="75" fillId="0" borderId="50" xfId="0" applyFont="1" applyFill="1" applyBorder="1" applyAlignment="1" applyProtection="1">
      <alignment horizontal="left" vertical="center"/>
    </xf>
    <xf numFmtId="37" fontId="75" fillId="0" borderId="50" xfId="0" applyNumberFormat="1" applyFont="1" applyFill="1" applyBorder="1" applyAlignment="1" applyProtection="1">
      <alignment horizontal="center" vertical="center"/>
    </xf>
    <xf numFmtId="164" fontId="75" fillId="0" borderId="53" xfId="0" applyFont="1" applyFill="1" applyBorder="1" applyAlignment="1" applyProtection="1">
      <alignment horizontal="left" vertical="center"/>
    </xf>
    <xf numFmtId="37" fontId="75" fillId="0" borderId="53" xfId="0" applyNumberFormat="1" applyFont="1" applyFill="1" applyBorder="1" applyAlignment="1" applyProtection="1">
      <alignment horizontal="center" vertical="center"/>
    </xf>
    <xf numFmtId="168" fontId="5" fillId="0" borderId="0" xfId="0" applyNumberFormat="1" applyFont="1" applyAlignment="1" applyProtection="1"/>
    <xf numFmtId="3" fontId="5" fillId="0" borderId="0" xfId="2" applyNumberFormat="1" applyFont="1" applyAlignment="1" applyProtection="1"/>
    <xf numFmtId="37" fontId="4" fillId="0" borderId="0" xfId="0" applyNumberFormat="1" applyFont="1" applyFill="1" applyAlignment="1" applyProtection="1">
      <alignment horizontal="right"/>
    </xf>
    <xf numFmtId="37" fontId="4" fillId="0" borderId="1" xfId="0" applyNumberFormat="1" applyFont="1" applyFill="1" applyBorder="1" applyAlignment="1" applyProtection="1">
      <alignment horizontal="right"/>
    </xf>
    <xf numFmtId="3" fontId="5" fillId="0" borderId="1" xfId="2" applyNumberFormat="1" applyFont="1" applyBorder="1" applyAlignment="1" applyProtection="1"/>
    <xf numFmtId="170" fontId="4" fillId="0" borderId="0" xfId="0" applyNumberFormat="1" applyFont="1" applyAlignment="1" applyProtection="1">
      <alignment horizontal="centerContinuous"/>
    </xf>
    <xf numFmtId="164" fontId="4" fillId="0" borderId="0" xfId="0" applyFont="1" applyAlignment="1" applyProtection="1">
      <alignment horizontal="centerContinuous"/>
    </xf>
    <xf numFmtId="164" fontId="5" fillId="0" borderId="0" xfId="0" applyFont="1" applyAlignment="1" applyProtection="1">
      <alignment horizontal="centerContinuous"/>
    </xf>
    <xf numFmtId="164" fontId="75" fillId="0" borderId="50" xfId="0" applyFont="1" applyBorder="1" applyAlignment="1" applyProtection="1">
      <alignment horizontal="left" vertical="center"/>
    </xf>
    <xf numFmtId="37" fontId="75" fillId="0" borderId="50" xfId="0" applyNumberFormat="1" applyFont="1" applyBorder="1" applyAlignment="1" applyProtection="1">
      <alignment horizontal="center" vertical="center"/>
    </xf>
    <xf numFmtId="164" fontId="75" fillId="0" borderId="53" xfId="0" applyFont="1" applyBorder="1" applyAlignment="1" applyProtection="1">
      <alignment horizontal="left" vertical="center"/>
    </xf>
    <xf numFmtId="37" fontId="75" fillId="0" borderId="53" xfId="0" applyNumberFormat="1" applyFont="1" applyBorder="1" applyAlignment="1" applyProtection="1">
      <alignment horizontal="center" vertical="center"/>
    </xf>
    <xf numFmtId="37" fontId="5" fillId="0" borderId="0" xfId="0" applyNumberFormat="1" applyFont="1" applyAlignment="1" applyProtection="1">
      <alignment horizontal="left"/>
    </xf>
    <xf numFmtId="164" fontId="0" fillId="0" borderId="0" xfId="0" quotePrefix="1"/>
    <xf numFmtId="37" fontId="4" fillId="0" borderId="0" xfId="0" applyNumberFormat="1" applyFont="1" applyAlignment="1" applyProtection="1">
      <alignment horizontal="right"/>
    </xf>
    <xf numFmtId="37" fontId="4" fillId="0" borderId="1" xfId="0" applyNumberFormat="1" applyFont="1" applyBorder="1" applyAlignment="1" applyProtection="1">
      <alignment horizontal="right"/>
    </xf>
    <xf numFmtId="164" fontId="6" fillId="0" borderId="0" xfId="0" applyFont="1" applyFill="1" applyBorder="1" applyAlignment="1">
      <alignment wrapText="1"/>
    </xf>
    <xf numFmtId="164" fontId="13" fillId="0" borderId="0" xfId="0" applyFont="1" applyAlignment="1" applyProtection="1">
      <alignment horizontal="center"/>
    </xf>
    <xf numFmtId="164" fontId="19" fillId="0" borderId="16" xfId="0" applyFont="1" applyFill="1" applyBorder="1" applyAlignment="1" applyProtection="1">
      <alignment horizontal="left" vertical="top" wrapText="1"/>
    </xf>
    <xf numFmtId="164" fontId="13" fillId="0" borderId="0" xfId="0" applyFont="1" applyFill="1" applyAlignment="1" applyProtection="1">
      <alignment horizontal="center"/>
    </xf>
    <xf numFmtId="164" fontId="19" fillId="0" borderId="0" xfId="0" applyFont="1" applyFill="1" applyBorder="1" applyAlignment="1" applyProtection="1">
      <alignment horizontal="left" vertical="top" wrapText="1"/>
    </xf>
    <xf numFmtId="164" fontId="19" fillId="0" borderId="0" xfId="0" applyFont="1" applyFill="1" applyAlignment="1" applyProtection="1">
      <alignment horizontal="left" vertical="top" wrapText="1"/>
    </xf>
    <xf numFmtId="164" fontId="67" fillId="0" borderId="0" xfId="0" applyFont="1" applyFill="1" applyAlignment="1" applyProtection="1">
      <alignment horizontal="center"/>
    </xf>
    <xf numFmtId="164" fontId="19" fillId="0" borderId="0" xfId="0" applyFont="1" applyFill="1" applyAlignment="1" applyProtection="1">
      <alignment vertical="top" wrapText="1"/>
    </xf>
    <xf numFmtId="164" fontId="0" fillId="0" borderId="0" xfId="0" applyFill="1" applyAlignment="1">
      <alignment vertical="top" wrapText="1"/>
    </xf>
    <xf numFmtId="164" fontId="6" fillId="0" borderId="0" xfId="0" applyFont="1" applyFill="1" applyAlignment="1">
      <alignment vertical="top" wrapText="1"/>
    </xf>
    <xf numFmtId="164" fontId="0" fillId="0" borderId="0" xfId="0" applyFill="1" applyAlignment="1">
      <alignment horizontal="left" vertical="top" wrapText="1"/>
    </xf>
    <xf numFmtId="164" fontId="19" fillId="0" borderId="0" xfId="0" applyFont="1" applyFill="1" applyAlignment="1" applyProtection="1">
      <alignment wrapText="1"/>
    </xf>
    <xf numFmtId="164" fontId="6" fillId="0" borderId="0" xfId="0" applyFont="1" applyFill="1" applyAlignment="1">
      <alignment wrapText="1"/>
    </xf>
    <xf numFmtId="49" fontId="4" fillId="4" borderId="2" xfId="0" applyNumberFormat="1" applyFont="1" applyFill="1" applyBorder="1" applyAlignment="1" applyProtection="1">
      <alignment horizontal="left"/>
      <protection locked="0"/>
    </xf>
    <xf numFmtId="49" fontId="4" fillId="4" borderId="0" xfId="0" applyNumberFormat="1" applyFont="1" applyFill="1" applyAlignment="1" applyProtection="1">
      <alignment horizontal="left"/>
      <protection locked="0"/>
    </xf>
    <xf numFmtId="165" fontId="4" fillId="0" borderId="11" xfId="2" applyNumberFormat="1" applyFont="1" applyFill="1" applyBorder="1" applyAlignment="1" applyProtection="1">
      <alignment horizontal="center"/>
      <protection locked="0"/>
    </xf>
    <xf numFmtId="164" fontId="0" fillId="0" borderId="11" xfId="0" applyNumberFormat="1" applyFill="1" applyBorder="1" applyAlignment="1" applyProtection="1">
      <alignment horizontal="center"/>
      <protection locked="0"/>
    </xf>
    <xf numFmtId="164" fontId="0" fillId="0" borderId="12" xfId="0" applyNumberFormat="1" applyFill="1" applyBorder="1" applyAlignment="1" applyProtection="1">
      <alignment horizontal="center"/>
      <protection locked="0"/>
    </xf>
    <xf numFmtId="164" fontId="4" fillId="0" borderId="10" xfId="0" applyNumberFormat="1" applyFont="1" applyFill="1" applyBorder="1" applyAlignment="1" applyProtection="1">
      <alignment horizontal="center"/>
      <protection locked="0"/>
    </xf>
    <xf numFmtId="164" fontId="4" fillId="0" borderId="11" xfId="0" applyNumberFormat="1" applyFont="1" applyFill="1" applyBorder="1" applyAlignment="1" applyProtection="1">
      <alignment horizontal="center"/>
      <protection locked="0"/>
    </xf>
    <xf numFmtId="164" fontId="4" fillId="0" borderId="12" xfId="0" applyNumberFormat="1" applyFont="1" applyFill="1" applyBorder="1" applyAlignment="1" applyProtection="1">
      <alignment horizontal="center"/>
      <protection locked="0"/>
    </xf>
  </cellXfs>
  <cellStyles count="10764">
    <cellStyle name="20% - Accent1 2" xfId="1327"/>
    <cellStyle name="20% - Accent2 2" xfId="1328"/>
    <cellStyle name="20% - Accent3 2" xfId="1329"/>
    <cellStyle name="20% - Accent4 2" xfId="1330"/>
    <cellStyle name="20% - Accent5 2" xfId="1331"/>
    <cellStyle name="20% - Accent6 2" xfId="1332"/>
    <cellStyle name="40% - Accent1 2" xfId="1333"/>
    <cellStyle name="40% - Accent2 2" xfId="1334"/>
    <cellStyle name="40% - Accent3 2" xfId="1335"/>
    <cellStyle name="40% - Accent4 2" xfId="1336"/>
    <cellStyle name="40% - Accent5 2" xfId="1337"/>
    <cellStyle name="40% - Accent6 2" xfId="1338"/>
    <cellStyle name="60% - Accent1 2" xfId="1339"/>
    <cellStyle name="60% - Accent2 2" xfId="1340"/>
    <cellStyle name="60% - Accent3 2" xfId="1341"/>
    <cellStyle name="60% - Accent4 2" xfId="1342"/>
    <cellStyle name="60% - Accent5 2" xfId="1343"/>
    <cellStyle name="60% - Accent6 2" xfId="1344"/>
    <cellStyle name="Accent1 2" xfId="1345"/>
    <cellStyle name="Accent2 2" xfId="1346"/>
    <cellStyle name="Accent3 2" xfId="1347"/>
    <cellStyle name="Accent4 2" xfId="1348"/>
    <cellStyle name="Accent5 2" xfId="1349"/>
    <cellStyle name="Accent6 2" xfId="1350"/>
    <cellStyle name="Bad 2" xfId="1351"/>
    <cellStyle name="Calculation 2" xfId="1352"/>
    <cellStyle name="Calculation 3" xfId="1376"/>
    <cellStyle name="Check Cell 2" xfId="1353"/>
    <cellStyle name="Comma 2" xfId="2"/>
    <cellStyle name="Comma 2 2" xfId="85"/>
    <cellStyle name="Comma 2 3" xfId="133"/>
    <cellStyle name="Comma 2 4" xfId="1354"/>
    <cellStyle name="Comma 2 5" xfId="28"/>
    <cellStyle name="Comma 3" xfId="22"/>
    <cellStyle name="Comma 3 2" xfId="3"/>
    <cellStyle name="Comma 4" xfId="94"/>
    <cellStyle name="Comma 5" xfId="104"/>
    <cellStyle name="Comma 5 10" xfId="646"/>
    <cellStyle name="Comma 5 10 2" xfId="961"/>
    <cellStyle name="Comma 5 10 2 2" xfId="1913"/>
    <cellStyle name="Comma 5 10 2 2 2" xfId="7202"/>
    <cellStyle name="Comma 5 10 2 3" xfId="3243"/>
    <cellStyle name="Comma 5 10 2 3 2" xfId="8259"/>
    <cellStyle name="Comma 5 10 2 4" xfId="6318"/>
    <cellStyle name="Comma 5 10 2 5" xfId="9713"/>
    <cellStyle name="Comma 5 10 2 6" xfId="4795"/>
    <cellStyle name="Comma 5 10 3" xfId="1390"/>
    <cellStyle name="Comma 5 10 3 2" xfId="2314"/>
    <cellStyle name="Comma 5 10 3 2 2" xfId="7596"/>
    <cellStyle name="Comma 5 10 3 3" xfId="3592"/>
    <cellStyle name="Comma 5 10 3 3 2" xfId="8607"/>
    <cellStyle name="Comma 5 10 3 4" xfId="6686"/>
    <cellStyle name="Comma 5 10 3 5" xfId="10061"/>
    <cellStyle name="Comma 5 10 3 6" xfId="5190"/>
    <cellStyle name="Comma 5 10 4" xfId="1598"/>
    <cellStyle name="Comma 5 10 4 2" xfId="3977"/>
    <cellStyle name="Comma 5 10 4 2 2" xfId="8992"/>
    <cellStyle name="Comma 5 10 4 3" xfId="10446"/>
    <cellStyle name="Comma 5 10 4 4" xfId="6887"/>
    <cellStyle name="Comma 5 10 5" xfId="2931"/>
    <cellStyle name="Comma 5 10 5 2" xfId="7947"/>
    <cellStyle name="Comma 5 10 6" xfId="6003"/>
    <cellStyle name="Comma 5 10 7" xfId="9403"/>
    <cellStyle name="Comma 5 10 8" xfId="4480"/>
    <cellStyle name="Comma 5 11" xfId="960"/>
    <cellStyle name="Comma 5 11 2" xfId="1912"/>
    <cellStyle name="Comma 5 11 2 2" xfId="7201"/>
    <cellStyle name="Comma 5 11 3" xfId="3242"/>
    <cellStyle name="Comma 5 11 3 2" xfId="8258"/>
    <cellStyle name="Comma 5 11 4" xfId="6317"/>
    <cellStyle name="Comma 5 11 5" xfId="9712"/>
    <cellStyle name="Comma 5 11 6" xfId="4794"/>
    <cellStyle name="Comma 5 12" xfId="455"/>
    <cellStyle name="Comma 5 12 2" xfId="2282"/>
    <cellStyle name="Comma 5 12 2 2" xfId="7564"/>
    <cellStyle name="Comma 5 12 3" xfId="3591"/>
    <cellStyle name="Comma 5 12 3 2" xfId="8606"/>
    <cellStyle name="Comma 5 12 4" xfId="5822"/>
    <cellStyle name="Comma 5 12 5" xfId="10060"/>
    <cellStyle name="Comma 5 12 6" xfId="5158"/>
    <cellStyle name="Comma 5 13" xfId="1416"/>
    <cellStyle name="Comma 5 13 2" xfId="3945"/>
    <cellStyle name="Comma 5 13 2 2" xfId="8960"/>
    <cellStyle name="Comma 5 13 3" xfId="10414"/>
    <cellStyle name="Comma 5 13 4" xfId="6708"/>
    <cellStyle name="Comma 5 14" xfId="2899"/>
    <cellStyle name="Comma 5 14 2" xfId="9371"/>
    <cellStyle name="Comma 5 14 3" xfId="7915"/>
    <cellStyle name="Comma 5 15" xfId="5510"/>
    <cellStyle name="Comma 5 16" xfId="9331"/>
    <cellStyle name="Comma 5 17" xfId="4302"/>
    <cellStyle name="Comma 5 2" xfId="105"/>
    <cellStyle name="Comma 5 2 10" xfId="962"/>
    <cellStyle name="Comma 5 2 10 2" xfId="1914"/>
    <cellStyle name="Comma 5 2 10 2 2" xfId="7203"/>
    <cellStyle name="Comma 5 2 10 3" xfId="3244"/>
    <cellStyle name="Comma 5 2 10 3 2" xfId="8260"/>
    <cellStyle name="Comma 5 2 10 4" xfId="6319"/>
    <cellStyle name="Comma 5 2 10 5" xfId="9714"/>
    <cellStyle name="Comma 5 2 10 6" xfId="4796"/>
    <cellStyle name="Comma 5 2 11" xfId="456"/>
    <cellStyle name="Comma 5 2 11 2" xfId="2283"/>
    <cellStyle name="Comma 5 2 11 2 2" xfId="7565"/>
    <cellStyle name="Comma 5 2 11 3" xfId="3593"/>
    <cellStyle name="Comma 5 2 11 3 2" xfId="8608"/>
    <cellStyle name="Comma 5 2 11 4" xfId="5823"/>
    <cellStyle name="Comma 5 2 11 5" xfId="10062"/>
    <cellStyle name="Comma 5 2 11 6" xfId="5159"/>
    <cellStyle name="Comma 5 2 12" xfId="1417"/>
    <cellStyle name="Comma 5 2 12 2" xfId="3946"/>
    <cellStyle name="Comma 5 2 12 2 2" xfId="8961"/>
    <cellStyle name="Comma 5 2 12 3" xfId="10415"/>
    <cellStyle name="Comma 5 2 12 4" xfId="6709"/>
    <cellStyle name="Comma 5 2 13" xfId="2900"/>
    <cellStyle name="Comma 5 2 13 2" xfId="9372"/>
    <cellStyle name="Comma 5 2 13 3" xfId="7916"/>
    <cellStyle name="Comma 5 2 14" xfId="5511"/>
    <cellStyle name="Comma 5 2 15" xfId="9332"/>
    <cellStyle name="Comma 5 2 16" xfId="4303"/>
    <cellStyle name="Comma 5 2 2" xfId="153"/>
    <cellStyle name="Comma 5 2 2 10" xfId="2912"/>
    <cellStyle name="Comma 5 2 2 10 2" xfId="9384"/>
    <cellStyle name="Comma 5 2 2 10 3" xfId="7928"/>
    <cellStyle name="Comma 5 2 2 11" xfId="5536"/>
    <cellStyle name="Comma 5 2 2 12" xfId="9354"/>
    <cellStyle name="Comma 5 2 2 13" xfId="4316"/>
    <cellStyle name="Comma 5 2 2 2" xfId="218"/>
    <cellStyle name="Comma 5 2 2 2 10" xfId="9486"/>
    <cellStyle name="Comma 5 2 2 2 11" xfId="4346"/>
    <cellStyle name="Comma 5 2 2 2 2" xfId="427"/>
    <cellStyle name="Comma 5 2 2 2 2 2" xfId="933"/>
    <cellStyle name="Comma 5 2 2 2 2 2 2" xfId="1885"/>
    <cellStyle name="Comma 5 2 2 2 2 2 2 2" xfId="7174"/>
    <cellStyle name="Comma 5 2 2 2 2 2 3" xfId="3247"/>
    <cellStyle name="Comma 5 2 2 2 2 2 3 2" xfId="8263"/>
    <cellStyle name="Comma 5 2 2 2 2 2 4" xfId="6290"/>
    <cellStyle name="Comma 5 2 2 2 2 2 5" xfId="9717"/>
    <cellStyle name="Comma 5 2 2 2 2 2 6" xfId="4767"/>
    <cellStyle name="Comma 5 2 2 2 2 3" xfId="965"/>
    <cellStyle name="Comma 5 2 2 2 2 3 2" xfId="1917"/>
    <cellStyle name="Comma 5 2 2 2 2 3 2 2" xfId="7206"/>
    <cellStyle name="Comma 5 2 2 2 2 3 3" xfId="3596"/>
    <cellStyle name="Comma 5 2 2 2 2 3 3 2" xfId="8611"/>
    <cellStyle name="Comma 5 2 2 2 2 3 4" xfId="6322"/>
    <cellStyle name="Comma 5 2 2 2 2 3 5" xfId="10065"/>
    <cellStyle name="Comma 5 2 2 2 2 3 6" xfId="4799"/>
    <cellStyle name="Comma 5 2 2 2 2 4" xfId="613"/>
    <cellStyle name="Comma 5 2 2 2 2 4 2" xfId="2601"/>
    <cellStyle name="Comma 5 2 2 2 2 4 2 2" xfId="7883"/>
    <cellStyle name="Comma 5 2 2 2 2 4 3" xfId="4264"/>
    <cellStyle name="Comma 5 2 2 2 2 4 3 2" xfId="9279"/>
    <cellStyle name="Comma 5 2 2 2 2 4 4" xfId="5971"/>
    <cellStyle name="Comma 5 2 2 2 2 4 5" xfId="10733"/>
    <cellStyle name="Comma 5 2 2 2 2 4 6" xfId="5477"/>
    <cellStyle name="Comma 5 2 2 2 2 5" xfId="1568"/>
    <cellStyle name="Comma 5 2 2 2 2 5 2" xfId="6857"/>
    <cellStyle name="Comma 5 2 2 2 2 6" xfId="3220"/>
    <cellStyle name="Comma 5 2 2 2 2 6 2" xfId="8236"/>
    <cellStyle name="Comma 5 2 2 2 2 7" xfId="5797"/>
    <cellStyle name="Comma 5 2 2 2 2 8" xfId="9690"/>
    <cellStyle name="Comma 5 2 2 2 2 9" xfId="4450"/>
    <cellStyle name="Comma 5 2 2 2 3" xfId="320"/>
    <cellStyle name="Comma 5 2 2 2 3 2" xfId="966"/>
    <cellStyle name="Comma 5 2 2 2 3 2 2" xfId="1918"/>
    <cellStyle name="Comma 5 2 2 2 3 2 2 2" xfId="7207"/>
    <cellStyle name="Comma 5 2 2 2 3 2 3" xfId="3248"/>
    <cellStyle name="Comma 5 2 2 2 3 2 3 2" xfId="8264"/>
    <cellStyle name="Comma 5 2 2 2 3 2 4" xfId="6323"/>
    <cellStyle name="Comma 5 2 2 2 3 2 5" xfId="9718"/>
    <cellStyle name="Comma 5 2 2 2 3 2 6" xfId="4800"/>
    <cellStyle name="Comma 5 2 2 2 3 3" xfId="829"/>
    <cellStyle name="Comma 5 2 2 2 3 3 2" xfId="2497"/>
    <cellStyle name="Comma 5 2 2 2 3 3 2 2" xfId="7779"/>
    <cellStyle name="Comma 5 2 2 2 3 3 3" xfId="3597"/>
    <cellStyle name="Comma 5 2 2 2 3 3 3 2" xfId="8612"/>
    <cellStyle name="Comma 5 2 2 2 3 3 4" xfId="6186"/>
    <cellStyle name="Comma 5 2 2 2 3 3 5" xfId="10066"/>
    <cellStyle name="Comma 5 2 2 2 3 3 6" xfId="5373"/>
    <cellStyle name="Comma 5 2 2 2 3 4" xfId="1781"/>
    <cellStyle name="Comma 5 2 2 2 3 4 2" xfId="4160"/>
    <cellStyle name="Comma 5 2 2 2 3 4 2 2" xfId="9175"/>
    <cellStyle name="Comma 5 2 2 2 3 4 3" xfId="10629"/>
    <cellStyle name="Comma 5 2 2 2 3 4 4" xfId="7070"/>
    <cellStyle name="Comma 5 2 2 2 3 5" xfId="3116"/>
    <cellStyle name="Comma 5 2 2 2 3 5 2" xfId="8132"/>
    <cellStyle name="Comma 5 2 2 2 3 6" xfId="5693"/>
    <cellStyle name="Comma 5 2 2 2 3 7" xfId="9586"/>
    <cellStyle name="Comma 5 2 2 2 3 8" xfId="4663"/>
    <cellStyle name="Comma 5 2 2 2 4" xfId="729"/>
    <cellStyle name="Comma 5 2 2 2 4 2" xfId="1681"/>
    <cellStyle name="Comma 5 2 2 2 4 2 2" xfId="6970"/>
    <cellStyle name="Comma 5 2 2 2 4 3" xfId="3246"/>
    <cellStyle name="Comma 5 2 2 2 4 3 2" xfId="8262"/>
    <cellStyle name="Comma 5 2 2 2 4 4" xfId="6086"/>
    <cellStyle name="Comma 5 2 2 2 4 5" xfId="9716"/>
    <cellStyle name="Comma 5 2 2 2 4 6" xfId="4563"/>
    <cellStyle name="Comma 5 2 2 2 5" xfId="964"/>
    <cellStyle name="Comma 5 2 2 2 5 2" xfId="1916"/>
    <cellStyle name="Comma 5 2 2 2 5 2 2" xfId="7205"/>
    <cellStyle name="Comma 5 2 2 2 5 3" xfId="3595"/>
    <cellStyle name="Comma 5 2 2 2 5 3 2" xfId="8610"/>
    <cellStyle name="Comma 5 2 2 2 5 4" xfId="6321"/>
    <cellStyle name="Comma 5 2 2 2 5 5" xfId="10064"/>
    <cellStyle name="Comma 5 2 2 2 5 6" xfId="4798"/>
    <cellStyle name="Comma 5 2 2 2 6" xfId="506"/>
    <cellStyle name="Comma 5 2 2 2 6 2" xfId="2397"/>
    <cellStyle name="Comma 5 2 2 2 6 2 2" xfId="7679"/>
    <cellStyle name="Comma 5 2 2 2 6 3" xfId="4060"/>
    <cellStyle name="Comma 5 2 2 2 6 3 2" xfId="9075"/>
    <cellStyle name="Comma 5 2 2 2 6 4" xfId="5867"/>
    <cellStyle name="Comma 5 2 2 2 6 5" xfId="10529"/>
    <cellStyle name="Comma 5 2 2 2 6 6" xfId="5273"/>
    <cellStyle name="Comma 5 2 2 2 7" xfId="1464"/>
    <cellStyle name="Comma 5 2 2 2 7 2" xfId="6753"/>
    <cellStyle name="Comma 5 2 2 2 8" xfId="3016"/>
    <cellStyle name="Comma 5 2 2 2 8 2" xfId="8032"/>
    <cellStyle name="Comma 5 2 2 2 9" xfId="5593"/>
    <cellStyle name="Comma 5 2 2 3" xfId="263"/>
    <cellStyle name="Comma 5 2 2 3 10" xfId="4389"/>
    <cellStyle name="Comma 5 2 2 3 2" xfId="365"/>
    <cellStyle name="Comma 5 2 2 3 2 2" xfId="968"/>
    <cellStyle name="Comma 5 2 2 3 2 2 2" xfId="1920"/>
    <cellStyle name="Comma 5 2 2 3 2 2 2 2" xfId="7209"/>
    <cellStyle name="Comma 5 2 2 3 2 2 3" xfId="3250"/>
    <cellStyle name="Comma 5 2 2 3 2 2 3 2" xfId="8266"/>
    <cellStyle name="Comma 5 2 2 3 2 2 4" xfId="6325"/>
    <cellStyle name="Comma 5 2 2 3 2 2 5" xfId="9720"/>
    <cellStyle name="Comma 5 2 2 3 2 2 6" xfId="4802"/>
    <cellStyle name="Comma 5 2 2 3 2 3" xfId="872"/>
    <cellStyle name="Comma 5 2 2 3 2 3 2" xfId="2540"/>
    <cellStyle name="Comma 5 2 2 3 2 3 2 2" xfId="7822"/>
    <cellStyle name="Comma 5 2 2 3 2 3 3" xfId="3599"/>
    <cellStyle name="Comma 5 2 2 3 2 3 3 2" xfId="8614"/>
    <cellStyle name="Comma 5 2 2 3 2 3 4" xfId="6229"/>
    <cellStyle name="Comma 5 2 2 3 2 3 5" xfId="10068"/>
    <cellStyle name="Comma 5 2 2 3 2 3 6" xfId="5416"/>
    <cellStyle name="Comma 5 2 2 3 2 4" xfId="1824"/>
    <cellStyle name="Comma 5 2 2 3 2 4 2" xfId="4203"/>
    <cellStyle name="Comma 5 2 2 3 2 4 2 2" xfId="9218"/>
    <cellStyle name="Comma 5 2 2 3 2 4 3" xfId="10672"/>
    <cellStyle name="Comma 5 2 2 3 2 4 4" xfId="7113"/>
    <cellStyle name="Comma 5 2 2 3 2 5" xfId="3159"/>
    <cellStyle name="Comma 5 2 2 3 2 5 2" xfId="8175"/>
    <cellStyle name="Comma 5 2 2 3 2 6" xfId="5736"/>
    <cellStyle name="Comma 5 2 2 3 2 7" xfId="9629"/>
    <cellStyle name="Comma 5 2 2 3 2 8" xfId="4706"/>
    <cellStyle name="Comma 5 2 2 3 3" xfId="772"/>
    <cellStyle name="Comma 5 2 2 3 3 2" xfId="1724"/>
    <cellStyle name="Comma 5 2 2 3 3 2 2" xfId="7013"/>
    <cellStyle name="Comma 5 2 2 3 3 3" xfId="3249"/>
    <cellStyle name="Comma 5 2 2 3 3 3 2" xfId="8265"/>
    <cellStyle name="Comma 5 2 2 3 3 4" xfId="6129"/>
    <cellStyle name="Comma 5 2 2 3 3 5" xfId="9719"/>
    <cellStyle name="Comma 5 2 2 3 3 6" xfId="4606"/>
    <cellStyle name="Comma 5 2 2 3 4" xfId="967"/>
    <cellStyle name="Comma 5 2 2 3 4 2" xfId="1919"/>
    <cellStyle name="Comma 5 2 2 3 4 2 2" xfId="7208"/>
    <cellStyle name="Comma 5 2 2 3 4 3" xfId="3598"/>
    <cellStyle name="Comma 5 2 2 3 4 3 2" xfId="8613"/>
    <cellStyle name="Comma 5 2 2 3 4 4" xfId="6324"/>
    <cellStyle name="Comma 5 2 2 3 4 5" xfId="10067"/>
    <cellStyle name="Comma 5 2 2 3 4 6" xfId="4801"/>
    <cellStyle name="Comma 5 2 2 3 5" xfId="552"/>
    <cellStyle name="Comma 5 2 2 3 5 2" xfId="2440"/>
    <cellStyle name="Comma 5 2 2 3 5 2 2" xfId="7722"/>
    <cellStyle name="Comma 5 2 2 3 5 3" xfId="4103"/>
    <cellStyle name="Comma 5 2 2 3 5 3 2" xfId="9118"/>
    <cellStyle name="Comma 5 2 2 3 5 4" xfId="5910"/>
    <cellStyle name="Comma 5 2 2 3 5 5" xfId="10572"/>
    <cellStyle name="Comma 5 2 2 3 5 6" xfId="5316"/>
    <cellStyle name="Comma 5 2 2 3 6" xfId="1507"/>
    <cellStyle name="Comma 5 2 2 3 6 2" xfId="6796"/>
    <cellStyle name="Comma 5 2 2 3 7" xfId="3059"/>
    <cellStyle name="Comma 5 2 2 3 7 2" xfId="8075"/>
    <cellStyle name="Comma 5 2 2 3 8" xfId="5636"/>
    <cellStyle name="Comma 5 2 2 3 9" xfId="9529"/>
    <cellStyle name="Comma 5 2 2 4" xfId="184"/>
    <cellStyle name="Comma 5 2 2 4 10" xfId="4421"/>
    <cellStyle name="Comma 5 2 2 4 2" xfId="398"/>
    <cellStyle name="Comma 5 2 2 4 2 2" xfId="970"/>
    <cellStyle name="Comma 5 2 2 4 2 2 2" xfId="1922"/>
    <cellStyle name="Comma 5 2 2 4 2 2 2 2" xfId="7211"/>
    <cellStyle name="Comma 5 2 2 4 2 2 3" xfId="3252"/>
    <cellStyle name="Comma 5 2 2 4 2 2 3 2" xfId="8268"/>
    <cellStyle name="Comma 5 2 2 4 2 2 4" xfId="6327"/>
    <cellStyle name="Comma 5 2 2 4 2 2 5" xfId="9722"/>
    <cellStyle name="Comma 5 2 2 4 2 2 6" xfId="4804"/>
    <cellStyle name="Comma 5 2 2 4 2 3" xfId="904"/>
    <cellStyle name="Comma 5 2 2 4 2 3 2" xfId="2572"/>
    <cellStyle name="Comma 5 2 2 4 2 3 2 2" xfId="7854"/>
    <cellStyle name="Comma 5 2 2 4 2 3 3" xfId="3601"/>
    <cellStyle name="Comma 5 2 2 4 2 3 3 2" xfId="8616"/>
    <cellStyle name="Comma 5 2 2 4 2 3 4" xfId="6261"/>
    <cellStyle name="Comma 5 2 2 4 2 3 5" xfId="10070"/>
    <cellStyle name="Comma 5 2 2 4 2 3 6" xfId="5448"/>
    <cellStyle name="Comma 5 2 2 4 2 4" xfId="1856"/>
    <cellStyle name="Comma 5 2 2 4 2 4 2" xfId="4235"/>
    <cellStyle name="Comma 5 2 2 4 2 4 2 2" xfId="9250"/>
    <cellStyle name="Comma 5 2 2 4 2 4 3" xfId="10704"/>
    <cellStyle name="Comma 5 2 2 4 2 4 4" xfId="7145"/>
    <cellStyle name="Comma 5 2 2 4 2 5" xfId="3191"/>
    <cellStyle name="Comma 5 2 2 4 2 5 2" xfId="8207"/>
    <cellStyle name="Comma 5 2 2 4 2 6" xfId="5768"/>
    <cellStyle name="Comma 5 2 2 4 2 7" xfId="9661"/>
    <cellStyle name="Comma 5 2 2 4 2 8" xfId="4738"/>
    <cellStyle name="Comma 5 2 2 4 3" xfId="699"/>
    <cellStyle name="Comma 5 2 2 4 3 2" xfId="1651"/>
    <cellStyle name="Comma 5 2 2 4 3 2 2" xfId="6940"/>
    <cellStyle name="Comma 5 2 2 4 3 3" xfId="3251"/>
    <cellStyle name="Comma 5 2 2 4 3 3 2" xfId="8267"/>
    <cellStyle name="Comma 5 2 2 4 3 4" xfId="6056"/>
    <cellStyle name="Comma 5 2 2 4 3 5" xfId="9721"/>
    <cellStyle name="Comma 5 2 2 4 3 6" xfId="4533"/>
    <cellStyle name="Comma 5 2 2 4 4" xfId="969"/>
    <cellStyle name="Comma 5 2 2 4 4 2" xfId="1921"/>
    <cellStyle name="Comma 5 2 2 4 4 2 2" xfId="7210"/>
    <cellStyle name="Comma 5 2 2 4 4 3" xfId="3600"/>
    <cellStyle name="Comma 5 2 2 4 4 3 2" xfId="8615"/>
    <cellStyle name="Comma 5 2 2 4 4 4" xfId="6326"/>
    <cellStyle name="Comma 5 2 2 4 4 5" xfId="10069"/>
    <cellStyle name="Comma 5 2 2 4 4 6" xfId="4803"/>
    <cellStyle name="Comma 5 2 2 4 5" xfId="584"/>
    <cellStyle name="Comma 5 2 2 4 5 2" xfId="2367"/>
    <cellStyle name="Comma 5 2 2 4 5 2 2" xfId="7649"/>
    <cellStyle name="Comma 5 2 2 4 5 3" xfId="4030"/>
    <cellStyle name="Comma 5 2 2 4 5 3 2" xfId="9045"/>
    <cellStyle name="Comma 5 2 2 4 5 4" xfId="5942"/>
    <cellStyle name="Comma 5 2 2 4 5 5" xfId="10499"/>
    <cellStyle name="Comma 5 2 2 4 5 6" xfId="5243"/>
    <cellStyle name="Comma 5 2 2 4 6" xfId="1539"/>
    <cellStyle name="Comma 5 2 2 4 6 2" xfId="6828"/>
    <cellStyle name="Comma 5 2 2 4 7" xfId="2986"/>
    <cellStyle name="Comma 5 2 2 4 7 2" xfId="8002"/>
    <cellStyle name="Comma 5 2 2 4 8" xfId="5563"/>
    <cellStyle name="Comma 5 2 2 4 9" xfId="9456"/>
    <cellStyle name="Comma 5 2 2 5" xfId="290"/>
    <cellStyle name="Comma 5 2 2 5 2" xfId="971"/>
    <cellStyle name="Comma 5 2 2 5 2 2" xfId="1923"/>
    <cellStyle name="Comma 5 2 2 5 2 2 2" xfId="7212"/>
    <cellStyle name="Comma 5 2 2 5 2 3" xfId="3253"/>
    <cellStyle name="Comma 5 2 2 5 2 3 2" xfId="8269"/>
    <cellStyle name="Comma 5 2 2 5 2 4" xfId="6328"/>
    <cellStyle name="Comma 5 2 2 5 2 5" xfId="9723"/>
    <cellStyle name="Comma 5 2 2 5 2 6" xfId="4805"/>
    <cellStyle name="Comma 5 2 2 5 3" xfId="799"/>
    <cellStyle name="Comma 5 2 2 5 3 2" xfId="2467"/>
    <cellStyle name="Comma 5 2 2 5 3 2 2" xfId="7749"/>
    <cellStyle name="Comma 5 2 2 5 3 3" xfId="3602"/>
    <cellStyle name="Comma 5 2 2 5 3 3 2" xfId="8617"/>
    <cellStyle name="Comma 5 2 2 5 3 4" xfId="6156"/>
    <cellStyle name="Comma 5 2 2 5 3 5" xfId="10071"/>
    <cellStyle name="Comma 5 2 2 5 3 6" xfId="5343"/>
    <cellStyle name="Comma 5 2 2 5 4" xfId="1751"/>
    <cellStyle name="Comma 5 2 2 5 4 2" xfId="4130"/>
    <cellStyle name="Comma 5 2 2 5 4 2 2" xfId="9145"/>
    <cellStyle name="Comma 5 2 2 5 4 3" xfId="10599"/>
    <cellStyle name="Comma 5 2 2 5 4 4" xfId="7040"/>
    <cellStyle name="Comma 5 2 2 5 5" xfId="3086"/>
    <cellStyle name="Comma 5 2 2 5 5 2" xfId="8102"/>
    <cellStyle name="Comma 5 2 2 5 6" xfId="5663"/>
    <cellStyle name="Comma 5 2 2 5 7" xfId="9556"/>
    <cellStyle name="Comma 5 2 2 5 8" xfId="4633"/>
    <cellStyle name="Comma 5 2 2 6" xfId="672"/>
    <cellStyle name="Comma 5 2 2 6 2" xfId="972"/>
    <cellStyle name="Comma 5 2 2 6 2 2" xfId="1924"/>
    <cellStyle name="Comma 5 2 2 6 2 2 2" xfId="7213"/>
    <cellStyle name="Comma 5 2 2 6 2 3" xfId="3254"/>
    <cellStyle name="Comma 5 2 2 6 2 3 2" xfId="8270"/>
    <cellStyle name="Comma 5 2 2 6 2 4" xfId="6329"/>
    <cellStyle name="Comma 5 2 2 6 2 5" xfId="9724"/>
    <cellStyle name="Comma 5 2 2 6 2 6" xfId="4806"/>
    <cellStyle name="Comma 5 2 2 6 3" xfId="1381"/>
    <cellStyle name="Comma 5 2 2 6 3 2" xfId="2340"/>
    <cellStyle name="Comma 5 2 2 6 3 2 2" xfId="7622"/>
    <cellStyle name="Comma 5 2 2 6 3 3" xfId="3603"/>
    <cellStyle name="Comma 5 2 2 6 3 3 2" xfId="8618"/>
    <cellStyle name="Comma 5 2 2 6 3 4" xfId="6677"/>
    <cellStyle name="Comma 5 2 2 6 3 5" xfId="10072"/>
    <cellStyle name="Comma 5 2 2 6 3 6" xfId="5216"/>
    <cellStyle name="Comma 5 2 2 6 4" xfId="1624"/>
    <cellStyle name="Comma 5 2 2 6 4 2" xfId="4003"/>
    <cellStyle name="Comma 5 2 2 6 4 2 2" xfId="9018"/>
    <cellStyle name="Comma 5 2 2 6 4 3" xfId="10472"/>
    <cellStyle name="Comma 5 2 2 6 4 4" xfId="6913"/>
    <cellStyle name="Comma 5 2 2 6 5" xfId="2957"/>
    <cellStyle name="Comma 5 2 2 6 5 2" xfId="7973"/>
    <cellStyle name="Comma 5 2 2 6 6" xfId="6029"/>
    <cellStyle name="Comma 5 2 2 6 7" xfId="9429"/>
    <cellStyle name="Comma 5 2 2 6 8" xfId="4506"/>
    <cellStyle name="Comma 5 2 2 7" xfId="963"/>
    <cellStyle name="Comma 5 2 2 7 2" xfId="1915"/>
    <cellStyle name="Comma 5 2 2 7 2 2" xfId="7204"/>
    <cellStyle name="Comma 5 2 2 7 3" xfId="3245"/>
    <cellStyle name="Comma 5 2 2 7 3 2" xfId="8261"/>
    <cellStyle name="Comma 5 2 2 7 4" xfId="6320"/>
    <cellStyle name="Comma 5 2 2 7 5" xfId="9715"/>
    <cellStyle name="Comma 5 2 2 7 6" xfId="4797"/>
    <cellStyle name="Comma 5 2 2 8" xfId="472"/>
    <cellStyle name="Comma 5 2 2 8 2" xfId="2295"/>
    <cellStyle name="Comma 5 2 2 8 2 2" xfId="7577"/>
    <cellStyle name="Comma 5 2 2 8 3" xfId="3594"/>
    <cellStyle name="Comma 5 2 2 8 3 2" xfId="8609"/>
    <cellStyle name="Comma 5 2 2 8 4" xfId="5836"/>
    <cellStyle name="Comma 5 2 2 8 5" xfId="10063"/>
    <cellStyle name="Comma 5 2 2 8 6" xfId="5171"/>
    <cellStyle name="Comma 5 2 2 9" xfId="1431"/>
    <cellStyle name="Comma 5 2 2 9 2" xfId="3958"/>
    <cellStyle name="Comma 5 2 2 9 2 2" xfId="8973"/>
    <cellStyle name="Comma 5 2 2 9 3" xfId="10427"/>
    <cellStyle name="Comma 5 2 2 9 4" xfId="6722"/>
    <cellStyle name="Comma 5 2 3" xfId="161"/>
    <cellStyle name="Comma 5 2 3 10" xfId="2920"/>
    <cellStyle name="Comma 5 2 3 10 2" xfId="9392"/>
    <cellStyle name="Comma 5 2 3 10 3" xfId="7936"/>
    <cellStyle name="Comma 5 2 3 11" xfId="5544"/>
    <cellStyle name="Comma 5 2 3 12" xfId="9362"/>
    <cellStyle name="Comma 5 2 3 13" xfId="4322"/>
    <cellStyle name="Comma 5 2 3 2" xfId="226"/>
    <cellStyle name="Comma 5 2 3 2 10" xfId="9494"/>
    <cellStyle name="Comma 5 2 3 2 11" xfId="4354"/>
    <cellStyle name="Comma 5 2 3 2 2" xfId="435"/>
    <cellStyle name="Comma 5 2 3 2 2 2" xfId="941"/>
    <cellStyle name="Comma 5 2 3 2 2 2 2" xfId="1893"/>
    <cellStyle name="Comma 5 2 3 2 2 2 2 2" xfId="7182"/>
    <cellStyle name="Comma 5 2 3 2 2 2 3" xfId="3257"/>
    <cellStyle name="Comma 5 2 3 2 2 2 3 2" xfId="8273"/>
    <cellStyle name="Comma 5 2 3 2 2 2 4" xfId="6298"/>
    <cellStyle name="Comma 5 2 3 2 2 2 5" xfId="9727"/>
    <cellStyle name="Comma 5 2 3 2 2 2 6" xfId="4775"/>
    <cellStyle name="Comma 5 2 3 2 2 3" xfId="975"/>
    <cellStyle name="Comma 5 2 3 2 2 3 2" xfId="1927"/>
    <cellStyle name="Comma 5 2 3 2 2 3 2 2" xfId="7216"/>
    <cellStyle name="Comma 5 2 3 2 2 3 3" xfId="3606"/>
    <cellStyle name="Comma 5 2 3 2 2 3 3 2" xfId="8621"/>
    <cellStyle name="Comma 5 2 3 2 2 3 4" xfId="6332"/>
    <cellStyle name="Comma 5 2 3 2 2 3 5" xfId="10075"/>
    <cellStyle name="Comma 5 2 3 2 2 3 6" xfId="4809"/>
    <cellStyle name="Comma 5 2 3 2 2 4" xfId="621"/>
    <cellStyle name="Comma 5 2 3 2 2 4 2" xfId="2609"/>
    <cellStyle name="Comma 5 2 3 2 2 4 2 2" xfId="7891"/>
    <cellStyle name="Comma 5 2 3 2 2 4 3" xfId="4272"/>
    <cellStyle name="Comma 5 2 3 2 2 4 3 2" xfId="9287"/>
    <cellStyle name="Comma 5 2 3 2 2 4 4" xfId="5979"/>
    <cellStyle name="Comma 5 2 3 2 2 4 5" xfId="10741"/>
    <cellStyle name="Comma 5 2 3 2 2 4 6" xfId="5485"/>
    <cellStyle name="Comma 5 2 3 2 2 5" xfId="1576"/>
    <cellStyle name="Comma 5 2 3 2 2 5 2" xfId="6865"/>
    <cellStyle name="Comma 5 2 3 2 2 6" xfId="3228"/>
    <cellStyle name="Comma 5 2 3 2 2 6 2" xfId="8244"/>
    <cellStyle name="Comma 5 2 3 2 2 7" xfId="5805"/>
    <cellStyle name="Comma 5 2 3 2 2 8" xfId="9698"/>
    <cellStyle name="Comma 5 2 3 2 2 9" xfId="4458"/>
    <cellStyle name="Comma 5 2 3 2 3" xfId="328"/>
    <cellStyle name="Comma 5 2 3 2 3 2" xfId="976"/>
    <cellStyle name="Comma 5 2 3 2 3 2 2" xfId="1928"/>
    <cellStyle name="Comma 5 2 3 2 3 2 2 2" xfId="7217"/>
    <cellStyle name="Comma 5 2 3 2 3 2 3" xfId="3258"/>
    <cellStyle name="Comma 5 2 3 2 3 2 3 2" xfId="8274"/>
    <cellStyle name="Comma 5 2 3 2 3 2 4" xfId="6333"/>
    <cellStyle name="Comma 5 2 3 2 3 2 5" xfId="9728"/>
    <cellStyle name="Comma 5 2 3 2 3 2 6" xfId="4810"/>
    <cellStyle name="Comma 5 2 3 2 3 3" xfId="837"/>
    <cellStyle name="Comma 5 2 3 2 3 3 2" xfId="2505"/>
    <cellStyle name="Comma 5 2 3 2 3 3 2 2" xfId="7787"/>
    <cellStyle name="Comma 5 2 3 2 3 3 3" xfId="3607"/>
    <cellStyle name="Comma 5 2 3 2 3 3 3 2" xfId="8622"/>
    <cellStyle name="Comma 5 2 3 2 3 3 4" xfId="6194"/>
    <cellStyle name="Comma 5 2 3 2 3 3 5" xfId="10076"/>
    <cellStyle name="Comma 5 2 3 2 3 3 6" xfId="5381"/>
    <cellStyle name="Comma 5 2 3 2 3 4" xfId="1789"/>
    <cellStyle name="Comma 5 2 3 2 3 4 2" xfId="4168"/>
    <cellStyle name="Comma 5 2 3 2 3 4 2 2" xfId="9183"/>
    <cellStyle name="Comma 5 2 3 2 3 4 3" xfId="10637"/>
    <cellStyle name="Comma 5 2 3 2 3 4 4" xfId="7078"/>
    <cellStyle name="Comma 5 2 3 2 3 5" xfId="3124"/>
    <cellStyle name="Comma 5 2 3 2 3 5 2" xfId="8140"/>
    <cellStyle name="Comma 5 2 3 2 3 6" xfId="5701"/>
    <cellStyle name="Comma 5 2 3 2 3 7" xfId="9594"/>
    <cellStyle name="Comma 5 2 3 2 3 8" xfId="4671"/>
    <cellStyle name="Comma 5 2 3 2 4" xfId="737"/>
    <cellStyle name="Comma 5 2 3 2 4 2" xfId="1689"/>
    <cellStyle name="Comma 5 2 3 2 4 2 2" xfId="6978"/>
    <cellStyle name="Comma 5 2 3 2 4 3" xfId="3256"/>
    <cellStyle name="Comma 5 2 3 2 4 3 2" xfId="8272"/>
    <cellStyle name="Comma 5 2 3 2 4 4" xfId="6094"/>
    <cellStyle name="Comma 5 2 3 2 4 5" xfId="9726"/>
    <cellStyle name="Comma 5 2 3 2 4 6" xfId="4571"/>
    <cellStyle name="Comma 5 2 3 2 5" xfId="974"/>
    <cellStyle name="Comma 5 2 3 2 5 2" xfId="1926"/>
    <cellStyle name="Comma 5 2 3 2 5 2 2" xfId="7215"/>
    <cellStyle name="Comma 5 2 3 2 5 3" xfId="3605"/>
    <cellStyle name="Comma 5 2 3 2 5 3 2" xfId="8620"/>
    <cellStyle name="Comma 5 2 3 2 5 4" xfId="6331"/>
    <cellStyle name="Comma 5 2 3 2 5 5" xfId="10074"/>
    <cellStyle name="Comma 5 2 3 2 5 6" xfId="4808"/>
    <cellStyle name="Comma 5 2 3 2 6" xfId="514"/>
    <cellStyle name="Comma 5 2 3 2 6 2" xfId="2405"/>
    <cellStyle name="Comma 5 2 3 2 6 2 2" xfId="7687"/>
    <cellStyle name="Comma 5 2 3 2 6 3" xfId="4068"/>
    <cellStyle name="Comma 5 2 3 2 6 3 2" xfId="9083"/>
    <cellStyle name="Comma 5 2 3 2 6 4" xfId="5875"/>
    <cellStyle name="Comma 5 2 3 2 6 5" xfId="10537"/>
    <cellStyle name="Comma 5 2 3 2 6 6" xfId="5281"/>
    <cellStyle name="Comma 5 2 3 2 7" xfId="1472"/>
    <cellStyle name="Comma 5 2 3 2 7 2" xfId="6761"/>
    <cellStyle name="Comma 5 2 3 2 8" xfId="3024"/>
    <cellStyle name="Comma 5 2 3 2 8 2" xfId="8040"/>
    <cellStyle name="Comma 5 2 3 2 9" xfId="5601"/>
    <cellStyle name="Comma 5 2 3 3" xfId="271"/>
    <cellStyle name="Comma 5 2 3 3 10" xfId="4397"/>
    <cellStyle name="Comma 5 2 3 3 2" xfId="373"/>
    <cellStyle name="Comma 5 2 3 3 2 2" xfId="978"/>
    <cellStyle name="Comma 5 2 3 3 2 2 2" xfId="1930"/>
    <cellStyle name="Comma 5 2 3 3 2 2 2 2" xfId="7219"/>
    <cellStyle name="Comma 5 2 3 3 2 2 3" xfId="3260"/>
    <cellStyle name="Comma 5 2 3 3 2 2 3 2" xfId="8276"/>
    <cellStyle name="Comma 5 2 3 3 2 2 4" xfId="6335"/>
    <cellStyle name="Comma 5 2 3 3 2 2 5" xfId="9730"/>
    <cellStyle name="Comma 5 2 3 3 2 2 6" xfId="4812"/>
    <cellStyle name="Comma 5 2 3 3 2 3" xfId="880"/>
    <cellStyle name="Comma 5 2 3 3 2 3 2" xfId="2548"/>
    <cellStyle name="Comma 5 2 3 3 2 3 2 2" xfId="7830"/>
    <cellStyle name="Comma 5 2 3 3 2 3 3" xfId="3609"/>
    <cellStyle name="Comma 5 2 3 3 2 3 3 2" xfId="8624"/>
    <cellStyle name="Comma 5 2 3 3 2 3 4" xfId="6237"/>
    <cellStyle name="Comma 5 2 3 3 2 3 5" xfId="10078"/>
    <cellStyle name="Comma 5 2 3 3 2 3 6" xfId="5424"/>
    <cellStyle name="Comma 5 2 3 3 2 4" xfId="1832"/>
    <cellStyle name="Comma 5 2 3 3 2 4 2" xfId="4211"/>
    <cellStyle name="Comma 5 2 3 3 2 4 2 2" xfId="9226"/>
    <cellStyle name="Comma 5 2 3 3 2 4 3" xfId="10680"/>
    <cellStyle name="Comma 5 2 3 3 2 4 4" xfId="7121"/>
    <cellStyle name="Comma 5 2 3 3 2 5" xfId="3167"/>
    <cellStyle name="Comma 5 2 3 3 2 5 2" xfId="8183"/>
    <cellStyle name="Comma 5 2 3 3 2 6" xfId="5744"/>
    <cellStyle name="Comma 5 2 3 3 2 7" xfId="9637"/>
    <cellStyle name="Comma 5 2 3 3 2 8" xfId="4714"/>
    <cellStyle name="Comma 5 2 3 3 3" xfId="780"/>
    <cellStyle name="Comma 5 2 3 3 3 2" xfId="1732"/>
    <cellStyle name="Comma 5 2 3 3 3 2 2" xfId="7021"/>
    <cellStyle name="Comma 5 2 3 3 3 3" xfId="3259"/>
    <cellStyle name="Comma 5 2 3 3 3 3 2" xfId="8275"/>
    <cellStyle name="Comma 5 2 3 3 3 4" xfId="6137"/>
    <cellStyle name="Comma 5 2 3 3 3 5" xfId="9729"/>
    <cellStyle name="Comma 5 2 3 3 3 6" xfId="4614"/>
    <cellStyle name="Comma 5 2 3 3 4" xfId="977"/>
    <cellStyle name="Comma 5 2 3 3 4 2" xfId="1929"/>
    <cellStyle name="Comma 5 2 3 3 4 2 2" xfId="7218"/>
    <cellStyle name="Comma 5 2 3 3 4 3" xfId="3608"/>
    <cellStyle name="Comma 5 2 3 3 4 3 2" xfId="8623"/>
    <cellStyle name="Comma 5 2 3 3 4 4" xfId="6334"/>
    <cellStyle name="Comma 5 2 3 3 4 5" xfId="10077"/>
    <cellStyle name="Comma 5 2 3 3 4 6" xfId="4811"/>
    <cellStyle name="Comma 5 2 3 3 5" xfId="560"/>
    <cellStyle name="Comma 5 2 3 3 5 2" xfId="2448"/>
    <cellStyle name="Comma 5 2 3 3 5 2 2" xfId="7730"/>
    <cellStyle name="Comma 5 2 3 3 5 3" xfId="4111"/>
    <cellStyle name="Comma 5 2 3 3 5 3 2" xfId="9126"/>
    <cellStyle name="Comma 5 2 3 3 5 4" xfId="5918"/>
    <cellStyle name="Comma 5 2 3 3 5 5" xfId="10580"/>
    <cellStyle name="Comma 5 2 3 3 5 6" xfId="5324"/>
    <cellStyle name="Comma 5 2 3 3 6" xfId="1515"/>
    <cellStyle name="Comma 5 2 3 3 6 2" xfId="6804"/>
    <cellStyle name="Comma 5 2 3 3 7" xfId="3067"/>
    <cellStyle name="Comma 5 2 3 3 7 2" xfId="8083"/>
    <cellStyle name="Comma 5 2 3 3 8" xfId="5644"/>
    <cellStyle name="Comma 5 2 3 3 9" xfId="9537"/>
    <cellStyle name="Comma 5 2 3 4" xfId="190"/>
    <cellStyle name="Comma 5 2 3 4 10" xfId="4427"/>
    <cellStyle name="Comma 5 2 3 4 2" xfId="404"/>
    <cellStyle name="Comma 5 2 3 4 2 2" xfId="980"/>
    <cellStyle name="Comma 5 2 3 4 2 2 2" xfId="1932"/>
    <cellStyle name="Comma 5 2 3 4 2 2 2 2" xfId="7221"/>
    <cellStyle name="Comma 5 2 3 4 2 2 3" xfId="3262"/>
    <cellStyle name="Comma 5 2 3 4 2 2 3 2" xfId="8278"/>
    <cellStyle name="Comma 5 2 3 4 2 2 4" xfId="6337"/>
    <cellStyle name="Comma 5 2 3 4 2 2 5" xfId="9732"/>
    <cellStyle name="Comma 5 2 3 4 2 2 6" xfId="4814"/>
    <cellStyle name="Comma 5 2 3 4 2 3" xfId="910"/>
    <cellStyle name="Comma 5 2 3 4 2 3 2" xfId="2578"/>
    <cellStyle name="Comma 5 2 3 4 2 3 2 2" xfId="7860"/>
    <cellStyle name="Comma 5 2 3 4 2 3 3" xfId="3611"/>
    <cellStyle name="Comma 5 2 3 4 2 3 3 2" xfId="8626"/>
    <cellStyle name="Comma 5 2 3 4 2 3 4" xfId="6267"/>
    <cellStyle name="Comma 5 2 3 4 2 3 5" xfId="10080"/>
    <cellStyle name="Comma 5 2 3 4 2 3 6" xfId="5454"/>
    <cellStyle name="Comma 5 2 3 4 2 4" xfId="1862"/>
    <cellStyle name="Comma 5 2 3 4 2 4 2" xfId="4241"/>
    <cellStyle name="Comma 5 2 3 4 2 4 2 2" xfId="9256"/>
    <cellStyle name="Comma 5 2 3 4 2 4 3" xfId="10710"/>
    <cellStyle name="Comma 5 2 3 4 2 4 4" xfId="7151"/>
    <cellStyle name="Comma 5 2 3 4 2 5" xfId="3197"/>
    <cellStyle name="Comma 5 2 3 4 2 5 2" xfId="8213"/>
    <cellStyle name="Comma 5 2 3 4 2 6" xfId="5774"/>
    <cellStyle name="Comma 5 2 3 4 2 7" xfId="9667"/>
    <cellStyle name="Comma 5 2 3 4 2 8" xfId="4744"/>
    <cellStyle name="Comma 5 2 3 4 3" xfId="705"/>
    <cellStyle name="Comma 5 2 3 4 3 2" xfId="1657"/>
    <cellStyle name="Comma 5 2 3 4 3 2 2" xfId="6946"/>
    <cellStyle name="Comma 5 2 3 4 3 3" xfId="3261"/>
    <cellStyle name="Comma 5 2 3 4 3 3 2" xfId="8277"/>
    <cellStyle name="Comma 5 2 3 4 3 4" xfId="6062"/>
    <cellStyle name="Comma 5 2 3 4 3 5" xfId="9731"/>
    <cellStyle name="Comma 5 2 3 4 3 6" xfId="4539"/>
    <cellStyle name="Comma 5 2 3 4 4" xfId="979"/>
    <cellStyle name="Comma 5 2 3 4 4 2" xfId="1931"/>
    <cellStyle name="Comma 5 2 3 4 4 2 2" xfId="7220"/>
    <cellStyle name="Comma 5 2 3 4 4 3" xfId="3610"/>
    <cellStyle name="Comma 5 2 3 4 4 3 2" xfId="8625"/>
    <cellStyle name="Comma 5 2 3 4 4 4" xfId="6336"/>
    <cellStyle name="Comma 5 2 3 4 4 5" xfId="10079"/>
    <cellStyle name="Comma 5 2 3 4 4 6" xfId="4813"/>
    <cellStyle name="Comma 5 2 3 4 5" xfId="590"/>
    <cellStyle name="Comma 5 2 3 4 5 2" xfId="2373"/>
    <cellStyle name="Comma 5 2 3 4 5 2 2" xfId="7655"/>
    <cellStyle name="Comma 5 2 3 4 5 3" xfId="4036"/>
    <cellStyle name="Comma 5 2 3 4 5 3 2" xfId="9051"/>
    <cellStyle name="Comma 5 2 3 4 5 4" xfId="5948"/>
    <cellStyle name="Comma 5 2 3 4 5 5" xfId="10505"/>
    <cellStyle name="Comma 5 2 3 4 5 6" xfId="5249"/>
    <cellStyle name="Comma 5 2 3 4 6" xfId="1545"/>
    <cellStyle name="Comma 5 2 3 4 6 2" xfId="6834"/>
    <cellStyle name="Comma 5 2 3 4 7" xfId="2992"/>
    <cellStyle name="Comma 5 2 3 4 7 2" xfId="8008"/>
    <cellStyle name="Comma 5 2 3 4 8" xfId="5569"/>
    <cellStyle name="Comma 5 2 3 4 9" xfId="9462"/>
    <cellStyle name="Comma 5 2 3 5" xfId="296"/>
    <cellStyle name="Comma 5 2 3 5 2" xfId="981"/>
    <cellStyle name="Comma 5 2 3 5 2 2" xfId="1933"/>
    <cellStyle name="Comma 5 2 3 5 2 2 2" xfId="7222"/>
    <cellStyle name="Comma 5 2 3 5 2 3" xfId="3263"/>
    <cellStyle name="Comma 5 2 3 5 2 3 2" xfId="8279"/>
    <cellStyle name="Comma 5 2 3 5 2 4" xfId="6338"/>
    <cellStyle name="Comma 5 2 3 5 2 5" xfId="9733"/>
    <cellStyle name="Comma 5 2 3 5 2 6" xfId="4815"/>
    <cellStyle name="Comma 5 2 3 5 3" xfId="805"/>
    <cellStyle name="Comma 5 2 3 5 3 2" xfId="2473"/>
    <cellStyle name="Comma 5 2 3 5 3 2 2" xfId="7755"/>
    <cellStyle name="Comma 5 2 3 5 3 3" xfId="3612"/>
    <cellStyle name="Comma 5 2 3 5 3 3 2" xfId="8627"/>
    <cellStyle name="Comma 5 2 3 5 3 4" xfId="6162"/>
    <cellStyle name="Comma 5 2 3 5 3 5" xfId="10081"/>
    <cellStyle name="Comma 5 2 3 5 3 6" xfId="5349"/>
    <cellStyle name="Comma 5 2 3 5 4" xfId="1757"/>
    <cellStyle name="Comma 5 2 3 5 4 2" xfId="4136"/>
    <cellStyle name="Comma 5 2 3 5 4 2 2" xfId="9151"/>
    <cellStyle name="Comma 5 2 3 5 4 3" xfId="10605"/>
    <cellStyle name="Comma 5 2 3 5 4 4" xfId="7046"/>
    <cellStyle name="Comma 5 2 3 5 5" xfId="3092"/>
    <cellStyle name="Comma 5 2 3 5 5 2" xfId="8108"/>
    <cellStyle name="Comma 5 2 3 5 6" xfId="5669"/>
    <cellStyle name="Comma 5 2 3 5 7" xfId="9562"/>
    <cellStyle name="Comma 5 2 3 5 8" xfId="4639"/>
    <cellStyle name="Comma 5 2 3 6" xfId="680"/>
    <cellStyle name="Comma 5 2 3 6 2" xfId="982"/>
    <cellStyle name="Comma 5 2 3 6 2 2" xfId="1934"/>
    <cellStyle name="Comma 5 2 3 6 2 2 2" xfId="7223"/>
    <cellStyle name="Comma 5 2 3 6 2 3" xfId="3264"/>
    <cellStyle name="Comma 5 2 3 6 2 3 2" xfId="8280"/>
    <cellStyle name="Comma 5 2 3 6 2 4" xfId="6339"/>
    <cellStyle name="Comma 5 2 3 6 2 5" xfId="9734"/>
    <cellStyle name="Comma 5 2 3 6 2 6" xfId="4816"/>
    <cellStyle name="Comma 5 2 3 6 3" xfId="1379"/>
    <cellStyle name="Comma 5 2 3 6 3 2" xfId="2348"/>
    <cellStyle name="Comma 5 2 3 6 3 2 2" xfId="7630"/>
    <cellStyle name="Comma 5 2 3 6 3 3" xfId="3613"/>
    <cellStyle name="Comma 5 2 3 6 3 3 2" xfId="8628"/>
    <cellStyle name="Comma 5 2 3 6 3 4" xfId="6675"/>
    <cellStyle name="Comma 5 2 3 6 3 5" xfId="10082"/>
    <cellStyle name="Comma 5 2 3 6 3 6" xfId="5224"/>
    <cellStyle name="Comma 5 2 3 6 4" xfId="1632"/>
    <cellStyle name="Comma 5 2 3 6 4 2" xfId="4011"/>
    <cellStyle name="Comma 5 2 3 6 4 2 2" xfId="9026"/>
    <cellStyle name="Comma 5 2 3 6 4 3" xfId="10480"/>
    <cellStyle name="Comma 5 2 3 6 4 4" xfId="6921"/>
    <cellStyle name="Comma 5 2 3 6 5" xfId="2965"/>
    <cellStyle name="Comma 5 2 3 6 5 2" xfId="7981"/>
    <cellStyle name="Comma 5 2 3 6 6" xfId="6037"/>
    <cellStyle name="Comma 5 2 3 6 7" xfId="9437"/>
    <cellStyle name="Comma 5 2 3 6 8" xfId="4514"/>
    <cellStyle name="Comma 5 2 3 7" xfId="973"/>
    <cellStyle name="Comma 5 2 3 7 2" xfId="1925"/>
    <cellStyle name="Comma 5 2 3 7 2 2" xfId="7214"/>
    <cellStyle name="Comma 5 2 3 7 3" xfId="3255"/>
    <cellStyle name="Comma 5 2 3 7 3 2" xfId="8271"/>
    <cellStyle name="Comma 5 2 3 7 4" xfId="6330"/>
    <cellStyle name="Comma 5 2 3 7 5" xfId="9725"/>
    <cellStyle name="Comma 5 2 3 7 6" xfId="4807"/>
    <cellStyle name="Comma 5 2 3 8" xfId="478"/>
    <cellStyle name="Comma 5 2 3 8 2" xfId="2303"/>
    <cellStyle name="Comma 5 2 3 8 2 2" xfId="7585"/>
    <cellStyle name="Comma 5 2 3 8 3" xfId="3604"/>
    <cellStyle name="Comma 5 2 3 8 3 2" xfId="8619"/>
    <cellStyle name="Comma 5 2 3 8 4" xfId="5842"/>
    <cellStyle name="Comma 5 2 3 8 5" xfId="10073"/>
    <cellStyle name="Comma 5 2 3 8 6" xfId="5179"/>
    <cellStyle name="Comma 5 2 3 9" xfId="1439"/>
    <cellStyle name="Comma 5 2 3 9 2" xfId="3966"/>
    <cellStyle name="Comma 5 2 3 9 2 2" xfId="8981"/>
    <cellStyle name="Comma 5 2 3 9 3" xfId="10435"/>
    <cellStyle name="Comma 5 2 3 9 4" xfId="6729"/>
    <cellStyle name="Comma 5 2 4" xfId="129"/>
    <cellStyle name="Comma 5 2 4 10" xfId="5522"/>
    <cellStyle name="Comma 5 2 4 11" xfId="9342"/>
    <cellStyle name="Comma 5 2 4 12" xfId="4334"/>
    <cellStyle name="Comma 5 2 4 2" xfId="250"/>
    <cellStyle name="Comma 5 2 4 2 10" xfId="4377"/>
    <cellStyle name="Comma 5 2 4 2 2" xfId="352"/>
    <cellStyle name="Comma 5 2 4 2 2 2" xfId="985"/>
    <cellStyle name="Comma 5 2 4 2 2 2 2" xfId="1937"/>
    <cellStyle name="Comma 5 2 4 2 2 2 2 2" xfId="7226"/>
    <cellStyle name="Comma 5 2 4 2 2 2 3" xfId="3267"/>
    <cellStyle name="Comma 5 2 4 2 2 2 3 2" xfId="8283"/>
    <cellStyle name="Comma 5 2 4 2 2 2 4" xfId="6342"/>
    <cellStyle name="Comma 5 2 4 2 2 2 5" xfId="9737"/>
    <cellStyle name="Comma 5 2 4 2 2 2 6" xfId="4819"/>
    <cellStyle name="Comma 5 2 4 2 2 3" xfId="860"/>
    <cellStyle name="Comma 5 2 4 2 2 3 2" xfId="2528"/>
    <cellStyle name="Comma 5 2 4 2 2 3 2 2" xfId="7810"/>
    <cellStyle name="Comma 5 2 4 2 2 3 3" xfId="3616"/>
    <cellStyle name="Comma 5 2 4 2 2 3 3 2" xfId="8631"/>
    <cellStyle name="Comma 5 2 4 2 2 3 4" xfId="6217"/>
    <cellStyle name="Comma 5 2 4 2 2 3 5" xfId="10085"/>
    <cellStyle name="Comma 5 2 4 2 2 3 6" xfId="5404"/>
    <cellStyle name="Comma 5 2 4 2 2 4" xfId="1812"/>
    <cellStyle name="Comma 5 2 4 2 2 4 2" xfId="4191"/>
    <cellStyle name="Comma 5 2 4 2 2 4 2 2" xfId="9206"/>
    <cellStyle name="Comma 5 2 4 2 2 4 3" xfId="10660"/>
    <cellStyle name="Comma 5 2 4 2 2 4 4" xfId="7101"/>
    <cellStyle name="Comma 5 2 4 2 2 5" xfId="3147"/>
    <cellStyle name="Comma 5 2 4 2 2 5 2" xfId="8163"/>
    <cellStyle name="Comma 5 2 4 2 2 6" xfId="5724"/>
    <cellStyle name="Comma 5 2 4 2 2 7" xfId="9617"/>
    <cellStyle name="Comma 5 2 4 2 2 8" xfId="4694"/>
    <cellStyle name="Comma 5 2 4 2 3" xfId="760"/>
    <cellStyle name="Comma 5 2 4 2 3 2" xfId="1712"/>
    <cellStyle name="Comma 5 2 4 2 3 2 2" xfId="7001"/>
    <cellStyle name="Comma 5 2 4 2 3 3" xfId="3266"/>
    <cellStyle name="Comma 5 2 4 2 3 3 2" xfId="8282"/>
    <cellStyle name="Comma 5 2 4 2 3 4" xfId="6117"/>
    <cellStyle name="Comma 5 2 4 2 3 5" xfId="9736"/>
    <cellStyle name="Comma 5 2 4 2 3 6" xfId="4594"/>
    <cellStyle name="Comma 5 2 4 2 4" xfId="984"/>
    <cellStyle name="Comma 5 2 4 2 4 2" xfId="1936"/>
    <cellStyle name="Comma 5 2 4 2 4 2 2" xfId="7225"/>
    <cellStyle name="Comma 5 2 4 2 4 3" xfId="3615"/>
    <cellStyle name="Comma 5 2 4 2 4 3 2" xfId="8630"/>
    <cellStyle name="Comma 5 2 4 2 4 4" xfId="6341"/>
    <cellStyle name="Comma 5 2 4 2 4 5" xfId="10084"/>
    <cellStyle name="Comma 5 2 4 2 4 6" xfId="4818"/>
    <cellStyle name="Comma 5 2 4 2 5" xfId="539"/>
    <cellStyle name="Comma 5 2 4 2 5 2" xfId="2428"/>
    <cellStyle name="Comma 5 2 4 2 5 2 2" xfId="7710"/>
    <cellStyle name="Comma 5 2 4 2 5 3" xfId="4091"/>
    <cellStyle name="Comma 5 2 4 2 5 3 2" xfId="9106"/>
    <cellStyle name="Comma 5 2 4 2 5 4" xfId="5898"/>
    <cellStyle name="Comma 5 2 4 2 5 5" xfId="10560"/>
    <cellStyle name="Comma 5 2 4 2 5 6" xfId="5304"/>
    <cellStyle name="Comma 5 2 4 2 6" xfId="1495"/>
    <cellStyle name="Comma 5 2 4 2 6 2" xfId="6784"/>
    <cellStyle name="Comma 5 2 4 2 7" xfId="3047"/>
    <cellStyle name="Comma 5 2 4 2 7 2" xfId="8063"/>
    <cellStyle name="Comma 5 2 4 2 8" xfId="5624"/>
    <cellStyle name="Comma 5 2 4 2 9" xfId="9517"/>
    <cellStyle name="Comma 5 2 4 3" xfId="205"/>
    <cellStyle name="Comma 5 2 4 3 10" xfId="4439"/>
    <cellStyle name="Comma 5 2 4 3 2" xfId="416"/>
    <cellStyle name="Comma 5 2 4 3 2 2" xfId="987"/>
    <cellStyle name="Comma 5 2 4 3 2 2 2" xfId="1939"/>
    <cellStyle name="Comma 5 2 4 3 2 2 2 2" xfId="7228"/>
    <cellStyle name="Comma 5 2 4 3 2 2 3" xfId="3269"/>
    <cellStyle name="Comma 5 2 4 3 2 2 3 2" xfId="8285"/>
    <cellStyle name="Comma 5 2 4 3 2 2 4" xfId="6344"/>
    <cellStyle name="Comma 5 2 4 3 2 2 5" xfId="9739"/>
    <cellStyle name="Comma 5 2 4 3 2 2 6" xfId="4821"/>
    <cellStyle name="Comma 5 2 4 3 2 3" xfId="922"/>
    <cellStyle name="Comma 5 2 4 3 2 3 2" xfId="2590"/>
    <cellStyle name="Comma 5 2 4 3 2 3 2 2" xfId="7872"/>
    <cellStyle name="Comma 5 2 4 3 2 3 3" xfId="3618"/>
    <cellStyle name="Comma 5 2 4 3 2 3 3 2" xfId="8633"/>
    <cellStyle name="Comma 5 2 4 3 2 3 4" xfId="6279"/>
    <cellStyle name="Comma 5 2 4 3 2 3 5" xfId="10087"/>
    <cellStyle name="Comma 5 2 4 3 2 3 6" xfId="5466"/>
    <cellStyle name="Comma 5 2 4 3 2 4" xfId="1874"/>
    <cellStyle name="Comma 5 2 4 3 2 4 2" xfId="4253"/>
    <cellStyle name="Comma 5 2 4 3 2 4 2 2" xfId="9268"/>
    <cellStyle name="Comma 5 2 4 3 2 4 3" xfId="10722"/>
    <cellStyle name="Comma 5 2 4 3 2 4 4" xfId="7163"/>
    <cellStyle name="Comma 5 2 4 3 2 5" xfId="3209"/>
    <cellStyle name="Comma 5 2 4 3 2 5 2" xfId="8225"/>
    <cellStyle name="Comma 5 2 4 3 2 6" xfId="5786"/>
    <cellStyle name="Comma 5 2 4 3 2 7" xfId="9679"/>
    <cellStyle name="Comma 5 2 4 3 2 8" xfId="4756"/>
    <cellStyle name="Comma 5 2 4 3 3" xfId="717"/>
    <cellStyle name="Comma 5 2 4 3 3 2" xfId="1669"/>
    <cellStyle name="Comma 5 2 4 3 3 2 2" xfId="6958"/>
    <cellStyle name="Comma 5 2 4 3 3 3" xfId="3268"/>
    <cellStyle name="Comma 5 2 4 3 3 3 2" xfId="8284"/>
    <cellStyle name="Comma 5 2 4 3 3 4" xfId="6074"/>
    <cellStyle name="Comma 5 2 4 3 3 5" xfId="9738"/>
    <cellStyle name="Comma 5 2 4 3 3 6" xfId="4551"/>
    <cellStyle name="Comma 5 2 4 3 4" xfId="986"/>
    <cellStyle name="Comma 5 2 4 3 4 2" xfId="1938"/>
    <cellStyle name="Comma 5 2 4 3 4 2 2" xfId="7227"/>
    <cellStyle name="Comma 5 2 4 3 4 3" xfId="3617"/>
    <cellStyle name="Comma 5 2 4 3 4 3 2" xfId="8632"/>
    <cellStyle name="Comma 5 2 4 3 4 4" xfId="6343"/>
    <cellStyle name="Comma 5 2 4 3 4 5" xfId="10086"/>
    <cellStyle name="Comma 5 2 4 3 4 6" xfId="4820"/>
    <cellStyle name="Comma 5 2 4 3 5" xfId="602"/>
    <cellStyle name="Comma 5 2 4 3 5 2" xfId="2385"/>
    <cellStyle name="Comma 5 2 4 3 5 2 2" xfId="7667"/>
    <cellStyle name="Comma 5 2 4 3 5 3" xfId="4048"/>
    <cellStyle name="Comma 5 2 4 3 5 3 2" xfId="9063"/>
    <cellStyle name="Comma 5 2 4 3 5 4" xfId="5960"/>
    <cellStyle name="Comma 5 2 4 3 5 5" xfId="10517"/>
    <cellStyle name="Comma 5 2 4 3 5 6" xfId="5261"/>
    <cellStyle name="Comma 5 2 4 3 6" xfId="1557"/>
    <cellStyle name="Comma 5 2 4 3 6 2" xfId="6846"/>
    <cellStyle name="Comma 5 2 4 3 7" xfId="3004"/>
    <cellStyle name="Comma 5 2 4 3 7 2" xfId="8020"/>
    <cellStyle name="Comma 5 2 4 3 8" xfId="5581"/>
    <cellStyle name="Comma 5 2 4 3 9" xfId="9474"/>
    <cellStyle name="Comma 5 2 4 4" xfId="308"/>
    <cellStyle name="Comma 5 2 4 4 2" xfId="988"/>
    <cellStyle name="Comma 5 2 4 4 2 2" xfId="1940"/>
    <cellStyle name="Comma 5 2 4 4 2 2 2" xfId="7229"/>
    <cellStyle name="Comma 5 2 4 4 2 3" xfId="3270"/>
    <cellStyle name="Comma 5 2 4 4 2 3 2" xfId="8286"/>
    <cellStyle name="Comma 5 2 4 4 2 4" xfId="6345"/>
    <cellStyle name="Comma 5 2 4 4 2 5" xfId="9740"/>
    <cellStyle name="Comma 5 2 4 4 2 6" xfId="4822"/>
    <cellStyle name="Comma 5 2 4 4 3" xfId="817"/>
    <cellStyle name="Comma 5 2 4 4 3 2" xfId="2485"/>
    <cellStyle name="Comma 5 2 4 4 3 2 2" xfId="7767"/>
    <cellStyle name="Comma 5 2 4 4 3 3" xfId="3619"/>
    <cellStyle name="Comma 5 2 4 4 3 3 2" xfId="8634"/>
    <cellStyle name="Comma 5 2 4 4 3 4" xfId="6174"/>
    <cellStyle name="Comma 5 2 4 4 3 5" xfId="10088"/>
    <cellStyle name="Comma 5 2 4 4 3 6" xfId="5361"/>
    <cellStyle name="Comma 5 2 4 4 4" xfId="1769"/>
    <cellStyle name="Comma 5 2 4 4 4 2" xfId="4148"/>
    <cellStyle name="Comma 5 2 4 4 4 2 2" xfId="9163"/>
    <cellStyle name="Comma 5 2 4 4 4 3" xfId="10617"/>
    <cellStyle name="Comma 5 2 4 4 4 4" xfId="7058"/>
    <cellStyle name="Comma 5 2 4 4 5" xfId="3104"/>
    <cellStyle name="Comma 5 2 4 4 5 2" xfId="8120"/>
    <cellStyle name="Comma 5 2 4 4 6" xfId="5681"/>
    <cellStyle name="Comma 5 2 4 4 7" xfId="9574"/>
    <cellStyle name="Comma 5 2 4 4 8" xfId="4651"/>
    <cellStyle name="Comma 5 2 4 5" xfId="658"/>
    <cellStyle name="Comma 5 2 4 5 2" xfId="1610"/>
    <cellStyle name="Comma 5 2 4 5 2 2" xfId="6899"/>
    <cellStyle name="Comma 5 2 4 5 3" xfId="3265"/>
    <cellStyle name="Comma 5 2 4 5 3 2" xfId="8281"/>
    <cellStyle name="Comma 5 2 4 5 4" xfId="6015"/>
    <cellStyle name="Comma 5 2 4 5 5" xfId="9735"/>
    <cellStyle name="Comma 5 2 4 5 6" xfId="4492"/>
    <cellStyle name="Comma 5 2 4 6" xfId="983"/>
    <cellStyle name="Comma 5 2 4 6 2" xfId="1935"/>
    <cellStyle name="Comma 5 2 4 6 2 2" xfId="7224"/>
    <cellStyle name="Comma 5 2 4 6 3" xfId="3614"/>
    <cellStyle name="Comma 5 2 4 6 3 2" xfId="8629"/>
    <cellStyle name="Comma 5 2 4 6 4" xfId="6340"/>
    <cellStyle name="Comma 5 2 4 6 5" xfId="10083"/>
    <cellStyle name="Comma 5 2 4 6 6" xfId="4817"/>
    <cellStyle name="Comma 5 2 4 7" xfId="493"/>
    <cellStyle name="Comma 5 2 4 7 2" xfId="2326"/>
    <cellStyle name="Comma 5 2 4 7 2 2" xfId="7608"/>
    <cellStyle name="Comma 5 2 4 7 3" xfId="3989"/>
    <cellStyle name="Comma 5 2 4 7 3 2" xfId="9004"/>
    <cellStyle name="Comma 5 2 4 7 4" xfId="5854"/>
    <cellStyle name="Comma 5 2 4 7 5" xfId="10458"/>
    <cellStyle name="Comma 5 2 4 7 6" xfId="5202"/>
    <cellStyle name="Comma 5 2 4 8" xfId="1452"/>
    <cellStyle name="Comma 5 2 4 8 2" xfId="9415"/>
    <cellStyle name="Comma 5 2 4 8 3" xfId="6741"/>
    <cellStyle name="Comma 5 2 4 9" xfId="2943"/>
    <cellStyle name="Comma 5 2 4 9 2" xfId="7959"/>
    <cellStyle name="Comma 5 2 5" xfId="233"/>
    <cellStyle name="Comma 5 2 5 10" xfId="4360"/>
    <cellStyle name="Comma 5 2 5 2" xfId="335"/>
    <cellStyle name="Comma 5 2 5 2 2" xfId="990"/>
    <cellStyle name="Comma 5 2 5 2 2 2" xfId="1942"/>
    <cellStyle name="Comma 5 2 5 2 2 2 2" xfId="7231"/>
    <cellStyle name="Comma 5 2 5 2 2 3" xfId="3272"/>
    <cellStyle name="Comma 5 2 5 2 2 3 2" xfId="8288"/>
    <cellStyle name="Comma 5 2 5 2 2 4" xfId="6347"/>
    <cellStyle name="Comma 5 2 5 2 2 5" xfId="9742"/>
    <cellStyle name="Comma 5 2 5 2 2 6" xfId="4824"/>
    <cellStyle name="Comma 5 2 5 2 3" xfId="843"/>
    <cellStyle name="Comma 5 2 5 2 3 2" xfId="2511"/>
    <cellStyle name="Comma 5 2 5 2 3 2 2" xfId="7793"/>
    <cellStyle name="Comma 5 2 5 2 3 3" xfId="3621"/>
    <cellStyle name="Comma 5 2 5 2 3 3 2" xfId="8636"/>
    <cellStyle name="Comma 5 2 5 2 3 4" xfId="6200"/>
    <cellStyle name="Comma 5 2 5 2 3 5" xfId="10090"/>
    <cellStyle name="Comma 5 2 5 2 3 6" xfId="5387"/>
    <cellStyle name="Comma 5 2 5 2 4" xfId="1795"/>
    <cellStyle name="Comma 5 2 5 2 4 2" xfId="4174"/>
    <cellStyle name="Comma 5 2 5 2 4 2 2" xfId="9189"/>
    <cellStyle name="Comma 5 2 5 2 4 3" xfId="10643"/>
    <cellStyle name="Comma 5 2 5 2 4 4" xfId="7084"/>
    <cellStyle name="Comma 5 2 5 2 5" xfId="3130"/>
    <cellStyle name="Comma 5 2 5 2 5 2" xfId="8146"/>
    <cellStyle name="Comma 5 2 5 2 6" xfId="5707"/>
    <cellStyle name="Comma 5 2 5 2 7" xfId="9600"/>
    <cellStyle name="Comma 5 2 5 2 8" xfId="4677"/>
    <cellStyle name="Comma 5 2 5 3" xfId="743"/>
    <cellStyle name="Comma 5 2 5 3 2" xfId="1695"/>
    <cellStyle name="Comma 5 2 5 3 2 2" xfId="6984"/>
    <cellStyle name="Comma 5 2 5 3 3" xfId="3271"/>
    <cellStyle name="Comma 5 2 5 3 3 2" xfId="8287"/>
    <cellStyle name="Comma 5 2 5 3 4" xfId="6100"/>
    <cellStyle name="Comma 5 2 5 3 5" xfId="9741"/>
    <cellStyle name="Comma 5 2 5 3 6" xfId="4577"/>
    <cellStyle name="Comma 5 2 5 4" xfId="989"/>
    <cellStyle name="Comma 5 2 5 4 2" xfId="1941"/>
    <cellStyle name="Comma 5 2 5 4 2 2" xfId="7230"/>
    <cellStyle name="Comma 5 2 5 4 3" xfId="3620"/>
    <cellStyle name="Comma 5 2 5 4 3 2" xfId="8635"/>
    <cellStyle name="Comma 5 2 5 4 4" xfId="6346"/>
    <cellStyle name="Comma 5 2 5 4 5" xfId="10089"/>
    <cellStyle name="Comma 5 2 5 4 6" xfId="4823"/>
    <cellStyle name="Comma 5 2 5 5" xfId="522"/>
    <cellStyle name="Comma 5 2 5 5 2" xfId="2411"/>
    <cellStyle name="Comma 5 2 5 5 2 2" xfId="7693"/>
    <cellStyle name="Comma 5 2 5 5 3" xfId="4074"/>
    <cellStyle name="Comma 5 2 5 5 3 2" xfId="9089"/>
    <cellStyle name="Comma 5 2 5 5 4" xfId="5881"/>
    <cellStyle name="Comma 5 2 5 5 5" xfId="10543"/>
    <cellStyle name="Comma 5 2 5 5 6" xfId="5287"/>
    <cellStyle name="Comma 5 2 5 6" xfId="1478"/>
    <cellStyle name="Comma 5 2 5 6 2" xfId="6767"/>
    <cellStyle name="Comma 5 2 5 7" xfId="3030"/>
    <cellStyle name="Comma 5 2 5 7 2" xfId="8046"/>
    <cellStyle name="Comma 5 2 5 8" xfId="5607"/>
    <cellStyle name="Comma 5 2 5 9" xfId="9500"/>
    <cellStyle name="Comma 5 2 6" xfId="171"/>
    <cellStyle name="Comma 5 2 6 10" xfId="4408"/>
    <cellStyle name="Comma 5 2 6 2" xfId="385"/>
    <cellStyle name="Comma 5 2 6 2 2" xfId="992"/>
    <cellStyle name="Comma 5 2 6 2 2 2" xfId="1944"/>
    <cellStyle name="Comma 5 2 6 2 2 2 2" xfId="7233"/>
    <cellStyle name="Comma 5 2 6 2 2 3" xfId="3274"/>
    <cellStyle name="Comma 5 2 6 2 2 3 2" xfId="8290"/>
    <cellStyle name="Comma 5 2 6 2 2 4" xfId="6349"/>
    <cellStyle name="Comma 5 2 6 2 2 5" xfId="9744"/>
    <cellStyle name="Comma 5 2 6 2 2 6" xfId="4826"/>
    <cellStyle name="Comma 5 2 6 2 3" xfId="891"/>
    <cellStyle name="Comma 5 2 6 2 3 2" xfId="2559"/>
    <cellStyle name="Comma 5 2 6 2 3 2 2" xfId="7841"/>
    <cellStyle name="Comma 5 2 6 2 3 3" xfId="3623"/>
    <cellStyle name="Comma 5 2 6 2 3 3 2" xfId="8638"/>
    <cellStyle name="Comma 5 2 6 2 3 4" xfId="6248"/>
    <cellStyle name="Comma 5 2 6 2 3 5" xfId="10092"/>
    <cellStyle name="Comma 5 2 6 2 3 6" xfId="5435"/>
    <cellStyle name="Comma 5 2 6 2 4" xfId="1843"/>
    <cellStyle name="Comma 5 2 6 2 4 2" xfId="4222"/>
    <cellStyle name="Comma 5 2 6 2 4 2 2" xfId="9237"/>
    <cellStyle name="Comma 5 2 6 2 4 3" xfId="10691"/>
    <cellStyle name="Comma 5 2 6 2 4 4" xfId="7132"/>
    <cellStyle name="Comma 5 2 6 2 5" xfId="3178"/>
    <cellStyle name="Comma 5 2 6 2 5 2" xfId="8194"/>
    <cellStyle name="Comma 5 2 6 2 6" xfId="5755"/>
    <cellStyle name="Comma 5 2 6 2 7" xfId="9648"/>
    <cellStyle name="Comma 5 2 6 2 8" xfId="4725"/>
    <cellStyle name="Comma 5 2 6 3" xfId="686"/>
    <cellStyle name="Comma 5 2 6 3 2" xfId="1638"/>
    <cellStyle name="Comma 5 2 6 3 2 2" xfId="6927"/>
    <cellStyle name="Comma 5 2 6 3 3" xfId="3273"/>
    <cellStyle name="Comma 5 2 6 3 3 2" xfId="8289"/>
    <cellStyle name="Comma 5 2 6 3 4" xfId="6043"/>
    <cellStyle name="Comma 5 2 6 3 5" xfId="9743"/>
    <cellStyle name="Comma 5 2 6 3 6" xfId="4520"/>
    <cellStyle name="Comma 5 2 6 4" xfId="991"/>
    <cellStyle name="Comma 5 2 6 4 2" xfId="1943"/>
    <cellStyle name="Comma 5 2 6 4 2 2" xfId="7232"/>
    <cellStyle name="Comma 5 2 6 4 3" xfId="3622"/>
    <cellStyle name="Comma 5 2 6 4 3 2" xfId="8637"/>
    <cellStyle name="Comma 5 2 6 4 4" xfId="6348"/>
    <cellStyle name="Comma 5 2 6 4 5" xfId="10091"/>
    <cellStyle name="Comma 5 2 6 4 6" xfId="4825"/>
    <cellStyle name="Comma 5 2 6 5" xfId="571"/>
    <cellStyle name="Comma 5 2 6 5 2" xfId="2354"/>
    <cellStyle name="Comma 5 2 6 5 2 2" xfId="7636"/>
    <cellStyle name="Comma 5 2 6 5 3" xfId="4017"/>
    <cellStyle name="Comma 5 2 6 5 3 2" xfId="9032"/>
    <cellStyle name="Comma 5 2 6 5 4" xfId="5929"/>
    <cellStyle name="Comma 5 2 6 5 5" xfId="10486"/>
    <cellStyle name="Comma 5 2 6 5 6" xfId="5230"/>
    <cellStyle name="Comma 5 2 6 6" xfId="1526"/>
    <cellStyle name="Comma 5 2 6 6 2" xfId="6815"/>
    <cellStyle name="Comma 5 2 6 7" xfId="2973"/>
    <cellStyle name="Comma 5 2 6 7 2" xfId="7989"/>
    <cellStyle name="Comma 5 2 6 8" xfId="5550"/>
    <cellStyle name="Comma 5 2 6 9" xfId="9443"/>
    <cellStyle name="Comma 5 2 7" xfId="441"/>
    <cellStyle name="Comma 5 2 7 2" xfId="947"/>
    <cellStyle name="Comma 5 2 7 2 2" xfId="1899"/>
    <cellStyle name="Comma 5 2 7 2 2 2" xfId="7188"/>
    <cellStyle name="Comma 5 2 7 2 3" xfId="3275"/>
    <cellStyle name="Comma 5 2 7 2 3 2" xfId="8291"/>
    <cellStyle name="Comma 5 2 7 2 4" xfId="6304"/>
    <cellStyle name="Comma 5 2 7 2 5" xfId="9745"/>
    <cellStyle name="Comma 5 2 7 2 6" xfId="4781"/>
    <cellStyle name="Comma 5 2 7 3" xfId="993"/>
    <cellStyle name="Comma 5 2 7 3 2" xfId="1945"/>
    <cellStyle name="Comma 5 2 7 3 2 2" xfId="7234"/>
    <cellStyle name="Comma 5 2 7 3 3" xfId="3624"/>
    <cellStyle name="Comma 5 2 7 3 3 2" xfId="8639"/>
    <cellStyle name="Comma 5 2 7 3 4" xfId="6350"/>
    <cellStyle name="Comma 5 2 7 3 5" xfId="10093"/>
    <cellStyle name="Comma 5 2 7 3 6" xfId="4827"/>
    <cellStyle name="Comma 5 2 7 4" xfId="627"/>
    <cellStyle name="Comma 5 2 7 4 2" xfId="2615"/>
    <cellStyle name="Comma 5 2 7 4 2 2" xfId="7897"/>
    <cellStyle name="Comma 5 2 7 4 3" xfId="4278"/>
    <cellStyle name="Comma 5 2 7 4 3 2" xfId="9293"/>
    <cellStyle name="Comma 5 2 7 4 4" xfId="5985"/>
    <cellStyle name="Comma 5 2 7 4 5" xfId="10747"/>
    <cellStyle name="Comma 5 2 7 4 6" xfId="5491"/>
    <cellStyle name="Comma 5 2 7 5" xfId="1582"/>
    <cellStyle name="Comma 5 2 7 5 2" xfId="6871"/>
    <cellStyle name="Comma 5 2 7 6" xfId="3234"/>
    <cellStyle name="Comma 5 2 7 6 2" xfId="8250"/>
    <cellStyle name="Comma 5 2 7 7" xfId="5811"/>
    <cellStyle name="Comma 5 2 7 8" xfId="9704"/>
    <cellStyle name="Comma 5 2 7 9" xfId="4464"/>
    <cellStyle name="Comma 5 2 8" xfId="277"/>
    <cellStyle name="Comma 5 2 8 2" xfId="994"/>
    <cellStyle name="Comma 5 2 8 2 2" xfId="1946"/>
    <cellStyle name="Comma 5 2 8 2 2 2" xfId="7235"/>
    <cellStyle name="Comma 5 2 8 2 3" xfId="3276"/>
    <cellStyle name="Comma 5 2 8 2 3 2" xfId="8292"/>
    <cellStyle name="Comma 5 2 8 2 4" xfId="6351"/>
    <cellStyle name="Comma 5 2 8 2 5" xfId="9746"/>
    <cellStyle name="Comma 5 2 8 2 6" xfId="4828"/>
    <cellStyle name="Comma 5 2 8 3" xfId="786"/>
    <cellStyle name="Comma 5 2 8 3 2" xfId="2454"/>
    <cellStyle name="Comma 5 2 8 3 2 2" xfId="7736"/>
    <cellStyle name="Comma 5 2 8 3 3" xfId="3625"/>
    <cellStyle name="Comma 5 2 8 3 3 2" xfId="8640"/>
    <cellStyle name="Comma 5 2 8 3 4" xfId="6143"/>
    <cellStyle name="Comma 5 2 8 3 5" xfId="10094"/>
    <cellStyle name="Comma 5 2 8 3 6" xfId="5330"/>
    <cellStyle name="Comma 5 2 8 4" xfId="1738"/>
    <cellStyle name="Comma 5 2 8 4 2" xfId="4117"/>
    <cellStyle name="Comma 5 2 8 4 2 2" xfId="9132"/>
    <cellStyle name="Comma 5 2 8 4 3" xfId="10586"/>
    <cellStyle name="Comma 5 2 8 4 4" xfId="7027"/>
    <cellStyle name="Comma 5 2 8 5" xfId="3073"/>
    <cellStyle name="Comma 5 2 8 5 2" xfId="8089"/>
    <cellStyle name="Comma 5 2 8 6" xfId="5650"/>
    <cellStyle name="Comma 5 2 8 7" xfId="9543"/>
    <cellStyle name="Comma 5 2 8 8" xfId="4620"/>
    <cellStyle name="Comma 5 2 9" xfId="647"/>
    <cellStyle name="Comma 5 2 9 2" xfId="995"/>
    <cellStyle name="Comma 5 2 9 2 2" xfId="1947"/>
    <cellStyle name="Comma 5 2 9 2 2 2" xfId="7236"/>
    <cellStyle name="Comma 5 2 9 2 3" xfId="3277"/>
    <cellStyle name="Comma 5 2 9 2 3 2" xfId="8293"/>
    <cellStyle name="Comma 5 2 9 2 4" xfId="6352"/>
    <cellStyle name="Comma 5 2 9 2 5" xfId="9747"/>
    <cellStyle name="Comma 5 2 9 2 6" xfId="4829"/>
    <cellStyle name="Comma 5 2 9 3" xfId="1387"/>
    <cellStyle name="Comma 5 2 9 3 2" xfId="2315"/>
    <cellStyle name="Comma 5 2 9 3 2 2" xfId="7597"/>
    <cellStyle name="Comma 5 2 9 3 3" xfId="3626"/>
    <cellStyle name="Comma 5 2 9 3 3 2" xfId="8641"/>
    <cellStyle name="Comma 5 2 9 3 4" xfId="6683"/>
    <cellStyle name="Comma 5 2 9 3 5" xfId="10095"/>
    <cellStyle name="Comma 5 2 9 3 6" xfId="5191"/>
    <cellStyle name="Comma 5 2 9 4" xfId="1599"/>
    <cellStyle name="Comma 5 2 9 4 2" xfId="3978"/>
    <cellStyle name="Comma 5 2 9 4 2 2" xfId="8993"/>
    <cellStyle name="Comma 5 2 9 4 3" xfId="10447"/>
    <cellStyle name="Comma 5 2 9 4 4" xfId="6888"/>
    <cellStyle name="Comma 5 2 9 5" xfId="2932"/>
    <cellStyle name="Comma 5 2 9 5 2" xfId="7948"/>
    <cellStyle name="Comma 5 2 9 6" xfId="6004"/>
    <cellStyle name="Comma 5 2 9 7" xfId="9404"/>
    <cellStyle name="Comma 5 2 9 8" xfId="4481"/>
    <cellStyle name="Comma 5 3" xfId="152"/>
    <cellStyle name="Comma 5 3 10" xfId="2911"/>
    <cellStyle name="Comma 5 3 10 2" xfId="9383"/>
    <cellStyle name="Comma 5 3 10 3" xfId="7927"/>
    <cellStyle name="Comma 5 3 11" xfId="5535"/>
    <cellStyle name="Comma 5 3 12" xfId="9353"/>
    <cellStyle name="Comma 5 3 13" xfId="4315"/>
    <cellStyle name="Comma 5 3 2" xfId="217"/>
    <cellStyle name="Comma 5 3 2 10" xfId="9485"/>
    <cellStyle name="Comma 5 3 2 11" xfId="4345"/>
    <cellStyle name="Comma 5 3 2 2" xfId="426"/>
    <cellStyle name="Comma 5 3 2 2 2" xfId="932"/>
    <cellStyle name="Comma 5 3 2 2 2 2" xfId="1884"/>
    <cellStyle name="Comma 5 3 2 2 2 2 2" xfId="7173"/>
    <cellStyle name="Comma 5 3 2 2 2 3" xfId="3280"/>
    <cellStyle name="Comma 5 3 2 2 2 3 2" xfId="8296"/>
    <cellStyle name="Comma 5 3 2 2 2 4" xfId="6289"/>
    <cellStyle name="Comma 5 3 2 2 2 5" xfId="9750"/>
    <cellStyle name="Comma 5 3 2 2 2 6" xfId="4766"/>
    <cellStyle name="Comma 5 3 2 2 3" xfId="998"/>
    <cellStyle name="Comma 5 3 2 2 3 2" xfId="1950"/>
    <cellStyle name="Comma 5 3 2 2 3 2 2" xfId="7239"/>
    <cellStyle name="Comma 5 3 2 2 3 3" xfId="3629"/>
    <cellStyle name="Comma 5 3 2 2 3 3 2" xfId="8644"/>
    <cellStyle name="Comma 5 3 2 2 3 4" xfId="6355"/>
    <cellStyle name="Comma 5 3 2 2 3 5" xfId="10098"/>
    <cellStyle name="Comma 5 3 2 2 3 6" xfId="4832"/>
    <cellStyle name="Comma 5 3 2 2 4" xfId="612"/>
    <cellStyle name="Comma 5 3 2 2 4 2" xfId="2600"/>
    <cellStyle name="Comma 5 3 2 2 4 2 2" xfId="7882"/>
    <cellStyle name="Comma 5 3 2 2 4 3" xfId="4263"/>
    <cellStyle name="Comma 5 3 2 2 4 3 2" xfId="9278"/>
    <cellStyle name="Comma 5 3 2 2 4 4" xfId="5970"/>
    <cellStyle name="Comma 5 3 2 2 4 5" xfId="10732"/>
    <cellStyle name="Comma 5 3 2 2 4 6" xfId="5476"/>
    <cellStyle name="Comma 5 3 2 2 5" xfId="1567"/>
    <cellStyle name="Comma 5 3 2 2 5 2" xfId="6856"/>
    <cellStyle name="Comma 5 3 2 2 6" xfId="3219"/>
    <cellStyle name="Comma 5 3 2 2 6 2" xfId="8235"/>
    <cellStyle name="Comma 5 3 2 2 7" xfId="5796"/>
    <cellStyle name="Comma 5 3 2 2 8" xfId="9689"/>
    <cellStyle name="Comma 5 3 2 2 9" xfId="4449"/>
    <cellStyle name="Comma 5 3 2 3" xfId="319"/>
    <cellStyle name="Comma 5 3 2 3 2" xfId="999"/>
    <cellStyle name="Comma 5 3 2 3 2 2" xfId="1951"/>
    <cellStyle name="Comma 5 3 2 3 2 2 2" xfId="7240"/>
    <cellStyle name="Comma 5 3 2 3 2 3" xfId="3281"/>
    <cellStyle name="Comma 5 3 2 3 2 3 2" xfId="8297"/>
    <cellStyle name="Comma 5 3 2 3 2 4" xfId="6356"/>
    <cellStyle name="Comma 5 3 2 3 2 5" xfId="9751"/>
    <cellStyle name="Comma 5 3 2 3 2 6" xfId="4833"/>
    <cellStyle name="Comma 5 3 2 3 3" xfId="828"/>
    <cellStyle name="Comma 5 3 2 3 3 2" xfId="2496"/>
    <cellStyle name="Comma 5 3 2 3 3 2 2" xfId="7778"/>
    <cellStyle name="Comma 5 3 2 3 3 3" xfId="3630"/>
    <cellStyle name="Comma 5 3 2 3 3 3 2" xfId="8645"/>
    <cellStyle name="Comma 5 3 2 3 3 4" xfId="6185"/>
    <cellStyle name="Comma 5 3 2 3 3 5" xfId="10099"/>
    <cellStyle name="Comma 5 3 2 3 3 6" xfId="5372"/>
    <cellStyle name="Comma 5 3 2 3 4" xfId="1780"/>
    <cellStyle name="Comma 5 3 2 3 4 2" xfId="4159"/>
    <cellStyle name="Comma 5 3 2 3 4 2 2" xfId="9174"/>
    <cellStyle name="Comma 5 3 2 3 4 3" xfId="10628"/>
    <cellStyle name="Comma 5 3 2 3 4 4" xfId="7069"/>
    <cellStyle name="Comma 5 3 2 3 5" xfId="3115"/>
    <cellStyle name="Comma 5 3 2 3 5 2" xfId="8131"/>
    <cellStyle name="Comma 5 3 2 3 6" xfId="5692"/>
    <cellStyle name="Comma 5 3 2 3 7" xfId="9585"/>
    <cellStyle name="Comma 5 3 2 3 8" xfId="4662"/>
    <cellStyle name="Comma 5 3 2 4" xfId="728"/>
    <cellStyle name="Comma 5 3 2 4 2" xfId="1680"/>
    <cellStyle name="Comma 5 3 2 4 2 2" xfId="6969"/>
    <cellStyle name="Comma 5 3 2 4 3" xfId="3279"/>
    <cellStyle name="Comma 5 3 2 4 3 2" xfId="8295"/>
    <cellStyle name="Comma 5 3 2 4 4" xfId="6085"/>
    <cellStyle name="Comma 5 3 2 4 5" xfId="9749"/>
    <cellStyle name="Comma 5 3 2 4 6" xfId="4562"/>
    <cellStyle name="Comma 5 3 2 5" xfId="997"/>
    <cellStyle name="Comma 5 3 2 5 2" xfId="1949"/>
    <cellStyle name="Comma 5 3 2 5 2 2" xfId="7238"/>
    <cellStyle name="Comma 5 3 2 5 3" xfId="3628"/>
    <cellStyle name="Comma 5 3 2 5 3 2" xfId="8643"/>
    <cellStyle name="Comma 5 3 2 5 4" xfId="6354"/>
    <cellStyle name="Comma 5 3 2 5 5" xfId="10097"/>
    <cellStyle name="Comma 5 3 2 5 6" xfId="4831"/>
    <cellStyle name="Comma 5 3 2 6" xfId="505"/>
    <cellStyle name="Comma 5 3 2 6 2" xfId="2396"/>
    <cellStyle name="Comma 5 3 2 6 2 2" xfId="7678"/>
    <cellStyle name="Comma 5 3 2 6 3" xfId="4059"/>
    <cellStyle name="Comma 5 3 2 6 3 2" xfId="9074"/>
    <cellStyle name="Comma 5 3 2 6 4" xfId="5866"/>
    <cellStyle name="Comma 5 3 2 6 5" xfId="10528"/>
    <cellStyle name="Comma 5 3 2 6 6" xfId="5272"/>
    <cellStyle name="Comma 5 3 2 7" xfId="1463"/>
    <cellStyle name="Comma 5 3 2 7 2" xfId="6752"/>
    <cellStyle name="Comma 5 3 2 8" xfId="3015"/>
    <cellStyle name="Comma 5 3 2 8 2" xfId="8031"/>
    <cellStyle name="Comma 5 3 2 9" xfId="5592"/>
    <cellStyle name="Comma 5 3 3" xfId="262"/>
    <cellStyle name="Comma 5 3 3 10" xfId="4388"/>
    <cellStyle name="Comma 5 3 3 2" xfId="364"/>
    <cellStyle name="Comma 5 3 3 2 2" xfId="1001"/>
    <cellStyle name="Comma 5 3 3 2 2 2" xfId="1953"/>
    <cellStyle name="Comma 5 3 3 2 2 2 2" xfId="7242"/>
    <cellStyle name="Comma 5 3 3 2 2 3" xfId="3283"/>
    <cellStyle name="Comma 5 3 3 2 2 3 2" xfId="8299"/>
    <cellStyle name="Comma 5 3 3 2 2 4" xfId="6358"/>
    <cellStyle name="Comma 5 3 3 2 2 5" xfId="9753"/>
    <cellStyle name="Comma 5 3 3 2 2 6" xfId="4835"/>
    <cellStyle name="Comma 5 3 3 2 3" xfId="871"/>
    <cellStyle name="Comma 5 3 3 2 3 2" xfId="2539"/>
    <cellStyle name="Comma 5 3 3 2 3 2 2" xfId="7821"/>
    <cellStyle name="Comma 5 3 3 2 3 3" xfId="3632"/>
    <cellStyle name="Comma 5 3 3 2 3 3 2" xfId="8647"/>
    <cellStyle name="Comma 5 3 3 2 3 4" xfId="6228"/>
    <cellStyle name="Comma 5 3 3 2 3 5" xfId="10101"/>
    <cellStyle name="Comma 5 3 3 2 3 6" xfId="5415"/>
    <cellStyle name="Comma 5 3 3 2 4" xfId="1823"/>
    <cellStyle name="Comma 5 3 3 2 4 2" xfId="4202"/>
    <cellStyle name="Comma 5 3 3 2 4 2 2" xfId="9217"/>
    <cellStyle name="Comma 5 3 3 2 4 3" xfId="10671"/>
    <cellStyle name="Comma 5 3 3 2 4 4" xfId="7112"/>
    <cellStyle name="Comma 5 3 3 2 5" xfId="3158"/>
    <cellStyle name="Comma 5 3 3 2 5 2" xfId="8174"/>
    <cellStyle name="Comma 5 3 3 2 6" xfId="5735"/>
    <cellStyle name="Comma 5 3 3 2 7" xfId="9628"/>
    <cellStyle name="Comma 5 3 3 2 8" xfId="4705"/>
    <cellStyle name="Comma 5 3 3 3" xfId="771"/>
    <cellStyle name="Comma 5 3 3 3 2" xfId="1723"/>
    <cellStyle name="Comma 5 3 3 3 2 2" xfId="7012"/>
    <cellStyle name="Comma 5 3 3 3 3" xfId="3282"/>
    <cellStyle name="Comma 5 3 3 3 3 2" xfId="8298"/>
    <cellStyle name="Comma 5 3 3 3 4" xfId="6128"/>
    <cellStyle name="Comma 5 3 3 3 5" xfId="9752"/>
    <cellStyle name="Comma 5 3 3 3 6" xfId="4605"/>
    <cellStyle name="Comma 5 3 3 4" xfId="1000"/>
    <cellStyle name="Comma 5 3 3 4 2" xfId="1952"/>
    <cellStyle name="Comma 5 3 3 4 2 2" xfId="7241"/>
    <cellStyle name="Comma 5 3 3 4 3" xfId="3631"/>
    <cellStyle name="Comma 5 3 3 4 3 2" xfId="8646"/>
    <cellStyle name="Comma 5 3 3 4 4" xfId="6357"/>
    <cellStyle name="Comma 5 3 3 4 5" xfId="10100"/>
    <cellStyle name="Comma 5 3 3 4 6" xfId="4834"/>
    <cellStyle name="Comma 5 3 3 5" xfId="551"/>
    <cellStyle name="Comma 5 3 3 5 2" xfId="2439"/>
    <cellStyle name="Comma 5 3 3 5 2 2" xfId="7721"/>
    <cellStyle name="Comma 5 3 3 5 3" xfId="4102"/>
    <cellStyle name="Comma 5 3 3 5 3 2" xfId="9117"/>
    <cellStyle name="Comma 5 3 3 5 4" xfId="5909"/>
    <cellStyle name="Comma 5 3 3 5 5" xfId="10571"/>
    <cellStyle name="Comma 5 3 3 5 6" xfId="5315"/>
    <cellStyle name="Comma 5 3 3 6" xfId="1506"/>
    <cellStyle name="Comma 5 3 3 6 2" xfId="6795"/>
    <cellStyle name="Comma 5 3 3 7" xfId="3058"/>
    <cellStyle name="Comma 5 3 3 7 2" xfId="8074"/>
    <cellStyle name="Comma 5 3 3 8" xfId="5635"/>
    <cellStyle name="Comma 5 3 3 9" xfId="9528"/>
    <cellStyle name="Comma 5 3 4" xfId="183"/>
    <cellStyle name="Comma 5 3 4 10" xfId="4420"/>
    <cellStyle name="Comma 5 3 4 2" xfId="397"/>
    <cellStyle name="Comma 5 3 4 2 2" xfId="1003"/>
    <cellStyle name="Comma 5 3 4 2 2 2" xfId="1955"/>
    <cellStyle name="Comma 5 3 4 2 2 2 2" xfId="7244"/>
    <cellStyle name="Comma 5 3 4 2 2 3" xfId="3285"/>
    <cellStyle name="Comma 5 3 4 2 2 3 2" xfId="8301"/>
    <cellStyle name="Comma 5 3 4 2 2 4" xfId="6360"/>
    <cellStyle name="Comma 5 3 4 2 2 5" xfId="9755"/>
    <cellStyle name="Comma 5 3 4 2 2 6" xfId="4837"/>
    <cellStyle name="Comma 5 3 4 2 3" xfId="903"/>
    <cellStyle name="Comma 5 3 4 2 3 2" xfId="2571"/>
    <cellStyle name="Comma 5 3 4 2 3 2 2" xfId="7853"/>
    <cellStyle name="Comma 5 3 4 2 3 3" xfId="3634"/>
    <cellStyle name="Comma 5 3 4 2 3 3 2" xfId="8649"/>
    <cellStyle name="Comma 5 3 4 2 3 4" xfId="6260"/>
    <cellStyle name="Comma 5 3 4 2 3 5" xfId="10103"/>
    <cellStyle name="Comma 5 3 4 2 3 6" xfId="5447"/>
    <cellStyle name="Comma 5 3 4 2 4" xfId="1855"/>
    <cellStyle name="Comma 5 3 4 2 4 2" xfId="4234"/>
    <cellStyle name="Comma 5 3 4 2 4 2 2" xfId="9249"/>
    <cellStyle name="Comma 5 3 4 2 4 3" xfId="10703"/>
    <cellStyle name="Comma 5 3 4 2 4 4" xfId="7144"/>
    <cellStyle name="Comma 5 3 4 2 5" xfId="3190"/>
    <cellStyle name="Comma 5 3 4 2 5 2" xfId="8206"/>
    <cellStyle name="Comma 5 3 4 2 6" xfId="5767"/>
    <cellStyle name="Comma 5 3 4 2 7" xfId="9660"/>
    <cellStyle name="Comma 5 3 4 2 8" xfId="4737"/>
    <cellStyle name="Comma 5 3 4 3" xfId="698"/>
    <cellStyle name="Comma 5 3 4 3 2" xfId="1650"/>
    <cellStyle name="Comma 5 3 4 3 2 2" xfId="6939"/>
    <cellStyle name="Comma 5 3 4 3 3" xfId="3284"/>
    <cellStyle name="Comma 5 3 4 3 3 2" xfId="8300"/>
    <cellStyle name="Comma 5 3 4 3 4" xfId="6055"/>
    <cellStyle name="Comma 5 3 4 3 5" xfId="9754"/>
    <cellStyle name="Comma 5 3 4 3 6" xfId="4532"/>
    <cellStyle name="Comma 5 3 4 4" xfId="1002"/>
    <cellStyle name="Comma 5 3 4 4 2" xfId="1954"/>
    <cellStyle name="Comma 5 3 4 4 2 2" xfId="7243"/>
    <cellStyle name="Comma 5 3 4 4 3" xfId="3633"/>
    <cellStyle name="Comma 5 3 4 4 3 2" xfId="8648"/>
    <cellStyle name="Comma 5 3 4 4 4" xfId="6359"/>
    <cellStyle name="Comma 5 3 4 4 5" xfId="10102"/>
    <cellStyle name="Comma 5 3 4 4 6" xfId="4836"/>
    <cellStyle name="Comma 5 3 4 5" xfId="583"/>
    <cellStyle name="Comma 5 3 4 5 2" xfId="2366"/>
    <cellStyle name="Comma 5 3 4 5 2 2" xfId="7648"/>
    <cellStyle name="Comma 5 3 4 5 3" xfId="4029"/>
    <cellStyle name="Comma 5 3 4 5 3 2" xfId="9044"/>
    <cellStyle name="Comma 5 3 4 5 4" xfId="5941"/>
    <cellStyle name="Comma 5 3 4 5 5" xfId="10498"/>
    <cellStyle name="Comma 5 3 4 5 6" xfId="5242"/>
    <cellStyle name="Comma 5 3 4 6" xfId="1538"/>
    <cellStyle name="Comma 5 3 4 6 2" xfId="6827"/>
    <cellStyle name="Comma 5 3 4 7" xfId="2985"/>
    <cellStyle name="Comma 5 3 4 7 2" xfId="8001"/>
    <cellStyle name="Comma 5 3 4 8" xfId="5562"/>
    <cellStyle name="Comma 5 3 4 9" xfId="9455"/>
    <cellStyle name="Comma 5 3 5" xfId="289"/>
    <cellStyle name="Comma 5 3 5 2" xfId="1004"/>
    <cellStyle name="Comma 5 3 5 2 2" xfId="1956"/>
    <cellStyle name="Comma 5 3 5 2 2 2" xfId="7245"/>
    <cellStyle name="Comma 5 3 5 2 3" xfId="3286"/>
    <cellStyle name="Comma 5 3 5 2 3 2" xfId="8302"/>
    <cellStyle name="Comma 5 3 5 2 4" xfId="6361"/>
    <cellStyle name="Comma 5 3 5 2 5" xfId="9756"/>
    <cellStyle name="Comma 5 3 5 2 6" xfId="4838"/>
    <cellStyle name="Comma 5 3 5 3" xfId="798"/>
    <cellStyle name="Comma 5 3 5 3 2" xfId="2466"/>
    <cellStyle name="Comma 5 3 5 3 2 2" xfId="7748"/>
    <cellStyle name="Comma 5 3 5 3 3" xfId="3635"/>
    <cellStyle name="Comma 5 3 5 3 3 2" xfId="8650"/>
    <cellStyle name="Comma 5 3 5 3 4" xfId="6155"/>
    <cellStyle name="Comma 5 3 5 3 5" xfId="10104"/>
    <cellStyle name="Comma 5 3 5 3 6" xfId="5342"/>
    <cellStyle name="Comma 5 3 5 4" xfId="1750"/>
    <cellStyle name="Comma 5 3 5 4 2" xfId="4129"/>
    <cellStyle name="Comma 5 3 5 4 2 2" xfId="9144"/>
    <cellStyle name="Comma 5 3 5 4 3" xfId="10598"/>
    <cellStyle name="Comma 5 3 5 4 4" xfId="7039"/>
    <cellStyle name="Comma 5 3 5 5" xfId="3085"/>
    <cellStyle name="Comma 5 3 5 5 2" xfId="8101"/>
    <cellStyle name="Comma 5 3 5 6" xfId="5662"/>
    <cellStyle name="Comma 5 3 5 7" xfId="9555"/>
    <cellStyle name="Comma 5 3 5 8" xfId="4632"/>
    <cellStyle name="Comma 5 3 6" xfId="671"/>
    <cellStyle name="Comma 5 3 6 2" xfId="1005"/>
    <cellStyle name="Comma 5 3 6 2 2" xfId="1957"/>
    <cellStyle name="Comma 5 3 6 2 2 2" xfId="7246"/>
    <cellStyle name="Comma 5 3 6 2 3" xfId="3287"/>
    <cellStyle name="Comma 5 3 6 2 3 2" xfId="8303"/>
    <cellStyle name="Comma 5 3 6 2 4" xfId="6362"/>
    <cellStyle name="Comma 5 3 6 2 5" xfId="9757"/>
    <cellStyle name="Comma 5 3 6 2 6" xfId="4839"/>
    <cellStyle name="Comma 5 3 6 3" xfId="1396"/>
    <cellStyle name="Comma 5 3 6 3 2" xfId="2339"/>
    <cellStyle name="Comma 5 3 6 3 2 2" xfId="7621"/>
    <cellStyle name="Comma 5 3 6 3 3" xfId="3636"/>
    <cellStyle name="Comma 5 3 6 3 3 2" xfId="8651"/>
    <cellStyle name="Comma 5 3 6 3 4" xfId="6692"/>
    <cellStyle name="Comma 5 3 6 3 5" xfId="10105"/>
    <cellStyle name="Comma 5 3 6 3 6" xfId="5215"/>
    <cellStyle name="Comma 5 3 6 4" xfId="1623"/>
    <cellStyle name="Comma 5 3 6 4 2" xfId="4002"/>
    <cellStyle name="Comma 5 3 6 4 2 2" xfId="9017"/>
    <cellStyle name="Comma 5 3 6 4 3" xfId="10471"/>
    <cellStyle name="Comma 5 3 6 4 4" xfId="6912"/>
    <cellStyle name="Comma 5 3 6 5" xfId="2956"/>
    <cellStyle name="Comma 5 3 6 5 2" xfId="7972"/>
    <cellStyle name="Comma 5 3 6 6" xfId="6028"/>
    <cellStyle name="Comma 5 3 6 7" xfId="9428"/>
    <cellStyle name="Comma 5 3 6 8" xfId="4505"/>
    <cellStyle name="Comma 5 3 7" xfId="996"/>
    <cellStyle name="Comma 5 3 7 2" xfId="1948"/>
    <cellStyle name="Comma 5 3 7 2 2" xfId="7237"/>
    <cellStyle name="Comma 5 3 7 3" xfId="3278"/>
    <cellStyle name="Comma 5 3 7 3 2" xfId="8294"/>
    <cellStyle name="Comma 5 3 7 4" xfId="6353"/>
    <cellStyle name="Comma 5 3 7 5" xfId="9748"/>
    <cellStyle name="Comma 5 3 7 6" xfId="4830"/>
    <cellStyle name="Comma 5 3 8" xfId="471"/>
    <cellStyle name="Comma 5 3 8 2" xfId="2294"/>
    <cellStyle name="Comma 5 3 8 2 2" xfId="7576"/>
    <cellStyle name="Comma 5 3 8 3" xfId="3627"/>
    <cellStyle name="Comma 5 3 8 3 2" xfId="8642"/>
    <cellStyle name="Comma 5 3 8 4" xfId="5835"/>
    <cellStyle name="Comma 5 3 8 5" xfId="10096"/>
    <cellStyle name="Comma 5 3 8 6" xfId="5170"/>
    <cellStyle name="Comma 5 3 9" xfId="1430"/>
    <cellStyle name="Comma 5 3 9 2" xfId="3957"/>
    <cellStyle name="Comma 5 3 9 2 2" xfId="8972"/>
    <cellStyle name="Comma 5 3 9 3" xfId="10426"/>
    <cellStyle name="Comma 5 3 9 4" xfId="6721"/>
    <cellStyle name="Comma 5 4" xfId="160"/>
    <cellStyle name="Comma 5 4 10" xfId="2919"/>
    <cellStyle name="Comma 5 4 10 2" xfId="9391"/>
    <cellStyle name="Comma 5 4 10 3" xfId="7935"/>
    <cellStyle name="Comma 5 4 11" xfId="5543"/>
    <cellStyle name="Comma 5 4 12" xfId="9361"/>
    <cellStyle name="Comma 5 4 13" xfId="4321"/>
    <cellStyle name="Comma 5 4 2" xfId="225"/>
    <cellStyle name="Comma 5 4 2 10" xfId="9493"/>
    <cellStyle name="Comma 5 4 2 11" xfId="4353"/>
    <cellStyle name="Comma 5 4 2 2" xfId="434"/>
    <cellStyle name="Comma 5 4 2 2 2" xfId="940"/>
    <cellStyle name="Comma 5 4 2 2 2 2" xfId="1892"/>
    <cellStyle name="Comma 5 4 2 2 2 2 2" xfId="7181"/>
    <cellStyle name="Comma 5 4 2 2 2 3" xfId="3290"/>
    <cellStyle name="Comma 5 4 2 2 2 3 2" xfId="8306"/>
    <cellStyle name="Comma 5 4 2 2 2 4" xfId="6297"/>
    <cellStyle name="Comma 5 4 2 2 2 5" xfId="9760"/>
    <cellStyle name="Comma 5 4 2 2 2 6" xfId="4774"/>
    <cellStyle name="Comma 5 4 2 2 3" xfId="1008"/>
    <cellStyle name="Comma 5 4 2 2 3 2" xfId="1960"/>
    <cellStyle name="Comma 5 4 2 2 3 2 2" xfId="7249"/>
    <cellStyle name="Comma 5 4 2 2 3 3" xfId="3639"/>
    <cellStyle name="Comma 5 4 2 2 3 3 2" xfId="8654"/>
    <cellStyle name="Comma 5 4 2 2 3 4" xfId="6365"/>
    <cellStyle name="Comma 5 4 2 2 3 5" xfId="10108"/>
    <cellStyle name="Comma 5 4 2 2 3 6" xfId="4842"/>
    <cellStyle name="Comma 5 4 2 2 4" xfId="620"/>
    <cellStyle name="Comma 5 4 2 2 4 2" xfId="2608"/>
    <cellStyle name="Comma 5 4 2 2 4 2 2" xfId="7890"/>
    <cellStyle name="Comma 5 4 2 2 4 3" xfId="4271"/>
    <cellStyle name="Comma 5 4 2 2 4 3 2" xfId="9286"/>
    <cellStyle name="Comma 5 4 2 2 4 4" xfId="5978"/>
    <cellStyle name="Comma 5 4 2 2 4 5" xfId="10740"/>
    <cellStyle name="Comma 5 4 2 2 4 6" xfId="5484"/>
    <cellStyle name="Comma 5 4 2 2 5" xfId="1575"/>
    <cellStyle name="Comma 5 4 2 2 5 2" xfId="6864"/>
    <cellStyle name="Comma 5 4 2 2 6" xfId="3227"/>
    <cellStyle name="Comma 5 4 2 2 6 2" xfId="8243"/>
    <cellStyle name="Comma 5 4 2 2 7" xfId="5804"/>
    <cellStyle name="Comma 5 4 2 2 8" xfId="9697"/>
    <cellStyle name="Comma 5 4 2 2 9" xfId="4457"/>
    <cellStyle name="Comma 5 4 2 3" xfId="327"/>
    <cellStyle name="Comma 5 4 2 3 2" xfId="1009"/>
    <cellStyle name="Comma 5 4 2 3 2 2" xfId="1961"/>
    <cellStyle name="Comma 5 4 2 3 2 2 2" xfId="7250"/>
    <cellStyle name="Comma 5 4 2 3 2 3" xfId="3291"/>
    <cellStyle name="Comma 5 4 2 3 2 3 2" xfId="8307"/>
    <cellStyle name="Comma 5 4 2 3 2 4" xfId="6366"/>
    <cellStyle name="Comma 5 4 2 3 2 5" xfId="9761"/>
    <cellStyle name="Comma 5 4 2 3 2 6" xfId="4843"/>
    <cellStyle name="Comma 5 4 2 3 3" xfId="836"/>
    <cellStyle name="Comma 5 4 2 3 3 2" xfId="2504"/>
    <cellStyle name="Comma 5 4 2 3 3 2 2" xfId="7786"/>
    <cellStyle name="Comma 5 4 2 3 3 3" xfId="3640"/>
    <cellStyle name="Comma 5 4 2 3 3 3 2" xfId="8655"/>
    <cellStyle name="Comma 5 4 2 3 3 4" xfId="6193"/>
    <cellStyle name="Comma 5 4 2 3 3 5" xfId="10109"/>
    <cellStyle name="Comma 5 4 2 3 3 6" xfId="5380"/>
    <cellStyle name="Comma 5 4 2 3 4" xfId="1788"/>
    <cellStyle name="Comma 5 4 2 3 4 2" xfId="4167"/>
    <cellStyle name="Comma 5 4 2 3 4 2 2" xfId="9182"/>
    <cellStyle name="Comma 5 4 2 3 4 3" xfId="10636"/>
    <cellStyle name="Comma 5 4 2 3 4 4" xfId="7077"/>
    <cellStyle name="Comma 5 4 2 3 5" xfId="3123"/>
    <cellStyle name="Comma 5 4 2 3 5 2" xfId="8139"/>
    <cellStyle name="Comma 5 4 2 3 6" xfId="5700"/>
    <cellStyle name="Comma 5 4 2 3 7" xfId="9593"/>
    <cellStyle name="Comma 5 4 2 3 8" xfId="4670"/>
    <cellStyle name="Comma 5 4 2 4" xfId="736"/>
    <cellStyle name="Comma 5 4 2 4 2" xfId="1688"/>
    <cellStyle name="Comma 5 4 2 4 2 2" xfId="6977"/>
    <cellStyle name="Comma 5 4 2 4 3" xfId="3289"/>
    <cellStyle name="Comma 5 4 2 4 3 2" xfId="8305"/>
    <cellStyle name="Comma 5 4 2 4 4" xfId="6093"/>
    <cellStyle name="Comma 5 4 2 4 5" xfId="9759"/>
    <cellStyle name="Comma 5 4 2 4 6" xfId="4570"/>
    <cellStyle name="Comma 5 4 2 5" xfId="1007"/>
    <cellStyle name="Comma 5 4 2 5 2" xfId="1959"/>
    <cellStyle name="Comma 5 4 2 5 2 2" xfId="7248"/>
    <cellStyle name="Comma 5 4 2 5 3" xfId="3638"/>
    <cellStyle name="Comma 5 4 2 5 3 2" xfId="8653"/>
    <cellStyle name="Comma 5 4 2 5 4" xfId="6364"/>
    <cellStyle name="Comma 5 4 2 5 5" xfId="10107"/>
    <cellStyle name="Comma 5 4 2 5 6" xfId="4841"/>
    <cellStyle name="Comma 5 4 2 6" xfId="513"/>
    <cellStyle name="Comma 5 4 2 6 2" xfId="2404"/>
    <cellStyle name="Comma 5 4 2 6 2 2" xfId="7686"/>
    <cellStyle name="Comma 5 4 2 6 3" xfId="4067"/>
    <cellStyle name="Comma 5 4 2 6 3 2" xfId="9082"/>
    <cellStyle name="Comma 5 4 2 6 4" xfId="5874"/>
    <cellStyle name="Comma 5 4 2 6 5" xfId="10536"/>
    <cellStyle name="Comma 5 4 2 6 6" xfId="5280"/>
    <cellStyle name="Comma 5 4 2 7" xfId="1471"/>
    <cellStyle name="Comma 5 4 2 7 2" xfId="6760"/>
    <cellStyle name="Comma 5 4 2 8" xfId="3023"/>
    <cellStyle name="Comma 5 4 2 8 2" xfId="8039"/>
    <cellStyle name="Comma 5 4 2 9" xfId="5600"/>
    <cellStyle name="Comma 5 4 3" xfId="270"/>
    <cellStyle name="Comma 5 4 3 10" xfId="4396"/>
    <cellStyle name="Comma 5 4 3 2" xfId="372"/>
    <cellStyle name="Comma 5 4 3 2 2" xfId="1011"/>
    <cellStyle name="Comma 5 4 3 2 2 2" xfId="1963"/>
    <cellStyle name="Comma 5 4 3 2 2 2 2" xfId="7252"/>
    <cellStyle name="Comma 5 4 3 2 2 3" xfId="3293"/>
    <cellStyle name="Comma 5 4 3 2 2 3 2" xfId="8309"/>
    <cellStyle name="Comma 5 4 3 2 2 4" xfId="6368"/>
    <cellStyle name="Comma 5 4 3 2 2 5" xfId="9763"/>
    <cellStyle name="Comma 5 4 3 2 2 6" xfId="4845"/>
    <cellStyle name="Comma 5 4 3 2 3" xfId="879"/>
    <cellStyle name="Comma 5 4 3 2 3 2" xfId="2547"/>
    <cellStyle name="Comma 5 4 3 2 3 2 2" xfId="7829"/>
    <cellStyle name="Comma 5 4 3 2 3 3" xfId="3642"/>
    <cellStyle name="Comma 5 4 3 2 3 3 2" xfId="8657"/>
    <cellStyle name="Comma 5 4 3 2 3 4" xfId="6236"/>
    <cellStyle name="Comma 5 4 3 2 3 5" xfId="10111"/>
    <cellStyle name="Comma 5 4 3 2 3 6" xfId="5423"/>
    <cellStyle name="Comma 5 4 3 2 4" xfId="1831"/>
    <cellStyle name="Comma 5 4 3 2 4 2" xfId="4210"/>
    <cellStyle name="Comma 5 4 3 2 4 2 2" xfId="9225"/>
    <cellStyle name="Comma 5 4 3 2 4 3" xfId="10679"/>
    <cellStyle name="Comma 5 4 3 2 4 4" xfId="7120"/>
    <cellStyle name="Comma 5 4 3 2 5" xfId="3166"/>
    <cellStyle name="Comma 5 4 3 2 5 2" xfId="8182"/>
    <cellStyle name="Comma 5 4 3 2 6" xfId="5743"/>
    <cellStyle name="Comma 5 4 3 2 7" xfId="9636"/>
    <cellStyle name="Comma 5 4 3 2 8" xfId="4713"/>
    <cellStyle name="Comma 5 4 3 3" xfId="779"/>
    <cellStyle name="Comma 5 4 3 3 2" xfId="1731"/>
    <cellStyle name="Comma 5 4 3 3 2 2" xfId="7020"/>
    <cellStyle name="Comma 5 4 3 3 3" xfId="3292"/>
    <cellStyle name="Comma 5 4 3 3 3 2" xfId="8308"/>
    <cellStyle name="Comma 5 4 3 3 4" xfId="6136"/>
    <cellStyle name="Comma 5 4 3 3 5" xfId="9762"/>
    <cellStyle name="Comma 5 4 3 3 6" xfId="4613"/>
    <cellStyle name="Comma 5 4 3 4" xfId="1010"/>
    <cellStyle name="Comma 5 4 3 4 2" xfId="1962"/>
    <cellStyle name="Comma 5 4 3 4 2 2" xfId="7251"/>
    <cellStyle name="Comma 5 4 3 4 3" xfId="3641"/>
    <cellStyle name="Comma 5 4 3 4 3 2" xfId="8656"/>
    <cellStyle name="Comma 5 4 3 4 4" xfId="6367"/>
    <cellStyle name="Comma 5 4 3 4 5" xfId="10110"/>
    <cellStyle name="Comma 5 4 3 4 6" xfId="4844"/>
    <cellStyle name="Comma 5 4 3 5" xfId="559"/>
    <cellStyle name="Comma 5 4 3 5 2" xfId="2447"/>
    <cellStyle name="Comma 5 4 3 5 2 2" xfId="7729"/>
    <cellStyle name="Comma 5 4 3 5 3" xfId="4110"/>
    <cellStyle name="Comma 5 4 3 5 3 2" xfId="9125"/>
    <cellStyle name="Comma 5 4 3 5 4" xfId="5917"/>
    <cellStyle name="Comma 5 4 3 5 5" xfId="10579"/>
    <cellStyle name="Comma 5 4 3 5 6" xfId="5323"/>
    <cellStyle name="Comma 5 4 3 6" xfId="1514"/>
    <cellStyle name="Comma 5 4 3 6 2" xfId="6803"/>
    <cellStyle name="Comma 5 4 3 7" xfId="3066"/>
    <cellStyle name="Comma 5 4 3 7 2" xfId="8082"/>
    <cellStyle name="Comma 5 4 3 8" xfId="5643"/>
    <cellStyle name="Comma 5 4 3 9" xfId="9536"/>
    <cellStyle name="Comma 5 4 4" xfId="189"/>
    <cellStyle name="Comma 5 4 4 10" xfId="4426"/>
    <cellStyle name="Comma 5 4 4 2" xfId="403"/>
    <cellStyle name="Comma 5 4 4 2 2" xfId="1013"/>
    <cellStyle name="Comma 5 4 4 2 2 2" xfId="1965"/>
    <cellStyle name="Comma 5 4 4 2 2 2 2" xfId="7254"/>
    <cellStyle name="Comma 5 4 4 2 2 3" xfId="3295"/>
    <cellStyle name="Comma 5 4 4 2 2 3 2" xfId="8311"/>
    <cellStyle name="Comma 5 4 4 2 2 4" xfId="6370"/>
    <cellStyle name="Comma 5 4 4 2 2 5" xfId="9765"/>
    <cellStyle name="Comma 5 4 4 2 2 6" xfId="4847"/>
    <cellStyle name="Comma 5 4 4 2 3" xfId="909"/>
    <cellStyle name="Comma 5 4 4 2 3 2" xfId="2577"/>
    <cellStyle name="Comma 5 4 4 2 3 2 2" xfId="7859"/>
    <cellStyle name="Comma 5 4 4 2 3 3" xfId="3644"/>
    <cellStyle name="Comma 5 4 4 2 3 3 2" xfId="8659"/>
    <cellStyle name="Comma 5 4 4 2 3 4" xfId="6266"/>
    <cellStyle name="Comma 5 4 4 2 3 5" xfId="10113"/>
    <cellStyle name="Comma 5 4 4 2 3 6" xfId="5453"/>
    <cellStyle name="Comma 5 4 4 2 4" xfId="1861"/>
    <cellStyle name="Comma 5 4 4 2 4 2" xfId="4240"/>
    <cellStyle name="Comma 5 4 4 2 4 2 2" xfId="9255"/>
    <cellStyle name="Comma 5 4 4 2 4 3" xfId="10709"/>
    <cellStyle name="Comma 5 4 4 2 4 4" xfId="7150"/>
    <cellStyle name="Comma 5 4 4 2 5" xfId="3196"/>
    <cellStyle name="Comma 5 4 4 2 5 2" xfId="8212"/>
    <cellStyle name="Comma 5 4 4 2 6" xfId="5773"/>
    <cellStyle name="Comma 5 4 4 2 7" xfId="9666"/>
    <cellStyle name="Comma 5 4 4 2 8" xfId="4743"/>
    <cellStyle name="Comma 5 4 4 3" xfId="704"/>
    <cellStyle name="Comma 5 4 4 3 2" xfId="1656"/>
    <cellStyle name="Comma 5 4 4 3 2 2" xfId="6945"/>
    <cellStyle name="Comma 5 4 4 3 3" xfId="3294"/>
    <cellStyle name="Comma 5 4 4 3 3 2" xfId="8310"/>
    <cellStyle name="Comma 5 4 4 3 4" xfId="6061"/>
    <cellStyle name="Comma 5 4 4 3 5" xfId="9764"/>
    <cellStyle name="Comma 5 4 4 3 6" xfId="4538"/>
    <cellStyle name="Comma 5 4 4 4" xfId="1012"/>
    <cellStyle name="Comma 5 4 4 4 2" xfId="1964"/>
    <cellStyle name="Comma 5 4 4 4 2 2" xfId="7253"/>
    <cellStyle name="Comma 5 4 4 4 3" xfId="3643"/>
    <cellStyle name="Comma 5 4 4 4 3 2" xfId="8658"/>
    <cellStyle name="Comma 5 4 4 4 4" xfId="6369"/>
    <cellStyle name="Comma 5 4 4 4 5" xfId="10112"/>
    <cellStyle name="Comma 5 4 4 4 6" xfId="4846"/>
    <cellStyle name="Comma 5 4 4 5" xfId="589"/>
    <cellStyle name="Comma 5 4 4 5 2" xfId="2372"/>
    <cellStyle name="Comma 5 4 4 5 2 2" xfId="7654"/>
    <cellStyle name="Comma 5 4 4 5 3" xfId="4035"/>
    <cellStyle name="Comma 5 4 4 5 3 2" xfId="9050"/>
    <cellStyle name="Comma 5 4 4 5 4" xfId="5947"/>
    <cellStyle name="Comma 5 4 4 5 5" xfId="10504"/>
    <cellStyle name="Comma 5 4 4 5 6" xfId="5248"/>
    <cellStyle name="Comma 5 4 4 6" xfId="1544"/>
    <cellStyle name="Comma 5 4 4 6 2" xfId="6833"/>
    <cellStyle name="Comma 5 4 4 7" xfId="2991"/>
    <cellStyle name="Comma 5 4 4 7 2" xfId="8007"/>
    <cellStyle name="Comma 5 4 4 8" xfId="5568"/>
    <cellStyle name="Comma 5 4 4 9" xfId="9461"/>
    <cellStyle name="Comma 5 4 5" xfId="295"/>
    <cellStyle name="Comma 5 4 5 2" xfId="1014"/>
    <cellStyle name="Comma 5 4 5 2 2" xfId="1966"/>
    <cellStyle name="Comma 5 4 5 2 2 2" xfId="7255"/>
    <cellStyle name="Comma 5 4 5 2 3" xfId="3296"/>
    <cellStyle name="Comma 5 4 5 2 3 2" xfId="8312"/>
    <cellStyle name="Comma 5 4 5 2 4" xfId="6371"/>
    <cellStyle name="Comma 5 4 5 2 5" xfId="9766"/>
    <cellStyle name="Comma 5 4 5 2 6" xfId="4848"/>
    <cellStyle name="Comma 5 4 5 3" xfId="804"/>
    <cellStyle name="Comma 5 4 5 3 2" xfId="2472"/>
    <cellStyle name="Comma 5 4 5 3 2 2" xfId="7754"/>
    <cellStyle name="Comma 5 4 5 3 3" xfId="3645"/>
    <cellStyle name="Comma 5 4 5 3 3 2" xfId="8660"/>
    <cellStyle name="Comma 5 4 5 3 4" xfId="6161"/>
    <cellStyle name="Comma 5 4 5 3 5" xfId="10114"/>
    <cellStyle name="Comma 5 4 5 3 6" xfId="5348"/>
    <cellStyle name="Comma 5 4 5 4" xfId="1756"/>
    <cellStyle name="Comma 5 4 5 4 2" xfId="4135"/>
    <cellStyle name="Comma 5 4 5 4 2 2" xfId="9150"/>
    <cellStyle name="Comma 5 4 5 4 3" xfId="10604"/>
    <cellStyle name="Comma 5 4 5 4 4" xfId="7045"/>
    <cellStyle name="Comma 5 4 5 5" xfId="3091"/>
    <cellStyle name="Comma 5 4 5 5 2" xfId="8107"/>
    <cellStyle name="Comma 5 4 5 6" xfId="5668"/>
    <cellStyle name="Comma 5 4 5 7" xfId="9561"/>
    <cellStyle name="Comma 5 4 5 8" xfId="4638"/>
    <cellStyle name="Comma 5 4 6" xfId="679"/>
    <cellStyle name="Comma 5 4 6 2" xfId="1015"/>
    <cellStyle name="Comma 5 4 6 2 2" xfId="1967"/>
    <cellStyle name="Comma 5 4 6 2 2 2" xfId="7256"/>
    <cellStyle name="Comma 5 4 6 2 3" xfId="3297"/>
    <cellStyle name="Comma 5 4 6 2 3 2" xfId="8313"/>
    <cellStyle name="Comma 5 4 6 2 4" xfId="6372"/>
    <cellStyle name="Comma 5 4 6 2 5" xfId="9767"/>
    <cellStyle name="Comma 5 4 6 2 6" xfId="4849"/>
    <cellStyle name="Comma 5 4 6 3" xfId="1380"/>
    <cellStyle name="Comma 5 4 6 3 2" xfId="2347"/>
    <cellStyle name="Comma 5 4 6 3 2 2" xfId="7629"/>
    <cellStyle name="Comma 5 4 6 3 3" xfId="3646"/>
    <cellStyle name="Comma 5 4 6 3 3 2" xfId="8661"/>
    <cellStyle name="Comma 5 4 6 3 4" xfId="6676"/>
    <cellStyle name="Comma 5 4 6 3 5" xfId="10115"/>
    <cellStyle name="Comma 5 4 6 3 6" xfId="5223"/>
    <cellStyle name="Comma 5 4 6 4" xfId="1631"/>
    <cellStyle name="Comma 5 4 6 4 2" xfId="4010"/>
    <cellStyle name="Comma 5 4 6 4 2 2" xfId="9025"/>
    <cellStyle name="Comma 5 4 6 4 3" xfId="10479"/>
    <cellStyle name="Comma 5 4 6 4 4" xfId="6920"/>
    <cellStyle name="Comma 5 4 6 5" xfId="2964"/>
    <cellStyle name="Comma 5 4 6 5 2" xfId="7980"/>
    <cellStyle name="Comma 5 4 6 6" xfId="6036"/>
    <cellStyle name="Comma 5 4 6 7" xfId="9436"/>
    <cellStyle name="Comma 5 4 6 8" xfId="4513"/>
    <cellStyle name="Comma 5 4 7" xfId="1006"/>
    <cellStyle name="Comma 5 4 7 2" xfId="1958"/>
    <cellStyle name="Comma 5 4 7 2 2" xfId="7247"/>
    <cellStyle name="Comma 5 4 7 3" xfId="3288"/>
    <cellStyle name="Comma 5 4 7 3 2" xfId="8304"/>
    <cellStyle name="Comma 5 4 7 4" xfId="6363"/>
    <cellStyle name="Comma 5 4 7 5" xfId="9758"/>
    <cellStyle name="Comma 5 4 7 6" xfId="4840"/>
    <cellStyle name="Comma 5 4 8" xfId="477"/>
    <cellStyle name="Comma 5 4 8 2" xfId="2302"/>
    <cellStyle name="Comma 5 4 8 2 2" xfId="7584"/>
    <cellStyle name="Comma 5 4 8 3" xfId="3637"/>
    <cellStyle name="Comma 5 4 8 3 2" xfId="8652"/>
    <cellStyle name="Comma 5 4 8 4" xfId="5841"/>
    <cellStyle name="Comma 5 4 8 5" xfId="10106"/>
    <cellStyle name="Comma 5 4 8 6" xfId="5178"/>
    <cellStyle name="Comma 5 4 9" xfId="1438"/>
    <cellStyle name="Comma 5 4 9 2" xfId="3965"/>
    <cellStyle name="Comma 5 4 9 2 2" xfId="8980"/>
    <cellStyle name="Comma 5 4 9 3" xfId="10434"/>
    <cellStyle name="Comma 5 4 9 4" xfId="6728"/>
    <cellStyle name="Comma 5 5" xfId="128"/>
    <cellStyle name="Comma 5 5 10" xfId="5521"/>
    <cellStyle name="Comma 5 5 11" xfId="9341"/>
    <cellStyle name="Comma 5 5 12" xfId="4333"/>
    <cellStyle name="Comma 5 5 2" xfId="249"/>
    <cellStyle name="Comma 5 5 2 10" xfId="4376"/>
    <cellStyle name="Comma 5 5 2 2" xfId="351"/>
    <cellStyle name="Comma 5 5 2 2 2" xfId="1018"/>
    <cellStyle name="Comma 5 5 2 2 2 2" xfId="1970"/>
    <cellStyle name="Comma 5 5 2 2 2 2 2" xfId="7259"/>
    <cellStyle name="Comma 5 5 2 2 2 3" xfId="3300"/>
    <cellStyle name="Comma 5 5 2 2 2 3 2" xfId="8316"/>
    <cellStyle name="Comma 5 5 2 2 2 4" xfId="6375"/>
    <cellStyle name="Comma 5 5 2 2 2 5" xfId="9770"/>
    <cellStyle name="Comma 5 5 2 2 2 6" xfId="4852"/>
    <cellStyle name="Comma 5 5 2 2 3" xfId="859"/>
    <cellStyle name="Comma 5 5 2 2 3 2" xfId="2527"/>
    <cellStyle name="Comma 5 5 2 2 3 2 2" xfId="7809"/>
    <cellStyle name="Comma 5 5 2 2 3 3" xfId="3649"/>
    <cellStyle name="Comma 5 5 2 2 3 3 2" xfId="8664"/>
    <cellStyle name="Comma 5 5 2 2 3 4" xfId="6216"/>
    <cellStyle name="Comma 5 5 2 2 3 5" xfId="10118"/>
    <cellStyle name="Comma 5 5 2 2 3 6" xfId="5403"/>
    <cellStyle name="Comma 5 5 2 2 4" xfId="1811"/>
    <cellStyle name="Comma 5 5 2 2 4 2" xfId="4190"/>
    <cellStyle name="Comma 5 5 2 2 4 2 2" xfId="9205"/>
    <cellStyle name="Comma 5 5 2 2 4 3" xfId="10659"/>
    <cellStyle name="Comma 5 5 2 2 4 4" xfId="7100"/>
    <cellStyle name="Comma 5 5 2 2 5" xfId="3146"/>
    <cellStyle name="Comma 5 5 2 2 5 2" xfId="8162"/>
    <cellStyle name="Comma 5 5 2 2 6" xfId="5723"/>
    <cellStyle name="Comma 5 5 2 2 7" xfId="9616"/>
    <cellStyle name="Comma 5 5 2 2 8" xfId="4693"/>
    <cellStyle name="Comma 5 5 2 3" xfId="759"/>
    <cellStyle name="Comma 5 5 2 3 2" xfId="1711"/>
    <cellStyle name="Comma 5 5 2 3 2 2" xfId="7000"/>
    <cellStyle name="Comma 5 5 2 3 3" xfId="3299"/>
    <cellStyle name="Comma 5 5 2 3 3 2" xfId="8315"/>
    <cellStyle name="Comma 5 5 2 3 4" xfId="6116"/>
    <cellStyle name="Comma 5 5 2 3 5" xfId="9769"/>
    <cellStyle name="Comma 5 5 2 3 6" xfId="4593"/>
    <cellStyle name="Comma 5 5 2 4" xfId="1017"/>
    <cellStyle name="Comma 5 5 2 4 2" xfId="1969"/>
    <cellStyle name="Comma 5 5 2 4 2 2" xfId="7258"/>
    <cellStyle name="Comma 5 5 2 4 3" xfId="3648"/>
    <cellStyle name="Comma 5 5 2 4 3 2" xfId="8663"/>
    <cellStyle name="Comma 5 5 2 4 4" xfId="6374"/>
    <cellStyle name="Comma 5 5 2 4 5" xfId="10117"/>
    <cellStyle name="Comma 5 5 2 4 6" xfId="4851"/>
    <cellStyle name="Comma 5 5 2 5" xfId="538"/>
    <cellStyle name="Comma 5 5 2 5 2" xfId="2427"/>
    <cellStyle name="Comma 5 5 2 5 2 2" xfId="7709"/>
    <cellStyle name="Comma 5 5 2 5 3" xfId="4090"/>
    <cellStyle name="Comma 5 5 2 5 3 2" xfId="9105"/>
    <cellStyle name="Comma 5 5 2 5 4" xfId="5897"/>
    <cellStyle name="Comma 5 5 2 5 5" xfId="10559"/>
    <cellStyle name="Comma 5 5 2 5 6" xfId="5303"/>
    <cellStyle name="Comma 5 5 2 6" xfId="1494"/>
    <cellStyle name="Comma 5 5 2 6 2" xfId="6783"/>
    <cellStyle name="Comma 5 5 2 7" xfId="3046"/>
    <cellStyle name="Comma 5 5 2 7 2" xfId="8062"/>
    <cellStyle name="Comma 5 5 2 8" xfId="5623"/>
    <cellStyle name="Comma 5 5 2 9" xfId="9516"/>
    <cellStyle name="Comma 5 5 3" xfId="204"/>
    <cellStyle name="Comma 5 5 3 10" xfId="4438"/>
    <cellStyle name="Comma 5 5 3 2" xfId="415"/>
    <cellStyle name="Comma 5 5 3 2 2" xfId="1020"/>
    <cellStyle name="Comma 5 5 3 2 2 2" xfId="1972"/>
    <cellStyle name="Comma 5 5 3 2 2 2 2" xfId="7261"/>
    <cellStyle name="Comma 5 5 3 2 2 3" xfId="3302"/>
    <cellStyle name="Comma 5 5 3 2 2 3 2" xfId="8318"/>
    <cellStyle name="Comma 5 5 3 2 2 4" xfId="6377"/>
    <cellStyle name="Comma 5 5 3 2 2 5" xfId="9772"/>
    <cellStyle name="Comma 5 5 3 2 2 6" xfId="4854"/>
    <cellStyle name="Comma 5 5 3 2 3" xfId="921"/>
    <cellStyle name="Comma 5 5 3 2 3 2" xfId="2589"/>
    <cellStyle name="Comma 5 5 3 2 3 2 2" xfId="7871"/>
    <cellStyle name="Comma 5 5 3 2 3 3" xfId="3651"/>
    <cellStyle name="Comma 5 5 3 2 3 3 2" xfId="8666"/>
    <cellStyle name="Comma 5 5 3 2 3 4" xfId="6278"/>
    <cellStyle name="Comma 5 5 3 2 3 5" xfId="10120"/>
    <cellStyle name="Comma 5 5 3 2 3 6" xfId="5465"/>
    <cellStyle name="Comma 5 5 3 2 4" xfId="1873"/>
    <cellStyle name="Comma 5 5 3 2 4 2" xfId="4252"/>
    <cellStyle name="Comma 5 5 3 2 4 2 2" xfId="9267"/>
    <cellStyle name="Comma 5 5 3 2 4 3" xfId="10721"/>
    <cellStyle name="Comma 5 5 3 2 4 4" xfId="7162"/>
    <cellStyle name="Comma 5 5 3 2 5" xfId="3208"/>
    <cellStyle name="Comma 5 5 3 2 5 2" xfId="8224"/>
    <cellStyle name="Comma 5 5 3 2 6" xfId="5785"/>
    <cellStyle name="Comma 5 5 3 2 7" xfId="9678"/>
    <cellStyle name="Comma 5 5 3 2 8" xfId="4755"/>
    <cellStyle name="Comma 5 5 3 3" xfId="716"/>
    <cellStyle name="Comma 5 5 3 3 2" xfId="1668"/>
    <cellStyle name="Comma 5 5 3 3 2 2" xfId="6957"/>
    <cellStyle name="Comma 5 5 3 3 3" xfId="3301"/>
    <cellStyle name="Comma 5 5 3 3 3 2" xfId="8317"/>
    <cellStyle name="Comma 5 5 3 3 4" xfId="6073"/>
    <cellStyle name="Comma 5 5 3 3 5" xfId="9771"/>
    <cellStyle name="Comma 5 5 3 3 6" xfId="4550"/>
    <cellStyle name="Comma 5 5 3 4" xfId="1019"/>
    <cellStyle name="Comma 5 5 3 4 2" xfId="1971"/>
    <cellStyle name="Comma 5 5 3 4 2 2" xfId="7260"/>
    <cellStyle name="Comma 5 5 3 4 3" xfId="3650"/>
    <cellStyle name="Comma 5 5 3 4 3 2" xfId="8665"/>
    <cellStyle name="Comma 5 5 3 4 4" xfId="6376"/>
    <cellStyle name="Comma 5 5 3 4 5" xfId="10119"/>
    <cellStyle name="Comma 5 5 3 4 6" xfId="4853"/>
    <cellStyle name="Comma 5 5 3 5" xfId="601"/>
    <cellStyle name="Comma 5 5 3 5 2" xfId="2384"/>
    <cellStyle name="Comma 5 5 3 5 2 2" xfId="7666"/>
    <cellStyle name="Comma 5 5 3 5 3" xfId="4047"/>
    <cellStyle name="Comma 5 5 3 5 3 2" xfId="9062"/>
    <cellStyle name="Comma 5 5 3 5 4" xfId="5959"/>
    <cellStyle name="Comma 5 5 3 5 5" xfId="10516"/>
    <cellStyle name="Comma 5 5 3 5 6" xfId="5260"/>
    <cellStyle name="Comma 5 5 3 6" xfId="1556"/>
    <cellStyle name="Comma 5 5 3 6 2" xfId="6845"/>
    <cellStyle name="Comma 5 5 3 7" xfId="3003"/>
    <cellStyle name="Comma 5 5 3 7 2" xfId="8019"/>
    <cellStyle name="Comma 5 5 3 8" xfId="5580"/>
    <cellStyle name="Comma 5 5 3 9" xfId="9473"/>
    <cellStyle name="Comma 5 5 4" xfId="307"/>
    <cellStyle name="Comma 5 5 4 2" xfId="1021"/>
    <cellStyle name="Comma 5 5 4 2 2" xfId="1973"/>
    <cellStyle name="Comma 5 5 4 2 2 2" xfId="7262"/>
    <cellStyle name="Comma 5 5 4 2 3" xfId="3303"/>
    <cellStyle name="Comma 5 5 4 2 3 2" xfId="8319"/>
    <cellStyle name="Comma 5 5 4 2 4" xfId="6378"/>
    <cellStyle name="Comma 5 5 4 2 5" xfId="9773"/>
    <cellStyle name="Comma 5 5 4 2 6" xfId="4855"/>
    <cellStyle name="Comma 5 5 4 3" xfId="816"/>
    <cellStyle name="Comma 5 5 4 3 2" xfId="2484"/>
    <cellStyle name="Comma 5 5 4 3 2 2" xfId="7766"/>
    <cellStyle name="Comma 5 5 4 3 3" xfId="3652"/>
    <cellStyle name="Comma 5 5 4 3 3 2" xfId="8667"/>
    <cellStyle name="Comma 5 5 4 3 4" xfId="6173"/>
    <cellStyle name="Comma 5 5 4 3 5" xfId="10121"/>
    <cellStyle name="Comma 5 5 4 3 6" xfId="5360"/>
    <cellStyle name="Comma 5 5 4 4" xfId="1768"/>
    <cellStyle name="Comma 5 5 4 4 2" xfId="4147"/>
    <cellStyle name="Comma 5 5 4 4 2 2" xfId="9162"/>
    <cellStyle name="Comma 5 5 4 4 3" xfId="10616"/>
    <cellStyle name="Comma 5 5 4 4 4" xfId="7057"/>
    <cellStyle name="Comma 5 5 4 5" xfId="3103"/>
    <cellStyle name="Comma 5 5 4 5 2" xfId="8119"/>
    <cellStyle name="Comma 5 5 4 6" xfId="5680"/>
    <cellStyle name="Comma 5 5 4 7" xfId="9573"/>
    <cellStyle name="Comma 5 5 4 8" xfId="4650"/>
    <cellStyle name="Comma 5 5 5" xfId="657"/>
    <cellStyle name="Comma 5 5 5 2" xfId="1609"/>
    <cellStyle name="Comma 5 5 5 2 2" xfId="6898"/>
    <cellStyle name="Comma 5 5 5 3" xfId="3298"/>
    <cellStyle name="Comma 5 5 5 3 2" xfId="8314"/>
    <cellStyle name="Comma 5 5 5 4" xfId="6014"/>
    <cellStyle name="Comma 5 5 5 5" xfId="9768"/>
    <cellStyle name="Comma 5 5 5 6" xfId="4491"/>
    <cellStyle name="Comma 5 5 6" xfId="1016"/>
    <cellStyle name="Comma 5 5 6 2" xfId="1968"/>
    <cellStyle name="Comma 5 5 6 2 2" xfId="7257"/>
    <cellStyle name="Comma 5 5 6 3" xfId="3647"/>
    <cellStyle name="Comma 5 5 6 3 2" xfId="8662"/>
    <cellStyle name="Comma 5 5 6 4" xfId="6373"/>
    <cellStyle name="Comma 5 5 6 5" xfId="10116"/>
    <cellStyle name="Comma 5 5 6 6" xfId="4850"/>
    <cellStyle name="Comma 5 5 7" xfId="492"/>
    <cellStyle name="Comma 5 5 7 2" xfId="2325"/>
    <cellStyle name="Comma 5 5 7 2 2" xfId="7607"/>
    <cellStyle name="Comma 5 5 7 3" xfId="3988"/>
    <cellStyle name="Comma 5 5 7 3 2" xfId="9003"/>
    <cellStyle name="Comma 5 5 7 4" xfId="5853"/>
    <cellStyle name="Comma 5 5 7 5" xfId="10457"/>
    <cellStyle name="Comma 5 5 7 6" xfId="5201"/>
    <cellStyle name="Comma 5 5 8" xfId="1451"/>
    <cellStyle name="Comma 5 5 8 2" xfId="9414"/>
    <cellStyle name="Comma 5 5 8 3" xfId="6740"/>
    <cellStyle name="Comma 5 5 9" xfId="2942"/>
    <cellStyle name="Comma 5 5 9 2" xfId="7958"/>
    <cellStyle name="Comma 5 6" xfId="232"/>
    <cellStyle name="Comma 5 6 10" xfId="4359"/>
    <cellStyle name="Comma 5 6 2" xfId="334"/>
    <cellStyle name="Comma 5 6 2 2" xfId="1023"/>
    <cellStyle name="Comma 5 6 2 2 2" xfId="1975"/>
    <cellStyle name="Comma 5 6 2 2 2 2" xfId="7264"/>
    <cellStyle name="Comma 5 6 2 2 3" xfId="3305"/>
    <cellStyle name="Comma 5 6 2 2 3 2" xfId="8321"/>
    <cellStyle name="Comma 5 6 2 2 4" xfId="6380"/>
    <cellStyle name="Comma 5 6 2 2 5" xfId="9775"/>
    <cellStyle name="Comma 5 6 2 2 6" xfId="4857"/>
    <cellStyle name="Comma 5 6 2 3" xfId="842"/>
    <cellStyle name="Comma 5 6 2 3 2" xfId="2510"/>
    <cellStyle name="Comma 5 6 2 3 2 2" xfId="7792"/>
    <cellStyle name="Comma 5 6 2 3 3" xfId="3654"/>
    <cellStyle name="Comma 5 6 2 3 3 2" xfId="8669"/>
    <cellStyle name="Comma 5 6 2 3 4" xfId="6199"/>
    <cellStyle name="Comma 5 6 2 3 5" xfId="10123"/>
    <cellStyle name="Comma 5 6 2 3 6" xfId="5386"/>
    <cellStyle name="Comma 5 6 2 4" xfId="1794"/>
    <cellStyle name="Comma 5 6 2 4 2" xfId="4173"/>
    <cellStyle name="Comma 5 6 2 4 2 2" xfId="9188"/>
    <cellStyle name="Comma 5 6 2 4 3" xfId="10642"/>
    <cellStyle name="Comma 5 6 2 4 4" xfId="7083"/>
    <cellStyle name="Comma 5 6 2 5" xfId="3129"/>
    <cellStyle name="Comma 5 6 2 5 2" xfId="8145"/>
    <cellStyle name="Comma 5 6 2 6" xfId="5706"/>
    <cellStyle name="Comma 5 6 2 7" xfId="9599"/>
    <cellStyle name="Comma 5 6 2 8" xfId="4676"/>
    <cellStyle name="Comma 5 6 3" xfId="742"/>
    <cellStyle name="Comma 5 6 3 2" xfId="1694"/>
    <cellStyle name="Comma 5 6 3 2 2" xfId="6983"/>
    <cellStyle name="Comma 5 6 3 3" xfId="3304"/>
    <cellStyle name="Comma 5 6 3 3 2" xfId="8320"/>
    <cellStyle name="Comma 5 6 3 4" xfId="6099"/>
    <cellStyle name="Comma 5 6 3 5" xfId="9774"/>
    <cellStyle name="Comma 5 6 3 6" xfId="4576"/>
    <cellStyle name="Comma 5 6 4" xfId="1022"/>
    <cellStyle name="Comma 5 6 4 2" xfId="1974"/>
    <cellStyle name="Comma 5 6 4 2 2" xfId="7263"/>
    <cellStyle name="Comma 5 6 4 3" xfId="3653"/>
    <cellStyle name="Comma 5 6 4 3 2" xfId="8668"/>
    <cellStyle name="Comma 5 6 4 4" xfId="6379"/>
    <cellStyle name="Comma 5 6 4 5" xfId="10122"/>
    <cellStyle name="Comma 5 6 4 6" xfId="4856"/>
    <cellStyle name="Comma 5 6 5" xfId="521"/>
    <cellStyle name="Comma 5 6 5 2" xfId="2410"/>
    <cellStyle name="Comma 5 6 5 2 2" xfId="7692"/>
    <cellStyle name="Comma 5 6 5 3" xfId="4073"/>
    <cellStyle name="Comma 5 6 5 3 2" xfId="9088"/>
    <cellStyle name="Comma 5 6 5 4" xfId="5880"/>
    <cellStyle name="Comma 5 6 5 5" xfId="10542"/>
    <cellStyle name="Comma 5 6 5 6" xfId="5286"/>
    <cellStyle name="Comma 5 6 6" xfId="1477"/>
    <cellStyle name="Comma 5 6 6 2" xfId="6766"/>
    <cellStyle name="Comma 5 6 7" xfId="3029"/>
    <cellStyle name="Comma 5 6 7 2" xfId="8045"/>
    <cellStyle name="Comma 5 6 8" xfId="5606"/>
    <cellStyle name="Comma 5 6 9" xfId="9499"/>
    <cellStyle name="Comma 5 7" xfId="170"/>
    <cellStyle name="Comma 5 7 10" xfId="4407"/>
    <cellStyle name="Comma 5 7 2" xfId="384"/>
    <cellStyle name="Comma 5 7 2 2" xfId="1025"/>
    <cellStyle name="Comma 5 7 2 2 2" xfId="1977"/>
    <cellStyle name="Comma 5 7 2 2 2 2" xfId="7266"/>
    <cellStyle name="Comma 5 7 2 2 3" xfId="3307"/>
    <cellStyle name="Comma 5 7 2 2 3 2" xfId="8323"/>
    <cellStyle name="Comma 5 7 2 2 4" xfId="6382"/>
    <cellStyle name="Comma 5 7 2 2 5" xfId="9777"/>
    <cellStyle name="Comma 5 7 2 2 6" xfId="4859"/>
    <cellStyle name="Comma 5 7 2 3" xfId="890"/>
    <cellStyle name="Comma 5 7 2 3 2" xfId="2558"/>
    <cellStyle name="Comma 5 7 2 3 2 2" xfId="7840"/>
    <cellStyle name="Comma 5 7 2 3 3" xfId="3656"/>
    <cellStyle name="Comma 5 7 2 3 3 2" xfId="8671"/>
    <cellStyle name="Comma 5 7 2 3 4" xfId="6247"/>
    <cellStyle name="Comma 5 7 2 3 5" xfId="10125"/>
    <cellStyle name="Comma 5 7 2 3 6" xfId="5434"/>
    <cellStyle name="Comma 5 7 2 4" xfId="1842"/>
    <cellStyle name="Comma 5 7 2 4 2" xfId="4221"/>
    <cellStyle name="Comma 5 7 2 4 2 2" xfId="9236"/>
    <cellStyle name="Comma 5 7 2 4 3" xfId="10690"/>
    <cellStyle name="Comma 5 7 2 4 4" xfId="7131"/>
    <cellStyle name="Comma 5 7 2 5" xfId="3177"/>
    <cellStyle name="Comma 5 7 2 5 2" xfId="8193"/>
    <cellStyle name="Comma 5 7 2 6" xfId="5754"/>
    <cellStyle name="Comma 5 7 2 7" xfId="9647"/>
    <cellStyle name="Comma 5 7 2 8" xfId="4724"/>
    <cellStyle name="Comma 5 7 3" xfId="685"/>
    <cellStyle name="Comma 5 7 3 2" xfId="1637"/>
    <cellStyle name="Comma 5 7 3 2 2" xfId="6926"/>
    <cellStyle name="Comma 5 7 3 3" xfId="3306"/>
    <cellStyle name="Comma 5 7 3 3 2" xfId="8322"/>
    <cellStyle name="Comma 5 7 3 4" xfId="6042"/>
    <cellStyle name="Comma 5 7 3 5" xfId="9776"/>
    <cellStyle name="Comma 5 7 3 6" xfId="4519"/>
    <cellStyle name="Comma 5 7 4" xfId="1024"/>
    <cellStyle name="Comma 5 7 4 2" xfId="1976"/>
    <cellStyle name="Comma 5 7 4 2 2" xfId="7265"/>
    <cellStyle name="Comma 5 7 4 3" xfId="3655"/>
    <cellStyle name="Comma 5 7 4 3 2" xfId="8670"/>
    <cellStyle name="Comma 5 7 4 4" xfId="6381"/>
    <cellStyle name="Comma 5 7 4 5" xfId="10124"/>
    <cellStyle name="Comma 5 7 4 6" xfId="4858"/>
    <cellStyle name="Comma 5 7 5" xfId="570"/>
    <cellStyle name="Comma 5 7 5 2" xfId="2353"/>
    <cellStyle name="Comma 5 7 5 2 2" xfId="7635"/>
    <cellStyle name="Comma 5 7 5 3" xfId="4016"/>
    <cellStyle name="Comma 5 7 5 3 2" xfId="9031"/>
    <cellStyle name="Comma 5 7 5 4" xfId="5928"/>
    <cellStyle name="Comma 5 7 5 5" xfId="10485"/>
    <cellStyle name="Comma 5 7 5 6" xfId="5229"/>
    <cellStyle name="Comma 5 7 6" xfId="1525"/>
    <cellStyle name="Comma 5 7 6 2" xfId="6814"/>
    <cellStyle name="Comma 5 7 7" xfId="2972"/>
    <cellStyle name="Comma 5 7 7 2" xfId="7988"/>
    <cellStyle name="Comma 5 7 8" xfId="5549"/>
    <cellStyle name="Comma 5 7 9" xfId="9442"/>
    <cellStyle name="Comma 5 8" xfId="440"/>
    <cellStyle name="Comma 5 8 2" xfId="946"/>
    <cellStyle name="Comma 5 8 2 2" xfId="1898"/>
    <cellStyle name="Comma 5 8 2 2 2" xfId="7187"/>
    <cellStyle name="Comma 5 8 2 3" xfId="3308"/>
    <cellStyle name="Comma 5 8 2 3 2" xfId="8324"/>
    <cellStyle name="Comma 5 8 2 4" xfId="6303"/>
    <cellStyle name="Comma 5 8 2 5" xfId="9778"/>
    <cellStyle name="Comma 5 8 2 6" xfId="4780"/>
    <cellStyle name="Comma 5 8 3" xfId="1026"/>
    <cellStyle name="Comma 5 8 3 2" xfId="1978"/>
    <cellStyle name="Comma 5 8 3 2 2" xfId="7267"/>
    <cellStyle name="Comma 5 8 3 3" xfId="3657"/>
    <cellStyle name="Comma 5 8 3 3 2" xfId="8672"/>
    <cellStyle name="Comma 5 8 3 4" xfId="6383"/>
    <cellStyle name="Comma 5 8 3 5" xfId="10126"/>
    <cellStyle name="Comma 5 8 3 6" xfId="4860"/>
    <cellStyle name="Comma 5 8 4" xfId="626"/>
    <cellStyle name="Comma 5 8 4 2" xfId="2614"/>
    <cellStyle name="Comma 5 8 4 2 2" xfId="7896"/>
    <cellStyle name="Comma 5 8 4 3" xfId="4277"/>
    <cellStyle name="Comma 5 8 4 3 2" xfId="9292"/>
    <cellStyle name="Comma 5 8 4 4" xfId="5984"/>
    <cellStyle name="Comma 5 8 4 5" xfId="10746"/>
    <cellStyle name="Comma 5 8 4 6" xfId="5490"/>
    <cellStyle name="Comma 5 8 5" xfId="1581"/>
    <cellStyle name="Comma 5 8 5 2" xfId="6870"/>
    <cellStyle name="Comma 5 8 6" xfId="3233"/>
    <cellStyle name="Comma 5 8 6 2" xfId="8249"/>
    <cellStyle name="Comma 5 8 7" xfId="5810"/>
    <cellStyle name="Comma 5 8 8" xfId="9703"/>
    <cellStyle name="Comma 5 8 9" xfId="4463"/>
    <cellStyle name="Comma 5 9" xfId="276"/>
    <cellStyle name="Comma 5 9 2" xfId="1027"/>
    <cellStyle name="Comma 5 9 2 2" xfId="1979"/>
    <cellStyle name="Comma 5 9 2 2 2" xfId="7268"/>
    <cellStyle name="Comma 5 9 2 3" xfId="3309"/>
    <cellStyle name="Comma 5 9 2 3 2" xfId="8325"/>
    <cellStyle name="Comma 5 9 2 4" xfId="6384"/>
    <cellStyle name="Comma 5 9 2 5" xfId="9779"/>
    <cellStyle name="Comma 5 9 2 6" xfId="4861"/>
    <cellStyle name="Comma 5 9 3" xfId="785"/>
    <cellStyle name="Comma 5 9 3 2" xfId="2453"/>
    <cellStyle name="Comma 5 9 3 2 2" xfId="7735"/>
    <cellStyle name="Comma 5 9 3 3" xfId="3658"/>
    <cellStyle name="Comma 5 9 3 3 2" xfId="8673"/>
    <cellStyle name="Comma 5 9 3 4" xfId="6142"/>
    <cellStyle name="Comma 5 9 3 5" xfId="10127"/>
    <cellStyle name="Comma 5 9 3 6" xfId="5329"/>
    <cellStyle name="Comma 5 9 4" xfId="1737"/>
    <cellStyle name="Comma 5 9 4 2" xfId="4116"/>
    <cellStyle name="Comma 5 9 4 2 2" xfId="9131"/>
    <cellStyle name="Comma 5 9 4 3" xfId="10585"/>
    <cellStyle name="Comma 5 9 4 4" xfId="7026"/>
    <cellStyle name="Comma 5 9 5" xfId="3072"/>
    <cellStyle name="Comma 5 9 5 2" xfId="8088"/>
    <cellStyle name="Comma 5 9 6" xfId="5649"/>
    <cellStyle name="Comma 5 9 7" xfId="9542"/>
    <cellStyle name="Comma 5 9 8" xfId="4619"/>
    <cellStyle name="Comma 6" xfId="62"/>
    <cellStyle name="Comma 6 10" xfId="2904"/>
    <cellStyle name="Comma 6 10 2" xfId="9376"/>
    <cellStyle name="Comma 6 10 3" xfId="7920"/>
    <cellStyle name="Comma 6 11" xfId="5503"/>
    <cellStyle name="Comma 6 12" xfId="9346"/>
    <cellStyle name="Comma 6 13" xfId="4319"/>
    <cellStyle name="Comma 6 2" xfId="135"/>
    <cellStyle name="Comma 6 2 10" xfId="5526"/>
    <cellStyle name="Comma 6 2 11" xfId="9419"/>
    <cellStyle name="Comma 6 2 12" xfId="4338"/>
    <cellStyle name="Comma 6 2 2" xfId="209"/>
    <cellStyle name="Comma 6 2 2 10" xfId="4442"/>
    <cellStyle name="Comma 6 2 2 2" xfId="419"/>
    <cellStyle name="Comma 6 2 2 2 2" xfId="1031"/>
    <cellStyle name="Comma 6 2 2 2 2 2" xfId="1983"/>
    <cellStyle name="Comma 6 2 2 2 2 2 2" xfId="7272"/>
    <cellStyle name="Comma 6 2 2 2 2 3" xfId="3313"/>
    <cellStyle name="Comma 6 2 2 2 2 3 2" xfId="8329"/>
    <cellStyle name="Comma 6 2 2 2 2 4" xfId="6388"/>
    <cellStyle name="Comma 6 2 2 2 2 5" xfId="9783"/>
    <cellStyle name="Comma 6 2 2 2 2 6" xfId="4865"/>
    <cellStyle name="Comma 6 2 2 2 3" xfId="925"/>
    <cellStyle name="Comma 6 2 2 2 3 2" xfId="2593"/>
    <cellStyle name="Comma 6 2 2 2 3 2 2" xfId="7875"/>
    <cellStyle name="Comma 6 2 2 2 3 3" xfId="3662"/>
    <cellStyle name="Comma 6 2 2 2 3 3 2" xfId="8677"/>
    <cellStyle name="Comma 6 2 2 2 3 4" xfId="6282"/>
    <cellStyle name="Comma 6 2 2 2 3 5" xfId="10131"/>
    <cellStyle name="Comma 6 2 2 2 3 6" xfId="5469"/>
    <cellStyle name="Comma 6 2 2 2 4" xfId="1877"/>
    <cellStyle name="Comma 6 2 2 2 4 2" xfId="4256"/>
    <cellStyle name="Comma 6 2 2 2 4 2 2" xfId="9271"/>
    <cellStyle name="Comma 6 2 2 2 4 3" xfId="10725"/>
    <cellStyle name="Comma 6 2 2 2 4 4" xfId="7166"/>
    <cellStyle name="Comma 6 2 2 2 5" xfId="3212"/>
    <cellStyle name="Comma 6 2 2 2 5 2" xfId="8228"/>
    <cellStyle name="Comma 6 2 2 2 6" xfId="5789"/>
    <cellStyle name="Comma 6 2 2 2 7" xfId="9682"/>
    <cellStyle name="Comma 6 2 2 2 8" xfId="4759"/>
    <cellStyle name="Comma 6 2 2 3" xfId="721"/>
    <cellStyle name="Comma 6 2 2 3 2" xfId="1673"/>
    <cellStyle name="Comma 6 2 2 3 2 2" xfId="6962"/>
    <cellStyle name="Comma 6 2 2 3 3" xfId="3312"/>
    <cellStyle name="Comma 6 2 2 3 3 2" xfId="8328"/>
    <cellStyle name="Comma 6 2 2 3 4" xfId="6078"/>
    <cellStyle name="Comma 6 2 2 3 5" xfId="9782"/>
    <cellStyle name="Comma 6 2 2 3 6" xfId="4555"/>
    <cellStyle name="Comma 6 2 2 4" xfId="1030"/>
    <cellStyle name="Comma 6 2 2 4 2" xfId="1982"/>
    <cellStyle name="Comma 6 2 2 4 2 2" xfId="7271"/>
    <cellStyle name="Comma 6 2 2 4 3" xfId="3661"/>
    <cellStyle name="Comma 6 2 2 4 3 2" xfId="8676"/>
    <cellStyle name="Comma 6 2 2 4 4" xfId="6387"/>
    <cellStyle name="Comma 6 2 2 4 5" xfId="10130"/>
    <cellStyle name="Comma 6 2 2 4 6" xfId="4864"/>
    <cellStyle name="Comma 6 2 2 5" xfId="605"/>
    <cellStyle name="Comma 6 2 2 5 2" xfId="2389"/>
    <cellStyle name="Comma 6 2 2 5 2 2" xfId="7671"/>
    <cellStyle name="Comma 6 2 2 5 3" xfId="4052"/>
    <cellStyle name="Comma 6 2 2 5 3 2" xfId="9067"/>
    <cellStyle name="Comma 6 2 2 5 4" xfId="5963"/>
    <cellStyle name="Comma 6 2 2 5 5" xfId="10521"/>
    <cellStyle name="Comma 6 2 2 5 6" xfId="5265"/>
    <cellStyle name="Comma 6 2 2 6" xfId="1560"/>
    <cellStyle name="Comma 6 2 2 6 2" xfId="6849"/>
    <cellStyle name="Comma 6 2 2 7" xfId="3008"/>
    <cellStyle name="Comma 6 2 2 7 2" xfId="8024"/>
    <cellStyle name="Comma 6 2 2 8" xfId="5585"/>
    <cellStyle name="Comma 6 2 2 9" xfId="9478"/>
    <cellStyle name="Comma 6 2 3" xfId="376"/>
    <cellStyle name="Comma 6 2 3 2" xfId="883"/>
    <cellStyle name="Comma 6 2 3 2 2" xfId="1835"/>
    <cellStyle name="Comma 6 2 3 2 2 2" xfId="7124"/>
    <cellStyle name="Comma 6 2 3 2 3" xfId="3314"/>
    <cellStyle name="Comma 6 2 3 2 3 2" xfId="8330"/>
    <cellStyle name="Comma 6 2 3 2 4" xfId="6240"/>
    <cellStyle name="Comma 6 2 3 2 5" xfId="9784"/>
    <cellStyle name="Comma 6 2 3 2 6" xfId="4717"/>
    <cellStyle name="Comma 6 2 3 3" xfId="1032"/>
    <cellStyle name="Comma 6 2 3 3 2" xfId="1984"/>
    <cellStyle name="Comma 6 2 3 3 2 2" xfId="7273"/>
    <cellStyle name="Comma 6 2 3 3 3" xfId="3663"/>
    <cellStyle name="Comma 6 2 3 3 3 2" xfId="8678"/>
    <cellStyle name="Comma 6 2 3 3 4" xfId="6389"/>
    <cellStyle name="Comma 6 2 3 3 5" xfId="10132"/>
    <cellStyle name="Comma 6 2 3 3 6" xfId="4866"/>
    <cellStyle name="Comma 6 2 3 4" xfId="563"/>
    <cellStyle name="Comma 6 2 3 4 2" xfId="2551"/>
    <cellStyle name="Comma 6 2 3 4 2 2" xfId="7833"/>
    <cellStyle name="Comma 6 2 3 4 3" xfId="4214"/>
    <cellStyle name="Comma 6 2 3 4 3 2" xfId="9229"/>
    <cellStyle name="Comma 6 2 3 4 4" xfId="5921"/>
    <cellStyle name="Comma 6 2 3 4 5" xfId="10683"/>
    <cellStyle name="Comma 6 2 3 4 6" xfId="5427"/>
    <cellStyle name="Comma 6 2 3 5" xfId="1518"/>
    <cellStyle name="Comma 6 2 3 5 2" xfId="6807"/>
    <cellStyle name="Comma 6 2 3 6" xfId="3170"/>
    <cellStyle name="Comma 6 2 3 6 2" xfId="8186"/>
    <cellStyle name="Comma 6 2 3 7" xfId="5747"/>
    <cellStyle name="Comma 6 2 3 8" xfId="9640"/>
    <cellStyle name="Comma 6 2 3 9" xfId="4400"/>
    <cellStyle name="Comma 6 2 4" xfId="312"/>
    <cellStyle name="Comma 6 2 4 2" xfId="1033"/>
    <cellStyle name="Comma 6 2 4 2 2" xfId="1985"/>
    <cellStyle name="Comma 6 2 4 2 2 2" xfId="7274"/>
    <cellStyle name="Comma 6 2 4 2 3" xfId="3315"/>
    <cellStyle name="Comma 6 2 4 2 3 2" xfId="8331"/>
    <cellStyle name="Comma 6 2 4 2 4" xfId="6390"/>
    <cellStyle name="Comma 6 2 4 2 5" xfId="9785"/>
    <cellStyle name="Comma 6 2 4 2 6" xfId="4867"/>
    <cellStyle name="Comma 6 2 4 3" xfId="821"/>
    <cellStyle name="Comma 6 2 4 3 2" xfId="2489"/>
    <cellStyle name="Comma 6 2 4 3 2 2" xfId="7771"/>
    <cellStyle name="Comma 6 2 4 3 3" xfId="3664"/>
    <cellStyle name="Comma 6 2 4 3 3 2" xfId="8679"/>
    <cellStyle name="Comma 6 2 4 3 4" xfId="6178"/>
    <cellStyle name="Comma 6 2 4 3 5" xfId="10133"/>
    <cellStyle name="Comma 6 2 4 3 6" xfId="5365"/>
    <cellStyle name="Comma 6 2 4 4" xfId="1773"/>
    <cellStyle name="Comma 6 2 4 4 2" xfId="4152"/>
    <cellStyle name="Comma 6 2 4 4 2 2" xfId="9167"/>
    <cellStyle name="Comma 6 2 4 4 3" xfId="10621"/>
    <cellStyle name="Comma 6 2 4 4 4" xfId="7062"/>
    <cellStyle name="Comma 6 2 4 5" xfId="3108"/>
    <cellStyle name="Comma 6 2 4 5 2" xfId="8124"/>
    <cellStyle name="Comma 6 2 4 6" xfId="5685"/>
    <cellStyle name="Comma 6 2 4 7" xfId="9578"/>
    <cellStyle name="Comma 6 2 4 8" xfId="4655"/>
    <cellStyle name="Comma 6 2 5" xfId="662"/>
    <cellStyle name="Comma 6 2 5 2" xfId="1614"/>
    <cellStyle name="Comma 6 2 5 2 2" xfId="6903"/>
    <cellStyle name="Comma 6 2 5 3" xfId="3311"/>
    <cellStyle name="Comma 6 2 5 3 2" xfId="8327"/>
    <cellStyle name="Comma 6 2 5 4" xfId="6019"/>
    <cellStyle name="Comma 6 2 5 5" xfId="9781"/>
    <cellStyle name="Comma 6 2 5 6" xfId="4496"/>
    <cellStyle name="Comma 6 2 6" xfId="1029"/>
    <cellStyle name="Comma 6 2 6 2" xfId="1981"/>
    <cellStyle name="Comma 6 2 6 2 2" xfId="7270"/>
    <cellStyle name="Comma 6 2 6 3" xfId="3660"/>
    <cellStyle name="Comma 6 2 6 3 2" xfId="8675"/>
    <cellStyle name="Comma 6 2 6 4" xfId="6386"/>
    <cellStyle name="Comma 6 2 6 5" xfId="10129"/>
    <cellStyle name="Comma 6 2 6 6" xfId="4863"/>
    <cellStyle name="Comma 6 2 7" xfId="497"/>
    <cellStyle name="Comma 6 2 7 2" xfId="2330"/>
    <cellStyle name="Comma 6 2 7 2 2" xfId="7612"/>
    <cellStyle name="Comma 6 2 7 3" xfId="3993"/>
    <cellStyle name="Comma 6 2 7 3 2" xfId="9008"/>
    <cellStyle name="Comma 6 2 7 4" xfId="5858"/>
    <cellStyle name="Comma 6 2 7 5" xfId="10462"/>
    <cellStyle name="Comma 6 2 7 6" xfId="5206"/>
    <cellStyle name="Comma 6 2 8" xfId="1456"/>
    <cellStyle name="Comma 6 2 8 2" xfId="6745"/>
    <cellStyle name="Comma 6 2 9" xfId="2947"/>
    <cellStyle name="Comma 6 2 9 2" xfId="7963"/>
    <cellStyle name="Comma 6 3" xfId="254"/>
    <cellStyle name="Comma 6 3 10" xfId="4381"/>
    <cellStyle name="Comma 6 3 2" xfId="356"/>
    <cellStyle name="Comma 6 3 2 2" xfId="1035"/>
    <cellStyle name="Comma 6 3 2 2 2" xfId="1987"/>
    <cellStyle name="Comma 6 3 2 2 2 2" xfId="7276"/>
    <cellStyle name="Comma 6 3 2 2 3" xfId="3317"/>
    <cellStyle name="Comma 6 3 2 2 3 2" xfId="8333"/>
    <cellStyle name="Comma 6 3 2 2 4" xfId="6392"/>
    <cellStyle name="Comma 6 3 2 2 5" xfId="9787"/>
    <cellStyle name="Comma 6 3 2 2 6" xfId="4869"/>
    <cellStyle name="Comma 6 3 2 3" xfId="864"/>
    <cellStyle name="Comma 6 3 2 3 2" xfId="2532"/>
    <cellStyle name="Comma 6 3 2 3 2 2" xfId="7814"/>
    <cellStyle name="Comma 6 3 2 3 3" xfId="3666"/>
    <cellStyle name="Comma 6 3 2 3 3 2" xfId="8681"/>
    <cellStyle name="Comma 6 3 2 3 4" xfId="6221"/>
    <cellStyle name="Comma 6 3 2 3 5" xfId="10135"/>
    <cellStyle name="Comma 6 3 2 3 6" xfId="5408"/>
    <cellStyle name="Comma 6 3 2 4" xfId="1816"/>
    <cellStyle name="Comma 6 3 2 4 2" xfId="4195"/>
    <cellStyle name="Comma 6 3 2 4 2 2" xfId="9210"/>
    <cellStyle name="Comma 6 3 2 4 3" xfId="10664"/>
    <cellStyle name="Comma 6 3 2 4 4" xfId="7105"/>
    <cellStyle name="Comma 6 3 2 5" xfId="3151"/>
    <cellStyle name="Comma 6 3 2 5 2" xfId="8167"/>
    <cellStyle name="Comma 6 3 2 6" xfId="5728"/>
    <cellStyle name="Comma 6 3 2 7" xfId="9621"/>
    <cellStyle name="Comma 6 3 2 8" xfId="4698"/>
    <cellStyle name="Comma 6 3 3" xfId="764"/>
    <cellStyle name="Comma 6 3 3 2" xfId="1716"/>
    <cellStyle name="Comma 6 3 3 2 2" xfId="7005"/>
    <cellStyle name="Comma 6 3 3 3" xfId="3316"/>
    <cellStyle name="Comma 6 3 3 3 2" xfId="8332"/>
    <cellStyle name="Comma 6 3 3 4" xfId="6121"/>
    <cellStyle name="Comma 6 3 3 5" xfId="9786"/>
    <cellStyle name="Comma 6 3 3 6" xfId="4598"/>
    <cellStyle name="Comma 6 3 4" xfId="1034"/>
    <cellStyle name="Comma 6 3 4 2" xfId="1986"/>
    <cellStyle name="Comma 6 3 4 2 2" xfId="7275"/>
    <cellStyle name="Comma 6 3 4 3" xfId="3665"/>
    <cellStyle name="Comma 6 3 4 3 2" xfId="8680"/>
    <cellStyle name="Comma 6 3 4 4" xfId="6391"/>
    <cellStyle name="Comma 6 3 4 5" xfId="10134"/>
    <cellStyle name="Comma 6 3 4 6" xfId="4868"/>
    <cellStyle name="Comma 6 3 5" xfId="543"/>
    <cellStyle name="Comma 6 3 5 2" xfId="2432"/>
    <cellStyle name="Comma 6 3 5 2 2" xfId="7714"/>
    <cellStyle name="Comma 6 3 5 3" xfId="4095"/>
    <cellStyle name="Comma 6 3 5 3 2" xfId="9110"/>
    <cellStyle name="Comma 6 3 5 4" xfId="5902"/>
    <cellStyle name="Comma 6 3 5 5" xfId="10564"/>
    <cellStyle name="Comma 6 3 5 6" xfId="5308"/>
    <cellStyle name="Comma 6 3 6" xfId="1499"/>
    <cellStyle name="Comma 6 3 6 2" xfId="6788"/>
    <cellStyle name="Comma 6 3 7" xfId="3051"/>
    <cellStyle name="Comma 6 3 7 2" xfId="8067"/>
    <cellStyle name="Comma 6 3 8" xfId="5628"/>
    <cellStyle name="Comma 6 3 9" xfId="9521"/>
    <cellStyle name="Comma 6 4" xfId="187"/>
    <cellStyle name="Comma 6 4 10" xfId="4424"/>
    <cellStyle name="Comma 6 4 2" xfId="401"/>
    <cellStyle name="Comma 6 4 2 2" xfId="1037"/>
    <cellStyle name="Comma 6 4 2 2 2" xfId="1989"/>
    <cellStyle name="Comma 6 4 2 2 2 2" xfId="7278"/>
    <cellStyle name="Comma 6 4 2 2 3" xfId="3319"/>
    <cellStyle name="Comma 6 4 2 2 3 2" xfId="8335"/>
    <cellStyle name="Comma 6 4 2 2 4" xfId="6394"/>
    <cellStyle name="Comma 6 4 2 2 5" xfId="9789"/>
    <cellStyle name="Comma 6 4 2 2 6" xfId="4871"/>
    <cellStyle name="Comma 6 4 2 3" xfId="907"/>
    <cellStyle name="Comma 6 4 2 3 2" xfId="2575"/>
    <cellStyle name="Comma 6 4 2 3 2 2" xfId="7857"/>
    <cellStyle name="Comma 6 4 2 3 3" xfId="3668"/>
    <cellStyle name="Comma 6 4 2 3 3 2" xfId="8683"/>
    <cellStyle name="Comma 6 4 2 3 4" xfId="6264"/>
    <cellStyle name="Comma 6 4 2 3 5" xfId="10137"/>
    <cellStyle name="Comma 6 4 2 3 6" xfId="5451"/>
    <cellStyle name="Comma 6 4 2 4" xfId="1859"/>
    <cellStyle name="Comma 6 4 2 4 2" xfId="4238"/>
    <cellStyle name="Comma 6 4 2 4 2 2" xfId="9253"/>
    <cellStyle name="Comma 6 4 2 4 3" xfId="10707"/>
    <cellStyle name="Comma 6 4 2 4 4" xfId="7148"/>
    <cellStyle name="Comma 6 4 2 5" xfId="3194"/>
    <cellStyle name="Comma 6 4 2 5 2" xfId="8210"/>
    <cellStyle name="Comma 6 4 2 6" xfId="5771"/>
    <cellStyle name="Comma 6 4 2 7" xfId="9664"/>
    <cellStyle name="Comma 6 4 2 8" xfId="4741"/>
    <cellStyle name="Comma 6 4 3" xfId="702"/>
    <cellStyle name="Comma 6 4 3 2" xfId="1654"/>
    <cellStyle name="Comma 6 4 3 2 2" xfId="6943"/>
    <cellStyle name="Comma 6 4 3 3" xfId="3318"/>
    <cellStyle name="Comma 6 4 3 3 2" xfId="8334"/>
    <cellStyle name="Comma 6 4 3 4" xfId="6059"/>
    <cellStyle name="Comma 6 4 3 5" xfId="9788"/>
    <cellStyle name="Comma 6 4 3 6" xfId="4536"/>
    <cellStyle name="Comma 6 4 4" xfId="1036"/>
    <cellStyle name="Comma 6 4 4 2" xfId="1988"/>
    <cellStyle name="Comma 6 4 4 2 2" xfId="7277"/>
    <cellStyle name="Comma 6 4 4 3" xfId="3667"/>
    <cellStyle name="Comma 6 4 4 3 2" xfId="8682"/>
    <cellStyle name="Comma 6 4 4 4" xfId="6393"/>
    <cellStyle name="Comma 6 4 4 5" xfId="10136"/>
    <cellStyle name="Comma 6 4 4 6" xfId="4870"/>
    <cellStyle name="Comma 6 4 5" xfId="587"/>
    <cellStyle name="Comma 6 4 5 2" xfId="2370"/>
    <cellStyle name="Comma 6 4 5 2 2" xfId="7652"/>
    <cellStyle name="Comma 6 4 5 3" xfId="4033"/>
    <cellStyle name="Comma 6 4 5 3 2" xfId="9048"/>
    <cellStyle name="Comma 6 4 5 4" xfId="5945"/>
    <cellStyle name="Comma 6 4 5 5" xfId="10502"/>
    <cellStyle name="Comma 6 4 5 6" xfId="5246"/>
    <cellStyle name="Comma 6 4 6" xfId="1542"/>
    <cellStyle name="Comma 6 4 6 2" xfId="6831"/>
    <cellStyle name="Comma 6 4 7" xfId="2989"/>
    <cellStyle name="Comma 6 4 7 2" xfId="8005"/>
    <cellStyle name="Comma 6 4 8" xfId="5566"/>
    <cellStyle name="Comma 6 4 9" xfId="9459"/>
    <cellStyle name="Comma 6 5" xfId="293"/>
    <cellStyle name="Comma 6 5 2" xfId="1038"/>
    <cellStyle name="Comma 6 5 2 2" xfId="1990"/>
    <cellStyle name="Comma 6 5 2 2 2" xfId="7279"/>
    <cellStyle name="Comma 6 5 2 3" xfId="3320"/>
    <cellStyle name="Comma 6 5 2 3 2" xfId="8336"/>
    <cellStyle name="Comma 6 5 2 4" xfId="6395"/>
    <cellStyle name="Comma 6 5 2 5" xfId="9790"/>
    <cellStyle name="Comma 6 5 2 6" xfId="4872"/>
    <cellStyle name="Comma 6 5 3" xfId="802"/>
    <cellStyle name="Comma 6 5 3 2" xfId="2470"/>
    <cellStyle name="Comma 6 5 3 2 2" xfId="7752"/>
    <cellStyle name="Comma 6 5 3 3" xfId="3669"/>
    <cellStyle name="Comma 6 5 3 3 2" xfId="8684"/>
    <cellStyle name="Comma 6 5 3 4" xfId="6159"/>
    <cellStyle name="Comma 6 5 3 5" xfId="10138"/>
    <cellStyle name="Comma 6 5 3 6" xfId="5346"/>
    <cellStyle name="Comma 6 5 4" xfId="1754"/>
    <cellStyle name="Comma 6 5 4 2" xfId="4133"/>
    <cellStyle name="Comma 6 5 4 2 2" xfId="9148"/>
    <cellStyle name="Comma 6 5 4 3" xfId="10602"/>
    <cellStyle name="Comma 6 5 4 4" xfId="7043"/>
    <cellStyle name="Comma 6 5 5" xfId="3089"/>
    <cellStyle name="Comma 6 5 5 2" xfId="8105"/>
    <cellStyle name="Comma 6 5 6" xfId="5666"/>
    <cellStyle name="Comma 6 5 7" xfId="9559"/>
    <cellStyle name="Comma 6 5 8" xfId="4636"/>
    <cellStyle name="Comma 6 6" xfId="639"/>
    <cellStyle name="Comma 6 6 2" xfId="1039"/>
    <cellStyle name="Comma 6 6 2 2" xfId="1991"/>
    <cellStyle name="Comma 6 6 2 2 2" xfId="7280"/>
    <cellStyle name="Comma 6 6 2 3" xfId="3321"/>
    <cellStyle name="Comma 6 6 2 3 2" xfId="8337"/>
    <cellStyle name="Comma 6 6 2 4" xfId="6396"/>
    <cellStyle name="Comma 6 6 2 5" xfId="9791"/>
    <cellStyle name="Comma 6 6 2 6" xfId="4873"/>
    <cellStyle name="Comma 6 6 3" xfId="1398"/>
    <cellStyle name="Comma 6 6 3 2" xfId="2307"/>
    <cellStyle name="Comma 6 6 3 2 2" xfId="7589"/>
    <cellStyle name="Comma 6 6 3 3" xfId="3670"/>
    <cellStyle name="Comma 6 6 3 3 2" xfId="8685"/>
    <cellStyle name="Comma 6 6 3 4" xfId="6694"/>
    <cellStyle name="Comma 6 6 3 5" xfId="10139"/>
    <cellStyle name="Comma 6 6 3 6" xfId="5183"/>
    <cellStyle name="Comma 6 6 4" xfId="1591"/>
    <cellStyle name="Comma 6 6 4 2" xfId="3970"/>
    <cellStyle name="Comma 6 6 4 2 2" xfId="8985"/>
    <cellStyle name="Comma 6 6 4 3" xfId="10439"/>
    <cellStyle name="Comma 6 6 4 4" xfId="6880"/>
    <cellStyle name="Comma 6 6 5" xfId="2924"/>
    <cellStyle name="Comma 6 6 5 2" xfId="7940"/>
    <cellStyle name="Comma 6 6 6" xfId="5996"/>
    <cellStyle name="Comma 6 6 7" xfId="9396"/>
    <cellStyle name="Comma 6 6 8" xfId="4473"/>
    <cellStyle name="Comma 6 7" xfId="1028"/>
    <cellStyle name="Comma 6 7 2" xfId="1980"/>
    <cellStyle name="Comma 6 7 2 2" xfId="7269"/>
    <cellStyle name="Comma 6 7 3" xfId="3310"/>
    <cellStyle name="Comma 6 7 3 2" xfId="8326"/>
    <cellStyle name="Comma 6 7 4" xfId="6385"/>
    <cellStyle name="Comma 6 7 5" xfId="9780"/>
    <cellStyle name="Comma 6 7 6" xfId="4862"/>
    <cellStyle name="Comma 6 8" xfId="475"/>
    <cellStyle name="Comma 6 8 2" xfId="2287"/>
    <cellStyle name="Comma 6 8 2 2" xfId="7569"/>
    <cellStyle name="Comma 6 8 3" xfId="3659"/>
    <cellStyle name="Comma 6 8 3 2" xfId="8674"/>
    <cellStyle name="Comma 6 8 4" xfId="5839"/>
    <cellStyle name="Comma 6 8 5" xfId="10128"/>
    <cellStyle name="Comma 6 8 6" xfId="5163"/>
    <cellStyle name="Comma 6 9" xfId="1434"/>
    <cellStyle name="Comma 6 9 2" xfId="3950"/>
    <cellStyle name="Comma 6 9 2 2" xfId="8965"/>
    <cellStyle name="Comma 6 9 3" xfId="10419"/>
    <cellStyle name="Comma 6 9 4" xfId="6725"/>
    <cellStyle name="Comma 7" xfId="68"/>
    <cellStyle name="Explanatory Text 2" xfId="1355"/>
    <cellStyle name="Good 2" xfId="1356"/>
    <cellStyle name="Heading 1 2" xfId="1357"/>
    <cellStyle name="Heading 2 2" xfId="1358"/>
    <cellStyle name="Heading 3 2" xfId="1359"/>
    <cellStyle name="Heading 4 2" xfId="1360"/>
    <cellStyle name="Input 2" xfId="1361"/>
    <cellStyle name="Input 3" xfId="1375"/>
    <cellStyle name="Linked Cell 2" xfId="1362"/>
    <cellStyle name="Neutral 2" xfId="1363"/>
    <cellStyle name="Normal" xfId="0" builtinId="0"/>
    <cellStyle name="Normal 10" xfId="83"/>
    <cellStyle name="Normal 10 10" xfId="9324"/>
    <cellStyle name="Normal 10 2" xfId="118"/>
    <cellStyle name="Normal 10 2 10" xfId="2915"/>
    <cellStyle name="Normal 10 2 10 2" xfId="9387"/>
    <cellStyle name="Normal 10 2 10 3" xfId="7931"/>
    <cellStyle name="Normal 10 2 11" xfId="5514"/>
    <cellStyle name="Normal 10 2 12" xfId="9328"/>
    <cellStyle name="Normal 10 2 13" xfId="4312"/>
    <cellStyle name="Normal 10 2 2" xfId="156"/>
    <cellStyle name="Normal 10 2 2 10" xfId="5539"/>
    <cellStyle name="Normal 10 2 2 11" xfId="9357"/>
    <cellStyle name="Normal 10 2 2 12" xfId="4349"/>
    <cellStyle name="Normal 10 2 2 2" xfId="266"/>
    <cellStyle name="Normal 10 2 2 2 10" xfId="4392"/>
    <cellStyle name="Normal 10 2 2 2 2" xfId="368"/>
    <cellStyle name="Normal 10 2 2 2 2 2" xfId="1044"/>
    <cellStyle name="Normal 10 2 2 2 2 2 2" xfId="1996"/>
    <cellStyle name="Normal 10 2 2 2 2 2 2 2" xfId="7285"/>
    <cellStyle name="Normal 10 2 2 2 2 2 3" xfId="3326"/>
    <cellStyle name="Normal 10 2 2 2 2 2 3 2" xfId="8342"/>
    <cellStyle name="Normal 10 2 2 2 2 2 4" xfId="6401"/>
    <cellStyle name="Normal 10 2 2 2 2 2 5" xfId="9796"/>
    <cellStyle name="Normal 10 2 2 2 2 2 6" xfId="4878"/>
    <cellStyle name="Normal 10 2 2 2 2 3" xfId="875"/>
    <cellStyle name="Normal 10 2 2 2 2 3 2" xfId="2543"/>
    <cellStyle name="Normal 10 2 2 2 2 3 2 2" xfId="7825"/>
    <cellStyle name="Normal 10 2 2 2 2 3 3" xfId="3675"/>
    <cellStyle name="Normal 10 2 2 2 2 3 3 2" xfId="8690"/>
    <cellStyle name="Normal 10 2 2 2 2 3 4" xfId="6232"/>
    <cellStyle name="Normal 10 2 2 2 2 3 5" xfId="10144"/>
    <cellStyle name="Normal 10 2 2 2 2 3 6" xfId="5419"/>
    <cellStyle name="Normal 10 2 2 2 2 4" xfId="1827"/>
    <cellStyle name="Normal 10 2 2 2 2 4 2" xfId="4206"/>
    <cellStyle name="Normal 10 2 2 2 2 4 2 2" xfId="9221"/>
    <cellStyle name="Normal 10 2 2 2 2 4 3" xfId="10675"/>
    <cellStyle name="Normal 10 2 2 2 2 4 4" xfId="7116"/>
    <cellStyle name="Normal 10 2 2 2 2 5" xfId="3162"/>
    <cellStyle name="Normal 10 2 2 2 2 5 2" xfId="8178"/>
    <cellStyle name="Normal 10 2 2 2 2 6" xfId="5739"/>
    <cellStyle name="Normal 10 2 2 2 2 7" xfId="9632"/>
    <cellStyle name="Normal 10 2 2 2 2 8" xfId="4709"/>
    <cellStyle name="Normal 10 2 2 2 2_Degree data" xfId="2708"/>
    <cellStyle name="Normal 10 2 2 2 3" xfId="775"/>
    <cellStyle name="Normal 10 2 2 2 3 2" xfId="1727"/>
    <cellStyle name="Normal 10 2 2 2 3 2 2" xfId="7016"/>
    <cellStyle name="Normal 10 2 2 2 3 3" xfId="3325"/>
    <cellStyle name="Normal 10 2 2 2 3 3 2" xfId="8341"/>
    <cellStyle name="Normal 10 2 2 2 3 4" xfId="6132"/>
    <cellStyle name="Normal 10 2 2 2 3 5" xfId="9795"/>
    <cellStyle name="Normal 10 2 2 2 3 6" xfId="4609"/>
    <cellStyle name="Normal 10 2 2 2 4" xfId="1043"/>
    <cellStyle name="Normal 10 2 2 2 4 2" xfId="1995"/>
    <cellStyle name="Normal 10 2 2 2 4 2 2" xfId="7284"/>
    <cellStyle name="Normal 10 2 2 2 4 3" xfId="3674"/>
    <cellStyle name="Normal 10 2 2 2 4 3 2" xfId="8689"/>
    <cellStyle name="Normal 10 2 2 2 4 4" xfId="6400"/>
    <cellStyle name="Normal 10 2 2 2 4 5" xfId="10143"/>
    <cellStyle name="Normal 10 2 2 2 4 6" xfId="4877"/>
    <cellStyle name="Normal 10 2 2 2 5" xfId="555"/>
    <cellStyle name="Normal 10 2 2 2 5 2" xfId="2443"/>
    <cellStyle name="Normal 10 2 2 2 5 2 2" xfId="7725"/>
    <cellStyle name="Normal 10 2 2 2 5 3" xfId="4106"/>
    <cellStyle name="Normal 10 2 2 2 5 3 2" xfId="9121"/>
    <cellStyle name="Normal 10 2 2 2 5 4" xfId="5913"/>
    <cellStyle name="Normal 10 2 2 2 5 5" xfId="10575"/>
    <cellStyle name="Normal 10 2 2 2 5 6" xfId="5319"/>
    <cellStyle name="Normal 10 2 2 2 6" xfId="1510"/>
    <cellStyle name="Normal 10 2 2 2 6 2" xfId="6799"/>
    <cellStyle name="Normal 10 2 2 2 7" xfId="3062"/>
    <cellStyle name="Normal 10 2 2 2 7 2" xfId="8078"/>
    <cellStyle name="Normal 10 2 2 2 8" xfId="5639"/>
    <cellStyle name="Normal 10 2 2 2 9" xfId="9532"/>
    <cellStyle name="Normal 10 2 2 2_Degree data" xfId="2704"/>
    <cellStyle name="Normal 10 2 2 3" xfId="221"/>
    <cellStyle name="Normal 10 2 2 3 10" xfId="4453"/>
    <cellStyle name="Normal 10 2 2 3 2" xfId="430"/>
    <cellStyle name="Normal 10 2 2 3 2 2" xfId="1046"/>
    <cellStyle name="Normal 10 2 2 3 2 2 2" xfId="1998"/>
    <cellStyle name="Normal 10 2 2 3 2 2 2 2" xfId="7287"/>
    <cellStyle name="Normal 10 2 2 3 2 2 3" xfId="3328"/>
    <cellStyle name="Normal 10 2 2 3 2 2 3 2" xfId="8344"/>
    <cellStyle name="Normal 10 2 2 3 2 2 4" xfId="6403"/>
    <cellStyle name="Normal 10 2 2 3 2 2 5" xfId="9798"/>
    <cellStyle name="Normal 10 2 2 3 2 2 6" xfId="4880"/>
    <cellStyle name="Normal 10 2 2 3 2 3" xfId="936"/>
    <cellStyle name="Normal 10 2 2 3 2 3 2" xfId="2604"/>
    <cellStyle name="Normal 10 2 2 3 2 3 2 2" xfId="7886"/>
    <cellStyle name="Normal 10 2 2 3 2 3 3" xfId="3677"/>
    <cellStyle name="Normal 10 2 2 3 2 3 3 2" xfId="8692"/>
    <cellStyle name="Normal 10 2 2 3 2 3 4" xfId="6293"/>
    <cellStyle name="Normal 10 2 2 3 2 3 5" xfId="10146"/>
    <cellStyle name="Normal 10 2 2 3 2 3 6" xfId="5480"/>
    <cellStyle name="Normal 10 2 2 3 2 4" xfId="1888"/>
    <cellStyle name="Normal 10 2 2 3 2 4 2" xfId="4267"/>
    <cellStyle name="Normal 10 2 2 3 2 4 2 2" xfId="9282"/>
    <cellStyle name="Normal 10 2 2 3 2 4 3" xfId="10736"/>
    <cellStyle name="Normal 10 2 2 3 2 4 4" xfId="7177"/>
    <cellStyle name="Normal 10 2 2 3 2 5" xfId="3223"/>
    <cellStyle name="Normal 10 2 2 3 2 5 2" xfId="8239"/>
    <cellStyle name="Normal 10 2 2 3 2 6" xfId="5800"/>
    <cellStyle name="Normal 10 2 2 3 2 7" xfId="9693"/>
    <cellStyle name="Normal 10 2 2 3 2 8" xfId="4770"/>
    <cellStyle name="Normal 10 2 2 3 2_Degree data" xfId="1414"/>
    <cellStyle name="Normal 10 2 2 3 3" xfId="732"/>
    <cellStyle name="Normal 10 2 2 3 3 2" xfId="1684"/>
    <cellStyle name="Normal 10 2 2 3 3 2 2" xfId="6973"/>
    <cellStyle name="Normal 10 2 2 3 3 3" xfId="3327"/>
    <cellStyle name="Normal 10 2 2 3 3 3 2" xfId="8343"/>
    <cellStyle name="Normal 10 2 2 3 3 4" xfId="6089"/>
    <cellStyle name="Normal 10 2 2 3 3 5" xfId="9797"/>
    <cellStyle name="Normal 10 2 2 3 3 6" xfId="4566"/>
    <cellStyle name="Normal 10 2 2 3 4" xfId="1045"/>
    <cellStyle name="Normal 10 2 2 3 4 2" xfId="1997"/>
    <cellStyle name="Normal 10 2 2 3 4 2 2" xfId="7286"/>
    <cellStyle name="Normal 10 2 2 3 4 3" xfId="3676"/>
    <cellStyle name="Normal 10 2 2 3 4 3 2" xfId="8691"/>
    <cellStyle name="Normal 10 2 2 3 4 4" xfId="6402"/>
    <cellStyle name="Normal 10 2 2 3 4 5" xfId="10145"/>
    <cellStyle name="Normal 10 2 2 3 4 6" xfId="4879"/>
    <cellStyle name="Normal 10 2 2 3 5" xfId="616"/>
    <cellStyle name="Normal 10 2 2 3 5 2" xfId="2400"/>
    <cellStyle name="Normal 10 2 2 3 5 2 2" xfId="7682"/>
    <cellStyle name="Normal 10 2 2 3 5 3" xfId="4063"/>
    <cellStyle name="Normal 10 2 2 3 5 3 2" xfId="9078"/>
    <cellStyle name="Normal 10 2 2 3 5 4" xfId="5974"/>
    <cellStyle name="Normal 10 2 2 3 5 5" xfId="10532"/>
    <cellStyle name="Normal 10 2 2 3 5 6" xfId="5276"/>
    <cellStyle name="Normal 10 2 2 3 6" xfId="1571"/>
    <cellStyle name="Normal 10 2 2 3 6 2" xfId="6860"/>
    <cellStyle name="Normal 10 2 2 3 7" xfId="3019"/>
    <cellStyle name="Normal 10 2 2 3 7 2" xfId="8035"/>
    <cellStyle name="Normal 10 2 2 3 8" xfId="5596"/>
    <cellStyle name="Normal 10 2 2 3 9" xfId="9489"/>
    <cellStyle name="Normal 10 2 2 3_Degree data" xfId="2658"/>
    <cellStyle name="Normal 10 2 2 4" xfId="323"/>
    <cellStyle name="Normal 10 2 2 4 2" xfId="1047"/>
    <cellStyle name="Normal 10 2 2 4 2 2" xfId="1999"/>
    <cellStyle name="Normal 10 2 2 4 2 2 2" xfId="7288"/>
    <cellStyle name="Normal 10 2 2 4 2 3" xfId="3329"/>
    <cellStyle name="Normal 10 2 2 4 2 3 2" xfId="8345"/>
    <cellStyle name="Normal 10 2 2 4 2 4" xfId="6404"/>
    <cellStyle name="Normal 10 2 2 4 2 5" xfId="9799"/>
    <cellStyle name="Normal 10 2 2 4 2 6" xfId="4881"/>
    <cellStyle name="Normal 10 2 2 4 3" xfId="832"/>
    <cellStyle name="Normal 10 2 2 4 3 2" xfId="2500"/>
    <cellStyle name="Normal 10 2 2 4 3 2 2" xfId="7782"/>
    <cellStyle name="Normal 10 2 2 4 3 3" xfId="3678"/>
    <cellStyle name="Normal 10 2 2 4 3 3 2" xfId="8693"/>
    <cellStyle name="Normal 10 2 2 4 3 4" xfId="6189"/>
    <cellStyle name="Normal 10 2 2 4 3 5" xfId="10147"/>
    <cellStyle name="Normal 10 2 2 4 3 6" xfId="5376"/>
    <cellStyle name="Normal 10 2 2 4 4" xfId="1784"/>
    <cellStyle name="Normal 10 2 2 4 4 2" xfId="4163"/>
    <cellStyle name="Normal 10 2 2 4 4 2 2" xfId="9178"/>
    <cellStyle name="Normal 10 2 2 4 4 3" xfId="10632"/>
    <cellStyle name="Normal 10 2 2 4 4 4" xfId="7073"/>
    <cellStyle name="Normal 10 2 2 4 5" xfId="3119"/>
    <cellStyle name="Normal 10 2 2 4 5 2" xfId="8135"/>
    <cellStyle name="Normal 10 2 2 4 6" xfId="5696"/>
    <cellStyle name="Normal 10 2 2 4 7" xfId="9589"/>
    <cellStyle name="Normal 10 2 2 4 8" xfId="4666"/>
    <cellStyle name="Normal 10 2 2 4_Degree data" xfId="2657"/>
    <cellStyle name="Normal 10 2 2 5" xfId="675"/>
    <cellStyle name="Normal 10 2 2 5 2" xfId="1627"/>
    <cellStyle name="Normal 10 2 2 5 2 2" xfId="6916"/>
    <cellStyle name="Normal 10 2 2 5 3" xfId="3324"/>
    <cellStyle name="Normal 10 2 2 5 3 2" xfId="8340"/>
    <cellStyle name="Normal 10 2 2 5 4" xfId="6032"/>
    <cellStyle name="Normal 10 2 2 5 5" xfId="9794"/>
    <cellStyle name="Normal 10 2 2 5 6" xfId="4509"/>
    <cellStyle name="Normal 10 2 2 6" xfId="1042"/>
    <cellStyle name="Normal 10 2 2 6 2" xfId="1994"/>
    <cellStyle name="Normal 10 2 2 6 2 2" xfId="7283"/>
    <cellStyle name="Normal 10 2 2 6 3" xfId="3673"/>
    <cellStyle name="Normal 10 2 2 6 3 2" xfId="8688"/>
    <cellStyle name="Normal 10 2 2 6 4" xfId="6399"/>
    <cellStyle name="Normal 10 2 2 6 5" xfId="10142"/>
    <cellStyle name="Normal 10 2 2 6 6" xfId="4876"/>
    <cellStyle name="Normal 10 2 2 7" xfId="509"/>
    <cellStyle name="Normal 10 2 2 7 2" xfId="2343"/>
    <cellStyle name="Normal 10 2 2 7 2 2" xfId="7625"/>
    <cellStyle name="Normal 10 2 2 7 3" xfId="4006"/>
    <cellStyle name="Normal 10 2 2 7 3 2" xfId="9021"/>
    <cellStyle name="Normal 10 2 2 7 4" xfId="5870"/>
    <cellStyle name="Normal 10 2 2 7 5" xfId="10475"/>
    <cellStyle name="Normal 10 2 2 7 6" xfId="5219"/>
    <cellStyle name="Normal 10 2 2 8" xfId="1467"/>
    <cellStyle name="Normal 10 2 2 8 2" xfId="9432"/>
    <cellStyle name="Normal 10 2 2 8 3" xfId="6756"/>
    <cellStyle name="Normal 10 2 2 9" xfId="2960"/>
    <cellStyle name="Normal 10 2 2 9 2" xfId="7976"/>
    <cellStyle name="Normal 10 2 2_Degree data" xfId="2676"/>
    <cellStyle name="Normal 10 2 3" xfId="240"/>
    <cellStyle name="Normal 10 2 3 10" xfId="4367"/>
    <cellStyle name="Normal 10 2 3 2" xfId="342"/>
    <cellStyle name="Normal 10 2 3 2 2" xfId="1049"/>
    <cellStyle name="Normal 10 2 3 2 2 2" xfId="2001"/>
    <cellStyle name="Normal 10 2 3 2 2 2 2" xfId="7290"/>
    <cellStyle name="Normal 10 2 3 2 2 3" xfId="3331"/>
    <cellStyle name="Normal 10 2 3 2 2 3 2" xfId="8347"/>
    <cellStyle name="Normal 10 2 3 2 2 4" xfId="6406"/>
    <cellStyle name="Normal 10 2 3 2 2 5" xfId="9801"/>
    <cellStyle name="Normal 10 2 3 2 2 6" xfId="4883"/>
    <cellStyle name="Normal 10 2 3 2 3" xfId="850"/>
    <cellStyle name="Normal 10 2 3 2 3 2" xfId="2518"/>
    <cellStyle name="Normal 10 2 3 2 3 2 2" xfId="7800"/>
    <cellStyle name="Normal 10 2 3 2 3 3" xfId="3680"/>
    <cellStyle name="Normal 10 2 3 2 3 3 2" xfId="8695"/>
    <cellStyle name="Normal 10 2 3 2 3 4" xfId="6207"/>
    <cellStyle name="Normal 10 2 3 2 3 5" xfId="10149"/>
    <cellStyle name="Normal 10 2 3 2 3 6" xfId="5394"/>
    <cellStyle name="Normal 10 2 3 2 4" xfId="1802"/>
    <cellStyle name="Normal 10 2 3 2 4 2" xfId="4181"/>
    <cellStyle name="Normal 10 2 3 2 4 2 2" xfId="9196"/>
    <cellStyle name="Normal 10 2 3 2 4 3" xfId="10650"/>
    <cellStyle name="Normal 10 2 3 2 4 4" xfId="7091"/>
    <cellStyle name="Normal 10 2 3 2 5" xfId="3137"/>
    <cellStyle name="Normal 10 2 3 2 5 2" xfId="8153"/>
    <cellStyle name="Normal 10 2 3 2 6" xfId="5714"/>
    <cellStyle name="Normal 10 2 3 2 7" xfId="9607"/>
    <cellStyle name="Normal 10 2 3 2 8" xfId="4684"/>
    <cellStyle name="Normal 10 2 3 2_Degree data" xfId="2647"/>
    <cellStyle name="Normal 10 2 3 3" xfId="750"/>
    <cellStyle name="Normal 10 2 3 3 2" xfId="1702"/>
    <cellStyle name="Normal 10 2 3 3 2 2" xfId="6991"/>
    <cellStyle name="Normal 10 2 3 3 3" xfId="3330"/>
    <cellStyle name="Normal 10 2 3 3 3 2" xfId="8346"/>
    <cellStyle name="Normal 10 2 3 3 4" xfId="6107"/>
    <cellStyle name="Normal 10 2 3 3 5" xfId="9800"/>
    <cellStyle name="Normal 10 2 3 3 6" xfId="4584"/>
    <cellStyle name="Normal 10 2 3 4" xfId="1048"/>
    <cellStyle name="Normal 10 2 3 4 2" xfId="2000"/>
    <cellStyle name="Normal 10 2 3 4 2 2" xfId="7289"/>
    <cellStyle name="Normal 10 2 3 4 3" xfId="3679"/>
    <cellStyle name="Normal 10 2 3 4 3 2" xfId="8694"/>
    <cellStyle name="Normal 10 2 3 4 4" xfId="6405"/>
    <cellStyle name="Normal 10 2 3 4 5" xfId="10148"/>
    <cellStyle name="Normal 10 2 3 4 6" xfId="4882"/>
    <cellStyle name="Normal 10 2 3 5" xfId="529"/>
    <cellStyle name="Normal 10 2 3 5 2" xfId="2418"/>
    <cellStyle name="Normal 10 2 3 5 2 2" xfId="7700"/>
    <cellStyle name="Normal 10 2 3 5 3" xfId="4081"/>
    <cellStyle name="Normal 10 2 3 5 3 2" xfId="9096"/>
    <cellStyle name="Normal 10 2 3 5 4" xfId="5888"/>
    <cellStyle name="Normal 10 2 3 5 5" xfId="10550"/>
    <cellStyle name="Normal 10 2 3 5 6" xfId="5294"/>
    <cellStyle name="Normal 10 2 3 6" xfId="1485"/>
    <cellStyle name="Normal 10 2 3 6 2" xfId="6774"/>
    <cellStyle name="Normal 10 2 3 7" xfId="3037"/>
    <cellStyle name="Normal 10 2 3 7 2" xfId="8053"/>
    <cellStyle name="Normal 10 2 3 8" xfId="5614"/>
    <cellStyle name="Normal 10 2 3 9" xfId="9507"/>
    <cellStyle name="Normal 10 2 3_Degree data" xfId="2701"/>
    <cellStyle name="Normal 10 2 4" xfId="180"/>
    <cellStyle name="Normal 10 2 4 10" xfId="4417"/>
    <cellStyle name="Normal 10 2 4 2" xfId="394"/>
    <cellStyle name="Normal 10 2 4 2 2" xfId="1051"/>
    <cellStyle name="Normal 10 2 4 2 2 2" xfId="2003"/>
    <cellStyle name="Normal 10 2 4 2 2 2 2" xfId="7292"/>
    <cellStyle name="Normal 10 2 4 2 2 3" xfId="3333"/>
    <cellStyle name="Normal 10 2 4 2 2 3 2" xfId="8349"/>
    <cellStyle name="Normal 10 2 4 2 2 4" xfId="6408"/>
    <cellStyle name="Normal 10 2 4 2 2 5" xfId="9803"/>
    <cellStyle name="Normal 10 2 4 2 2 6" xfId="4885"/>
    <cellStyle name="Normal 10 2 4 2 3" xfId="900"/>
    <cellStyle name="Normal 10 2 4 2 3 2" xfId="2568"/>
    <cellStyle name="Normal 10 2 4 2 3 2 2" xfId="7850"/>
    <cellStyle name="Normal 10 2 4 2 3 3" xfId="3682"/>
    <cellStyle name="Normal 10 2 4 2 3 3 2" xfId="8697"/>
    <cellStyle name="Normal 10 2 4 2 3 4" xfId="6257"/>
    <cellStyle name="Normal 10 2 4 2 3 5" xfId="10151"/>
    <cellStyle name="Normal 10 2 4 2 3 6" xfId="5444"/>
    <cellStyle name="Normal 10 2 4 2 4" xfId="1852"/>
    <cellStyle name="Normal 10 2 4 2 4 2" xfId="4231"/>
    <cellStyle name="Normal 10 2 4 2 4 2 2" xfId="9246"/>
    <cellStyle name="Normal 10 2 4 2 4 3" xfId="10700"/>
    <cellStyle name="Normal 10 2 4 2 4 4" xfId="7141"/>
    <cellStyle name="Normal 10 2 4 2 5" xfId="3187"/>
    <cellStyle name="Normal 10 2 4 2 5 2" xfId="8203"/>
    <cellStyle name="Normal 10 2 4 2 6" xfId="5764"/>
    <cellStyle name="Normal 10 2 4 2 7" xfId="9657"/>
    <cellStyle name="Normal 10 2 4 2 8" xfId="4734"/>
    <cellStyle name="Normal 10 2 4 2_Degree data" xfId="2680"/>
    <cellStyle name="Normal 10 2 4 3" xfId="695"/>
    <cellStyle name="Normal 10 2 4 3 2" xfId="1647"/>
    <cellStyle name="Normal 10 2 4 3 2 2" xfId="6936"/>
    <cellStyle name="Normal 10 2 4 3 3" xfId="3332"/>
    <cellStyle name="Normal 10 2 4 3 3 2" xfId="8348"/>
    <cellStyle name="Normal 10 2 4 3 4" xfId="6052"/>
    <cellStyle name="Normal 10 2 4 3 5" xfId="9802"/>
    <cellStyle name="Normal 10 2 4 3 6" xfId="4529"/>
    <cellStyle name="Normal 10 2 4 4" xfId="1050"/>
    <cellStyle name="Normal 10 2 4 4 2" xfId="2002"/>
    <cellStyle name="Normal 10 2 4 4 2 2" xfId="7291"/>
    <cellStyle name="Normal 10 2 4 4 3" xfId="3681"/>
    <cellStyle name="Normal 10 2 4 4 3 2" xfId="8696"/>
    <cellStyle name="Normal 10 2 4 4 4" xfId="6407"/>
    <cellStyle name="Normal 10 2 4 4 5" xfId="10150"/>
    <cellStyle name="Normal 10 2 4 4 6" xfId="4884"/>
    <cellStyle name="Normal 10 2 4 5" xfId="580"/>
    <cellStyle name="Normal 10 2 4 5 2" xfId="2363"/>
    <cellStyle name="Normal 10 2 4 5 2 2" xfId="7645"/>
    <cellStyle name="Normal 10 2 4 5 3" xfId="4026"/>
    <cellStyle name="Normal 10 2 4 5 3 2" xfId="9041"/>
    <cellStyle name="Normal 10 2 4 5 4" xfId="5938"/>
    <cellStyle name="Normal 10 2 4 5 5" xfId="10495"/>
    <cellStyle name="Normal 10 2 4 5 6" xfId="5239"/>
    <cellStyle name="Normal 10 2 4 6" xfId="1535"/>
    <cellStyle name="Normal 10 2 4 6 2" xfId="6824"/>
    <cellStyle name="Normal 10 2 4 7" xfId="2982"/>
    <cellStyle name="Normal 10 2 4 7 2" xfId="7998"/>
    <cellStyle name="Normal 10 2 4 8" xfId="5559"/>
    <cellStyle name="Normal 10 2 4 9" xfId="9452"/>
    <cellStyle name="Normal 10 2 4_Degree data" xfId="2688"/>
    <cellStyle name="Normal 10 2 5" xfId="286"/>
    <cellStyle name="Normal 10 2 5 2" xfId="1052"/>
    <cellStyle name="Normal 10 2 5 2 2" xfId="2004"/>
    <cellStyle name="Normal 10 2 5 2 2 2" xfId="7293"/>
    <cellStyle name="Normal 10 2 5 2 3" xfId="3334"/>
    <cellStyle name="Normal 10 2 5 2 3 2" xfId="8350"/>
    <cellStyle name="Normal 10 2 5 2 4" xfId="6409"/>
    <cellStyle name="Normal 10 2 5 2 5" xfId="9804"/>
    <cellStyle name="Normal 10 2 5 2 6" xfId="4886"/>
    <cellStyle name="Normal 10 2 5 3" xfId="795"/>
    <cellStyle name="Normal 10 2 5 3 2" xfId="2463"/>
    <cellStyle name="Normal 10 2 5 3 2 2" xfId="7745"/>
    <cellStyle name="Normal 10 2 5 3 3" xfId="3683"/>
    <cellStyle name="Normal 10 2 5 3 3 2" xfId="8698"/>
    <cellStyle name="Normal 10 2 5 3 4" xfId="6152"/>
    <cellStyle name="Normal 10 2 5 3 5" xfId="10152"/>
    <cellStyle name="Normal 10 2 5 3 6" xfId="5339"/>
    <cellStyle name="Normal 10 2 5 4" xfId="1747"/>
    <cellStyle name="Normal 10 2 5 4 2" xfId="4126"/>
    <cellStyle name="Normal 10 2 5 4 2 2" xfId="9141"/>
    <cellStyle name="Normal 10 2 5 4 3" xfId="10595"/>
    <cellStyle name="Normal 10 2 5 4 4" xfId="7036"/>
    <cellStyle name="Normal 10 2 5 5" xfId="3082"/>
    <cellStyle name="Normal 10 2 5 5 2" xfId="8098"/>
    <cellStyle name="Normal 10 2 5 6" xfId="5659"/>
    <cellStyle name="Normal 10 2 5 7" xfId="9552"/>
    <cellStyle name="Normal 10 2 5 8" xfId="4629"/>
    <cellStyle name="Normal 10 2 5_Degree data" xfId="2631"/>
    <cellStyle name="Normal 10 2 6" xfId="650"/>
    <cellStyle name="Normal 10 2 6 2" xfId="1053"/>
    <cellStyle name="Normal 10 2 6 2 2" xfId="2005"/>
    <cellStyle name="Normal 10 2 6 2 2 2" xfId="7294"/>
    <cellStyle name="Normal 10 2 6 2 3" xfId="3335"/>
    <cellStyle name="Normal 10 2 6 2 3 2" xfId="8351"/>
    <cellStyle name="Normal 10 2 6 2 4" xfId="6410"/>
    <cellStyle name="Normal 10 2 6 2 5" xfId="9805"/>
    <cellStyle name="Normal 10 2 6 2 6" xfId="4887"/>
    <cellStyle name="Normal 10 2 6 3" xfId="1392"/>
    <cellStyle name="Normal 10 2 6 3 2" xfId="2318"/>
    <cellStyle name="Normal 10 2 6 3 2 2" xfId="7600"/>
    <cellStyle name="Normal 10 2 6 3 3" xfId="3684"/>
    <cellStyle name="Normal 10 2 6 3 3 2" xfId="8699"/>
    <cellStyle name="Normal 10 2 6 3 4" xfId="6688"/>
    <cellStyle name="Normal 10 2 6 3 5" xfId="10153"/>
    <cellStyle name="Normal 10 2 6 3 6" xfId="5194"/>
    <cellStyle name="Normal 10 2 6 4" xfId="1602"/>
    <cellStyle name="Normal 10 2 6 4 2" xfId="3981"/>
    <cellStyle name="Normal 10 2 6 4 2 2" xfId="8996"/>
    <cellStyle name="Normal 10 2 6 4 3" xfId="10450"/>
    <cellStyle name="Normal 10 2 6 4 4" xfId="6891"/>
    <cellStyle name="Normal 10 2 6 5" xfId="2935"/>
    <cellStyle name="Normal 10 2 6 5 2" xfId="7951"/>
    <cellStyle name="Normal 10 2 6 6" xfId="6007"/>
    <cellStyle name="Normal 10 2 6 7" xfId="9407"/>
    <cellStyle name="Normal 10 2 6 8" xfId="4484"/>
    <cellStyle name="Normal 10 2 6_Degree data" xfId="2696"/>
    <cellStyle name="Normal 10 2 7" xfId="1041"/>
    <cellStyle name="Normal 10 2 7 2" xfId="1993"/>
    <cellStyle name="Normal 10 2 7 2 2" xfId="7282"/>
    <cellStyle name="Normal 10 2 7 3" xfId="3323"/>
    <cellStyle name="Normal 10 2 7 3 2" xfId="8339"/>
    <cellStyle name="Normal 10 2 7 4" xfId="6398"/>
    <cellStyle name="Normal 10 2 7 5" xfId="9793"/>
    <cellStyle name="Normal 10 2 7 6" xfId="4875"/>
    <cellStyle name="Normal 10 2 8" xfId="468"/>
    <cellStyle name="Normal 10 2 8 2" xfId="2298"/>
    <cellStyle name="Normal 10 2 8 2 2" xfId="7580"/>
    <cellStyle name="Normal 10 2 8 3" xfId="3672"/>
    <cellStyle name="Normal 10 2 8 3 2" xfId="8687"/>
    <cellStyle name="Normal 10 2 8 4" xfId="5832"/>
    <cellStyle name="Normal 10 2 8 5" xfId="10141"/>
    <cellStyle name="Normal 10 2 8 6" xfId="5174"/>
    <cellStyle name="Normal 10 2 9" xfId="1427"/>
    <cellStyle name="Normal 10 2 9 2" xfId="3961"/>
    <cellStyle name="Normal 10 2 9 2 2" xfId="8976"/>
    <cellStyle name="Normal 10 2 9 3" xfId="10430"/>
    <cellStyle name="Normal 10 2 9 4" xfId="6718"/>
    <cellStyle name="Normal 10 2_Degree data" xfId="2672"/>
    <cellStyle name="Normal 10 3" xfId="147"/>
    <cellStyle name="Normal 10 3 2" xfId="144"/>
    <cellStyle name="Normal 10 3 2 2" xfId="213"/>
    <cellStyle name="Normal 10 3 2 3" xfId="378"/>
    <cellStyle name="Normal 10 3 2 3 2" xfId="884"/>
    <cellStyle name="Normal 10 3 2 3 2 2" xfId="1836"/>
    <cellStyle name="Normal 10 3 2 3 2 2 2" xfId="7125"/>
    <cellStyle name="Normal 10 3 2 3 2 3" xfId="3337"/>
    <cellStyle name="Normal 10 3 2 3 2 3 2" xfId="8353"/>
    <cellStyle name="Normal 10 3 2 3 2 4" xfId="6241"/>
    <cellStyle name="Normal 10 3 2 3 2 5" xfId="9807"/>
    <cellStyle name="Normal 10 3 2 3 2 6" xfId="4718"/>
    <cellStyle name="Normal 10 3 2 3 3" xfId="1055"/>
    <cellStyle name="Normal 10 3 2 3 3 2" xfId="2007"/>
    <cellStyle name="Normal 10 3 2 3 3 2 2" xfId="7296"/>
    <cellStyle name="Normal 10 3 2 3 3 3" xfId="3686"/>
    <cellStyle name="Normal 10 3 2 3 3 3 2" xfId="8701"/>
    <cellStyle name="Normal 10 3 2 3 3 4" xfId="6412"/>
    <cellStyle name="Normal 10 3 2 3 3 5" xfId="10155"/>
    <cellStyle name="Normal 10 3 2 3 3 6" xfId="4889"/>
    <cellStyle name="Normal 10 3 2 3 4" xfId="564"/>
    <cellStyle name="Normal 10 3 2 3 4 2" xfId="2552"/>
    <cellStyle name="Normal 10 3 2 3 4 2 2" xfId="7834"/>
    <cellStyle name="Normal 10 3 2 3 4 3" xfId="4215"/>
    <cellStyle name="Normal 10 3 2 3 4 3 2" xfId="9230"/>
    <cellStyle name="Normal 10 3 2 3 4 4" xfId="5922"/>
    <cellStyle name="Normal 10 3 2 3 4 5" xfId="10684"/>
    <cellStyle name="Normal 10 3 2 3 4 6" xfId="5428"/>
    <cellStyle name="Normal 10 3 2 3 5" xfId="1519"/>
    <cellStyle name="Normal 10 3 2 3 5 2" xfId="6808"/>
    <cellStyle name="Normal 10 3 2 3 6" xfId="3171"/>
    <cellStyle name="Normal 10 3 2 3 6 2" xfId="8187"/>
    <cellStyle name="Normal 10 3 2 3 7" xfId="5748"/>
    <cellStyle name="Normal 10 3 2 3 8" xfId="9641"/>
    <cellStyle name="Normal 10 3 2 3 9" xfId="4401"/>
    <cellStyle name="Normal 10 3 2 3_Degree data" xfId="2641"/>
    <cellStyle name="Normal 10 3 2 4" xfId="666"/>
    <cellStyle name="Normal 10 3 2 4 2" xfId="1618"/>
    <cellStyle name="Normal 10 3 2 4 2 2" xfId="6907"/>
    <cellStyle name="Normal 10 3 2 4 3" xfId="3336"/>
    <cellStyle name="Normal 10 3 2 4 3 2" xfId="8352"/>
    <cellStyle name="Normal 10 3 2 4 4" xfId="6023"/>
    <cellStyle name="Normal 10 3 2 4 5" xfId="9806"/>
    <cellStyle name="Normal 10 3 2 4 6" xfId="4500"/>
    <cellStyle name="Normal 10 3 2 5" xfId="1054"/>
    <cellStyle name="Normal 10 3 2 5 2" xfId="2006"/>
    <cellStyle name="Normal 10 3 2 5 2 2" xfId="7295"/>
    <cellStyle name="Normal 10 3 2 5 3" xfId="3685"/>
    <cellStyle name="Normal 10 3 2 5 3 2" xfId="8700"/>
    <cellStyle name="Normal 10 3 2 5 4" xfId="6411"/>
    <cellStyle name="Normal 10 3 2 5 5" xfId="10154"/>
    <cellStyle name="Normal 10 3 2 5 6" xfId="4888"/>
    <cellStyle name="Normal 10 3 2 6" xfId="2334"/>
    <cellStyle name="Normal 10 3 2 6 2" xfId="3997"/>
    <cellStyle name="Normal 10 3 2 6 2 2" xfId="9012"/>
    <cellStyle name="Normal 10 3 2 6 3" xfId="7616"/>
    <cellStyle name="Normal 10 3 2 6 4" xfId="10466"/>
    <cellStyle name="Normal 10 3 2 6 5" xfId="5210"/>
    <cellStyle name="Normal 10 3 2 7" xfId="2951"/>
    <cellStyle name="Normal 10 3 2 7 2" xfId="7967"/>
    <cellStyle name="Normal 10 3 2 8" xfId="5530"/>
    <cellStyle name="Normal 10 3 2 9" xfId="9423"/>
    <cellStyle name="Normal 10 3 2_Degree data" xfId="2705"/>
    <cellStyle name="Normal 10 3 3" xfId="176"/>
    <cellStyle name="Normal 10 3 3 10" xfId="4413"/>
    <cellStyle name="Normal 10 3 3 2" xfId="390"/>
    <cellStyle name="Normal 10 3 3 2 2" xfId="1057"/>
    <cellStyle name="Normal 10 3 3 2 2 2" xfId="2009"/>
    <cellStyle name="Normal 10 3 3 2 2 2 2" xfId="7298"/>
    <cellStyle name="Normal 10 3 3 2 2 3" xfId="3339"/>
    <cellStyle name="Normal 10 3 3 2 2 3 2" xfId="8355"/>
    <cellStyle name="Normal 10 3 3 2 2 4" xfId="6414"/>
    <cellStyle name="Normal 10 3 3 2 2 5" xfId="9809"/>
    <cellStyle name="Normal 10 3 3 2 2 6" xfId="4891"/>
    <cellStyle name="Normal 10 3 3 2 3" xfId="896"/>
    <cellStyle name="Normal 10 3 3 2 3 2" xfId="2564"/>
    <cellStyle name="Normal 10 3 3 2 3 2 2" xfId="7846"/>
    <cellStyle name="Normal 10 3 3 2 3 3" xfId="3688"/>
    <cellStyle name="Normal 10 3 3 2 3 3 2" xfId="8703"/>
    <cellStyle name="Normal 10 3 3 2 3 4" xfId="6253"/>
    <cellStyle name="Normal 10 3 3 2 3 5" xfId="10157"/>
    <cellStyle name="Normal 10 3 3 2 3 6" xfId="5440"/>
    <cellStyle name="Normal 10 3 3 2 4" xfId="1848"/>
    <cellStyle name="Normal 10 3 3 2 4 2" xfId="4227"/>
    <cellStyle name="Normal 10 3 3 2 4 2 2" xfId="9242"/>
    <cellStyle name="Normal 10 3 3 2 4 3" xfId="10696"/>
    <cellStyle name="Normal 10 3 3 2 4 4" xfId="7137"/>
    <cellStyle name="Normal 10 3 3 2 5" xfId="3183"/>
    <cellStyle name="Normal 10 3 3 2 5 2" xfId="8199"/>
    <cellStyle name="Normal 10 3 3 2 6" xfId="5760"/>
    <cellStyle name="Normal 10 3 3 2 7" xfId="9653"/>
    <cellStyle name="Normal 10 3 3 2 8" xfId="4730"/>
    <cellStyle name="Normal 10 3 3 2_Degree data" xfId="2687"/>
    <cellStyle name="Normal 10 3 3 3" xfId="691"/>
    <cellStyle name="Normal 10 3 3 3 2" xfId="1643"/>
    <cellStyle name="Normal 10 3 3 3 2 2" xfId="6932"/>
    <cellStyle name="Normal 10 3 3 3 3" xfId="3338"/>
    <cellStyle name="Normal 10 3 3 3 3 2" xfId="8354"/>
    <cellStyle name="Normal 10 3 3 3 4" xfId="6048"/>
    <cellStyle name="Normal 10 3 3 3 5" xfId="9808"/>
    <cellStyle name="Normal 10 3 3 3 6" xfId="4525"/>
    <cellStyle name="Normal 10 3 3 4" xfId="1056"/>
    <cellStyle name="Normal 10 3 3 4 2" xfId="2008"/>
    <cellStyle name="Normal 10 3 3 4 2 2" xfId="7297"/>
    <cellStyle name="Normal 10 3 3 4 3" xfId="3687"/>
    <cellStyle name="Normal 10 3 3 4 3 2" xfId="8702"/>
    <cellStyle name="Normal 10 3 3 4 4" xfId="6413"/>
    <cellStyle name="Normal 10 3 3 4 5" xfId="10156"/>
    <cellStyle name="Normal 10 3 3 4 6" xfId="4890"/>
    <cellStyle name="Normal 10 3 3 5" xfId="576"/>
    <cellStyle name="Normal 10 3 3 5 2" xfId="2359"/>
    <cellStyle name="Normal 10 3 3 5 2 2" xfId="7641"/>
    <cellStyle name="Normal 10 3 3 5 3" xfId="4022"/>
    <cellStyle name="Normal 10 3 3 5 3 2" xfId="9037"/>
    <cellStyle name="Normal 10 3 3 5 4" xfId="5934"/>
    <cellStyle name="Normal 10 3 3 5 5" xfId="10491"/>
    <cellStyle name="Normal 10 3 3 5 6" xfId="5235"/>
    <cellStyle name="Normal 10 3 3 6" xfId="1531"/>
    <cellStyle name="Normal 10 3 3 6 2" xfId="6820"/>
    <cellStyle name="Normal 10 3 3 7" xfId="2978"/>
    <cellStyle name="Normal 10 3 3 7 2" xfId="7994"/>
    <cellStyle name="Normal 10 3 3 8" xfId="5555"/>
    <cellStyle name="Normal 10 3 3 9" xfId="9448"/>
    <cellStyle name="Normal 10 3 3_Degree data" xfId="2714"/>
    <cellStyle name="Normal 10 3 4" xfId="282"/>
    <cellStyle name="Normal 10 3 4 2" xfId="1058"/>
    <cellStyle name="Normal 10 3 4 2 2" xfId="2010"/>
    <cellStyle name="Normal 10 3 4 2 2 2" xfId="7299"/>
    <cellStyle name="Normal 10 3 4 2 3" xfId="3340"/>
    <cellStyle name="Normal 10 3 4 2 3 2" xfId="8356"/>
    <cellStyle name="Normal 10 3 4 2 4" xfId="6415"/>
    <cellStyle name="Normal 10 3 4 2 5" xfId="9810"/>
    <cellStyle name="Normal 10 3 4 2 6" xfId="4892"/>
    <cellStyle name="Normal 10 3 4 3" xfId="791"/>
    <cellStyle name="Normal 10 3 4 3 2" xfId="2459"/>
    <cellStyle name="Normal 10 3 4 3 2 2" xfId="7741"/>
    <cellStyle name="Normal 10 3 4 3 3" xfId="3689"/>
    <cellStyle name="Normal 10 3 4 3 3 2" xfId="8704"/>
    <cellStyle name="Normal 10 3 4 3 4" xfId="6148"/>
    <cellStyle name="Normal 10 3 4 3 5" xfId="10158"/>
    <cellStyle name="Normal 10 3 4 3 6" xfId="5335"/>
    <cellStyle name="Normal 10 3 4 4" xfId="1743"/>
    <cellStyle name="Normal 10 3 4 4 2" xfId="4122"/>
    <cellStyle name="Normal 10 3 4 4 2 2" xfId="9137"/>
    <cellStyle name="Normal 10 3 4 4 3" xfId="10591"/>
    <cellStyle name="Normal 10 3 4 4 4" xfId="7032"/>
    <cellStyle name="Normal 10 3 4 5" xfId="3078"/>
    <cellStyle name="Normal 10 3 4 5 2" xfId="8094"/>
    <cellStyle name="Normal 10 3 4 6" xfId="5655"/>
    <cellStyle name="Normal 10 3 4 7" xfId="9548"/>
    <cellStyle name="Normal 10 3 4 8" xfId="4625"/>
    <cellStyle name="Normal 10 3 4_Degree data" xfId="2719"/>
    <cellStyle name="Normal 10 3 5" xfId="464"/>
    <cellStyle name="Normal 10 3 5 2" xfId="5828"/>
    <cellStyle name="Normal 10 3 6" xfId="1423"/>
    <cellStyle name="Normal 10 3 6 2" xfId="6714"/>
    <cellStyle name="Normal 10 3 7" xfId="4308"/>
    <cellStyle name="Normal 10 4" xfId="125"/>
    <cellStyle name="Normal 10 4 10" xfId="5518"/>
    <cellStyle name="Normal 10 4 11" xfId="9338"/>
    <cellStyle name="Normal 10 4 12" xfId="4330"/>
    <cellStyle name="Normal 10 4 2" xfId="246"/>
    <cellStyle name="Normal 10 4 2 10" xfId="4373"/>
    <cellStyle name="Normal 10 4 2 2" xfId="348"/>
    <cellStyle name="Normal 10 4 2 2 2" xfId="1061"/>
    <cellStyle name="Normal 10 4 2 2 2 2" xfId="2013"/>
    <cellStyle name="Normal 10 4 2 2 2 2 2" xfId="7302"/>
    <cellStyle name="Normal 10 4 2 2 2 3" xfId="3343"/>
    <cellStyle name="Normal 10 4 2 2 2 3 2" xfId="8359"/>
    <cellStyle name="Normal 10 4 2 2 2 4" xfId="6418"/>
    <cellStyle name="Normal 10 4 2 2 2 5" xfId="9813"/>
    <cellStyle name="Normal 10 4 2 2 2 6" xfId="4895"/>
    <cellStyle name="Normal 10 4 2 2 3" xfId="856"/>
    <cellStyle name="Normal 10 4 2 2 3 2" xfId="2524"/>
    <cellStyle name="Normal 10 4 2 2 3 2 2" xfId="7806"/>
    <cellStyle name="Normal 10 4 2 2 3 3" xfId="3692"/>
    <cellStyle name="Normal 10 4 2 2 3 3 2" xfId="8707"/>
    <cellStyle name="Normal 10 4 2 2 3 4" xfId="6213"/>
    <cellStyle name="Normal 10 4 2 2 3 5" xfId="10161"/>
    <cellStyle name="Normal 10 4 2 2 3 6" xfId="5400"/>
    <cellStyle name="Normal 10 4 2 2 4" xfId="1808"/>
    <cellStyle name="Normal 10 4 2 2 4 2" xfId="4187"/>
    <cellStyle name="Normal 10 4 2 2 4 2 2" xfId="9202"/>
    <cellStyle name="Normal 10 4 2 2 4 3" xfId="10656"/>
    <cellStyle name="Normal 10 4 2 2 4 4" xfId="7097"/>
    <cellStyle name="Normal 10 4 2 2 5" xfId="3143"/>
    <cellStyle name="Normal 10 4 2 2 5 2" xfId="8159"/>
    <cellStyle name="Normal 10 4 2 2 6" xfId="5720"/>
    <cellStyle name="Normal 10 4 2 2 7" xfId="9613"/>
    <cellStyle name="Normal 10 4 2 2 8" xfId="4690"/>
    <cellStyle name="Normal 10 4 2 2_Degree data" xfId="2648"/>
    <cellStyle name="Normal 10 4 2 3" xfId="756"/>
    <cellStyle name="Normal 10 4 2 3 2" xfId="1708"/>
    <cellStyle name="Normal 10 4 2 3 2 2" xfId="6997"/>
    <cellStyle name="Normal 10 4 2 3 3" xfId="3342"/>
    <cellStyle name="Normal 10 4 2 3 3 2" xfId="8358"/>
    <cellStyle name="Normal 10 4 2 3 4" xfId="6113"/>
    <cellStyle name="Normal 10 4 2 3 5" xfId="9812"/>
    <cellStyle name="Normal 10 4 2 3 6" xfId="4590"/>
    <cellStyle name="Normal 10 4 2 4" xfId="1060"/>
    <cellStyle name="Normal 10 4 2 4 2" xfId="2012"/>
    <cellStyle name="Normal 10 4 2 4 2 2" xfId="7301"/>
    <cellStyle name="Normal 10 4 2 4 3" xfId="3691"/>
    <cellStyle name="Normal 10 4 2 4 3 2" xfId="8706"/>
    <cellStyle name="Normal 10 4 2 4 4" xfId="6417"/>
    <cellStyle name="Normal 10 4 2 4 5" xfId="10160"/>
    <cellStyle name="Normal 10 4 2 4 6" xfId="4894"/>
    <cellStyle name="Normal 10 4 2 5" xfId="535"/>
    <cellStyle name="Normal 10 4 2 5 2" xfId="2424"/>
    <cellStyle name="Normal 10 4 2 5 2 2" xfId="7706"/>
    <cellStyle name="Normal 10 4 2 5 3" xfId="4087"/>
    <cellStyle name="Normal 10 4 2 5 3 2" xfId="9102"/>
    <cellStyle name="Normal 10 4 2 5 4" xfId="5894"/>
    <cellStyle name="Normal 10 4 2 5 5" xfId="10556"/>
    <cellStyle name="Normal 10 4 2 5 6" xfId="5300"/>
    <cellStyle name="Normal 10 4 2 6" xfId="1491"/>
    <cellStyle name="Normal 10 4 2 6 2" xfId="6780"/>
    <cellStyle name="Normal 10 4 2 7" xfId="3043"/>
    <cellStyle name="Normal 10 4 2 7 2" xfId="8059"/>
    <cellStyle name="Normal 10 4 2 8" xfId="5620"/>
    <cellStyle name="Normal 10 4 2 9" xfId="9513"/>
    <cellStyle name="Normal 10 4 2_Degree data" xfId="1444"/>
    <cellStyle name="Normal 10 4 3" xfId="201"/>
    <cellStyle name="Normal 10 4 3 10" xfId="4435"/>
    <cellStyle name="Normal 10 4 3 2" xfId="412"/>
    <cellStyle name="Normal 10 4 3 2 2" xfId="1063"/>
    <cellStyle name="Normal 10 4 3 2 2 2" xfId="2015"/>
    <cellStyle name="Normal 10 4 3 2 2 2 2" xfId="7304"/>
    <cellStyle name="Normal 10 4 3 2 2 3" xfId="3345"/>
    <cellStyle name="Normal 10 4 3 2 2 3 2" xfId="8361"/>
    <cellStyle name="Normal 10 4 3 2 2 4" xfId="6420"/>
    <cellStyle name="Normal 10 4 3 2 2 5" xfId="9815"/>
    <cellStyle name="Normal 10 4 3 2 2 6" xfId="4897"/>
    <cellStyle name="Normal 10 4 3 2 3" xfId="918"/>
    <cellStyle name="Normal 10 4 3 2 3 2" xfId="2586"/>
    <cellStyle name="Normal 10 4 3 2 3 2 2" xfId="7868"/>
    <cellStyle name="Normal 10 4 3 2 3 3" xfId="3694"/>
    <cellStyle name="Normal 10 4 3 2 3 3 2" xfId="8709"/>
    <cellStyle name="Normal 10 4 3 2 3 4" xfId="6275"/>
    <cellStyle name="Normal 10 4 3 2 3 5" xfId="10163"/>
    <cellStyle name="Normal 10 4 3 2 3 6" xfId="5462"/>
    <cellStyle name="Normal 10 4 3 2 4" xfId="1870"/>
    <cellStyle name="Normal 10 4 3 2 4 2" xfId="4249"/>
    <cellStyle name="Normal 10 4 3 2 4 2 2" xfId="9264"/>
    <cellStyle name="Normal 10 4 3 2 4 3" xfId="10718"/>
    <cellStyle name="Normal 10 4 3 2 4 4" xfId="7159"/>
    <cellStyle name="Normal 10 4 3 2 5" xfId="3205"/>
    <cellStyle name="Normal 10 4 3 2 5 2" xfId="8221"/>
    <cellStyle name="Normal 10 4 3 2 6" xfId="5782"/>
    <cellStyle name="Normal 10 4 3 2 7" xfId="9675"/>
    <cellStyle name="Normal 10 4 3 2 8" xfId="4752"/>
    <cellStyle name="Normal 10 4 3 2_Degree data" xfId="1410"/>
    <cellStyle name="Normal 10 4 3 3" xfId="713"/>
    <cellStyle name="Normal 10 4 3 3 2" xfId="1665"/>
    <cellStyle name="Normal 10 4 3 3 2 2" xfId="6954"/>
    <cellStyle name="Normal 10 4 3 3 3" xfId="3344"/>
    <cellStyle name="Normal 10 4 3 3 3 2" xfId="8360"/>
    <cellStyle name="Normal 10 4 3 3 4" xfId="6070"/>
    <cellStyle name="Normal 10 4 3 3 5" xfId="9814"/>
    <cellStyle name="Normal 10 4 3 3 6" xfId="4547"/>
    <cellStyle name="Normal 10 4 3 4" xfId="1062"/>
    <cellStyle name="Normal 10 4 3 4 2" xfId="2014"/>
    <cellStyle name="Normal 10 4 3 4 2 2" xfId="7303"/>
    <cellStyle name="Normal 10 4 3 4 3" xfId="3693"/>
    <cellStyle name="Normal 10 4 3 4 3 2" xfId="8708"/>
    <cellStyle name="Normal 10 4 3 4 4" xfId="6419"/>
    <cellStyle name="Normal 10 4 3 4 5" xfId="10162"/>
    <cellStyle name="Normal 10 4 3 4 6" xfId="4896"/>
    <cellStyle name="Normal 10 4 3 5" xfId="598"/>
    <cellStyle name="Normal 10 4 3 5 2" xfId="2381"/>
    <cellStyle name="Normal 10 4 3 5 2 2" xfId="7663"/>
    <cellStyle name="Normal 10 4 3 5 3" xfId="4044"/>
    <cellStyle name="Normal 10 4 3 5 3 2" xfId="9059"/>
    <cellStyle name="Normal 10 4 3 5 4" xfId="5956"/>
    <cellStyle name="Normal 10 4 3 5 5" xfId="10513"/>
    <cellStyle name="Normal 10 4 3 5 6" xfId="5257"/>
    <cellStyle name="Normal 10 4 3 6" xfId="1553"/>
    <cellStyle name="Normal 10 4 3 6 2" xfId="6842"/>
    <cellStyle name="Normal 10 4 3 7" xfId="3000"/>
    <cellStyle name="Normal 10 4 3 7 2" xfId="8016"/>
    <cellStyle name="Normal 10 4 3 8" xfId="5577"/>
    <cellStyle name="Normal 10 4 3 9" xfId="9470"/>
    <cellStyle name="Normal 10 4 3_Degree data" xfId="1435"/>
    <cellStyle name="Normal 10 4 4" xfId="304"/>
    <cellStyle name="Normal 10 4 4 2" xfId="1064"/>
    <cellStyle name="Normal 10 4 4 2 2" xfId="2016"/>
    <cellStyle name="Normal 10 4 4 2 2 2" xfId="7305"/>
    <cellStyle name="Normal 10 4 4 2 3" xfId="3346"/>
    <cellStyle name="Normal 10 4 4 2 3 2" xfId="8362"/>
    <cellStyle name="Normal 10 4 4 2 4" xfId="6421"/>
    <cellStyle name="Normal 10 4 4 2 5" xfId="9816"/>
    <cellStyle name="Normal 10 4 4 2 6" xfId="4898"/>
    <cellStyle name="Normal 10 4 4 3" xfId="813"/>
    <cellStyle name="Normal 10 4 4 3 2" xfId="2481"/>
    <cellStyle name="Normal 10 4 4 3 2 2" xfId="7763"/>
    <cellStyle name="Normal 10 4 4 3 3" xfId="3695"/>
    <cellStyle name="Normal 10 4 4 3 3 2" xfId="8710"/>
    <cellStyle name="Normal 10 4 4 3 4" xfId="6170"/>
    <cellStyle name="Normal 10 4 4 3 5" xfId="10164"/>
    <cellStyle name="Normal 10 4 4 3 6" xfId="5357"/>
    <cellStyle name="Normal 10 4 4 4" xfId="1765"/>
    <cellStyle name="Normal 10 4 4 4 2" xfId="4144"/>
    <cellStyle name="Normal 10 4 4 4 2 2" xfId="9159"/>
    <cellStyle name="Normal 10 4 4 4 3" xfId="10613"/>
    <cellStyle name="Normal 10 4 4 4 4" xfId="7054"/>
    <cellStyle name="Normal 10 4 4 5" xfId="3100"/>
    <cellStyle name="Normal 10 4 4 5 2" xfId="8116"/>
    <cellStyle name="Normal 10 4 4 6" xfId="5677"/>
    <cellStyle name="Normal 10 4 4 7" xfId="9570"/>
    <cellStyle name="Normal 10 4 4 8" xfId="4647"/>
    <cellStyle name="Normal 10 4 4_Degree data" xfId="2273"/>
    <cellStyle name="Normal 10 4 5" xfId="654"/>
    <cellStyle name="Normal 10 4 5 2" xfId="1606"/>
    <cellStyle name="Normal 10 4 5 2 2" xfId="6895"/>
    <cellStyle name="Normal 10 4 5 3" xfId="3341"/>
    <cellStyle name="Normal 10 4 5 3 2" xfId="8357"/>
    <cellStyle name="Normal 10 4 5 4" xfId="6011"/>
    <cellStyle name="Normal 10 4 5 5" xfId="9811"/>
    <cellStyle name="Normal 10 4 5 6" xfId="4488"/>
    <cellStyle name="Normal 10 4 6" xfId="1059"/>
    <cellStyle name="Normal 10 4 6 2" xfId="2011"/>
    <cellStyle name="Normal 10 4 6 2 2" xfId="7300"/>
    <cellStyle name="Normal 10 4 6 3" xfId="3690"/>
    <cellStyle name="Normal 10 4 6 3 2" xfId="8705"/>
    <cellStyle name="Normal 10 4 6 4" xfId="6416"/>
    <cellStyle name="Normal 10 4 6 5" xfId="10159"/>
    <cellStyle name="Normal 10 4 6 6" xfId="4893"/>
    <cellStyle name="Normal 10 4 7" xfId="489"/>
    <cellStyle name="Normal 10 4 7 2" xfId="2322"/>
    <cellStyle name="Normal 10 4 7 2 2" xfId="7604"/>
    <cellStyle name="Normal 10 4 7 3" xfId="3985"/>
    <cellStyle name="Normal 10 4 7 3 2" xfId="9000"/>
    <cellStyle name="Normal 10 4 7 4" xfId="5850"/>
    <cellStyle name="Normal 10 4 7 5" xfId="10454"/>
    <cellStyle name="Normal 10 4 7 6" xfId="5198"/>
    <cellStyle name="Normal 10 4 8" xfId="1448"/>
    <cellStyle name="Normal 10 4 8 2" xfId="9411"/>
    <cellStyle name="Normal 10 4 8 3" xfId="6737"/>
    <cellStyle name="Normal 10 4 9" xfId="2939"/>
    <cellStyle name="Normal 10 4 9 2" xfId="7955"/>
    <cellStyle name="Normal 10 4_Degree data" xfId="2717"/>
    <cellStyle name="Normal 10 5" xfId="237"/>
    <cellStyle name="Normal 10 5 10" xfId="4364"/>
    <cellStyle name="Normal 10 5 2" xfId="339"/>
    <cellStyle name="Normal 10 5 2 2" xfId="1066"/>
    <cellStyle name="Normal 10 5 2 2 2" xfId="2018"/>
    <cellStyle name="Normal 10 5 2 2 2 2" xfId="7307"/>
    <cellStyle name="Normal 10 5 2 2 3" xfId="3348"/>
    <cellStyle name="Normal 10 5 2 2 3 2" xfId="8364"/>
    <cellStyle name="Normal 10 5 2 2 4" xfId="6423"/>
    <cellStyle name="Normal 10 5 2 2 5" xfId="9818"/>
    <cellStyle name="Normal 10 5 2 2 6" xfId="4900"/>
    <cellStyle name="Normal 10 5 2 3" xfId="847"/>
    <cellStyle name="Normal 10 5 2 3 2" xfId="2515"/>
    <cellStyle name="Normal 10 5 2 3 2 2" xfId="7797"/>
    <cellStyle name="Normal 10 5 2 3 3" xfId="3697"/>
    <cellStyle name="Normal 10 5 2 3 3 2" xfId="8712"/>
    <cellStyle name="Normal 10 5 2 3 4" xfId="6204"/>
    <cellStyle name="Normal 10 5 2 3 5" xfId="10166"/>
    <cellStyle name="Normal 10 5 2 3 6" xfId="5391"/>
    <cellStyle name="Normal 10 5 2 4" xfId="1799"/>
    <cellStyle name="Normal 10 5 2 4 2" xfId="4178"/>
    <cellStyle name="Normal 10 5 2 4 2 2" xfId="9193"/>
    <cellStyle name="Normal 10 5 2 4 3" xfId="10647"/>
    <cellStyle name="Normal 10 5 2 4 4" xfId="7088"/>
    <cellStyle name="Normal 10 5 2 5" xfId="3134"/>
    <cellStyle name="Normal 10 5 2 5 2" xfId="8150"/>
    <cellStyle name="Normal 10 5 2 6" xfId="5711"/>
    <cellStyle name="Normal 10 5 2 7" xfId="9604"/>
    <cellStyle name="Normal 10 5 2 8" xfId="4681"/>
    <cellStyle name="Normal 10 5 2_Degree data" xfId="2639"/>
    <cellStyle name="Normal 10 5 3" xfId="747"/>
    <cellStyle name="Normal 10 5 3 2" xfId="1699"/>
    <cellStyle name="Normal 10 5 3 2 2" xfId="6988"/>
    <cellStyle name="Normal 10 5 3 3" xfId="3347"/>
    <cellStyle name="Normal 10 5 3 3 2" xfId="8363"/>
    <cellStyle name="Normal 10 5 3 4" xfId="6104"/>
    <cellStyle name="Normal 10 5 3 5" xfId="9817"/>
    <cellStyle name="Normal 10 5 3 6" xfId="4581"/>
    <cellStyle name="Normal 10 5 4" xfId="1065"/>
    <cellStyle name="Normal 10 5 4 2" xfId="2017"/>
    <cellStyle name="Normal 10 5 4 2 2" xfId="7306"/>
    <cellStyle name="Normal 10 5 4 3" xfId="3696"/>
    <cellStyle name="Normal 10 5 4 3 2" xfId="8711"/>
    <cellStyle name="Normal 10 5 4 4" xfId="6422"/>
    <cellStyle name="Normal 10 5 4 5" xfId="10165"/>
    <cellStyle name="Normal 10 5 4 6" xfId="4899"/>
    <cellStyle name="Normal 10 5 5" xfId="526"/>
    <cellStyle name="Normal 10 5 5 2" xfId="2415"/>
    <cellStyle name="Normal 10 5 5 2 2" xfId="7697"/>
    <cellStyle name="Normal 10 5 5 3" xfId="4078"/>
    <cellStyle name="Normal 10 5 5 3 2" xfId="9093"/>
    <cellStyle name="Normal 10 5 5 4" xfId="5885"/>
    <cellStyle name="Normal 10 5 5 5" xfId="10547"/>
    <cellStyle name="Normal 10 5 5 6" xfId="5291"/>
    <cellStyle name="Normal 10 5 6" xfId="1482"/>
    <cellStyle name="Normal 10 5 6 2" xfId="6771"/>
    <cellStyle name="Normal 10 5 7" xfId="3034"/>
    <cellStyle name="Normal 10 5 7 2" xfId="8050"/>
    <cellStyle name="Normal 10 5 8" xfId="5611"/>
    <cellStyle name="Normal 10 5 9" xfId="9504"/>
    <cellStyle name="Normal 10 5_Degree data" xfId="2637"/>
    <cellStyle name="Normal 10 6" xfId="1040"/>
    <cellStyle name="Normal 10 6 2" xfId="1992"/>
    <cellStyle name="Normal 10 6 2 2" xfId="7281"/>
    <cellStyle name="Normal 10 6 3" xfId="3322"/>
    <cellStyle name="Normal 10 6 3 2" xfId="8338"/>
    <cellStyle name="Normal 10 6 4" xfId="6397"/>
    <cellStyle name="Normal 10 6 5" xfId="9792"/>
    <cellStyle name="Normal 10 6 6" xfId="4874"/>
    <cellStyle name="Normal 10 7" xfId="1391"/>
    <cellStyle name="Normal 10 7 2" xfId="2279"/>
    <cellStyle name="Normal 10 7 2 2" xfId="7561"/>
    <cellStyle name="Normal 10 7 3" xfId="3671"/>
    <cellStyle name="Normal 10 7 3 2" xfId="8686"/>
    <cellStyle name="Normal 10 7 4" xfId="6687"/>
    <cellStyle name="Normal 10 7 5" xfId="10140"/>
    <cellStyle name="Normal 10 7 6" xfId="5155"/>
    <cellStyle name="Normal 10 8" xfId="2710"/>
    <cellStyle name="Normal 10 8 2" xfId="3942"/>
    <cellStyle name="Normal 10 8 2 2" xfId="8957"/>
    <cellStyle name="Normal 10 8 3" xfId="10411"/>
    <cellStyle name="Normal 10 8 4" xfId="7907"/>
    <cellStyle name="Normal 10 9" xfId="2895"/>
    <cellStyle name="Normal 10 9 2" xfId="9368"/>
    <cellStyle name="Normal 10 9 3" xfId="7911"/>
    <cellStyle name="Normal 10_Degree data" xfId="2626"/>
    <cellStyle name="Normal 100" xfId="9320"/>
    <cellStyle name="Normal 101" xfId="4299"/>
    <cellStyle name="Normal 102" xfId="5151"/>
    <cellStyle name="Normal 103" xfId="10756"/>
    <cellStyle name="Normal 11" xfId="84"/>
    <cellStyle name="Normal 112" xfId="10757"/>
    <cellStyle name="Normal 12" xfId="75"/>
    <cellStyle name="Normal 12 2" xfId="97"/>
    <cellStyle name="Normal 12 3" xfId="143"/>
    <cellStyle name="Normal 13" xfId="29"/>
    <cellStyle name="Normal 13 2" xfId="98"/>
    <cellStyle name="Normal 13 3" xfId="88"/>
    <cellStyle name="Normal 13 3 2" xfId="121"/>
    <cellStyle name="Normal 13 3 3" xfId="167"/>
    <cellStyle name="Normal 14" xfId="73"/>
    <cellStyle name="Normal 14 2" xfId="96"/>
    <cellStyle name="Normal 14 3" xfId="142"/>
    <cellStyle name="Normal 15" xfId="74"/>
    <cellStyle name="Normal 15 2" xfId="1067"/>
    <cellStyle name="Normal 15 2 2" xfId="1388"/>
    <cellStyle name="Normal 15 2 2 2" xfId="2623"/>
    <cellStyle name="Normal 15 2 2 2 2" xfId="7905"/>
    <cellStyle name="Normal 15 2 2 3" xfId="3698"/>
    <cellStyle name="Normal 15 2 2 3 2" xfId="8713"/>
    <cellStyle name="Normal 15 2 2 4" xfId="6684"/>
    <cellStyle name="Normal 15 2 2 5" xfId="10167"/>
    <cellStyle name="Normal 15 2 2 6" xfId="5499"/>
    <cellStyle name="Normal 15 2 3" xfId="2019"/>
    <cellStyle name="Normal 15 2 3 2" xfId="4286"/>
    <cellStyle name="Normal 15 2 3 2 2" xfId="9301"/>
    <cellStyle name="Normal 15 2 3 3" xfId="10755"/>
    <cellStyle name="Normal 15 2 3 4" xfId="7308"/>
    <cellStyle name="Normal 15 2 4" xfId="3349"/>
    <cellStyle name="Normal 15 2 4 2" xfId="8365"/>
    <cellStyle name="Normal 15 2 5" xfId="6424"/>
    <cellStyle name="Normal 15 2 6" xfId="9819"/>
    <cellStyle name="Normal 15 2 7" xfId="4901"/>
    <cellStyle name="Normal 15 2_Degree data" xfId="2735"/>
    <cellStyle name="Normal 16" xfId="30"/>
    <cellStyle name="Normal 17" xfId="31"/>
    <cellStyle name="Normal 18" xfId="32"/>
    <cellStyle name="Normal 19" xfId="67"/>
    <cellStyle name="Normal 19 2" xfId="115"/>
    <cellStyle name="Normal 19 3" xfId="139"/>
    <cellStyle name="Normal 2" xfId="1"/>
    <cellStyle name="Normal 2 2" xfId="23"/>
    <cellStyle name="Normal 2 2 2" xfId="65"/>
    <cellStyle name="Normal 2 3" xfId="110"/>
    <cellStyle name="Normal 2 3 2" xfId="111"/>
    <cellStyle name="Normal 2 4" xfId="20"/>
    <cellStyle name="Normal 2 4 2" xfId="445"/>
    <cellStyle name="Normal 2 4 3" xfId="132"/>
    <cellStyle name="Normal 2 5" xfId="21"/>
    <cellStyle name="Normal 2 5 10" xfId="641"/>
    <cellStyle name="Normal 2 5 10 2" xfId="1069"/>
    <cellStyle name="Normal 2 5 10 2 2" xfId="2021"/>
    <cellStyle name="Normal 2 5 10 2 2 2" xfId="7310"/>
    <cellStyle name="Normal 2 5 10 2 3" xfId="3351"/>
    <cellStyle name="Normal 2 5 10 2 3 2" xfId="8367"/>
    <cellStyle name="Normal 2 5 10 2 4" xfId="6426"/>
    <cellStyle name="Normal 2 5 10 2 5" xfId="9821"/>
    <cellStyle name="Normal 2 5 10 2 6" xfId="4903"/>
    <cellStyle name="Normal 2 5 10 3" xfId="1382"/>
    <cellStyle name="Normal 2 5 10 3 2" xfId="2309"/>
    <cellStyle name="Normal 2 5 10 3 2 2" xfId="7591"/>
    <cellStyle name="Normal 2 5 10 3 3" xfId="3700"/>
    <cellStyle name="Normal 2 5 10 3 3 2" xfId="8715"/>
    <cellStyle name="Normal 2 5 10 3 4" xfId="6678"/>
    <cellStyle name="Normal 2 5 10 3 5" xfId="10169"/>
    <cellStyle name="Normal 2 5 10 3 6" xfId="5185"/>
    <cellStyle name="Normal 2 5 10 4" xfId="1593"/>
    <cellStyle name="Normal 2 5 10 4 2" xfId="3972"/>
    <cellStyle name="Normal 2 5 10 4 2 2" xfId="8987"/>
    <cellStyle name="Normal 2 5 10 4 3" xfId="10441"/>
    <cellStyle name="Normal 2 5 10 4 4" xfId="6882"/>
    <cellStyle name="Normal 2 5 10 5" xfId="2926"/>
    <cellStyle name="Normal 2 5 10 5 2" xfId="7942"/>
    <cellStyle name="Normal 2 5 10 6" xfId="5998"/>
    <cellStyle name="Normal 2 5 10 7" xfId="9398"/>
    <cellStyle name="Normal 2 5 10 8" xfId="4475"/>
    <cellStyle name="Normal 2 5 10_Degree data" xfId="2732"/>
    <cellStyle name="Normal 2 5 11" xfId="1068"/>
    <cellStyle name="Normal 2 5 11 2" xfId="2020"/>
    <cellStyle name="Normal 2 5 11 2 2" xfId="7309"/>
    <cellStyle name="Normal 2 5 11 3" xfId="3350"/>
    <cellStyle name="Normal 2 5 11 3 2" xfId="8366"/>
    <cellStyle name="Normal 2 5 11 4" xfId="6425"/>
    <cellStyle name="Normal 2 5 11 5" xfId="9820"/>
    <cellStyle name="Normal 2 5 11 6" xfId="4902"/>
    <cellStyle name="Normal 2 5 12" xfId="458"/>
    <cellStyle name="Normal 2 5 12 2" xfId="2277"/>
    <cellStyle name="Normal 2 5 12 2 2" xfId="7559"/>
    <cellStyle name="Normal 2 5 12 3" xfId="3699"/>
    <cellStyle name="Normal 2 5 12 3 2" xfId="8714"/>
    <cellStyle name="Normal 2 5 12 4" xfId="5825"/>
    <cellStyle name="Normal 2 5 12 5" xfId="10168"/>
    <cellStyle name="Normal 2 5 12 6" xfId="5153"/>
    <cellStyle name="Normal 2 5 13" xfId="1419"/>
    <cellStyle name="Normal 2 5 13 2" xfId="3940"/>
    <cellStyle name="Normal 2 5 13 2 2" xfId="8955"/>
    <cellStyle name="Normal 2 5 13 3" xfId="10409"/>
    <cellStyle name="Normal 2 5 13 4" xfId="6711"/>
    <cellStyle name="Normal 2 5 14" xfId="2893"/>
    <cellStyle name="Normal 2 5 14 2" xfId="9366"/>
    <cellStyle name="Normal 2 5 14 3" xfId="7909"/>
    <cellStyle name="Normal 2 5 15" xfId="5505"/>
    <cellStyle name="Normal 2 5 16" xfId="9326"/>
    <cellStyle name="Normal 2 5 17" xfId="4305"/>
    <cellStyle name="Normal 2 5 18" xfId="64"/>
    <cellStyle name="Normal 2 5 2" xfId="112"/>
    <cellStyle name="Normal 2 5 2 10" xfId="1433"/>
    <cellStyle name="Normal 2 5 2 10 2" xfId="3948"/>
    <cellStyle name="Normal 2 5 2 10 2 2" xfId="8963"/>
    <cellStyle name="Normal 2 5 2 10 3" xfId="10417"/>
    <cellStyle name="Normal 2 5 2 10 4" xfId="6724"/>
    <cellStyle name="Normal 2 5 2 11" xfId="2902"/>
    <cellStyle name="Normal 2 5 2 11 2" xfId="9374"/>
    <cellStyle name="Normal 2 5 2 11 3" xfId="7918"/>
    <cellStyle name="Normal 2 5 2 12" xfId="5513"/>
    <cellStyle name="Normal 2 5 2 13" xfId="9334"/>
    <cellStyle name="Normal 2 5 2 14" xfId="4318"/>
    <cellStyle name="Normal 2 5 2 2" xfId="155"/>
    <cellStyle name="Normal 2 5 2 2 10" xfId="5538"/>
    <cellStyle name="Normal 2 5 2 2 11" xfId="9356"/>
    <cellStyle name="Normal 2 5 2 2 12" xfId="4348"/>
    <cellStyle name="Normal 2 5 2 2 2" xfId="265"/>
    <cellStyle name="Normal 2 5 2 2 2 10" xfId="4391"/>
    <cellStyle name="Normal 2 5 2 2 2 2" xfId="367"/>
    <cellStyle name="Normal 2 5 2 2 2 2 2" xfId="1073"/>
    <cellStyle name="Normal 2 5 2 2 2 2 2 2" xfId="2025"/>
    <cellStyle name="Normal 2 5 2 2 2 2 2 2 2" xfId="7314"/>
    <cellStyle name="Normal 2 5 2 2 2 2 2 3" xfId="3355"/>
    <cellStyle name="Normal 2 5 2 2 2 2 2 3 2" xfId="8371"/>
    <cellStyle name="Normal 2 5 2 2 2 2 2 4" xfId="6430"/>
    <cellStyle name="Normal 2 5 2 2 2 2 2 5" xfId="9825"/>
    <cellStyle name="Normal 2 5 2 2 2 2 2 6" xfId="4907"/>
    <cellStyle name="Normal 2 5 2 2 2 2 3" xfId="874"/>
    <cellStyle name="Normal 2 5 2 2 2 2 3 2" xfId="2542"/>
    <cellStyle name="Normal 2 5 2 2 2 2 3 2 2" xfId="7824"/>
    <cellStyle name="Normal 2 5 2 2 2 2 3 3" xfId="3704"/>
    <cellStyle name="Normal 2 5 2 2 2 2 3 3 2" xfId="8719"/>
    <cellStyle name="Normal 2 5 2 2 2 2 3 4" xfId="6231"/>
    <cellStyle name="Normal 2 5 2 2 2 2 3 5" xfId="10173"/>
    <cellStyle name="Normal 2 5 2 2 2 2 3 6" xfId="5418"/>
    <cellStyle name="Normal 2 5 2 2 2 2 4" xfId="1826"/>
    <cellStyle name="Normal 2 5 2 2 2 2 4 2" xfId="4205"/>
    <cellStyle name="Normal 2 5 2 2 2 2 4 2 2" xfId="9220"/>
    <cellStyle name="Normal 2 5 2 2 2 2 4 3" xfId="10674"/>
    <cellStyle name="Normal 2 5 2 2 2 2 4 4" xfId="7115"/>
    <cellStyle name="Normal 2 5 2 2 2 2 5" xfId="3161"/>
    <cellStyle name="Normal 2 5 2 2 2 2 5 2" xfId="8177"/>
    <cellStyle name="Normal 2 5 2 2 2 2 6" xfId="5738"/>
    <cellStyle name="Normal 2 5 2 2 2 2 7" xfId="9631"/>
    <cellStyle name="Normal 2 5 2 2 2 2 8" xfId="4708"/>
    <cellStyle name="Normal 2 5 2 2 2 2_Degree data" xfId="2667"/>
    <cellStyle name="Normal 2 5 2 2 2 3" xfId="774"/>
    <cellStyle name="Normal 2 5 2 2 2 3 2" xfId="1726"/>
    <cellStyle name="Normal 2 5 2 2 2 3 2 2" xfId="7015"/>
    <cellStyle name="Normal 2 5 2 2 2 3 3" xfId="3354"/>
    <cellStyle name="Normal 2 5 2 2 2 3 3 2" xfId="8370"/>
    <cellStyle name="Normal 2 5 2 2 2 3 4" xfId="6131"/>
    <cellStyle name="Normal 2 5 2 2 2 3 5" xfId="9824"/>
    <cellStyle name="Normal 2 5 2 2 2 3 6" xfId="4608"/>
    <cellStyle name="Normal 2 5 2 2 2 4" xfId="1072"/>
    <cellStyle name="Normal 2 5 2 2 2 4 2" xfId="2024"/>
    <cellStyle name="Normal 2 5 2 2 2 4 2 2" xfId="7313"/>
    <cellStyle name="Normal 2 5 2 2 2 4 3" xfId="3703"/>
    <cellStyle name="Normal 2 5 2 2 2 4 3 2" xfId="8718"/>
    <cellStyle name="Normal 2 5 2 2 2 4 4" xfId="6429"/>
    <cellStyle name="Normal 2 5 2 2 2 4 5" xfId="10172"/>
    <cellStyle name="Normal 2 5 2 2 2 4 6" xfId="4906"/>
    <cellStyle name="Normal 2 5 2 2 2 5" xfId="554"/>
    <cellStyle name="Normal 2 5 2 2 2 5 2" xfId="2442"/>
    <cellStyle name="Normal 2 5 2 2 2 5 2 2" xfId="7724"/>
    <cellStyle name="Normal 2 5 2 2 2 5 3" xfId="4105"/>
    <cellStyle name="Normal 2 5 2 2 2 5 3 2" xfId="9120"/>
    <cellStyle name="Normal 2 5 2 2 2 5 4" xfId="5912"/>
    <cellStyle name="Normal 2 5 2 2 2 5 5" xfId="10574"/>
    <cellStyle name="Normal 2 5 2 2 2 5 6" xfId="5318"/>
    <cellStyle name="Normal 2 5 2 2 2 6" xfId="1509"/>
    <cellStyle name="Normal 2 5 2 2 2 6 2" xfId="6798"/>
    <cellStyle name="Normal 2 5 2 2 2 7" xfId="3061"/>
    <cellStyle name="Normal 2 5 2 2 2 7 2" xfId="8077"/>
    <cellStyle name="Normal 2 5 2 2 2 8" xfId="5638"/>
    <cellStyle name="Normal 2 5 2 2 2 9" xfId="9531"/>
    <cellStyle name="Normal 2 5 2 2 2_Degree data" xfId="2728"/>
    <cellStyle name="Normal 2 5 2 2 3" xfId="220"/>
    <cellStyle name="Normal 2 5 2 2 3 10" xfId="4452"/>
    <cellStyle name="Normal 2 5 2 2 3 2" xfId="429"/>
    <cellStyle name="Normal 2 5 2 2 3 2 2" xfId="1075"/>
    <cellStyle name="Normal 2 5 2 2 3 2 2 2" xfId="2027"/>
    <cellStyle name="Normal 2 5 2 2 3 2 2 2 2" xfId="7316"/>
    <cellStyle name="Normal 2 5 2 2 3 2 2 3" xfId="3357"/>
    <cellStyle name="Normal 2 5 2 2 3 2 2 3 2" xfId="8373"/>
    <cellStyle name="Normal 2 5 2 2 3 2 2 4" xfId="6432"/>
    <cellStyle name="Normal 2 5 2 2 3 2 2 5" xfId="9827"/>
    <cellStyle name="Normal 2 5 2 2 3 2 2 6" xfId="4909"/>
    <cellStyle name="Normal 2 5 2 2 3 2 3" xfId="935"/>
    <cellStyle name="Normal 2 5 2 2 3 2 3 2" xfId="2603"/>
    <cellStyle name="Normal 2 5 2 2 3 2 3 2 2" xfId="7885"/>
    <cellStyle name="Normal 2 5 2 2 3 2 3 3" xfId="3706"/>
    <cellStyle name="Normal 2 5 2 2 3 2 3 3 2" xfId="8721"/>
    <cellStyle name="Normal 2 5 2 2 3 2 3 4" xfId="6292"/>
    <cellStyle name="Normal 2 5 2 2 3 2 3 5" xfId="10175"/>
    <cellStyle name="Normal 2 5 2 2 3 2 3 6" xfId="5479"/>
    <cellStyle name="Normal 2 5 2 2 3 2 4" xfId="1887"/>
    <cellStyle name="Normal 2 5 2 2 3 2 4 2" xfId="4266"/>
    <cellStyle name="Normal 2 5 2 2 3 2 4 2 2" xfId="9281"/>
    <cellStyle name="Normal 2 5 2 2 3 2 4 3" xfId="10735"/>
    <cellStyle name="Normal 2 5 2 2 3 2 4 4" xfId="7176"/>
    <cellStyle name="Normal 2 5 2 2 3 2 5" xfId="3222"/>
    <cellStyle name="Normal 2 5 2 2 3 2 5 2" xfId="8238"/>
    <cellStyle name="Normal 2 5 2 2 3 2 6" xfId="5799"/>
    <cellStyle name="Normal 2 5 2 2 3 2 7" xfId="9692"/>
    <cellStyle name="Normal 2 5 2 2 3 2 8" xfId="4769"/>
    <cellStyle name="Normal 2 5 2 2 3 2_Degree data" xfId="2674"/>
    <cellStyle name="Normal 2 5 2 2 3 3" xfId="731"/>
    <cellStyle name="Normal 2 5 2 2 3 3 2" xfId="1683"/>
    <cellStyle name="Normal 2 5 2 2 3 3 2 2" xfId="6972"/>
    <cellStyle name="Normal 2 5 2 2 3 3 3" xfId="3356"/>
    <cellStyle name="Normal 2 5 2 2 3 3 3 2" xfId="8372"/>
    <cellStyle name="Normal 2 5 2 2 3 3 4" xfId="6088"/>
    <cellStyle name="Normal 2 5 2 2 3 3 5" xfId="9826"/>
    <cellStyle name="Normal 2 5 2 2 3 3 6" xfId="4565"/>
    <cellStyle name="Normal 2 5 2 2 3 4" xfId="1074"/>
    <cellStyle name="Normal 2 5 2 2 3 4 2" xfId="2026"/>
    <cellStyle name="Normal 2 5 2 2 3 4 2 2" xfId="7315"/>
    <cellStyle name="Normal 2 5 2 2 3 4 3" xfId="3705"/>
    <cellStyle name="Normal 2 5 2 2 3 4 3 2" xfId="8720"/>
    <cellStyle name="Normal 2 5 2 2 3 4 4" xfId="6431"/>
    <cellStyle name="Normal 2 5 2 2 3 4 5" xfId="10174"/>
    <cellStyle name="Normal 2 5 2 2 3 4 6" xfId="4908"/>
    <cellStyle name="Normal 2 5 2 2 3 5" xfId="615"/>
    <cellStyle name="Normal 2 5 2 2 3 5 2" xfId="2399"/>
    <cellStyle name="Normal 2 5 2 2 3 5 2 2" xfId="7681"/>
    <cellStyle name="Normal 2 5 2 2 3 5 3" xfId="4062"/>
    <cellStyle name="Normal 2 5 2 2 3 5 3 2" xfId="9077"/>
    <cellStyle name="Normal 2 5 2 2 3 5 4" xfId="5973"/>
    <cellStyle name="Normal 2 5 2 2 3 5 5" xfId="10531"/>
    <cellStyle name="Normal 2 5 2 2 3 5 6" xfId="5275"/>
    <cellStyle name="Normal 2 5 2 2 3 6" xfId="1570"/>
    <cellStyle name="Normal 2 5 2 2 3 6 2" xfId="6859"/>
    <cellStyle name="Normal 2 5 2 2 3 7" xfId="3018"/>
    <cellStyle name="Normal 2 5 2 2 3 7 2" xfId="8034"/>
    <cellStyle name="Normal 2 5 2 2 3 8" xfId="5595"/>
    <cellStyle name="Normal 2 5 2 2 3 9" xfId="9488"/>
    <cellStyle name="Normal 2 5 2 2 3_Degree data" xfId="2629"/>
    <cellStyle name="Normal 2 5 2 2 4" xfId="322"/>
    <cellStyle name="Normal 2 5 2 2 4 2" xfId="1076"/>
    <cellStyle name="Normal 2 5 2 2 4 2 2" xfId="2028"/>
    <cellStyle name="Normal 2 5 2 2 4 2 2 2" xfId="7317"/>
    <cellStyle name="Normal 2 5 2 2 4 2 3" xfId="3358"/>
    <cellStyle name="Normal 2 5 2 2 4 2 3 2" xfId="8374"/>
    <cellStyle name="Normal 2 5 2 2 4 2 4" xfId="6433"/>
    <cellStyle name="Normal 2 5 2 2 4 2 5" xfId="9828"/>
    <cellStyle name="Normal 2 5 2 2 4 2 6" xfId="4910"/>
    <cellStyle name="Normal 2 5 2 2 4 3" xfId="831"/>
    <cellStyle name="Normal 2 5 2 2 4 3 2" xfId="2499"/>
    <cellStyle name="Normal 2 5 2 2 4 3 2 2" xfId="7781"/>
    <cellStyle name="Normal 2 5 2 2 4 3 3" xfId="3707"/>
    <cellStyle name="Normal 2 5 2 2 4 3 3 2" xfId="8722"/>
    <cellStyle name="Normal 2 5 2 2 4 3 4" xfId="6188"/>
    <cellStyle name="Normal 2 5 2 2 4 3 5" xfId="10176"/>
    <cellStyle name="Normal 2 5 2 2 4 3 6" xfId="5375"/>
    <cellStyle name="Normal 2 5 2 2 4 4" xfId="1783"/>
    <cellStyle name="Normal 2 5 2 2 4 4 2" xfId="4162"/>
    <cellStyle name="Normal 2 5 2 2 4 4 2 2" xfId="9177"/>
    <cellStyle name="Normal 2 5 2 2 4 4 3" xfId="10631"/>
    <cellStyle name="Normal 2 5 2 2 4 4 4" xfId="7072"/>
    <cellStyle name="Normal 2 5 2 2 4 5" xfId="3118"/>
    <cellStyle name="Normal 2 5 2 2 4 5 2" xfId="8134"/>
    <cellStyle name="Normal 2 5 2 2 4 6" xfId="5695"/>
    <cellStyle name="Normal 2 5 2 2 4 7" xfId="9588"/>
    <cellStyle name="Normal 2 5 2 2 4 8" xfId="4665"/>
    <cellStyle name="Normal 2 5 2 2 4_Degree data" xfId="2655"/>
    <cellStyle name="Normal 2 5 2 2 5" xfId="674"/>
    <cellStyle name="Normal 2 5 2 2 5 2" xfId="1077"/>
    <cellStyle name="Normal 2 5 2 2 5 2 2" xfId="2029"/>
    <cellStyle name="Normal 2 5 2 2 5 2 2 2" xfId="7318"/>
    <cellStyle name="Normal 2 5 2 2 5 2 3" xfId="3359"/>
    <cellStyle name="Normal 2 5 2 2 5 2 3 2" xfId="8375"/>
    <cellStyle name="Normal 2 5 2 2 5 2 4" xfId="6434"/>
    <cellStyle name="Normal 2 5 2 2 5 2 5" xfId="9829"/>
    <cellStyle name="Normal 2 5 2 2 5 2 6" xfId="4911"/>
    <cellStyle name="Normal 2 5 2 2 5 3" xfId="1393"/>
    <cellStyle name="Normal 2 5 2 2 5 3 2" xfId="2342"/>
    <cellStyle name="Normal 2 5 2 2 5 3 2 2" xfId="7624"/>
    <cellStyle name="Normal 2 5 2 2 5 3 3" xfId="3708"/>
    <cellStyle name="Normal 2 5 2 2 5 3 3 2" xfId="8723"/>
    <cellStyle name="Normal 2 5 2 2 5 3 4" xfId="6689"/>
    <cellStyle name="Normal 2 5 2 2 5 3 5" xfId="10177"/>
    <cellStyle name="Normal 2 5 2 2 5 3 6" xfId="5218"/>
    <cellStyle name="Normal 2 5 2 2 5 4" xfId="1626"/>
    <cellStyle name="Normal 2 5 2 2 5 4 2" xfId="4005"/>
    <cellStyle name="Normal 2 5 2 2 5 4 2 2" xfId="9020"/>
    <cellStyle name="Normal 2 5 2 2 5 4 3" xfId="10474"/>
    <cellStyle name="Normal 2 5 2 2 5 4 4" xfId="6915"/>
    <cellStyle name="Normal 2 5 2 2 5 5" xfId="2959"/>
    <cellStyle name="Normal 2 5 2 2 5 5 2" xfId="7975"/>
    <cellStyle name="Normal 2 5 2 2 5 6" xfId="6031"/>
    <cellStyle name="Normal 2 5 2 2 5 7" xfId="9431"/>
    <cellStyle name="Normal 2 5 2 2 5 8" xfId="4508"/>
    <cellStyle name="Normal 2 5 2 2 5_Degree data" xfId="2625"/>
    <cellStyle name="Normal 2 5 2 2 6" xfId="1071"/>
    <cellStyle name="Normal 2 5 2 2 6 2" xfId="2023"/>
    <cellStyle name="Normal 2 5 2 2 6 2 2" xfId="7312"/>
    <cellStyle name="Normal 2 5 2 2 6 3" xfId="3353"/>
    <cellStyle name="Normal 2 5 2 2 6 3 2" xfId="8369"/>
    <cellStyle name="Normal 2 5 2 2 6 4" xfId="6428"/>
    <cellStyle name="Normal 2 5 2 2 6 5" xfId="9823"/>
    <cellStyle name="Normal 2 5 2 2 6 6" xfId="4905"/>
    <cellStyle name="Normal 2 5 2 2 7" xfId="508"/>
    <cellStyle name="Normal 2 5 2 2 7 2" xfId="2297"/>
    <cellStyle name="Normal 2 5 2 2 7 2 2" xfId="7579"/>
    <cellStyle name="Normal 2 5 2 2 7 3" xfId="3702"/>
    <cellStyle name="Normal 2 5 2 2 7 3 2" xfId="8717"/>
    <cellStyle name="Normal 2 5 2 2 7 4" xfId="5869"/>
    <cellStyle name="Normal 2 5 2 2 7 5" xfId="10171"/>
    <cellStyle name="Normal 2 5 2 2 7 6" xfId="5173"/>
    <cellStyle name="Normal 2 5 2 2 8" xfId="1466"/>
    <cellStyle name="Normal 2 5 2 2 8 2" xfId="3960"/>
    <cellStyle name="Normal 2 5 2 2 8 2 2" xfId="8975"/>
    <cellStyle name="Normal 2 5 2 2 8 3" xfId="10429"/>
    <cellStyle name="Normal 2 5 2 2 8 4" xfId="6755"/>
    <cellStyle name="Normal 2 5 2 2 9" xfId="2914"/>
    <cellStyle name="Normal 2 5 2 2 9 2" xfId="9386"/>
    <cellStyle name="Normal 2 5 2 2 9 3" xfId="7930"/>
    <cellStyle name="Normal 2 5 2 2_Degree data" xfId="2730"/>
    <cellStyle name="Normal 2 5 2 3" xfId="131"/>
    <cellStyle name="Normal 2 5 2 3 10" xfId="5524"/>
    <cellStyle name="Normal 2 5 2 3 11" xfId="9344"/>
    <cellStyle name="Normal 2 5 2 3 12" xfId="4336"/>
    <cellStyle name="Normal 2 5 2 3 2" xfId="252"/>
    <cellStyle name="Normal 2 5 2 3 2 10" xfId="4379"/>
    <cellStyle name="Normal 2 5 2 3 2 2" xfId="354"/>
    <cellStyle name="Normal 2 5 2 3 2 2 2" xfId="1080"/>
    <cellStyle name="Normal 2 5 2 3 2 2 2 2" xfId="2032"/>
    <cellStyle name="Normal 2 5 2 3 2 2 2 2 2" xfId="7321"/>
    <cellStyle name="Normal 2 5 2 3 2 2 2 3" xfId="3362"/>
    <cellStyle name="Normal 2 5 2 3 2 2 2 3 2" xfId="8378"/>
    <cellStyle name="Normal 2 5 2 3 2 2 2 4" xfId="6437"/>
    <cellStyle name="Normal 2 5 2 3 2 2 2 5" xfId="9832"/>
    <cellStyle name="Normal 2 5 2 3 2 2 2 6" xfId="4914"/>
    <cellStyle name="Normal 2 5 2 3 2 2 3" xfId="862"/>
    <cellStyle name="Normal 2 5 2 3 2 2 3 2" xfId="2530"/>
    <cellStyle name="Normal 2 5 2 3 2 2 3 2 2" xfId="7812"/>
    <cellStyle name="Normal 2 5 2 3 2 2 3 3" xfId="3711"/>
    <cellStyle name="Normal 2 5 2 3 2 2 3 3 2" xfId="8726"/>
    <cellStyle name="Normal 2 5 2 3 2 2 3 4" xfId="6219"/>
    <cellStyle name="Normal 2 5 2 3 2 2 3 5" xfId="10180"/>
    <cellStyle name="Normal 2 5 2 3 2 2 3 6" xfId="5406"/>
    <cellStyle name="Normal 2 5 2 3 2 2 4" xfId="1814"/>
    <cellStyle name="Normal 2 5 2 3 2 2 4 2" xfId="4193"/>
    <cellStyle name="Normal 2 5 2 3 2 2 4 2 2" xfId="9208"/>
    <cellStyle name="Normal 2 5 2 3 2 2 4 3" xfId="10662"/>
    <cellStyle name="Normal 2 5 2 3 2 2 4 4" xfId="7103"/>
    <cellStyle name="Normal 2 5 2 3 2 2 5" xfId="3149"/>
    <cellStyle name="Normal 2 5 2 3 2 2 5 2" xfId="8165"/>
    <cellStyle name="Normal 2 5 2 3 2 2 6" xfId="5726"/>
    <cellStyle name="Normal 2 5 2 3 2 2 7" xfId="9619"/>
    <cellStyle name="Normal 2 5 2 3 2 2 8" xfId="4696"/>
    <cellStyle name="Normal 2 5 2 3 2 2_Degree data" xfId="2659"/>
    <cellStyle name="Normal 2 5 2 3 2 3" xfId="762"/>
    <cellStyle name="Normal 2 5 2 3 2 3 2" xfId="1714"/>
    <cellStyle name="Normal 2 5 2 3 2 3 2 2" xfId="7003"/>
    <cellStyle name="Normal 2 5 2 3 2 3 3" xfId="3361"/>
    <cellStyle name="Normal 2 5 2 3 2 3 3 2" xfId="8377"/>
    <cellStyle name="Normal 2 5 2 3 2 3 4" xfId="6119"/>
    <cellStyle name="Normal 2 5 2 3 2 3 5" xfId="9831"/>
    <cellStyle name="Normal 2 5 2 3 2 3 6" xfId="4596"/>
    <cellStyle name="Normal 2 5 2 3 2 4" xfId="1079"/>
    <cellStyle name="Normal 2 5 2 3 2 4 2" xfId="2031"/>
    <cellStyle name="Normal 2 5 2 3 2 4 2 2" xfId="7320"/>
    <cellStyle name="Normal 2 5 2 3 2 4 3" xfId="3710"/>
    <cellStyle name="Normal 2 5 2 3 2 4 3 2" xfId="8725"/>
    <cellStyle name="Normal 2 5 2 3 2 4 4" xfId="6436"/>
    <cellStyle name="Normal 2 5 2 3 2 4 5" xfId="10179"/>
    <cellStyle name="Normal 2 5 2 3 2 4 6" xfId="4913"/>
    <cellStyle name="Normal 2 5 2 3 2 5" xfId="541"/>
    <cellStyle name="Normal 2 5 2 3 2 5 2" xfId="2430"/>
    <cellStyle name="Normal 2 5 2 3 2 5 2 2" xfId="7712"/>
    <cellStyle name="Normal 2 5 2 3 2 5 3" xfId="4093"/>
    <cellStyle name="Normal 2 5 2 3 2 5 3 2" xfId="9108"/>
    <cellStyle name="Normal 2 5 2 3 2 5 4" xfId="5900"/>
    <cellStyle name="Normal 2 5 2 3 2 5 5" xfId="10562"/>
    <cellStyle name="Normal 2 5 2 3 2 5 6" xfId="5306"/>
    <cellStyle name="Normal 2 5 2 3 2 6" xfId="1497"/>
    <cellStyle name="Normal 2 5 2 3 2 6 2" xfId="6786"/>
    <cellStyle name="Normal 2 5 2 3 2 7" xfId="3049"/>
    <cellStyle name="Normal 2 5 2 3 2 7 2" xfId="8065"/>
    <cellStyle name="Normal 2 5 2 3 2 8" xfId="5626"/>
    <cellStyle name="Normal 2 5 2 3 2 9" xfId="9519"/>
    <cellStyle name="Normal 2 5 2 3 2_Degree data" xfId="2723"/>
    <cellStyle name="Normal 2 5 2 3 3" xfId="207"/>
    <cellStyle name="Normal 2 5 2 3 3 10" xfId="4441"/>
    <cellStyle name="Normal 2 5 2 3 3 2" xfId="418"/>
    <cellStyle name="Normal 2 5 2 3 3 2 2" xfId="1082"/>
    <cellStyle name="Normal 2 5 2 3 3 2 2 2" xfId="2034"/>
    <cellStyle name="Normal 2 5 2 3 3 2 2 2 2" xfId="7323"/>
    <cellStyle name="Normal 2 5 2 3 3 2 2 3" xfId="3364"/>
    <cellStyle name="Normal 2 5 2 3 3 2 2 3 2" xfId="8380"/>
    <cellStyle name="Normal 2 5 2 3 3 2 2 4" xfId="6439"/>
    <cellStyle name="Normal 2 5 2 3 3 2 2 5" xfId="9834"/>
    <cellStyle name="Normal 2 5 2 3 3 2 2 6" xfId="4916"/>
    <cellStyle name="Normal 2 5 2 3 3 2 3" xfId="924"/>
    <cellStyle name="Normal 2 5 2 3 3 2 3 2" xfId="2592"/>
    <cellStyle name="Normal 2 5 2 3 3 2 3 2 2" xfId="7874"/>
    <cellStyle name="Normal 2 5 2 3 3 2 3 3" xfId="3713"/>
    <cellStyle name="Normal 2 5 2 3 3 2 3 3 2" xfId="8728"/>
    <cellStyle name="Normal 2 5 2 3 3 2 3 4" xfId="6281"/>
    <cellStyle name="Normal 2 5 2 3 3 2 3 5" xfId="10182"/>
    <cellStyle name="Normal 2 5 2 3 3 2 3 6" xfId="5468"/>
    <cellStyle name="Normal 2 5 2 3 3 2 4" xfId="1876"/>
    <cellStyle name="Normal 2 5 2 3 3 2 4 2" xfId="4255"/>
    <cellStyle name="Normal 2 5 2 3 3 2 4 2 2" xfId="9270"/>
    <cellStyle name="Normal 2 5 2 3 3 2 4 3" xfId="10724"/>
    <cellStyle name="Normal 2 5 2 3 3 2 4 4" xfId="7165"/>
    <cellStyle name="Normal 2 5 2 3 3 2 5" xfId="3211"/>
    <cellStyle name="Normal 2 5 2 3 3 2 5 2" xfId="8227"/>
    <cellStyle name="Normal 2 5 2 3 3 2 6" xfId="5788"/>
    <cellStyle name="Normal 2 5 2 3 3 2 7" xfId="9681"/>
    <cellStyle name="Normal 2 5 2 3 3 2 8" xfId="4758"/>
    <cellStyle name="Normal 2 5 2 3 3 2_Degree data" xfId="2724"/>
    <cellStyle name="Normal 2 5 2 3 3 3" xfId="719"/>
    <cellStyle name="Normal 2 5 2 3 3 3 2" xfId="1671"/>
    <cellStyle name="Normal 2 5 2 3 3 3 2 2" xfId="6960"/>
    <cellStyle name="Normal 2 5 2 3 3 3 3" xfId="3363"/>
    <cellStyle name="Normal 2 5 2 3 3 3 3 2" xfId="8379"/>
    <cellStyle name="Normal 2 5 2 3 3 3 4" xfId="6076"/>
    <cellStyle name="Normal 2 5 2 3 3 3 5" xfId="9833"/>
    <cellStyle name="Normal 2 5 2 3 3 3 6" xfId="4553"/>
    <cellStyle name="Normal 2 5 2 3 3 4" xfId="1081"/>
    <cellStyle name="Normal 2 5 2 3 3 4 2" xfId="2033"/>
    <cellStyle name="Normal 2 5 2 3 3 4 2 2" xfId="7322"/>
    <cellStyle name="Normal 2 5 2 3 3 4 3" xfId="3712"/>
    <cellStyle name="Normal 2 5 2 3 3 4 3 2" xfId="8727"/>
    <cellStyle name="Normal 2 5 2 3 3 4 4" xfId="6438"/>
    <cellStyle name="Normal 2 5 2 3 3 4 5" xfId="10181"/>
    <cellStyle name="Normal 2 5 2 3 3 4 6" xfId="4915"/>
    <cellStyle name="Normal 2 5 2 3 3 5" xfId="604"/>
    <cellStyle name="Normal 2 5 2 3 3 5 2" xfId="2387"/>
    <cellStyle name="Normal 2 5 2 3 3 5 2 2" xfId="7669"/>
    <cellStyle name="Normal 2 5 2 3 3 5 3" xfId="4050"/>
    <cellStyle name="Normal 2 5 2 3 3 5 3 2" xfId="9065"/>
    <cellStyle name="Normal 2 5 2 3 3 5 4" xfId="5962"/>
    <cellStyle name="Normal 2 5 2 3 3 5 5" xfId="10519"/>
    <cellStyle name="Normal 2 5 2 3 3 5 6" xfId="5263"/>
    <cellStyle name="Normal 2 5 2 3 3 6" xfId="1559"/>
    <cellStyle name="Normal 2 5 2 3 3 6 2" xfId="6848"/>
    <cellStyle name="Normal 2 5 2 3 3 7" xfId="3006"/>
    <cellStyle name="Normal 2 5 2 3 3 7 2" xfId="8022"/>
    <cellStyle name="Normal 2 5 2 3 3 8" xfId="5583"/>
    <cellStyle name="Normal 2 5 2 3 3 9" xfId="9476"/>
    <cellStyle name="Normal 2 5 2 3 3_Degree data" xfId="2270"/>
    <cellStyle name="Normal 2 5 2 3 4" xfId="310"/>
    <cellStyle name="Normal 2 5 2 3 4 2" xfId="1083"/>
    <cellStyle name="Normal 2 5 2 3 4 2 2" xfId="2035"/>
    <cellStyle name="Normal 2 5 2 3 4 2 2 2" xfId="7324"/>
    <cellStyle name="Normal 2 5 2 3 4 2 3" xfId="3365"/>
    <cellStyle name="Normal 2 5 2 3 4 2 3 2" xfId="8381"/>
    <cellStyle name="Normal 2 5 2 3 4 2 4" xfId="6440"/>
    <cellStyle name="Normal 2 5 2 3 4 2 5" xfId="9835"/>
    <cellStyle name="Normal 2 5 2 3 4 2 6" xfId="4917"/>
    <cellStyle name="Normal 2 5 2 3 4 3" xfId="819"/>
    <cellStyle name="Normal 2 5 2 3 4 3 2" xfId="2487"/>
    <cellStyle name="Normal 2 5 2 3 4 3 2 2" xfId="7769"/>
    <cellStyle name="Normal 2 5 2 3 4 3 3" xfId="3714"/>
    <cellStyle name="Normal 2 5 2 3 4 3 3 2" xfId="8729"/>
    <cellStyle name="Normal 2 5 2 3 4 3 4" xfId="6176"/>
    <cellStyle name="Normal 2 5 2 3 4 3 5" xfId="10183"/>
    <cellStyle name="Normal 2 5 2 3 4 3 6" xfId="5363"/>
    <cellStyle name="Normal 2 5 2 3 4 4" xfId="1771"/>
    <cellStyle name="Normal 2 5 2 3 4 4 2" xfId="4150"/>
    <cellStyle name="Normal 2 5 2 3 4 4 2 2" xfId="9165"/>
    <cellStyle name="Normal 2 5 2 3 4 4 3" xfId="10619"/>
    <cellStyle name="Normal 2 5 2 3 4 4 4" xfId="7060"/>
    <cellStyle name="Normal 2 5 2 3 4 5" xfId="3106"/>
    <cellStyle name="Normal 2 5 2 3 4 5 2" xfId="8122"/>
    <cellStyle name="Normal 2 5 2 3 4 6" xfId="5683"/>
    <cellStyle name="Normal 2 5 2 3 4 7" xfId="9576"/>
    <cellStyle name="Normal 2 5 2 3 4 8" xfId="4653"/>
    <cellStyle name="Normal 2 5 2 3 4_Degree data" xfId="2718"/>
    <cellStyle name="Normal 2 5 2 3 5" xfId="660"/>
    <cellStyle name="Normal 2 5 2 3 5 2" xfId="1612"/>
    <cellStyle name="Normal 2 5 2 3 5 2 2" xfId="6901"/>
    <cellStyle name="Normal 2 5 2 3 5 3" xfId="3360"/>
    <cellStyle name="Normal 2 5 2 3 5 3 2" xfId="8376"/>
    <cellStyle name="Normal 2 5 2 3 5 4" xfId="6017"/>
    <cellStyle name="Normal 2 5 2 3 5 5" xfId="9830"/>
    <cellStyle name="Normal 2 5 2 3 5 6" xfId="4494"/>
    <cellStyle name="Normal 2 5 2 3 6" xfId="1078"/>
    <cellStyle name="Normal 2 5 2 3 6 2" xfId="2030"/>
    <cellStyle name="Normal 2 5 2 3 6 2 2" xfId="7319"/>
    <cellStyle name="Normal 2 5 2 3 6 3" xfId="3709"/>
    <cellStyle name="Normal 2 5 2 3 6 3 2" xfId="8724"/>
    <cellStyle name="Normal 2 5 2 3 6 4" xfId="6435"/>
    <cellStyle name="Normal 2 5 2 3 6 5" xfId="10178"/>
    <cellStyle name="Normal 2 5 2 3 6 6" xfId="4912"/>
    <cellStyle name="Normal 2 5 2 3 7" xfId="495"/>
    <cellStyle name="Normal 2 5 2 3 7 2" xfId="2328"/>
    <cellStyle name="Normal 2 5 2 3 7 2 2" xfId="7610"/>
    <cellStyle name="Normal 2 5 2 3 7 3" xfId="3991"/>
    <cellStyle name="Normal 2 5 2 3 7 3 2" xfId="9006"/>
    <cellStyle name="Normal 2 5 2 3 7 4" xfId="5856"/>
    <cellStyle name="Normal 2 5 2 3 7 5" xfId="10460"/>
    <cellStyle name="Normal 2 5 2 3 7 6" xfId="5204"/>
    <cellStyle name="Normal 2 5 2 3 8" xfId="1454"/>
    <cellStyle name="Normal 2 5 2 3 8 2" xfId="9417"/>
    <cellStyle name="Normal 2 5 2 3 8 3" xfId="6743"/>
    <cellStyle name="Normal 2 5 2 3 9" xfId="2945"/>
    <cellStyle name="Normal 2 5 2 3 9 2" xfId="7961"/>
    <cellStyle name="Normal 2 5 2 3_Degree data" xfId="2628"/>
    <cellStyle name="Normal 2 5 2 4" xfId="242"/>
    <cellStyle name="Normal 2 5 2 4 10" xfId="4369"/>
    <cellStyle name="Normal 2 5 2 4 2" xfId="344"/>
    <cellStyle name="Normal 2 5 2 4 2 2" xfId="1085"/>
    <cellStyle name="Normal 2 5 2 4 2 2 2" xfId="2037"/>
    <cellStyle name="Normal 2 5 2 4 2 2 2 2" xfId="7326"/>
    <cellStyle name="Normal 2 5 2 4 2 2 3" xfId="3367"/>
    <cellStyle name="Normal 2 5 2 4 2 2 3 2" xfId="8383"/>
    <cellStyle name="Normal 2 5 2 4 2 2 4" xfId="6442"/>
    <cellStyle name="Normal 2 5 2 4 2 2 5" xfId="9837"/>
    <cellStyle name="Normal 2 5 2 4 2 2 6" xfId="4919"/>
    <cellStyle name="Normal 2 5 2 4 2 3" xfId="852"/>
    <cellStyle name="Normal 2 5 2 4 2 3 2" xfId="2520"/>
    <cellStyle name="Normal 2 5 2 4 2 3 2 2" xfId="7802"/>
    <cellStyle name="Normal 2 5 2 4 2 3 3" xfId="3716"/>
    <cellStyle name="Normal 2 5 2 4 2 3 3 2" xfId="8731"/>
    <cellStyle name="Normal 2 5 2 4 2 3 4" xfId="6209"/>
    <cellStyle name="Normal 2 5 2 4 2 3 5" xfId="10185"/>
    <cellStyle name="Normal 2 5 2 4 2 3 6" xfId="5396"/>
    <cellStyle name="Normal 2 5 2 4 2 4" xfId="1804"/>
    <cellStyle name="Normal 2 5 2 4 2 4 2" xfId="4183"/>
    <cellStyle name="Normal 2 5 2 4 2 4 2 2" xfId="9198"/>
    <cellStyle name="Normal 2 5 2 4 2 4 3" xfId="10652"/>
    <cellStyle name="Normal 2 5 2 4 2 4 4" xfId="7093"/>
    <cellStyle name="Normal 2 5 2 4 2 5" xfId="3139"/>
    <cellStyle name="Normal 2 5 2 4 2 5 2" xfId="8155"/>
    <cellStyle name="Normal 2 5 2 4 2 6" xfId="5716"/>
    <cellStyle name="Normal 2 5 2 4 2 7" xfId="9609"/>
    <cellStyle name="Normal 2 5 2 4 2 8" xfId="4686"/>
    <cellStyle name="Normal 2 5 2 4 2_Degree data" xfId="2683"/>
    <cellStyle name="Normal 2 5 2 4 3" xfId="752"/>
    <cellStyle name="Normal 2 5 2 4 3 2" xfId="1704"/>
    <cellStyle name="Normal 2 5 2 4 3 2 2" xfId="6993"/>
    <cellStyle name="Normal 2 5 2 4 3 3" xfId="3366"/>
    <cellStyle name="Normal 2 5 2 4 3 3 2" xfId="8382"/>
    <cellStyle name="Normal 2 5 2 4 3 4" xfId="6109"/>
    <cellStyle name="Normal 2 5 2 4 3 5" xfId="9836"/>
    <cellStyle name="Normal 2 5 2 4 3 6" xfId="4586"/>
    <cellStyle name="Normal 2 5 2 4 4" xfId="1084"/>
    <cellStyle name="Normal 2 5 2 4 4 2" xfId="2036"/>
    <cellStyle name="Normal 2 5 2 4 4 2 2" xfId="7325"/>
    <cellStyle name="Normal 2 5 2 4 4 3" xfId="3715"/>
    <cellStyle name="Normal 2 5 2 4 4 3 2" xfId="8730"/>
    <cellStyle name="Normal 2 5 2 4 4 4" xfId="6441"/>
    <cellStyle name="Normal 2 5 2 4 4 5" xfId="10184"/>
    <cellStyle name="Normal 2 5 2 4 4 6" xfId="4918"/>
    <cellStyle name="Normal 2 5 2 4 5" xfId="531"/>
    <cellStyle name="Normal 2 5 2 4 5 2" xfId="2420"/>
    <cellStyle name="Normal 2 5 2 4 5 2 2" xfId="7702"/>
    <cellStyle name="Normal 2 5 2 4 5 3" xfId="4083"/>
    <cellStyle name="Normal 2 5 2 4 5 3 2" xfId="9098"/>
    <cellStyle name="Normal 2 5 2 4 5 4" xfId="5890"/>
    <cellStyle name="Normal 2 5 2 4 5 5" xfId="10552"/>
    <cellStyle name="Normal 2 5 2 4 5 6" xfId="5296"/>
    <cellStyle name="Normal 2 5 2 4 6" xfId="1487"/>
    <cellStyle name="Normal 2 5 2 4 6 2" xfId="6776"/>
    <cellStyle name="Normal 2 5 2 4 7" xfId="3039"/>
    <cellStyle name="Normal 2 5 2 4 7 2" xfId="8055"/>
    <cellStyle name="Normal 2 5 2 4 8" xfId="5616"/>
    <cellStyle name="Normal 2 5 2 4 9" xfId="9509"/>
    <cellStyle name="Normal 2 5 2 4_Degree data" xfId="2649"/>
    <cellStyle name="Normal 2 5 2 5" xfId="186"/>
    <cellStyle name="Normal 2 5 2 5 10" xfId="4423"/>
    <cellStyle name="Normal 2 5 2 5 2" xfId="400"/>
    <cellStyle name="Normal 2 5 2 5 2 2" xfId="1087"/>
    <cellStyle name="Normal 2 5 2 5 2 2 2" xfId="2039"/>
    <cellStyle name="Normal 2 5 2 5 2 2 2 2" xfId="7328"/>
    <cellStyle name="Normal 2 5 2 5 2 2 3" xfId="3369"/>
    <cellStyle name="Normal 2 5 2 5 2 2 3 2" xfId="8385"/>
    <cellStyle name="Normal 2 5 2 5 2 2 4" xfId="6444"/>
    <cellStyle name="Normal 2 5 2 5 2 2 5" xfId="9839"/>
    <cellStyle name="Normal 2 5 2 5 2 2 6" xfId="4921"/>
    <cellStyle name="Normal 2 5 2 5 2 3" xfId="906"/>
    <cellStyle name="Normal 2 5 2 5 2 3 2" xfId="2574"/>
    <cellStyle name="Normal 2 5 2 5 2 3 2 2" xfId="7856"/>
    <cellStyle name="Normal 2 5 2 5 2 3 3" xfId="3718"/>
    <cellStyle name="Normal 2 5 2 5 2 3 3 2" xfId="8733"/>
    <cellStyle name="Normal 2 5 2 5 2 3 4" xfId="6263"/>
    <cellStyle name="Normal 2 5 2 5 2 3 5" xfId="10187"/>
    <cellStyle name="Normal 2 5 2 5 2 3 6" xfId="5450"/>
    <cellStyle name="Normal 2 5 2 5 2 4" xfId="1858"/>
    <cellStyle name="Normal 2 5 2 5 2 4 2" xfId="4237"/>
    <cellStyle name="Normal 2 5 2 5 2 4 2 2" xfId="9252"/>
    <cellStyle name="Normal 2 5 2 5 2 4 3" xfId="10706"/>
    <cellStyle name="Normal 2 5 2 5 2 4 4" xfId="7147"/>
    <cellStyle name="Normal 2 5 2 5 2 5" xfId="3193"/>
    <cellStyle name="Normal 2 5 2 5 2 5 2" xfId="8209"/>
    <cellStyle name="Normal 2 5 2 5 2 6" xfId="5770"/>
    <cellStyle name="Normal 2 5 2 5 2 7" xfId="9663"/>
    <cellStyle name="Normal 2 5 2 5 2 8" xfId="4740"/>
    <cellStyle name="Normal 2 5 2 5 2_Degree data" xfId="2624"/>
    <cellStyle name="Normal 2 5 2 5 3" xfId="701"/>
    <cellStyle name="Normal 2 5 2 5 3 2" xfId="1653"/>
    <cellStyle name="Normal 2 5 2 5 3 2 2" xfId="6942"/>
    <cellStyle name="Normal 2 5 2 5 3 3" xfId="3368"/>
    <cellStyle name="Normal 2 5 2 5 3 3 2" xfId="8384"/>
    <cellStyle name="Normal 2 5 2 5 3 4" xfId="6058"/>
    <cellStyle name="Normal 2 5 2 5 3 5" xfId="9838"/>
    <cellStyle name="Normal 2 5 2 5 3 6" xfId="4535"/>
    <cellStyle name="Normal 2 5 2 5 4" xfId="1086"/>
    <cellStyle name="Normal 2 5 2 5 4 2" xfId="2038"/>
    <cellStyle name="Normal 2 5 2 5 4 2 2" xfId="7327"/>
    <cellStyle name="Normal 2 5 2 5 4 3" xfId="3717"/>
    <cellStyle name="Normal 2 5 2 5 4 3 2" xfId="8732"/>
    <cellStyle name="Normal 2 5 2 5 4 4" xfId="6443"/>
    <cellStyle name="Normal 2 5 2 5 4 5" xfId="10186"/>
    <cellStyle name="Normal 2 5 2 5 4 6" xfId="4920"/>
    <cellStyle name="Normal 2 5 2 5 5" xfId="586"/>
    <cellStyle name="Normal 2 5 2 5 5 2" xfId="2369"/>
    <cellStyle name="Normal 2 5 2 5 5 2 2" xfId="7651"/>
    <cellStyle name="Normal 2 5 2 5 5 3" xfId="4032"/>
    <cellStyle name="Normal 2 5 2 5 5 3 2" xfId="9047"/>
    <cellStyle name="Normal 2 5 2 5 5 4" xfId="5944"/>
    <cellStyle name="Normal 2 5 2 5 5 5" xfId="10501"/>
    <cellStyle name="Normal 2 5 2 5 5 6" xfId="5245"/>
    <cellStyle name="Normal 2 5 2 5 6" xfId="1541"/>
    <cellStyle name="Normal 2 5 2 5 6 2" xfId="6830"/>
    <cellStyle name="Normal 2 5 2 5 7" xfId="2988"/>
    <cellStyle name="Normal 2 5 2 5 7 2" xfId="8004"/>
    <cellStyle name="Normal 2 5 2 5 8" xfId="5565"/>
    <cellStyle name="Normal 2 5 2 5 9" xfId="9458"/>
    <cellStyle name="Normal 2 5 2 5_Degree data" xfId="2715"/>
    <cellStyle name="Normal 2 5 2 6" xfId="292"/>
    <cellStyle name="Normal 2 5 2 6 2" xfId="1088"/>
    <cellStyle name="Normal 2 5 2 6 2 2" xfId="2040"/>
    <cellStyle name="Normal 2 5 2 6 2 2 2" xfId="7329"/>
    <cellStyle name="Normal 2 5 2 6 2 3" xfId="3370"/>
    <cellStyle name="Normal 2 5 2 6 2 3 2" xfId="8386"/>
    <cellStyle name="Normal 2 5 2 6 2 4" xfId="6445"/>
    <cellStyle name="Normal 2 5 2 6 2 5" xfId="9840"/>
    <cellStyle name="Normal 2 5 2 6 2 6" xfId="4922"/>
    <cellStyle name="Normal 2 5 2 6 3" xfId="801"/>
    <cellStyle name="Normal 2 5 2 6 3 2" xfId="2469"/>
    <cellStyle name="Normal 2 5 2 6 3 2 2" xfId="7751"/>
    <cellStyle name="Normal 2 5 2 6 3 3" xfId="3719"/>
    <cellStyle name="Normal 2 5 2 6 3 3 2" xfId="8734"/>
    <cellStyle name="Normal 2 5 2 6 3 4" xfId="6158"/>
    <cellStyle name="Normal 2 5 2 6 3 5" xfId="10188"/>
    <cellStyle name="Normal 2 5 2 6 3 6" xfId="5345"/>
    <cellStyle name="Normal 2 5 2 6 4" xfId="1753"/>
    <cellStyle name="Normal 2 5 2 6 4 2" xfId="4132"/>
    <cellStyle name="Normal 2 5 2 6 4 2 2" xfId="9147"/>
    <cellStyle name="Normal 2 5 2 6 4 3" xfId="10601"/>
    <cellStyle name="Normal 2 5 2 6 4 4" xfId="7042"/>
    <cellStyle name="Normal 2 5 2 6 5" xfId="3088"/>
    <cellStyle name="Normal 2 5 2 6 5 2" xfId="8104"/>
    <cellStyle name="Normal 2 5 2 6 6" xfId="5665"/>
    <cellStyle name="Normal 2 5 2 6 7" xfId="9558"/>
    <cellStyle name="Normal 2 5 2 6 8" xfId="4635"/>
    <cellStyle name="Normal 2 5 2 6_Degree data" xfId="2693"/>
    <cellStyle name="Normal 2 5 2 7" xfId="649"/>
    <cellStyle name="Normal 2 5 2 7 2" xfId="1089"/>
    <cellStyle name="Normal 2 5 2 7 2 2" xfId="2041"/>
    <cellStyle name="Normal 2 5 2 7 2 2 2" xfId="7330"/>
    <cellStyle name="Normal 2 5 2 7 2 3" xfId="3371"/>
    <cellStyle name="Normal 2 5 2 7 2 3 2" xfId="8387"/>
    <cellStyle name="Normal 2 5 2 7 2 4" xfId="6446"/>
    <cellStyle name="Normal 2 5 2 7 2 5" xfId="9841"/>
    <cellStyle name="Normal 2 5 2 7 2 6" xfId="4923"/>
    <cellStyle name="Normal 2 5 2 7 3" xfId="501"/>
    <cellStyle name="Normal 2 5 2 7 3 2" xfId="2317"/>
    <cellStyle name="Normal 2 5 2 7 3 2 2" xfId="7599"/>
    <cellStyle name="Normal 2 5 2 7 3 3" xfId="3720"/>
    <cellStyle name="Normal 2 5 2 7 3 3 2" xfId="8735"/>
    <cellStyle name="Normal 2 5 2 7 3 4" xfId="5862"/>
    <cellStyle name="Normal 2 5 2 7 3 5" xfId="10189"/>
    <cellStyle name="Normal 2 5 2 7 3 6" xfId="5193"/>
    <cellStyle name="Normal 2 5 2 7 4" xfId="1601"/>
    <cellStyle name="Normal 2 5 2 7 4 2" xfId="3980"/>
    <cellStyle name="Normal 2 5 2 7 4 2 2" xfId="8995"/>
    <cellStyle name="Normal 2 5 2 7 4 3" xfId="10449"/>
    <cellStyle name="Normal 2 5 2 7 4 4" xfId="6890"/>
    <cellStyle name="Normal 2 5 2 7 5" xfId="2934"/>
    <cellStyle name="Normal 2 5 2 7 5 2" xfId="7950"/>
    <cellStyle name="Normal 2 5 2 7 6" xfId="6006"/>
    <cellStyle name="Normal 2 5 2 7 7" xfId="9406"/>
    <cellStyle name="Normal 2 5 2 7 8" xfId="4483"/>
    <cellStyle name="Normal 2 5 2 7_Degree data" xfId="2733"/>
    <cellStyle name="Normal 2 5 2 8" xfId="1070"/>
    <cellStyle name="Normal 2 5 2 8 2" xfId="2022"/>
    <cellStyle name="Normal 2 5 2 8 2 2" xfId="7311"/>
    <cellStyle name="Normal 2 5 2 8 3" xfId="3352"/>
    <cellStyle name="Normal 2 5 2 8 3 2" xfId="8368"/>
    <cellStyle name="Normal 2 5 2 8 4" xfId="6427"/>
    <cellStyle name="Normal 2 5 2 8 5" xfId="9822"/>
    <cellStyle name="Normal 2 5 2 8 6" xfId="4904"/>
    <cellStyle name="Normal 2 5 2 9" xfId="474"/>
    <cellStyle name="Normal 2 5 2 9 2" xfId="2285"/>
    <cellStyle name="Normal 2 5 2 9 2 2" xfId="7567"/>
    <cellStyle name="Normal 2 5 2 9 3" xfId="3701"/>
    <cellStyle name="Normal 2 5 2 9 3 2" xfId="8716"/>
    <cellStyle name="Normal 2 5 2 9 4" xfId="5838"/>
    <cellStyle name="Normal 2 5 2 9 5" xfId="10170"/>
    <cellStyle name="Normal 2 5 2 9 6" xfId="5161"/>
    <cellStyle name="Normal 2 5 2_Degree data" xfId="2729"/>
    <cellStyle name="Normal 2 5 3" xfId="137"/>
    <cellStyle name="Normal 2 5 3 10" xfId="2906"/>
    <cellStyle name="Normal 2 5 3 10 2" xfId="9378"/>
    <cellStyle name="Normal 2 5 3 10 3" xfId="7922"/>
    <cellStyle name="Normal 2 5 3 11" xfId="5528"/>
    <cellStyle name="Normal 2 5 3 12" xfId="9348"/>
    <cellStyle name="Normal 2 5 3 13" xfId="4310"/>
    <cellStyle name="Normal 2 5 3 2" xfId="211"/>
    <cellStyle name="Normal 2 5 3 2 10" xfId="9480"/>
    <cellStyle name="Normal 2 5 3 2 11" xfId="4340"/>
    <cellStyle name="Normal 2 5 3 2 2" xfId="421"/>
    <cellStyle name="Normal 2 5 3 2 2 2" xfId="927"/>
    <cellStyle name="Normal 2 5 3 2 2 2 2" xfId="1879"/>
    <cellStyle name="Normal 2 5 3 2 2 2 2 2" xfId="7168"/>
    <cellStyle name="Normal 2 5 3 2 2 2 3" xfId="3374"/>
    <cellStyle name="Normal 2 5 3 2 2 2 3 2" xfId="8390"/>
    <cellStyle name="Normal 2 5 3 2 2 2 4" xfId="6284"/>
    <cellStyle name="Normal 2 5 3 2 2 2 5" xfId="9844"/>
    <cellStyle name="Normal 2 5 3 2 2 2 6" xfId="4761"/>
    <cellStyle name="Normal 2 5 3 2 2 3" xfId="1092"/>
    <cellStyle name="Normal 2 5 3 2 2 3 2" xfId="2044"/>
    <cellStyle name="Normal 2 5 3 2 2 3 2 2" xfId="7333"/>
    <cellStyle name="Normal 2 5 3 2 2 3 3" xfId="3723"/>
    <cellStyle name="Normal 2 5 3 2 2 3 3 2" xfId="8738"/>
    <cellStyle name="Normal 2 5 3 2 2 3 4" xfId="6449"/>
    <cellStyle name="Normal 2 5 3 2 2 3 5" xfId="10192"/>
    <cellStyle name="Normal 2 5 3 2 2 3 6" xfId="4926"/>
    <cellStyle name="Normal 2 5 3 2 2 4" xfId="607"/>
    <cellStyle name="Normal 2 5 3 2 2 4 2" xfId="2595"/>
    <cellStyle name="Normal 2 5 3 2 2 4 2 2" xfId="7877"/>
    <cellStyle name="Normal 2 5 3 2 2 4 3" xfId="4258"/>
    <cellStyle name="Normal 2 5 3 2 2 4 3 2" xfId="9273"/>
    <cellStyle name="Normal 2 5 3 2 2 4 4" xfId="5965"/>
    <cellStyle name="Normal 2 5 3 2 2 4 5" xfId="10727"/>
    <cellStyle name="Normal 2 5 3 2 2 4 6" xfId="5471"/>
    <cellStyle name="Normal 2 5 3 2 2 5" xfId="1562"/>
    <cellStyle name="Normal 2 5 3 2 2 5 2" xfId="6851"/>
    <cellStyle name="Normal 2 5 3 2 2 6" xfId="3214"/>
    <cellStyle name="Normal 2 5 3 2 2 6 2" xfId="8230"/>
    <cellStyle name="Normal 2 5 3 2 2 7" xfId="5791"/>
    <cellStyle name="Normal 2 5 3 2 2 8" xfId="9684"/>
    <cellStyle name="Normal 2 5 3 2 2 9" xfId="4444"/>
    <cellStyle name="Normal 2 5 3 2 2_Degree data" xfId="2721"/>
    <cellStyle name="Normal 2 5 3 2 3" xfId="314"/>
    <cellStyle name="Normal 2 5 3 2 3 2" xfId="1093"/>
    <cellStyle name="Normal 2 5 3 2 3 2 2" xfId="2045"/>
    <cellStyle name="Normal 2 5 3 2 3 2 2 2" xfId="7334"/>
    <cellStyle name="Normal 2 5 3 2 3 2 3" xfId="3375"/>
    <cellStyle name="Normal 2 5 3 2 3 2 3 2" xfId="8391"/>
    <cellStyle name="Normal 2 5 3 2 3 2 4" xfId="6450"/>
    <cellStyle name="Normal 2 5 3 2 3 2 5" xfId="9845"/>
    <cellStyle name="Normal 2 5 3 2 3 2 6" xfId="4927"/>
    <cellStyle name="Normal 2 5 3 2 3 3" xfId="823"/>
    <cellStyle name="Normal 2 5 3 2 3 3 2" xfId="2491"/>
    <cellStyle name="Normal 2 5 3 2 3 3 2 2" xfId="7773"/>
    <cellStyle name="Normal 2 5 3 2 3 3 3" xfId="3724"/>
    <cellStyle name="Normal 2 5 3 2 3 3 3 2" xfId="8739"/>
    <cellStyle name="Normal 2 5 3 2 3 3 4" xfId="6180"/>
    <cellStyle name="Normal 2 5 3 2 3 3 5" xfId="10193"/>
    <cellStyle name="Normal 2 5 3 2 3 3 6" xfId="5367"/>
    <cellStyle name="Normal 2 5 3 2 3 4" xfId="1775"/>
    <cellStyle name="Normal 2 5 3 2 3 4 2" xfId="4154"/>
    <cellStyle name="Normal 2 5 3 2 3 4 2 2" xfId="9169"/>
    <cellStyle name="Normal 2 5 3 2 3 4 3" xfId="10623"/>
    <cellStyle name="Normal 2 5 3 2 3 4 4" xfId="7064"/>
    <cellStyle name="Normal 2 5 3 2 3 5" xfId="3110"/>
    <cellStyle name="Normal 2 5 3 2 3 5 2" xfId="8126"/>
    <cellStyle name="Normal 2 5 3 2 3 6" xfId="5687"/>
    <cellStyle name="Normal 2 5 3 2 3 7" xfId="9580"/>
    <cellStyle name="Normal 2 5 3 2 3 8" xfId="4657"/>
    <cellStyle name="Normal 2 5 3 2 3_Degree data" xfId="2662"/>
    <cellStyle name="Normal 2 5 3 2 4" xfId="723"/>
    <cellStyle name="Normal 2 5 3 2 4 2" xfId="1675"/>
    <cellStyle name="Normal 2 5 3 2 4 2 2" xfId="6964"/>
    <cellStyle name="Normal 2 5 3 2 4 3" xfId="3373"/>
    <cellStyle name="Normal 2 5 3 2 4 3 2" xfId="8389"/>
    <cellStyle name="Normal 2 5 3 2 4 4" xfId="6080"/>
    <cellStyle name="Normal 2 5 3 2 4 5" xfId="9843"/>
    <cellStyle name="Normal 2 5 3 2 4 6" xfId="4557"/>
    <cellStyle name="Normal 2 5 3 2 5" xfId="1091"/>
    <cellStyle name="Normal 2 5 3 2 5 2" xfId="2043"/>
    <cellStyle name="Normal 2 5 3 2 5 2 2" xfId="7332"/>
    <cellStyle name="Normal 2 5 3 2 5 3" xfId="3722"/>
    <cellStyle name="Normal 2 5 3 2 5 3 2" xfId="8737"/>
    <cellStyle name="Normal 2 5 3 2 5 4" xfId="6448"/>
    <cellStyle name="Normal 2 5 3 2 5 5" xfId="10191"/>
    <cellStyle name="Normal 2 5 3 2 5 6" xfId="4925"/>
    <cellStyle name="Normal 2 5 3 2 6" xfId="499"/>
    <cellStyle name="Normal 2 5 3 2 6 2" xfId="2391"/>
    <cellStyle name="Normal 2 5 3 2 6 2 2" xfId="7673"/>
    <cellStyle name="Normal 2 5 3 2 6 3" xfId="4054"/>
    <cellStyle name="Normal 2 5 3 2 6 3 2" xfId="9069"/>
    <cellStyle name="Normal 2 5 3 2 6 4" xfId="5860"/>
    <cellStyle name="Normal 2 5 3 2 6 5" xfId="10523"/>
    <cellStyle name="Normal 2 5 3 2 6 6" xfId="5267"/>
    <cellStyle name="Normal 2 5 3 2 7" xfId="1458"/>
    <cellStyle name="Normal 2 5 3 2 7 2" xfId="6747"/>
    <cellStyle name="Normal 2 5 3 2 8" xfId="3010"/>
    <cellStyle name="Normal 2 5 3 2 8 2" xfId="8026"/>
    <cellStyle name="Normal 2 5 3 2 9" xfId="5587"/>
    <cellStyle name="Normal 2 5 3 2_Degree data" xfId="2697"/>
    <cellStyle name="Normal 2 5 3 3" xfId="256"/>
    <cellStyle name="Normal 2 5 3 3 10" xfId="4383"/>
    <cellStyle name="Normal 2 5 3 3 2" xfId="358"/>
    <cellStyle name="Normal 2 5 3 3 2 2" xfId="1095"/>
    <cellStyle name="Normal 2 5 3 3 2 2 2" xfId="2047"/>
    <cellStyle name="Normal 2 5 3 3 2 2 2 2" xfId="7336"/>
    <cellStyle name="Normal 2 5 3 3 2 2 3" xfId="3377"/>
    <cellStyle name="Normal 2 5 3 3 2 2 3 2" xfId="8393"/>
    <cellStyle name="Normal 2 5 3 3 2 2 4" xfId="6452"/>
    <cellStyle name="Normal 2 5 3 3 2 2 5" xfId="9847"/>
    <cellStyle name="Normal 2 5 3 3 2 2 6" xfId="4929"/>
    <cellStyle name="Normal 2 5 3 3 2 3" xfId="866"/>
    <cellStyle name="Normal 2 5 3 3 2 3 2" xfId="2534"/>
    <cellStyle name="Normal 2 5 3 3 2 3 2 2" xfId="7816"/>
    <cellStyle name="Normal 2 5 3 3 2 3 3" xfId="3726"/>
    <cellStyle name="Normal 2 5 3 3 2 3 3 2" xfId="8741"/>
    <cellStyle name="Normal 2 5 3 3 2 3 4" xfId="6223"/>
    <cellStyle name="Normal 2 5 3 3 2 3 5" xfId="10195"/>
    <cellStyle name="Normal 2 5 3 3 2 3 6" xfId="5410"/>
    <cellStyle name="Normal 2 5 3 3 2 4" xfId="1818"/>
    <cellStyle name="Normal 2 5 3 3 2 4 2" xfId="4197"/>
    <cellStyle name="Normal 2 5 3 3 2 4 2 2" xfId="9212"/>
    <cellStyle name="Normal 2 5 3 3 2 4 3" xfId="10666"/>
    <cellStyle name="Normal 2 5 3 3 2 4 4" xfId="7107"/>
    <cellStyle name="Normal 2 5 3 3 2 5" xfId="3153"/>
    <cellStyle name="Normal 2 5 3 3 2 5 2" xfId="8169"/>
    <cellStyle name="Normal 2 5 3 3 2 6" xfId="5730"/>
    <cellStyle name="Normal 2 5 3 3 2 7" xfId="9623"/>
    <cellStyle name="Normal 2 5 3 3 2 8" xfId="4700"/>
    <cellStyle name="Normal 2 5 3 3 2_Degree data" xfId="2703"/>
    <cellStyle name="Normal 2 5 3 3 3" xfId="766"/>
    <cellStyle name="Normal 2 5 3 3 3 2" xfId="1718"/>
    <cellStyle name="Normal 2 5 3 3 3 2 2" xfId="7007"/>
    <cellStyle name="Normal 2 5 3 3 3 3" xfId="3376"/>
    <cellStyle name="Normal 2 5 3 3 3 3 2" xfId="8392"/>
    <cellStyle name="Normal 2 5 3 3 3 4" xfId="6123"/>
    <cellStyle name="Normal 2 5 3 3 3 5" xfId="9846"/>
    <cellStyle name="Normal 2 5 3 3 3 6" xfId="4600"/>
    <cellStyle name="Normal 2 5 3 3 4" xfId="1094"/>
    <cellStyle name="Normal 2 5 3 3 4 2" xfId="2046"/>
    <cellStyle name="Normal 2 5 3 3 4 2 2" xfId="7335"/>
    <cellStyle name="Normal 2 5 3 3 4 3" xfId="3725"/>
    <cellStyle name="Normal 2 5 3 3 4 3 2" xfId="8740"/>
    <cellStyle name="Normal 2 5 3 3 4 4" xfId="6451"/>
    <cellStyle name="Normal 2 5 3 3 4 5" xfId="10194"/>
    <cellStyle name="Normal 2 5 3 3 4 6" xfId="4928"/>
    <cellStyle name="Normal 2 5 3 3 5" xfId="545"/>
    <cellStyle name="Normal 2 5 3 3 5 2" xfId="2434"/>
    <cellStyle name="Normal 2 5 3 3 5 2 2" xfId="7716"/>
    <cellStyle name="Normal 2 5 3 3 5 3" xfId="4097"/>
    <cellStyle name="Normal 2 5 3 3 5 3 2" xfId="9112"/>
    <cellStyle name="Normal 2 5 3 3 5 4" xfId="5904"/>
    <cellStyle name="Normal 2 5 3 3 5 5" xfId="10566"/>
    <cellStyle name="Normal 2 5 3 3 5 6" xfId="5310"/>
    <cellStyle name="Normal 2 5 3 3 6" xfId="1501"/>
    <cellStyle name="Normal 2 5 3 3 6 2" xfId="6790"/>
    <cellStyle name="Normal 2 5 3 3 7" xfId="3053"/>
    <cellStyle name="Normal 2 5 3 3 7 2" xfId="8069"/>
    <cellStyle name="Normal 2 5 3 3 8" xfId="5630"/>
    <cellStyle name="Normal 2 5 3 3 9" xfId="9523"/>
    <cellStyle name="Normal 2 5 3 3_Degree data" xfId="2666"/>
    <cellStyle name="Normal 2 5 3 4" xfId="178"/>
    <cellStyle name="Normal 2 5 3 4 10" xfId="4415"/>
    <cellStyle name="Normal 2 5 3 4 2" xfId="392"/>
    <cellStyle name="Normal 2 5 3 4 2 2" xfId="1097"/>
    <cellStyle name="Normal 2 5 3 4 2 2 2" xfId="2049"/>
    <cellStyle name="Normal 2 5 3 4 2 2 2 2" xfId="7338"/>
    <cellStyle name="Normal 2 5 3 4 2 2 3" xfId="3379"/>
    <cellStyle name="Normal 2 5 3 4 2 2 3 2" xfId="8395"/>
    <cellStyle name="Normal 2 5 3 4 2 2 4" xfId="6454"/>
    <cellStyle name="Normal 2 5 3 4 2 2 5" xfId="9849"/>
    <cellStyle name="Normal 2 5 3 4 2 2 6" xfId="4931"/>
    <cellStyle name="Normal 2 5 3 4 2 3" xfId="898"/>
    <cellStyle name="Normal 2 5 3 4 2 3 2" xfId="2566"/>
    <cellStyle name="Normal 2 5 3 4 2 3 2 2" xfId="7848"/>
    <cellStyle name="Normal 2 5 3 4 2 3 3" xfId="3728"/>
    <cellStyle name="Normal 2 5 3 4 2 3 3 2" xfId="8743"/>
    <cellStyle name="Normal 2 5 3 4 2 3 4" xfId="6255"/>
    <cellStyle name="Normal 2 5 3 4 2 3 5" xfId="10197"/>
    <cellStyle name="Normal 2 5 3 4 2 3 6" xfId="5442"/>
    <cellStyle name="Normal 2 5 3 4 2 4" xfId="1850"/>
    <cellStyle name="Normal 2 5 3 4 2 4 2" xfId="4229"/>
    <cellStyle name="Normal 2 5 3 4 2 4 2 2" xfId="9244"/>
    <cellStyle name="Normal 2 5 3 4 2 4 3" xfId="10698"/>
    <cellStyle name="Normal 2 5 3 4 2 4 4" xfId="7139"/>
    <cellStyle name="Normal 2 5 3 4 2 5" xfId="3185"/>
    <cellStyle name="Normal 2 5 3 4 2 5 2" xfId="8201"/>
    <cellStyle name="Normal 2 5 3 4 2 6" xfId="5762"/>
    <cellStyle name="Normal 2 5 3 4 2 7" xfId="9655"/>
    <cellStyle name="Normal 2 5 3 4 2 8" xfId="4732"/>
    <cellStyle name="Normal 2 5 3 4 2_Degree data" xfId="2720"/>
    <cellStyle name="Normal 2 5 3 4 3" xfId="693"/>
    <cellStyle name="Normal 2 5 3 4 3 2" xfId="1645"/>
    <cellStyle name="Normal 2 5 3 4 3 2 2" xfId="6934"/>
    <cellStyle name="Normal 2 5 3 4 3 3" xfId="3378"/>
    <cellStyle name="Normal 2 5 3 4 3 3 2" xfId="8394"/>
    <cellStyle name="Normal 2 5 3 4 3 4" xfId="6050"/>
    <cellStyle name="Normal 2 5 3 4 3 5" xfId="9848"/>
    <cellStyle name="Normal 2 5 3 4 3 6" xfId="4527"/>
    <cellStyle name="Normal 2 5 3 4 4" xfId="1096"/>
    <cellStyle name="Normal 2 5 3 4 4 2" xfId="2048"/>
    <cellStyle name="Normal 2 5 3 4 4 2 2" xfId="7337"/>
    <cellStyle name="Normal 2 5 3 4 4 3" xfId="3727"/>
    <cellStyle name="Normal 2 5 3 4 4 3 2" xfId="8742"/>
    <cellStyle name="Normal 2 5 3 4 4 4" xfId="6453"/>
    <cellStyle name="Normal 2 5 3 4 4 5" xfId="10196"/>
    <cellStyle name="Normal 2 5 3 4 4 6" xfId="4930"/>
    <cellStyle name="Normal 2 5 3 4 5" xfId="578"/>
    <cellStyle name="Normal 2 5 3 4 5 2" xfId="2361"/>
    <cellStyle name="Normal 2 5 3 4 5 2 2" xfId="7643"/>
    <cellStyle name="Normal 2 5 3 4 5 3" xfId="4024"/>
    <cellStyle name="Normal 2 5 3 4 5 3 2" xfId="9039"/>
    <cellStyle name="Normal 2 5 3 4 5 4" xfId="5936"/>
    <cellStyle name="Normal 2 5 3 4 5 5" xfId="10493"/>
    <cellStyle name="Normal 2 5 3 4 5 6" xfId="5237"/>
    <cellStyle name="Normal 2 5 3 4 6" xfId="1533"/>
    <cellStyle name="Normal 2 5 3 4 6 2" xfId="6822"/>
    <cellStyle name="Normal 2 5 3 4 7" xfId="2980"/>
    <cellStyle name="Normal 2 5 3 4 7 2" xfId="7996"/>
    <cellStyle name="Normal 2 5 3 4 8" xfId="5557"/>
    <cellStyle name="Normal 2 5 3 4 9" xfId="9450"/>
    <cellStyle name="Normal 2 5 3 4_Degree data" xfId="1420"/>
    <cellStyle name="Normal 2 5 3 5" xfId="284"/>
    <cellStyle name="Normal 2 5 3 5 2" xfId="1098"/>
    <cellStyle name="Normal 2 5 3 5 2 2" xfId="2050"/>
    <cellStyle name="Normal 2 5 3 5 2 2 2" xfId="7339"/>
    <cellStyle name="Normal 2 5 3 5 2 3" xfId="3380"/>
    <cellStyle name="Normal 2 5 3 5 2 3 2" xfId="8396"/>
    <cellStyle name="Normal 2 5 3 5 2 4" xfId="6455"/>
    <cellStyle name="Normal 2 5 3 5 2 5" xfId="9850"/>
    <cellStyle name="Normal 2 5 3 5 2 6" xfId="4932"/>
    <cellStyle name="Normal 2 5 3 5 3" xfId="793"/>
    <cellStyle name="Normal 2 5 3 5 3 2" xfId="2461"/>
    <cellStyle name="Normal 2 5 3 5 3 2 2" xfId="7743"/>
    <cellStyle name="Normal 2 5 3 5 3 3" xfId="3729"/>
    <cellStyle name="Normal 2 5 3 5 3 3 2" xfId="8744"/>
    <cellStyle name="Normal 2 5 3 5 3 4" xfId="6150"/>
    <cellStyle name="Normal 2 5 3 5 3 5" xfId="10198"/>
    <cellStyle name="Normal 2 5 3 5 3 6" xfId="5337"/>
    <cellStyle name="Normal 2 5 3 5 4" xfId="1745"/>
    <cellStyle name="Normal 2 5 3 5 4 2" xfId="4124"/>
    <cellStyle name="Normal 2 5 3 5 4 2 2" xfId="9139"/>
    <cellStyle name="Normal 2 5 3 5 4 3" xfId="10593"/>
    <cellStyle name="Normal 2 5 3 5 4 4" xfId="7034"/>
    <cellStyle name="Normal 2 5 3 5 5" xfId="3080"/>
    <cellStyle name="Normal 2 5 3 5 5 2" xfId="8096"/>
    <cellStyle name="Normal 2 5 3 5 6" xfId="5657"/>
    <cellStyle name="Normal 2 5 3 5 7" xfId="9550"/>
    <cellStyle name="Normal 2 5 3 5 8" xfId="4627"/>
    <cellStyle name="Normal 2 5 3 5_Degree data" xfId="2651"/>
    <cellStyle name="Normal 2 5 3 6" xfId="664"/>
    <cellStyle name="Normal 2 5 3 6 2" xfId="1099"/>
    <cellStyle name="Normal 2 5 3 6 2 2" xfId="2051"/>
    <cellStyle name="Normal 2 5 3 6 2 2 2" xfId="7340"/>
    <cellStyle name="Normal 2 5 3 6 2 3" xfId="3381"/>
    <cellStyle name="Normal 2 5 3 6 2 3 2" xfId="8397"/>
    <cellStyle name="Normal 2 5 3 6 2 4" xfId="6456"/>
    <cellStyle name="Normal 2 5 3 6 2 5" xfId="9851"/>
    <cellStyle name="Normal 2 5 3 6 2 6" xfId="4933"/>
    <cellStyle name="Normal 2 5 3 6 3" xfId="1395"/>
    <cellStyle name="Normal 2 5 3 6 3 2" xfId="2332"/>
    <cellStyle name="Normal 2 5 3 6 3 2 2" xfId="7614"/>
    <cellStyle name="Normal 2 5 3 6 3 3" xfId="3730"/>
    <cellStyle name="Normal 2 5 3 6 3 3 2" xfId="8745"/>
    <cellStyle name="Normal 2 5 3 6 3 4" xfId="6691"/>
    <cellStyle name="Normal 2 5 3 6 3 5" xfId="10199"/>
    <cellStyle name="Normal 2 5 3 6 3 6" xfId="5208"/>
    <cellStyle name="Normal 2 5 3 6 4" xfId="1616"/>
    <cellStyle name="Normal 2 5 3 6 4 2" xfId="3995"/>
    <cellStyle name="Normal 2 5 3 6 4 2 2" xfId="9010"/>
    <cellStyle name="Normal 2 5 3 6 4 3" xfId="10464"/>
    <cellStyle name="Normal 2 5 3 6 4 4" xfId="6905"/>
    <cellStyle name="Normal 2 5 3 6 5" xfId="2949"/>
    <cellStyle name="Normal 2 5 3 6 5 2" xfId="7965"/>
    <cellStyle name="Normal 2 5 3 6 6" xfId="6021"/>
    <cellStyle name="Normal 2 5 3 6 7" xfId="9421"/>
    <cellStyle name="Normal 2 5 3 6 8" xfId="4498"/>
    <cellStyle name="Normal 2 5 3 6_Degree data" xfId="2678"/>
    <cellStyle name="Normal 2 5 3 7" xfId="1090"/>
    <cellStyle name="Normal 2 5 3 7 2" xfId="2042"/>
    <cellStyle name="Normal 2 5 3 7 2 2" xfId="7331"/>
    <cellStyle name="Normal 2 5 3 7 3" xfId="3372"/>
    <cellStyle name="Normal 2 5 3 7 3 2" xfId="8388"/>
    <cellStyle name="Normal 2 5 3 7 4" xfId="6447"/>
    <cellStyle name="Normal 2 5 3 7 5" xfId="9842"/>
    <cellStyle name="Normal 2 5 3 7 6" xfId="4924"/>
    <cellStyle name="Normal 2 5 3 8" xfId="466"/>
    <cellStyle name="Normal 2 5 3 8 2" xfId="2289"/>
    <cellStyle name="Normal 2 5 3 8 2 2" xfId="7571"/>
    <cellStyle name="Normal 2 5 3 8 3" xfId="3721"/>
    <cellStyle name="Normal 2 5 3 8 3 2" xfId="8736"/>
    <cellStyle name="Normal 2 5 3 8 4" xfId="5830"/>
    <cellStyle name="Normal 2 5 3 8 5" xfId="10190"/>
    <cellStyle name="Normal 2 5 3 8 6" xfId="5165"/>
    <cellStyle name="Normal 2 5 3 9" xfId="1425"/>
    <cellStyle name="Normal 2 5 3 9 2" xfId="3952"/>
    <cellStyle name="Normal 2 5 3 9 2 2" xfId="8967"/>
    <cellStyle name="Normal 2 5 3 9 3" xfId="10421"/>
    <cellStyle name="Normal 2 5 3 9 4" xfId="6716"/>
    <cellStyle name="Normal 2 5 3_Degree data" xfId="2736"/>
    <cellStyle name="Normal 2 5 4" xfId="163"/>
    <cellStyle name="Normal 2 5 4 10" xfId="2922"/>
    <cellStyle name="Normal 2 5 4 10 2" xfId="9394"/>
    <cellStyle name="Normal 2 5 4 10 3" xfId="7938"/>
    <cellStyle name="Normal 2 5 4 11" xfId="5546"/>
    <cellStyle name="Normal 2 5 4 12" xfId="9364"/>
    <cellStyle name="Normal 2 5 4 13" xfId="4323"/>
    <cellStyle name="Normal 2 5 4 2" xfId="228"/>
    <cellStyle name="Normal 2 5 4 2 10" xfId="9496"/>
    <cellStyle name="Normal 2 5 4 2 11" xfId="4356"/>
    <cellStyle name="Normal 2 5 4 2 2" xfId="437"/>
    <cellStyle name="Normal 2 5 4 2 2 2" xfId="943"/>
    <cellStyle name="Normal 2 5 4 2 2 2 2" xfId="1895"/>
    <cellStyle name="Normal 2 5 4 2 2 2 2 2" xfId="7184"/>
    <cellStyle name="Normal 2 5 4 2 2 2 3" xfId="3384"/>
    <cellStyle name="Normal 2 5 4 2 2 2 3 2" xfId="8400"/>
    <cellStyle name="Normal 2 5 4 2 2 2 4" xfId="6300"/>
    <cellStyle name="Normal 2 5 4 2 2 2 5" xfId="9854"/>
    <cellStyle name="Normal 2 5 4 2 2 2 6" xfId="4777"/>
    <cellStyle name="Normal 2 5 4 2 2 3" xfId="1102"/>
    <cellStyle name="Normal 2 5 4 2 2 3 2" xfId="2054"/>
    <cellStyle name="Normal 2 5 4 2 2 3 2 2" xfId="7343"/>
    <cellStyle name="Normal 2 5 4 2 2 3 3" xfId="3733"/>
    <cellStyle name="Normal 2 5 4 2 2 3 3 2" xfId="8748"/>
    <cellStyle name="Normal 2 5 4 2 2 3 4" xfId="6459"/>
    <cellStyle name="Normal 2 5 4 2 2 3 5" xfId="10202"/>
    <cellStyle name="Normal 2 5 4 2 2 3 6" xfId="4936"/>
    <cellStyle name="Normal 2 5 4 2 2 4" xfId="623"/>
    <cellStyle name="Normal 2 5 4 2 2 4 2" xfId="2611"/>
    <cellStyle name="Normal 2 5 4 2 2 4 2 2" xfId="7893"/>
    <cellStyle name="Normal 2 5 4 2 2 4 3" xfId="4274"/>
    <cellStyle name="Normal 2 5 4 2 2 4 3 2" xfId="9289"/>
    <cellStyle name="Normal 2 5 4 2 2 4 4" xfId="5981"/>
    <cellStyle name="Normal 2 5 4 2 2 4 5" xfId="10743"/>
    <cellStyle name="Normal 2 5 4 2 2 4 6" xfId="5487"/>
    <cellStyle name="Normal 2 5 4 2 2 5" xfId="1578"/>
    <cellStyle name="Normal 2 5 4 2 2 5 2" xfId="6867"/>
    <cellStyle name="Normal 2 5 4 2 2 6" xfId="3230"/>
    <cellStyle name="Normal 2 5 4 2 2 6 2" xfId="8246"/>
    <cellStyle name="Normal 2 5 4 2 2 7" xfId="5807"/>
    <cellStyle name="Normal 2 5 4 2 2 8" xfId="9700"/>
    <cellStyle name="Normal 2 5 4 2 2 9" xfId="4460"/>
    <cellStyle name="Normal 2 5 4 2 2_Degree data" xfId="2644"/>
    <cellStyle name="Normal 2 5 4 2 3" xfId="330"/>
    <cellStyle name="Normal 2 5 4 2 3 2" xfId="1103"/>
    <cellStyle name="Normal 2 5 4 2 3 2 2" xfId="2055"/>
    <cellStyle name="Normal 2 5 4 2 3 2 2 2" xfId="7344"/>
    <cellStyle name="Normal 2 5 4 2 3 2 3" xfId="3385"/>
    <cellStyle name="Normal 2 5 4 2 3 2 3 2" xfId="8401"/>
    <cellStyle name="Normal 2 5 4 2 3 2 4" xfId="6460"/>
    <cellStyle name="Normal 2 5 4 2 3 2 5" xfId="9855"/>
    <cellStyle name="Normal 2 5 4 2 3 2 6" xfId="4937"/>
    <cellStyle name="Normal 2 5 4 2 3 3" xfId="839"/>
    <cellStyle name="Normal 2 5 4 2 3 3 2" xfId="2507"/>
    <cellStyle name="Normal 2 5 4 2 3 3 2 2" xfId="7789"/>
    <cellStyle name="Normal 2 5 4 2 3 3 3" xfId="3734"/>
    <cellStyle name="Normal 2 5 4 2 3 3 3 2" xfId="8749"/>
    <cellStyle name="Normal 2 5 4 2 3 3 4" xfId="6196"/>
    <cellStyle name="Normal 2 5 4 2 3 3 5" xfId="10203"/>
    <cellStyle name="Normal 2 5 4 2 3 3 6" xfId="5383"/>
    <cellStyle name="Normal 2 5 4 2 3 4" xfId="1791"/>
    <cellStyle name="Normal 2 5 4 2 3 4 2" xfId="4170"/>
    <cellStyle name="Normal 2 5 4 2 3 4 2 2" xfId="9185"/>
    <cellStyle name="Normal 2 5 4 2 3 4 3" xfId="10639"/>
    <cellStyle name="Normal 2 5 4 2 3 4 4" xfId="7080"/>
    <cellStyle name="Normal 2 5 4 2 3 5" xfId="3126"/>
    <cellStyle name="Normal 2 5 4 2 3 5 2" xfId="8142"/>
    <cellStyle name="Normal 2 5 4 2 3 6" xfId="5703"/>
    <cellStyle name="Normal 2 5 4 2 3 7" xfId="9596"/>
    <cellStyle name="Normal 2 5 4 2 3 8" xfId="4673"/>
    <cellStyle name="Normal 2 5 4 2 3_Degree data" xfId="1412"/>
    <cellStyle name="Normal 2 5 4 2 4" xfId="739"/>
    <cellStyle name="Normal 2 5 4 2 4 2" xfId="1691"/>
    <cellStyle name="Normal 2 5 4 2 4 2 2" xfId="6980"/>
    <cellStyle name="Normal 2 5 4 2 4 3" xfId="3383"/>
    <cellStyle name="Normal 2 5 4 2 4 3 2" xfId="8399"/>
    <cellStyle name="Normal 2 5 4 2 4 4" xfId="6096"/>
    <cellStyle name="Normal 2 5 4 2 4 5" xfId="9853"/>
    <cellStyle name="Normal 2 5 4 2 4 6" xfId="4573"/>
    <cellStyle name="Normal 2 5 4 2 5" xfId="1101"/>
    <cellStyle name="Normal 2 5 4 2 5 2" xfId="2053"/>
    <cellStyle name="Normal 2 5 4 2 5 2 2" xfId="7342"/>
    <cellStyle name="Normal 2 5 4 2 5 3" xfId="3732"/>
    <cellStyle name="Normal 2 5 4 2 5 3 2" xfId="8747"/>
    <cellStyle name="Normal 2 5 4 2 5 4" xfId="6458"/>
    <cellStyle name="Normal 2 5 4 2 5 5" xfId="10201"/>
    <cellStyle name="Normal 2 5 4 2 5 6" xfId="4935"/>
    <cellStyle name="Normal 2 5 4 2 6" xfId="516"/>
    <cellStyle name="Normal 2 5 4 2 6 2" xfId="2407"/>
    <cellStyle name="Normal 2 5 4 2 6 2 2" xfId="7689"/>
    <cellStyle name="Normal 2 5 4 2 6 3" xfId="4070"/>
    <cellStyle name="Normal 2 5 4 2 6 3 2" xfId="9085"/>
    <cellStyle name="Normal 2 5 4 2 6 4" xfId="5877"/>
    <cellStyle name="Normal 2 5 4 2 6 5" xfId="10539"/>
    <cellStyle name="Normal 2 5 4 2 6 6" xfId="5283"/>
    <cellStyle name="Normal 2 5 4 2 7" xfId="1474"/>
    <cellStyle name="Normal 2 5 4 2 7 2" xfId="6763"/>
    <cellStyle name="Normal 2 5 4 2 8" xfId="3026"/>
    <cellStyle name="Normal 2 5 4 2 8 2" xfId="8042"/>
    <cellStyle name="Normal 2 5 4 2 9" xfId="5603"/>
    <cellStyle name="Normal 2 5 4 2_Degree data" xfId="2638"/>
    <cellStyle name="Normal 2 5 4 3" xfId="273"/>
    <cellStyle name="Normal 2 5 4 3 10" xfId="4399"/>
    <cellStyle name="Normal 2 5 4 3 2" xfId="375"/>
    <cellStyle name="Normal 2 5 4 3 2 2" xfId="1105"/>
    <cellStyle name="Normal 2 5 4 3 2 2 2" xfId="2057"/>
    <cellStyle name="Normal 2 5 4 3 2 2 2 2" xfId="7346"/>
    <cellStyle name="Normal 2 5 4 3 2 2 3" xfId="3387"/>
    <cellStyle name="Normal 2 5 4 3 2 2 3 2" xfId="8403"/>
    <cellStyle name="Normal 2 5 4 3 2 2 4" xfId="6462"/>
    <cellStyle name="Normal 2 5 4 3 2 2 5" xfId="9857"/>
    <cellStyle name="Normal 2 5 4 3 2 2 6" xfId="4939"/>
    <cellStyle name="Normal 2 5 4 3 2 3" xfId="882"/>
    <cellStyle name="Normal 2 5 4 3 2 3 2" xfId="2550"/>
    <cellStyle name="Normal 2 5 4 3 2 3 2 2" xfId="7832"/>
    <cellStyle name="Normal 2 5 4 3 2 3 3" xfId="3736"/>
    <cellStyle name="Normal 2 5 4 3 2 3 3 2" xfId="8751"/>
    <cellStyle name="Normal 2 5 4 3 2 3 4" xfId="6239"/>
    <cellStyle name="Normal 2 5 4 3 2 3 5" xfId="10205"/>
    <cellStyle name="Normal 2 5 4 3 2 3 6" xfId="5426"/>
    <cellStyle name="Normal 2 5 4 3 2 4" xfId="1834"/>
    <cellStyle name="Normal 2 5 4 3 2 4 2" xfId="4213"/>
    <cellStyle name="Normal 2 5 4 3 2 4 2 2" xfId="9228"/>
    <cellStyle name="Normal 2 5 4 3 2 4 3" xfId="10682"/>
    <cellStyle name="Normal 2 5 4 3 2 4 4" xfId="7123"/>
    <cellStyle name="Normal 2 5 4 3 2 5" xfId="3169"/>
    <cellStyle name="Normal 2 5 4 3 2 5 2" xfId="8185"/>
    <cellStyle name="Normal 2 5 4 3 2 6" xfId="5746"/>
    <cellStyle name="Normal 2 5 4 3 2 7" xfId="9639"/>
    <cellStyle name="Normal 2 5 4 3 2 8" xfId="4716"/>
    <cellStyle name="Normal 2 5 4 3 2_Degree data" xfId="2656"/>
    <cellStyle name="Normal 2 5 4 3 3" xfId="782"/>
    <cellStyle name="Normal 2 5 4 3 3 2" xfId="1734"/>
    <cellStyle name="Normal 2 5 4 3 3 2 2" xfId="7023"/>
    <cellStyle name="Normal 2 5 4 3 3 3" xfId="3386"/>
    <cellStyle name="Normal 2 5 4 3 3 3 2" xfId="8402"/>
    <cellStyle name="Normal 2 5 4 3 3 4" xfId="6139"/>
    <cellStyle name="Normal 2 5 4 3 3 5" xfId="9856"/>
    <cellStyle name="Normal 2 5 4 3 3 6" xfId="4616"/>
    <cellStyle name="Normal 2 5 4 3 4" xfId="1104"/>
    <cellStyle name="Normal 2 5 4 3 4 2" xfId="2056"/>
    <cellStyle name="Normal 2 5 4 3 4 2 2" xfId="7345"/>
    <cellStyle name="Normal 2 5 4 3 4 3" xfId="3735"/>
    <cellStyle name="Normal 2 5 4 3 4 3 2" xfId="8750"/>
    <cellStyle name="Normal 2 5 4 3 4 4" xfId="6461"/>
    <cellStyle name="Normal 2 5 4 3 4 5" xfId="10204"/>
    <cellStyle name="Normal 2 5 4 3 4 6" xfId="4938"/>
    <cellStyle name="Normal 2 5 4 3 5" xfId="562"/>
    <cellStyle name="Normal 2 5 4 3 5 2" xfId="2450"/>
    <cellStyle name="Normal 2 5 4 3 5 2 2" xfId="7732"/>
    <cellStyle name="Normal 2 5 4 3 5 3" xfId="4113"/>
    <cellStyle name="Normal 2 5 4 3 5 3 2" xfId="9128"/>
    <cellStyle name="Normal 2 5 4 3 5 4" xfId="5920"/>
    <cellStyle name="Normal 2 5 4 3 5 5" xfId="10582"/>
    <cellStyle name="Normal 2 5 4 3 5 6" xfId="5326"/>
    <cellStyle name="Normal 2 5 4 3 6" xfId="1517"/>
    <cellStyle name="Normal 2 5 4 3 6 2" xfId="6806"/>
    <cellStyle name="Normal 2 5 4 3 7" xfId="3069"/>
    <cellStyle name="Normal 2 5 4 3 7 2" xfId="8085"/>
    <cellStyle name="Normal 2 5 4 3 8" xfId="5646"/>
    <cellStyle name="Normal 2 5 4 3 9" xfId="9539"/>
    <cellStyle name="Normal 2 5 4 3_Degree data" xfId="2739"/>
    <cellStyle name="Normal 2 5 4 4" xfId="191"/>
    <cellStyle name="Normal 2 5 4 4 10" xfId="4428"/>
    <cellStyle name="Normal 2 5 4 4 2" xfId="405"/>
    <cellStyle name="Normal 2 5 4 4 2 2" xfId="1107"/>
    <cellStyle name="Normal 2 5 4 4 2 2 2" xfId="2059"/>
    <cellStyle name="Normal 2 5 4 4 2 2 2 2" xfId="7348"/>
    <cellStyle name="Normal 2 5 4 4 2 2 3" xfId="3389"/>
    <cellStyle name="Normal 2 5 4 4 2 2 3 2" xfId="8405"/>
    <cellStyle name="Normal 2 5 4 4 2 2 4" xfId="6464"/>
    <cellStyle name="Normal 2 5 4 4 2 2 5" xfId="9859"/>
    <cellStyle name="Normal 2 5 4 4 2 2 6" xfId="4941"/>
    <cellStyle name="Normal 2 5 4 4 2 3" xfId="911"/>
    <cellStyle name="Normal 2 5 4 4 2 3 2" xfId="2579"/>
    <cellStyle name="Normal 2 5 4 4 2 3 2 2" xfId="7861"/>
    <cellStyle name="Normal 2 5 4 4 2 3 3" xfId="3738"/>
    <cellStyle name="Normal 2 5 4 4 2 3 3 2" xfId="8753"/>
    <cellStyle name="Normal 2 5 4 4 2 3 4" xfId="6268"/>
    <cellStyle name="Normal 2 5 4 4 2 3 5" xfId="10207"/>
    <cellStyle name="Normal 2 5 4 4 2 3 6" xfId="5455"/>
    <cellStyle name="Normal 2 5 4 4 2 4" xfId="1863"/>
    <cellStyle name="Normal 2 5 4 4 2 4 2" xfId="4242"/>
    <cellStyle name="Normal 2 5 4 4 2 4 2 2" xfId="9257"/>
    <cellStyle name="Normal 2 5 4 4 2 4 3" xfId="10711"/>
    <cellStyle name="Normal 2 5 4 4 2 4 4" xfId="7152"/>
    <cellStyle name="Normal 2 5 4 4 2 5" xfId="3198"/>
    <cellStyle name="Normal 2 5 4 4 2 5 2" xfId="8214"/>
    <cellStyle name="Normal 2 5 4 4 2 6" xfId="5775"/>
    <cellStyle name="Normal 2 5 4 4 2 7" xfId="9668"/>
    <cellStyle name="Normal 2 5 4 4 2 8" xfId="4745"/>
    <cellStyle name="Normal 2 5 4 4 2_Degree data" xfId="2636"/>
    <cellStyle name="Normal 2 5 4 4 3" xfId="706"/>
    <cellStyle name="Normal 2 5 4 4 3 2" xfId="1658"/>
    <cellStyle name="Normal 2 5 4 4 3 2 2" xfId="6947"/>
    <cellStyle name="Normal 2 5 4 4 3 3" xfId="3388"/>
    <cellStyle name="Normal 2 5 4 4 3 3 2" xfId="8404"/>
    <cellStyle name="Normal 2 5 4 4 3 4" xfId="6063"/>
    <cellStyle name="Normal 2 5 4 4 3 5" xfId="9858"/>
    <cellStyle name="Normal 2 5 4 4 3 6" xfId="4540"/>
    <cellStyle name="Normal 2 5 4 4 4" xfId="1106"/>
    <cellStyle name="Normal 2 5 4 4 4 2" xfId="2058"/>
    <cellStyle name="Normal 2 5 4 4 4 2 2" xfId="7347"/>
    <cellStyle name="Normal 2 5 4 4 4 3" xfId="3737"/>
    <cellStyle name="Normal 2 5 4 4 4 3 2" xfId="8752"/>
    <cellStyle name="Normal 2 5 4 4 4 4" xfId="6463"/>
    <cellStyle name="Normal 2 5 4 4 4 5" xfId="10206"/>
    <cellStyle name="Normal 2 5 4 4 4 6" xfId="4940"/>
    <cellStyle name="Normal 2 5 4 4 5" xfId="591"/>
    <cellStyle name="Normal 2 5 4 4 5 2" xfId="2374"/>
    <cellStyle name="Normal 2 5 4 4 5 2 2" xfId="7656"/>
    <cellStyle name="Normal 2 5 4 4 5 3" xfId="4037"/>
    <cellStyle name="Normal 2 5 4 4 5 3 2" xfId="9052"/>
    <cellStyle name="Normal 2 5 4 4 5 4" xfId="5949"/>
    <cellStyle name="Normal 2 5 4 4 5 5" xfId="10506"/>
    <cellStyle name="Normal 2 5 4 4 5 6" xfId="5250"/>
    <cellStyle name="Normal 2 5 4 4 6" xfId="1546"/>
    <cellStyle name="Normal 2 5 4 4 6 2" xfId="6835"/>
    <cellStyle name="Normal 2 5 4 4 7" xfId="2993"/>
    <cellStyle name="Normal 2 5 4 4 7 2" xfId="8009"/>
    <cellStyle name="Normal 2 5 4 4 8" xfId="5570"/>
    <cellStyle name="Normal 2 5 4 4 9" xfId="9463"/>
    <cellStyle name="Normal 2 5 4 4_Degree data" xfId="2709"/>
    <cellStyle name="Normal 2 5 4 5" xfId="297"/>
    <cellStyle name="Normal 2 5 4 5 2" xfId="1108"/>
    <cellStyle name="Normal 2 5 4 5 2 2" xfId="2060"/>
    <cellStyle name="Normal 2 5 4 5 2 2 2" xfId="7349"/>
    <cellStyle name="Normal 2 5 4 5 2 3" xfId="3390"/>
    <cellStyle name="Normal 2 5 4 5 2 3 2" xfId="8406"/>
    <cellStyle name="Normal 2 5 4 5 2 4" xfId="6465"/>
    <cellStyle name="Normal 2 5 4 5 2 5" xfId="9860"/>
    <cellStyle name="Normal 2 5 4 5 2 6" xfId="4942"/>
    <cellStyle name="Normal 2 5 4 5 3" xfId="806"/>
    <cellStyle name="Normal 2 5 4 5 3 2" xfId="2474"/>
    <cellStyle name="Normal 2 5 4 5 3 2 2" xfId="7756"/>
    <cellStyle name="Normal 2 5 4 5 3 3" xfId="3739"/>
    <cellStyle name="Normal 2 5 4 5 3 3 2" xfId="8754"/>
    <cellStyle name="Normal 2 5 4 5 3 4" xfId="6163"/>
    <cellStyle name="Normal 2 5 4 5 3 5" xfId="10208"/>
    <cellStyle name="Normal 2 5 4 5 3 6" xfId="5350"/>
    <cellStyle name="Normal 2 5 4 5 4" xfId="1758"/>
    <cellStyle name="Normal 2 5 4 5 4 2" xfId="4137"/>
    <cellStyle name="Normal 2 5 4 5 4 2 2" xfId="9152"/>
    <cellStyle name="Normal 2 5 4 5 4 3" xfId="10606"/>
    <cellStyle name="Normal 2 5 4 5 4 4" xfId="7047"/>
    <cellStyle name="Normal 2 5 4 5 5" xfId="3093"/>
    <cellStyle name="Normal 2 5 4 5 5 2" xfId="8109"/>
    <cellStyle name="Normal 2 5 4 5 6" xfId="5670"/>
    <cellStyle name="Normal 2 5 4 5 7" xfId="9563"/>
    <cellStyle name="Normal 2 5 4 5 8" xfId="4640"/>
    <cellStyle name="Normal 2 5 4 5_Degree data" xfId="2711"/>
    <cellStyle name="Normal 2 5 4 6" xfId="682"/>
    <cellStyle name="Normal 2 5 4 6 2" xfId="1109"/>
    <cellStyle name="Normal 2 5 4 6 2 2" xfId="2061"/>
    <cellStyle name="Normal 2 5 4 6 2 2 2" xfId="7350"/>
    <cellStyle name="Normal 2 5 4 6 2 3" xfId="3391"/>
    <cellStyle name="Normal 2 5 4 6 2 3 2" xfId="8407"/>
    <cellStyle name="Normal 2 5 4 6 2 4" xfId="6466"/>
    <cellStyle name="Normal 2 5 4 6 2 5" xfId="9861"/>
    <cellStyle name="Normal 2 5 4 6 2 6" xfId="4943"/>
    <cellStyle name="Normal 2 5 4 6 3" xfId="1397"/>
    <cellStyle name="Normal 2 5 4 6 3 2" xfId="2350"/>
    <cellStyle name="Normal 2 5 4 6 3 2 2" xfId="7632"/>
    <cellStyle name="Normal 2 5 4 6 3 3" xfId="3740"/>
    <cellStyle name="Normal 2 5 4 6 3 3 2" xfId="8755"/>
    <cellStyle name="Normal 2 5 4 6 3 4" xfId="6693"/>
    <cellStyle name="Normal 2 5 4 6 3 5" xfId="10209"/>
    <cellStyle name="Normal 2 5 4 6 3 6" xfId="5226"/>
    <cellStyle name="Normal 2 5 4 6 4" xfId="1634"/>
    <cellStyle name="Normal 2 5 4 6 4 2" xfId="4013"/>
    <cellStyle name="Normal 2 5 4 6 4 2 2" xfId="9028"/>
    <cellStyle name="Normal 2 5 4 6 4 3" xfId="10482"/>
    <cellStyle name="Normal 2 5 4 6 4 4" xfId="6923"/>
    <cellStyle name="Normal 2 5 4 6 5" xfId="2967"/>
    <cellStyle name="Normal 2 5 4 6 5 2" xfId="7983"/>
    <cellStyle name="Normal 2 5 4 6 6" xfId="6039"/>
    <cellStyle name="Normal 2 5 4 6 7" xfId="9439"/>
    <cellStyle name="Normal 2 5 4 6 8" xfId="4516"/>
    <cellStyle name="Normal 2 5 4 6_Degree data" xfId="2640"/>
    <cellStyle name="Normal 2 5 4 7" xfId="1100"/>
    <cellStyle name="Normal 2 5 4 7 2" xfId="2052"/>
    <cellStyle name="Normal 2 5 4 7 2 2" xfId="7341"/>
    <cellStyle name="Normal 2 5 4 7 3" xfId="3382"/>
    <cellStyle name="Normal 2 5 4 7 3 2" xfId="8398"/>
    <cellStyle name="Normal 2 5 4 7 4" xfId="6457"/>
    <cellStyle name="Normal 2 5 4 7 5" xfId="9852"/>
    <cellStyle name="Normal 2 5 4 7 6" xfId="4934"/>
    <cellStyle name="Normal 2 5 4 8" xfId="479"/>
    <cellStyle name="Normal 2 5 4 8 2" xfId="2305"/>
    <cellStyle name="Normal 2 5 4 8 2 2" xfId="7587"/>
    <cellStyle name="Normal 2 5 4 8 3" xfId="3731"/>
    <cellStyle name="Normal 2 5 4 8 3 2" xfId="8746"/>
    <cellStyle name="Normal 2 5 4 8 4" xfId="5843"/>
    <cellStyle name="Normal 2 5 4 8 5" xfId="10200"/>
    <cellStyle name="Normal 2 5 4 8 6" xfId="5181"/>
    <cellStyle name="Normal 2 5 4 9" xfId="1440"/>
    <cellStyle name="Normal 2 5 4 9 2" xfId="3968"/>
    <cellStyle name="Normal 2 5 4 9 2 2" xfId="8983"/>
    <cellStyle name="Normal 2 5 4 9 3" xfId="10437"/>
    <cellStyle name="Normal 2 5 4 9 4" xfId="6730"/>
    <cellStyle name="Normal 2 5 4_Degree data" xfId="2700"/>
    <cellStyle name="Normal 2 5 5" xfId="123"/>
    <cellStyle name="Normal 2 5 5 10" xfId="5516"/>
    <cellStyle name="Normal 2 5 5 11" xfId="9336"/>
    <cellStyle name="Normal 2 5 5 12" xfId="4328"/>
    <cellStyle name="Normal 2 5 5 2" xfId="244"/>
    <cellStyle name="Normal 2 5 5 2 10" xfId="4371"/>
    <cellStyle name="Normal 2 5 5 2 2" xfId="346"/>
    <cellStyle name="Normal 2 5 5 2 2 2" xfId="1112"/>
    <cellStyle name="Normal 2 5 5 2 2 2 2" xfId="2064"/>
    <cellStyle name="Normal 2 5 5 2 2 2 2 2" xfId="7353"/>
    <cellStyle name="Normal 2 5 5 2 2 2 3" xfId="3394"/>
    <cellStyle name="Normal 2 5 5 2 2 2 3 2" xfId="8410"/>
    <cellStyle name="Normal 2 5 5 2 2 2 4" xfId="6469"/>
    <cellStyle name="Normal 2 5 5 2 2 2 5" xfId="9864"/>
    <cellStyle name="Normal 2 5 5 2 2 2 6" xfId="4946"/>
    <cellStyle name="Normal 2 5 5 2 2 3" xfId="854"/>
    <cellStyle name="Normal 2 5 5 2 2 3 2" xfId="2522"/>
    <cellStyle name="Normal 2 5 5 2 2 3 2 2" xfId="7804"/>
    <cellStyle name="Normal 2 5 5 2 2 3 3" xfId="3743"/>
    <cellStyle name="Normal 2 5 5 2 2 3 3 2" xfId="8758"/>
    <cellStyle name="Normal 2 5 5 2 2 3 4" xfId="6211"/>
    <cellStyle name="Normal 2 5 5 2 2 3 5" xfId="10212"/>
    <cellStyle name="Normal 2 5 5 2 2 3 6" xfId="5398"/>
    <cellStyle name="Normal 2 5 5 2 2 4" xfId="1806"/>
    <cellStyle name="Normal 2 5 5 2 2 4 2" xfId="4185"/>
    <cellStyle name="Normal 2 5 5 2 2 4 2 2" xfId="9200"/>
    <cellStyle name="Normal 2 5 5 2 2 4 3" xfId="10654"/>
    <cellStyle name="Normal 2 5 5 2 2 4 4" xfId="7095"/>
    <cellStyle name="Normal 2 5 5 2 2 5" xfId="3141"/>
    <cellStyle name="Normal 2 5 5 2 2 5 2" xfId="8157"/>
    <cellStyle name="Normal 2 5 5 2 2 6" xfId="5718"/>
    <cellStyle name="Normal 2 5 5 2 2 7" xfId="9611"/>
    <cellStyle name="Normal 2 5 5 2 2 8" xfId="4688"/>
    <cellStyle name="Normal 2 5 5 2 2_Degree data" xfId="2271"/>
    <cellStyle name="Normal 2 5 5 2 3" xfId="754"/>
    <cellStyle name="Normal 2 5 5 2 3 2" xfId="1706"/>
    <cellStyle name="Normal 2 5 5 2 3 2 2" xfId="6995"/>
    <cellStyle name="Normal 2 5 5 2 3 3" xfId="3393"/>
    <cellStyle name="Normal 2 5 5 2 3 3 2" xfId="8409"/>
    <cellStyle name="Normal 2 5 5 2 3 4" xfId="6111"/>
    <cellStyle name="Normal 2 5 5 2 3 5" xfId="9863"/>
    <cellStyle name="Normal 2 5 5 2 3 6" xfId="4588"/>
    <cellStyle name="Normal 2 5 5 2 4" xfId="1111"/>
    <cellStyle name="Normal 2 5 5 2 4 2" xfId="2063"/>
    <cellStyle name="Normal 2 5 5 2 4 2 2" xfId="7352"/>
    <cellStyle name="Normal 2 5 5 2 4 3" xfId="3742"/>
    <cellStyle name="Normal 2 5 5 2 4 3 2" xfId="8757"/>
    <cellStyle name="Normal 2 5 5 2 4 4" xfId="6468"/>
    <cellStyle name="Normal 2 5 5 2 4 5" xfId="10211"/>
    <cellStyle name="Normal 2 5 5 2 4 6" xfId="4945"/>
    <cellStyle name="Normal 2 5 5 2 5" xfId="533"/>
    <cellStyle name="Normal 2 5 5 2 5 2" xfId="2422"/>
    <cellStyle name="Normal 2 5 5 2 5 2 2" xfId="7704"/>
    <cellStyle name="Normal 2 5 5 2 5 3" xfId="4085"/>
    <cellStyle name="Normal 2 5 5 2 5 3 2" xfId="9100"/>
    <cellStyle name="Normal 2 5 5 2 5 4" xfId="5892"/>
    <cellStyle name="Normal 2 5 5 2 5 5" xfId="10554"/>
    <cellStyle name="Normal 2 5 5 2 5 6" xfId="5298"/>
    <cellStyle name="Normal 2 5 5 2 6" xfId="1489"/>
    <cellStyle name="Normal 2 5 5 2 6 2" xfId="6778"/>
    <cellStyle name="Normal 2 5 5 2 7" xfId="3041"/>
    <cellStyle name="Normal 2 5 5 2 7 2" xfId="8057"/>
    <cellStyle name="Normal 2 5 5 2 8" xfId="5618"/>
    <cellStyle name="Normal 2 5 5 2 9" xfId="9511"/>
    <cellStyle name="Normal 2 5 5 2_Degree data" xfId="2694"/>
    <cellStyle name="Normal 2 5 5 3" xfId="199"/>
    <cellStyle name="Normal 2 5 5 3 10" xfId="4433"/>
    <cellStyle name="Normal 2 5 5 3 2" xfId="410"/>
    <cellStyle name="Normal 2 5 5 3 2 2" xfId="1114"/>
    <cellStyle name="Normal 2 5 5 3 2 2 2" xfId="2066"/>
    <cellStyle name="Normal 2 5 5 3 2 2 2 2" xfId="7355"/>
    <cellStyle name="Normal 2 5 5 3 2 2 3" xfId="3396"/>
    <cellStyle name="Normal 2 5 5 3 2 2 3 2" xfId="8412"/>
    <cellStyle name="Normal 2 5 5 3 2 2 4" xfId="6471"/>
    <cellStyle name="Normal 2 5 5 3 2 2 5" xfId="9866"/>
    <cellStyle name="Normal 2 5 5 3 2 2 6" xfId="4948"/>
    <cellStyle name="Normal 2 5 5 3 2 3" xfId="916"/>
    <cellStyle name="Normal 2 5 5 3 2 3 2" xfId="2584"/>
    <cellStyle name="Normal 2 5 5 3 2 3 2 2" xfId="7866"/>
    <cellStyle name="Normal 2 5 5 3 2 3 3" xfId="3745"/>
    <cellStyle name="Normal 2 5 5 3 2 3 3 2" xfId="8760"/>
    <cellStyle name="Normal 2 5 5 3 2 3 4" xfId="6273"/>
    <cellStyle name="Normal 2 5 5 3 2 3 5" xfId="10214"/>
    <cellStyle name="Normal 2 5 5 3 2 3 6" xfId="5460"/>
    <cellStyle name="Normal 2 5 5 3 2 4" xfId="1868"/>
    <cellStyle name="Normal 2 5 5 3 2 4 2" xfId="4247"/>
    <cellStyle name="Normal 2 5 5 3 2 4 2 2" xfId="9262"/>
    <cellStyle name="Normal 2 5 5 3 2 4 3" xfId="10716"/>
    <cellStyle name="Normal 2 5 5 3 2 4 4" xfId="7157"/>
    <cellStyle name="Normal 2 5 5 3 2 5" xfId="3203"/>
    <cellStyle name="Normal 2 5 5 3 2 5 2" xfId="8219"/>
    <cellStyle name="Normal 2 5 5 3 2 6" xfId="5780"/>
    <cellStyle name="Normal 2 5 5 3 2 7" xfId="9673"/>
    <cellStyle name="Normal 2 5 5 3 2 8" xfId="4750"/>
    <cellStyle name="Normal 2 5 5 3 2_Degree data" xfId="2686"/>
    <cellStyle name="Normal 2 5 5 3 3" xfId="711"/>
    <cellStyle name="Normal 2 5 5 3 3 2" xfId="1663"/>
    <cellStyle name="Normal 2 5 5 3 3 2 2" xfId="6952"/>
    <cellStyle name="Normal 2 5 5 3 3 3" xfId="3395"/>
    <cellStyle name="Normal 2 5 5 3 3 3 2" xfId="8411"/>
    <cellStyle name="Normal 2 5 5 3 3 4" xfId="6068"/>
    <cellStyle name="Normal 2 5 5 3 3 5" xfId="9865"/>
    <cellStyle name="Normal 2 5 5 3 3 6" xfId="4545"/>
    <cellStyle name="Normal 2 5 5 3 4" xfId="1113"/>
    <cellStyle name="Normal 2 5 5 3 4 2" xfId="2065"/>
    <cellStyle name="Normal 2 5 5 3 4 2 2" xfId="7354"/>
    <cellStyle name="Normal 2 5 5 3 4 3" xfId="3744"/>
    <cellStyle name="Normal 2 5 5 3 4 3 2" xfId="8759"/>
    <cellStyle name="Normal 2 5 5 3 4 4" xfId="6470"/>
    <cellStyle name="Normal 2 5 5 3 4 5" xfId="10213"/>
    <cellStyle name="Normal 2 5 5 3 4 6" xfId="4947"/>
    <cellStyle name="Normal 2 5 5 3 5" xfId="596"/>
    <cellStyle name="Normal 2 5 5 3 5 2" xfId="2379"/>
    <cellStyle name="Normal 2 5 5 3 5 2 2" xfId="7661"/>
    <cellStyle name="Normal 2 5 5 3 5 3" xfId="4042"/>
    <cellStyle name="Normal 2 5 5 3 5 3 2" xfId="9057"/>
    <cellStyle name="Normal 2 5 5 3 5 4" xfId="5954"/>
    <cellStyle name="Normal 2 5 5 3 5 5" xfId="10511"/>
    <cellStyle name="Normal 2 5 5 3 5 6" xfId="5255"/>
    <cellStyle name="Normal 2 5 5 3 6" xfId="1551"/>
    <cellStyle name="Normal 2 5 5 3 6 2" xfId="6840"/>
    <cellStyle name="Normal 2 5 5 3 7" xfId="2998"/>
    <cellStyle name="Normal 2 5 5 3 7 2" xfId="8014"/>
    <cellStyle name="Normal 2 5 5 3 8" xfId="5575"/>
    <cellStyle name="Normal 2 5 5 3 9" xfId="9468"/>
    <cellStyle name="Normal 2 5 5 3_Degree data" xfId="2716"/>
    <cellStyle name="Normal 2 5 5 4" xfId="302"/>
    <cellStyle name="Normal 2 5 5 4 2" xfId="1115"/>
    <cellStyle name="Normal 2 5 5 4 2 2" xfId="2067"/>
    <cellStyle name="Normal 2 5 5 4 2 2 2" xfId="7356"/>
    <cellStyle name="Normal 2 5 5 4 2 3" xfId="3397"/>
    <cellStyle name="Normal 2 5 5 4 2 3 2" xfId="8413"/>
    <cellStyle name="Normal 2 5 5 4 2 4" xfId="6472"/>
    <cellStyle name="Normal 2 5 5 4 2 5" xfId="9867"/>
    <cellStyle name="Normal 2 5 5 4 2 6" xfId="4949"/>
    <cellStyle name="Normal 2 5 5 4 3" xfId="811"/>
    <cellStyle name="Normal 2 5 5 4 3 2" xfId="2479"/>
    <cellStyle name="Normal 2 5 5 4 3 2 2" xfId="7761"/>
    <cellStyle name="Normal 2 5 5 4 3 3" xfId="3746"/>
    <cellStyle name="Normal 2 5 5 4 3 3 2" xfId="8761"/>
    <cellStyle name="Normal 2 5 5 4 3 4" xfId="6168"/>
    <cellStyle name="Normal 2 5 5 4 3 5" xfId="10215"/>
    <cellStyle name="Normal 2 5 5 4 3 6" xfId="5355"/>
    <cellStyle name="Normal 2 5 5 4 4" xfId="1763"/>
    <cellStyle name="Normal 2 5 5 4 4 2" xfId="4142"/>
    <cellStyle name="Normal 2 5 5 4 4 2 2" xfId="9157"/>
    <cellStyle name="Normal 2 5 5 4 4 3" xfId="10611"/>
    <cellStyle name="Normal 2 5 5 4 4 4" xfId="7052"/>
    <cellStyle name="Normal 2 5 5 4 5" xfId="3098"/>
    <cellStyle name="Normal 2 5 5 4 5 2" xfId="8114"/>
    <cellStyle name="Normal 2 5 5 4 6" xfId="5675"/>
    <cellStyle name="Normal 2 5 5 4 7" xfId="9568"/>
    <cellStyle name="Normal 2 5 5 4 8" xfId="4645"/>
    <cellStyle name="Normal 2 5 5 4_Degree data" xfId="2665"/>
    <cellStyle name="Normal 2 5 5 5" xfId="652"/>
    <cellStyle name="Normal 2 5 5 5 2" xfId="1604"/>
    <cellStyle name="Normal 2 5 5 5 2 2" xfId="6893"/>
    <cellStyle name="Normal 2 5 5 5 3" xfId="3392"/>
    <cellStyle name="Normal 2 5 5 5 3 2" xfId="8408"/>
    <cellStyle name="Normal 2 5 5 5 4" xfId="6009"/>
    <cellStyle name="Normal 2 5 5 5 5" xfId="9862"/>
    <cellStyle name="Normal 2 5 5 5 6" xfId="4486"/>
    <cellStyle name="Normal 2 5 5 6" xfId="1110"/>
    <cellStyle name="Normal 2 5 5 6 2" xfId="2062"/>
    <cellStyle name="Normal 2 5 5 6 2 2" xfId="7351"/>
    <cellStyle name="Normal 2 5 5 6 3" xfId="3741"/>
    <cellStyle name="Normal 2 5 5 6 3 2" xfId="8756"/>
    <cellStyle name="Normal 2 5 5 6 4" xfId="6467"/>
    <cellStyle name="Normal 2 5 5 6 5" xfId="10210"/>
    <cellStyle name="Normal 2 5 5 6 6" xfId="4944"/>
    <cellStyle name="Normal 2 5 5 7" xfId="487"/>
    <cellStyle name="Normal 2 5 5 7 2" xfId="2320"/>
    <cellStyle name="Normal 2 5 5 7 2 2" xfId="7602"/>
    <cellStyle name="Normal 2 5 5 7 3" xfId="3983"/>
    <cellStyle name="Normal 2 5 5 7 3 2" xfId="8998"/>
    <cellStyle name="Normal 2 5 5 7 4" xfId="5848"/>
    <cellStyle name="Normal 2 5 5 7 5" xfId="10452"/>
    <cellStyle name="Normal 2 5 5 7 6" xfId="5196"/>
    <cellStyle name="Normal 2 5 5 8" xfId="1446"/>
    <cellStyle name="Normal 2 5 5 8 2" xfId="9409"/>
    <cellStyle name="Normal 2 5 5 8 3" xfId="6735"/>
    <cellStyle name="Normal 2 5 5 9" xfId="2937"/>
    <cellStyle name="Normal 2 5 5 9 2" xfId="7953"/>
    <cellStyle name="Normal 2 5 5_Degree data" xfId="2673"/>
    <cellStyle name="Normal 2 5 6" xfId="235"/>
    <cellStyle name="Normal 2 5 6 10" xfId="4362"/>
    <cellStyle name="Normal 2 5 6 2" xfId="337"/>
    <cellStyle name="Normal 2 5 6 2 2" xfId="1117"/>
    <cellStyle name="Normal 2 5 6 2 2 2" xfId="2069"/>
    <cellStyle name="Normal 2 5 6 2 2 2 2" xfId="7358"/>
    <cellStyle name="Normal 2 5 6 2 2 3" xfId="3399"/>
    <cellStyle name="Normal 2 5 6 2 2 3 2" xfId="8415"/>
    <cellStyle name="Normal 2 5 6 2 2 4" xfId="6474"/>
    <cellStyle name="Normal 2 5 6 2 2 5" xfId="9869"/>
    <cellStyle name="Normal 2 5 6 2 2 6" xfId="4951"/>
    <cellStyle name="Normal 2 5 6 2 3" xfId="845"/>
    <cellStyle name="Normal 2 5 6 2 3 2" xfId="2513"/>
    <cellStyle name="Normal 2 5 6 2 3 2 2" xfId="7795"/>
    <cellStyle name="Normal 2 5 6 2 3 3" xfId="3748"/>
    <cellStyle name="Normal 2 5 6 2 3 3 2" xfId="8763"/>
    <cellStyle name="Normal 2 5 6 2 3 4" xfId="6202"/>
    <cellStyle name="Normal 2 5 6 2 3 5" xfId="10217"/>
    <cellStyle name="Normal 2 5 6 2 3 6" xfId="5389"/>
    <cellStyle name="Normal 2 5 6 2 4" xfId="1797"/>
    <cellStyle name="Normal 2 5 6 2 4 2" xfId="4176"/>
    <cellStyle name="Normal 2 5 6 2 4 2 2" xfId="9191"/>
    <cellStyle name="Normal 2 5 6 2 4 3" xfId="10645"/>
    <cellStyle name="Normal 2 5 6 2 4 4" xfId="7086"/>
    <cellStyle name="Normal 2 5 6 2 5" xfId="3132"/>
    <cellStyle name="Normal 2 5 6 2 5 2" xfId="8148"/>
    <cellStyle name="Normal 2 5 6 2 6" xfId="5709"/>
    <cellStyle name="Normal 2 5 6 2 7" xfId="9602"/>
    <cellStyle name="Normal 2 5 6 2 8" xfId="4679"/>
    <cellStyle name="Normal 2 5 6 2_Degree data" xfId="2274"/>
    <cellStyle name="Normal 2 5 6 3" xfId="745"/>
    <cellStyle name="Normal 2 5 6 3 2" xfId="1697"/>
    <cellStyle name="Normal 2 5 6 3 2 2" xfId="6986"/>
    <cellStyle name="Normal 2 5 6 3 3" xfId="3398"/>
    <cellStyle name="Normal 2 5 6 3 3 2" xfId="8414"/>
    <cellStyle name="Normal 2 5 6 3 4" xfId="6102"/>
    <cellStyle name="Normal 2 5 6 3 5" xfId="9868"/>
    <cellStyle name="Normal 2 5 6 3 6" xfId="4579"/>
    <cellStyle name="Normal 2 5 6 4" xfId="1116"/>
    <cellStyle name="Normal 2 5 6 4 2" xfId="2068"/>
    <cellStyle name="Normal 2 5 6 4 2 2" xfId="7357"/>
    <cellStyle name="Normal 2 5 6 4 3" xfId="3747"/>
    <cellStyle name="Normal 2 5 6 4 3 2" xfId="8762"/>
    <cellStyle name="Normal 2 5 6 4 4" xfId="6473"/>
    <cellStyle name="Normal 2 5 6 4 5" xfId="10216"/>
    <cellStyle name="Normal 2 5 6 4 6" xfId="4950"/>
    <cellStyle name="Normal 2 5 6 5" xfId="524"/>
    <cellStyle name="Normal 2 5 6 5 2" xfId="2413"/>
    <cellStyle name="Normal 2 5 6 5 2 2" xfId="7695"/>
    <cellStyle name="Normal 2 5 6 5 3" xfId="4076"/>
    <cellStyle name="Normal 2 5 6 5 3 2" xfId="9091"/>
    <cellStyle name="Normal 2 5 6 5 4" xfId="5883"/>
    <cellStyle name="Normal 2 5 6 5 5" xfId="10545"/>
    <cellStyle name="Normal 2 5 6 5 6" xfId="5289"/>
    <cellStyle name="Normal 2 5 6 6" xfId="1480"/>
    <cellStyle name="Normal 2 5 6 6 2" xfId="6769"/>
    <cellStyle name="Normal 2 5 6 7" xfId="3032"/>
    <cellStyle name="Normal 2 5 6 7 2" xfId="8048"/>
    <cellStyle name="Normal 2 5 6 8" xfId="5609"/>
    <cellStyle name="Normal 2 5 6 9" xfId="9502"/>
    <cellStyle name="Normal 2 5 6_Degree data" xfId="2695"/>
    <cellStyle name="Normal 2 5 7" xfId="173"/>
    <cellStyle name="Normal 2 5 7 10" xfId="4410"/>
    <cellStyle name="Normal 2 5 7 2" xfId="387"/>
    <cellStyle name="Normal 2 5 7 2 2" xfId="1119"/>
    <cellStyle name="Normal 2 5 7 2 2 2" xfId="2071"/>
    <cellStyle name="Normal 2 5 7 2 2 2 2" xfId="7360"/>
    <cellStyle name="Normal 2 5 7 2 2 3" xfId="3401"/>
    <cellStyle name="Normal 2 5 7 2 2 3 2" xfId="8417"/>
    <cellStyle name="Normal 2 5 7 2 2 4" xfId="6476"/>
    <cellStyle name="Normal 2 5 7 2 2 5" xfId="9871"/>
    <cellStyle name="Normal 2 5 7 2 2 6" xfId="4953"/>
    <cellStyle name="Normal 2 5 7 2 3" xfId="893"/>
    <cellStyle name="Normal 2 5 7 2 3 2" xfId="2561"/>
    <cellStyle name="Normal 2 5 7 2 3 2 2" xfId="7843"/>
    <cellStyle name="Normal 2 5 7 2 3 3" xfId="3750"/>
    <cellStyle name="Normal 2 5 7 2 3 3 2" xfId="8765"/>
    <cellStyle name="Normal 2 5 7 2 3 4" xfId="6250"/>
    <cellStyle name="Normal 2 5 7 2 3 5" xfId="10219"/>
    <cellStyle name="Normal 2 5 7 2 3 6" xfId="5437"/>
    <cellStyle name="Normal 2 5 7 2 4" xfId="1845"/>
    <cellStyle name="Normal 2 5 7 2 4 2" xfId="4224"/>
    <cellStyle name="Normal 2 5 7 2 4 2 2" xfId="9239"/>
    <cellStyle name="Normal 2 5 7 2 4 3" xfId="10693"/>
    <cellStyle name="Normal 2 5 7 2 4 4" xfId="7134"/>
    <cellStyle name="Normal 2 5 7 2 5" xfId="3180"/>
    <cellStyle name="Normal 2 5 7 2 5 2" xfId="8196"/>
    <cellStyle name="Normal 2 5 7 2 6" xfId="5757"/>
    <cellStyle name="Normal 2 5 7 2 7" xfId="9650"/>
    <cellStyle name="Normal 2 5 7 2 8" xfId="4727"/>
    <cellStyle name="Normal 2 5 7 2_Degree data" xfId="2727"/>
    <cellStyle name="Normal 2 5 7 3" xfId="688"/>
    <cellStyle name="Normal 2 5 7 3 2" xfId="1640"/>
    <cellStyle name="Normal 2 5 7 3 2 2" xfId="6929"/>
    <cellStyle name="Normal 2 5 7 3 3" xfId="3400"/>
    <cellStyle name="Normal 2 5 7 3 3 2" xfId="8416"/>
    <cellStyle name="Normal 2 5 7 3 4" xfId="6045"/>
    <cellStyle name="Normal 2 5 7 3 5" xfId="9870"/>
    <cellStyle name="Normal 2 5 7 3 6" xfId="4522"/>
    <cellStyle name="Normal 2 5 7 4" xfId="1118"/>
    <cellStyle name="Normal 2 5 7 4 2" xfId="2070"/>
    <cellStyle name="Normal 2 5 7 4 2 2" xfId="7359"/>
    <cellStyle name="Normal 2 5 7 4 3" xfId="3749"/>
    <cellStyle name="Normal 2 5 7 4 3 2" xfId="8764"/>
    <cellStyle name="Normal 2 5 7 4 4" xfId="6475"/>
    <cellStyle name="Normal 2 5 7 4 5" xfId="10218"/>
    <cellStyle name="Normal 2 5 7 4 6" xfId="4952"/>
    <cellStyle name="Normal 2 5 7 5" xfId="573"/>
    <cellStyle name="Normal 2 5 7 5 2" xfId="2356"/>
    <cellStyle name="Normal 2 5 7 5 2 2" xfId="7638"/>
    <cellStyle name="Normal 2 5 7 5 3" xfId="4019"/>
    <cellStyle name="Normal 2 5 7 5 3 2" xfId="9034"/>
    <cellStyle name="Normal 2 5 7 5 4" xfId="5931"/>
    <cellStyle name="Normal 2 5 7 5 5" xfId="10488"/>
    <cellStyle name="Normal 2 5 7 5 6" xfId="5232"/>
    <cellStyle name="Normal 2 5 7 6" xfId="1528"/>
    <cellStyle name="Normal 2 5 7 6 2" xfId="6817"/>
    <cellStyle name="Normal 2 5 7 7" xfId="2975"/>
    <cellStyle name="Normal 2 5 7 7 2" xfId="7991"/>
    <cellStyle name="Normal 2 5 7 8" xfId="5552"/>
    <cellStyle name="Normal 2 5 7 9" xfId="9445"/>
    <cellStyle name="Normal 2 5 7_Degree data" xfId="2684"/>
    <cellStyle name="Normal 2 5 8" xfId="443"/>
    <cellStyle name="Normal 2 5 8 2" xfId="949"/>
    <cellStyle name="Normal 2 5 8 2 2" xfId="1901"/>
    <cellStyle name="Normal 2 5 8 2 2 2" xfId="7190"/>
    <cellStyle name="Normal 2 5 8 2 3" xfId="3402"/>
    <cellStyle name="Normal 2 5 8 2 3 2" xfId="8418"/>
    <cellStyle name="Normal 2 5 8 2 4" xfId="6306"/>
    <cellStyle name="Normal 2 5 8 2 5" xfId="9872"/>
    <cellStyle name="Normal 2 5 8 2 6" xfId="4783"/>
    <cellStyle name="Normal 2 5 8 3" xfId="1120"/>
    <cellStyle name="Normal 2 5 8 3 2" xfId="2072"/>
    <cellStyle name="Normal 2 5 8 3 2 2" xfId="7361"/>
    <cellStyle name="Normal 2 5 8 3 3" xfId="3751"/>
    <cellStyle name="Normal 2 5 8 3 3 2" xfId="8766"/>
    <cellStyle name="Normal 2 5 8 3 4" xfId="6477"/>
    <cellStyle name="Normal 2 5 8 3 5" xfId="10220"/>
    <cellStyle name="Normal 2 5 8 3 6" xfId="4954"/>
    <cellStyle name="Normal 2 5 8 4" xfId="629"/>
    <cellStyle name="Normal 2 5 8 4 2" xfId="2617"/>
    <cellStyle name="Normal 2 5 8 4 2 2" xfId="7899"/>
    <cellStyle name="Normal 2 5 8 4 3" xfId="4280"/>
    <cellStyle name="Normal 2 5 8 4 3 2" xfId="9295"/>
    <cellStyle name="Normal 2 5 8 4 4" xfId="5987"/>
    <cellStyle name="Normal 2 5 8 4 5" xfId="10749"/>
    <cellStyle name="Normal 2 5 8 4 6" xfId="5493"/>
    <cellStyle name="Normal 2 5 8 5" xfId="1584"/>
    <cellStyle name="Normal 2 5 8 5 2" xfId="6873"/>
    <cellStyle name="Normal 2 5 8 6" xfId="3236"/>
    <cellStyle name="Normal 2 5 8 6 2" xfId="8252"/>
    <cellStyle name="Normal 2 5 8 7" xfId="5813"/>
    <cellStyle name="Normal 2 5 8 8" xfId="9706"/>
    <cellStyle name="Normal 2 5 8 9" xfId="4466"/>
    <cellStyle name="Normal 2 5 8_Degree data" xfId="2269"/>
    <cellStyle name="Normal 2 5 9" xfId="279"/>
    <cellStyle name="Normal 2 5 9 2" xfId="1121"/>
    <cellStyle name="Normal 2 5 9 2 2" xfId="2073"/>
    <cellStyle name="Normal 2 5 9 2 2 2" xfId="7362"/>
    <cellStyle name="Normal 2 5 9 2 3" xfId="3403"/>
    <cellStyle name="Normal 2 5 9 2 3 2" xfId="8419"/>
    <cellStyle name="Normal 2 5 9 2 4" xfId="6478"/>
    <cellStyle name="Normal 2 5 9 2 5" xfId="9873"/>
    <cellStyle name="Normal 2 5 9 2 6" xfId="4955"/>
    <cellStyle name="Normal 2 5 9 3" xfId="788"/>
    <cellStyle name="Normal 2 5 9 3 2" xfId="2456"/>
    <cellStyle name="Normal 2 5 9 3 2 2" xfId="7738"/>
    <cellStyle name="Normal 2 5 9 3 3" xfId="3752"/>
    <cellStyle name="Normal 2 5 9 3 3 2" xfId="8767"/>
    <cellStyle name="Normal 2 5 9 3 4" xfId="6145"/>
    <cellStyle name="Normal 2 5 9 3 5" xfId="10221"/>
    <cellStyle name="Normal 2 5 9 3 6" xfId="5332"/>
    <cellStyle name="Normal 2 5 9 4" xfId="1740"/>
    <cellStyle name="Normal 2 5 9 4 2" xfId="4119"/>
    <cellStyle name="Normal 2 5 9 4 2 2" xfId="9134"/>
    <cellStyle name="Normal 2 5 9 4 3" xfId="10588"/>
    <cellStyle name="Normal 2 5 9 4 4" xfId="7029"/>
    <cellStyle name="Normal 2 5 9 5" xfId="3075"/>
    <cellStyle name="Normal 2 5 9 5 2" xfId="8091"/>
    <cellStyle name="Normal 2 5 9 6" xfId="5652"/>
    <cellStyle name="Normal 2 5 9 7" xfId="9545"/>
    <cellStyle name="Normal 2 5 9 8" xfId="4622"/>
    <cellStyle name="Normal 2 5 9_Degree data" xfId="2635"/>
    <cellStyle name="Normal 2 5_Degree data" xfId="2734"/>
    <cellStyle name="Normal 2 6" xfId="447"/>
    <cellStyle name="Normal 2 6 2" xfId="1122"/>
    <cellStyle name="Normal 2 6 3" xfId="632"/>
    <cellStyle name="Normal 2 6_Degree data" xfId="2668"/>
    <cellStyle name="Normal 2 7" xfId="1364"/>
    <cellStyle name="Normal 2 8" xfId="26"/>
    <cellStyle name="Normal 20" xfId="114"/>
    <cellStyle name="Normal 21" xfId="71"/>
    <cellStyle name="Normal 22" xfId="116"/>
    <cellStyle name="Normal 23" xfId="117"/>
    <cellStyle name="Normal 24" xfId="79"/>
    <cellStyle name="Normal 25" xfId="55"/>
    <cellStyle name="Normal 26" xfId="56"/>
    <cellStyle name="Normal 27" xfId="33"/>
    <cellStyle name="Normal 28" xfId="34"/>
    <cellStyle name="Normal 29" xfId="35"/>
    <cellStyle name="Normal 3" xfId="69"/>
    <cellStyle name="Normal 3 2" xfId="100"/>
    <cellStyle name="Normal 3 2 2" xfId="450"/>
    <cellStyle name="Normal 3 2 2 2" xfId="953"/>
    <cellStyle name="Normal 3 2 2 2 2" xfId="1905"/>
    <cellStyle name="Normal 3 2 2 2 2 2" xfId="7194"/>
    <cellStyle name="Normal 3 2 2 2 3" xfId="3404"/>
    <cellStyle name="Normal 3 2 2 2 3 2" xfId="8420"/>
    <cellStyle name="Normal 3 2 2 2 4" xfId="6310"/>
    <cellStyle name="Normal 3 2 2 2 5" xfId="9874"/>
    <cellStyle name="Normal 3 2 2 2 6" xfId="4787"/>
    <cellStyle name="Normal 3 2 2 3" xfId="1123"/>
    <cellStyle name="Normal 3 2 2 3 2" xfId="2074"/>
    <cellStyle name="Normal 3 2 2 3 2 2" xfId="7363"/>
    <cellStyle name="Normal 3 2 2 3 3" xfId="3753"/>
    <cellStyle name="Normal 3 2 2 3 3 2" xfId="8768"/>
    <cellStyle name="Normal 3 2 2 3 4" xfId="6479"/>
    <cellStyle name="Normal 3 2 2 3 5" xfId="10222"/>
    <cellStyle name="Normal 3 2 2 3 6" xfId="4956"/>
    <cellStyle name="Normal 3 2 2 4" xfId="634"/>
    <cellStyle name="Normal 3 2 2 4 2" xfId="2621"/>
    <cellStyle name="Normal 3 2 2 4 2 2" xfId="7903"/>
    <cellStyle name="Normal 3 2 2 4 3" xfId="4284"/>
    <cellStyle name="Normal 3 2 2 4 3 2" xfId="9299"/>
    <cellStyle name="Normal 3 2 2 4 4" xfId="5991"/>
    <cellStyle name="Normal 3 2 2 4 5" xfId="10753"/>
    <cellStyle name="Normal 3 2 2 4 6" xfId="5497"/>
    <cellStyle name="Normal 3 2 2 5" xfId="1588"/>
    <cellStyle name="Normal 3 2 2 5 2" xfId="6877"/>
    <cellStyle name="Normal 3 2 2 6" xfId="3240"/>
    <cellStyle name="Normal 3 2 2 6 2" xfId="8256"/>
    <cellStyle name="Normal 3 2 2 7" xfId="5817"/>
    <cellStyle name="Normal 3 2 2 8" xfId="9710"/>
    <cellStyle name="Normal 3 2 2 9" xfId="4470"/>
    <cellStyle name="Normal 3 2 2_Degree data" xfId="1411"/>
    <cellStyle name="Normal 3 3" xfId="141"/>
    <cellStyle name="Normal 30" xfId="36"/>
    <cellStyle name="Normal 31" xfId="37"/>
    <cellStyle name="Normal 32" xfId="38"/>
    <cellStyle name="Normal 33" xfId="39"/>
    <cellStyle name="Normal 34" xfId="40"/>
    <cellStyle name="Normal 35" xfId="41"/>
    <cellStyle name="Normal 36" xfId="42"/>
    <cellStyle name="Normal 37" xfId="43"/>
    <cellStyle name="Normal 38" xfId="80"/>
    <cellStyle name="Normal 39" xfId="44"/>
    <cellStyle name="Normal 4" xfId="86"/>
    <cellStyle name="Normal 4 2" xfId="113"/>
    <cellStyle name="Normal 4 2 2" xfId="449"/>
    <cellStyle name="Normal 4 3" xfId="87"/>
    <cellStyle name="Normal 4 4" xfId="444"/>
    <cellStyle name="Normal 4 4 2" xfId="950"/>
    <cellStyle name="Normal 4 4 2 2" xfId="1902"/>
    <cellStyle name="Normal 4 4 2 2 2" xfId="7191"/>
    <cellStyle name="Normal 4 4 2 3" xfId="3405"/>
    <cellStyle name="Normal 4 4 2 3 2" xfId="8421"/>
    <cellStyle name="Normal 4 4 2 4" xfId="6307"/>
    <cellStyle name="Normal 4 4 2 5" xfId="9875"/>
    <cellStyle name="Normal 4 4 2 6" xfId="4784"/>
    <cellStyle name="Normal 4 4 3" xfId="1124"/>
    <cellStyle name="Normal 4 4 3 2" xfId="2075"/>
    <cellStyle name="Normal 4 4 3 2 2" xfId="7364"/>
    <cellStyle name="Normal 4 4 3 3" xfId="3754"/>
    <cellStyle name="Normal 4 4 3 3 2" xfId="8769"/>
    <cellStyle name="Normal 4 4 3 4" xfId="6480"/>
    <cellStyle name="Normal 4 4 3 5" xfId="10223"/>
    <cellStyle name="Normal 4 4 3 6" xfId="4957"/>
    <cellStyle name="Normal 4 4 4" xfId="630"/>
    <cellStyle name="Normal 4 4 4 2" xfId="2618"/>
    <cellStyle name="Normal 4 4 4 2 2" xfId="7900"/>
    <cellStyle name="Normal 4 4 4 3" xfId="4281"/>
    <cellStyle name="Normal 4 4 4 3 2" xfId="9296"/>
    <cellStyle name="Normal 4 4 4 4" xfId="5988"/>
    <cellStyle name="Normal 4 4 4 5" xfId="10750"/>
    <cellStyle name="Normal 4 4 4 6" xfId="5494"/>
    <cellStyle name="Normal 4 4 5" xfId="1585"/>
    <cellStyle name="Normal 4 4 5 2" xfId="6874"/>
    <cellStyle name="Normal 4 4 6" xfId="3237"/>
    <cellStyle name="Normal 4 4 6 2" xfId="8253"/>
    <cellStyle name="Normal 4 4 7" xfId="5814"/>
    <cellStyle name="Normal 4 4 8" xfId="9707"/>
    <cellStyle name="Normal 4 4 9" xfId="4467"/>
    <cellStyle name="Normal 4 4_Degree data" xfId="2726"/>
    <cellStyle name="Normal 40" xfId="45"/>
    <cellStyle name="Normal 41" xfId="46"/>
    <cellStyle name="Normal 42" xfId="47"/>
    <cellStyle name="Normal 43" xfId="48"/>
    <cellStyle name="Normal 44" xfId="49"/>
    <cellStyle name="Normal 45" xfId="50"/>
    <cellStyle name="Normal 46" xfId="51"/>
    <cellStyle name="Normal 47" xfId="52"/>
    <cellStyle name="Normal 48" xfId="53"/>
    <cellStyle name="Normal 49" xfId="57"/>
    <cellStyle name="Normal 5" xfId="66"/>
    <cellStyle name="Normal 5 10" xfId="1384"/>
    <cellStyle name="Normal 5 10 2" xfId="2278"/>
    <cellStyle name="Normal 5 10 2 2" xfId="7560"/>
    <cellStyle name="Normal 5 10 3" xfId="3755"/>
    <cellStyle name="Normal 5 10 3 2" xfId="8770"/>
    <cellStyle name="Normal 5 10 4" xfId="6680"/>
    <cellStyle name="Normal 5 10 5" xfId="10224"/>
    <cellStyle name="Normal 5 10 6" xfId="5154"/>
    <cellStyle name="Normal 5 11" xfId="2698"/>
    <cellStyle name="Normal 5 11 2" xfId="3941"/>
    <cellStyle name="Normal 5 11 2 2" xfId="8956"/>
    <cellStyle name="Normal 5 11 3" xfId="10410"/>
    <cellStyle name="Normal 5 11 4" xfId="7906"/>
    <cellStyle name="Normal 5 12" xfId="2894"/>
    <cellStyle name="Normal 5 12 2" xfId="9367"/>
    <cellStyle name="Normal 5 12 3" xfId="7910"/>
    <cellStyle name="Normal 5 13" xfId="5506"/>
    <cellStyle name="Normal 5 14" xfId="9323"/>
    <cellStyle name="Normal 5 2" xfId="70"/>
    <cellStyle name="Normal 5 2 10" xfId="9327"/>
    <cellStyle name="Normal 5 2 11" xfId="4311"/>
    <cellStyle name="Normal 5 2 2" xfId="157"/>
    <cellStyle name="Normal 5 2 2 10" xfId="9358"/>
    <cellStyle name="Normal 5 2 2 2" xfId="140"/>
    <cellStyle name="Normal 5 2 2 2 10" xfId="9316"/>
    <cellStyle name="Normal 5 2 2 2 11" xfId="4350"/>
    <cellStyle name="Normal 5 2 2 2 2" xfId="222"/>
    <cellStyle name="Normal 5 2 2 2 2 10" xfId="4454"/>
    <cellStyle name="Normal 5 2 2 2 2 2" xfId="431"/>
    <cellStyle name="Normal 5 2 2 2 2 2 2" xfId="1128"/>
    <cellStyle name="Normal 5 2 2 2 2 2 2 2" xfId="2079"/>
    <cellStyle name="Normal 5 2 2 2 2 2 2 2 2" xfId="7368"/>
    <cellStyle name="Normal 5 2 2 2 2 2 2 3" xfId="3409"/>
    <cellStyle name="Normal 5 2 2 2 2 2 2 3 2" xfId="8425"/>
    <cellStyle name="Normal 5 2 2 2 2 2 2 4" xfId="6484"/>
    <cellStyle name="Normal 5 2 2 2 2 2 2 5" xfId="9879"/>
    <cellStyle name="Normal 5 2 2 2 2 2 2 6" xfId="4961"/>
    <cellStyle name="Normal 5 2 2 2 2 2 3" xfId="937"/>
    <cellStyle name="Normal 5 2 2 2 2 2 3 2" xfId="2605"/>
    <cellStyle name="Normal 5 2 2 2 2 2 3 2 2" xfId="7887"/>
    <cellStyle name="Normal 5 2 2 2 2 2 3 3" xfId="3758"/>
    <cellStyle name="Normal 5 2 2 2 2 2 3 3 2" xfId="8773"/>
    <cellStyle name="Normal 5 2 2 2 2 2 3 4" xfId="6294"/>
    <cellStyle name="Normal 5 2 2 2 2 2 3 5" xfId="10227"/>
    <cellStyle name="Normal 5 2 2 2 2 2 3 6" xfId="5481"/>
    <cellStyle name="Normal 5 2 2 2 2 2 4" xfId="1889"/>
    <cellStyle name="Normal 5 2 2 2 2 2 4 2" xfId="4268"/>
    <cellStyle name="Normal 5 2 2 2 2 2 4 2 2" xfId="9283"/>
    <cellStyle name="Normal 5 2 2 2 2 2 4 3" xfId="10737"/>
    <cellStyle name="Normal 5 2 2 2 2 2 4 4" xfId="7178"/>
    <cellStyle name="Normal 5 2 2 2 2 2 5" xfId="3224"/>
    <cellStyle name="Normal 5 2 2 2 2 2 5 2" xfId="8240"/>
    <cellStyle name="Normal 5 2 2 2 2 2 6" xfId="5801"/>
    <cellStyle name="Normal 5 2 2 2 2 2 7" xfId="9694"/>
    <cellStyle name="Normal 5 2 2 2 2 2 8" xfId="4771"/>
    <cellStyle name="Normal 5 2 2 2 2 2_Degree data" xfId="2645"/>
    <cellStyle name="Normal 5 2 2 2 2 3" xfId="733"/>
    <cellStyle name="Normal 5 2 2 2 2 3 2" xfId="1685"/>
    <cellStyle name="Normal 5 2 2 2 2 3 2 2" xfId="6974"/>
    <cellStyle name="Normal 5 2 2 2 2 3 3" xfId="3408"/>
    <cellStyle name="Normal 5 2 2 2 2 3 3 2" xfId="8424"/>
    <cellStyle name="Normal 5 2 2 2 2 3 4" xfId="6090"/>
    <cellStyle name="Normal 5 2 2 2 2 3 5" xfId="9878"/>
    <cellStyle name="Normal 5 2 2 2 2 3 6" xfId="4567"/>
    <cellStyle name="Normal 5 2 2 2 2 4" xfId="1127"/>
    <cellStyle name="Normal 5 2 2 2 2 4 2" xfId="2078"/>
    <cellStyle name="Normal 5 2 2 2 2 4 2 2" xfId="7367"/>
    <cellStyle name="Normal 5 2 2 2 2 4 3" xfId="3757"/>
    <cellStyle name="Normal 5 2 2 2 2 4 3 2" xfId="8772"/>
    <cellStyle name="Normal 5 2 2 2 2 4 4" xfId="6483"/>
    <cellStyle name="Normal 5 2 2 2 2 4 5" xfId="10226"/>
    <cellStyle name="Normal 5 2 2 2 2 4 6" xfId="4960"/>
    <cellStyle name="Normal 5 2 2 2 2 5" xfId="617"/>
    <cellStyle name="Normal 5 2 2 2 2 5 2" xfId="2401"/>
    <cellStyle name="Normal 5 2 2 2 2 5 2 2" xfId="7683"/>
    <cellStyle name="Normal 5 2 2 2 2 5 3" xfId="4064"/>
    <cellStyle name="Normal 5 2 2 2 2 5 3 2" xfId="9079"/>
    <cellStyle name="Normal 5 2 2 2 2 5 4" xfId="5975"/>
    <cellStyle name="Normal 5 2 2 2 2 5 5" xfId="10533"/>
    <cellStyle name="Normal 5 2 2 2 2 5 6" xfId="5277"/>
    <cellStyle name="Normal 5 2 2 2 2 6" xfId="1572"/>
    <cellStyle name="Normal 5 2 2 2 2 6 2" xfId="6861"/>
    <cellStyle name="Normal 5 2 2 2 2 7" xfId="3020"/>
    <cellStyle name="Normal 5 2 2 2 2 7 2" xfId="8036"/>
    <cellStyle name="Normal 5 2 2 2 2 8" xfId="5597"/>
    <cellStyle name="Normal 5 2 2 2 2 9" xfId="9490"/>
    <cellStyle name="Normal 5 2 2 2 2_Degree data" xfId="2632"/>
    <cellStyle name="Normal 5 2 2 2 3" xfId="377"/>
    <cellStyle name="Normal 5 2 2 2 4" xfId="324"/>
    <cellStyle name="Normal 5 2 2 2 4 2" xfId="1129"/>
    <cellStyle name="Normal 5 2 2 2 4 2 2" xfId="2080"/>
    <cellStyle name="Normal 5 2 2 2 4 2 2 2" xfId="7369"/>
    <cellStyle name="Normal 5 2 2 2 4 2 3" xfId="3410"/>
    <cellStyle name="Normal 5 2 2 2 4 2 3 2" xfId="8426"/>
    <cellStyle name="Normal 5 2 2 2 4 2 4" xfId="6485"/>
    <cellStyle name="Normal 5 2 2 2 4 2 5" xfId="9880"/>
    <cellStyle name="Normal 5 2 2 2 4 2 6" xfId="4962"/>
    <cellStyle name="Normal 5 2 2 2 4 3" xfId="833"/>
    <cellStyle name="Normal 5 2 2 2 4 3 2" xfId="2501"/>
    <cellStyle name="Normal 5 2 2 2 4 3 2 2" xfId="7783"/>
    <cellStyle name="Normal 5 2 2 2 4 3 3" xfId="3759"/>
    <cellStyle name="Normal 5 2 2 2 4 3 3 2" xfId="8774"/>
    <cellStyle name="Normal 5 2 2 2 4 3 4" xfId="6190"/>
    <cellStyle name="Normal 5 2 2 2 4 3 5" xfId="10228"/>
    <cellStyle name="Normal 5 2 2 2 4 3 6" xfId="5377"/>
    <cellStyle name="Normal 5 2 2 2 4 4" xfId="1785"/>
    <cellStyle name="Normal 5 2 2 2 4 4 2" xfId="4164"/>
    <cellStyle name="Normal 5 2 2 2 4 4 2 2" xfId="9179"/>
    <cellStyle name="Normal 5 2 2 2 4 4 3" xfId="10633"/>
    <cellStyle name="Normal 5 2 2 2 4 4 4" xfId="7074"/>
    <cellStyle name="Normal 5 2 2 2 4 5" xfId="3120"/>
    <cellStyle name="Normal 5 2 2 2 4 5 2" xfId="8136"/>
    <cellStyle name="Normal 5 2 2 2 4 6" xfId="5697"/>
    <cellStyle name="Normal 5 2 2 2 4 7" xfId="9590"/>
    <cellStyle name="Normal 5 2 2 2 4 8" xfId="4667"/>
    <cellStyle name="Normal 5 2 2 2 4_Degree data" xfId="2660"/>
    <cellStyle name="Normal 5 2 2 2 5" xfId="510"/>
    <cellStyle name="Normal 5 2 2 2 5 2" xfId="5871"/>
    <cellStyle name="Normal 5 2 2 2 6" xfId="1468"/>
    <cellStyle name="Normal 5 2 2 2 6 2" xfId="6757"/>
    <cellStyle name="Normal 5 2 2 2 7" xfId="5501"/>
    <cellStyle name="Normal 5 2 2 2 8" xfId="9317"/>
    <cellStyle name="Normal 5 2 2 2 9" xfId="9315"/>
    <cellStyle name="Normal 5 2 2 3" xfId="267"/>
    <cellStyle name="Normal 5 2 2 3 10" xfId="4393"/>
    <cellStyle name="Normal 5 2 2 3 2" xfId="369"/>
    <cellStyle name="Normal 5 2 2 3 2 2" xfId="1131"/>
    <cellStyle name="Normal 5 2 2 3 2 2 2" xfId="2082"/>
    <cellStyle name="Normal 5 2 2 3 2 2 2 2" xfId="7371"/>
    <cellStyle name="Normal 5 2 2 3 2 2 3" xfId="3412"/>
    <cellStyle name="Normal 5 2 2 3 2 2 3 2" xfId="8428"/>
    <cellStyle name="Normal 5 2 2 3 2 2 4" xfId="6487"/>
    <cellStyle name="Normal 5 2 2 3 2 2 5" xfId="9882"/>
    <cellStyle name="Normal 5 2 2 3 2 2 6" xfId="4964"/>
    <cellStyle name="Normal 5 2 2 3 2 3" xfId="876"/>
    <cellStyle name="Normal 5 2 2 3 2 3 2" xfId="2544"/>
    <cellStyle name="Normal 5 2 2 3 2 3 2 2" xfId="7826"/>
    <cellStyle name="Normal 5 2 2 3 2 3 3" xfId="3761"/>
    <cellStyle name="Normal 5 2 2 3 2 3 3 2" xfId="8776"/>
    <cellStyle name="Normal 5 2 2 3 2 3 4" xfId="6233"/>
    <cellStyle name="Normal 5 2 2 3 2 3 5" xfId="10230"/>
    <cellStyle name="Normal 5 2 2 3 2 3 6" xfId="5420"/>
    <cellStyle name="Normal 5 2 2 3 2 4" xfId="1828"/>
    <cellStyle name="Normal 5 2 2 3 2 4 2" xfId="4207"/>
    <cellStyle name="Normal 5 2 2 3 2 4 2 2" xfId="9222"/>
    <cellStyle name="Normal 5 2 2 3 2 4 3" xfId="10676"/>
    <cellStyle name="Normal 5 2 2 3 2 4 4" xfId="7117"/>
    <cellStyle name="Normal 5 2 2 3 2 5" xfId="3163"/>
    <cellStyle name="Normal 5 2 2 3 2 5 2" xfId="8179"/>
    <cellStyle name="Normal 5 2 2 3 2 6" xfId="5740"/>
    <cellStyle name="Normal 5 2 2 3 2 7" xfId="9633"/>
    <cellStyle name="Normal 5 2 2 3 2 8" xfId="4710"/>
    <cellStyle name="Normal 5 2 2 3 2_Degree data" xfId="2737"/>
    <cellStyle name="Normal 5 2 2 3 3" xfId="776"/>
    <cellStyle name="Normal 5 2 2 3 3 2" xfId="1728"/>
    <cellStyle name="Normal 5 2 2 3 3 2 2" xfId="7017"/>
    <cellStyle name="Normal 5 2 2 3 3 3" xfId="3411"/>
    <cellStyle name="Normal 5 2 2 3 3 3 2" xfId="8427"/>
    <cellStyle name="Normal 5 2 2 3 3 4" xfId="6133"/>
    <cellStyle name="Normal 5 2 2 3 3 5" xfId="9881"/>
    <cellStyle name="Normal 5 2 2 3 3 6" xfId="4610"/>
    <cellStyle name="Normal 5 2 2 3 4" xfId="1130"/>
    <cellStyle name="Normal 5 2 2 3 4 2" xfId="2081"/>
    <cellStyle name="Normal 5 2 2 3 4 2 2" xfId="7370"/>
    <cellStyle name="Normal 5 2 2 3 4 3" xfId="3760"/>
    <cellStyle name="Normal 5 2 2 3 4 3 2" xfId="8775"/>
    <cellStyle name="Normal 5 2 2 3 4 4" xfId="6486"/>
    <cellStyle name="Normal 5 2 2 3 4 5" xfId="10229"/>
    <cellStyle name="Normal 5 2 2 3 4 6" xfId="4963"/>
    <cellStyle name="Normal 5 2 2 3 5" xfId="556"/>
    <cellStyle name="Normal 5 2 2 3 5 2" xfId="2444"/>
    <cellStyle name="Normal 5 2 2 3 5 2 2" xfId="7726"/>
    <cellStyle name="Normal 5 2 2 3 5 3" xfId="4107"/>
    <cellStyle name="Normal 5 2 2 3 5 3 2" xfId="9122"/>
    <cellStyle name="Normal 5 2 2 3 5 4" xfId="5914"/>
    <cellStyle name="Normal 5 2 2 3 5 5" xfId="10576"/>
    <cellStyle name="Normal 5 2 2 3 5 6" xfId="5320"/>
    <cellStyle name="Normal 5 2 2 3 6" xfId="1511"/>
    <cellStyle name="Normal 5 2 2 3 6 2" xfId="6800"/>
    <cellStyle name="Normal 5 2 2 3 7" xfId="3063"/>
    <cellStyle name="Normal 5 2 2 3 7 2" xfId="8079"/>
    <cellStyle name="Normal 5 2 2 3 8" xfId="5640"/>
    <cellStyle name="Normal 5 2 2 3 9" xfId="9533"/>
    <cellStyle name="Normal 5 2 2 3_Degree data" xfId="2738"/>
    <cellStyle name="Normal 5 2 2 4" xfId="676"/>
    <cellStyle name="Normal 5 2 2 4 2" xfId="1132"/>
    <cellStyle name="Normal 5 2 2 4 2 2" xfId="2083"/>
    <cellStyle name="Normal 5 2 2 4 2 2 2" xfId="7372"/>
    <cellStyle name="Normal 5 2 2 4 2 3" xfId="3413"/>
    <cellStyle name="Normal 5 2 2 4 2 3 2" xfId="8429"/>
    <cellStyle name="Normal 5 2 2 4 2 4" xfId="6488"/>
    <cellStyle name="Normal 5 2 2 4 2 5" xfId="9883"/>
    <cellStyle name="Normal 5 2 2 4 2 6" xfId="4965"/>
    <cellStyle name="Normal 5 2 2 4 3" xfId="1386"/>
    <cellStyle name="Normal 5 2 2 4 3 2" xfId="2344"/>
    <cellStyle name="Normal 5 2 2 4 3 2 2" xfId="7626"/>
    <cellStyle name="Normal 5 2 2 4 3 3" xfId="3762"/>
    <cellStyle name="Normal 5 2 2 4 3 3 2" xfId="8777"/>
    <cellStyle name="Normal 5 2 2 4 3 4" xfId="6682"/>
    <cellStyle name="Normal 5 2 2 4 3 5" xfId="10231"/>
    <cellStyle name="Normal 5 2 2 4 3 6" xfId="5220"/>
    <cellStyle name="Normal 5 2 2 4 4" xfId="1628"/>
    <cellStyle name="Normal 5 2 2 4 4 2" xfId="4007"/>
    <cellStyle name="Normal 5 2 2 4 4 2 2" xfId="9022"/>
    <cellStyle name="Normal 5 2 2 4 4 3" xfId="10476"/>
    <cellStyle name="Normal 5 2 2 4 4 4" xfId="6917"/>
    <cellStyle name="Normal 5 2 2 4 5" xfId="2961"/>
    <cellStyle name="Normal 5 2 2 4 5 2" xfId="7977"/>
    <cellStyle name="Normal 5 2 2 4 6" xfId="6033"/>
    <cellStyle name="Normal 5 2 2 4 7" xfId="9433"/>
    <cellStyle name="Normal 5 2 2 4 8" xfId="4510"/>
    <cellStyle name="Normal 5 2 2 4_Degree data" xfId="2691"/>
    <cellStyle name="Normal 5 2 2 5" xfId="1126"/>
    <cellStyle name="Normal 5 2 2 5 2" xfId="2077"/>
    <cellStyle name="Normal 5 2 2 5 2 2" xfId="7366"/>
    <cellStyle name="Normal 5 2 2 5 3" xfId="3407"/>
    <cellStyle name="Normal 5 2 2 5 3 2" xfId="8423"/>
    <cellStyle name="Normal 5 2 2 5 4" xfId="6482"/>
    <cellStyle name="Normal 5 2 2 5 5" xfId="9877"/>
    <cellStyle name="Normal 5 2 2 5 6" xfId="4959"/>
    <cellStyle name="Normal 5 2 2 6" xfId="1394"/>
    <cellStyle name="Normal 5 2 2 6 2" xfId="2299"/>
    <cellStyle name="Normal 5 2 2 6 2 2" xfId="7581"/>
    <cellStyle name="Normal 5 2 2 6 3" xfId="3756"/>
    <cellStyle name="Normal 5 2 2 6 3 2" xfId="8771"/>
    <cellStyle name="Normal 5 2 2 6 4" xfId="6690"/>
    <cellStyle name="Normal 5 2 2 6 5" xfId="10225"/>
    <cellStyle name="Normal 5 2 2 6 6" xfId="5175"/>
    <cellStyle name="Normal 5 2 2 7" xfId="1436"/>
    <cellStyle name="Normal 5 2 2 7 2" xfId="3962"/>
    <cellStyle name="Normal 5 2 2 7 2 2" xfId="8977"/>
    <cellStyle name="Normal 5 2 2 7 3" xfId="10431"/>
    <cellStyle name="Normal 5 2 2 7 4" xfId="6726"/>
    <cellStyle name="Normal 5 2 2 8" xfId="2916"/>
    <cellStyle name="Normal 5 2 2 8 2" xfId="9388"/>
    <cellStyle name="Normal 5 2 2 8 3" xfId="7932"/>
    <cellStyle name="Normal 5 2 2 9" xfId="5540"/>
    <cellStyle name="Normal 5 2 2_Degree data" xfId="2650"/>
    <cellStyle name="Normal 5 2 3" xfId="258"/>
    <cellStyle name="Normal 5 2 4" xfId="239"/>
    <cellStyle name="Normal 5 2 4 10" xfId="4366"/>
    <cellStyle name="Normal 5 2 4 2" xfId="341"/>
    <cellStyle name="Normal 5 2 4 2 2" xfId="1134"/>
    <cellStyle name="Normal 5 2 4 2 2 2" xfId="2085"/>
    <cellStyle name="Normal 5 2 4 2 2 2 2" xfId="7374"/>
    <cellStyle name="Normal 5 2 4 2 2 3" xfId="3415"/>
    <cellStyle name="Normal 5 2 4 2 2 3 2" xfId="8431"/>
    <cellStyle name="Normal 5 2 4 2 2 4" xfId="6490"/>
    <cellStyle name="Normal 5 2 4 2 2 5" xfId="9885"/>
    <cellStyle name="Normal 5 2 4 2 2 6" xfId="4967"/>
    <cellStyle name="Normal 5 2 4 2 3" xfId="849"/>
    <cellStyle name="Normal 5 2 4 2 3 2" xfId="2517"/>
    <cellStyle name="Normal 5 2 4 2 3 2 2" xfId="7799"/>
    <cellStyle name="Normal 5 2 4 2 3 3" xfId="3764"/>
    <cellStyle name="Normal 5 2 4 2 3 3 2" xfId="8779"/>
    <cellStyle name="Normal 5 2 4 2 3 4" xfId="6206"/>
    <cellStyle name="Normal 5 2 4 2 3 5" xfId="10233"/>
    <cellStyle name="Normal 5 2 4 2 3 6" xfId="5393"/>
    <cellStyle name="Normal 5 2 4 2 4" xfId="1801"/>
    <cellStyle name="Normal 5 2 4 2 4 2" xfId="4180"/>
    <cellStyle name="Normal 5 2 4 2 4 2 2" xfId="9195"/>
    <cellStyle name="Normal 5 2 4 2 4 3" xfId="10649"/>
    <cellStyle name="Normal 5 2 4 2 4 4" xfId="7090"/>
    <cellStyle name="Normal 5 2 4 2 5" xfId="3136"/>
    <cellStyle name="Normal 5 2 4 2 5 2" xfId="8152"/>
    <cellStyle name="Normal 5 2 4 2 6" xfId="5713"/>
    <cellStyle name="Normal 5 2 4 2 7" xfId="9606"/>
    <cellStyle name="Normal 5 2 4 2 8" xfId="4683"/>
    <cellStyle name="Normal 5 2 4 2_Degree data" xfId="2642"/>
    <cellStyle name="Normal 5 2 4 3" xfId="749"/>
    <cellStyle name="Normal 5 2 4 3 2" xfId="1701"/>
    <cellStyle name="Normal 5 2 4 3 2 2" xfId="6990"/>
    <cellStyle name="Normal 5 2 4 3 3" xfId="3414"/>
    <cellStyle name="Normal 5 2 4 3 3 2" xfId="8430"/>
    <cellStyle name="Normal 5 2 4 3 4" xfId="6106"/>
    <cellStyle name="Normal 5 2 4 3 5" xfId="9884"/>
    <cellStyle name="Normal 5 2 4 3 6" xfId="4583"/>
    <cellStyle name="Normal 5 2 4 4" xfId="1133"/>
    <cellStyle name="Normal 5 2 4 4 2" xfId="2084"/>
    <cellStyle name="Normal 5 2 4 4 2 2" xfId="7373"/>
    <cellStyle name="Normal 5 2 4 4 3" xfId="3763"/>
    <cellStyle name="Normal 5 2 4 4 3 2" xfId="8778"/>
    <cellStyle name="Normal 5 2 4 4 4" xfId="6489"/>
    <cellStyle name="Normal 5 2 4 4 5" xfId="10232"/>
    <cellStyle name="Normal 5 2 4 4 6" xfId="4966"/>
    <cellStyle name="Normal 5 2 4 5" xfId="528"/>
    <cellStyle name="Normal 5 2 4 5 2" xfId="2417"/>
    <cellStyle name="Normal 5 2 4 5 2 2" xfId="7699"/>
    <cellStyle name="Normal 5 2 4 5 3" xfId="4080"/>
    <cellStyle name="Normal 5 2 4 5 3 2" xfId="9095"/>
    <cellStyle name="Normal 5 2 4 5 4" xfId="5887"/>
    <cellStyle name="Normal 5 2 4 5 5" xfId="10549"/>
    <cellStyle name="Normal 5 2 4 5 6" xfId="5293"/>
    <cellStyle name="Normal 5 2 4 6" xfId="1484"/>
    <cellStyle name="Normal 5 2 4 6 2" xfId="6773"/>
    <cellStyle name="Normal 5 2 4 7" xfId="3036"/>
    <cellStyle name="Normal 5 2 4 7 2" xfId="8052"/>
    <cellStyle name="Normal 5 2 4 8" xfId="5613"/>
    <cellStyle name="Normal 5 2 4 9" xfId="9506"/>
    <cellStyle name="Normal 5 2 4_Degree data" xfId="2682"/>
    <cellStyle name="Normal 5 2 5" xfId="179"/>
    <cellStyle name="Normal 5 2 5 10" xfId="4416"/>
    <cellStyle name="Normal 5 2 5 2" xfId="393"/>
    <cellStyle name="Normal 5 2 5 2 2" xfId="1136"/>
    <cellStyle name="Normal 5 2 5 2 2 2" xfId="2087"/>
    <cellStyle name="Normal 5 2 5 2 2 2 2" xfId="7376"/>
    <cellStyle name="Normal 5 2 5 2 2 3" xfId="3417"/>
    <cellStyle name="Normal 5 2 5 2 2 3 2" xfId="8433"/>
    <cellStyle name="Normal 5 2 5 2 2 4" xfId="6492"/>
    <cellStyle name="Normal 5 2 5 2 2 5" xfId="9887"/>
    <cellStyle name="Normal 5 2 5 2 2 6" xfId="4969"/>
    <cellStyle name="Normal 5 2 5 2 3" xfId="899"/>
    <cellStyle name="Normal 5 2 5 2 3 2" xfId="2567"/>
    <cellStyle name="Normal 5 2 5 2 3 2 2" xfId="7849"/>
    <cellStyle name="Normal 5 2 5 2 3 3" xfId="3766"/>
    <cellStyle name="Normal 5 2 5 2 3 3 2" xfId="8781"/>
    <cellStyle name="Normal 5 2 5 2 3 4" xfId="6256"/>
    <cellStyle name="Normal 5 2 5 2 3 5" xfId="10235"/>
    <cellStyle name="Normal 5 2 5 2 3 6" xfId="5443"/>
    <cellStyle name="Normal 5 2 5 2 4" xfId="1851"/>
    <cellStyle name="Normal 5 2 5 2 4 2" xfId="4230"/>
    <cellStyle name="Normal 5 2 5 2 4 2 2" xfId="9245"/>
    <cellStyle name="Normal 5 2 5 2 4 3" xfId="10699"/>
    <cellStyle name="Normal 5 2 5 2 4 4" xfId="7140"/>
    <cellStyle name="Normal 5 2 5 2 5" xfId="3186"/>
    <cellStyle name="Normal 5 2 5 2 5 2" xfId="8202"/>
    <cellStyle name="Normal 5 2 5 2 6" xfId="5763"/>
    <cellStyle name="Normal 5 2 5 2 7" xfId="9656"/>
    <cellStyle name="Normal 5 2 5 2 8" xfId="4733"/>
    <cellStyle name="Normal 5 2 5 2_Degree data" xfId="2654"/>
    <cellStyle name="Normal 5 2 5 3" xfId="694"/>
    <cellStyle name="Normal 5 2 5 3 2" xfId="1646"/>
    <cellStyle name="Normal 5 2 5 3 2 2" xfId="6935"/>
    <cellStyle name="Normal 5 2 5 3 3" xfId="3416"/>
    <cellStyle name="Normal 5 2 5 3 3 2" xfId="8432"/>
    <cellStyle name="Normal 5 2 5 3 4" xfId="6051"/>
    <cellStyle name="Normal 5 2 5 3 5" xfId="9886"/>
    <cellStyle name="Normal 5 2 5 3 6" xfId="4528"/>
    <cellStyle name="Normal 5 2 5 4" xfId="1135"/>
    <cellStyle name="Normal 5 2 5 4 2" xfId="2086"/>
    <cellStyle name="Normal 5 2 5 4 2 2" xfId="7375"/>
    <cellStyle name="Normal 5 2 5 4 3" xfId="3765"/>
    <cellStyle name="Normal 5 2 5 4 3 2" xfId="8780"/>
    <cellStyle name="Normal 5 2 5 4 4" xfId="6491"/>
    <cellStyle name="Normal 5 2 5 4 5" xfId="10234"/>
    <cellStyle name="Normal 5 2 5 4 6" xfId="4968"/>
    <cellStyle name="Normal 5 2 5 5" xfId="579"/>
    <cellStyle name="Normal 5 2 5 5 2" xfId="2362"/>
    <cellStyle name="Normal 5 2 5 5 2 2" xfId="7644"/>
    <cellStyle name="Normal 5 2 5 5 3" xfId="4025"/>
    <cellStyle name="Normal 5 2 5 5 3 2" xfId="9040"/>
    <cellStyle name="Normal 5 2 5 5 4" xfId="5937"/>
    <cellStyle name="Normal 5 2 5 5 5" xfId="10494"/>
    <cellStyle name="Normal 5 2 5 5 6" xfId="5238"/>
    <cellStyle name="Normal 5 2 5 6" xfId="1534"/>
    <cellStyle name="Normal 5 2 5 6 2" xfId="6823"/>
    <cellStyle name="Normal 5 2 5 7" xfId="2981"/>
    <cellStyle name="Normal 5 2 5 7 2" xfId="7997"/>
    <cellStyle name="Normal 5 2 5 8" xfId="5558"/>
    <cellStyle name="Normal 5 2 5 9" xfId="9451"/>
    <cellStyle name="Normal 5 2 5_Degree data" xfId="2679"/>
    <cellStyle name="Normal 5 2 6" xfId="451"/>
    <cellStyle name="Normal 5 2 6 2" xfId="954"/>
    <cellStyle name="Normal 5 2 6 2 2" xfId="1906"/>
    <cellStyle name="Normal 5 2 6 2 2 2" xfId="7195"/>
    <cellStyle name="Normal 5 2 6 2 3" xfId="3418"/>
    <cellStyle name="Normal 5 2 6 2 3 2" xfId="8434"/>
    <cellStyle name="Normal 5 2 6 2 4" xfId="6311"/>
    <cellStyle name="Normal 5 2 6 2 5" xfId="9888"/>
    <cellStyle name="Normal 5 2 6 2 6" xfId="4788"/>
    <cellStyle name="Normal 5 2 6 3" xfId="1137"/>
    <cellStyle name="Normal 5 2 6 3 2" xfId="2088"/>
    <cellStyle name="Normal 5 2 6 3 2 2" xfId="7377"/>
    <cellStyle name="Normal 5 2 6 3 3" xfId="3767"/>
    <cellStyle name="Normal 5 2 6 3 3 2" xfId="8782"/>
    <cellStyle name="Normal 5 2 6 3 4" xfId="6493"/>
    <cellStyle name="Normal 5 2 6 3 5" xfId="10236"/>
    <cellStyle name="Normal 5 2 6 3 6" xfId="4970"/>
    <cellStyle name="Normal 5 2 6 4" xfId="635"/>
    <cellStyle name="Normal 5 2 6 4 2" xfId="2622"/>
    <cellStyle name="Normal 5 2 6 4 2 2" xfId="7904"/>
    <cellStyle name="Normal 5 2 6 4 3" xfId="4285"/>
    <cellStyle name="Normal 5 2 6 4 3 2" xfId="9300"/>
    <cellStyle name="Normal 5 2 6 4 4" xfId="5992"/>
    <cellStyle name="Normal 5 2 6 4 5" xfId="10754"/>
    <cellStyle name="Normal 5 2 6 4 6" xfId="5498"/>
    <cellStyle name="Normal 5 2 6 5" xfId="1589"/>
    <cellStyle name="Normal 5 2 6 5 2" xfId="6878"/>
    <cellStyle name="Normal 5 2 6 6" xfId="3241"/>
    <cellStyle name="Normal 5 2 6 6 2" xfId="8257"/>
    <cellStyle name="Normal 5 2 6 7" xfId="5818"/>
    <cellStyle name="Normal 5 2 6 8" xfId="9711"/>
    <cellStyle name="Normal 5 2 6 9" xfId="4471"/>
    <cellStyle name="Normal 5 2 6_Degree data" xfId="2725"/>
    <cellStyle name="Normal 5 2 7" xfId="285"/>
    <cellStyle name="Normal 5 2 7 2" xfId="1138"/>
    <cellStyle name="Normal 5 2 7 2 2" xfId="2089"/>
    <cellStyle name="Normal 5 2 7 2 2 2" xfId="7378"/>
    <cellStyle name="Normal 5 2 7 2 3" xfId="3419"/>
    <cellStyle name="Normal 5 2 7 2 3 2" xfId="8435"/>
    <cellStyle name="Normal 5 2 7 2 4" xfId="6494"/>
    <cellStyle name="Normal 5 2 7 2 5" xfId="9889"/>
    <cellStyle name="Normal 5 2 7 2 6" xfId="4971"/>
    <cellStyle name="Normal 5 2 7 3" xfId="794"/>
    <cellStyle name="Normal 5 2 7 3 2" xfId="2462"/>
    <cellStyle name="Normal 5 2 7 3 2 2" xfId="7744"/>
    <cellStyle name="Normal 5 2 7 3 3" xfId="3768"/>
    <cellStyle name="Normal 5 2 7 3 3 2" xfId="8783"/>
    <cellStyle name="Normal 5 2 7 3 4" xfId="6151"/>
    <cellStyle name="Normal 5 2 7 3 5" xfId="10237"/>
    <cellStyle name="Normal 5 2 7 3 6" xfId="5338"/>
    <cellStyle name="Normal 5 2 7 4" xfId="1746"/>
    <cellStyle name="Normal 5 2 7 4 2" xfId="4125"/>
    <cellStyle name="Normal 5 2 7 4 2 2" xfId="9140"/>
    <cellStyle name="Normal 5 2 7 4 3" xfId="10594"/>
    <cellStyle name="Normal 5 2 7 4 4" xfId="7035"/>
    <cellStyle name="Normal 5 2 7 5" xfId="3081"/>
    <cellStyle name="Normal 5 2 7 5 2" xfId="8097"/>
    <cellStyle name="Normal 5 2 7 6" xfId="5658"/>
    <cellStyle name="Normal 5 2 7 7" xfId="9551"/>
    <cellStyle name="Normal 5 2 7 8" xfId="4628"/>
    <cellStyle name="Normal 5 2 7_Degree data" xfId="2627"/>
    <cellStyle name="Normal 5 2 8" xfId="467"/>
    <cellStyle name="Normal 5 2 8 2" xfId="5831"/>
    <cellStyle name="Normal 5 2 9" xfId="1426"/>
    <cellStyle name="Normal 5 2 9 2" xfId="6717"/>
    <cellStyle name="Normal 5 3" xfId="90"/>
    <cellStyle name="Normal 5 3 10" xfId="2908"/>
    <cellStyle name="Normal 5 3 10 2" xfId="9380"/>
    <cellStyle name="Normal 5 3 10 3" xfId="7924"/>
    <cellStyle name="Normal 5 3 11" xfId="5507"/>
    <cellStyle name="Normal 5 3 12" xfId="9350"/>
    <cellStyle name="Normal 5 3 13" xfId="4307"/>
    <cellStyle name="Normal 5 3 2" xfId="148"/>
    <cellStyle name="Normal 5 3 2 10" xfId="5532"/>
    <cellStyle name="Normal 5 3 2 11" xfId="9425"/>
    <cellStyle name="Normal 5 3 2 12" xfId="4342"/>
    <cellStyle name="Normal 5 3 2 2" xfId="214"/>
    <cellStyle name="Normal 5 3 2 2 10" xfId="4446"/>
    <cellStyle name="Normal 5 3 2 2 2" xfId="423"/>
    <cellStyle name="Normal 5 3 2 2 2 2" xfId="1142"/>
    <cellStyle name="Normal 5 3 2 2 2 2 2" xfId="2093"/>
    <cellStyle name="Normal 5 3 2 2 2 2 2 2" xfId="7382"/>
    <cellStyle name="Normal 5 3 2 2 2 2 3" xfId="3423"/>
    <cellStyle name="Normal 5 3 2 2 2 2 3 2" xfId="8439"/>
    <cellStyle name="Normal 5 3 2 2 2 2 4" xfId="6498"/>
    <cellStyle name="Normal 5 3 2 2 2 2 5" xfId="9893"/>
    <cellStyle name="Normal 5 3 2 2 2 2 6" xfId="4975"/>
    <cellStyle name="Normal 5 3 2 2 2 3" xfId="929"/>
    <cellStyle name="Normal 5 3 2 2 2 3 2" xfId="2597"/>
    <cellStyle name="Normal 5 3 2 2 2 3 2 2" xfId="7879"/>
    <cellStyle name="Normal 5 3 2 2 2 3 3" xfId="3772"/>
    <cellStyle name="Normal 5 3 2 2 2 3 3 2" xfId="8787"/>
    <cellStyle name="Normal 5 3 2 2 2 3 4" xfId="6286"/>
    <cellStyle name="Normal 5 3 2 2 2 3 5" xfId="10241"/>
    <cellStyle name="Normal 5 3 2 2 2 3 6" xfId="5473"/>
    <cellStyle name="Normal 5 3 2 2 2 4" xfId="1881"/>
    <cellStyle name="Normal 5 3 2 2 2 4 2" xfId="4260"/>
    <cellStyle name="Normal 5 3 2 2 2 4 2 2" xfId="9275"/>
    <cellStyle name="Normal 5 3 2 2 2 4 3" xfId="10729"/>
    <cellStyle name="Normal 5 3 2 2 2 4 4" xfId="7170"/>
    <cellStyle name="Normal 5 3 2 2 2 5" xfId="3216"/>
    <cellStyle name="Normal 5 3 2 2 2 5 2" xfId="8232"/>
    <cellStyle name="Normal 5 3 2 2 2 6" xfId="5793"/>
    <cellStyle name="Normal 5 3 2 2 2 7" xfId="9686"/>
    <cellStyle name="Normal 5 3 2 2 2 8" xfId="4763"/>
    <cellStyle name="Normal 5 3 2 2 2_Degree data" xfId="2677"/>
    <cellStyle name="Normal 5 3 2 2 3" xfId="725"/>
    <cellStyle name="Normal 5 3 2 2 3 2" xfId="1677"/>
    <cellStyle name="Normal 5 3 2 2 3 2 2" xfId="6966"/>
    <cellStyle name="Normal 5 3 2 2 3 3" xfId="3422"/>
    <cellStyle name="Normal 5 3 2 2 3 3 2" xfId="8438"/>
    <cellStyle name="Normal 5 3 2 2 3 4" xfId="6082"/>
    <cellStyle name="Normal 5 3 2 2 3 5" xfId="9892"/>
    <cellStyle name="Normal 5 3 2 2 3 6" xfId="4559"/>
    <cellStyle name="Normal 5 3 2 2 4" xfId="1141"/>
    <cellStyle name="Normal 5 3 2 2 4 2" xfId="2092"/>
    <cellStyle name="Normal 5 3 2 2 4 2 2" xfId="7381"/>
    <cellStyle name="Normal 5 3 2 2 4 3" xfId="3771"/>
    <cellStyle name="Normal 5 3 2 2 4 3 2" xfId="8786"/>
    <cellStyle name="Normal 5 3 2 2 4 4" xfId="6497"/>
    <cellStyle name="Normal 5 3 2 2 4 5" xfId="10240"/>
    <cellStyle name="Normal 5 3 2 2 4 6" xfId="4974"/>
    <cellStyle name="Normal 5 3 2 2 5" xfId="609"/>
    <cellStyle name="Normal 5 3 2 2 5 2" xfId="2393"/>
    <cellStyle name="Normal 5 3 2 2 5 2 2" xfId="7675"/>
    <cellStyle name="Normal 5 3 2 2 5 3" xfId="4056"/>
    <cellStyle name="Normal 5 3 2 2 5 3 2" xfId="9071"/>
    <cellStyle name="Normal 5 3 2 2 5 4" xfId="5967"/>
    <cellStyle name="Normal 5 3 2 2 5 5" xfId="10525"/>
    <cellStyle name="Normal 5 3 2 2 5 6" xfId="5269"/>
    <cellStyle name="Normal 5 3 2 2 6" xfId="1564"/>
    <cellStyle name="Normal 5 3 2 2 6 2" xfId="6853"/>
    <cellStyle name="Normal 5 3 2 2 7" xfId="3012"/>
    <cellStyle name="Normal 5 3 2 2 7 2" xfId="8028"/>
    <cellStyle name="Normal 5 3 2 2 8" xfId="5589"/>
    <cellStyle name="Normal 5 3 2 2 9" xfId="9482"/>
    <cellStyle name="Normal 5 3 2 2_Degree data" xfId="2712"/>
    <cellStyle name="Normal 5 3 2 3" xfId="380"/>
    <cellStyle name="Normal 5 3 2 3 2" xfId="886"/>
    <cellStyle name="Normal 5 3 2 3 2 2" xfId="1838"/>
    <cellStyle name="Normal 5 3 2 3 2 2 2" xfId="7127"/>
    <cellStyle name="Normal 5 3 2 3 2 3" xfId="3424"/>
    <cellStyle name="Normal 5 3 2 3 2 3 2" xfId="8440"/>
    <cellStyle name="Normal 5 3 2 3 2 4" xfId="6243"/>
    <cellStyle name="Normal 5 3 2 3 2 5" xfId="9894"/>
    <cellStyle name="Normal 5 3 2 3 2 6" xfId="4720"/>
    <cellStyle name="Normal 5 3 2 3 3" xfId="1143"/>
    <cellStyle name="Normal 5 3 2 3 3 2" xfId="2094"/>
    <cellStyle name="Normal 5 3 2 3 3 2 2" xfId="7383"/>
    <cellStyle name="Normal 5 3 2 3 3 3" xfId="3773"/>
    <cellStyle name="Normal 5 3 2 3 3 3 2" xfId="8788"/>
    <cellStyle name="Normal 5 3 2 3 3 4" xfId="6499"/>
    <cellStyle name="Normal 5 3 2 3 3 5" xfId="10242"/>
    <cellStyle name="Normal 5 3 2 3 3 6" xfId="4976"/>
    <cellStyle name="Normal 5 3 2 3 4" xfId="566"/>
    <cellStyle name="Normal 5 3 2 3 4 2" xfId="2554"/>
    <cellStyle name="Normal 5 3 2 3 4 2 2" xfId="7836"/>
    <cellStyle name="Normal 5 3 2 3 4 3" xfId="4217"/>
    <cellStyle name="Normal 5 3 2 3 4 3 2" xfId="9232"/>
    <cellStyle name="Normal 5 3 2 3 4 4" xfId="5924"/>
    <cellStyle name="Normal 5 3 2 3 4 5" xfId="10686"/>
    <cellStyle name="Normal 5 3 2 3 4 6" xfId="5430"/>
    <cellStyle name="Normal 5 3 2 3 5" xfId="1521"/>
    <cellStyle name="Normal 5 3 2 3 5 2" xfId="6810"/>
    <cellStyle name="Normal 5 3 2 3 6" xfId="3173"/>
    <cellStyle name="Normal 5 3 2 3 6 2" xfId="8189"/>
    <cellStyle name="Normal 5 3 2 3 7" xfId="5750"/>
    <cellStyle name="Normal 5 3 2 3 8" xfId="9643"/>
    <cellStyle name="Normal 5 3 2 3 9" xfId="4403"/>
    <cellStyle name="Normal 5 3 2 3_Degree data" xfId="2671"/>
    <cellStyle name="Normal 5 3 2 4" xfId="316"/>
    <cellStyle name="Normal 5 3 2 4 2" xfId="1144"/>
    <cellStyle name="Normal 5 3 2 4 2 2" xfId="2095"/>
    <cellStyle name="Normal 5 3 2 4 2 2 2" xfId="7384"/>
    <cellStyle name="Normal 5 3 2 4 2 3" xfId="3425"/>
    <cellStyle name="Normal 5 3 2 4 2 3 2" xfId="8441"/>
    <cellStyle name="Normal 5 3 2 4 2 4" xfId="6500"/>
    <cellStyle name="Normal 5 3 2 4 2 5" xfId="9895"/>
    <cellStyle name="Normal 5 3 2 4 2 6" xfId="4977"/>
    <cellStyle name="Normal 5 3 2 4 3" xfId="825"/>
    <cellStyle name="Normal 5 3 2 4 3 2" xfId="2493"/>
    <cellStyle name="Normal 5 3 2 4 3 2 2" xfId="7775"/>
    <cellStyle name="Normal 5 3 2 4 3 3" xfId="3774"/>
    <cellStyle name="Normal 5 3 2 4 3 3 2" xfId="8789"/>
    <cellStyle name="Normal 5 3 2 4 3 4" xfId="6182"/>
    <cellStyle name="Normal 5 3 2 4 3 5" xfId="10243"/>
    <cellStyle name="Normal 5 3 2 4 3 6" xfId="5369"/>
    <cellStyle name="Normal 5 3 2 4 4" xfId="1777"/>
    <cellStyle name="Normal 5 3 2 4 4 2" xfId="4156"/>
    <cellStyle name="Normal 5 3 2 4 4 2 2" xfId="9171"/>
    <cellStyle name="Normal 5 3 2 4 4 3" xfId="10625"/>
    <cellStyle name="Normal 5 3 2 4 4 4" xfId="7066"/>
    <cellStyle name="Normal 5 3 2 4 5" xfId="3112"/>
    <cellStyle name="Normal 5 3 2 4 5 2" xfId="8128"/>
    <cellStyle name="Normal 5 3 2 4 6" xfId="5689"/>
    <cellStyle name="Normal 5 3 2 4 7" xfId="9582"/>
    <cellStyle name="Normal 5 3 2 4 8" xfId="4659"/>
    <cellStyle name="Normal 5 3 2 4_Degree data" xfId="2689"/>
    <cellStyle name="Normal 5 3 2 5" xfId="668"/>
    <cellStyle name="Normal 5 3 2 5 2" xfId="1620"/>
    <cellStyle name="Normal 5 3 2 5 2 2" xfId="6909"/>
    <cellStyle name="Normal 5 3 2 5 3" xfId="3421"/>
    <cellStyle name="Normal 5 3 2 5 3 2" xfId="8437"/>
    <cellStyle name="Normal 5 3 2 5 4" xfId="6025"/>
    <cellStyle name="Normal 5 3 2 5 5" xfId="9891"/>
    <cellStyle name="Normal 5 3 2 5 6" xfId="4502"/>
    <cellStyle name="Normal 5 3 2 6" xfId="1140"/>
    <cellStyle name="Normal 5 3 2 6 2" xfId="2091"/>
    <cellStyle name="Normal 5 3 2 6 2 2" xfId="7380"/>
    <cellStyle name="Normal 5 3 2 6 3" xfId="3770"/>
    <cellStyle name="Normal 5 3 2 6 3 2" xfId="8785"/>
    <cellStyle name="Normal 5 3 2 6 4" xfId="6496"/>
    <cellStyle name="Normal 5 3 2 6 5" xfId="10239"/>
    <cellStyle name="Normal 5 3 2 6 6" xfId="4973"/>
    <cellStyle name="Normal 5 3 2 7" xfId="502"/>
    <cellStyle name="Normal 5 3 2 7 2" xfId="2336"/>
    <cellStyle name="Normal 5 3 2 7 2 2" xfId="7618"/>
    <cellStyle name="Normal 5 3 2 7 3" xfId="3999"/>
    <cellStyle name="Normal 5 3 2 7 3 2" xfId="9014"/>
    <cellStyle name="Normal 5 3 2 7 4" xfId="5863"/>
    <cellStyle name="Normal 5 3 2 7 5" xfId="10468"/>
    <cellStyle name="Normal 5 3 2 7 6" xfId="5212"/>
    <cellStyle name="Normal 5 3 2 8" xfId="1460"/>
    <cellStyle name="Normal 5 3 2 8 2" xfId="6749"/>
    <cellStyle name="Normal 5 3 2 9" xfId="2953"/>
    <cellStyle name="Normal 5 3 2 9 2" xfId="7969"/>
    <cellStyle name="Normal 5 3 2_Degree data" xfId="2675"/>
    <cellStyle name="Normal 5 3 3" xfId="259"/>
    <cellStyle name="Normal 5 3 3 10" xfId="4385"/>
    <cellStyle name="Normal 5 3 3 2" xfId="361"/>
    <cellStyle name="Normal 5 3 3 2 2" xfId="1146"/>
    <cellStyle name="Normal 5 3 3 2 2 2" xfId="2097"/>
    <cellStyle name="Normal 5 3 3 2 2 2 2" xfId="7386"/>
    <cellStyle name="Normal 5 3 3 2 2 3" xfId="3427"/>
    <cellStyle name="Normal 5 3 3 2 2 3 2" xfId="8443"/>
    <cellStyle name="Normal 5 3 3 2 2 4" xfId="6502"/>
    <cellStyle name="Normal 5 3 3 2 2 5" xfId="9897"/>
    <cellStyle name="Normal 5 3 3 2 2 6" xfId="4979"/>
    <cellStyle name="Normal 5 3 3 2 3" xfId="868"/>
    <cellStyle name="Normal 5 3 3 2 3 2" xfId="2536"/>
    <cellStyle name="Normal 5 3 3 2 3 2 2" xfId="7818"/>
    <cellStyle name="Normal 5 3 3 2 3 3" xfId="3776"/>
    <cellStyle name="Normal 5 3 3 2 3 3 2" xfId="8791"/>
    <cellStyle name="Normal 5 3 3 2 3 4" xfId="6225"/>
    <cellStyle name="Normal 5 3 3 2 3 5" xfId="10245"/>
    <cellStyle name="Normal 5 3 3 2 3 6" xfId="5412"/>
    <cellStyle name="Normal 5 3 3 2 4" xfId="1820"/>
    <cellStyle name="Normal 5 3 3 2 4 2" xfId="4199"/>
    <cellStyle name="Normal 5 3 3 2 4 2 2" xfId="9214"/>
    <cellStyle name="Normal 5 3 3 2 4 3" xfId="10668"/>
    <cellStyle name="Normal 5 3 3 2 4 4" xfId="7109"/>
    <cellStyle name="Normal 5 3 3 2 5" xfId="3155"/>
    <cellStyle name="Normal 5 3 3 2 5 2" xfId="8171"/>
    <cellStyle name="Normal 5 3 3 2 6" xfId="5732"/>
    <cellStyle name="Normal 5 3 3 2 7" xfId="9625"/>
    <cellStyle name="Normal 5 3 3 2 8" xfId="4702"/>
    <cellStyle name="Normal 5 3 3 2_Degree data" xfId="2633"/>
    <cellStyle name="Normal 5 3 3 3" xfId="768"/>
    <cellStyle name="Normal 5 3 3 3 2" xfId="1720"/>
    <cellStyle name="Normal 5 3 3 3 2 2" xfId="7009"/>
    <cellStyle name="Normal 5 3 3 3 3" xfId="3426"/>
    <cellStyle name="Normal 5 3 3 3 3 2" xfId="8442"/>
    <cellStyle name="Normal 5 3 3 3 4" xfId="6125"/>
    <cellStyle name="Normal 5 3 3 3 5" xfId="9896"/>
    <cellStyle name="Normal 5 3 3 3 6" xfId="4602"/>
    <cellStyle name="Normal 5 3 3 4" xfId="1145"/>
    <cellStyle name="Normal 5 3 3 4 2" xfId="2096"/>
    <cellStyle name="Normal 5 3 3 4 2 2" xfId="7385"/>
    <cellStyle name="Normal 5 3 3 4 3" xfId="3775"/>
    <cellStyle name="Normal 5 3 3 4 3 2" xfId="8790"/>
    <cellStyle name="Normal 5 3 3 4 4" xfId="6501"/>
    <cellStyle name="Normal 5 3 3 4 5" xfId="10244"/>
    <cellStyle name="Normal 5 3 3 4 6" xfId="4978"/>
    <cellStyle name="Normal 5 3 3 5" xfId="548"/>
    <cellStyle name="Normal 5 3 3 5 2" xfId="2436"/>
    <cellStyle name="Normal 5 3 3 5 2 2" xfId="7718"/>
    <cellStyle name="Normal 5 3 3 5 3" xfId="4099"/>
    <cellStyle name="Normal 5 3 3 5 3 2" xfId="9114"/>
    <cellStyle name="Normal 5 3 3 5 4" xfId="5906"/>
    <cellStyle name="Normal 5 3 3 5 5" xfId="10568"/>
    <cellStyle name="Normal 5 3 3 5 6" xfId="5312"/>
    <cellStyle name="Normal 5 3 3 6" xfId="1503"/>
    <cellStyle name="Normal 5 3 3 6 2" xfId="6792"/>
    <cellStyle name="Normal 5 3 3 7" xfId="3055"/>
    <cellStyle name="Normal 5 3 3 7 2" xfId="8071"/>
    <cellStyle name="Normal 5 3 3 8" xfId="5632"/>
    <cellStyle name="Normal 5 3 3 9" xfId="9525"/>
    <cellStyle name="Normal 5 3 3_Degree data" xfId="2653"/>
    <cellStyle name="Normal 5 3 4" xfId="175"/>
    <cellStyle name="Normal 5 3 4 10" xfId="4412"/>
    <cellStyle name="Normal 5 3 4 2" xfId="389"/>
    <cellStyle name="Normal 5 3 4 2 2" xfId="1148"/>
    <cellStyle name="Normal 5 3 4 2 2 2" xfId="2099"/>
    <cellStyle name="Normal 5 3 4 2 2 2 2" xfId="7388"/>
    <cellStyle name="Normal 5 3 4 2 2 3" xfId="3429"/>
    <cellStyle name="Normal 5 3 4 2 2 3 2" xfId="8445"/>
    <cellStyle name="Normal 5 3 4 2 2 4" xfId="6504"/>
    <cellStyle name="Normal 5 3 4 2 2 5" xfId="9899"/>
    <cellStyle name="Normal 5 3 4 2 2 6" xfId="4981"/>
    <cellStyle name="Normal 5 3 4 2 3" xfId="895"/>
    <cellStyle name="Normal 5 3 4 2 3 2" xfId="2563"/>
    <cellStyle name="Normal 5 3 4 2 3 2 2" xfId="7845"/>
    <cellStyle name="Normal 5 3 4 2 3 3" xfId="3778"/>
    <cellStyle name="Normal 5 3 4 2 3 3 2" xfId="8793"/>
    <cellStyle name="Normal 5 3 4 2 3 4" xfId="6252"/>
    <cellStyle name="Normal 5 3 4 2 3 5" xfId="10247"/>
    <cellStyle name="Normal 5 3 4 2 3 6" xfId="5439"/>
    <cellStyle name="Normal 5 3 4 2 4" xfId="1847"/>
    <cellStyle name="Normal 5 3 4 2 4 2" xfId="4226"/>
    <cellStyle name="Normal 5 3 4 2 4 2 2" xfId="9241"/>
    <cellStyle name="Normal 5 3 4 2 4 3" xfId="10695"/>
    <cellStyle name="Normal 5 3 4 2 4 4" xfId="7136"/>
    <cellStyle name="Normal 5 3 4 2 5" xfId="3182"/>
    <cellStyle name="Normal 5 3 4 2 5 2" xfId="8198"/>
    <cellStyle name="Normal 5 3 4 2 6" xfId="5759"/>
    <cellStyle name="Normal 5 3 4 2 7" xfId="9652"/>
    <cellStyle name="Normal 5 3 4 2 8" xfId="4729"/>
    <cellStyle name="Normal 5 3 4 2_Degree data" xfId="2722"/>
    <cellStyle name="Normal 5 3 4 3" xfId="690"/>
    <cellStyle name="Normal 5 3 4 3 2" xfId="1642"/>
    <cellStyle name="Normal 5 3 4 3 2 2" xfId="6931"/>
    <cellStyle name="Normal 5 3 4 3 3" xfId="3428"/>
    <cellStyle name="Normal 5 3 4 3 3 2" xfId="8444"/>
    <cellStyle name="Normal 5 3 4 3 4" xfId="6047"/>
    <cellStyle name="Normal 5 3 4 3 5" xfId="9898"/>
    <cellStyle name="Normal 5 3 4 3 6" xfId="4524"/>
    <cellStyle name="Normal 5 3 4 4" xfId="1147"/>
    <cellStyle name="Normal 5 3 4 4 2" xfId="2098"/>
    <cellStyle name="Normal 5 3 4 4 2 2" xfId="7387"/>
    <cellStyle name="Normal 5 3 4 4 3" xfId="3777"/>
    <cellStyle name="Normal 5 3 4 4 3 2" xfId="8792"/>
    <cellStyle name="Normal 5 3 4 4 4" xfId="6503"/>
    <cellStyle name="Normal 5 3 4 4 5" xfId="10246"/>
    <cellStyle name="Normal 5 3 4 4 6" xfId="4980"/>
    <cellStyle name="Normal 5 3 4 5" xfId="575"/>
    <cellStyle name="Normal 5 3 4 5 2" xfId="2358"/>
    <cellStyle name="Normal 5 3 4 5 2 2" xfId="7640"/>
    <cellStyle name="Normal 5 3 4 5 3" xfId="4021"/>
    <cellStyle name="Normal 5 3 4 5 3 2" xfId="9036"/>
    <cellStyle name="Normal 5 3 4 5 4" xfId="5933"/>
    <cellStyle name="Normal 5 3 4 5 5" xfId="10490"/>
    <cellStyle name="Normal 5 3 4 5 6" xfId="5234"/>
    <cellStyle name="Normal 5 3 4 6" xfId="1530"/>
    <cellStyle name="Normal 5 3 4 6 2" xfId="6819"/>
    <cellStyle name="Normal 5 3 4 7" xfId="2977"/>
    <cellStyle name="Normal 5 3 4 7 2" xfId="7993"/>
    <cellStyle name="Normal 5 3 4 8" xfId="5554"/>
    <cellStyle name="Normal 5 3 4 9" xfId="9447"/>
    <cellStyle name="Normal 5 3 4_Degree data" xfId="2681"/>
    <cellStyle name="Normal 5 3 5" xfId="281"/>
    <cellStyle name="Normal 5 3 5 2" xfId="1149"/>
    <cellStyle name="Normal 5 3 5 2 2" xfId="2100"/>
    <cellStyle name="Normal 5 3 5 2 2 2" xfId="7389"/>
    <cellStyle name="Normal 5 3 5 2 3" xfId="3430"/>
    <cellStyle name="Normal 5 3 5 2 3 2" xfId="8446"/>
    <cellStyle name="Normal 5 3 5 2 4" xfId="6505"/>
    <cellStyle name="Normal 5 3 5 2 5" xfId="9900"/>
    <cellStyle name="Normal 5 3 5 2 6" xfId="4982"/>
    <cellStyle name="Normal 5 3 5 3" xfId="790"/>
    <cellStyle name="Normal 5 3 5 3 2" xfId="2458"/>
    <cellStyle name="Normal 5 3 5 3 2 2" xfId="7740"/>
    <cellStyle name="Normal 5 3 5 3 3" xfId="3779"/>
    <cellStyle name="Normal 5 3 5 3 3 2" xfId="8794"/>
    <cellStyle name="Normal 5 3 5 3 4" xfId="6147"/>
    <cellStyle name="Normal 5 3 5 3 5" xfId="10248"/>
    <cellStyle name="Normal 5 3 5 3 6" xfId="5334"/>
    <cellStyle name="Normal 5 3 5 4" xfId="1742"/>
    <cellStyle name="Normal 5 3 5 4 2" xfId="4121"/>
    <cellStyle name="Normal 5 3 5 4 2 2" xfId="9136"/>
    <cellStyle name="Normal 5 3 5 4 3" xfId="10590"/>
    <cellStyle name="Normal 5 3 5 4 4" xfId="7031"/>
    <cellStyle name="Normal 5 3 5 5" xfId="3077"/>
    <cellStyle name="Normal 5 3 5 5 2" xfId="8093"/>
    <cellStyle name="Normal 5 3 5 6" xfId="5654"/>
    <cellStyle name="Normal 5 3 5 7" xfId="9547"/>
    <cellStyle name="Normal 5 3 5 8" xfId="4624"/>
    <cellStyle name="Normal 5 3 5_Degree data" xfId="2685"/>
    <cellStyle name="Normal 5 3 6" xfId="643"/>
    <cellStyle name="Normal 5 3 6 2" xfId="1150"/>
    <cellStyle name="Normal 5 3 6 2 2" xfId="2101"/>
    <cellStyle name="Normal 5 3 6 2 2 2" xfId="7390"/>
    <cellStyle name="Normal 5 3 6 2 3" xfId="3431"/>
    <cellStyle name="Normal 5 3 6 2 3 2" xfId="8447"/>
    <cellStyle name="Normal 5 3 6 2 4" xfId="6506"/>
    <cellStyle name="Normal 5 3 6 2 5" xfId="9901"/>
    <cellStyle name="Normal 5 3 6 2 6" xfId="4983"/>
    <cellStyle name="Normal 5 3 6 3" xfId="453"/>
    <cellStyle name="Normal 5 3 6 3 2" xfId="2311"/>
    <cellStyle name="Normal 5 3 6 3 2 2" xfId="7593"/>
    <cellStyle name="Normal 5 3 6 3 3" xfId="3780"/>
    <cellStyle name="Normal 5 3 6 3 3 2" xfId="8795"/>
    <cellStyle name="Normal 5 3 6 3 4" xfId="5820"/>
    <cellStyle name="Normal 5 3 6 3 5" xfId="10249"/>
    <cellStyle name="Normal 5 3 6 3 6" xfId="5187"/>
    <cellStyle name="Normal 5 3 6 4" xfId="1595"/>
    <cellStyle name="Normal 5 3 6 4 2" xfId="3974"/>
    <cellStyle name="Normal 5 3 6 4 2 2" xfId="8989"/>
    <cellStyle name="Normal 5 3 6 4 3" xfId="10443"/>
    <cellStyle name="Normal 5 3 6 4 4" xfId="6884"/>
    <cellStyle name="Normal 5 3 6 5" xfId="2928"/>
    <cellStyle name="Normal 5 3 6 5 2" xfId="7944"/>
    <cellStyle name="Normal 5 3 6 6" xfId="6000"/>
    <cellStyle name="Normal 5 3 6 7" xfId="9400"/>
    <cellStyle name="Normal 5 3 6 8" xfId="4477"/>
    <cellStyle name="Normal 5 3 6_Degree data" xfId="2713"/>
    <cellStyle name="Normal 5 3 7" xfId="1139"/>
    <cellStyle name="Normal 5 3 7 2" xfId="2090"/>
    <cellStyle name="Normal 5 3 7 2 2" xfId="7379"/>
    <cellStyle name="Normal 5 3 7 3" xfId="3420"/>
    <cellStyle name="Normal 5 3 7 3 2" xfId="8436"/>
    <cellStyle name="Normal 5 3 7 4" xfId="6495"/>
    <cellStyle name="Normal 5 3 7 5" xfId="9890"/>
    <cellStyle name="Normal 5 3 7 6" xfId="4972"/>
    <cellStyle name="Normal 5 3 8" xfId="463"/>
    <cellStyle name="Normal 5 3 8 2" xfId="2291"/>
    <cellStyle name="Normal 5 3 8 2 2" xfId="7573"/>
    <cellStyle name="Normal 5 3 8 3" xfId="3769"/>
    <cellStyle name="Normal 5 3 8 3 2" xfId="8784"/>
    <cellStyle name="Normal 5 3 8 4" xfId="5827"/>
    <cellStyle name="Normal 5 3 8 5" xfId="10238"/>
    <cellStyle name="Normal 5 3 8 6" xfId="5167"/>
    <cellStyle name="Normal 5 3 9" xfId="1422"/>
    <cellStyle name="Normal 5 3 9 2" xfId="3954"/>
    <cellStyle name="Normal 5 3 9 2 2" xfId="8969"/>
    <cellStyle name="Normal 5 3 9 3" xfId="10423"/>
    <cellStyle name="Normal 5 3 9 4" xfId="6713"/>
    <cellStyle name="Normal 5 3_Degree data" xfId="2702"/>
    <cellStyle name="Normal 5 4" xfId="138"/>
    <cellStyle name="Normal 5 4 10" xfId="5529"/>
    <cellStyle name="Normal 5 4 11" xfId="9349"/>
    <cellStyle name="Normal 5 4 12" xfId="4341"/>
    <cellStyle name="Normal 5 4 2" xfId="257"/>
    <cellStyle name="Normal 5 4 2 10" xfId="4384"/>
    <cellStyle name="Normal 5 4 2 2" xfId="359"/>
    <cellStyle name="Normal 5 4 2 2 2" xfId="1153"/>
    <cellStyle name="Normal 5 4 2 2 2 2" xfId="2104"/>
    <cellStyle name="Normal 5 4 2 2 2 2 2" xfId="7393"/>
    <cellStyle name="Normal 5 4 2 2 2 3" xfId="3434"/>
    <cellStyle name="Normal 5 4 2 2 2 3 2" xfId="8450"/>
    <cellStyle name="Normal 5 4 2 2 2 4" xfId="6509"/>
    <cellStyle name="Normal 5 4 2 2 2 5" xfId="9904"/>
    <cellStyle name="Normal 5 4 2 2 2 6" xfId="4986"/>
    <cellStyle name="Normal 5 4 2 2 3" xfId="867"/>
    <cellStyle name="Normal 5 4 2 2 3 2" xfId="2535"/>
    <cellStyle name="Normal 5 4 2 2 3 2 2" xfId="7817"/>
    <cellStyle name="Normal 5 4 2 2 3 3" xfId="3783"/>
    <cellStyle name="Normal 5 4 2 2 3 3 2" xfId="8798"/>
    <cellStyle name="Normal 5 4 2 2 3 4" xfId="6224"/>
    <cellStyle name="Normal 5 4 2 2 3 5" xfId="10252"/>
    <cellStyle name="Normal 5 4 2 2 3 6" xfId="5411"/>
    <cellStyle name="Normal 5 4 2 2 4" xfId="1819"/>
    <cellStyle name="Normal 5 4 2 2 4 2" xfId="4198"/>
    <cellStyle name="Normal 5 4 2 2 4 2 2" xfId="9213"/>
    <cellStyle name="Normal 5 4 2 2 4 3" xfId="10667"/>
    <cellStyle name="Normal 5 4 2 2 4 4" xfId="7108"/>
    <cellStyle name="Normal 5 4 2 2 5" xfId="3154"/>
    <cellStyle name="Normal 5 4 2 2 5 2" xfId="8170"/>
    <cellStyle name="Normal 5 4 2 2 6" xfId="5731"/>
    <cellStyle name="Normal 5 4 2 2 7" xfId="9624"/>
    <cellStyle name="Normal 5 4 2 2 8" xfId="4701"/>
    <cellStyle name="Normal 5 4 2 2_Degree data" xfId="2669"/>
    <cellStyle name="Normal 5 4 2 3" xfId="767"/>
    <cellStyle name="Normal 5 4 2 3 2" xfId="1719"/>
    <cellStyle name="Normal 5 4 2 3 2 2" xfId="7008"/>
    <cellStyle name="Normal 5 4 2 3 3" xfId="3433"/>
    <cellStyle name="Normal 5 4 2 3 3 2" xfId="8449"/>
    <cellStyle name="Normal 5 4 2 3 4" xfId="6124"/>
    <cellStyle name="Normal 5 4 2 3 5" xfId="9903"/>
    <cellStyle name="Normal 5 4 2 3 6" xfId="4601"/>
    <cellStyle name="Normal 5 4 2 4" xfId="1152"/>
    <cellStyle name="Normal 5 4 2 4 2" xfId="2103"/>
    <cellStyle name="Normal 5 4 2 4 2 2" xfId="7392"/>
    <cellStyle name="Normal 5 4 2 4 3" xfId="3782"/>
    <cellStyle name="Normal 5 4 2 4 3 2" xfId="8797"/>
    <cellStyle name="Normal 5 4 2 4 4" xfId="6508"/>
    <cellStyle name="Normal 5 4 2 4 5" xfId="10251"/>
    <cellStyle name="Normal 5 4 2 4 6" xfId="4985"/>
    <cellStyle name="Normal 5 4 2 5" xfId="546"/>
    <cellStyle name="Normal 5 4 2 5 2" xfId="2435"/>
    <cellStyle name="Normal 5 4 2 5 2 2" xfId="7717"/>
    <cellStyle name="Normal 5 4 2 5 3" xfId="4098"/>
    <cellStyle name="Normal 5 4 2 5 3 2" xfId="9113"/>
    <cellStyle name="Normal 5 4 2 5 4" xfId="5905"/>
    <cellStyle name="Normal 5 4 2 5 5" xfId="10567"/>
    <cellStyle name="Normal 5 4 2 5 6" xfId="5311"/>
    <cellStyle name="Normal 5 4 2 6" xfId="1502"/>
    <cellStyle name="Normal 5 4 2 6 2" xfId="6791"/>
    <cellStyle name="Normal 5 4 2 7" xfId="3054"/>
    <cellStyle name="Normal 5 4 2 7 2" xfId="8070"/>
    <cellStyle name="Normal 5 4 2 8" xfId="5631"/>
    <cellStyle name="Normal 5 4 2 9" xfId="9524"/>
    <cellStyle name="Normal 5 4 2_Degree data" xfId="2664"/>
    <cellStyle name="Normal 5 4 3" xfId="212"/>
    <cellStyle name="Normal 5 4 3 10" xfId="4445"/>
    <cellStyle name="Normal 5 4 3 2" xfId="422"/>
    <cellStyle name="Normal 5 4 3 2 2" xfId="1155"/>
    <cellStyle name="Normal 5 4 3 2 2 2" xfId="2106"/>
    <cellStyle name="Normal 5 4 3 2 2 2 2" xfId="7395"/>
    <cellStyle name="Normal 5 4 3 2 2 3" xfId="3436"/>
    <cellStyle name="Normal 5 4 3 2 2 3 2" xfId="8452"/>
    <cellStyle name="Normal 5 4 3 2 2 4" xfId="6511"/>
    <cellStyle name="Normal 5 4 3 2 2 5" xfId="9906"/>
    <cellStyle name="Normal 5 4 3 2 2 6" xfId="4988"/>
    <cellStyle name="Normal 5 4 3 2 3" xfId="928"/>
    <cellStyle name="Normal 5 4 3 2 3 2" xfId="2596"/>
    <cellStyle name="Normal 5 4 3 2 3 2 2" xfId="7878"/>
    <cellStyle name="Normal 5 4 3 2 3 3" xfId="3785"/>
    <cellStyle name="Normal 5 4 3 2 3 3 2" xfId="8800"/>
    <cellStyle name="Normal 5 4 3 2 3 4" xfId="6285"/>
    <cellStyle name="Normal 5 4 3 2 3 5" xfId="10254"/>
    <cellStyle name="Normal 5 4 3 2 3 6" xfId="5472"/>
    <cellStyle name="Normal 5 4 3 2 4" xfId="1880"/>
    <cellStyle name="Normal 5 4 3 2 4 2" xfId="4259"/>
    <cellStyle name="Normal 5 4 3 2 4 2 2" xfId="9274"/>
    <cellStyle name="Normal 5 4 3 2 4 3" xfId="10728"/>
    <cellStyle name="Normal 5 4 3 2 4 4" xfId="7169"/>
    <cellStyle name="Normal 5 4 3 2 5" xfId="3215"/>
    <cellStyle name="Normal 5 4 3 2 5 2" xfId="8231"/>
    <cellStyle name="Normal 5 4 3 2 6" xfId="5792"/>
    <cellStyle name="Normal 5 4 3 2 7" xfId="9685"/>
    <cellStyle name="Normal 5 4 3 2 8" xfId="4762"/>
    <cellStyle name="Normal 5 4 3 2_Degree data" xfId="2272"/>
    <cellStyle name="Normal 5 4 3 3" xfId="724"/>
    <cellStyle name="Normal 5 4 3 3 2" xfId="1676"/>
    <cellStyle name="Normal 5 4 3 3 2 2" xfId="6965"/>
    <cellStyle name="Normal 5 4 3 3 3" xfId="3435"/>
    <cellStyle name="Normal 5 4 3 3 3 2" xfId="8451"/>
    <cellStyle name="Normal 5 4 3 3 4" xfId="6081"/>
    <cellStyle name="Normal 5 4 3 3 5" xfId="9905"/>
    <cellStyle name="Normal 5 4 3 3 6" xfId="4558"/>
    <cellStyle name="Normal 5 4 3 4" xfId="1154"/>
    <cellStyle name="Normal 5 4 3 4 2" xfId="2105"/>
    <cellStyle name="Normal 5 4 3 4 2 2" xfId="7394"/>
    <cellStyle name="Normal 5 4 3 4 3" xfId="3784"/>
    <cellStyle name="Normal 5 4 3 4 3 2" xfId="8799"/>
    <cellStyle name="Normal 5 4 3 4 4" xfId="6510"/>
    <cellStyle name="Normal 5 4 3 4 5" xfId="10253"/>
    <cellStyle name="Normal 5 4 3 4 6" xfId="4987"/>
    <cellStyle name="Normal 5 4 3 5" xfId="608"/>
    <cellStyle name="Normal 5 4 3 5 2" xfId="2392"/>
    <cellStyle name="Normal 5 4 3 5 2 2" xfId="7674"/>
    <cellStyle name="Normal 5 4 3 5 3" xfId="4055"/>
    <cellStyle name="Normal 5 4 3 5 3 2" xfId="9070"/>
    <cellStyle name="Normal 5 4 3 5 4" xfId="5966"/>
    <cellStyle name="Normal 5 4 3 5 5" xfId="10524"/>
    <cellStyle name="Normal 5 4 3 5 6" xfId="5268"/>
    <cellStyle name="Normal 5 4 3 6" xfId="1563"/>
    <cellStyle name="Normal 5 4 3 6 2" xfId="6852"/>
    <cellStyle name="Normal 5 4 3 7" xfId="3011"/>
    <cellStyle name="Normal 5 4 3 7 2" xfId="8027"/>
    <cellStyle name="Normal 5 4 3 8" xfId="5588"/>
    <cellStyle name="Normal 5 4 3 9" xfId="9481"/>
    <cellStyle name="Normal 5 4 3_Degree data" xfId="2646"/>
    <cellStyle name="Normal 5 4 4" xfId="315"/>
    <cellStyle name="Normal 5 4 4 2" xfId="1156"/>
    <cellStyle name="Normal 5 4 4 2 2" xfId="2107"/>
    <cellStyle name="Normal 5 4 4 2 2 2" xfId="7396"/>
    <cellStyle name="Normal 5 4 4 2 3" xfId="3437"/>
    <cellStyle name="Normal 5 4 4 2 3 2" xfId="8453"/>
    <cellStyle name="Normal 5 4 4 2 4" xfId="6512"/>
    <cellStyle name="Normal 5 4 4 2 5" xfId="9907"/>
    <cellStyle name="Normal 5 4 4 2 6" xfId="4989"/>
    <cellStyle name="Normal 5 4 4 3" xfId="824"/>
    <cellStyle name="Normal 5 4 4 3 2" xfId="2492"/>
    <cellStyle name="Normal 5 4 4 3 2 2" xfId="7774"/>
    <cellStyle name="Normal 5 4 4 3 3" xfId="3786"/>
    <cellStyle name="Normal 5 4 4 3 3 2" xfId="8801"/>
    <cellStyle name="Normal 5 4 4 3 4" xfId="6181"/>
    <cellStyle name="Normal 5 4 4 3 5" xfId="10255"/>
    <cellStyle name="Normal 5 4 4 3 6" xfId="5368"/>
    <cellStyle name="Normal 5 4 4 4" xfId="1776"/>
    <cellStyle name="Normal 5 4 4 4 2" xfId="4155"/>
    <cellStyle name="Normal 5 4 4 4 2 2" xfId="9170"/>
    <cellStyle name="Normal 5 4 4 4 3" xfId="10624"/>
    <cellStyle name="Normal 5 4 4 4 4" xfId="7065"/>
    <cellStyle name="Normal 5 4 4 5" xfId="3111"/>
    <cellStyle name="Normal 5 4 4 5 2" xfId="8127"/>
    <cellStyle name="Normal 5 4 4 6" xfId="5688"/>
    <cellStyle name="Normal 5 4 4 7" xfId="9581"/>
    <cellStyle name="Normal 5 4 4 8" xfId="4658"/>
    <cellStyle name="Normal 5 4 4_Degree data" xfId="2652"/>
    <cellStyle name="Normal 5 4 5" xfId="665"/>
    <cellStyle name="Normal 5 4 5 2" xfId="1157"/>
    <cellStyle name="Normal 5 4 5 2 2" xfId="2108"/>
    <cellStyle name="Normal 5 4 5 2 2 2" xfId="7397"/>
    <cellStyle name="Normal 5 4 5 2 3" xfId="3438"/>
    <cellStyle name="Normal 5 4 5 2 3 2" xfId="8454"/>
    <cellStyle name="Normal 5 4 5 2 4" xfId="6513"/>
    <cellStyle name="Normal 5 4 5 2 5" xfId="9908"/>
    <cellStyle name="Normal 5 4 5 2 6" xfId="4990"/>
    <cellStyle name="Normal 5 4 5 3" xfId="1385"/>
    <cellStyle name="Normal 5 4 5 3 2" xfId="2333"/>
    <cellStyle name="Normal 5 4 5 3 2 2" xfId="7615"/>
    <cellStyle name="Normal 5 4 5 3 3" xfId="3787"/>
    <cellStyle name="Normal 5 4 5 3 3 2" xfId="8802"/>
    <cellStyle name="Normal 5 4 5 3 4" xfId="6681"/>
    <cellStyle name="Normal 5 4 5 3 5" xfId="10256"/>
    <cellStyle name="Normal 5 4 5 3 6" xfId="5209"/>
    <cellStyle name="Normal 5 4 5 4" xfId="1617"/>
    <cellStyle name="Normal 5 4 5 4 2" xfId="3996"/>
    <cellStyle name="Normal 5 4 5 4 2 2" xfId="9011"/>
    <cellStyle name="Normal 5 4 5 4 3" xfId="10465"/>
    <cellStyle name="Normal 5 4 5 4 4" xfId="6906"/>
    <cellStyle name="Normal 5 4 5 5" xfId="2950"/>
    <cellStyle name="Normal 5 4 5 5 2" xfId="7966"/>
    <cellStyle name="Normal 5 4 5 6" xfId="6022"/>
    <cellStyle name="Normal 5 4 5 7" xfId="9422"/>
    <cellStyle name="Normal 5 4 5 8" xfId="4499"/>
    <cellStyle name="Normal 5 4 5_Degree data" xfId="2731"/>
    <cellStyle name="Normal 5 4 6" xfId="1151"/>
    <cellStyle name="Normal 5 4 6 2" xfId="2102"/>
    <cellStyle name="Normal 5 4 6 2 2" xfId="7391"/>
    <cellStyle name="Normal 5 4 6 3" xfId="3432"/>
    <cellStyle name="Normal 5 4 6 3 2" xfId="8448"/>
    <cellStyle name="Normal 5 4 6 4" xfId="6507"/>
    <cellStyle name="Normal 5 4 6 5" xfId="9902"/>
    <cellStyle name="Normal 5 4 6 6" xfId="4984"/>
    <cellStyle name="Normal 5 4 7" xfId="500"/>
    <cellStyle name="Normal 5 4 7 2" xfId="2290"/>
    <cellStyle name="Normal 5 4 7 2 2" xfId="7572"/>
    <cellStyle name="Normal 5 4 7 3" xfId="3781"/>
    <cellStyle name="Normal 5 4 7 3 2" xfId="8796"/>
    <cellStyle name="Normal 5 4 7 4" xfId="5861"/>
    <cellStyle name="Normal 5 4 7 5" xfId="10250"/>
    <cellStyle name="Normal 5 4 7 6" xfId="5166"/>
    <cellStyle name="Normal 5 4 8" xfId="1459"/>
    <cellStyle name="Normal 5 4 8 2" xfId="3953"/>
    <cellStyle name="Normal 5 4 8 2 2" xfId="8968"/>
    <cellStyle name="Normal 5 4 8 3" xfId="10422"/>
    <cellStyle name="Normal 5 4 8 4" xfId="6748"/>
    <cellStyle name="Normal 5 4 9" xfId="2907"/>
    <cellStyle name="Normal 5 4 9 2" xfId="9379"/>
    <cellStyle name="Normal 5 4 9 3" xfId="7923"/>
    <cellStyle name="Normal 5 4_Degree data" xfId="2630"/>
    <cellStyle name="Normal 5 5" xfId="124"/>
    <cellStyle name="Normal 5 5 10" xfId="5517"/>
    <cellStyle name="Normal 5 5 11" xfId="9337"/>
    <cellStyle name="Normal 5 5 12" xfId="4329"/>
    <cellStyle name="Normal 5 5 2" xfId="245"/>
    <cellStyle name="Normal 5 5 2 10" xfId="4372"/>
    <cellStyle name="Normal 5 5 2 2" xfId="347"/>
    <cellStyle name="Normal 5 5 2 2 2" xfId="1160"/>
    <cellStyle name="Normal 5 5 2 2 2 2" xfId="2111"/>
    <cellStyle name="Normal 5 5 2 2 2 2 2" xfId="7400"/>
    <cellStyle name="Normal 5 5 2 2 2 3" xfId="3441"/>
    <cellStyle name="Normal 5 5 2 2 2 3 2" xfId="8457"/>
    <cellStyle name="Normal 5 5 2 2 2 4" xfId="6516"/>
    <cellStyle name="Normal 5 5 2 2 2 5" xfId="9911"/>
    <cellStyle name="Normal 5 5 2 2 2 6" xfId="4993"/>
    <cellStyle name="Normal 5 5 2 2 3" xfId="855"/>
    <cellStyle name="Normal 5 5 2 2 3 2" xfId="2523"/>
    <cellStyle name="Normal 5 5 2 2 3 2 2" xfId="7805"/>
    <cellStyle name="Normal 5 5 2 2 3 3" xfId="3790"/>
    <cellStyle name="Normal 5 5 2 2 3 3 2" xfId="8805"/>
    <cellStyle name="Normal 5 5 2 2 3 4" xfId="6212"/>
    <cellStyle name="Normal 5 5 2 2 3 5" xfId="10259"/>
    <cellStyle name="Normal 5 5 2 2 3 6" xfId="5399"/>
    <cellStyle name="Normal 5 5 2 2 4" xfId="1807"/>
    <cellStyle name="Normal 5 5 2 2 4 2" xfId="4186"/>
    <cellStyle name="Normal 5 5 2 2 4 2 2" xfId="9201"/>
    <cellStyle name="Normal 5 5 2 2 4 3" xfId="10655"/>
    <cellStyle name="Normal 5 5 2 2 4 4" xfId="7096"/>
    <cellStyle name="Normal 5 5 2 2 5" xfId="3142"/>
    <cellStyle name="Normal 5 5 2 2 5 2" xfId="8158"/>
    <cellStyle name="Normal 5 5 2 2 6" xfId="5719"/>
    <cellStyle name="Normal 5 5 2 2 7" xfId="9612"/>
    <cellStyle name="Normal 5 5 2 2 8" xfId="4689"/>
    <cellStyle name="Normal 5 5 2 2_Degree data" xfId="2706"/>
    <cellStyle name="Normal 5 5 2 3" xfId="755"/>
    <cellStyle name="Normal 5 5 2 3 2" xfId="1707"/>
    <cellStyle name="Normal 5 5 2 3 2 2" xfId="6996"/>
    <cellStyle name="Normal 5 5 2 3 3" xfId="3440"/>
    <cellStyle name="Normal 5 5 2 3 3 2" xfId="8456"/>
    <cellStyle name="Normal 5 5 2 3 4" xfId="6112"/>
    <cellStyle name="Normal 5 5 2 3 5" xfId="9910"/>
    <cellStyle name="Normal 5 5 2 3 6" xfId="4589"/>
    <cellStyle name="Normal 5 5 2 4" xfId="1159"/>
    <cellStyle name="Normal 5 5 2 4 2" xfId="2110"/>
    <cellStyle name="Normal 5 5 2 4 2 2" xfId="7399"/>
    <cellStyle name="Normal 5 5 2 4 3" xfId="3789"/>
    <cellStyle name="Normal 5 5 2 4 3 2" xfId="8804"/>
    <cellStyle name="Normal 5 5 2 4 4" xfId="6515"/>
    <cellStyle name="Normal 5 5 2 4 5" xfId="10258"/>
    <cellStyle name="Normal 5 5 2 4 6" xfId="4992"/>
    <cellStyle name="Normal 5 5 2 5" xfId="534"/>
    <cellStyle name="Normal 5 5 2 5 2" xfId="2423"/>
    <cellStyle name="Normal 5 5 2 5 2 2" xfId="7705"/>
    <cellStyle name="Normal 5 5 2 5 3" xfId="4086"/>
    <cellStyle name="Normal 5 5 2 5 3 2" xfId="9101"/>
    <cellStyle name="Normal 5 5 2 5 4" xfId="5893"/>
    <cellStyle name="Normal 5 5 2 5 5" xfId="10555"/>
    <cellStyle name="Normal 5 5 2 5 6" xfId="5299"/>
    <cellStyle name="Normal 5 5 2 6" xfId="1490"/>
    <cellStyle name="Normal 5 5 2 6 2" xfId="6779"/>
    <cellStyle name="Normal 5 5 2 7" xfId="3042"/>
    <cellStyle name="Normal 5 5 2 7 2" xfId="8058"/>
    <cellStyle name="Normal 5 5 2 8" xfId="5619"/>
    <cellStyle name="Normal 5 5 2 9" xfId="9512"/>
    <cellStyle name="Normal 5 5 2_Degree data" xfId="2692"/>
    <cellStyle name="Normal 5 5 3" xfId="200"/>
    <cellStyle name="Normal 5 5 3 10" xfId="4434"/>
    <cellStyle name="Normal 5 5 3 2" xfId="411"/>
    <cellStyle name="Normal 5 5 3 2 2" xfId="1162"/>
    <cellStyle name="Normal 5 5 3 2 2 2" xfId="2113"/>
    <cellStyle name="Normal 5 5 3 2 2 2 2" xfId="7402"/>
    <cellStyle name="Normal 5 5 3 2 2 3" xfId="3443"/>
    <cellStyle name="Normal 5 5 3 2 2 3 2" xfId="8459"/>
    <cellStyle name="Normal 5 5 3 2 2 4" xfId="6518"/>
    <cellStyle name="Normal 5 5 3 2 2 5" xfId="9913"/>
    <cellStyle name="Normal 5 5 3 2 2 6" xfId="4995"/>
    <cellStyle name="Normal 5 5 3 2 3" xfId="917"/>
    <cellStyle name="Normal 5 5 3 2 3 2" xfId="2585"/>
    <cellStyle name="Normal 5 5 3 2 3 2 2" xfId="7867"/>
    <cellStyle name="Normal 5 5 3 2 3 3" xfId="3792"/>
    <cellStyle name="Normal 5 5 3 2 3 3 2" xfId="8807"/>
    <cellStyle name="Normal 5 5 3 2 3 4" xfId="6274"/>
    <cellStyle name="Normal 5 5 3 2 3 5" xfId="10261"/>
    <cellStyle name="Normal 5 5 3 2 3 6" xfId="5461"/>
    <cellStyle name="Normal 5 5 3 2 4" xfId="1869"/>
    <cellStyle name="Normal 5 5 3 2 4 2" xfId="4248"/>
    <cellStyle name="Normal 5 5 3 2 4 2 2" xfId="9263"/>
    <cellStyle name="Normal 5 5 3 2 4 3" xfId="10717"/>
    <cellStyle name="Normal 5 5 3 2 4 4" xfId="7158"/>
    <cellStyle name="Normal 5 5 3 2 5" xfId="3204"/>
    <cellStyle name="Normal 5 5 3 2 5 2" xfId="8220"/>
    <cellStyle name="Normal 5 5 3 2 6" xfId="5781"/>
    <cellStyle name="Normal 5 5 3 2 7" xfId="9674"/>
    <cellStyle name="Normal 5 5 3 2 8" xfId="4751"/>
    <cellStyle name="Normal 5 5 3 2_Degree data" xfId="2661"/>
    <cellStyle name="Normal 5 5 3 3" xfId="712"/>
    <cellStyle name="Normal 5 5 3 3 2" xfId="1664"/>
    <cellStyle name="Normal 5 5 3 3 2 2" xfId="6953"/>
    <cellStyle name="Normal 5 5 3 3 3" xfId="3442"/>
    <cellStyle name="Normal 5 5 3 3 3 2" xfId="8458"/>
    <cellStyle name="Normal 5 5 3 3 4" xfId="6069"/>
    <cellStyle name="Normal 5 5 3 3 5" xfId="9912"/>
    <cellStyle name="Normal 5 5 3 3 6" xfId="4546"/>
    <cellStyle name="Normal 5 5 3 4" xfId="1161"/>
    <cellStyle name="Normal 5 5 3 4 2" xfId="2112"/>
    <cellStyle name="Normal 5 5 3 4 2 2" xfId="7401"/>
    <cellStyle name="Normal 5 5 3 4 3" xfId="3791"/>
    <cellStyle name="Normal 5 5 3 4 3 2" xfId="8806"/>
    <cellStyle name="Normal 5 5 3 4 4" xfId="6517"/>
    <cellStyle name="Normal 5 5 3 4 5" xfId="10260"/>
    <cellStyle name="Normal 5 5 3 4 6" xfId="4994"/>
    <cellStyle name="Normal 5 5 3 5" xfId="597"/>
    <cellStyle name="Normal 5 5 3 5 2" xfId="2380"/>
    <cellStyle name="Normal 5 5 3 5 2 2" xfId="7662"/>
    <cellStyle name="Normal 5 5 3 5 3" xfId="4043"/>
    <cellStyle name="Normal 5 5 3 5 3 2" xfId="9058"/>
    <cellStyle name="Normal 5 5 3 5 4" xfId="5955"/>
    <cellStyle name="Normal 5 5 3 5 5" xfId="10512"/>
    <cellStyle name="Normal 5 5 3 5 6" xfId="5256"/>
    <cellStyle name="Normal 5 5 3 6" xfId="1552"/>
    <cellStyle name="Normal 5 5 3 6 2" xfId="6841"/>
    <cellStyle name="Normal 5 5 3 7" xfId="2999"/>
    <cellStyle name="Normal 5 5 3 7 2" xfId="8015"/>
    <cellStyle name="Normal 5 5 3 8" xfId="5576"/>
    <cellStyle name="Normal 5 5 3 9" xfId="9469"/>
    <cellStyle name="Normal 5 5 3_Degree data" xfId="2690"/>
    <cellStyle name="Normal 5 5 4" xfId="303"/>
    <cellStyle name="Normal 5 5 4 2" xfId="1163"/>
    <cellStyle name="Normal 5 5 4 2 2" xfId="2114"/>
    <cellStyle name="Normal 5 5 4 2 2 2" xfId="7403"/>
    <cellStyle name="Normal 5 5 4 2 3" xfId="3444"/>
    <cellStyle name="Normal 5 5 4 2 3 2" xfId="8460"/>
    <cellStyle name="Normal 5 5 4 2 4" xfId="6519"/>
    <cellStyle name="Normal 5 5 4 2 5" xfId="9914"/>
    <cellStyle name="Normal 5 5 4 2 6" xfId="4996"/>
    <cellStyle name="Normal 5 5 4 3" xfId="812"/>
    <cellStyle name="Normal 5 5 4 3 2" xfId="2480"/>
    <cellStyle name="Normal 5 5 4 3 2 2" xfId="7762"/>
    <cellStyle name="Normal 5 5 4 3 3" xfId="3793"/>
    <cellStyle name="Normal 5 5 4 3 3 2" xfId="8808"/>
    <cellStyle name="Normal 5 5 4 3 4" xfId="6169"/>
    <cellStyle name="Normal 5 5 4 3 5" xfId="10262"/>
    <cellStyle name="Normal 5 5 4 3 6" xfId="5356"/>
    <cellStyle name="Normal 5 5 4 4" xfId="1764"/>
    <cellStyle name="Normal 5 5 4 4 2" xfId="4143"/>
    <cellStyle name="Normal 5 5 4 4 2 2" xfId="9158"/>
    <cellStyle name="Normal 5 5 4 4 3" xfId="10612"/>
    <cellStyle name="Normal 5 5 4 4 4" xfId="7053"/>
    <cellStyle name="Normal 5 5 4 5" xfId="3099"/>
    <cellStyle name="Normal 5 5 4 5 2" xfId="8115"/>
    <cellStyle name="Normal 5 5 4 6" xfId="5676"/>
    <cellStyle name="Normal 5 5 4 7" xfId="9569"/>
    <cellStyle name="Normal 5 5 4 8" xfId="4646"/>
    <cellStyle name="Normal 5 5 4_Degree data" xfId="2699"/>
    <cellStyle name="Normal 5 5 5" xfId="653"/>
    <cellStyle name="Normal 5 5 5 2" xfId="1605"/>
    <cellStyle name="Normal 5 5 5 2 2" xfId="6894"/>
    <cellStyle name="Normal 5 5 5 3" xfId="3439"/>
    <cellStyle name="Normal 5 5 5 3 2" xfId="8455"/>
    <cellStyle name="Normal 5 5 5 4" xfId="6010"/>
    <cellStyle name="Normal 5 5 5 5" xfId="9909"/>
    <cellStyle name="Normal 5 5 5 6" xfId="4487"/>
    <cellStyle name="Normal 5 5 6" xfId="1158"/>
    <cellStyle name="Normal 5 5 6 2" xfId="2109"/>
    <cellStyle name="Normal 5 5 6 2 2" xfId="7398"/>
    <cellStyle name="Normal 5 5 6 3" xfId="3788"/>
    <cellStyle name="Normal 5 5 6 3 2" xfId="8803"/>
    <cellStyle name="Normal 5 5 6 4" xfId="6514"/>
    <cellStyle name="Normal 5 5 6 5" xfId="10257"/>
    <cellStyle name="Normal 5 5 6 6" xfId="4991"/>
    <cellStyle name="Normal 5 5 7" xfId="488"/>
    <cellStyle name="Normal 5 5 7 2" xfId="2321"/>
    <cellStyle name="Normal 5 5 7 2 2" xfId="7603"/>
    <cellStyle name="Normal 5 5 7 3" xfId="3984"/>
    <cellStyle name="Normal 5 5 7 3 2" xfId="8999"/>
    <cellStyle name="Normal 5 5 7 4" xfId="5849"/>
    <cellStyle name="Normal 5 5 7 5" xfId="10453"/>
    <cellStyle name="Normal 5 5 7 6" xfId="5197"/>
    <cellStyle name="Normal 5 5 8" xfId="1447"/>
    <cellStyle name="Normal 5 5 8 2" xfId="9410"/>
    <cellStyle name="Normal 5 5 8 3" xfId="6736"/>
    <cellStyle name="Normal 5 5 9" xfId="2938"/>
    <cellStyle name="Normal 5 5 9 2" xfId="7954"/>
    <cellStyle name="Normal 5 5_Degree data" xfId="2634"/>
    <cellStyle name="Normal 5 6" xfId="236"/>
    <cellStyle name="Normal 5 6 10" xfId="4363"/>
    <cellStyle name="Normal 5 6 2" xfId="338"/>
    <cellStyle name="Normal 5 6 2 2" xfId="1165"/>
    <cellStyle name="Normal 5 6 2 2 2" xfId="2116"/>
    <cellStyle name="Normal 5 6 2 2 2 2" xfId="7405"/>
    <cellStyle name="Normal 5 6 2 2 3" xfId="3446"/>
    <cellStyle name="Normal 5 6 2 2 3 2" xfId="8462"/>
    <cellStyle name="Normal 5 6 2 2 4" xfId="6521"/>
    <cellStyle name="Normal 5 6 2 2 5" xfId="9916"/>
    <cellStyle name="Normal 5 6 2 2 6" xfId="4998"/>
    <cellStyle name="Normal 5 6 2 3" xfId="846"/>
    <cellStyle name="Normal 5 6 2 3 2" xfId="2514"/>
    <cellStyle name="Normal 5 6 2 3 2 2" xfId="7796"/>
    <cellStyle name="Normal 5 6 2 3 3" xfId="3795"/>
    <cellStyle name="Normal 5 6 2 3 3 2" xfId="8810"/>
    <cellStyle name="Normal 5 6 2 3 4" xfId="6203"/>
    <cellStyle name="Normal 5 6 2 3 5" xfId="10264"/>
    <cellStyle name="Normal 5 6 2 3 6" xfId="5390"/>
    <cellStyle name="Normal 5 6 2 4" xfId="1798"/>
    <cellStyle name="Normal 5 6 2 4 2" xfId="4177"/>
    <cellStyle name="Normal 5 6 2 4 2 2" xfId="9192"/>
    <cellStyle name="Normal 5 6 2 4 3" xfId="10646"/>
    <cellStyle name="Normal 5 6 2 4 4" xfId="7087"/>
    <cellStyle name="Normal 5 6 2 5" xfId="3133"/>
    <cellStyle name="Normal 5 6 2 5 2" xfId="8149"/>
    <cellStyle name="Normal 5 6 2 6" xfId="5710"/>
    <cellStyle name="Normal 5 6 2 7" xfId="9603"/>
    <cellStyle name="Normal 5 6 2 8" xfId="4680"/>
    <cellStyle name="Normal 5 6 2_Degree data" xfId="2670"/>
    <cellStyle name="Normal 5 6 3" xfId="746"/>
    <cellStyle name="Normal 5 6 3 2" xfId="1698"/>
    <cellStyle name="Normal 5 6 3 2 2" xfId="6987"/>
    <cellStyle name="Normal 5 6 3 3" xfId="3445"/>
    <cellStyle name="Normal 5 6 3 3 2" xfId="8461"/>
    <cellStyle name="Normal 5 6 3 4" xfId="6103"/>
    <cellStyle name="Normal 5 6 3 5" xfId="9915"/>
    <cellStyle name="Normal 5 6 3 6" xfId="4580"/>
    <cellStyle name="Normal 5 6 4" xfId="1164"/>
    <cellStyle name="Normal 5 6 4 2" xfId="2115"/>
    <cellStyle name="Normal 5 6 4 2 2" xfId="7404"/>
    <cellStyle name="Normal 5 6 4 3" xfId="3794"/>
    <cellStyle name="Normal 5 6 4 3 2" xfId="8809"/>
    <cellStyle name="Normal 5 6 4 4" xfId="6520"/>
    <cellStyle name="Normal 5 6 4 5" xfId="10263"/>
    <cellStyle name="Normal 5 6 4 6" xfId="4997"/>
    <cellStyle name="Normal 5 6 5" xfId="525"/>
    <cellStyle name="Normal 5 6 5 2" xfId="2414"/>
    <cellStyle name="Normal 5 6 5 2 2" xfId="7696"/>
    <cellStyle name="Normal 5 6 5 3" xfId="4077"/>
    <cellStyle name="Normal 5 6 5 3 2" xfId="9092"/>
    <cellStyle name="Normal 5 6 5 4" xfId="5884"/>
    <cellStyle name="Normal 5 6 5 5" xfId="10546"/>
    <cellStyle name="Normal 5 6 5 6" xfId="5290"/>
    <cellStyle name="Normal 5 6 6" xfId="1481"/>
    <cellStyle name="Normal 5 6 6 2" xfId="6770"/>
    <cellStyle name="Normal 5 6 7" xfId="3033"/>
    <cellStyle name="Normal 5 6 7 2" xfId="8049"/>
    <cellStyle name="Normal 5 6 8" xfId="5610"/>
    <cellStyle name="Normal 5 6 9" xfId="9503"/>
    <cellStyle name="Normal 5 6_Degree data" xfId="2663"/>
    <cellStyle name="Normal 5 7" xfId="446"/>
    <cellStyle name="Normal 5 7 2" xfId="951"/>
    <cellStyle name="Normal 5 7 2 2" xfId="1903"/>
    <cellStyle name="Normal 5 7 2 2 2" xfId="7192"/>
    <cellStyle name="Normal 5 7 2 3" xfId="3447"/>
    <cellStyle name="Normal 5 7 2 3 2" xfId="8463"/>
    <cellStyle name="Normal 5 7 2 4" xfId="6308"/>
    <cellStyle name="Normal 5 7 2 5" xfId="9917"/>
    <cellStyle name="Normal 5 7 2 6" xfId="4785"/>
    <cellStyle name="Normal 5 7 3" xfId="1166"/>
    <cellStyle name="Normal 5 7 3 2" xfId="2117"/>
    <cellStyle name="Normal 5 7 3 2 2" xfId="7406"/>
    <cellStyle name="Normal 5 7 3 3" xfId="3796"/>
    <cellStyle name="Normal 5 7 3 3 2" xfId="8811"/>
    <cellStyle name="Normal 5 7 3 4" xfId="6522"/>
    <cellStyle name="Normal 5 7 3 5" xfId="10265"/>
    <cellStyle name="Normal 5 7 3 6" xfId="4999"/>
    <cellStyle name="Normal 5 7 4" xfId="631"/>
    <cellStyle name="Normal 5 7 4 2" xfId="2619"/>
    <cellStyle name="Normal 5 7 4 2 2" xfId="7901"/>
    <cellStyle name="Normal 5 7 4 3" xfId="4282"/>
    <cellStyle name="Normal 5 7 4 3 2" xfId="9297"/>
    <cellStyle name="Normal 5 7 4 4" xfId="5989"/>
    <cellStyle name="Normal 5 7 4 5" xfId="10751"/>
    <cellStyle name="Normal 5 7 4 6" xfId="5495"/>
    <cellStyle name="Normal 5 7 5" xfId="1586"/>
    <cellStyle name="Normal 5 7 5 2" xfId="6875"/>
    <cellStyle name="Normal 5 7 6" xfId="3238"/>
    <cellStyle name="Normal 5 7 6 2" xfId="8254"/>
    <cellStyle name="Normal 5 7 7" xfId="5815"/>
    <cellStyle name="Normal 5 7 8" xfId="9708"/>
    <cellStyle name="Normal 5 7 9" xfId="4468"/>
    <cellStyle name="Normal 5 7_Degree data" xfId="2707"/>
    <cellStyle name="Normal 5 8" xfId="642"/>
    <cellStyle name="Normal 5 8 2" xfId="1167"/>
    <cellStyle name="Normal 5 8 2 2" xfId="2118"/>
    <cellStyle name="Normal 5 8 2 2 2" xfId="7407"/>
    <cellStyle name="Normal 5 8 2 3" xfId="3448"/>
    <cellStyle name="Normal 5 8 2 3 2" xfId="8464"/>
    <cellStyle name="Normal 5 8 2 4" xfId="6523"/>
    <cellStyle name="Normal 5 8 2 5" xfId="9918"/>
    <cellStyle name="Normal 5 8 2 6" xfId="5000"/>
    <cellStyle name="Normal 5 8 3" xfId="1389"/>
    <cellStyle name="Normal 5 8 3 2" xfId="2310"/>
    <cellStyle name="Normal 5 8 3 2 2" xfId="7592"/>
    <cellStyle name="Normal 5 8 3 3" xfId="3797"/>
    <cellStyle name="Normal 5 8 3 3 2" xfId="8812"/>
    <cellStyle name="Normal 5 8 3 4" xfId="6685"/>
    <cellStyle name="Normal 5 8 3 5" xfId="10266"/>
    <cellStyle name="Normal 5 8 3 6" xfId="5186"/>
    <cellStyle name="Normal 5 8 4" xfId="1594"/>
    <cellStyle name="Normal 5 8 4 2" xfId="3973"/>
    <cellStyle name="Normal 5 8 4 2 2" xfId="8988"/>
    <cellStyle name="Normal 5 8 4 3" xfId="10442"/>
    <cellStyle name="Normal 5 8 4 4" xfId="6883"/>
    <cellStyle name="Normal 5 8 5" xfId="2927"/>
    <cellStyle name="Normal 5 8 5 2" xfId="7943"/>
    <cellStyle name="Normal 5 8 6" xfId="5999"/>
    <cellStyle name="Normal 5 8 7" xfId="9399"/>
    <cellStyle name="Normal 5 8 8" xfId="4476"/>
    <cellStyle name="Normal 5 8_Degree data" xfId="2740"/>
    <cellStyle name="Normal 5 9" xfId="1125"/>
    <cellStyle name="Normal 5 9 2" xfId="2076"/>
    <cellStyle name="Normal 5 9 2 2" xfId="7365"/>
    <cellStyle name="Normal 5 9 3" xfId="3406"/>
    <cellStyle name="Normal 5 9 3 2" xfId="8422"/>
    <cellStyle name="Normal 5 9 4" xfId="6481"/>
    <cellStyle name="Normal 5 9 5" xfId="9876"/>
    <cellStyle name="Normal 5 9 6" xfId="4958"/>
    <cellStyle name="Normal 5_Degree data" xfId="2643"/>
    <cellStyle name="Normal 50" xfId="58"/>
    <cellStyle name="Normal 51" xfId="59"/>
    <cellStyle name="Normal 52" xfId="54"/>
    <cellStyle name="Normal 53" xfId="76"/>
    <cellStyle name="Normal 54" xfId="77"/>
    <cellStyle name="Normal 55" xfId="78"/>
    <cellStyle name="Normal 56" xfId="107"/>
    <cellStyle name="Normal 57" xfId="61"/>
    <cellStyle name="Normal 57 10" xfId="438"/>
    <cellStyle name="Normal 57 10 2" xfId="944"/>
    <cellStyle name="Normal 57 10 2 2" xfId="1896"/>
    <cellStyle name="Normal 57 10 2 2 2" xfId="7185"/>
    <cellStyle name="Normal 57 10 2 3" xfId="3450"/>
    <cellStyle name="Normal 57 10 2 3 2" xfId="8466"/>
    <cellStyle name="Normal 57 10 2 4" xfId="6301"/>
    <cellStyle name="Normal 57 10 2 5" xfId="9920"/>
    <cellStyle name="Normal 57 10 2 6" xfId="4778"/>
    <cellStyle name="Normal 57 10 3" xfId="1169"/>
    <cellStyle name="Normal 57 10 3 2" xfId="2120"/>
    <cellStyle name="Normal 57 10 3 2 2" xfId="7409"/>
    <cellStyle name="Normal 57 10 3 3" xfId="3799"/>
    <cellStyle name="Normal 57 10 3 3 2" xfId="8814"/>
    <cellStyle name="Normal 57 10 3 4" xfId="6525"/>
    <cellStyle name="Normal 57 10 3 5" xfId="10268"/>
    <cellStyle name="Normal 57 10 3 6" xfId="5002"/>
    <cellStyle name="Normal 57 10 4" xfId="624"/>
    <cellStyle name="Normal 57 10 4 2" xfId="2612"/>
    <cellStyle name="Normal 57 10 4 2 2" xfId="7894"/>
    <cellStyle name="Normal 57 10 4 3" xfId="4275"/>
    <cellStyle name="Normal 57 10 4 3 2" xfId="9290"/>
    <cellStyle name="Normal 57 10 4 4" xfId="5982"/>
    <cellStyle name="Normal 57 10 4 5" xfId="10744"/>
    <cellStyle name="Normal 57 10 4 6" xfId="5488"/>
    <cellStyle name="Normal 57 10 5" xfId="1579"/>
    <cellStyle name="Normal 57 10 5 2" xfId="6868"/>
    <cellStyle name="Normal 57 10 6" xfId="3231"/>
    <cellStyle name="Normal 57 10 6 2" xfId="8247"/>
    <cellStyle name="Normal 57 10 7" xfId="5808"/>
    <cellStyle name="Normal 57 10 8" xfId="9701"/>
    <cellStyle name="Normal 57 10 9" xfId="4461"/>
    <cellStyle name="Normal 57 10_Degree data" xfId="2742"/>
    <cellStyle name="Normal 57 11" xfId="274"/>
    <cellStyle name="Normal 57 11 2" xfId="1170"/>
    <cellStyle name="Normal 57 11 2 2" xfId="2121"/>
    <cellStyle name="Normal 57 11 2 2 2" xfId="7410"/>
    <cellStyle name="Normal 57 11 2 3" xfId="3451"/>
    <cellStyle name="Normal 57 11 2 3 2" xfId="8467"/>
    <cellStyle name="Normal 57 11 2 4" xfId="6526"/>
    <cellStyle name="Normal 57 11 2 5" xfId="9921"/>
    <cellStyle name="Normal 57 11 2 6" xfId="5003"/>
    <cellStyle name="Normal 57 11 3" xfId="783"/>
    <cellStyle name="Normal 57 11 3 2" xfId="2451"/>
    <cellStyle name="Normal 57 11 3 2 2" xfId="7733"/>
    <cellStyle name="Normal 57 11 3 3" xfId="3800"/>
    <cellStyle name="Normal 57 11 3 3 2" xfId="8815"/>
    <cellStyle name="Normal 57 11 3 4" xfId="6140"/>
    <cellStyle name="Normal 57 11 3 5" xfId="10269"/>
    <cellStyle name="Normal 57 11 3 6" xfId="5327"/>
    <cellStyle name="Normal 57 11 4" xfId="1735"/>
    <cellStyle name="Normal 57 11 4 2" xfId="4114"/>
    <cellStyle name="Normal 57 11 4 2 2" xfId="9129"/>
    <cellStyle name="Normal 57 11 4 3" xfId="10583"/>
    <cellStyle name="Normal 57 11 4 4" xfId="7024"/>
    <cellStyle name="Normal 57 11 5" xfId="3070"/>
    <cellStyle name="Normal 57 11 5 2" xfId="8086"/>
    <cellStyle name="Normal 57 11 6" xfId="5647"/>
    <cellStyle name="Normal 57 11 7" xfId="9540"/>
    <cellStyle name="Normal 57 11 8" xfId="4617"/>
    <cellStyle name="Normal 57 11_Degree data" xfId="2743"/>
    <cellStyle name="Normal 57 12" xfId="638"/>
    <cellStyle name="Normal 57 12 2" xfId="1171"/>
    <cellStyle name="Normal 57 12 2 2" xfId="2122"/>
    <cellStyle name="Normal 57 12 2 2 2" xfId="7411"/>
    <cellStyle name="Normal 57 12 2 3" xfId="3452"/>
    <cellStyle name="Normal 57 12 2 3 2" xfId="8468"/>
    <cellStyle name="Normal 57 12 2 4" xfId="6527"/>
    <cellStyle name="Normal 57 12 2 5" xfId="9922"/>
    <cellStyle name="Normal 57 12 2 6" xfId="5004"/>
    <cellStyle name="Normal 57 12 3" xfId="1383"/>
    <cellStyle name="Normal 57 12 3 2" xfId="2306"/>
    <cellStyle name="Normal 57 12 3 2 2" xfId="7588"/>
    <cellStyle name="Normal 57 12 3 3" xfId="3801"/>
    <cellStyle name="Normal 57 12 3 3 2" xfId="8816"/>
    <cellStyle name="Normal 57 12 3 4" xfId="6679"/>
    <cellStyle name="Normal 57 12 3 5" xfId="10270"/>
    <cellStyle name="Normal 57 12 3 6" xfId="5182"/>
    <cellStyle name="Normal 57 12 4" xfId="1590"/>
    <cellStyle name="Normal 57 12 4 2" xfId="3969"/>
    <cellStyle name="Normal 57 12 4 2 2" xfId="8984"/>
    <cellStyle name="Normal 57 12 4 3" xfId="10438"/>
    <cellStyle name="Normal 57 12 4 4" xfId="6879"/>
    <cellStyle name="Normal 57 12 5" xfId="2923"/>
    <cellStyle name="Normal 57 12 5 2" xfId="7939"/>
    <cellStyle name="Normal 57 12 6" xfId="5995"/>
    <cellStyle name="Normal 57 12 7" xfId="9395"/>
    <cellStyle name="Normal 57 12 8" xfId="4472"/>
    <cellStyle name="Normal 57 12_Degree data" xfId="2744"/>
    <cellStyle name="Normal 57 13" xfId="1168"/>
    <cellStyle name="Normal 57 13 2" xfId="2119"/>
    <cellStyle name="Normal 57 13 2 2" xfId="7408"/>
    <cellStyle name="Normal 57 13 3" xfId="3449"/>
    <cellStyle name="Normal 57 13 3 2" xfId="8465"/>
    <cellStyle name="Normal 57 13 4" xfId="6524"/>
    <cellStyle name="Normal 57 13 5" xfId="9919"/>
    <cellStyle name="Normal 57 13 6" xfId="5001"/>
    <cellStyle name="Normal 57 14" xfId="452"/>
    <cellStyle name="Normal 57 14 2" xfId="2276"/>
    <cellStyle name="Normal 57 14 2 2" xfId="7558"/>
    <cellStyle name="Normal 57 14 3" xfId="3798"/>
    <cellStyle name="Normal 57 14 3 2" xfId="8813"/>
    <cellStyle name="Normal 57 14 4" xfId="5819"/>
    <cellStyle name="Normal 57 14 5" xfId="10267"/>
    <cellStyle name="Normal 57 14 6" xfId="5152"/>
    <cellStyle name="Normal 57 15" xfId="1413"/>
    <cellStyle name="Normal 57 15 2" xfId="3939"/>
    <cellStyle name="Normal 57 15 2 2" xfId="8954"/>
    <cellStyle name="Normal 57 15 3" xfId="10408"/>
    <cellStyle name="Normal 57 15 4" xfId="6706"/>
    <cellStyle name="Normal 57 16" xfId="2892"/>
    <cellStyle name="Normal 57 16 2" xfId="9365"/>
    <cellStyle name="Normal 57 16 3" xfId="7908"/>
    <cellStyle name="Normal 57 17" xfId="5502"/>
    <cellStyle name="Normal 57 18" xfId="9322"/>
    <cellStyle name="Normal 57 19" xfId="4300"/>
    <cellStyle name="Normal 57 2" xfId="101"/>
    <cellStyle name="Normal 57 3" xfId="91"/>
    <cellStyle name="Normal 57 3 10" xfId="1428"/>
    <cellStyle name="Normal 57 3 10 2" xfId="3943"/>
    <cellStyle name="Normal 57 3 10 2 2" xfId="8958"/>
    <cellStyle name="Normal 57 3 10 3" xfId="10412"/>
    <cellStyle name="Normal 57 3 10 4" xfId="6719"/>
    <cellStyle name="Normal 57 3 11" xfId="2896"/>
    <cellStyle name="Normal 57 3 11 2" xfId="9369"/>
    <cellStyle name="Normal 57 3 11 3" xfId="7912"/>
    <cellStyle name="Normal 57 3 12" xfId="5508"/>
    <cellStyle name="Normal 57 3 13" xfId="9329"/>
    <cellStyle name="Normal 57 3 14" xfId="4313"/>
    <cellStyle name="Normal 57 3 2" xfId="149"/>
    <cellStyle name="Normal 57 3 2 10" xfId="5533"/>
    <cellStyle name="Normal 57 3 2 11" xfId="9351"/>
    <cellStyle name="Normal 57 3 2 12" xfId="4343"/>
    <cellStyle name="Normal 57 3 2 2" xfId="260"/>
    <cellStyle name="Normal 57 3 2 2 10" xfId="4386"/>
    <cellStyle name="Normal 57 3 2 2 2" xfId="362"/>
    <cellStyle name="Normal 57 3 2 2 2 2" xfId="1175"/>
    <cellStyle name="Normal 57 3 2 2 2 2 2" xfId="2126"/>
    <cellStyle name="Normal 57 3 2 2 2 2 2 2" xfId="7415"/>
    <cellStyle name="Normal 57 3 2 2 2 2 3" xfId="3456"/>
    <cellStyle name="Normal 57 3 2 2 2 2 3 2" xfId="8472"/>
    <cellStyle name="Normal 57 3 2 2 2 2 4" xfId="6531"/>
    <cellStyle name="Normal 57 3 2 2 2 2 5" xfId="9926"/>
    <cellStyle name="Normal 57 3 2 2 2 2 6" xfId="5008"/>
    <cellStyle name="Normal 57 3 2 2 2 3" xfId="869"/>
    <cellStyle name="Normal 57 3 2 2 2 3 2" xfId="2537"/>
    <cellStyle name="Normal 57 3 2 2 2 3 2 2" xfId="7819"/>
    <cellStyle name="Normal 57 3 2 2 2 3 3" xfId="3805"/>
    <cellStyle name="Normal 57 3 2 2 2 3 3 2" xfId="8820"/>
    <cellStyle name="Normal 57 3 2 2 2 3 4" xfId="6226"/>
    <cellStyle name="Normal 57 3 2 2 2 3 5" xfId="10274"/>
    <cellStyle name="Normal 57 3 2 2 2 3 6" xfId="5413"/>
    <cellStyle name="Normal 57 3 2 2 2 4" xfId="1821"/>
    <cellStyle name="Normal 57 3 2 2 2 4 2" xfId="4200"/>
    <cellStyle name="Normal 57 3 2 2 2 4 2 2" xfId="9215"/>
    <cellStyle name="Normal 57 3 2 2 2 4 3" xfId="10669"/>
    <cellStyle name="Normal 57 3 2 2 2 4 4" xfId="7110"/>
    <cellStyle name="Normal 57 3 2 2 2 5" xfId="3156"/>
    <cellStyle name="Normal 57 3 2 2 2 5 2" xfId="8172"/>
    <cellStyle name="Normal 57 3 2 2 2 6" xfId="5733"/>
    <cellStyle name="Normal 57 3 2 2 2 7" xfId="9626"/>
    <cellStyle name="Normal 57 3 2 2 2 8" xfId="4703"/>
    <cellStyle name="Normal 57 3 2 2 2_Degree data" xfId="2748"/>
    <cellStyle name="Normal 57 3 2 2 3" xfId="769"/>
    <cellStyle name="Normal 57 3 2 2 3 2" xfId="1721"/>
    <cellStyle name="Normal 57 3 2 2 3 2 2" xfId="7010"/>
    <cellStyle name="Normal 57 3 2 2 3 3" xfId="3455"/>
    <cellStyle name="Normal 57 3 2 2 3 3 2" xfId="8471"/>
    <cellStyle name="Normal 57 3 2 2 3 4" xfId="6126"/>
    <cellStyle name="Normal 57 3 2 2 3 5" xfId="9925"/>
    <cellStyle name="Normal 57 3 2 2 3 6" xfId="4603"/>
    <cellStyle name="Normal 57 3 2 2 4" xfId="1174"/>
    <cellStyle name="Normal 57 3 2 2 4 2" xfId="2125"/>
    <cellStyle name="Normal 57 3 2 2 4 2 2" xfId="7414"/>
    <cellStyle name="Normal 57 3 2 2 4 3" xfId="3804"/>
    <cellStyle name="Normal 57 3 2 2 4 3 2" xfId="8819"/>
    <cellStyle name="Normal 57 3 2 2 4 4" xfId="6530"/>
    <cellStyle name="Normal 57 3 2 2 4 5" xfId="10273"/>
    <cellStyle name="Normal 57 3 2 2 4 6" xfId="5007"/>
    <cellStyle name="Normal 57 3 2 2 5" xfId="549"/>
    <cellStyle name="Normal 57 3 2 2 5 2" xfId="2437"/>
    <cellStyle name="Normal 57 3 2 2 5 2 2" xfId="7719"/>
    <cellStyle name="Normal 57 3 2 2 5 3" xfId="4100"/>
    <cellStyle name="Normal 57 3 2 2 5 3 2" xfId="9115"/>
    <cellStyle name="Normal 57 3 2 2 5 4" xfId="5907"/>
    <cellStyle name="Normal 57 3 2 2 5 5" xfId="10569"/>
    <cellStyle name="Normal 57 3 2 2 5 6" xfId="5313"/>
    <cellStyle name="Normal 57 3 2 2 6" xfId="1504"/>
    <cellStyle name="Normal 57 3 2 2 6 2" xfId="6793"/>
    <cellStyle name="Normal 57 3 2 2 7" xfId="3056"/>
    <cellStyle name="Normal 57 3 2 2 7 2" xfId="8072"/>
    <cellStyle name="Normal 57 3 2 2 8" xfId="5633"/>
    <cellStyle name="Normal 57 3 2 2 9" xfId="9526"/>
    <cellStyle name="Normal 57 3 2 2_Degree data" xfId="2747"/>
    <cellStyle name="Normal 57 3 2 3" xfId="215"/>
    <cellStyle name="Normal 57 3 2 3 10" xfId="4447"/>
    <cellStyle name="Normal 57 3 2 3 2" xfId="424"/>
    <cellStyle name="Normal 57 3 2 3 2 2" xfId="1177"/>
    <cellStyle name="Normal 57 3 2 3 2 2 2" xfId="2128"/>
    <cellStyle name="Normal 57 3 2 3 2 2 2 2" xfId="7417"/>
    <cellStyle name="Normal 57 3 2 3 2 2 3" xfId="3458"/>
    <cellStyle name="Normal 57 3 2 3 2 2 3 2" xfId="8474"/>
    <cellStyle name="Normal 57 3 2 3 2 2 4" xfId="6533"/>
    <cellStyle name="Normal 57 3 2 3 2 2 5" xfId="9928"/>
    <cellStyle name="Normal 57 3 2 3 2 2 6" xfId="5010"/>
    <cellStyle name="Normal 57 3 2 3 2 3" xfId="930"/>
    <cellStyle name="Normal 57 3 2 3 2 3 2" xfId="2598"/>
    <cellStyle name="Normal 57 3 2 3 2 3 2 2" xfId="7880"/>
    <cellStyle name="Normal 57 3 2 3 2 3 3" xfId="3807"/>
    <cellStyle name="Normal 57 3 2 3 2 3 3 2" xfId="8822"/>
    <cellStyle name="Normal 57 3 2 3 2 3 4" xfId="6287"/>
    <cellStyle name="Normal 57 3 2 3 2 3 5" xfId="10276"/>
    <cellStyle name="Normal 57 3 2 3 2 3 6" xfId="5474"/>
    <cellStyle name="Normal 57 3 2 3 2 4" xfId="1882"/>
    <cellStyle name="Normal 57 3 2 3 2 4 2" xfId="4261"/>
    <cellStyle name="Normal 57 3 2 3 2 4 2 2" xfId="9276"/>
    <cellStyle name="Normal 57 3 2 3 2 4 3" xfId="10730"/>
    <cellStyle name="Normal 57 3 2 3 2 4 4" xfId="7171"/>
    <cellStyle name="Normal 57 3 2 3 2 5" xfId="3217"/>
    <cellStyle name="Normal 57 3 2 3 2 5 2" xfId="8233"/>
    <cellStyle name="Normal 57 3 2 3 2 6" xfId="5794"/>
    <cellStyle name="Normal 57 3 2 3 2 7" xfId="9687"/>
    <cellStyle name="Normal 57 3 2 3 2 8" xfId="4764"/>
    <cellStyle name="Normal 57 3 2 3 2_Degree data" xfId="2750"/>
    <cellStyle name="Normal 57 3 2 3 3" xfId="726"/>
    <cellStyle name="Normal 57 3 2 3 3 2" xfId="1678"/>
    <cellStyle name="Normal 57 3 2 3 3 2 2" xfId="6967"/>
    <cellStyle name="Normal 57 3 2 3 3 3" xfId="3457"/>
    <cellStyle name="Normal 57 3 2 3 3 3 2" xfId="8473"/>
    <cellStyle name="Normal 57 3 2 3 3 4" xfId="6083"/>
    <cellStyle name="Normal 57 3 2 3 3 5" xfId="9927"/>
    <cellStyle name="Normal 57 3 2 3 3 6" xfId="4560"/>
    <cellStyle name="Normal 57 3 2 3 4" xfId="1176"/>
    <cellStyle name="Normal 57 3 2 3 4 2" xfId="2127"/>
    <cellStyle name="Normal 57 3 2 3 4 2 2" xfId="7416"/>
    <cellStyle name="Normal 57 3 2 3 4 3" xfId="3806"/>
    <cellStyle name="Normal 57 3 2 3 4 3 2" xfId="8821"/>
    <cellStyle name="Normal 57 3 2 3 4 4" xfId="6532"/>
    <cellStyle name="Normal 57 3 2 3 4 5" xfId="10275"/>
    <cellStyle name="Normal 57 3 2 3 4 6" xfId="5009"/>
    <cellStyle name="Normal 57 3 2 3 5" xfId="610"/>
    <cellStyle name="Normal 57 3 2 3 5 2" xfId="2394"/>
    <cellStyle name="Normal 57 3 2 3 5 2 2" xfId="7676"/>
    <cellStyle name="Normal 57 3 2 3 5 3" xfId="4057"/>
    <cellStyle name="Normal 57 3 2 3 5 3 2" xfId="9072"/>
    <cellStyle name="Normal 57 3 2 3 5 4" xfId="5968"/>
    <cellStyle name="Normal 57 3 2 3 5 5" xfId="10526"/>
    <cellStyle name="Normal 57 3 2 3 5 6" xfId="5270"/>
    <cellStyle name="Normal 57 3 2 3 6" xfId="1565"/>
    <cellStyle name="Normal 57 3 2 3 6 2" xfId="6854"/>
    <cellStyle name="Normal 57 3 2 3 7" xfId="3013"/>
    <cellStyle name="Normal 57 3 2 3 7 2" xfId="8029"/>
    <cellStyle name="Normal 57 3 2 3 8" xfId="5590"/>
    <cellStyle name="Normal 57 3 2 3 9" xfId="9483"/>
    <cellStyle name="Normal 57 3 2 3_Degree data" xfId="2749"/>
    <cellStyle name="Normal 57 3 2 4" xfId="317"/>
    <cellStyle name="Normal 57 3 2 4 2" xfId="1178"/>
    <cellStyle name="Normal 57 3 2 4 2 2" xfId="2129"/>
    <cellStyle name="Normal 57 3 2 4 2 2 2" xfId="7418"/>
    <cellStyle name="Normal 57 3 2 4 2 3" xfId="3459"/>
    <cellStyle name="Normal 57 3 2 4 2 3 2" xfId="8475"/>
    <cellStyle name="Normal 57 3 2 4 2 4" xfId="6534"/>
    <cellStyle name="Normal 57 3 2 4 2 5" xfId="9929"/>
    <cellStyle name="Normal 57 3 2 4 2 6" xfId="5011"/>
    <cellStyle name="Normal 57 3 2 4 3" xfId="826"/>
    <cellStyle name="Normal 57 3 2 4 3 2" xfId="2494"/>
    <cellStyle name="Normal 57 3 2 4 3 2 2" xfId="7776"/>
    <cellStyle name="Normal 57 3 2 4 3 3" xfId="3808"/>
    <cellStyle name="Normal 57 3 2 4 3 3 2" xfId="8823"/>
    <cellStyle name="Normal 57 3 2 4 3 4" xfId="6183"/>
    <cellStyle name="Normal 57 3 2 4 3 5" xfId="10277"/>
    <cellStyle name="Normal 57 3 2 4 3 6" xfId="5370"/>
    <cellStyle name="Normal 57 3 2 4 4" xfId="1778"/>
    <cellStyle name="Normal 57 3 2 4 4 2" xfId="4157"/>
    <cellStyle name="Normal 57 3 2 4 4 2 2" xfId="9172"/>
    <cellStyle name="Normal 57 3 2 4 4 3" xfId="10626"/>
    <cellStyle name="Normal 57 3 2 4 4 4" xfId="7067"/>
    <cellStyle name="Normal 57 3 2 4 5" xfId="3113"/>
    <cellStyle name="Normal 57 3 2 4 5 2" xfId="8129"/>
    <cellStyle name="Normal 57 3 2 4 6" xfId="5690"/>
    <cellStyle name="Normal 57 3 2 4 7" xfId="9583"/>
    <cellStyle name="Normal 57 3 2 4 8" xfId="4660"/>
    <cellStyle name="Normal 57 3 2 4_Degree data" xfId="2751"/>
    <cellStyle name="Normal 57 3 2 5" xfId="669"/>
    <cellStyle name="Normal 57 3 2 5 2" xfId="1179"/>
    <cellStyle name="Normal 57 3 2 5 2 2" xfId="2130"/>
    <cellStyle name="Normal 57 3 2 5 2 2 2" xfId="7419"/>
    <cellStyle name="Normal 57 3 2 5 2 3" xfId="3460"/>
    <cellStyle name="Normal 57 3 2 5 2 3 2" xfId="8476"/>
    <cellStyle name="Normal 57 3 2 5 2 4" xfId="6535"/>
    <cellStyle name="Normal 57 3 2 5 2 5" xfId="9930"/>
    <cellStyle name="Normal 57 3 2 5 2 6" xfId="5012"/>
    <cellStyle name="Normal 57 3 2 5 3" xfId="1399"/>
    <cellStyle name="Normal 57 3 2 5 3 2" xfId="2337"/>
    <cellStyle name="Normal 57 3 2 5 3 2 2" xfId="7619"/>
    <cellStyle name="Normal 57 3 2 5 3 3" xfId="3809"/>
    <cellStyle name="Normal 57 3 2 5 3 3 2" xfId="8824"/>
    <cellStyle name="Normal 57 3 2 5 3 4" xfId="6695"/>
    <cellStyle name="Normal 57 3 2 5 3 5" xfId="10278"/>
    <cellStyle name="Normal 57 3 2 5 3 6" xfId="5213"/>
    <cellStyle name="Normal 57 3 2 5 4" xfId="1621"/>
    <cellStyle name="Normal 57 3 2 5 4 2" xfId="4000"/>
    <cellStyle name="Normal 57 3 2 5 4 2 2" xfId="9015"/>
    <cellStyle name="Normal 57 3 2 5 4 3" xfId="10469"/>
    <cellStyle name="Normal 57 3 2 5 4 4" xfId="6910"/>
    <cellStyle name="Normal 57 3 2 5 5" xfId="2954"/>
    <cellStyle name="Normal 57 3 2 5 5 2" xfId="7970"/>
    <cellStyle name="Normal 57 3 2 5 6" xfId="6026"/>
    <cellStyle name="Normal 57 3 2 5 7" xfId="9426"/>
    <cellStyle name="Normal 57 3 2 5 8" xfId="4503"/>
    <cellStyle name="Normal 57 3 2 5_Degree data" xfId="2752"/>
    <cellStyle name="Normal 57 3 2 6" xfId="1173"/>
    <cellStyle name="Normal 57 3 2 6 2" xfId="2124"/>
    <cellStyle name="Normal 57 3 2 6 2 2" xfId="7413"/>
    <cellStyle name="Normal 57 3 2 6 3" xfId="3454"/>
    <cellStyle name="Normal 57 3 2 6 3 2" xfId="8470"/>
    <cellStyle name="Normal 57 3 2 6 4" xfId="6529"/>
    <cellStyle name="Normal 57 3 2 6 5" xfId="9924"/>
    <cellStyle name="Normal 57 3 2 6 6" xfId="5006"/>
    <cellStyle name="Normal 57 3 2 7" xfId="503"/>
    <cellStyle name="Normal 57 3 2 7 2" xfId="2292"/>
    <cellStyle name="Normal 57 3 2 7 2 2" xfId="7574"/>
    <cellStyle name="Normal 57 3 2 7 3" xfId="3803"/>
    <cellStyle name="Normal 57 3 2 7 3 2" xfId="8818"/>
    <cellStyle name="Normal 57 3 2 7 4" xfId="5864"/>
    <cellStyle name="Normal 57 3 2 7 5" xfId="10272"/>
    <cellStyle name="Normal 57 3 2 7 6" xfId="5168"/>
    <cellStyle name="Normal 57 3 2 8" xfId="1461"/>
    <cellStyle name="Normal 57 3 2 8 2" xfId="3955"/>
    <cellStyle name="Normal 57 3 2 8 2 2" xfId="8970"/>
    <cellStyle name="Normal 57 3 2 8 3" xfId="10424"/>
    <cellStyle name="Normal 57 3 2 8 4" xfId="6750"/>
    <cellStyle name="Normal 57 3 2 9" xfId="2909"/>
    <cellStyle name="Normal 57 3 2 9 2" xfId="9381"/>
    <cellStyle name="Normal 57 3 2 9 3" xfId="7925"/>
    <cellStyle name="Normal 57 3 2_Degree data" xfId="2746"/>
    <cellStyle name="Normal 57 3 3" xfId="126"/>
    <cellStyle name="Normal 57 3 3 10" xfId="5519"/>
    <cellStyle name="Normal 57 3 3 11" xfId="9339"/>
    <cellStyle name="Normal 57 3 3 12" xfId="4331"/>
    <cellStyle name="Normal 57 3 3 2" xfId="247"/>
    <cellStyle name="Normal 57 3 3 2 10" xfId="4374"/>
    <cellStyle name="Normal 57 3 3 2 2" xfId="349"/>
    <cellStyle name="Normal 57 3 3 2 2 2" xfId="1182"/>
    <cellStyle name="Normal 57 3 3 2 2 2 2" xfId="2133"/>
    <cellStyle name="Normal 57 3 3 2 2 2 2 2" xfId="7422"/>
    <cellStyle name="Normal 57 3 3 2 2 2 3" xfId="3463"/>
    <cellStyle name="Normal 57 3 3 2 2 2 3 2" xfId="8479"/>
    <cellStyle name="Normal 57 3 3 2 2 2 4" xfId="6538"/>
    <cellStyle name="Normal 57 3 3 2 2 2 5" xfId="9933"/>
    <cellStyle name="Normal 57 3 3 2 2 2 6" xfId="5015"/>
    <cellStyle name="Normal 57 3 3 2 2 3" xfId="857"/>
    <cellStyle name="Normal 57 3 3 2 2 3 2" xfId="2525"/>
    <cellStyle name="Normal 57 3 3 2 2 3 2 2" xfId="7807"/>
    <cellStyle name="Normal 57 3 3 2 2 3 3" xfId="3812"/>
    <cellStyle name="Normal 57 3 3 2 2 3 3 2" xfId="8827"/>
    <cellStyle name="Normal 57 3 3 2 2 3 4" xfId="6214"/>
    <cellStyle name="Normal 57 3 3 2 2 3 5" xfId="10281"/>
    <cellStyle name="Normal 57 3 3 2 2 3 6" xfId="5401"/>
    <cellStyle name="Normal 57 3 3 2 2 4" xfId="1809"/>
    <cellStyle name="Normal 57 3 3 2 2 4 2" xfId="4188"/>
    <cellStyle name="Normal 57 3 3 2 2 4 2 2" xfId="9203"/>
    <cellStyle name="Normal 57 3 3 2 2 4 3" xfId="10657"/>
    <cellStyle name="Normal 57 3 3 2 2 4 4" xfId="7098"/>
    <cellStyle name="Normal 57 3 3 2 2 5" xfId="3144"/>
    <cellStyle name="Normal 57 3 3 2 2 5 2" xfId="8160"/>
    <cellStyle name="Normal 57 3 3 2 2 6" xfId="5721"/>
    <cellStyle name="Normal 57 3 3 2 2 7" xfId="9614"/>
    <cellStyle name="Normal 57 3 3 2 2 8" xfId="4691"/>
    <cellStyle name="Normal 57 3 3 2 2_Degree data" xfId="2755"/>
    <cellStyle name="Normal 57 3 3 2 3" xfId="757"/>
    <cellStyle name="Normal 57 3 3 2 3 2" xfId="1709"/>
    <cellStyle name="Normal 57 3 3 2 3 2 2" xfId="6998"/>
    <cellStyle name="Normal 57 3 3 2 3 3" xfId="3462"/>
    <cellStyle name="Normal 57 3 3 2 3 3 2" xfId="8478"/>
    <cellStyle name="Normal 57 3 3 2 3 4" xfId="6114"/>
    <cellStyle name="Normal 57 3 3 2 3 5" xfId="9932"/>
    <cellStyle name="Normal 57 3 3 2 3 6" xfId="4591"/>
    <cellStyle name="Normal 57 3 3 2 4" xfId="1181"/>
    <cellStyle name="Normal 57 3 3 2 4 2" xfId="2132"/>
    <cellStyle name="Normal 57 3 3 2 4 2 2" xfId="7421"/>
    <cellStyle name="Normal 57 3 3 2 4 3" xfId="3811"/>
    <cellStyle name="Normal 57 3 3 2 4 3 2" xfId="8826"/>
    <cellStyle name="Normal 57 3 3 2 4 4" xfId="6537"/>
    <cellStyle name="Normal 57 3 3 2 4 5" xfId="10280"/>
    <cellStyle name="Normal 57 3 3 2 4 6" xfId="5014"/>
    <cellStyle name="Normal 57 3 3 2 5" xfId="536"/>
    <cellStyle name="Normal 57 3 3 2 5 2" xfId="2425"/>
    <cellStyle name="Normal 57 3 3 2 5 2 2" xfId="7707"/>
    <cellStyle name="Normal 57 3 3 2 5 3" xfId="4088"/>
    <cellStyle name="Normal 57 3 3 2 5 3 2" xfId="9103"/>
    <cellStyle name="Normal 57 3 3 2 5 4" xfId="5895"/>
    <cellStyle name="Normal 57 3 3 2 5 5" xfId="10557"/>
    <cellStyle name="Normal 57 3 3 2 5 6" xfId="5301"/>
    <cellStyle name="Normal 57 3 3 2 6" xfId="1492"/>
    <cellStyle name="Normal 57 3 3 2 6 2" xfId="6781"/>
    <cellStyle name="Normal 57 3 3 2 7" xfId="3044"/>
    <cellStyle name="Normal 57 3 3 2 7 2" xfId="8060"/>
    <cellStyle name="Normal 57 3 3 2 8" xfId="5621"/>
    <cellStyle name="Normal 57 3 3 2 9" xfId="9514"/>
    <cellStyle name="Normal 57 3 3 2_Degree data" xfId="2754"/>
    <cellStyle name="Normal 57 3 3 3" xfId="202"/>
    <cellStyle name="Normal 57 3 3 3 10" xfId="4436"/>
    <cellStyle name="Normal 57 3 3 3 2" xfId="413"/>
    <cellStyle name="Normal 57 3 3 3 2 2" xfId="1184"/>
    <cellStyle name="Normal 57 3 3 3 2 2 2" xfId="2135"/>
    <cellStyle name="Normal 57 3 3 3 2 2 2 2" xfId="7424"/>
    <cellStyle name="Normal 57 3 3 3 2 2 3" xfId="3465"/>
    <cellStyle name="Normal 57 3 3 3 2 2 3 2" xfId="8481"/>
    <cellStyle name="Normal 57 3 3 3 2 2 4" xfId="6540"/>
    <cellStyle name="Normal 57 3 3 3 2 2 5" xfId="9935"/>
    <cellStyle name="Normal 57 3 3 3 2 2 6" xfId="5017"/>
    <cellStyle name="Normal 57 3 3 3 2 3" xfId="919"/>
    <cellStyle name="Normal 57 3 3 3 2 3 2" xfId="2587"/>
    <cellStyle name="Normal 57 3 3 3 2 3 2 2" xfId="7869"/>
    <cellStyle name="Normal 57 3 3 3 2 3 3" xfId="3814"/>
    <cellStyle name="Normal 57 3 3 3 2 3 3 2" xfId="8829"/>
    <cellStyle name="Normal 57 3 3 3 2 3 4" xfId="6276"/>
    <cellStyle name="Normal 57 3 3 3 2 3 5" xfId="10283"/>
    <cellStyle name="Normal 57 3 3 3 2 3 6" xfId="5463"/>
    <cellStyle name="Normal 57 3 3 3 2 4" xfId="1871"/>
    <cellStyle name="Normal 57 3 3 3 2 4 2" xfId="4250"/>
    <cellStyle name="Normal 57 3 3 3 2 4 2 2" xfId="9265"/>
    <cellStyle name="Normal 57 3 3 3 2 4 3" xfId="10719"/>
    <cellStyle name="Normal 57 3 3 3 2 4 4" xfId="7160"/>
    <cellStyle name="Normal 57 3 3 3 2 5" xfId="3206"/>
    <cellStyle name="Normal 57 3 3 3 2 5 2" xfId="8222"/>
    <cellStyle name="Normal 57 3 3 3 2 6" xfId="5783"/>
    <cellStyle name="Normal 57 3 3 3 2 7" xfId="9676"/>
    <cellStyle name="Normal 57 3 3 3 2 8" xfId="4753"/>
    <cellStyle name="Normal 57 3 3 3 2_Degree data" xfId="2757"/>
    <cellStyle name="Normal 57 3 3 3 3" xfId="714"/>
    <cellStyle name="Normal 57 3 3 3 3 2" xfId="1666"/>
    <cellStyle name="Normal 57 3 3 3 3 2 2" xfId="6955"/>
    <cellStyle name="Normal 57 3 3 3 3 3" xfId="3464"/>
    <cellStyle name="Normal 57 3 3 3 3 3 2" xfId="8480"/>
    <cellStyle name="Normal 57 3 3 3 3 4" xfId="6071"/>
    <cellStyle name="Normal 57 3 3 3 3 5" xfId="9934"/>
    <cellStyle name="Normal 57 3 3 3 3 6" xfId="4548"/>
    <cellStyle name="Normal 57 3 3 3 4" xfId="1183"/>
    <cellStyle name="Normal 57 3 3 3 4 2" xfId="2134"/>
    <cellStyle name="Normal 57 3 3 3 4 2 2" xfId="7423"/>
    <cellStyle name="Normal 57 3 3 3 4 3" xfId="3813"/>
    <cellStyle name="Normal 57 3 3 3 4 3 2" xfId="8828"/>
    <cellStyle name="Normal 57 3 3 3 4 4" xfId="6539"/>
    <cellStyle name="Normal 57 3 3 3 4 5" xfId="10282"/>
    <cellStyle name="Normal 57 3 3 3 4 6" xfId="5016"/>
    <cellStyle name="Normal 57 3 3 3 5" xfId="599"/>
    <cellStyle name="Normal 57 3 3 3 5 2" xfId="2382"/>
    <cellStyle name="Normal 57 3 3 3 5 2 2" xfId="7664"/>
    <cellStyle name="Normal 57 3 3 3 5 3" xfId="4045"/>
    <cellStyle name="Normal 57 3 3 3 5 3 2" xfId="9060"/>
    <cellStyle name="Normal 57 3 3 3 5 4" xfId="5957"/>
    <cellStyle name="Normal 57 3 3 3 5 5" xfId="10514"/>
    <cellStyle name="Normal 57 3 3 3 5 6" xfId="5258"/>
    <cellStyle name="Normal 57 3 3 3 6" xfId="1554"/>
    <cellStyle name="Normal 57 3 3 3 6 2" xfId="6843"/>
    <cellStyle name="Normal 57 3 3 3 7" xfId="3001"/>
    <cellStyle name="Normal 57 3 3 3 7 2" xfId="8017"/>
    <cellStyle name="Normal 57 3 3 3 8" xfId="5578"/>
    <cellStyle name="Normal 57 3 3 3 9" xfId="9471"/>
    <cellStyle name="Normal 57 3 3 3_Degree data" xfId="2756"/>
    <cellStyle name="Normal 57 3 3 4" xfId="305"/>
    <cellStyle name="Normal 57 3 3 4 2" xfId="1185"/>
    <cellStyle name="Normal 57 3 3 4 2 2" xfId="2136"/>
    <cellStyle name="Normal 57 3 3 4 2 2 2" xfId="7425"/>
    <cellStyle name="Normal 57 3 3 4 2 3" xfId="3466"/>
    <cellStyle name="Normal 57 3 3 4 2 3 2" xfId="8482"/>
    <cellStyle name="Normal 57 3 3 4 2 4" xfId="6541"/>
    <cellStyle name="Normal 57 3 3 4 2 5" xfId="9936"/>
    <cellStyle name="Normal 57 3 3 4 2 6" xfId="5018"/>
    <cellStyle name="Normal 57 3 3 4 3" xfId="814"/>
    <cellStyle name="Normal 57 3 3 4 3 2" xfId="2482"/>
    <cellStyle name="Normal 57 3 3 4 3 2 2" xfId="7764"/>
    <cellStyle name="Normal 57 3 3 4 3 3" xfId="3815"/>
    <cellStyle name="Normal 57 3 3 4 3 3 2" xfId="8830"/>
    <cellStyle name="Normal 57 3 3 4 3 4" xfId="6171"/>
    <cellStyle name="Normal 57 3 3 4 3 5" xfId="10284"/>
    <cellStyle name="Normal 57 3 3 4 3 6" xfId="5358"/>
    <cellStyle name="Normal 57 3 3 4 4" xfId="1766"/>
    <cellStyle name="Normal 57 3 3 4 4 2" xfId="4145"/>
    <cellStyle name="Normal 57 3 3 4 4 2 2" xfId="9160"/>
    <cellStyle name="Normal 57 3 3 4 4 3" xfId="10614"/>
    <cellStyle name="Normal 57 3 3 4 4 4" xfId="7055"/>
    <cellStyle name="Normal 57 3 3 4 5" xfId="3101"/>
    <cellStyle name="Normal 57 3 3 4 5 2" xfId="8117"/>
    <cellStyle name="Normal 57 3 3 4 6" xfId="5678"/>
    <cellStyle name="Normal 57 3 3 4 7" xfId="9571"/>
    <cellStyle name="Normal 57 3 3 4 8" xfId="4648"/>
    <cellStyle name="Normal 57 3 3 4_Degree data" xfId="2758"/>
    <cellStyle name="Normal 57 3 3 5" xfId="655"/>
    <cellStyle name="Normal 57 3 3 5 2" xfId="1607"/>
    <cellStyle name="Normal 57 3 3 5 2 2" xfId="6896"/>
    <cellStyle name="Normal 57 3 3 5 3" xfId="3461"/>
    <cellStyle name="Normal 57 3 3 5 3 2" xfId="8477"/>
    <cellStyle name="Normal 57 3 3 5 4" xfId="6012"/>
    <cellStyle name="Normal 57 3 3 5 5" xfId="9931"/>
    <cellStyle name="Normal 57 3 3 5 6" xfId="4489"/>
    <cellStyle name="Normal 57 3 3 6" xfId="1180"/>
    <cellStyle name="Normal 57 3 3 6 2" xfId="2131"/>
    <cellStyle name="Normal 57 3 3 6 2 2" xfId="7420"/>
    <cellStyle name="Normal 57 3 3 6 3" xfId="3810"/>
    <cellStyle name="Normal 57 3 3 6 3 2" xfId="8825"/>
    <cellStyle name="Normal 57 3 3 6 4" xfId="6536"/>
    <cellStyle name="Normal 57 3 3 6 5" xfId="10279"/>
    <cellStyle name="Normal 57 3 3 6 6" xfId="5013"/>
    <cellStyle name="Normal 57 3 3 7" xfId="490"/>
    <cellStyle name="Normal 57 3 3 7 2" xfId="2323"/>
    <cellStyle name="Normal 57 3 3 7 2 2" xfId="7605"/>
    <cellStyle name="Normal 57 3 3 7 3" xfId="3986"/>
    <cellStyle name="Normal 57 3 3 7 3 2" xfId="9001"/>
    <cellStyle name="Normal 57 3 3 7 4" xfId="5851"/>
    <cellStyle name="Normal 57 3 3 7 5" xfId="10455"/>
    <cellStyle name="Normal 57 3 3 7 6" xfId="5199"/>
    <cellStyle name="Normal 57 3 3 8" xfId="1449"/>
    <cellStyle name="Normal 57 3 3 8 2" xfId="9412"/>
    <cellStyle name="Normal 57 3 3 8 3" xfId="6738"/>
    <cellStyle name="Normal 57 3 3 9" xfId="2940"/>
    <cellStyle name="Normal 57 3 3 9 2" xfId="7956"/>
    <cellStyle name="Normal 57 3 3_Degree data" xfId="2753"/>
    <cellStyle name="Normal 57 3 4" xfId="241"/>
    <cellStyle name="Normal 57 3 4 10" xfId="4368"/>
    <cellStyle name="Normal 57 3 4 2" xfId="343"/>
    <cellStyle name="Normal 57 3 4 2 2" xfId="1187"/>
    <cellStyle name="Normal 57 3 4 2 2 2" xfId="2138"/>
    <cellStyle name="Normal 57 3 4 2 2 2 2" xfId="7427"/>
    <cellStyle name="Normal 57 3 4 2 2 3" xfId="3468"/>
    <cellStyle name="Normal 57 3 4 2 2 3 2" xfId="8484"/>
    <cellStyle name="Normal 57 3 4 2 2 4" xfId="6543"/>
    <cellStyle name="Normal 57 3 4 2 2 5" xfId="9938"/>
    <cellStyle name="Normal 57 3 4 2 2 6" xfId="5020"/>
    <cellStyle name="Normal 57 3 4 2 3" xfId="851"/>
    <cellStyle name="Normal 57 3 4 2 3 2" xfId="2519"/>
    <cellStyle name="Normal 57 3 4 2 3 2 2" xfId="7801"/>
    <cellStyle name="Normal 57 3 4 2 3 3" xfId="3817"/>
    <cellStyle name="Normal 57 3 4 2 3 3 2" xfId="8832"/>
    <cellStyle name="Normal 57 3 4 2 3 4" xfId="6208"/>
    <cellStyle name="Normal 57 3 4 2 3 5" xfId="10286"/>
    <cellStyle name="Normal 57 3 4 2 3 6" xfId="5395"/>
    <cellStyle name="Normal 57 3 4 2 4" xfId="1803"/>
    <cellStyle name="Normal 57 3 4 2 4 2" xfId="4182"/>
    <cellStyle name="Normal 57 3 4 2 4 2 2" xfId="9197"/>
    <cellStyle name="Normal 57 3 4 2 4 3" xfId="10651"/>
    <cellStyle name="Normal 57 3 4 2 4 4" xfId="7092"/>
    <cellStyle name="Normal 57 3 4 2 5" xfId="3138"/>
    <cellStyle name="Normal 57 3 4 2 5 2" xfId="8154"/>
    <cellStyle name="Normal 57 3 4 2 6" xfId="5715"/>
    <cellStyle name="Normal 57 3 4 2 7" xfId="9608"/>
    <cellStyle name="Normal 57 3 4 2 8" xfId="4685"/>
    <cellStyle name="Normal 57 3 4 2_Degree data" xfId="2760"/>
    <cellStyle name="Normal 57 3 4 3" xfId="751"/>
    <cellStyle name="Normal 57 3 4 3 2" xfId="1703"/>
    <cellStyle name="Normal 57 3 4 3 2 2" xfId="6992"/>
    <cellStyle name="Normal 57 3 4 3 3" xfId="3467"/>
    <cellStyle name="Normal 57 3 4 3 3 2" xfId="8483"/>
    <cellStyle name="Normal 57 3 4 3 4" xfId="6108"/>
    <cellStyle name="Normal 57 3 4 3 5" xfId="9937"/>
    <cellStyle name="Normal 57 3 4 3 6" xfId="4585"/>
    <cellStyle name="Normal 57 3 4 4" xfId="1186"/>
    <cellStyle name="Normal 57 3 4 4 2" xfId="2137"/>
    <cellStyle name="Normal 57 3 4 4 2 2" xfId="7426"/>
    <cellStyle name="Normal 57 3 4 4 3" xfId="3816"/>
    <cellStyle name="Normal 57 3 4 4 3 2" xfId="8831"/>
    <cellStyle name="Normal 57 3 4 4 4" xfId="6542"/>
    <cellStyle name="Normal 57 3 4 4 5" xfId="10285"/>
    <cellStyle name="Normal 57 3 4 4 6" xfId="5019"/>
    <cellStyle name="Normal 57 3 4 5" xfId="530"/>
    <cellStyle name="Normal 57 3 4 5 2" xfId="2419"/>
    <cellStyle name="Normal 57 3 4 5 2 2" xfId="7701"/>
    <cellStyle name="Normal 57 3 4 5 3" xfId="4082"/>
    <cellStyle name="Normal 57 3 4 5 3 2" xfId="9097"/>
    <cellStyle name="Normal 57 3 4 5 4" xfId="5889"/>
    <cellStyle name="Normal 57 3 4 5 5" xfId="10551"/>
    <cellStyle name="Normal 57 3 4 5 6" xfId="5295"/>
    <cellStyle name="Normal 57 3 4 6" xfId="1486"/>
    <cellStyle name="Normal 57 3 4 6 2" xfId="6775"/>
    <cellStyle name="Normal 57 3 4 7" xfId="3038"/>
    <cellStyle name="Normal 57 3 4 7 2" xfId="8054"/>
    <cellStyle name="Normal 57 3 4 8" xfId="5615"/>
    <cellStyle name="Normal 57 3 4 9" xfId="9508"/>
    <cellStyle name="Normal 57 3 4_Degree data" xfId="2759"/>
    <cellStyle name="Normal 57 3 5" xfId="181"/>
    <cellStyle name="Normal 57 3 5 10" xfId="4418"/>
    <cellStyle name="Normal 57 3 5 2" xfId="395"/>
    <cellStyle name="Normal 57 3 5 2 2" xfId="1189"/>
    <cellStyle name="Normal 57 3 5 2 2 2" xfId="2140"/>
    <cellStyle name="Normal 57 3 5 2 2 2 2" xfId="7429"/>
    <cellStyle name="Normal 57 3 5 2 2 3" xfId="3470"/>
    <cellStyle name="Normal 57 3 5 2 2 3 2" xfId="8486"/>
    <cellStyle name="Normal 57 3 5 2 2 4" xfId="6545"/>
    <cellStyle name="Normal 57 3 5 2 2 5" xfId="9940"/>
    <cellStyle name="Normal 57 3 5 2 2 6" xfId="5022"/>
    <cellStyle name="Normal 57 3 5 2 3" xfId="901"/>
    <cellStyle name="Normal 57 3 5 2 3 2" xfId="2569"/>
    <cellStyle name="Normal 57 3 5 2 3 2 2" xfId="7851"/>
    <cellStyle name="Normal 57 3 5 2 3 3" xfId="3819"/>
    <cellStyle name="Normal 57 3 5 2 3 3 2" xfId="8834"/>
    <cellStyle name="Normal 57 3 5 2 3 4" xfId="6258"/>
    <cellStyle name="Normal 57 3 5 2 3 5" xfId="10288"/>
    <cellStyle name="Normal 57 3 5 2 3 6" xfId="5445"/>
    <cellStyle name="Normal 57 3 5 2 4" xfId="1853"/>
    <cellStyle name="Normal 57 3 5 2 4 2" xfId="4232"/>
    <cellStyle name="Normal 57 3 5 2 4 2 2" xfId="9247"/>
    <cellStyle name="Normal 57 3 5 2 4 3" xfId="10701"/>
    <cellStyle name="Normal 57 3 5 2 4 4" xfId="7142"/>
    <cellStyle name="Normal 57 3 5 2 5" xfId="3188"/>
    <cellStyle name="Normal 57 3 5 2 5 2" xfId="8204"/>
    <cellStyle name="Normal 57 3 5 2 6" xfId="5765"/>
    <cellStyle name="Normal 57 3 5 2 7" xfId="9658"/>
    <cellStyle name="Normal 57 3 5 2 8" xfId="4735"/>
    <cellStyle name="Normal 57 3 5 2_Degree data" xfId="2762"/>
    <cellStyle name="Normal 57 3 5 3" xfId="696"/>
    <cellStyle name="Normal 57 3 5 3 2" xfId="1648"/>
    <cellStyle name="Normal 57 3 5 3 2 2" xfId="6937"/>
    <cellStyle name="Normal 57 3 5 3 3" xfId="3469"/>
    <cellStyle name="Normal 57 3 5 3 3 2" xfId="8485"/>
    <cellStyle name="Normal 57 3 5 3 4" xfId="6053"/>
    <cellStyle name="Normal 57 3 5 3 5" xfId="9939"/>
    <cellStyle name="Normal 57 3 5 3 6" xfId="4530"/>
    <cellStyle name="Normal 57 3 5 4" xfId="1188"/>
    <cellStyle name="Normal 57 3 5 4 2" xfId="2139"/>
    <cellStyle name="Normal 57 3 5 4 2 2" xfId="7428"/>
    <cellStyle name="Normal 57 3 5 4 3" xfId="3818"/>
    <cellStyle name="Normal 57 3 5 4 3 2" xfId="8833"/>
    <cellStyle name="Normal 57 3 5 4 4" xfId="6544"/>
    <cellStyle name="Normal 57 3 5 4 5" xfId="10287"/>
    <cellStyle name="Normal 57 3 5 4 6" xfId="5021"/>
    <cellStyle name="Normal 57 3 5 5" xfId="581"/>
    <cellStyle name="Normal 57 3 5 5 2" xfId="2364"/>
    <cellStyle name="Normal 57 3 5 5 2 2" xfId="7646"/>
    <cellStyle name="Normal 57 3 5 5 3" xfId="4027"/>
    <cellStyle name="Normal 57 3 5 5 3 2" xfId="9042"/>
    <cellStyle name="Normal 57 3 5 5 4" xfId="5939"/>
    <cellStyle name="Normal 57 3 5 5 5" xfId="10496"/>
    <cellStyle name="Normal 57 3 5 5 6" xfId="5240"/>
    <cellStyle name="Normal 57 3 5 6" xfId="1536"/>
    <cellStyle name="Normal 57 3 5 6 2" xfId="6825"/>
    <cellStyle name="Normal 57 3 5 7" xfId="2983"/>
    <cellStyle name="Normal 57 3 5 7 2" xfId="7999"/>
    <cellStyle name="Normal 57 3 5 8" xfId="5560"/>
    <cellStyle name="Normal 57 3 5 9" xfId="9453"/>
    <cellStyle name="Normal 57 3 5_Degree data" xfId="2761"/>
    <cellStyle name="Normal 57 3 6" xfId="287"/>
    <cellStyle name="Normal 57 3 6 2" xfId="1190"/>
    <cellStyle name="Normal 57 3 6 2 2" xfId="2141"/>
    <cellStyle name="Normal 57 3 6 2 2 2" xfId="7430"/>
    <cellStyle name="Normal 57 3 6 2 3" xfId="3471"/>
    <cellStyle name="Normal 57 3 6 2 3 2" xfId="8487"/>
    <cellStyle name="Normal 57 3 6 2 4" xfId="6546"/>
    <cellStyle name="Normal 57 3 6 2 5" xfId="9941"/>
    <cellStyle name="Normal 57 3 6 2 6" xfId="5023"/>
    <cellStyle name="Normal 57 3 6 3" xfId="796"/>
    <cellStyle name="Normal 57 3 6 3 2" xfId="2464"/>
    <cellStyle name="Normal 57 3 6 3 2 2" xfId="7746"/>
    <cellStyle name="Normal 57 3 6 3 3" xfId="3820"/>
    <cellStyle name="Normal 57 3 6 3 3 2" xfId="8835"/>
    <cellStyle name="Normal 57 3 6 3 4" xfId="6153"/>
    <cellStyle name="Normal 57 3 6 3 5" xfId="10289"/>
    <cellStyle name="Normal 57 3 6 3 6" xfId="5340"/>
    <cellStyle name="Normal 57 3 6 4" xfId="1748"/>
    <cellStyle name="Normal 57 3 6 4 2" xfId="4127"/>
    <cellStyle name="Normal 57 3 6 4 2 2" xfId="9142"/>
    <cellStyle name="Normal 57 3 6 4 3" xfId="10596"/>
    <cellStyle name="Normal 57 3 6 4 4" xfId="7037"/>
    <cellStyle name="Normal 57 3 6 5" xfId="3083"/>
    <cellStyle name="Normal 57 3 6 5 2" xfId="8099"/>
    <cellStyle name="Normal 57 3 6 6" xfId="5660"/>
    <cellStyle name="Normal 57 3 6 7" xfId="9553"/>
    <cellStyle name="Normal 57 3 6 8" xfId="4630"/>
    <cellStyle name="Normal 57 3 6_Degree data" xfId="2763"/>
    <cellStyle name="Normal 57 3 7" xfId="644"/>
    <cellStyle name="Normal 57 3 7 2" xfId="1191"/>
    <cellStyle name="Normal 57 3 7 2 2" xfId="2142"/>
    <cellStyle name="Normal 57 3 7 2 2 2" xfId="7431"/>
    <cellStyle name="Normal 57 3 7 2 3" xfId="3472"/>
    <cellStyle name="Normal 57 3 7 2 3 2" xfId="8488"/>
    <cellStyle name="Normal 57 3 7 2 4" xfId="6547"/>
    <cellStyle name="Normal 57 3 7 2 5" xfId="9942"/>
    <cellStyle name="Normal 57 3 7 2 6" xfId="5024"/>
    <cellStyle name="Normal 57 3 7 3" xfId="1400"/>
    <cellStyle name="Normal 57 3 7 3 2" xfId="2312"/>
    <cellStyle name="Normal 57 3 7 3 2 2" xfId="7594"/>
    <cellStyle name="Normal 57 3 7 3 3" xfId="3821"/>
    <cellStyle name="Normal 57 3 7 3 3 2" xfId="8836"/>
    <cellStyle name="Normal 57 3 7 3 4" xfId="6696"/>
    <cellStyle name="Normal 57 3 7 3 5" xfId="10290"/>
    <cellStyle name="Normal 57 3 7 3 6" xfId="5188"/>
    <cellStyle name="Normal 57 3 7 4" xfId="1596"/>
    <cellStyle name="Normal 57 3 7 4 2" xfId="3975"/>
    <cellStyle name="Normal 57 3 7 4 2 2" xfId="8990"/>
    <cellStyle name="Normal 57 3 7 4 3" xfId="10444"/>
    <cellStyle name="Normal 57 3 7 4 4" xfId="6885"/>
    <cellStyle name="Normal 57 3 7 5" xfId="2929"/>
    <cellStyle name="Normal 57 3 7 5 2" xfId="7945"/>
    <cellStyle name="Normal 57 3 7 6" xfId="6001"/>
    <cellStyle name="Normal 57 3 7 7" xfId="9401"/>
    <cellStyle name="Normal 57 3 7 8" xfId="4478"/>
    <cellStyle name="Normal 57 3 7_Degree data" xfId="2764"/>
    <cellStyle name="Normal 57 3 8" xfId="1172"/>
    <cellStyle name="Normal 57 3 8 2" xfId="2123"/>
    <cellStyle name="Normal 57 3 8 2 2" xfId="7412"/>
    <cellStyle name="Normal 57 3 8 3" xfId="3453"/>
    <cellStyle name="Normal 57 3 8 3 2" xfId="8469"/>
    <cellStyle name="Normal 57 3 8 4" xfId="6528"/>
    <cellStyle name="Normal 57 3 8 5" xfId="9923"/>
    <cellStyle name="Normal 57 3 8 6" xfId="5005"/>
    <cellStyle name="Normal 57 3 9" xfId="469"/>
    <cellStyle name="Normal 57 3 9 2" xfId="2280"/>
    <cellStyle name="Normal 57 3 9 2 2" xfId="7562"/>
    <cellStyle name="Normal 57 3 9 3" xfId="3802"/>
    <cellStyle name="Normal 57 3 9 3 2" xfId="8817"/>
    <cellStyle name="Normal 57 3 9 4" xfId="5833"/>
    <cellStyle name="Normal 57 3 9 5" xfId="10271"/>
    <cellStyle name="Normal 57 3 9 6" xfId="5156"/>
    <cellStyle name="Normal 57 3_Degree data" xfId="2745"/>
    <cellStyle name="Normal 57 4" xfId="134"/>
    <cellStyle name="Normal 57 4 10" xfId="2903"/>
    <cellStyle name="Normal 57 4 10 2" xfId="9375"/>
    <cellStyle name="Normal 57 4 10 3" xfId="7919"/>
    <cellStyle name="Normal 57 4 11" xfId="5525"/>
    <cellStyle name="Normal 57 4 12" xfId="9325"/>
    <cellStyle name="Normal 57 4 13" xfId="4309"/>
    <cellStyle name="Normal 57 4 2" xfId="208"/>
    <cellStyle name="Normal 57 4 2 10" xfId="9345"/>
    <cellStyle name="Normal 57 4 2 11" xfId="4337"/>
    <cellStyle name="Normal 57 4 2 2" xfId="253"/>
    <cellStyle name="Normal 57 4 2 2 10" xfId="4380"/>
    <cellStyle name="Normal 57 4 2 2 2" xfId="355"/>
    <cellStyle name="Normal 57 4 2 2 2 2" xfId="1195"/>
    <cellStyle name="Normal 57 4 2 2 2 2 2" xfId="2146"/>
    <cellStyle name="Normal 57 4 2 2 2 2 2 2" xfId="7435"/>
    <cellStyle name="Normal 57 4 2 2 2 2 3" xfId="3476"/>
    <cellStyle name="Normal 57 4 2 2 2 2 3 2" xfId="8492"/>
    <cellStyle name="Normal 57 4 2 2 2 2 4" xfId="6551"/>
    <cellStyle name="Normal 57 4 2 2 2 2 5" xfId="9946"/>
    <cellStyle name="Normal 57 4 2 2 2 2 6" xfId="5028"/>
    <cellStyle name="Normal 57 4 2 2 2 3" xfId="863"/>
    <cellStyle name="Normal 57 4 2 2 2 3 2" xfId="2531"/>
    <cellStyle name="Normal 57 4 2 2 2 3 2 2" xfId="7813"/>
    <cellStyle name="Normal 57 4 2 2 2 3 3" xfId="3825"/>
    <cellStyle name="Normal 57 4 2 2 2 3 3 2" xfId="8840"/>
    <cellStyle name="Normal 57 4 2 2 2 3 4" xfId="6220"/>
    <cellStyle name="Normal 57 4 2 2 2 3 5" xfId="10294"/>
    <cellStyle name="Normal 57 4 2 2 2 3 6" xfId="5407"/>
    <cellStyle name="Normal 57 4 2 2 2 4" xfId="1815"/>
    <cellStyle name="Normal 57 4 2 2 2 4 2" xfId="4194"/>
    <cellStyle name="Normal 57 4 2 2 2 4 2 2" xfId="9209"/>
    <cellStyle name="Normal 57 4 2 2 2 4 3" xfId="10663"/>
    <cellStyle name="Normal 57 4 2 2 2 4 4" xfId="7104"/>
    <cellStyle name="Normal 57 4 2 2 2 5" xfId="3150"/>
    <cellStyle name="Normal 57 4 2 2 2 5 2" xfId="8166"/>
    <cellStyle name="Normal 57 4 2 2 2 6" xfId="5727"/>
    <cellStyle name="Normal 57 4 2 2 2 7" xfId="9620"/>
    <cellStyle name="Normal 57 4 2 2 2 8" xfId="4697"/>
    <cellStyle name="Normal 57 4 2 2 2_Degree data" xfId="2768"/>
    <cellStyle name="Normal 57 4 2 2 3" xfId="763"/>
    <cellStyle name="Normal 57 4 2 2 3 2" xfId="1715"/>
    <cellStyle name="Normal 57 4 2 2 3 2 2" xfId="7004"/>
    <cellStyle name="Normal 57 4 2 2 3 3" xfId="3475"/>
    <cellStyle name="Normal 57 4 2 2 3 3 2" xfId="8491"/>
    <cellStyle name="Normal 57 4 2 2 3 4" xfId="6120"/>
    <cellStyle name="Normal 57 4 2 2 3 5" xfId="9945"/>
    <cellStyle name="Normal 57 4 2 2 3 6" xfId="4597"/>
    <cellStyle name="Normal 57 4 2 2 4" xfId="1194"/>
    <cellStyle name="Normal 57 4 2 2 4 2" xfId="2145"/>
    <cellStyle name="Normal 57 4 2 2 4 2 2" xfId="7434"/>
    <cellStyle name="Normal 57 4 2 2 4 3" xfId="3824"/>
    <cellStyle name="Normal 57 4 2 2 4 3 2" xfId="8839"/>
    <cellStyle name="Normal 57 4 2 2 4 4" xfId="6550"/>
    <cellStyle name="Normal 57 4 2 2 4 5" xfId="10293"/>
    <cellStyle name="Normal 57 4 2 2 4 6" xfId="5027"/>
    <cellStyle name="Normal 57 4 2 2 5" xfId="542"/>
    <cellStyle name="Normal 57 4 2 2 5 2" xfId="2431"/>
    <cellStyle name="Normal 57 4 2 2 5 2 2" xfId="7713"/>
    <cellStyle name="Normal 57 4 2 2 5 3" xfId="4094"/>
    <cellStyle name="Normal 57 4 2 2 5 3 2" xfId="9109"/>
    <cellStyle name="Normal 57 4 2 2 5 4" xfId="5901"/>
    <cellStyle name="Normal 57 4 2 2 5 5" xfId="10563"/>
    <cellStyle name="Normal 57 4 2 2 5 6" xfId="5307"/>
    <cellStyle name="Normal 57 4 2 2 6" xfId="1498"/>
    <cellStyle name="Normal 57 4 2 2 6 2" xfId="6787"/>
    <cellStyle name="Normal 57 4 2 2 7" xfId="3050"/>
    <cellStyle name="Normal 57 4 2 2 7 2" xfId="8066"/>
    <cellStyle name="Normal 57 4 2 2 8" xfId="5627"/>
    <cellStyle name="Normal 57 4 2 2 9" xfId="9520"/>
    <cellStyle name="Normal 57 4 2 2_Degree data" xfId="2767"/>
    <cellStyle name="Normal 57 4 2 3" xfId="311"/>
    <cellStyle name="Normal 57 4 2 3 2" xfId="1196"/>
    <cellStyle name="Normal 57 4 2 3 2 2" xfId="2147"/>
    <cellStyle name="Normal 57 4 2 3 2 2 2" xfId="7436"/>
    <cellStyle name="Normal 57 4 2 3 2 3" xfId="3477"/>
    <cellStyle name="Normal 57 4 2 3 2 3 2" xfId="8493"/>
    <cellStyle name="Normal 57 4 2 3 2 4" xfId="6552"/>
    <cellStyle name="Normal 57 4 2 3 2 5" xfId="9947"/>
    <cellStyle name="Normal 57 4 2 3 2 6" xfId="5029"/>
    <cellStyle name="Normal 57 4 2 3 3" xfId="820"/>
    <cellStyle name="Normal 57 4 2 3 3 2" xfId="2488"/>
    <cellStyle name="Normal 57 4 2 3 3 2 2" xfId="7770"/>
    <cellStyle name="Normal 57 4 2 3 3 3" xfId="3826"/>
    <cellStyle name="Normal 57 4 2 3 3 3 2" xfId="8841"/>
    <cellStyle name="Normal 57 4 2 3 3 4" xfId="6177"/>
    <cellStyle name="Normal 57 4 2 3 3 5" xfId="10295"/>
    <cellStyle name="Normal 57 4 2 3 3 6" xfId="5364"/>
    <cellStyle name="Normal 57 4 2 3 4" xfId="1772"/>
    <cellStyle name="Normal 57 4 2 3 4 2" xfId="4151"/>
    <cellStyle name="Normal 57 4 2 3 4 2 2" xfId="9166"/>
    <cellStyle name="Normal 57 4 2 3 4 3" xfId="10620"/>
    <cellStyle name="Normal 57 4 2 3 4 4" xfId="7061"/>
    <cellStyle name="Normal 57 4 2 3 5" xfId="3107"/>
    <cellStyle name="Normal 57 4 2 3 5 2" xfId="8123"/>
    <cellStyle name="Normal 57 4 2 3 6" xfId="5684"/>
    <cellStyle name="Normal 57 4 2 3 7" xfId="9577"/>
    <cellStyle name="Normal 57 4 2 3 8" xfId="4654"/>
    <cellStyle name="Normal 57 4 2 3_Degree data" xfId="2769"/>
    <cellStyle name="Normal 57 4 2 4" xfId="720"/>
    <cellStyle name="Normal 57 4 2 4 2" xfId="1672"/>
    <cellStyle name="Normal 57 4 2 4 2 2" xfId="6961"/>
    <cellStyle name="Normal 57 4 2 4 3" xfId="3474"/>
    <cellStyle name="Normal 57 4 2 4 3 2" xfId="8490"/>
    <cellStyle name="Normal 57 4 2 4 4" xfId="6077"/>
    <cellStyle name="Normal 57 4 2 4 5" xfId="9944"/>
    <cellStyle name="Normal 57 4 2 4 6" xfId="4554"/>
    <cellStyle name="Normal 57 4 2 5" xfId="1193"/>
    <cellStyle name="Normal 57 4 2 5 2" xfId="2144"/>
    <cellStyle name="Normal 57 4 2 5 2 2" xfId="7433"/>
    <cellStyle name="Normal 57 4 2 5 3" xfId="3823"/>
    <cellStyle name="Normal 57 4 2 5 3 2" xfId="8838"/>
    <cellStyle name="Normal 57 4 2 5 4" xfId="6549"/>
    <cellStyle name="Normal 57 4 2 5 5" xfId="10292"/>
    <cellStyle name="Normal 57 4 2 5 6" xfId="5026"/>
    <cellStyle name="Normal 57 4 2 6" xfId="496"/>
    <cellStyle name="Normal 57 4 2 6 2" xfId="2388"/>
    <cellStyle name="Normal 57 4 2 6 2 2" xfId="7670"/>
    <cellStyle name="Normal 57 4 2 6 3" xfId="4051"/>
    <cellStyle name="Normal 57 4 2 6 3 2" xfId="9066"/>
    <cellStyle name="Normal 57 4 2 6 4" xfId="5857"/>
    <cellStyle name="Normal 57 4 2 6 5" xfId="10520"/>
    <cellStyle name="Normal 57 4 2 6 6" xfId="5264"/>
    <cellStyle name="Normal 57 4 2 7" xfId="1455"/>
    <cellStyle name="Normal 57 4 2 7 2" xfId="9477"/>
    <cellStyle name="Normal 57 4 2 7 3" xfId="6744"/>
    <cellStyle name="Normal 57 4 2 8" xfId="3007"/>
    <cellStyle name="Normal 57 4 2 8 2" xfId="8023"/>
    <cellStyle name="Normal 57 4 2 9" xfId="5584"/>
    <cellStyle name="Normal 57 4 2_Degree data" xfId="2766"/>
    <cellStyle name="Normal 57 4 3" xfId="238"/>
    <cellStyle name="Normal 57 4 3 10" xfId="4365"/>
    <cellStyle name="Normal 57 4 3 2" xfId="340"/>
    <cellStyle name="Normal 57 4 3 2 2" xfId="1198"/>
    <cellStyle name="Normal 57 4 3 2 2 2" xfId="2149"/>
    <cellStyle name="Normal 57 4 3 2 2 2 2" xfId="7438"/>
    <cellStyle name="Normal 57 4 3 2 2 3" xfId="3479"/>
    <cellStyle name="Normal 57 4 3 2 2 3 2" xfId="8495"/>
    <cellStyle name="Normal 57 4 3 2 2 4" xfId="6554"/>
    <cellStyle name="Normal 57 4 3 2 2 5" xfId="9949"/>
    <cellStyle name="Normal 57 4 3 2 2 6" xfId="5031"/>
    <cellStyle name="Normal 57 4 3 2 3" xfId="848"/>
    <cellStyle name="Normal 57 4 3 2 3 2" xfId="2516"/>
    <cellStyle name="Normal 57 4 3 2 3 2 2" xfId="7798"/>
    <cellStyle name="Normal 57 4 3 2 3 3" xfId="3828"/>
    <cellStyle name="Normal 57 4 3 2 3 3 2" xfId="8843"/>
    <cellStyle name="Normal 57 4 3 2 3 4" xfId="6205"/>
    <cellStyle name="Normal 57 4 3 2 3 5" xfId="10297"/>
    <cellStyle name="Normal 57 4 3 2 3 6" xfId="5392"/>
    <cellStyle name="Normal 57 4 3 2 4" xfId="1800"/>
    <cellStyle name="Normal 57 4 3 2 4 2" xfId="4179"/>
    <cellStyle name="Normal 57 4 3 2 4 2 2" xfId="9194"/>
    <cellStyle name="Normal 57 4 3 2 4 3" xfId="10648"/>
    <cellStyle name="Normal 57 4 3 2 4 4" xfId="7089"/>
    <cellStyle name="Normal 57 4 3 2 5" xfId="3135"/>
    <cellStyle name="Normal 57 4 3 2 5 2" xfId="8151"/>
    <cellStyle name="Normal 57 4 3 2 6" xfId="5712"/>
    <cellStyle name="Normal 57 4 3 2 7" xfId="9605"/>
    <cellStyle name="Normal 57 4 3 2 8" xfId="4682"/>
    <cellStyle name="Normal 57 4 3 2_Degree data" xfId="2771"/>
    <cellStyle name="Normal 57 4 3 3" xfId="748"/>
    <cellStyle name="Normal 57 4 3 3 2" xfId="1700"/>
    <cellStyle name="Normal 57 4 3 3 2 2" xfId="6989"/>
    <cellStyle name="Normal 57 4 3 3 3" xfId="3478"/>
    <cellStyle name="Normal 57 4 3 3 3 2" xfId="8494"/>
    <cellStyle name="Normal 57 4 3 3 4" xfId="6105"/>
    <cellStyle name="Normal 57 4 3 3 5" xfId="9948"/>
    <cellStyle name="Normal 57 4 3 3 6" xfId="4582"/>
    <cellStyle name="Normal 57 4 3 4" xfId="1197"/>
    <cellStyle name="Normal 57 4 3 4 2" xfId="2148"/>
    <cellStyle name="Normal 57 4 3 4 2 2" xfId="7437"/>
    <cellStyle name="Normal 57 4 3 4 3" xfId="3827"/>
    <cellStyle name="Normal 57 4 3 4 3 2" xfId="8842"/>
    <cellStyle name="Normal 57 4 3 4 4" xfId="6553"/>
    <cellStyle name="Normal 57 4 3 4 5" xfId="10296"/>
    <cellStyle name="Normal 57 4 3 4 6" xfId="5030"/>
    <cellStyle name="Normal 57 4 3 5" xfId="527"/>
    <cellStyle name="Normal 57 4 3 5 2" xfId="2416"/>
    <cellStyle name="Normal 57 4 3 5 2 2" xfId="7698"/>
    <cellStyle name="Normal 57 4 3 5 3" xfId="4079"/>
    <cellStyle name="Normal 57 4 3 5 3 2" xfId="9094"/>
    <cellStyle name="Normal 57 4 3 5 4" xfId="5886"/>
    <cellStyle name="Normal 57 4 3 5 5" xfId="10548"/>
    <cellStyle name="Normal 57 4 3 5 6" xfId="5292"/>
    <cellStyle name="Normal 57 4 3 6" xfId="1483"/>
    <cellStyle name="Normal 57 4 3 6 2" xfId="6772"/>
    <cellStyle name="Normal 57 4 3 7" xfId="3035"/>
    <cellStyle name="Normal 57 4 3 7 2" xfId="8051"/>
    <cellStyle name="Normal 57 4 3 8" xfId="5612"/>
    <cellStyle name="Normal 57 4 3 9" xfId="9505"/>
    <cellStyle name="Normal 57 4 3_Degree data" xfId="2770"/>
    <cellStyle name="Normal 57 4 4" xfId="177"/>
    <cellStyle name="Normal 57 4 4 10" xfId="4414"/>
    <cellStyle name="Normal 57 4 4 2" xfId="391"/>
    <cellStyle name="Normal 57 4 4 2 2" xfId="1200"/>
    <cellStyle name="Normal 57 4 4 2 2 2" xfId="2151"/>
    <cellStyle name="Normal 57 4 4 2 2 2 2" xfId="7440"/>
    <cellStyle name="Normal 57 4 4 2 2 3" xfId="3481"/>
    <cellStyle name="Normal 57 4 4 2 2 3 2" xfId="8497"/>
    <cellStyle name="Normal 57 4 4 2 2 4" xfId="6556"/>
    <cellStyle name="Normal 57 4 4 2 2 5" xfId="9951"/>
    <cellStyle name="Normal 57 4 4 2 2 6" xfId="5033"/>
    <cellStyle name="Normal 57 4 4 2 3" xfId="897"/>
    <cellStyle name="Normal 57 4 4 2 3 2" xfId="2565"/>
    <cellStyle name="Normal 57 4 4 2 3 2 2" xfId="7847"/>
    <cellStyle name="Normal 57 4 4 2 3 3" xfId="3830"/>
    <cellStyle name="Normal 57 4 4 2 3 3 2" xfId="8845"/>
    <cellStyle name="Normal 57 4 4 2 3 4" xfId="6254"/>
    <cellStyle name="Normal 57 4 4 2 3 5" xfId="10299"/>
    <cellStyle name="Normal 57 4 4 2 3 6" xfId="5441"/>
    <cellStyle name="Normal 57 4 4 2 4" xfId="1849"/>
    <cellStyle name="Normal 57 4 4 2 4 2" xfId="4228"/>
    <cellStyle name="Normal 57 4 4 2 4 2 2" xfId="9243"/>
    <cellStyle name="Normal 57 4 4 2 4 3" xfId="10697"/>
    <cellStyle name="Normal 57 4 4 2 4 4" xfId="7138"/>
    <cellStyle name="Normal 57 4 4 2 5" xfId="3184"/>
    <cellStyle name="Normal 57 4 4 2 5 2" xfId="8200"/>
    <cellStyle name="Normal 57 4 4 2 6" xfId="5761"/>
    <cellStyle name="Normal 57 4 4 2 7" xfId="9654"/>
    <cellStyle name="Normal 57 4 4 2 8" xfId="4731"/>
    <cellStyle name="Normal 57 4 4 2_Degree data" xfId="2773"/>
    <cellStyle name="Normal 57 4 4 3" xfId="692"/>
    <cellStyle name="Normal 57 4 4 3 2" xfId="1644"/>
    <cellStyle name="Normal 57 4 4 3 2 2" xfId="6933"/>
    <cellStyle name="Normal 57 4 4 3 3" xfId="3480"/>
    <cellStyle name="Normal 57 4 4 3 3 2" xfId="8496"/>
    <cellStyle name="Normal 57 4 4 3 4" xfId="6049"/>
    <cellStyle name="Normal 57 4 4 3 5" xfId="9950"/>
    <cellStyle name="Normal 57 4 4 3 6" xfId="4526"/>
    <cellStyle name="Normal 57 4 4 4" xfId="1199"/>
    <cellStyle name="Normal 57 4 4 4 2" xfId="2150"/>
    <cellStyle name="Normal 57 4 4 4 2 2" xfId="7439"/>
    <cellStyle name="Normal 57 4 4 4 3" xfId="3829"/>
    <cellStyle name="Normal 57 4 4 4 3 2" xfId="8844"/>
    <cellStyle name="Normal 57 4 4 4 4" xfId="6555"/>
    <cellStyle name="Normal 57 4 4 4 5" xfId="10298"/>
    <cellStyle name="Normal 57 4 4 4 6" xfId="5032"/>
    <cellStyle name="Normal 57 4 4 5" xfId="577"/>
    <cellStyle name="Normal 57 4 4 5 2" xfId="2360"/>
    <cellStyle name="Normal 57 4 4 5 2 2" xfId="7642"/>
    <cellStyle name="Normal 57 4 4 5 3" xfId="4023"/>
    <cellStyle name="Normal 57 4 4 5 3 2" xfId="9038"/>
    <cellStyle name="Normal 57 4 4 5 4" xfId="5935"/>
    <cellStyle name="Normal 57 4 4 5 5" xfId="10492"/>
    <cellStyle name="Normal 57 4 4 5 6" xfId="5236"/>
    <cellStyle name="Normal 57 4 4 6" xfId="1532"/>
    <cellStyle name="Normal 57 4 4 6 2" xfId="6821"/>
    <cellStyle name="Normal 57 4 4 7" xfId="2979"/>
    <cellStyle name="Normal 57 4 4 7 2" xfId="7995"/>
    <cellStyle name="Normal 57 4 4 8" xfId="5556"/>
    <cellStyle name="Normal 57 4 4 9" xfId="9449"/>
    <cellStyle name="Normal 57 4 4_Degree data" xfId="2772"/>
    <cellStyle name="Normal 57 4 5" xfId="283"/>
    <cellStyle name="Normal 57 4 5 2" xfId="1201"/>
    <cellStyle name="Normal 57 4 5 2 2" xfId="2152"/>
    <cellStyle name="Normal 57 4 5 2 2 2" xfId="7441"/>
    <cellStyle name="Normal 57 4 5 2 3" xfId="3482"/>
    <cellStyle name="Normal 57 4 5 2 3 2" xfId="8498"/>
    <cellStyle name="Normal 57 4 5 2 4" xfId="6557"/>
    <cellStyle name="Normal 57 4 5 2 5" xfId="9952"/>
    <cellStyle name="Normal 57 4 5 2 6" xfId="5034"/>
    <cellStyle name="Normal 57 4 5 3" xfId="792"/>
    <cellStyle name="Normal 57 4 5 3 2" xfId="2460"/>
    <cellStyle name="Normal 57 4 5 3 2 2" xfId="7742"/>
    <cellStyle name="Normal 57 4 5 3 3" xfId="3831"/>
    <cellStyle name="Normal 57 4 5 3 3 2" xfId="8846"/>
    <cellStyle name="Normal 57 4 5 3 4" xfId="6149"/>
    <cellStyle name="Normal 57 4 5 3 5" xfId="10300"/>
    <cellStyle name="Normal 57 4 5 3 6" xfId="5336"/>
    <cellStyle name="Normal 57 4 5 4" xfId="1744"/>
    <cellStyle name="Normal 57 4 5 4 2" xfId="4123"/>
    <cellStyle name="Normal 57 4 5 4 2 2" xfId="9138"/>
    <cellStyle name="Normal 57 4 5 4 3" xfId="10592"/>
    <cellStyle name="Normal 57 4 5 4 4" xfId="7033"/>
    <cellStyle name="Normal 57 4 5 5" xfId="3079"/>
    <cellStyle name="Normal 57 4 5 5 2" xfId="8095"/>
    <cellStyle name="Normal 57 4 5 6" xfId="5656"/>
    <cellStyle name="Normal 57 4 5 7" xfId="9549"/>
    <cellStyle name="Normal 57 4 5 8" xfId="4626"/>
    <cellStyle name="Normal 57 4 5_Degree data" xfId="2774"/>
    <cellStyle name="Normal 57 4 6" xfId="661"/>
    <cellStyle name="Normal 57 4 6 2" xfId="1202"/>
    <cellStyle name="Normal 57 4 6 2 2" xfId="2153"/>
    <cellStyle name="Normal 57 4 6 2 2 2" xfId="7442"/>
    <cellStyle name="Normal 57 4 6 2 3" xfId="3483"/>
    <cellStyle name="Normal 57 4 6 2 3 2" xfId="8499"/>
    <cellStyle name="Normal 57 4 6 2 4" xfId="6558"/>
    <cellStyle name="Normal 57 4 6 2 5" xfId="9953"/>
    <cellStyle name="Normal 57 4 6 2 6" xfId="5035"/>
    <cellStyle name="Normal 57 4 6 3" xfId="1401"/>
    <cellStyle name="Normal 57 4 6 3 2" xfId="2329"/>
    <cellStyle name="Normal 57 4 6 3 2 2" xfId="7611"/>
    <cellStyle name="Normal 57 4 6 3 3" xfId="3832"/>
    <cellStyle name="Normal 57 4 6 3 3 2" xfId="8847"/>
    <cellStyle name="Normal 57 4 6 3 4" xfId="6697"/>
    <cellStyle name="Normal 57 4 6 3 5" xfId="10301"/>
    <cellStyle name="Normal 57 4 6 3 6" xfId="5205"/>
    <cellStyle name="Normal 57 4 6 4" xfId="1613"/>
    <cellStyle name="Normal 57 4 6 4 2" xfId="3992"/>
    <cellStyle name="Normal 57 4 6 4 2 2" xfId="9007"/>
    <cellStyle name="Normal 57 4 6 4 3" xfId="10461"/>
    <cellStyle name="Normal 57 4 6 4 4" xfId="6902"/>
    <cellStyle name="Normal 57 4 6 5" xfId="2946"/>
    <cellStyle name="Normal 57 4 6 5 2" xfId="7962"/>
    <cellStyle name="Normal 57 4 6 6" xfId="6018"/>
    <cellStyle name="Normal 57 4 6 7" xfId="9418"/>
    <cellStyle name="Normal 57 4 6 8" xfId="4495"/>
    <cellStyle name="Normal 57 4 6_Degree data" xfId="2775"/>
    <cellStyle name="Normal 57 4 7" xfId="1192"/>
    <cellStyle name="Normal 57 4 7 2" xfId="2143"/>
    <cellStyle name="Normal 57 4 7 2 2" xfId="7432"/>
    <cellStyle name="Normal 57 4 7 3" xfId="3473"/>
    <cellStyle name="Normal 57 4 7 3 2" xfId="8489"/>
    <cellStyle name="Normal 57 4 7 4" xfId="6548"/>
    <cellStyle name="Normal 57 4 7 5" xfId="9943"/>
    <cellStyle name="Normal 57 4 7 6" xfId="5025"/>
    <cellStyle name="Normal 57 4 8" xfId="465"/>
    <cellStyle name="Normal 57 4 8 2" xfId="2286"/>
    <cellStyle name="Normal 57 4 8 2 2" xfId="7568"/>
    <cellStyle name="Normal 57 4 8 3" xfId="3822"/>
    <cellStyle name="Normal 57 4 8 3 2" xfId="8837"/>
    <cellStyle name="Normal 57 4 8 4" xfId="5829"/>
    <cellStyle name="Normal 57 4 8 5" xfId="10291"/>
    <cellStyle name="Normal 57 4 8 6" xfId="5162"/>
    <cellStyle name="Normal 57 4 9" xfId="1424"/>
    <cellStyle name="Normal 57 4 9 2" xfId="3949"/>
    <cellStyle name="Normal 57 4 9 2 2" xfId="8964"/>
    <cellStyle name="Normal 57 4 9 3" xfId="10418"/>
    <cellStyle name="Normal 57 4 9 4" xfId="6715"/>
    <cellStyle name="Normal 57 4_Degree data" xfId="2765"/>
    <cellStyle name="Normal 57 5" xfId="158"/>
    <cellStyle name="Normal 57 5 10" xfId="2917"/>
    <cellStyle name="Normal 57 5 10 2" xfId="9389"/>
    <cellStyle name="Normal 57 5 10 3" xfId="7933"/>
    <cellStyle name="Normal 57 5 11" xfId="5541"/>
    <cellStyle name="Normal 57 5 12" xfId="9359"/>
    <cellStyle name="Normal 57 5 13" xfId="4306"/>
    <cellStyle name="Normal 57 5 2" xfId="223"/>
    <cellStyle name="Normal 57 5 2 10" xfId="9491"/>
    <cellStyle name="Normal 57 5 2 11" xfId="4351"/>
    <cellStyle name="Normal 57 5 2 2" xfId="432"/>
    <cellStyle name="Normal 57 5 2 2 2" xfId="938"/>
    <cellStyle name="Normal 57 5 2 2 2 2" xfId="1890"/>
    <cellStyle name="Normal 57 5 2 2 2 2 2" xfId="7179"/>
    <cellStyle name="Normal 57 5 2 2 2 3" xfId="3486"/>
    <cellStyle name="Normal 57 5 2 2 2 3 2" xfId="8502"/>
    <cellStyle name="Normal 57 5 2 2 2 4" xfId="6295"/>
    <cellStyle name="Normal 57 5 2 2 2 5" xfId="9956"/>
    <cellStyle name="Normal 57 5 2 2 2 6" xfId="4772"/>
    <cellStyle name="Normal 57 5 2 2 3" xfId="1205"/>
    <cellStyle name="Normal 57 5 2 2 3 2" xfId="2156"/>
    <cellStyle name="Normal 57 5 2 2 3 2 2" xfId="7445"/>
    <cellStyle name="Normal 57 5 2 2 3 3" xfId="3835"/>
    <cellStyle name="Normal 57 5 2 2 3 3 2" xfId="8850"/>
    <cellStyle name="Normal 57 5 2 2 3 4" xfId="6561"/>
    <cellStyle name="Normal 57 5 2 2 3 5" xfId="10304"/>
    <cellStyle name="Normal 57 5 2 2 3 6" xfId="5038"/>
    <cellStyle name="Normal 57 5 2 2 4" xfId="618"/>
    <cellStyle name="Normal 57 5 2 2 4 2" xfId="2606"/>
    <cellStyle name="Normal 57 5 2 2 4 2 2" xfId="7888"/>
    <cellStyle name="Normal 57 5 2 2 4 3" xfId="4269"/>
    <cellStyle name="Normal 57 5 2 2 4 3 2" xfId="9284"/>
    <cellStyle name="Normal 57 5 2 2 4 4" xfId="5976"/>
    <cellStyle name="Normal 57 5 2 2 4 5" xfId="10738"/>
    <cellStyle name="Normal 57 5 2 2 4 6" xfId="5482"/>
    <cellStyle name="Normal 57 5 2 2 5" xfId="1573"/>
    <cellStyle name="Normal 57 5 2 2 5 2" xfId="6862"/>
    <cellStyle name="Normal 57 5 2 2 6" xfId="3225"/>
    <cellStyle name="Normal 57 5 2 2 6 2" xfId="8241"/>
    <cellStyle name="Normal 57 5 2 2 7" xfId="5802"/>
    <cellStyle name="Normal 57 5 2 2 8" xfId="9695"/>
    <cellStyle name="Normal 57 5 2 2 9" xfId="4455"/>
    <cellStyle name="Normal 57 5 2 2_Degree data" xfId="2778"/>
    <cellStyle name="Normal 57 5 2 3" xfId="325"/>
    <cellStyle name="Normal 57 5 2 3 2" xfId="1206"/>
    <cellStyle name="Normal 57 5 2 3 2 2" xfId="2157"/>
    <cellStyle name="Normal 57 5 2 3 2 2 2" xfId="7446"/>
    <cellStyle name="Normal 57 5 2 3 2 3" xfId="3487"/>
    <cellStyle name="Normal 57 5 2 3 2 3 2" xfId="8503"/>
    <cellStyle name="Normal 57 5 2 3 2 4" xfId="6562"/>
    <cellStyle name="Normal 57 5 2 3 2 5" xfId="9957"/>
    <cellStyle name="Normal 57 5 2 3 2 6" xfId="5039"/>
    <cellStyle name="Normal 57 5 2 3 3" xfId="834"/>
    <cellStyle name="Normal 57 5 2 3 3 2" xfId="2502"/>
    <cellStyle name="Normal 57 5 2 3 3 2 2" xfId="7784"/>
    <cellStyle name="Normal 57 5 2 3 3 3" xfId="3836"/>
    <cellStyle name="Normal 57 5 2 3 3 3 2" xfId="8851"/>
    <cellStyle name="Normal 57 5 2 3 3 4" xfId="6191"/>
    <cellStyle name="Normal 57 5 2 3 3 5" xfId="10305"/>
    <cellStyle name="Normal 57 5 2 3 3 6" xfId="5378"/>
    <cellStyle name="Normal 57 5 2 3 4" xfId="1786"/>
    <cellStyle name="Normal 57 5 2 3 4 2" xfId="4165"/>
    <cellStyle name="Normal 57 5 2 3 4 2 2" xfId="9180"/>
    <cellStyle name="Normal 57 5 2 3 4 3" xfId="10634"/>
    <cellStyle name="Normal 57 5 2 3 4 4" xfId="7075"/>
    <cellStyle name="Normal 57 5 2 3 5" xfId="3121"/>
    <cellStyle name="Normal 57 5 2 3 5 2" xfId="8137"/>
    <cellStyle name="Normal 57 5 2 3 6" xfId="5698"/>
    <cellStyle name="Normal 57 5 2 3 7" xfId="9591"/>
    <cellStyle name="Normal 57 5 2 3 8" xfId="4668"/>
    <cellStyle name="Normal 57 5 2 3_Degree data" xfId="2779"/>
    <cellStyle name="Normal 57 5 2 4" xfId="734"/>
    <cellStyle name="Normal 57 5 2 4 2" xfId="1686"/>
    <cellStyle name="Normal 57 5 2 4 2 2" xfId="6975"/>
    <cellStyle name="Normal 57 5 2 4 3" xfId="3485"/>
    <cellStyle name="Normal 57 5 2 4 3 2" xfId="8501"/>
    <cellStyle name="Normal 57 5 2 4 4" xfId="6091"/>
    <cellStyle name="Normal 57 5 2 4 5" xfId="9955"/>
    <cellStyle name="Normal 57 5 2 4 6" xfId="4568"/>
    <cellStyle name="Normal 57 5 2 5" xfId="1204"/>
    <cellStyle name="Normal 57 5 2 5 2" xfId="2155"/>
    <cellStyle name="Normal 57 5 2 5 2 2" xfId="7444"/>
    <cellStyle name="Normal 57 5 2 5 3" xfId="3834"/>
    <cellStyle name="Normal 57 5 2 5 3 2" xfId="8849"/>
    <cellStyle name="Normal 57 5 2 5 4" xfId="6560"/>
    <cellStyle name="Normal 57 5 2 5 5" xfId="10303"/>
    <cellStyle name="Normal 57 5 2 5 6" xfId="5037"/>
    <cellStyle name="Normal 57 5 2 6" xfId="511"/>
    <cellStyle name="Normal 57 5 2 6 2" xfId="2402"/>
    <cellStyle name="Normal 57 5 2 6 2 2" xfId="7684"/>
    <cellStyle name="Normal 57 5 2 6 3" xfId="4065"/>
    <cellStyle name="Normal 57 5 2 6 3 2" xfId="9080"/>
    <cellStyle name="Normal 57 5 2 6 4" xfId="5872"/>
    <cellStyle name="Normal 57 5 2 6 5" xfId="10534"/>
    <cellStyle name="Normal 57 5 2 6 6" xfId="5278"/>
    <cellStyle name="Normal 57 5 2 7" xfId="1469"/>
    <cellStyle name="Normal 57 5 2 7 2" xfId="6758"/>
    <cellStyle name="Normal 57 5 2 8" xfId="3021"/>
    <cellStyle name="Normal 57 5 2 8 2" xfId="8037"/>
    <cellStyle name="Normal 57 5 2 9" xfId="5598"/>
    <cellStyle name="Normal 57 5 2_Degree data" xfId="2777"/>
    <cellStyle name="Normal 57 5 3" xfId="268"/>
    <cellStyle name="Normal 57 5 3 10" xfId="4394"/>
    <cellStyle name="Normal 57 5 3 2" xfId="370"/>
    <cellStyle name="Normal 57 5 3 2 2" xfId="1208"/>
    <cellStyle name="Normal 57 5 3 2 2 2" xfId="2159"/>
    <cellStyle name="Normal 57 5 3 2 2 2 2" xfId="7448"/>
    <cellStyle name="Normal 57 5 3 2 2 3" xfId="3489"/>
    <cellStyle name="Normal 57 5 3 2 2 3 2" xfId="8505"/>
    <cellStyle name="Normal 57 5 3 2 2 4" xfId="6564"/>
    <cellStyle name="Normal 57 5 3 2 2 5" xfId="9959"/>
    <cellStyle name="Normal 57 5 3 2 2 6" xfId="5041"/>
    <cellStyle name="Normal 57 5 3 2 3" xfId="877"/>
    <cellStyle name="Normal 57 5 3 2 3 2" xfId="2545"/>
    <cellStyle name="Normal 57 5 3 2 3 2 2" xfId="7827"/>
    <cellStyle name="Normal 57 5 3 2 3 3" xfId="3838"/>
    <cellStyle name="Normal 57 5 3 2 3 3 2" xfId="8853"/>
    <cellStyle name="Normal 57 5 3 2 3 4" xfId="6234"/>
    <cellStyle name="Normal 57 5 3 2 3 5" xfId="10307"/>
    <cellStyle name="Normal 57 5 3 2 3 6" xfId="5421"/>
    <cellStyle name="Normal 57 5 3 2 4" xfId="1829"/>
    <cellStyle name="Normal 57 5 3 2 4 2" xfId="4208"/>
    <cellStyle name="Normal 57 5 3 2 4 2 2" xfId="9223"/>
    <cellStyle name="Normal 57 5 3 2 4 3" xfId="10677"/>
    <cellStyle name="Normal 57 5 3 2 4 4" xfId="7118"/>
    <cellStyle name="Normal 57 5 3 2 5" xfId="3164"/>
    <cellStyle name="Normal 57 5 3 2 5 2" xfId="8180"/>
    <cellStyle name="Normal 57 5 3 2 6" xfId="5741"/>
    <cellStyle name="Normal 57 5 3 2 7" xfId="9634"/>
    <cellStyle name="Normal 57 5 3 2 8" xfId="4711"/>
    <cellStyle name="Normal 57 5 3 2_Degree data" xfId="2781"/>
    <cellStyle name="Normal 57 5 3 3" xfId="777"/>
    <cellStyle name="Normal 57 5 3 3 2" xfId="1729"/>
    <cellStyle name="Normal 57 5 3 3 2 2" xfId="7018"/>
    <cellStyle name="Normal 57 5 3 3 3" xfId="3488"/>
    <cellStyle name="Normal 57 5 3 3 3 2" xfId="8504"/>
    <cellStyle name="Normal 57 5 3 3 4" xfId="6134"/>
    <cellStyle name="Normal 57 5 3 3 5" xfId="9958"/>
    <cellStyle name="Normal 57 5 3 3 6" xfId="4611"/>
    <cellStyle name="Normal 57 5 3 4" xfId="1207"/>
    <cellStyle name="Normal 57 5 3 4 2" xfId="2158"/>
    <cellStyle name="Normal 57 5 3 4 2 2" xfId="7447"/>
    <cellStyle name="Normal 57 5 3 4 3" xfId="3837"/>
    <cellStyle name="Normal 57 5 3 4 3 2" xfId="8852"/>
    <cellStyle name="Normal 57 5 3 4 4" xfId="6563"/>
    <cellStyle name="Normal 57 5 3 4 5" xfId="10306"/>
    <cellStyle name="Normal 57 5 3 4 6" xfId="5040"/>
    <cellStyle name="Normal 57 5 3 5" xfId="557"/>
    <cellStyle name="Normal 57 5 3 5 2" xfId="2445"/>
    <cellStyle name="Normal 57 5 3 5 2 2" xfId="7727"/>
    <cellStyle name="Normal 57 5 3 5 3" xfId="4108"/>
    <cellStyle name="Normal 57 5 3 5 3 2" xfId="9123"/>
    <cellStyle name="Normal 57 5 3 5 4" xfId="5915"/>
    <cellStyle name="Normal 57 5 3 5 5" xfId="10577"/>
    <cellStyle name="Normal 57 5 3 5 6" xfId="5321"/>
    <cellStyle name="Normal 57 5 3 6" xfId="1512"/>
    <cellStyle name="Normal 57 5 3 6 2" xfId="6801"/>
    <cellStyle name="Normal 57 5 3 7" xfId="3064"/>
    <cellStyle name="Normal 57 5 3 7 2" xfId="8080"/>
    <cellStyle name="Normal 57 5 3 8" xfId="5641"/>
    <cellStyle name="Normal 57 5 3 9" xfId="9534"/>
    <cellStyle name="Normal 57 5 3_Degree data" xfId="2780"/>
    <cellStyle name="Normal 57 5 4" xfId="174"/>
    <cellStyle name="Normal 57 5 4 10" xfId="4411"/>
    <cellStyle name="Normal 57 5 4 2" xfId="388"/>
    <cellStyle name="Normal 57 5 4 2 2" xfId="1210"/>
    <cellStyle name="Normal 57 5 4 2 2 2" xfId="2161"/>
    <cellStyle name="Normal 57 5 4 2 2 2 2" xfId="7450"/>
    <cellStyle name="Normal 57 5 4 2 2 3" xfId="3491"/>
    <cellStyle name="Normal 57 5 4 2 2 3 2" xfId="8507"/>
    <cellStyle name="Normal 57 5 4 2 2 4" xfId="6566"/>
    <cellStyle name="Normal 57 5 4 2 2 5" xfId="9961"/>
    <cellStyle name="Normal 57 5 4 2 2 6" xfId="5043"/>
    <cellStyle name="Normal 57 5 4 2 3" xfId="894"/>
    <cellStyle name="Normal 57 5 4 2 3 2" xfId="2562"/>
    <cellStyle name="Normal 57 5 4 2 3 2 2" xfId="7844"/>
    <cellStyle name="Normal 57 5 4 2 3 3" xfId="3840"/>
    <cellStyle name="Normal 57 5 4 2 3 3 2" xfId="8855"/>
    <cellStyle name="Normal 57 5 4 2 3 4" xfId="6251"/>
    <cellStyle name="Normal 57 5 4 2 3 5" xfId="10309"/>
    <cellStyle name="Normal 57 5 4 2 3 6" xfId="5438"/>
    <cellStyle name="Normal 57 5 4 2 4" xfId="1846"/>
    <cellStyle name="Normal 57 5 4 2 4 2" xfId="4225"/>
    <cellStyle name="Normal 57 5 4 2 4 2 2" xfId="9240"/>
    <cellStyle name="Normal 57 5 4 2 4 3" xfId="10694"/>
    <cellStyle name="Normal 57 5 4 2 4 4" xfId="7135"/>
    <cellStyle name="Normal 57 5 4 2 5" xfId="3181"/>
    <cellStyle name="Normal 57 5 4 2 5 2" xfId="8197"/>
    <cellStyle name="Normal 57 5 4 2 6" xfId="5758"/>
    <cellStyle name="Normal 57 5 4 2 7" xfId="9651"/>
    <cellStyle name="Normal 57 5 4 2 8" xfId="4728"/>
    <cellStyle name="Normal 57 5 4 2_Degree data" xfId="2783"/>
    <cellStyle name="Normal 57 5 4 3" xfId="689"/>
    <cellStyle name="Normal 57 5 4 3 2" xfId="1641"/>
    <cellStyle name="Normal 57 5 4 3 2 2" xfId="6930"/>
    <cellStyle name="Normal 57 5 4 3 3" xfId="3490"/>
    <cellStyle name="Normal 57 5 4 3 3 2" xfId="8506"/>
    <cellStyle name="Normal 57 5 4 3 4" xfId="6046"/>
    <cellStyle name="Normal 57 5 4 3 5" xfId="9960"/>
    <cellStyle name="Normal 57 5 4 3 6" xfId="4523"/>
    <cellStyle name="Normal 57 5 4 4" xfId="1209"/>
    <cellStyle name="Normal 57 5 4 4 2" xfId="2160"/>
    <cellStyle name="Normal 57 5 4 4 2 2" xfId="7449"/>
    <cellStyle name="Normal 57 5 4 4 3" xfId="3839"/>
    <cellStyle name="Normal 57 5 4 4 3 2" xfId="8854"/>
    <cellStyle name="Normal 57 5 4 4 4" xfId="6565"/>
    <cellStyle name="Normal 57 5 4 4 5" xfId="10308"/>
    <cellStyle name="Normal 57 5 4 4 6" xfId="5042"/>
    <cellStyle name="Normal 57 5 4 5" xfId="574"/>
    <cellStyle name="Normal 57 5 4 5 2" xfId="2357"/>
    <cellStyle name="Normal 57 5 4 5 2 2" xfId="7639"/>
    <cellStyle name="Normal 57 5 4 5 3" xfId="4020"/>
    <cellStyle name="Normal 57 5 4 5 3 2" xfId="9035"/>
    <cellStyle name="Normal 57 5 4 5 4" xfId="5932"/>
    <cellStyle name="Normal 57 5 4 5 5" xfId="10489"/>
    <cellStyle name="Normal 57 5 4 5 6" xfId="5233"/>
    <cellStyle name="Normal 57 5 4 6" xfId="1529"/>
    <cellStyle name="Normal 57 5 4 6 2" xfId="6818"/>
    <cellStyle name="Normal 57 5 4 7" xfId="2976"/>
    <cellStyle name="Normal 57 5 4 7 2" xfId="7992"/>
    <cellStyle name="Normal 57 5 4 8" xfId="5553"/>
    <cellStyle name="Normal 57 5 4 9" xfId="9446"/>
    <cellStyle name="Normal 57 5 4_Degree data" xfId="2782"/>
    <cellStyle name="Normal 57 5 5" xfId="280"/>
    <cellStyle name="Normal 57 5 5 2" xfId="1211"/>
    <cellStyle name="Normal 57 5 5 2 2" xfId="2162"/>
    <cellStyle name="Normal 57 5 5 2 2 2" xfId="7451"/>
    <cellStyle name="Normal 57 5 5 2 3" xfId="3492"/>
    <cellStyle name="Normal 57 5 5 2 3 2" xfId="8508"/>
    <cellStyle name="Normal 57 5 5 2 4" xfId="6567"/>
    <cellStyle name="Normal 57 5 5 2 5" xfId="9962"/>
    <cellStyle name="Normal 57 5 5 2 6" xfId="5044"/>
    <cellStyle name="Normal 57 5 5 3" xfId="789"/>
    <cellStyle name="Normal 57 5 5 3 2" xfId="2457"/>
    <cellStyle name="Normal 57 5 5 3 2 2" xfId="7739"/>
    <cellStyle name="Normal 57 5 5 3 3" xfId="3841"/>
    <cellStyle name="Normal 57 5 5 3 3 2" xfId="8856"/>
    <cellStyle name="Normal 57 5 5 3 4" xfId="6146"/>
    <cellStyle name="Normal 57 5 5 3 5" xfId="10310"/>
    <cellStyle name="Normal 57 5 5 3 6" xfId="5333"/>
    <cellStyle name="Normal 57 5 5 4" xfId="1741"/>
    <cellStyle name="Normal 57 5 5 4 2" xfId="4120"/>
    <cellStyle name="Normal 57 5 5 4 2 2" xfId="9135"/>
    <cellStyle name="Normal 57 5 5 4 3" xfId="10589"/>
    <cellStyle name="Normal 57 5 5 4 4" xfId="7030"/>
    <cellStyle name="Normal 57 5 5 5" xfId="3076"/>
    <cellStyle name="Normal 57 5 5 5 2" xfId="8092"/>
    <cellStyle name="Normal 57 5 5 6" xfId="5653"/>
    <cellStyle name="Normal 57 5 5 7" xfId="9546"/>
    <cellStyle name="Normal 57 5 5 8" xfId="4623"/>
    <cellStyle name="Normal 57 5 5_Degree data" xfId="2784"/>
    <cellStyle name="Normal 57 5 6" xfId="677"/>
    <cellStyle name="Normal 57 5 6 2" xfId="1212"/>
    <cellStyle name="Normal 57 5 6 2 2" xfId="2163"/>
    <cellStyle name="Normal 57 5 6 2 2 2" xfId="7452"/>
    <cellStyle name="Normal 57 5 6 2 3" xfId="3493"/>
    <cellStyle name="Normal 57 5 6 2 3 2" xfId="8509"/>
    <cellStyle name="Normal 57 5 6 2 4" xfId="6568"/>
    <cellStyle name="Normal 57 5 6 2 5" xfId="9963"/>
    <cellStyle name="Normal 57 5 6 2 6" xfId="5045"/>
    <cellStyle name="Normal 57 5 6 3" xfId="1402"/>
    <cellStyle name="Normal 57 5 6 3 2" xfId="2345"/>
    <cellStyle name="Normal 57 5 6 3 2 2" xfId="7627"/>
    <cellStyle name="Normal 57 5 6 3 3" xfId="3842"/>
    <cellStyle name="Normal 57 5 6 3 3 2" xfId="8857"/>
    <cellStyle name="Normal 57 5 6 3 4" xfId="6698"/>
    <cellStyle name="Normal 57 5 6 3 5" xfId="10311"/>
    <cellStyle name="Normal 57 5 6 3 6" xfId="5221"/>
    <cellStyle name="Normal 57 5 6 4" xfId="1629"/>
    <cellStyle name="Normal 57 5 6 4 2" xfId="4008"/>
    <cellStyle name="Normal 57 5 6 4 2 2" xfId="9023"/>
    <cellStyle name="Normal 57 5 6 4 3" xfId="10477"/>
    <cellStyle name="Normal 57 5 6 4 4" xfId="6918"/>
    <cellStyle name="Normal 57 5 6 5" xfId="2962"/>
    <cellStyle name="Normal 57 5 6 5 2" xfId="7978"/>
    <cellStyle name="Normal 57 5 6 6" xfId="6034"/>
    <cellStyle name="Normal 57 5 6 7" xfId="9434"/>
    <cellStyle name="Normal 57 5 6 8" xfId="4511"/>
    <cellStyle name="Normal 57 5 6_Degree data" xfId="2785"/>
    <cellStyle name="Normal 57 5 7" xfId="1203"/>
    <cellStyle name="Normal 57 5 7 2" xfId="2154"/>
    <cellStyle name="Normal 57 5 7 2 2" xfId="7443"/>
    <cellStyle name="Normal 57 5 7 3" xfId="3484"/>
    <cellStyle name="Normal 57 5 7 3 2" xfId="8500"/>
    <cellStyle name="Normal 57 5 7 4" xfId="6559"/>
    <cellStyle name="Normal 57 5 7 5" xfId="9954"/>
    <cellStyle name="Normal 57 5 7 6" xfId="5036"/>
    <cellStyle name="Normal 57 5 8" xfId="462"/>
    <cellStyle name="Normal 57 5 8 2" xfId="2300"/>
    <cellStyle name="Normal 57 5 8 2 2" xfId="7582"/>
    <cellStyle name="Normal 57 5 8 3" xfId="3833"/>
    <cellStyle name="Normal 57 5 8 3 2" xfId="8848"/>
    <cellStyle name="Normal 57 5 8 4" xfId="5826"/>
    <cellStyle name="Normal 57 5 8 5" xfId="10302"/>
    <cellStyle name="Normal 57 5 8 6" xfId="5176"/>
    <cellStyle name="Normal 57 5 9" xfId="1421"/>
    <cellStyle name="Normal 57 5 9 2" xfId="3963"/>
    <cellStyle name="Normal 57 5 9 2 2" xfId="8978"/>
    <cellStyle name="Normal 57 5 9 3" xfId="10432"/>
    <cellStyle name="Normal 57 5 9 4" xfId="6712"/>
    <cellStyle name="Normal 57 5_Degree data" xfId="2776"/>
    <cellStyle name="Normal 57 6" xfId="122"/>
    <cellStyle name="Normal 57 6 10" xfId="5515"/>
    <cellStyle name="Normal 57 6 11" xfId="9335"/>
    <cellStyle name="Normal 57 6 12" xfId="4324"/>
    <cellStyle name="Normal 57 6 2" xfId="243"/>
    <cellStyle name="Normal 57 6 2 10" xfId="4370"/>
    <cellStyle name="Normal 57 6 2 2" xfId="345"/>
    <cellStyle name="Normal 57 6 2 2 2" xfId="1215"/>
    <cellStyle name="Normal 57 6 2 2 2 2" xfId="2166"/>
    <cellStyle name="Normal 57 6 2 2 2 2 2" xfId="7455"/>
    <cellStyle name="Normal 57 6 2 2 2 3" xfId="3496"/>
    <cellStyle name="Normal 57 6 2 2 2 3 2" xfId="8512"/>
    <cellStyle name="Normal 57 6 2 2 2 4" xfId="6571"/>
    <cellStyle name="Normal 57 6 2 2 2 5" xfId="9966"/>
    <cellStyle name="Normal 57 6 2 2 2 6" xfId="5048"/>
    <cellStyle name="Normal 57 6 2 2 3" xfId="853"/>
    <cellStyle name="Normal 57 6 2 2 3 2" xfId="2521"/>
    <cellStyle name="Normal 57 6 2 2 3 2 2" xfId="7803"/>
    <cellStyle name="Normal 57 6 2 2 3 3" xfId="3845"/>
    <cellStyle name="Normal 57 6 2 2 3 3 2" xfId="8860"/>
    <cellStyle name="Normal 57 6 2 2 3 4" xfId="6210"/>
    <cellStyle name="Normal 57 6 2 2 3 5" xfId="10314"/>
    <cellStyle name="Normal 57 6 2 2 3 6" xfId="5397"/>
    <cellStyle name="Normal 57 6 2 2 4" xfId="1805"/>
    <cellStyle name="Normal 57 6 2 2 4 2" xfId="4184"/>
    <cellStyle name="Normal 57 6 2 2 4 2 2" xfId="9199"/>
    <cellStyle name="Normal 57 6 2 2 4 3" xfId="10653"/>
    <cellStyle name="Normal 57 6 2 2 4 4" xfId="7094"/>
    <cellStyle name="Normal 57 6 2 2 5" xfId="3140"/>
    <cellStyle name="Normal 57 6 2 2 5 2" xfId="8156"/>
    <cellStyle name="Normal 57 6 2 2 6" xfId="5717"/>
    <cellStyle name="Normal 57 6 2 2 7" xfId="9610"/>
    <cellStyle name="Normal 57 6 2 2 8" xfId="4687"/>
    <cellStyle name="Normal 57 6 2 2_Degree data" xfId="2788"/>
    <cellStyle name="Normal 57 6 2 3" xfId="753"/>
    <cellStyle name="Normal 57 6 2 3 2" xfId="1705"/>
    <cellStyle name="Normal 57 6 2 3 2 2" xfId="6994"/>
    <cellStyle name="Normal 57 6 2 3 3" xfId="3495"/>
    <cellStyle name="Normal 57 6 2 3 3 2" xfId="8511"/>
    <cellStyle name="Normal 57 6 2 3 4" xfId="6110"/>
    <cellStyle name="Normal 57 6 2 3 5" xfId="9965"/>
    <cellStyle name="Normal 57 6 2 3 6" xfId="4587"/>
    <cellStyle name="Normal 57 6 2 4" xfId="1214"/>
    <cellStyle name="Normal 57 6 2 4 2" xfId="2165"/>
    <cellStyle name="Normal 57 6 2 4 2 2" xfId="7454"/>
    <cellStyle name="Normal 57 6 2 4 3" xfId="3844"/>
    <cellStyle name="Normal 57 6 2 4 3 2" xfId="8859"/>
    <cellStyle name="Normal 57 6 2 4 4" xfId="6570"/>
    <cellStyle name="Normal 57 6 2 4 5" xfId="10313"/>
    <cellStyle name="Normal 57 6 2 4 6" xfId="5047"/>
    <cellStyle name="Normal 57 6 2 5" xfId="532"/>
    <cellStyle name="Normal 57 6 2 5 2" xfId="2421"/>
    <cellStyle name="Normal 57 6 2 5 2 2" xfId="7703"/>
    <cellStyle name="Normal 57 6 2 5 3" xfId="4084"/>
    <cellStyle name="Normal 57 6 2 5 3 2" xfId="9099"/>
    <cellStyle name="Normal 57 6 2 5 4" xfId="5891"/>
    <cellStyle name="Normal 57 6 2 5 5" xfId="10553"/>
    <cellStyle name="Normal 57 6 2 5 6" xfId="5297"/>
    <cellStyle name="Normal 57 6 2 6" xfId="1488"/>
    <cellStyle name="Normal 57 6 2 6 2" xfId="6777"/>
    <cellStyle name="Normal 57 6 2 7" xfId="3040"/>
    <cellStyle name="Normal 57 6 2 7 2" xfId="8056"/>
    <cellStyle name="Normal 57 6 2 8" xfId="5617"/>
    <cellStyle name="Normal 57 6 2 9" xfId="9510"/>
    <cellStyle name="Normal 57 6 2_Degree data" xfId="2787"/>
    <cellStyle name="Normal 57 6 3" xfId="192"/>
    <cellStyle name="Normal 57 6 3 10" xfId="4429"/>
    <cellStyle name="Normal 57 6 3 2" xfId="406"/>
    <cellStyle name="Normal 57 6 3 2 2" xfId="1217"/>
    <cellStyle name="Normal 57 6 3 2 2 2" xfId="2168"/>
    <cellStyle name="Normal 57 6 3 2 2 2 2" xfId="7457"/>
    <cellStyle name="Normal 57 6 3 2 2 3" xfId="3498"/>
    <cellStyle name="Normal 57 6 3 2 2 3 2" xfId="8514"/>
    <cellStyle name="Normal 57 6 3 2 2 4" xfId="6573"/>
    <cellStyle name="Normal 57 6 3 2 2 5" xfId="9968"/>
    <cellStyle name="Normal 57 6 3 2 2 6" xfId="5050"/>
    <cellStyle name="Normal 57 6 3 2 3" xfId="912"/>
    <cellStyle name="Normal 57 6 3 2 3 2" xfId="2580"/>
    <cellStyle name="Normal 57 6 3 2 3 2 2" xfId="7862"/>
    <cellStyle name="Normal 57 6 3 2 3 3" xfId="3847"/>
    <cellStyle name="Normal 57 6 3 2 3 3 2" xfId="8862"/>
    <cellStyle name="Normal 57 6 3 2 3 4" xfId="6269"/>
    <cellStyle name="Normal 57 6 3 2 3 5" xfId="10316"/>
    <cellStyle name="Normal 57 6 3 2 3 6" xfId="5456"/>
    <cellStyle name="Normal 57 6 3 2 4" xfId="1864"/>
    <cellStyle name="Normal 57 6 3 2 4 2" xfId="4243"/>
    <cellStyle name="Normal 57 6 3 2 4 2 2" xfId="9258"/>
    <cellStyle name="Normal 57 6 3 2 4 3" xfId="10712"/>
    <cellStyle name="Normal 57 6 3 2 4 4" xfId="7153"/>
    <cellStyle name="Normal 57 6 3 2 5" xfId="3199"/>
    <cellStyle name="Normal 57 6 3 2 5 2" xfId="8215"/>
    <cellStyle name="Normal 57 6 3 2 6" xfId="5776"/>
    <cellStyle name="Normal 57 6 3 2 7" xfId="9669"/>
    <cellStyle name="Normal 57 6 3 2 8" xfId="4746"/>
    <cellStyle name="Normal 57 6 3 2_Degree data" xfId="2790"/>
    <cellStyle name="Normal 57 6 3 3" xfId="707"/>
    <cellStyle name="Normal 57 6 3 3 2" xfId="1659"/>
    <cellStyle name="Normal 57 6 3 3 2 2" xfId="6948"/>
    <cellStyle name="Normal 57 6 3 3 3" xfId="3497"/>
    <cellStyle name="Normal 57 6 3 3 3 2" xfId="8513"/>
    <cellStyle name="Normal 57 6 3 3 4" xfId="6064"/>
    <cellStyle name="Normal 57 6 3 3 5" xfId="9967"/>
    <cellStyle name="Normal 57 6 3 3 6" xfId="4541"/>
    <cellStyle name="Normal 57 6 3 4" xfId="1216"/>
    <cellStyle name="Normal 57 6 3 4 2" xfId="2167"/>
    <cellStyle name="Normal 57 6 3 4 2 2" xfId="7456"/>
    <cellStyle name="Normal 57 6 3 4 3" xfId="3846"/>
    <cellStyle name="Normal 57 6 3 4 3 2" xfId="8861"/>
    <cellStyle name="Normal 57 6 3 4 4" xfId="6572"/>
    <cellStyle name="Normal 57 6 3 4 5" xfId="10315"/>
    <cellStyle name="Normal 57 6 3 4 6" xfId="5049"/>
    <cellStyle name="Normal 57 6 3 5" xfId="592"/>
    <cellStyle name="Normal 57 6 3 5 2" xfId="2375"/>
    <cellStyle name="Normal 57 6 3 5 2 2" xfId="7657"/>
    <cellStyle name="Normal 57 6 3 5 3" xfId="4038"/>
    <cellStyle name="Normal 57 6 3 5 3 2" xfId="9053"/>
    <cellStyle name="Normal 57 6 3 5 4" xfId="5950"/>
    <cellStyle name="Normal 57 6 3 5 5" xfId="10507"/>
    <cellStyle name="Normal 57 6 3 5 6" xfId="5251"/>
    <cellStyle name="Normal 57 6 3 6" xfId="1547"/>
    <cellStyle name="Normal 57 6 3 6 2" xfId="6836"/>
    <cellStyle name="Normal 57 6 3 7" xfId="2994"/>
    <cellStyle name="Normal 57 6 3 7 2" xfId="8010"/>
    <cellStyle name="Normal 57 6 3 8" xfId="5571"/>
    <cellStyle name="Normal 57 6 3 9" xfId="9464"/>
    <cellStyle name="Normal 57 6 3_Degree data" xfId="2789"/>
    <cellStyle name="Normal 57 6 4" xfId="298"/>
    <cellStyle name="Normal 57 6 4 2" xfId="1218"/>
    <cellStyle name="Normal 57 6 4 2 2" xfId="2169"/>
    <cellStyle name="Normal 57 6 4 2 2 2" xfId="7458"/>
    <cellStyle name="Normal 57 6 4 2 3" xfId="3499"/>
    <cellStyle name="Normal 57 6 4 2 3 2" xfId="8515"/>
    <cellStyle name="Normal 57 6 4 2 4" xfId="6574"/>
    <cellStyle name="Normal 57 6 4 2 5" xfId="9969"/>
    <cellStyle name="Normal 57 6 4 2 6" xfId="5051"/>
    <cellStyle name="Normal 57 6 4 3" xfId="807"/>
    <cellStyle name="Normal 57 6 4 3 2" xfId="2475"/>
    <cellStyle name="Normal 57 6 4 3 2 2" xfId="7757"/>
    <cellStyle name="Normal 57 6 4 3 3" xfId="3848"/>
    <cellStyle name="Normal 57 6 4 3 3 2" xfId="8863"/>
    <cellStyle name="Normal 57 6 4 3 4" xfId="6164"/>
    <cellStyle name="Normal 57 6 4 3 5" xfId="10317"/>
    <cellStyle name="Normal 57 6 4 3 6" xfId="5351"/>
    <cellStyle name="Normal 57 6 4 4" xfId="1759"/>
    <cellStyle name="Normal 57 6 4 4 2" xfId="4138"/>
    <cellStyle name="Normal 57 6 4 4 2 2" xfId="9153"/>
    <cellStyle name="Normal 57 6 4 4 3" xfId="10607"/>
    <cellStyle name="Normal 57 6 4 4 4" xfId="7048"/>
    <cellStyle name="Normal 57 6 4 5" xfId="3094"/>
    <cellStyle name="Normal 57 6 4 5 2" xfId="8110"/>
    <cellStyle name="Normal 57 6 4 6" xfId="5671"/>
    <cellStyle name="Normal 57 6 4 7" xfId="9564"/>
    <cellStyle name="Normal 57 6 4 8" xfId="4641"/>
    <cellStyle name="Normal 57 6 4_Degree data" xfId="2791"/>
    <cellStyle name="Normal 57 6 5" xfId="651"/>
    <cellStyle name="Normal 57 6 5 2" xfId="1603"/>
    <cellStyle name="Normal 57 6 5 2 2" xfId="6892"/>
    <cellStyle name="Normal 57 6 5 3" xfId="3494"/>
    <cellStyle name="Normal 57 6 5 3 2" xfId="8510"/>
    <cellStyle name="Normal 57 6 5 4" xfId="6008"/>
    <cellStyle name="Normal 57 6 5 5" xfId="9964"/>
    <cellStyle name="Normal 57 6 5 6" xfId="4485"/>
    <cellStyle name="Normal 57 6 6" xfId="1213"/>
    <cellStyle name="Normal 57 6 6 2" xfId="2164"/>
    <cellStyle name="Normal 57 6 6 2 2" xfId="7453"/>
    <cellStyle name="Normal 57 6 6 3" xfId="3843"/>
    <cellStyle name="Normal 57 6 6 3 2" xfId="8858"/>
    <cellStyle name="Normal 57 6 6 4" xfId="6569"/>
    <cellStyle name="Normal 57 6 6 5" xfId="10312"/>
    <cellStyle name="Normal 57 6 6 6" xfId="5046"/>
    <cellStyle name="Normal 57 6 7" xfId="480"/>
    <cellStyle name="Normal 57 6 7 2" xfId="2319"/>
    <cellStyle name="Normal 57 6 7 2 2" xfId="7601"/>
    <cellStyle name="Normal 57 6 7 3" xfId="3982"/>
    <cellStyle name="Normal 57 6 7 3 2" xfId="8997"/>
    <cellStyle name="Normal 57 6 7 4" xfId="5844"/>
    <cellStyle name="Normal 57 6 7 5" xfId="10451"/>
    <cellStyle name="Normal 57 6 7 6" xfId="5195"/>
    <cellStyle name="Normal 57 6 8" xfId="1441"/>
    <cellStyle name="Normal 57 6 8 2" xfId="9408"/>
    <cellStyle name="Normal 57 6 8 3" xfId="6731"/>
    <cellStyle name="Normal 57 6 9" xfId="2936"/>
    <cellStyle name="Normal 57 6 9 2" xfId="7952"/>
    <cellStyle name="Normal 57 6_Degree data" xfId="2786"/>
    <cellStyle name="Normal 57 7" xfId="198"/>
    <cellStyle name="Normal 57 7 10" xfId="9467"/>
    <cellStyle name="Normal 57 7 11" xfId="4327"/>
    <cellStyle name="Normal 57 7 2" xfId="409"/>
    <cellStyle name="Normal 57 7 2 2" xfId="915"/>
    <cellStyle name="Normal 57 7 2 2 2" xfId="1867"/>
    <cellStyle name="Normal 57 7 2 2 2 2" xfId="7156"/>
    <cellStyle name="Normal 57 7 2 2 3" xfId="3501"/>
    <cellStyle name="Normal 57 7 2 2 3 2" xfId="8517"/>
    <cellStyle name="Normal 57 7 2 2 4" xfId="6272"/>
    <cellStyle name="Normal 57 7 2 2 5" xfId="9971"/>
    <cellStyle name="Normal 57 7 2 2 6" xfId="4749"/>
    <cellStyle name="Normal 57 7 2 3" xfId="1220"/>
    <cellStyle name="Normal 57 7 2 3 2" xfId="2171"/>
    <cellStyle name="Normal 57 7 2 3 2 2" xfId="7460"/>
    <cellStyle name="Normal 57 7 2 3 3" xfId="3850"/>
    <cellStyle name="Normal 57 7 2 3 3 2" xfId="8865"/>
    <cellStyle name="Normal 57 7 2 3 4" xfId="6576"/>
    <cellStyle name="Normal 57 7 2 3 5" xfId="10319"/>
    <cellStyle name="Normal 57 7 2 3 6" xfId="5053"/>
    <cellStyle name="Normal 57 7 2 4" xfId="595"/>
    <cellStyle name="Normal 57 7 2 4 2" xfId="2583"/>
    <cellStyle name="Normal 57 7 2 4 2 2" xfId="7865"/>
    <cellStyle name="Normal 57 7 2 4 3" xfId="4246"/>
    <cellStyle name="Normal 57 7 2 4 3 2" xfId="9261"/>
    <cellStyle name="Normal 57 7 2 4 4" xfId="5953"/>
    <cellStyle name="Normal 57 7 2 4 5" xfId="10715"/>
    <cellStyle name="Normal 57 7 2 4 6" xfId="5459"/>
    <cellStyle name="Normal 57 7 2 5" xfId="1550"/>
    <cellStyle name="Normal 57 7 2 5 2" xfId="6839"/>
    <cellStyle name="Normal 57 7 2 6" xfId="3202"/>
    <cellStyle name="Normal 57 7 2 6 2" xfId="8218"/>
    <cellStyle name="Normal 57 7 2 7" xfId="5779"/>
    <cellStyle name="Normal 57 7 2 8" xfId="9672"/>
    <cellStyle name="Normal 57 7 2 9" xfId="4432"/>
    <cellStyle name="Normal 57 7 2_Degree data" xfId="2793"/>
    <cellStyle name="Normal 57 7 3" xfId="301"/>
    <cellStyle name="Normal 57 7 3 2" xfId="1221"/>
    <cellStyle name="Normal 57 7 3 2 2" xfId="2172"/>
    <cellStyle name="Normal 57 7 3 2 2 2" xfId="7461"/>
    <cellStyle name="Normal 57 7 3 2 3" xfId="3502"/>
    <cellStyle name="Normal 57 7 3 2 3 2" xfId="8518"/>
    <cellStyle name="Normal 57 7 3 2 4" xfId="6577"/>
    <cellStyle name="Normal 57 7 3 2 5" xfId="9972"/>
    <cellStyle name="Normal 57 7 3 2 6" xfId="5054"/>
    <cellStyle name="Normal 57 7 3 3" xfId="810"/>
    <cellStyle name="Normal 57 7 3 3 2" xfId="2478"/>
    <cellStyle name="Normal 57 7 3 3 2 2" xfId="7760"/>
    <cellStyle name="Normal 57 7 3 3 3" xfId="3851"/>
    <cellStyle name="Normal 57 7 3 3 3 2" xfId="8866"/>
    <cellStyle name="Normal 57 7 3 3 4" xfId="6167"/>
    <cellStyle name="Normal 57 7 3 3 5" xfId="10320"/>
    <cellStyle name="Normal 57 7 3 3 6" xfId="5354"/>
    <cellStyle name="Normal 57 7 3 4" xfId="1762"/>
    <cellStyle name="Normal 57 7 3 4 2" xfId="4141"/>
    <cellStyle name="Normal 57 7 3 4 2 2" xfId="9156"/>
    <cellStyle name="Normal 57 7 3 4 3" xfId="10610"/>
    <cellStyle name="Normal 57 7 3 4 4" xfId="7051"/>
    <cellStyle name="Normal 57 7 3 5" xfId="3097"/>
    <cellStyle name="Normal 57 7 3 5 2" xfId="8113"/>
    <cellStyle name="Normal 57 7 3 6" xfId="5674"/>
    <cellStyle name="Normal 57 7 3 7" xfId="9567"/>
    <cellStyle name="Normal 57 7 3 8" xfId="4644"/>
    <cellStyle name="Normal 57 7 3_Degree data" xfId="2794"/>
    <cellStyle name="Normal 57 7 4" xfId="710"/>
    <cellStyle name="Normal 57 7 4 2" xfId="1662"/>
    <cellStyle name="Normal 57 7 4 2 2" xfId="6951"/>
    <cellStyle name="Normal 57 7 4 3" xfId="3500"/>
    <cellStyle name="Normal 57 7 4 3 2" xfId="8516"/>
    <cellStyle name="Normal 57 7 4 4" xfId="6067"/>
    <cellStyle name="Normal 57 7 4 5" xfId="9970"/>
    <cellStyle name="Normal 57 7 4 6" xfId="4544"/>
    <cellStyle name="Normal 57 7 5" xfId="1219"/>
    <cellStyle name="Normal 57 7 5 2" xfId="2170"/>
    <cellStyle name="Normal 57 7 5 2 2" xfId="7459"/>
    <cellStyle name="Normal 57 7 5 3" xfId="3849"/>
    <cellStyle name="Normal 57 7 5 3 2" xfId="8864"/>
    <cellStyle name="Normal 57 7 5 4" xfId="6575"/>
    <cellStyle name="Normal 57 7 5 5" xfId="10318"/>
    <cellStyle name="Normal 57 7 5 6" xfId="5052"/>
    <cellStyle name="Normal 57 7 6" xfId="486"/>
    <cellStyle name="Normal 57 7 6 2" xfId="2378"/>
    <cellStyle name="Normal 57 7 6 2 2" xfId="7660"/>
    <cellStyle name="Normal 57 7 6 3" xfId="4041"/>
    <cellStyle name="Normal 57 7 6 3 2" xfId="9056"/>
    <cellStyle name="Normal 57 7 6 4" xfId="5847"/>
    <cellStyle name="Normal 57 7 6 5" xfId="10510"/>
    <cellStyle name="Normal 57 7 6 6" xfId="5254"/>
    <cellStyle name="Normal 57 7 7" xfId="1445"/>
    <cellStyle name="Normal 57 7 7 2" xfId="6734"/>
    <cellStyle name="Normal 57 7 8" xfId="2997"/>
    <cellStyle name="Normal 57 7 8 2" xfId="8013"/>
    <cellStyle name="Normal 57 7 9" xfId="5574"/>
    <cellStyle name="Normal 57 7_Degree data" xfId="2792"/>
    <cellStyle name="Normal 57 8" xfId="230"/>
    <cellStyle name="Normal 57 8 10" xfId="4357"/>
    <cellStyle name="Normal 57 8 2" xfId="332"/>
    <cellStyle name="Normal 57 8 2 2" xfId="1223"/>
    <cellStyle name="Normal 57 8 2 2 2" xfId="2174"/>
    <cellStyle name="Normal 57 8 2 2 2 2" xfId="7463"/>
    <cellStyle name="Normal 57 8 2 2 3" xfId="3504"/>
    <cellStyle name="Normal 57 8 2 2 3 2" xfId="8520"/>
    <cellStyle name="Normal 57 8 2 2 4" xfId="6579"/>
    <cellStyle name="Normal 57 8 2 2 5" xfId="9974"/>
    <cellStyle name="Normal 57 8 2 2 6" xfId="5056"/>
    <cellStyle name="Normal 57 8 2 3" xfId="840"/>
    <cellStyle name="Normal 57 8 2 3 2" xfId="2508"/>
    <cellStyle name="Normal 57 8 2 3 2 2" xfId="7790"/>
    <cellStyle name="Normal 57 8 2 3 3" xfId="3853"/>
    <cellStyle name="Normal 57 8 2 3 3 2" xfId="8868"/>
    <cellStyle name="Normal 57 8 2 3 4" xfId="6197"/>
    <cellStyle name="Normal 57 8 2 3 5" xfId="10322"/>
    <cellStyle name="Normal 57 8 2 3 6" xfId="5384"/>
    <cellStyle name="Normal 57 8 2 4" xfId="1792"/>
    <cellStyle name="Normal 57 8 2 4 2" xfId="4171"/>
    <cellStyle name="Normal 57 8 2 4 2 2" xfId="9186"/>
    <cellStyle name="Normal 57 8 2 4 3" xfId="10640"/>
    <cellStyle name="Normal 57 8 2 4 4" xfId="7081"/>
    <cellStyle name="Normal 57 8 2 5" xfId="3127"/>
    <cellStyle name="Normal 57 8 2 5 2" xfId="8143"/>
    <cellStyle name="Normal 57 8 2 6" xfId="5704"/>
    <cellStyle name="Normal 57 8 2 7" xfId="9597"/>
    <cellStyle name="Normal 57 8 2 8" xfId="4674"/>
    <cellStyle name="Normal 57 8 2_Degree data" xfId="2796"/>
    <cellStyle name="Normal 57 8 3" xfId="740"/>
    <cellStyle name="Normal 57 8 3 2" xfId="1692"/>
    <cellStyle name="Normal 57 8 3 2 2" xfId="6981"/>
    <cellStyle name="Normal 57 8 3 3" xfId="3503"/>
    <cellStyle name="Normal 57 8 3 3 2" xfId="8519"/>
    <cellStyle name="Normal 57 8 3 4" xfId="6097"/>
    <cellStyle name="Normal 57 8 3 5" xfId="9973"/>
    <cellStyle name="Normal 57 8 3 6" xfId="4574"/>
    <cellStyle name="Normal 57 8 4" xfId="1222"/>
    <cellStyle name="Normal 57 8 4 2" xfId="2173"/>
    <cellStyle name="Normal 57 8 4 2 2" xfId="7462"/>
    <cellStyle name="Normal 57 8 4 3" xfId="3852"/>
    <cellStyle name="Normal 57 8 4 3 2" xfId="8867"/>
    <cellStyle name="Normal 57 8 4 4" xfId="6578"/>
    <cellStyle name="Normal 57 8 4 5" xfId="10321"/>
    <cellStyle name="Normal 57 8 4 6" xfId="5055"/>
    <cellStyle name="Normal 57 8 5" xfId="519"/>
    <cellStyle name="Normal 57 8 5 2" xfId="2408"/>
    <cellStyle name="Normal 57 8 5 2 2" xfId="7690"/>
    <cellStyle name="Normal 57 8 5 3" xfId="4071"/>
    <cellStyle name="Normal 57 8 5 3 2" xfId="9086"/>
    <cellStyle name="Normal 57 8 5 4" xfId="5878"/>
    <cellStyle name="Normal 57 8 5 5" xfId="10540"/>
    <cellStyle name="Normal 57 8 5 6" xfId="5284"/>
    <cellStyle name="Normal 57 8 6" xfId="1475"/>
    <cellStyle name="Normal 57 8 6 2" xfId="6764"/>
    <cellStyle name="Normal 57 8 7" xfId="3027"/>
    <cellStyle name="Normal 57 8 7 2" xfId="8043"/>
    <cellStyle name="Normal 57 8 8" xfId="5604"/>
    <cellStyle name="Normal 57 8 9" xfId="9497"/>
    <cellStyle name="Normal 57 8_Degree data" xfId="2795"/>
    <cellStyle name="Normal 57 9" xfId="168"/>
    <cellStyle name="Normal 57 9 10" xfId="4405"/>
    <cellStyle name="Normal 57 9 2" xfId="382"/>
    <cellStyle name="Normal 57 9 2 2" xfId="1225"/>
    <cellStyle name="Normal 57 9 2 2 2" xfId="2176"/>
    <cellStyle name="Normal 57 9 2 2 2 2" xfId="7465"/>
    <cellStyle name="Normal 57 9 2 2 3" xfId="3506"/>
    <cellStyle name="Normal 57 9 2 2 3 2" xfId="8522"/>
    <cellStyle name="Normal 57 9 2 2 4" xfId="6581"/>
    <cellStyle name="Normal 57 9 2 2 5" xfId="9976"/>
    <cellStyle name="Normal 57 9 2 2 6" xfId="5058"/>
    <cellStyle name="Normal 57 9 2 3" xfId="888"/>
    <cellStyle name="Normal 57 9 2 3 2" xfId="2556"/>
    <cellStyle name="Normal 57 9 2 3 2 2" xfId="7838"/>
    <cellStyle name="Normal 57 9 2 3 3" xfId="3855"/>
    <cellStyle name="Normal 57 9 2 3 3 2" xfId="8870"/>
    <cellStyle name="Normal 57 9 2 3 4" xfId="6245"/>
    <cellStyle name="Normal 57 9 2 3 5" xfId="10324"/>
    <cellStyle name="Normal 57 9 2 3 6" xfId="5432"/>
    <cellStyle name="Normal 57 9 2 4" xfId="1840"/>
    <cellStyle name="Normal 57 9 2 4 2" xfId="4219"/>
    <cellStyle name="Normal 57 9 2 4 2 2" xfId="9234"/>
    <cellStyle name="Normal 57 9 2 4 3" xfId="10688"/>
    <cellStyle name="Normal 57 9 2 4 4" xfId="7129"/>
    <cellStyle name="Normal 57 9 2 5" xfId="3175"/>
    <cellStyle name="Normal 57 9 2 5 2" xfId="8191"/>
    <cellStyle name="Normal 57 9 2 6" xfId="5752"/>
    <cellStyle name="Normal 57 9 2 7" xfId="9645"/>
    <cellStyle name="Normal 57 9 2 8" xfId="4722"/>
    <cellStyle name="Normal 57 9 2_Degree data" xfId="2798"/>
    <cellStyle name="Normal 57 9 3" xfId="683"/>
    <cellStyle name="Normal 57 9 3 2" xfId="1635"/>
    <cellStyle name="Normal 57 9 3 2 2" xfId="6924"/>
    <cellStyle name="Normal 57 9 3 3" xfId="3505"/>
    <cellStyle name="Normal 57 9 3 3 2" xfId="8521"/>
    <cellStyle name="Normal 57 9 3 4" xfId="6040"/>
    <cellStyle name="Normal 57 9 3 5" xfId="9975"/>
    <cellStyle name="Normal 57 9 3 6" xfId="4517"/>
    <cellStyle name="Normal 57 9 4" xfId="1224"/>
    <cellStyle name="Normal 57 9 4 2" xfId="2175"/>
    <cellStyle name="Normal 57 9 4 2 2" xfId="7464"/>
    <cellStyle name="Normal 57 9 4 3" xfId="3854"/>
    <cellStyle name="Normal 57 9 4 3 2" xfId="8869"/>
    <cellStyle name="Normal 57 9 4 4" xfId="6580"/>
    <cellStyle name="Normal 57 9 4 5" xfId="10323"/>
    <cellStyle name="Normal 57 9 4 6" xfId="5057"/>
    <cellStyle name="Normal 57 9 5" xfId="568"/>
    <cellStyle name="Normal 57 9 5 2" xfId="2351"/>
    <cellStyle name="Normal 57 9 5 2 2" xfId="7633"/>
    <cellStyle name="Normal 57 9 5 3" xfId="4014"/>
    <cellStyle name="Normal 57 9 5 3 2" xfId="9029"/>
    <cellStyle name="Normal 57 9 5 4" xfId="5926"/>
    <cellStyle name="Normal 57 9 5 5" xfId="10483"/>
    <cellStyle name="Normal 57 9 5 6" xfId="5227"/>
    <cellStyle name="Normal 57 9 6" xfId="1523"/>
    <cellStyle name="Normal 57 9 6 2" xfId="6812"/>
    <cellStyle name="Normal 57 9 7" xfId="2970"/>
    <cellStyle name="Normal 57 9 7 2" xfId="7986"/>
    <cellStyle name="Normal 57 9 8" xfId="5547"/>
    <cellStyle name="Normal 57 9 9" xfId="9440"/>
    <cellStyle name="Normal 57 9_Degree data" xfId="2797"/>
    <cellStyle name="Normal 57_Degree data" xfId="2741"/>
    <cellStyle name="Normal 58" xfId="63"/>
    <cellStyle name="Normal 58 10" xfId="275"/>
    <cellStyle name="Normal 58 10 2" xfId="1227"/>
    <cellStyle name="Normal 58 10 2 2" xfId="2178"/>
    <cellStyle name="Normal 58 10 2 2 2" xfId="7467"/>
    <cellStyle name="Normal 58 10 2 3" xfId="3508"/>
    <cellStyle name="Normal 58 10 2 3 2" xfId="8524"/>
    <cellStyle name="Normal 58 10 2 4" xfId="6583"/>
    <cellStyle name="Normal 58 10 2 5" xfId="9978"/>
    <cellStyle name="Normal 58 10 2 6" xfId="5060"/>
    <cellStyle name="Normal 58 10 3" xfId="784"/>
    <cellStyle name="Normal 58 10 3 2" xfId="2452"/>
    <cellStyle name="Normal 58 10 3 2 2" xfId="7734"/>
    <cellStyle name="Normal 58 10 3 3" xfId="3857"/>
    <cellStyle name="Normal 58 10 3 3 2" xfId="8872"/>
    <cellStyle name="Normal 58 10 3 4" xfId="6141"/>
    <cellStyle name="Normal 58 10 3 5" xfId="10326"/>
    <cellStyle name="Normal 58 10 3 6" xfId="5328"/>
    <cellStyle name="Normal 58 10 4" xfId="1736"/>
    <cellStyle name="Normal 58 10 4 2" xfId="4115"/>
    <cellStyle name="Normal 58 10 4 2 2" xfId="9130"/>
    <cellStyle name="Normal 58 10 4 3" xfId="10584"/>
    <cellStyle name="Normal 58 10 4 4" xfId="7025"/>
    <cellStyle name="Normal 58 10 5" xfId="3071"/>
    <cellStyle name="Normal 58 10 5 2" xfId="8087"/>
    <cellStyle name="Normal 58 10 6" xfId="5648"/>
    <cellStyle name="Normal 58 10 7" xfId="9541"/>
    <cellStyle name="Normal 58 10 8" xfId="4618"/>
    <cellStyle name="Normal 58 10_Degree data" xfId="2800"/>
    <cellStyle name="Normal 58 11" xfId="640"/>
    <cellStyle name="Normal 58 11 2" xfId="1228"/>
    <cellStyle name="Normal 58 11 2 2" xfId="2179"/>
    <cellStyle name="Normal 58 11 2 2 2" xfId="7468"/>
    <cellStyle name="Normal 58 11 2 3" xfId="3509"/>
    <cellStyle name="Normal 58 11 2 3 2" xfId="8525"/>
    <cellStyle name="Normal 58 11 2 4" xfId="6584"/>
    <cellStyle name="Normal 58 11 2 5" xfId="9979"/>
    <cellStyle name="Normal 58 11 2 6" xfId="5061"/>
    <cellStyle name="Normal 58 11 3" xfId="1403"/>
    <cellStyle name="Normal 58 11 3 2" xfId="2308"/>
    <cellStyle name="Normal 58 11 3 2 2" xfId="7590"/>
    <cellStyle name="Normal 58 11 3 3" xfId="3858"/>
    <cellStyle name="Normal 58 11 3 3 2" xfId="8873"/>
    <cellStyle name="Normal 58 11 3 4" xfId="6699"/>
    <cellStyle name="Normal 58 11 3 5" xfId="10327"/>
    <cellStyle name="Normal 58 11 3 6" xfId="5184"/>
    <cellStyle name="Normal 58 11 4" xfId="1592"/>
    <cellStyle name="Normal 58 11 4 2" xfId="3971"/>
    <cellStyle name="Normal 58 11 4 2 2" xfId="8986"/>
    <cellStyle name="Normal 58 11 4 3" xfId="10440"/>
    <cellStyle name="Normal 58 11 4 4" xfId="6881"/>
    <cellStyle name="Normal 58 11 5" xfId="2925"/>
    <cellStyle name="Normal 58 11 5 2" xfId="7941"/>
    <cellStyle name="Normal 58 11 6" xfId="5997"/>
    <cellStyle name="Normal 58 11 7" xfId="9397"/>
    <cellStyle name="Normal 58 11 8" xfId="4474"/>
    <cellStyle name="Normal 58 11_Degree data" xfId="2801"/>
    <cellStyle name="Normal 58 12" xfId="1226"/>
    <cellStyle name="Normal 58 12 2" xfId="2177"/>
    <cellStyle name="Normal 58 12 2 2" xfId="7466"/>
    <cellStyle name="Normal 58 12 3" xfId="3507"/>
    <cellStyle name="Normal 58 12 3 2" xfId="8523"/>
    <cellStyle name="Normal 58 12 4" xfId="6582"/>
    <cellStyle name="Normal 58 12 5" xfId="9977"/>
    <cellStyle name="Normal 58 12 6" xfId="5059"/>
    <cellStyle name="Normal 58 13" xfId="454"/>
    <cellStyle name="Normal 58 13 2" xfId="2281"/>
    <cellStyle name="Normal 58 13 2 2" xfId="7563"/>
    <cellStyle name="Normal 58 13 3" xfId="3856"/>
    <cellStyle name="Normal 58 13 3 2" xfId="8871"/>
    <cellStyle name="Normal 58 13 4" xfId="5821"/>
    <cellStyle name="Normal 58 13 5" xfId="10325"/>
    <cellStyle name="Normal 58 13 6" xfId="5157"/>
    <cellStyle name="Normal 58 14" xfId="1415"/>
    <cellStyle name="Normal 58 14 2" xfId="3944"/>
    <cellStyle name="Normal 58 14 2 2" xfId="8959"/>
    <cellStyle name="Normal 58 14 3" xfId="10413"/>
    <cellStyle name="Normal 58 14 4" xfId="6707"/>
    <cellStyle name="Normal 58 15" xfId="2898"/>
    <cellStyle name="Normal 58 15 2" xfId="9370"/>
    <cellStyle name="Normal 58 15 3" xfId="7914"/>
    <cellStyle name="Normal 58 16" xfId="5504"/>
    <cellStyle name="Normal 58 17" xfId="9330"/>
    <cellStyle name="Normal 58 18" xfId="4301"/>
    <cellStyle name="Normal 58 2" xfId="102"/>
    <cellStyle name="Normal 58 3" xfId="103"/>
    <cellStyle name="Normal 58 3 10" xfId="2910"/>
    <cellStyle name="Normal 58 3 10 2" xfId="9382"/>
    <cellStyle name="Normal 58 3 10 3" xfId="7926"/>
    <cellStyle name="Normal 58 3 11" xfId="5509"/>
    <cellStyle name="Normal 58 3 12" xfId="9352"/>
    <cellStyle name="Normal 58 3 13" xfId="4314"/>
    <cellStyle name="Normal 58 3 2" xfId="151"/>
    <cellStyle name="Normal 58 3 2 10" xfId="5534"/>
    <cellStyle name="Normal 58 3 2 11" xfId="9427"/>
    <cellStyle name="Normal 58 3 2 12" xfId="4344"/>
    <cellStyle name="Normal 58 3 2 2" xfId="216"/>
    <cellStyle name="Normal 58 3 2 2 10" xfId="4448"/>
    <cellStyle name="Normal 58 3 2 2 2" xfId="425"/>
    <cellStyle name="Normal 58 3 2 2 2 2" xfId="1232"/>
    <cellStyle name="Normal 58 3 2 2 2 2 2" xfId="2183"/>
    <cellStyle name="Normal 58 3 2 2 2 2 2 2" xfId="7472"/>
    <cellStyle name="Normal 58 3 2 2 2 2 3" xfId="3513"/>
    <cellStyle name="Normal 58 3 2 2 2 2 3 2" xfId="8529"/>
    <cellStyle name="Normal 58 3 2 2 2 2 4" xfId="6588"/>
    <cellStyle name="Normal 58 3 2 2 2 2 5" xfId="9983"/>
    <cellStyle name="Normal 58 3 2 2 2 2 6" xfId="5065"/>
    <cellStyle name="Normal 58 3 2 2 2 3" xfId="931"/>
    <cellStyle name="Normal 58 3 2 2 2 3 2" xfId="2599"/>
    <cellStyle name="Normal 58 3 2 2 2 3 2 2" xfId="7881"/>
    <cellStyle name="Normal 58 3 2 2 2 3 3" xfId="3862"/>
    <cellStyle name="Normal 58 3 2 2 2 3 3 2" xfId="8877"/>
    <cellStyle name="Normal 58 3 2 2 2 3 4" xfId="6288"/>
    <cellStyle name="Normal 58 3 2 2 2 3 5" xfId="10331"/>
    <cellStyle name="Normal 58 3 2 2 2 3 6" xfId="5475"/>
    <cellStyle name="Normal 58 3 2 2 2 4" xfId="1883"/>
    <cellStyle name="Normal 58 3 2 2 2 4 2" xfId="4262"/>
    <cellStyle name="Normal 58 3 2 2 2 4 2 2" xfId="9277"/>
    <cellStyle name="Normal 58 3 2 2 2 4 3" xfId="10731"/>
    <cellStyle name="Normal 58 3 2 2 2 4 4" xfId="7172"/>
    <cellStyle name="Normal 58 3 2 2 2 5" xfId="3218"/>
    <cellStyle name="Normal 58 3 2 2 2 5 2" xfId="8234"/>
    <cellStyle name="Normal 58 3 2 2 2 6" xfId="5795"/>
    <cellStyle name="Normal 58 3 2 2 2 7" xfId="9688"/>
    <cellStyle name="Normal 58 3 2 2 2 8" xfId="4765"/>
    <cellStyle name="Normal 58 3 2 2 2_Degree data" xfId="2805"/>
    <cellStyle name="Normal 58 3 2 2 3" xfId="727"/>
    <cellStyle name="Normal 58 3 2 2 3 2" xfId="1679"/>
    <cellStyle name="Normal 58 3 2 2 3 2 2" xfId="6968"/>
    <cellStyle name="Normal 58 3 2 2 3 3" xfId="3512"/>
    <cellStyle name="Normal 58 3 2 2 3 3 2" xfId="8528"/>
    <cellStyle name="Normal 58 3 2 2 3 4" xfId="6084"/>
    <cellStyle name="Normal 58 3 2 2 3 5" xfId="9982"/>
    <cellStyle name="Normal 58 3 2 2 3 6" xfId="4561"/>
    <cellStyle name="Normal 58 3 2 2 4" xfId="1231"/>
    <cellStyle name="Normal 58 3 2 2 4 2" xfId="2182"/>
    <cellStyle name="Normal 58 3 2 2 4 2 2" xfId="7471"/>
    <cellStyle name="Normal 58 3 2 2 4 3" xfId="3861"/>
    <cellStyle name="Normal 58 3 2 2 4 3 2" xfId="8876"/>
    <cellStyle name="Normal 58 3 2 2 4 4" xfId="6587"/>
    <cellStyle name="Normal 58 3 2 2 4 5" xfId="10330"/>
    <cellStyle name="Normal 58 3 2 2 4 6" xfId="5064"/>
    <cellStyle name="Normal 58 3 2 2 5" xfId="611"/>
    <cellStyle name="Normal 58 3 2 2 5 2" xfId="2395"/>
    <cellStyle name="Normal 58 3 2 2 5 2 2" xfId="7677"/>
    <cellStyle name="Normal 58 3 2 2 5 3" xfId="4058"/>
    <cellStyle name="Normal 58 3 2 2 5 3 2" xfId="9073"/>
    <cellStyle name="Normal 58 3 2 2 5 4" xfId="5969"/>
    <cellStyle name="Normal 58 3 2 2 5 5" xfId="10527"/>
    <cellStyle name="Normal 58 3 2 2 5 6" xfId="5271"/>
    <cellStyle name="Normal 58 3 2 2 6" xfId="1566"/>
    <cellStyle name="Normal 58 3 2 2 6 2" xfId="6855"/>
    <cellStyle name="Normal 58 3 2 2 7" xfId="3014"/>
    <cellStyle name="Normal 58 3 2 2 7 2" xfId="8030"/>
    <cellStyle name="Normal 58 3 2 2 8" xfId="5591"/>
    <cellStyle name="Normal 58 3 2 2 9" xfId="9484"/>
    <cellStyle name="Normal 58 3 2 2_Degree data" xfId="2804"/>
    <cellStyle name="Normal 58 3 2 3" xfId="381"/>
    <cellStyle name="Normal 58 3 2 3 2" xfId="887"/>
    <cellStyle name="Normal 58 3 2 3 2 2" xfId="1839"/>
    <cellStyle name="Normal 58 3 2 3 2 2 2" xfId="7128"/>
    <cellStyle name="Normal 58 3 2 3 2 3" xfId="3514"/>
    <cellStyle name="Normal 58 3 2 3 2 3 2" xfId="8530"/>
    <cellStyle name="Normal 58 3 2 3 2 4" xfId="6244"/>
    <cellStyle name="Normal 58 3 2 3 2 5" xfId="9984"/>
    <cellStyle name="Normal 58 3 2 3 2 6" xfId="4721"/>
    <cellStyle name="Normal 58 3 2 3 3" xfId="1233"/>
    <cellStyle name="Normal 58 3 2 3 3 2" xfId="2184"/>
    <cellStyle name="Normal 58 3 2 3 3 2 2" xfId="7473"/>
    <cellStyle name="Normal 58 3 2 3 3 3" xfId="3863"/>
    <cellStyle name="Normal 58 3 2 3 3 3 2" xfId="8878"/>
    <cellStyle name="Normal 58 3 2 3 3 4" xfId="6589"/>
    <cellStyle name="Normal 58 3 2 3 3 5" xfId="10332"/>
    <cellStyle name="Normal 58 3 2 3 3 6" xfId="5066"/>
    <cellStyle name="Normal 58 3 2 3 4" xfId="567"/>
    <cellStyle name="Normal 58 3 2 3 4 2" xfId="2555"/>
    <cellStyle name="Normal 58 3 2 3 4 2 2" xfId="7837"/>
    <cellStyle name="Normal 58 3 2 3 4 3" xfId="4218"/>
    <cellStyle name="Normal 58 3 2 3 4 3 2" xfId="9233"/>
    <cellStyle name="Normal 58 3 2 3 4 4" xfId="5925"/>
    <cellStyle name="Normal 58 3 2 3 4 5" xfId="10687"/>
    <cellStyle name="Normal 58 3 2 3 4 6" xfId="5431"/>
    <cellStyle name="Normal 58 3 2 3 5" xfId="1522"/>
    <cellStyle name="Normal 58 3 2 3 5 2" xfId="6811"/>
    <cellStyle name="Normal 58 3 2 3 6" xfId="3174"/>
    <cellStyle name="Normal 58 3 2 3 6 2" xfId="8190"/>
    <cellStyle name="Normal 58 3 2 3 7" xfId="5751"/>
    <cellStyle name="Normal 58 3 2 3 8" xfId="9644"/>
    <cellStyle name="Normal 58 3 2 3 9" xfId="4404"/>
    <cellStyle name="Normal 58 3 2 3_Degree data" xfId="2806"/>
    <cellStyle name="Normal 58 3 2 4" xfId="318"/>
    <cellStyle name="Normal 58 3 2 4 2" xfId="1234"/>
    <cellStyle name="Normal 58 3 2 4 2 2" xfId="2185"/>
    <cellStyle name="Normal 58 3 2 4 2 2 2" xfId="7474"/>
    <cellStyle name="Normal 58 3 2 4 2 3" xfId="3515"/>
    <cellStyle name="Normal 58 3 2 4 2 3 2" xfId="8531"/>
    <cellStyle name="Normal 58 3 2 4 2 4" xfId="6590"/>
    <cellStyle name="Normal 58 3 2 4 2 5" xfId="9985"/>
    <cellStyle name="Normal 58 3 2 4 2 6" xfId="5067"/>
    <cellStyle name="Normal 58 3 2 4 3" xfId="827"/>
    <cellStyle name="Normal 58 3 2 4 3 2" xfId="2495"/>
    <cellStyle name="Normal 58 3 2 4 3 2 2" xfId="7777"/>
    <cellStyle name="Normal 58 3 2 4 3 3" xfId="3864"/>
    <cellStyle name="Normal 58 3 2 4 3 3 2" xfId="8879"/>
    <cellStyle name="Normal 58 3 2 4 3 4" xfId="6184"/>
    <cellStyle name="Normal 58 3 2 4 3 5" xfId="10333"/>
    <cellStyle name="Normal 58 3 2 4 3 6" xfId="5371"/>
    <cellStyle name="Normal 58 3 2 4 4" xfId="1779"/>
    <cellStyle name="Normal 58 3 2 4 4 2" xfId="4158"/>
    <cellStyle name="Normal 58 3 2 4 4 2 2" xfId="9173"/>
    <cellStyle name="Normal 58 3 2 4 4 3" xfId="10627"/>
    <cellStyle name="Normal 58 3 2 4 4 4" xfId="7068"/>
    <cellStyle name="Normal 58 3 2 4 5" xfId="3114"/>
    <cellStyle name="Normal 58 3 2 4 5 2" xfId="8130"/>
    <cellStyle name="Normal 58 3 2 4 6" xfId="5691"/>
    <cellStyle name="Normal 58 3 2 4 7" xfId="9584"/>
    <cellStyle name="Normal 58 3 2 4 8" xfId="4661"/>
    <cellStyle name="Normal 58 3 2 4_Degree data" xfId="2807"/>
    <cellStyle name="Normal 58 3 2 5" xfId="670"/>
    <cellStyle name="Normal 58 3 2 5 2" xfId="1622"/>
    <cellStyle name="Normal 58 3 2 5 2 2" xfId="6911"/>
    <cellStyle name="Normal 58 3 2 5 3" xfId="3511"/>
    <cellStyle name="Normal 58 3 2 5 3 2" xfId="8527"/>
    <cellStyle name="Normal 58 3 2 5 4" xfId="6027"/>
    <cellStyle name="Normal 58 3 2 5 5" xfId="9981"/>
    <cellStyle name="Normal 58 3 2 5 6" xfId="4504"/>
    <cellStyle name="Normal 58 3 2 6" xfId="1230"/>
    <cellStyle name="Normal 58 3 2 6 2" xfId="2181"/>
    <cellStyle name="Normal 58 3 2 6 2 2" xfId="7470"/>
    <cellStyle name="Normal 58 3 2 6 3" xfId="3860"/>
    <cellStyle name="Normal 58 3 2 6 3 2" xfId="8875"/>
    <cellStyle name="Normal 58 3 2 6 4" xfId="6586"/>
    <cellStyle name="Normal 58 3 2 6 5" xfId="10329"/>
    <cellStyle name="Normal 58 3 2 6 6" xfId="5063"/>
    <cellStyle name="Normal 58 3 2 7" xfId="504"/>
    <cellStyle name="Normal 58 3 2 7 2" xfId="2338"/>
    <cellStyle name="Normal 58 3 2 7 2 2" xfId="7620"/>
    <cellStyle name="Normal 58 3 2 7 3" xfId="4001"/>
    <cellStyle name="Normal 58 3 2 7 3 2" xfId="9016"/>
    <cellStyle name="Normal 58 3 2 7 4" xfId="5865"/>
    <cellStyle name="Normal 58 3 2 7 5" xfId="10470"/>
    <cellStyle name="Normal 58 3 2 7 6" xfId="5214"/>
    <cellStyle name="Normal 58 3 2 8" xfId="1462"/>
    <cellStyle name="Normal 58 3 2 8 2" xfId="6751"/>
    <cellStyle name="Normal 58 3 2 9" xfId="2955"/>
    <cellStyle name="Normal 58 3 2 9 2" xfId="7971"/>
    <cellStyle name="Normal 58 3 2_Degree data" xfId="2803"/>
    <cellStyle name="Normal 58 3 3" xfId="261"/>
    <cellStyle name="Normal 58 3 3 10" xfId="4387"/>
    <cellStyle name="Normal 58 3 3 2" xfId="363"/>
    <cellStyle name="Normal 58 3 3 2 2" xfId="1236"/>
    <cellStyle name="Normal 58 3 3 2 2 2" xfId="2187"/>
    <cellStyle name="Normal 58 3 3 2 2 2 2" xfId="7476"/>
    <cellStyle name="Normal 58 3 3 2 2 3" xfId="3517"/>
    <cellStyle name="Normal 58 3 3 2 2 3 2" xfId="8533"/>
    <cellStyle name="Normal 58 3 3 2 2 4" xfId="6592"/>
    <cellStyle name="Normal 58 3 3 2 2 5" xfId="9987"/>
    <cellStyle name="Normal 58 3 3 2 2 6" xfId="5069"/>
    <cellStyle name="Normal 58 3 3 2 3" xfId="870"/>
    <cellStyle name="Normal 58 3 3 2 3 2" xfId="2538"/>
    <cellStyle name="Normal 58 3 3 2 3 2 2" xfId="7820"/>
    <cellStyle name="Normal 58 3 3 2 3 3" xfId="3866"/>
    <cellStyle name="Normal 58 3 3 2 3 3 2" xfId="8881"/>
    <cellStyle name="Normal 58 3 3 2 3 4" xfId="6227"/>
    <cellStyle name="Normal 58 3 3 2 3 5" xfId="10335"/>
    <cellStyle name="Normal 58 3 3 2 3 6" xfId="5414"/>
    <cellStyle name="Normal 58 3 3 2 4" xfId="1822"/>
    <cellStyle name="Normal 58 3 3 2 4 2" xfId="4201"/>
    <cellStyle name="Normal 58 3 3 2 4 2 2" xfId="9216"/>
    <cellStyle name="Normal 58 3 3 2 4 3" xfId="10670"/>
    <cellStyle name="Normal 58 3 3 2 4 4" xfId="7111"/>
    <cellStyle name="Normal 58 3 3 2 5" xfId="3157"/>
    <cellStyle name="Normal 58 3 3 2 5 2" xfId="8173"/>
    <cellStyle name="Normal 58 3 3 2 6" xfId="5734"/>
    <cellStyle name="Normal 58 3 3 2 7" xfId="9627"/>
    <cellStyle name="Normal 58 3 3 2 8" xfId="4704"/>
    <cellStyle name="Normal 58 3 3 2_Degree data" xfId="2809"/>
    <cellStyle name="Normal 58 3 3 3" xfId="770"/>
    <cellStyle name="Normal 58 3 3 3 2" xfId="1722"/>
    <cellStyle name="Normal 58 3 3 3 2 2" xfId="7011"/>
    <cellStyle name="Normal 58 3 3 3 3" xfId="3516"/>
    <cellStyle name="Normal 58 3 3 3 3 2" xfId="8532"/>
    <cellStyle name="Normal 58 3 3 3 4" xfId="6127"/>
    <cellStyle name="Normal 58 3 3 3 5" xfId="9986"/>
    <cellStyle name="Normal 58 3 3 3 6" xfId="4604"/>
    <cellStyle name="Normal 58 3 3 4" xfId="1235"/>
    <cellStyle name="Normal 58 3 3 4 2" xfId="2186"/>
    <cellStyle name="Normal 58 3 3 4 2 2" xfId="7475"/>
    <cellStyle name="Normal 58 3 3 4 3" xfId="3865"/>
    <cellStyle name="Normal 58 3 3 4 3 2" xfId="8880"/>
    <cellStyle name="Normal 58 3 3 4 4" xfId="6591"/>
    <cellStyle name="Normal 58 3 3 4 5" xfId="10334"/>
    <cellStyle name="Normal 58 3 3 4 6" xfId="5068"/>
    <cellStyle name="Normal 58 3 3 5" xfId="550"/>
    <cellStyle name="Normal 58 3 3 5 2" xfId="2438"/>
    <cellStyle name="Normal 58 3 3 5 2 2" xfId="7720"/>
    <cellStyle name="Normal 58 3 3 5 3" xfId="4101"/>
    <cellStyle name="Normal 58 3 3 5 3 2" xfId="9116"/>
    <cellStyle name="Normal 58 3 3 5 4" xfId="5908"/>
    <cellStyle name="Normal 58 3 3 5 5" xfId="10570"/>
    <cellStyle name="Normal 58 3 3 5 6" xfId="5314"/>
    <cellStyle name="Normal 58 3 3 6" xfId="1505"/>
    <cellStyle name="Normal 58 3 3 6 2" xfId="6794"/>
    <cellStyle name="Normal 58 3 3 7" xfId="3057"/>
    <cellStyle name="Normal 58 3 3 7 2" xfId="8073"/>
    <cellStyle name="Normal 58 3 3 8" xfId="5634"/>
    <cellStyle name="Normal 58 3 3 9" xfId="9527"/>
    <cellStyle name="Normal 58 3 3_Degree data" xfId="2808"/>
    <cellStyle name="Normal 58 3 4" xfId="182"/>
    <cellStyle name="Normal 58 3 4 10" xfId="4419"/>
    <cellStyle name="Normal 58 3 4 2" xfId="396"/>
    <cellStyle name="Normal 58 3 4 2 2" xfId="1238"/>
    <cellStyle name="Normal 58 3 4 2 2 2" xfId="2189"/>
    <cellStyle name="Normal 58 3 4 2 2 2 2" xfId="7478"/>
    <cellStyle name="Normal 58 3 4 2 2 3" xfId="3519"/>
    <cellStyle name="Normal 58 3 4 2 2 3 2" xfId="8535"/>
    <cellStyle name="Normal 58 3 4 2 2 4" xfId="6594"/>
    <cellStyle name="Normal 58 3 4 2 2 5" xfId="9989"/>
    <cellStyle name="Normal 58 3 4 2 2 6" xfId="5071"/>
    <cellStyle name="Normal 58 3 4 2 3" xfId="902"/>
    <cellStyle name="Normal 58 3 4 2 3 2" xfId="2570"/>
    <cellStyle name="Normal 58 3 4 2 3 2 2" xfId="7852"/>
    <cellStyle name="Normal 58 3 4 2 3 3" xfId="3868"/>
    <cellStyle name="Normal 58 3 4 2 3 3 2" xfId="8883"/>
    <cellStyle name="Normal 58 3 4 2 3 4" xfId="6259"/>
    <cellStyle name="Normal 58 3 4 2 3 5" xfId="10337"/>
    <cellStyle name="Normal 58 3 4 2 3 6" xfId="5446"/>
    <cellStyle name="Normal 58 3 4 2 4" xfId="1854"/>
    <cellStyle name="Normal 58 3 4 2 4 2" xfId="4233"/>
    <cellStyle name="Normal 58 3 4 2 4 2 2" xfId="9248"/>
    <cellStyle name="Normal 58 3 4 2 4 3" xfId="10702"/>
    <cellStyle name="Normal 58 3 4 2 4 4" xfId="7143"/>
    <cellStyle name="Normal 58 3 4 2 5" xfId="3189"/>
    <cellStyle name="Normal 58 3 4 2 5 2" xfId="8205"/>
    <cellStyle name="Normal 58 3 4 2 6" xfId="5766"/>
    <cellStyle name="Normal 58 3 4 2 7" xfId="9659"/>
    <cellStyle name="Normal 58 3 4 2 8" xfId="4736"/>
    <cellStyle name="Normal 58 3 4 2_Degree data" xfId="2811"/>
    <cellStyle name="Normal 58 3 4 3" xfId="697"/>
    <cellStyle name="Normal 58 3 4 3 2" xfId="1649"/>
    <cellStyle name="Normal 58 3 4 3 2 2" xfId="6938"/>
    <cellStyle name="Normal 58 3 4 3 3" xfId="3518"/>
    <cellStyle name="Normal 58 3 4 3 3 2" xfId="8534"/>
    <cellStyle name="Normal 58 3 4 3 4" xfId="6054"/>
    <cellStyle name="Normal 58 3 4 3 5" xfId="9988"/>
    <cellStyle name="Normal 58 3 4 3 6" xfId="4531"/>
    <cellStyle name="Normal 58 3 4 4" xfId="1237"/>
    <cellStyle name="Normal 58 3 4 4 2" xfId="2188"/>
    <cellStyle name="Normal 58 3 4 4 2 2" xfId="7477"/>
    <cellStyle name="Normal 58 3 4 4 3" xfId="3867"/>
    <cellStyle name="Normal 58 3 4 4 3 2" xfId="8882"/>
    <cellStyle name="Normal 58 3 4 4 4" xfId="6593"/>
    <cellStyle name="Normal 58 3 4 4 5" xfId="10336"/>
    <cellStyle name="Normal 58 3 4 4 6" xfId="5070"/>
    <cellStyle name="Normal 58 3 4 5" xfId="582"/>
    <cellStyle name="Normal 58 3 4 5 2" xfId="2365"/>
    <cellStyle name="Normal 58 3 4 5 2 2" xfId="7647"/>
    <cellStyle name="Normal 58 3 4 5 3" xfId="4028"/>
    <cellStyle name="Normal 58 3 4 5 3 2" xfId="9043"/>
    <cellStyle name="Normal 58 3 4 5 4" xfId="5940"/>
    <cellStyle name="Normal 58 3 4 5 5" xfId="10497"/>
    <cellStyle name="Normal 58 3 4 5 6" xfId="5241"/>
    <cellStyle name="Normal 58 3 4 6" xfId="1537"/>
    <cellStyle name="Normal 58 3 4 6 2" xfId="6826"/>
    <cellStyle name="Normal 58 3 4 7" xfId="2984"/>
    <cellStyle name="Normal 58 3 4 7 2" xfId="8000"/>
    <cellStyle name="Normal 58 3 4 8" xfId="5561"/>
    <cellStyle name="Normal 58 3 4 9" xfId="9454"/>
    <cellStyle name="Normal 58 3 4_Degree data" xfId="2810"/>
    <cellStyle name="Normal 58 3 5" xfId="288"/>
    <cellStyle name="Normal 58 3 5 2" xfId="1239"/>
    <cellStyle name="Normal 58 3 5 2 2" xfId="2190"/>
    <cellStyle name="Normal 58 3 5 2 2 2" xfId="7479"/>
    <cellStyle name="Normal 58 3 5 2 3" xfId="3520"/>
    <cellStyle name="Normal 58 3 5 2 3 2" xfId="8536"/>
    <cellStyle name="Normal 58 3 5 2 4" xfId="6595"/>
    <cellStyle name="Normal 58 3 5 2 5" xfId="9990"/>
    <cellStyle name="Normal 58 3 5 2 6" xfId="5072"/>
    <cellStyle name="Normal 58 3 5 3" xfId="797"/>
    <cellStyle name="Normal 58 3 5 3 2" xfId="2465"/>
    <cellStyle name="Normal 58 3 5 3 2 2" xfId="7747"/>
    <cellStyle name="Normal 58 3 5 3 3" xfId="3869"/>
    <cellStyle name="Normal 58 3 5 3 3 2" xfId="8884"/>
    <cellStyle name="Normal 58 3 5 3 4" xfId="6154"/>
    <cellStyle name="Normal 58 3 5 3 5" xfId="10338"/>
    <cellStyle name="Normal 58 3 5 3 6" xfId="5341"/>
    <cellStyle name="Normal 58 3 5 4" xfId="1749"/>
    <cellStyle name="Normal 58 3 5 4 2" xfId="4128"/>
    <cellStyle name="Normal 58 3 5 4 2 2" xfId="9143"/>
    <cellStyle name="Normal 58 3 5 4 3" xfId="10597"/>
    <cellStyle name="Normal 58 3 5 4 4" xfId="7038"/>
    <cellStyle name="Normal 58 3 5 5" xfId="3084"/>
    <cellStyle name="Normal 58 3 5 5 2" xfId="8100"/>
    <cellStyle name="Normal 58 3 5 6" xfId="5661"/>
    <cellStyle name="Normal 58 3 5 7" xfId="9554"/>
    <cellStyle name="Normal 58 3 5 8" xfId="4631"/>
    <cellStyle name="Normal 58 3 5_Degree data" xfId="2812"/>
    <cellStyle name="Normal 58 3 6" xfId="645"/>
    <cellStyle name="Normal 58 3 6 2" xfId="1240"/>
    <cellStyle name="Normal 58 3 6 2 2" xfId="2191"/>
    <cellStyle name="Normal 58 3 6 2 2 2" xfId="7480"/>
    <cellStyle name="Normal 58 3 6 2 3" xfId="3521"/>
    <cellStyle name="Normal 58 3 6 2 3 2" xfId="8537"/>
    <cellStyle name="Normal 58 3 6 2 4" xfId="6596"/>
    <cellStyle name="Normal 58 3 6 2 5" xfId="9991"/>
    <cellStyle name="Normal 58 3 6 2 6" xfId="5073"/>
    <cellStyle name="Normal 58 3 6 3" xfId="1404"/>
    <cellStyle name="Normal 58 3 6 3 2" xfId="2313"/>
    <cellStyle name="Normal 58 3 6 3 2 2" xfId="7595"/>
    <cellStyle name="Normal 58 3 6 3 3" xfId="3870"/>
    <cellStyle name="Normal 58 3 6 3 3 2" xfId="8885"/>
    <cellStyle name="Normal 58 3 6 3 4" xfId="6700"/>
    <cellStyle name="Normal 58 3 6 3 5" xfId="10339"/>
    <cellStyle name="Normal 58 3 6 3 6" xfId="5189"/>
    <cellStyle name="Normal 58 3 6 4" xfId="1597"/>
    <cellStyle name="Normal 58 3 6 4 2" xfId="3976"/>
    <cellStyle name="Normal 58 3 6 4 2 2" xfId="8991"/>
    <cellStyle name="Normal 58 3 6 4 3" xfId="10445"/>
    <cellStyle name="Normal 58 3 6 4 4" xfId="6886"/>
    <cellStyle name="Normal 58 3 6 5" xfId="2930"/>
    <cellStyle name="Normal 58 3 6 5 2" xfId="7946"/>
    <cellStyle name="Normal 58 3 6 6" xfId="6002"/>
    <cellStyle name="Normal 58 3 6 7" xfId="9402"/>
    <cellStyle name="Normal 58 3 6 8" xfId="4479"/>
    <cellStyle name="Normal 58 3 6_Degree data" xfId="2813"/>
    <cellStyle name="Normal 58 3 7" xfId="1229"/>
    <cellStyle name="Normal 58 3 7 2" xfId="2180"/>
    <cellStyle name="Normal 58 3 7 2 2" xfId="7469"/>
    <cellStyle name="Normal 58 3 7 3" xfId="3510"/>
    <cellStyle name="Normal 58 3 7 3 2" xfId="8526"/>
    <cellStyle name="Normal 58 3 7 4" xfId="6585"/>
    <cellStyle name="Normal 58 3 7 5" xfId="9980"/>
    <cellStyle name="Normal 58 3 7 6" xfId="5062"/>
    <cellStyle name="Normal 58 3 8" xfId="470"/>
    <cellStyle name="Normal 58 3 8 2" xfId="2293"/>
    <cellStyle name="Normal 58 3 8 2 2" xfId="7575"/>
    <cellStyle name="Normal 58 3 8 3" xfId="3859"/>
    <cellStyle name="Normal 58 3 8 3 2" xfId="8874"/>
    <cellStyle name="Normal 58 3 8 4" xfId="5834"/>
    <cellStyle name="Normal 58 3 8 5" xfId="10328"/>
    <cellStyle name="Normal 58 3 8 6" xfId="5169"/>
    <cellStyle name="Normal 58 3 9" xfId="1429"/>
    <cellStyle name="Normal 58 3 9 2" xfId="3956"/>
    <cellStyle name="Normal 58 3 9 2 2" xfId="8971"/>
    <cellStyle name="Normal 58 3 9 3" xfId="10425"/>
    <cellStyle name="Normal 58 3 9 4" xfId="6720"/>
    <cellStyle name="Normal 58 3_Degree data" xfId="2802"/>
    <cellStyle name="Normal 58 4" xfId="136"/>
    <cellStyle name="Normal 58 4 10" xfId="2905"/>
    <cellStyle name="Normal 58 4 10 2" xfId="9377"/>
    <cellStyle name="Normal 58 4 10 3" xfId="7921"/>
    <cellStyle name="Normal 58 4 11" xfId="5527"/>
    <cellStyle name="Normal 58 4 12" xfId="9347"/>
    <cellStyle name="Normal 58 4 13" xfId="4325"/>
    <cellStyle name="Normal 58 4 2" xfId="210"/>
    <cellStyle name="Normal 58 4 2 10" xfId="9479"/>
    <cellStyle name="Normal 58 4 2 11" xfId="4339"/>
    <cellStyle name="Normal 58 4 2 2" xfId="420"/>
    <cellStyle name="Normal 58 4 2 2 2" xfId="926"/>
    <cellStyle name="Normal 58 4 2 2 2 2" xfId="1878"/>
    <cellStyle name="Normal 58 4 2 2 2 2 2" xfId="7167"/>
    <cellStyle name="Normal 58 4 2 2 2 3" xfId="3524"/>
    <cellStyle name="Normal 58 4 2 2 2 3 2" xfId="8540"/>
    <cellStyle name="Normal 58 4 2 2 2 4" xfId="6283"/>
    <cellStyle name="Normal 58 4 2 2 2 5" xfId="9994"/>
    <cellStyle name="Normal 58 4 2 2 2 6" xfId="4760"/>
    <cellStyle name="Normal 58 4 2 2 3" xfId="1243"/>
    <cellStyle name="Normal 58 4 2 2 3 2" xfId="2194"/>
    <cellStyle name="Normal 58 4 2 2 3 2 2" xfId="7483"/>
    <cellStyle name="Normal 58 4 2 2 3 3" xfId="3873"/>
    <cellStyle name="Normal 58 4 2 2 3 3 2" xfId="8888"/>
    <cellStyle name="Normal 58 4 2 2 3 4" xfId="6599"/>
    <cellStyle name="Normal 58 4 2 2 3 5" xfId="10342"/>
    <cellStyle name="Normal 58 4 2 2 3 6" xfId="5076"/>
    <cellStyle name="Normal 58 4 2 2 4" xfId="606"/>
    <cellStyle name="Normal 58 4 2 2 4 2" xfId="2594"/>
    <cellStyle name="Normal 58 4 2 2 4 2 2" xfId="7876"/>
    <cellStyle name="Normal 58 4 2 2 4 3" xfId="4257"/>
    <cellStyle name="Normal 58 4 2 2 4 3 2" xfId="9272"/>
    <cellStyle name="Normal 58 4 2 2 4 4" xfId="5964"/>
    <cellStyle name="Normal 58 4 2 2 4 5" xfId="10726"/>
    <cellStyle name="Normal 58 4 2 2 4 6" xfId="5470"/>
    <cellStyle name="Normal 58 4 2 2 5" xfId="1561"/>
    <cellStyle name="Normal 58 4 2 2 5 2" xfId="6850"/>
    <cellStyle name="Normal 58 4 2 2 6" xfId="3213"/>
    <cellStyle name="Normal 58 4 2 2 6 2" xfId="8229"/>
    <cellStyle name="Normal 58 4 2 2 7" xfId="5790"/>
    <cellStyle name="Normal 58 4 2 2 8" xfId="9683"/>
    <cellStyle name="Normal 58 4 2 2 9" xfId="4443"/>
    <cellStyle name="Normal 58 4 2 2_Degree data" xfId="2816"/>
    <cellStyle name="Normal 58 4 2 3" xfId="313"/>
    <cellStyle name="Normal 58 4 2 3 2" xfId="1244"/>
    <cellStyle name="Normal 58 4 2 3 2 2" xfId="2195"/>
    <cellStyle name="Normal 58 4 2 3 2 2 2" xfId="7484"/>
    <cellStyle name="Normal 58 4 2 3 2 3" xfId="3525"/>
    <cellStyle name="Normal 58 4 2 3 2 3 2" xfId="8541"/>
    <cellStyle name="Normal 58 4 2 3 2 4" xfId="6600"/>
    <cellStyle name="Normal 58 4 2 3 2 5" xfId="9995"/>
    <cellStyle name="Normal 58 4 2 3 2 6" xfId="5077"/>
    <cellStyle name="Normal 58 4 2 3 3" xfId="822"/>
    <cellStyle name="Normal 58 4 2 3 3 2" xfId="2490"/>
    <cellStyle name="Normal 58 4 2 3 3 2 2" xfId="7772"/>
    <cellStyle name="Normal 58 4 2 3 3 3" xfId="3874"/>
    <cellStyle name="Normal 58 4 2 3 3 3 2" xfId="8889"/>
    <cellStyle name="Normal 58 4 2 3 3 4" xfId="6179"/>
    <cellStyle name="Normal 58 4 2 3 3 5" xfId="10343"/>
    <cellStyle name="Normal 58 4 2 3 3 6" xfId="5366"/>
    <cellStyle name="Normal 58 4 2 3 4" xfId="1774"/>
    <cellStyle name="Normal 58 4 2 3 4 2" xfId="4153"/>
    <cellStyle name="Normal 58 4 2 3 4 2 2" xfId="9168"/>
    <cellStyle name="Normal 58 4 2 3 4 3" xfId="10622"/>
    <cellStyle name="Normal 58 4 2 3 4 4" xfId="7063"/>
    <cellStyle name="Normal 58 4 2 3 5" xfId="3109"/>
    <cellStyle name="Normal 58 4 2 3 5 2" xfId="8125"/>
    <cellStyle name="Normal 58 4 2 3 6" xfId="5686"/>
    <cellStyle name="Normal 58 4 2 3 7" xfId="9579"/>
    <cellStyle name="Normal 58 4 2 3 8" xfId="4656"/>
    <cellStyle name="Normal 58 4 2 3_Degree data" xfId="2817"/>
    <cellStyle name="Normal 58 4 2 4" xfId="722"/>
    <cellStyle name="Normal 58 4 2 4 2" xfId="1674"/>
    <cellStyle name="Normal 58 4 2 4 2 2" xfId="6963"/>
    <cellStyle name="Normal 58 4 2 4 3" xfId="3523"/>
    <cellStyle name="Normal 58 4 2 4 3 2" xfId="8539"/>
    <cellStyle name="Normal 58 4 2 4 4" xfId="6079"/>
    <cellStyle name="Normal 58 4 2 4 5" xfId="9993"/>
    <cellStyle name="Normal 58 4 2 4 6" xfId="4556"/>
    <cellStyle name="Normal 58 4 2 5" xfId="1242"/>
    <cellStyle name="Normal 58 4 2 5 2" xfId="2193"/>
    <cellStyle name="Normal 58 4 2 5 2 2" xfId="7482"/>
    <cellStyle name="Normal 58 4 2 5 3" xfId="3872"/>
    <cellStyle name="Normal 58 4 2 5 3 2" xfId="8887"/>
    <cellStyle name="Normal 58 4 2 5 4" xfId="6598"/>
    <cellStyle name="Normal 58 4 2 5 5" xfId="10341"/>
    <cellStyle name="Normal 58 4 2 5 6" xfId="5075"/>
    <cellStyle name="Normal 58 4 2 6" xfId="498"/>
    <cellStyle name="Normal 58 4 2 6 2" xfId="2390"/>
    <cellStyle name="Normal 58 4 2 6 2 2" xfId="7672"/>
    <cellStyle name="Normal 58 4 2 6 3" xfId="4053"/>
    <cellStyle name="Normal 58 4 2 6 3 2" xfId="9068"/>
    <cellStyle name="Normal 58 4 2 6 4" xfId="5859"/>
    <cellStyle name="Normal 58 4 2 6 5" xfId="10522"/>
    <cellStyle name="Normal 58 4 2 6 6" xfId="5266"/>
    <cellStyle name="Normal 58 4 2 7" xfId="1457"/>
    <cellStyle name="Normal 58 4 2 7 2" xfId="6746"/>
    <cellStyle name="Normal 58 4 2 8" xfId="3009"/>
    <cellStyle name="Normal 58 4 2 8 2" xfId="8025"/>
    <cellStyle name="Normal 58 4 2 9" xfId="5586"/>
    <cellStyle name="Normal 58 4 2_Degree data" xfId="2815"/>
    <cellStyle name="Normal 58 4 3" xfId="255"/>
    <cellStyle name="Normal 58 4 3 10" xfId="4382"/>
    <cellStyle name="Normal 58 4 3 2" xfId="357"/>
    <cellStyle name="Normal 58 4 3 2 2" xfId="1246"/>
    <cellStyle name="Normal 58 4 3 2 2 2" xfId="2197"/>
    <cellStyle name="Normal 58 4 3 2 2 2 2" xfId="7486"/>
    <cellStyle name="Normal 58 4 3 2 2 3" xfId="3527"/>
    <cellStyle name="Normal 58 4 3 2 2 3 2" xfId="8543"/>
    <cellStyle name="Normal 58 4 3 2 2 4" xfId="6602"/>
    <cellStyle name="Normal 58 4 3 2 2 5" xfId="9997"/>
    <cellStyle name="Normal 58 4 3 2 2 6" xfId="5079"/>
    <cellStyle name="Normal 58 4 3 2 3" xfId="865"/>
    <cellStyle name="Normal 58 4 3 2 3 2" xfId="2533"/>
    <cellStyle name="Normal 58 4 3 2 3 2 2" xfId="7815"/>
    <cellStyle name="Normal 58 4 3 2 3 3" xfId="3876"/>
    <cellStyle name="Normal 58 4 3 2 3 3 2" xfId="8891"/>
    <cellStyle name="Normal 58 4 3 2 3 4" xfId="6222"/>
    <cellStyle name="Normal 58 4 3 2 3 5" xfId="10345"/>
    <cellStyle name="Normal 58 4 3 2 3 6" xfId="5409"/>
    <cellStyle name="Normal 58 4 3 2 4" xfId="1817"/>
    <cellStyle name="Normal 58 4 3 2 4 2" xfId="4196"/>
    <cellStyle name="Normal 58 4 3 2 4 2 2" xfId="9211"/>
    <cellStyle name="Normal 58 4 3 2 4 3" xfId="10665"/>
    <cellStyle name="Normal 58 4 3 2 4 4" xfId="7106"/>
    <cellStyle name="Normal 58 4 3 2 5" xfId="3152"/>
    <cellStyle name="Normal 58 4 3 2 5 2" xfId="8168"/>
    <cellStyle name="Normal 58 4 3 2 6" xfId="5729"/>
    <cellStyle name="Normal 58 4 3 2 7" xfId="9622"/>
    <cellStyle name="Normal 58 4 3 2 8" xfId="4699"/>
    <cellStyle name="Normal 58 4 3 2_Degree data" xfId="2819"/>
    <cellStyle name="Normal 58 4 3 3" xfId="765"/>
    <cellStyle name="Normal 58 4 3 3 2" xfId="1717"/>
    <cellStyle name="Normal 58 4 3 3 2 2" xfId="7006"/>
    <cellStyle name="Normal 58 4 3 3 3" xfId="3526"/>
    <cellStyle name="Normal 58 4 3 3 3 2" xfId="8542"/>
    <cellStyle name="Normal 58 4 3 3 4" xfId="6122"/>
    <cellStyle name="Normal 58 4 3 3 5" xfId="9996"/>
    <cellStyle name="Normal 58 4 3 3 6" xfId="4599"/>
    <cellStyle name="Normal 58 4 3 4" xfId="1245"/>
    <cellStyle name="Normal 58 4 3 4 2" xfId="2196"/>
    <cellStyle name="Normal 58 4 3 4 2 2" xfId="7485"/>
    <cellStyle name="Normal 58 4 3 4 3" xfId="3875"/>
    <cellStyle name="Normal 58 4 3 4 3 2" xfId="8890"/>
    <cellStyle name="Normal 58 4 3 4 4" xfId="6601"/>
    <cellStyle name="Normal 58 4 3 4 5" xfId="10344"/>
    <cellStyle name="Normal 58 4 3 4 6" xfId="5078"/>
    <cellStyle name="Normal 58 4 3 5" xfId="544"/>
    <cellStyle name="Normal 58 4 3 5 2" xfId="2433"/>
    <cellStyle name="Normal 58 4 3 5 2 2" xfId="7715"/>
    <cellStyle name="Normal 58 4 3 5 3" xfId="4096"/>
    <cellStyle name="Normal 58 4 3 5 3 2" xfId="9111"/>
    <cellStyle name="Normal 58 4 3 5 4" xfId="5903"/>
    <cellStyle name="Normal 58 4 3 5 5" xfId="10565"/>
    <cellStyle name="Normal 58 4 3 5 6" xfId="5309"/>
    <cellStyle name="Normal 58 4 3 6" xfId="1500"/>
    <cellStyle name="Normal 58 4 3 6 2" xfId="6789"/>
    <cellStyle name="Normal 58 4 3 7" xfId="3052"/>
    <cellStyle name="Normal 58 4 3 7 2" xfId="8068"/>
    <cellStyle name="Normal 58 4 3 8" xfId="5629"/>
    <cellStyle name="Normal 58 4 3 9" xfId="9522"/>
    <cellStyle name="Normal 58 4 3_Degree data" xfId="2818"/>
    <cellStyle name="Normal 58 4 4" xfId="193"/>
    <cellStyle name="Normal 58 4 4 10" xfId="4430"/>
    <cellStyle name="Normal 58 4 4 2" xfId="407"/>
    <cellStyle name="Normal 58 4 4 2 2" xfId="1248"/>
    <cellStyle name="Normal 58 4 4 2 2 2" xfId="2199"/>
    <cellStyle name="Normal 58 4 4 2 2 2 2" xfId="7488"/>
    <cellStyle name="Normal 58 4 4 2 2 3" xfId="3529"/>
    <cellStyle name="Normal 58 4 4 2 2 3 2" xfId="8545"/>
    <cellStyle name="Normal 58 4 4 2 2 4" xfId="6604"/>
    <cellStyle name="Normal 58 4 4 2 2 5" xfId="9999"/>
    <cellStyle name="Normal 58 4 4 2 2 6" xfId="5081"/>
    <cellStyle name="Normal 58 4 4 2 3" xfId="913"/>
    <cellStyle name="Normal 58 4 4 2 3 2" xfId="2581"/>
    <cellStyle name="Normal 58 4 4 2 3 2 2" xfId="7863"/>
    <cellStyle name="Normal 58 4 4 2 3 3" xfId="3878"/>
    <cellStyle name="Normal 58 4 4 2 3 3 2" xfId="8893"/>
    <cellStyle name="Normal 58 4 4 2 3 4" xfId="6270"/>
    <cellStyle name="Normal 58 4 4 2 3 5" xfId="10347"/>
    <cellStyle name="Normal 58 4 4 2 3 6" xfId="5457"/>
    <cellStyle name="Normal 58 4 4 2 4" xfId="1865"/>
    <cellStyle name="Normal 58 4 4 2 4 2" xfId="4244"/>
    <cellStyle name="Normal 58 4 4 2 4 2 2" xfId="9259"/>
    <cellStyle name="Normal 58 4 4 2 4 3" xfId="10713"/>
    <cellStyle name="Normal 58 4 4 2 4 4" xfId="7154"/>
    <cellStyle name="Normal 58 4 4 2 5" xfId="3200"/>
    <cellStyle name="Normal 58 4 4 2 5 2" xfId="8216"/>
    <cellStyle name="Normal 58 4 4 2 6" xfId="5777"/>
    <cellStyle name="Normal 58 4 4 2 7" xfId="9670"/>
    <cellStyle name="Normal 58 4 4 2 8" xfId="4747"/>
    <cellStyle name="Normal 58 4 4 2_Degree data" xfId="2821"/>
    <cellStyle name="Normal 58 4 4 3" xfId="708"/>
    <cellStyle name="Normal 58 4 4 3 2" xfId="1660"/>
    <cellStyle name="Normal 58 4 4 3 2 2" xfId="6949"/>
    <cellStyle name="Normal 58 4 4 3 3" xfId="3528"/>
    <cellStyle name="Normal 58 4 4 3 3 2" xfId="8544"/>
    <cellStyle name="Normal 58 4 4 3 4" xfId="6065"/>
    <cellStyle name="Normal 58 4 4 3 5" xfId="9998"/>
    <cellStyle name="Normal 58 4 4 3 6" xfId="4542"/>
    <cellStyle name="Normal 58 4 4 4" xfId="1247"/>
    <cellStyle name="Normal 58 4 4 4 2" xfId="2198"/>
    <cellStyle name="Normal 58 4 4 4 2 2" xfId="7487"/>
    <cellStyle name="Normal 58 4 4 4 3" xfId="3877"/>
    <cellStyle name="Normal 58 4 4 4 3 2" xfId="8892"/>
    <cellStyle name="Normal 58 4 4 4 4" xfId="6603"/>
    <cellStyle name="Normal 58 4 4 4 5" xfId="10346"/>
    <cellStyle name="Normal 58 4 4 4 6" xfId="5080"/>
    <cellStyle name="Normal 58 4 4 5" xfId="593"/>
    <cellStyle name="Normal 58 4 4 5 2" xfId="2376"/>
    <cellStyle name="Normal 58 4 4 5 2 2" xfId="7658"/>
    <cellStyle name="Normal 58 4 4 5 3" xfId="4039"/>
    <cellStyle name="Normal 58 4 4 5 3 2" xfId="9054"/>
    <cellStyle name="Normal 58 4 4 5 4" xfId="5951"/>
    <cellStyle name="Normal 58 4 4 5 5" xfId="10508"/>
    <cellStyle name="Normal 58 4 4 5 6" xfId="5252"/>
    <cellStyle name="Normal 58 4 4 6" xfId="1548"/>
    <cellStyle name="Normal 58 4 4 6 2" xfId="6837"/>
    <cellStyle name="Normal 58 4 4 7" xfId="2995"/>
    <cellStyle name="Normal 58 4 4 7 2" xfId="8011"/>
    <cellStyle name="Normal 58 4 4 8" xfId="5572"/>
    <cellStyle name="Normal 58 4 4 9" xfId="9465"/>
    <cellStyle name="Normal 58 4 4_Degree data" xfId="2820"/>
    <cellStyle name="Normal 58 4 5" xfId="299"/>
    <cellStyle name="Normal 58 4 5 2" xfId="1249"/>
    <cellStyle name="Normal 58 4 5 2 2" xfId="2200"/>
    <cellStyle name="Normal 58 4 5 2 2 2" xfId="7489"/>
    <cellStyle name="Normal 58 4 5 2 3" xfId="3530"/>
    <cellStyle name="Normal 58 4 5 2 3 2" xfId="8546"/>
    <cellStyle name="Normal 58 4 5 2 4" xfId="6605"/>
    <cellStyle name="Normal 58 4 5 2 5" xfId="10000"/>
    <cellStyle name="Normal 58 4 5 2 6" xfId="5082"/>
    <cellStyle name="Normal 58 4 5 3" xfId="808"/>
    <cellStyle name="Normal 58 4 5 3 2" xfId="2476"/>
    <cellStyle name="Normal 58 4 5 3 2 2" xfId="7758"/>
    <cellStyle name="Normal 58 4 5 3 3" xfId="3879"/>
    <cellStyle name="Normal 58 4 5 3 3 2" xfId="8894"/>
    <cellStyle name="Normal 58 4 5 3 4" xfId="6165"/>
    <cellStyle name="Normal 58 4 5 3 5" xfId="10348"/>
    <cellStyle name="Normal 58 4 5 3 6" xfId="5352"/>
    <cellStyle name="Normal 58 4 5 4" xfId="1760"/>
    <cellStyle name="Normal 58 4 5 4 2" xfId="4139"/>
    <cellStyle name="Normal 58 4 5 4 2 2" xfId="9154"/>
    <cellStyle name="Normal 58 4 5 4 3" xfId="10608"/>
    <cellStyle name="Normal 58 4 5 4 4" xfId="7049"/>
    <cellStyle name="Normal 58 4 5 5" xfId="3095"/>
    <cellStyle name="Normal 58 4 5 5 2" xfId="8111"/>
    <cellStyle name="Normal 58 4 5 6" xfId="5672"/>
    <cellStyle name="Normal 58 4 5 7" xfId="9565"/>
    <cellStyle name="Normal 58 4 5 8" xfId="4642"/>
    <cellStyle name="Normal 58 4 5_Degree data" xfId="2822"/>
    <cellStyle name="Normal 58 4 6" xfId="663"/>
    <cellStyle name="Normal 58 4 6 2" xfId="1250"/>
    <cellStyle name="Normal 58 4 6 2 2" xfId="2201"/>
    <cellStyle name="Normal 58 4 6 2 2 2" xfId="7490"/>
    <cellStyle name="Normal 58 4 6 2 3" xfId="3531"/>
    <cellStyle name="Normal 58 4 6 2 3 2" xfId="8547"/>
    <cellStyle name="Normal 58 4 6 2 4" xfId="6606"/>
    <cellStyle name="Normal 58 4 6 2 5" xfId="10001"/>
    <cellStyle name="Normal 58 4 6 2 6" xfId="5083"/>
    <cellStyle name="Normal 58 4 6 3" xfId="1405"/>
    <cellStyle name="Normal 58 4 6 3 2" xfId="2331"/>
    <cellStyle name="Normal 58 4 6 3 2 2" xfId="7613"/>
    <cellStyle name="Normal 58 4 6 3 3" xfId="3880"/>
    <cellStyle name="Normal 58 4 6 3 3 2" xfId="8895"/>
    <cellStyle name="Normal 58 4 6 3 4" xfId="6701"/>
    <cellStyle name="Normal 58 4 6 3 5" xfId="10349"/>
    <cellStyle name="Normal 58 4 6 3 6" xfId="5207"/>
    <cellStyle name="Normal 58 4 6 4" xfId="1615"/>
    <cellStyle name="Normal 58 4 6 4 2" xfId="3994"/>
    <cellStyle name="Normal 58 4 6 4 2 2" xfId="9009"/>
    <cellStyle name="Normal 58 4 6 4 3" xfId="10463"/>
    <cellStyle name="Normal 58 4 6 4 4" xfId="6904"/>
    <cellStyle name="Normal 58 4 6 5" xfId="2948"/>
    <cellStyle name="Normal 58 4 6 5 2" xfId="7964"/>
    <cellStyle name="Normal 58 4 6 6" xfId="6020"/>
    <cellStyle name="Normal 58 4 6 7" xfId="9420"/>
    <cellStyle name="Normal 58 4 6 8" xfId="4497"/>
    <cellStyle name="Normal 58 4 6_Degree data" xfId="2823"/>
    <cellStyle name="Normal 58 4 7" xfId="1241"/>
    <cellStyle name="Normal 58 4 7 2" xfId="2192"/>
    <cellStyle name="Normal 58 4 7 2 2" xfId="7481"/>
    <cellStyle name="Normal 58 4 7 3" xfId="3522"/>
    <cellStyle name="Normal 58 4 7 3 2" xfId="8538"/>
    <cellStyle name="Normal 58 4 7 4" xfId="6597"/>
    <cellStyle name="Normal 58 4 7 5" xfId="9992"/>
    <cellStyle name="Normal 58 4 7 6" xfId="5074"/>
    <cellStyle name="Normal 58 4 8" xfId="481"/>
    <cellStyle name="Normal 58 4 8 2" xfId="2288"/>
    <cellStyle name="Normal 58 4 8 2 2" xfId="7570"/>
    <cellStyle name="Normal 58 4 8 3" xfId="3871"/>
    <cellStyle name="Normal 58 4 8 3 2" xfId="8886"/>
    <cellStyle name="Normal 58 4 8 4" xfId="5845"/>
    <cellStyle name="Normal 58 4 8 5" xfId="10340"/>
    <cellStyle name="Normal 58 4 8 6" xfId="5164"/>
    <cellStyle name="Normal 58 4 9" xfId="1442"/>
    <cellStyle name="Normal 58 4 9 2" xfId="3951"/>
    <cellStyle name="Normal 58 4 9 2 2" xfId="8966"/>
    <cellStyle name="Normal 58 4 9 3" xfId="10420"/>
    <cellStyle name="Normal 58 4 9 4" xfId="6732"/>
    <cellStyle name="Normal 58 4_Degree data" xfId="2814"/>
    <cellStyle name="Normal 58 5" xfId="159"/>
    <cellStyle name="Normal 58 5 10" xfId="5542"/>
    <cellStyle name="Normal 58 5 11" xfId="9360"/>
    <cellStyle name="Normal 58 5 12" xfId="4352"/>
    <cellStyle name="Normal 58 5 2" xfId="269"/>
    <cellStyle name="Normal 58 5 2 10" xfId="4395"/>
    <cellStyle name="Normal 58 5 2 2" xfId="371"/>
    <cellStyle name="Normal 58 5 2 2 2" xfId="1253"/>
    <cellStyle name="Normal 58 5 2 2 2 2" xfId="2204"/>
    <cellStyle name="Normal 58 5 2 2 2 2 2" xfId="7493"/>
    <cellStyle name="Normal 58 5 2 2 2 3" xfId="3534"/>
    <cellStyle name="Normal 58 5 2 2 2 3 2" xfId="8550"/>
    <cellStyle name="Normal 58 5 2 2 2 4" xfId="6609"/>
    <cellStyle name="Normal 58 5 2 2 2 5" xfId="10004"/>
    <cellStyle name="Normal 58 5 2 2 2 6" xfId="5086"/>
    <cellStyle name="Normal 58 5 2 2 3" xfId="878"/>
    <cellStyle name="Normal 58 5 2 2 3 2" xfId="2546"/>
    <cellStyle name="Normal 58 5 2 2 3 2 2" xfId="7828"/>
    <cellStyle name="Normal 58 5 2 2 3 3" xfId="3883"/>
    <cellStyle name="Normal 58 5 2 2 3 3 2" xfId="8898"/>
    <cellStyle name="Normal 58 5 2 2 3 4" xfId="6235"/>
    <cellStyle name="Normal 58 5 2 2 3 5" xfId="10352"/>
    <cellStyle name="Normal 58 5 2 2 3 6" xfId="5422"/>
    <cellStyle name="Normal 58 5 2 2 4" xfId="1830"/>
    <cellStyle name="Normal 58 5 2 2 4 2" xfId="4209"/>
    <cellStyle name="Normal 58 5 2 2 4 2 2" xfId="9224"/>
    <cellStyle name="Normal 58 5 2 2 4 3" xfId="10678"/>
    <cellStyle name="Normal 58 5 2 2 4 4" xfId="7119"/>
    <cellStyle name="Normal 58 5 2 2 5" xfId="3165"/>
    <cellStyle name="Normal 58 5 2 2 5 2" xfId="8181"/>
    <cellStyle name="Normal 58 5 2 2 6" xfId="5742"/>
    <cellStyle name="Normal 58 5 2 2 7" xfId="9635"/>
    <cellStyle name="Normal 58 5 2 2 8" xfId="4712"/>
    <cellStyle name="Normal 58 5 2 2_Degree data" xfId="2826"/>
    <cellStyle name="Normal 58 5 2 3" xfId="778"/>
    <cellStyle name="Normal 58 5 2 3 2" xfId="1730"/>
    <cellStyle name="Normal 58 5 2 3 2 2" xfId="7019"/>
    <cellStyle name="Normal 58 5 2 3 3" xfId="3533"/>
    <cellStyle name="Normal 58 5 2 3 3 2" xfId="8549"/>
    <cellStyle name="Normal 58 5 2 3 4" xfId="6135"/>
    <cellStyle name="Normal 58 5 2 3 5" xfId="10003"/>
    <cellStyle name="Normal 58 5 2 3 6" xfId="4612"/>
    <cellStyle name="Normal 58 5 2 4" xfId="1252"/>
    <cellStyle name="Normal 58 5 2 4 2" xfId="2203"/>
    <cellStyle name="Normal 58 5 2 4 2 2" xfId="7492"/>
    <cellStyle name="Normal 58 5 2 4 3" xfId="3882"/>
    <cellStyle name="Normal 58 5 2 4 3 2" xfId="8897"/>
    <cellStyle name="Normal 58 5 2 4 4" xfId="6608"/>
    <cellStyle name="Normal 58 5 2 4 5" xfId="10351"/>
    <cellStyle name="Normal 58 5 2 4 6" xfId="5085"/>
    <cellStyle name="Normal 58 5 2 5" xfId="558"/>
    <cellStyle name="Normal 58 5 2 5 2" xfId="2446"/>
    <cellStyle name="Normal 58 5 2 5 2 2" xfId="7728"/>
    <cellStyle name="Normal 58 5 2 5 3" xfId="4109"/>
    <cellStyle name="Normal 58 5 2 5 3 2" xfId="9124"/>
    <cellStyle name="Normal 58 5 2 5 4" xfId="5916"/>
    <cellStyle name="Normal 58 5 2 5 5" xfId="10578"/>
    <cellStyle name="Normal 58 5 2 5 6" xfId="5322"/>
    <cellStyle name="Normal 58 5 2 6" xfId="1513"/>
    <cellStyle name="Normal 58 5 2 6 2" xfId="6802"/>
    <cellStyle name="Normal 58 5 2 7" xfId="3065"/>
    <cellStyle name="Normal 58 5 2 7 2" xfId="8081"/>
    <cellStyle name="Normal 58 5 2 8" xfId="5642"/>
    <cellStyle name="Normal 58 5 2 9" xfId="9535"/>
    <cellStyle name="Normal 58 5 2_Degree data" xfId="2825"/>
    <cellStyle name="Normal 58 5 3" xfId="224"/>
    <cellStyle name="Normal 58 5 3 10" xfId="4456"/>
    <cellStyle name="Normal 58 5 3 2" xfId="433"/>
    <cellStyle name="Normal 58 5 3 2 2" xfId="1255"/>
    <cellStyle name="Normal 58 5 3 2 2 2" xfId="2206"/>
    <cellStyle name="Normal 58 5 3 2 2 2 2" xfId="7495"/>
    <cellStyle name="Normal 58 5 3 2 2 3" xfId="3536"/>
    <cellStyle name="Normal 58 5 3 2 2 3 2" xfId="8552"/>
    <cellStyle name="Normal 58 5 3 2 2 4" xfId="6611"/>
    <cellStyle name="Normal 58 5 3 2 2 5" xfId="10006"/>
    <cellStyle name="Normal 58 5 3 2 2 6" xfId="5088"/>
    <cellStyle name="Normal 58 5 3 2 3" xfId="939"/>
    <cellStyle name="Normal 58 5 3 2 3 2" xfId="2607"/>
    <cellStyle name="Normal 58 5 3 2 3 2 2" xfId="7889"/>
    <cellStyle name="Normal 58 5 3 2 3 3" xfId="3885"/>
    <cellStyle name="Normal 58 5 3 2 3 3 2" xfId="8900"/>
    <cellStyle name="Normal 58 5 3 2 3 4" xfId="6296"/>
    <cellStyle name="Normal 58 5 3 2 3 5" xfId="10354"/>
    <cellStyle name="Normal 58 5 3 2 3 6" xfId="5483"/>
    <cellStyle name="Normal 58 5 3 2 4" xfId="1891"/>
    <cellStyle name="Normal 58 5 3 2 4 2" xfId="4270"/>
    <cellStyle name="Normal 58 5 3 2 4 2 2" xfId="9285"/>
    <cellStyle name="Normal 58 5 3 2 4 3" xfId="10739"/>
    <cellStyle name="Normal 58 5 3 2 4 4" xfId="7180"/>
    <cellStyle name="Normal 58 5 3 2 5" xfId="3226"/>
    <cellStyle name="Normal 58 5 3 2 5 2" xfId="8242"/>
    <cellStyle name="Normal 58 5 3 2 6" xfId="5803"/>
    <cellStyle name="Normal 58 5 3 2 7" xfId="9696"/>
    <cellStyle name="Normal 58 5 3 2 8" xfId="4773"/>
    <cellStyle name="Normal 58 5 3 2_Degree data" xfId="2828"/>
    <cellStyle name="Normal 58 5 3 3" xfId="735"/>
    <cellStyle name="Normal 58 5 3 3 2" xfId="1687"/>
    <cellStyle name="Normal 58 5 3 3 2 2" xfId="6976"/>
    <cellStyle name="Normal 58 5 3 3 3" xfId="3535"/>
    <cellStyle name="Normal 58 5 3 3 3 2" xfId="8551"/>
    <cellStyle name="Normal 58 5 3 3 4" xfId="6092"/>
    <cellStyle name="Normal 58 5 3 3 5" xfId="10005"/>
    <cellStyle name="Normal 58 5 3 3 6" xfId="4569"/>
    <cellStyle name="Normal 58 5 3 4" xfId="1254"/>
    <cellStyle name="Normal 58 5 3 4 2" xfId="2205"/>
    <cellStyle name="Normal 58 5 3 4 2 2" xfId="7494"/>
    <cellStyle name="Normal 58 5 3 4 3" xfId="3884"/>
    <cellStyle name="Normal 58 5 3 4 3 2" xfId="8899"/>
    <cellStyle name="Normal 58 5 3 4 4" xfId="6610"/>
    <cellStyle name="Normal 58 5 3 4 5" xfId="10353"/>
    <cellStyle name="Normal 58 5 3 4 6" xfId="5087"/>
    <cellStyle name="Normal 58 5 3 5" xfId="619"/>
    <cellStyle name="Normal 58 5 3 5 2" xfId="2403"/>
    <cellStyle name="Normal 58 5 3 5 2 2" xfId="7685"/>
    <cellStyle name="Normal 58 5 3 5 3" xfId="4066"/>
    <cellStyle name="Normal 58 5 3 5 3 2" xfId="9081"/>
    <cellStyle name="Normal 58 5 3 5 4" xfId="5977"/>
    <cellStyle name="Normal 58 5 3 5 5" xfId="10535"/>
    <cellStyle name="Normal 58 5 3 5 6" xfId="5279"/>
    <cellStyle name="Normal 58 5 3 6" xfId="1574"/>
    <cellStyle name="Normal 58 5 3 6 2" xfId="6863"/>
    <cellStyle name="Normal 58 5 3 7" xfId="3022"/>
    <cellStyle name="Normal 58 5 3 7 2" xfId="8038"/>
    <cellStyle name="Normal 58 5 3 8" xfId="5599"/>
    <cellStyle name="Normal 58 5 3 9" xfId="9492"/>
    <cellStyle name="Normal 58 5 3_Degree data" xfId="2827"/>
    <cellStyle name="Normal 58 5 4" xfId="326"/>
    <cellStyle name="Normal 58 5 4 2" xfId="1256"/>
    <cellStyle name="Normal 58 5 4 2 2" xfId="2207"/>
    <cellStyle name="Normal 58 5 4 2 2 2" xfId="7496"/>
    <cellStyle name="Normal 58 5 4 2 3" xfId="3537"/>
    <cellStyle name="Normal 58 5 4 2 3 2" xfId="8553"/>
    <cellStyle name="Normal 58 5 4 2 4" xfId="6612"/>
    <cellStyle name="Normal 58 5 4 2 5" xfId="10007"/>
    <cellStyle name="Normal 58 5 4 2 6" xfId="5089"/>
    <cellStyle name="Normal 58 5 4 3" xfId="835"/>
    <cellStyle name="Normal 58 5 4 3 2" xfId="2503"/>
    <cellStyle name="Normal 58 5 4 3 2 2" xfId="7785"/>
    <cellStyle name="Normal 58 5 4 3 3" xfId="3886"/>
    <cellStyle name="Normal 58 5 4 3 3 2" xfId="8901"/>
    <cellStyle name="Normal 58 5 4 3 4" xfId="6192"/>
    <cellStyle name="Normal 58 5 4 3 5" xfId="10355"/>
    <cellStyle name="Normal 58 5 4 3 6" xfId="5379"/>
    <cellStyle name="Normal 58 5 4 4" xfId="1787"/>
    <cellStyle name="Normal 58 5 4 4 2" xfId="4166"/>
    <cellStyle name="Normal 58 5 4 4 2 2" xfId="9181"/>
    <cellStyle name="Normal 58 5 4 4 3" xfId="10635"/>
    <cellStyle name="Normal 58 5 4 4 4" xfId="7076"/>
    <cellStyle name="Normal 58 5 4 5" xfId="3122"/>
    <cellStyle name="Normal 58 5 4 5 2" xfId="8138"/>
    <cellStyle name="Normal 58 5 4 6" xfId="5699"/>
    <cellStyle name="Normal 58 5 4 7" xfId="9592"/>
    <cellStyle name="Normal 58 5 4 8" xfId="4669"/>
    <cellStyle name="Normal 58 5 4_Degree data" xfId="2829"/>
    <cellStyle name="Normal 58 5 5" xfId="678"/>
    <cellStyle name="Normal 58 5 5 2" xfId="1257"/>
    <cellStyle name="Normal 58 5 5 2 2" xfId="2208"/>
    <cellStyle name="Normal 58 5 5 2 2 2" xfId="7497"/>
    <cellStyle name="Normal 58 5 5 2 3" xfId="3538"/>
    <cellStyle name="Normal 58 5 5 2 3 2" xfId="8554"/>
    <cellStyle name="Normal 58 5 5 2 4" xfId="6613"/>
    <cellStyle name="Normal 58 5 5 2 5" xfId="10008"/>
    <cellStyle name="Normal 58 5 5 2 6" xfId="5090"/>
    <cellStyle name="Normal 58 5 5 3" xfId="1406"/>
    <cellStyle name="Normal 58 5 5 3 2" xfId="2346"/>
    <cellStyle name="Normal 58 5 5 3 2 2" xfId="7628"/>
    <cellStyle name="Normal 58 5 5 3 3" xfId="3887"/>
    <cellStyle name="Normal 58 5 5 3 3 2" xfId="8902"/>
    <cellStyle name="Normal 58 5 5 3 4" xfId="6702"/>
    <cellStyle name="Normal 58 5 5 3 5" xfId="10356"/>
    <cellStyle name="Normal 58 5 5 3 6" xfId="5222"/>
    <cellStyle name="Normal 58 5 5 4" xfId="1630"/>
    <cellStyle name="Normal 58 5 5 4 2" xfId="4009"/>
    <cellStyle name="Normal 58 5 5 4 2 2" xfId="9024"/>
    <cellStyle name="Normal 58 5 5 4 3" xfId="10478"/>
    <cellStyle name="Normal 58 5 5 4 4" xfId="6919"/>
    <cellStyle name="Normal 58 5 5 5" xfId="2963"/>
    <cellStyle name="Normal 58 5 5 5 2" xfId="7979"/>
    <cellStyle name="Normal 58 5 5 6" xfId="6035"/>
    <cellStyle name="Normal 58 5 5 7" xfId="9435"/>
    <cellStyle name="Normal 58 5 5 8" xfId="4512"/>
    <cellStyle name="Normal 58 5 5_Degree data" xfId="2830"/>
    <cellStyle name="Normal 58 5 6" xfId="1251"/>
    <cellStyle name="Normal 58 5 6 2" xfId="2202"/>
    <cellStyle name="Normal 58 5 6 2 2" xfId="7491"/>
    <cellStyle name="Normal 58 5 6 3" xfId="3532"/>
    <cellStyle name="Normal 58 5 6 3 2" xfId="8548"/>
    <cellStyle name="Normal 58 5 6 4" xfId="6607"/>
    <cellStyle name="Normal 58 5 6 5" xfId="10002"/>
    <cellStyle name="Normal 58 5 6 6" xfId="5084"/>
    <cellStyle name="Normal 58 5 7" xfId="512"/>
    <cellStyle name="Normal 58 5 7 2" xfId="2301"/>
    <cellStyle name="Normal 58 5 7 2 2" xfId="7583"/>
    <cellStyle name="Normal 58 5 7 3" xfId="3881"/>
    <cellStyle name="Normal 58 5 7 3 2" xfId="8896"/>
    <cellStyle name="Normal 58 5 7 4" xfId="5873"/>
    <cellStyle name="Normal 58 5 7 5" xfId="10350"/>
    <cellStyle name="Normal 58 5 7 6" xfId="5177"/>
    <cellStyle name="Normal 58 5 8" xfId="1470"/>
    <cellStyle name="Normal 58 5 8 2" xfId="3964"/>
    <cellStyle name="Normal 58 5 8 2 2" xfId="8979"/>
    <cellStyle name="Normal 58 5 8 3" xfId="10433"/>
    <cellStyle name="Normal 58 5 8 4" xfId="6759"/>
    <cellStyle name="Normal 58 5 9" xfId="2918"/>
    <cellStyle name="Normal 58 5 9 2" xfId="9390"/>
    <cellStyle name="Normal 58 5 9 3" xfId="7934"/>
    <cellStyle name="Normal 58 5_Degree data" xfId="2824"/>
    <cellStyle name="Normal 58 6" xfId="127"/>
    <cellStyle name="Normal 58 6 10" xfId="5520"/>
    <cellStyle name="Normal 58 6 11" xfId="9340"/>
    <cellStyle name="Normal 58 6 12" xfId="4332"/>
    <cellStyle name="Normal 58 6 2" xfId="248"/>
    <cellStyle name="Normal 58 6 2 10" xfId="4375"/>
    <cellStyle name="Normal 58 6 2 2" xfId="350"/>
    <cellStyle name="Normal 58 6 2 2 2" xfId="1260"/>
    <cellStyle name="Normal 58 6 2 2 2 2" xfId="2211"/>
    <cellStyle name="Normal 58 6 2 2 2 2 2" xfId="7500"/>
    <cellStyle name="Normal 58 6 2 2 2 3" xfId="3541"/>
    <cellStyle name="Normal 58 6 2 2 2 3 2" xfId="8557"/>
    <cellStyle name="Normal 58 6 2 2 2 4" xfId="6616"/>
    <cellStyle name="Normal 58 6 2 2 2 5" xfId="10011"/>
    <cellStyle name="Normal 58 6 2 2 2 6" xfId="5093"/>
    <cellStyle name="Normal 58 6 2 2 3" xfId="858"/>
    <cellStyle name="Normal 58 6 2 2 3 2" xfId="2526"/>
    <cellStyle name="Normal 58 6 2 2 3 2 2" xfId="7808"/>
    <cellStyle name="Normal 58 6 2 2 3 3" xfId="3890"/>
    <cellStyle name="Normal 58 6 2 2 3 3 2" xfId="8905"/>
    <cellStyle name="Normal 58 6 2 2 3 4" xfId="6215"/>
    <cellStyle name="Normal 58 6 2 2 3 5" xfId="10359"/>
    <cellStyle name="Normal 58 6 2 2 3 6" xfId="5402"/>
    <cellStyle name="Normal 58 6 2 2 4" xfId="1810"/>
    <cellStyle name="Normal 58 6 2 2 4 2" xfId="4189"/>
    <cellStyle name="Normal 58 6 2 2 4 2 2" xfId="9204"/>
    <cellStyle name="Normal 58 6 2 2 4 3" xfId="10658"/>
    <cellStyle name="Normal 58 6 2 2 4 4" xfId="7099"/>
    <cellStyle name="Normal 58 6 2 2 5" xfId="3145"/>
    <cellStyle name="Normal 58 6 2 2 5 2" xfId="8161"/>
    <cellStyle name="Normal 58 6 2 2 6" xfId="5722"/>
    <cellStyle name="Normal 58 6 2 2 7" xfId="9615"/>
    <cellStyle name="Normal 58 6 2 2 8" xfId="4692"/>
    <cellStyle name="Normal 58 6 2 2_Degree data" xfId="2833"/>
    <cellStyle name="Normal 58 6 2 3" xfId="758"/>
    <cellStyle name="Normal 58 6 2 3 2" xfId="1710"/>
    <cellStyle name="Normal 58 6 2 3 2 2" xfId="6999"/>
    <cellStyle name="Normal 58 6 2 3 3" xfId="3540"/>
    <cellStyle name="Normal 58 6 2 3 3 2" xfId="8556"/>
    <cellStyle name="Normal 58 6 2 3 4" xfId="6115"/>
    <cellStyle name="Normal 58 6 2 3 5" xfId="10010"/>
    <cellStyle name="Normal 58 6 2 3 6" xfId="4592"/>
    <cellStyle name="Normal 58 6 2 4" xfId="1259"/>
    <cellStyle name="Normal 58 6 2 4 2" xfId="2210"/>
    <cellStyle name="Normal 58 6 2 4 2 2" xfId="7499"/>
    <cellStyle name="Normal 58 6 2 4 3" xfId="3889"/>
    <cellStyle name="Normal 58 6 2 4 3 2" xfId="8904"/>
    <cellStyle name="Normal 58 6 2 4 4" xfId="6615"/>
    <cellStyle name="Normal 58 6 2 4 5" xfId="10358"/>
    <cellStyle name="Normal 58 6 2 4 6" xfId="5092"/>
    <cellStyle name="Normal 58 6 2 5" xfId="537"/>
    <cellStyle name="Normal 58 6 2 5 2" xfId="2426"/>
    <cellStyle name="Normal 58 6 2 5 2 2" xfId="7708"/>
    <cellStyle name="Normal 58 6 2 5 3" xfId="4089"/>
    <cellStyle name="Normal 58 6 2 5 3 2" xfId="9104"/>
    <cellStyle name="Normal 58 6 2 5 4" xfId="5896"/>
    <cellStyle name="Normal 58 6 2 5 5" xfId="10558"/>
    <cellStyle name="Normal 58 6 2 5 6" xfId="5302"/>
    <cellStyle name="Normal 58 6 2 6" xfId="1493"/>
    <cellStyle name="Normal 58 6 2 6 2" xfId="6782"/>
    <cellStyle name="Normal 58 6 2 7" xfId="3045"/>
    <cellStyle name="Normal 58 6 2 7 2" xfId="8061"/>
    <cellStyle name="Normal 58 6 2 8" xfId="5622"/>
    <cellStyle name="Normal 58 6 2 9" xfId="9515"/>
    <cellStyle name="Normal 58 6 2_Degree data" xfId="2832"/>
    <cellStyle name="Normal 58 6 3" xfId="203"/>
    <cellStyle name="Normal 58 6 3 10" xfId="4437"/>
    <cellStyle name="Normal 58 6 3 2" xfId="414"/>
    <cellStyle name="Normal 58 6 3 2 2" xfId="1262"/>
    <cellStyle name="Normal 58 6 3 2 2 2" xfId="2213"/>
    <cellStyle name="Normal 58 6 3 2 2 2 2" xfId="7502"/>
    <cellStyle name="Normal 58 6 3 2 2 3" xfId="3543"/>
    <cellStyle name="Normal 58 6 3 2 2 3 2" xfId="8559"/>
    <cellStyle name="Normal 58 6 3 2 2 4" xfId="6618"/>
    <cellStyle name="Normal 58 6 3 2 2 5" xfId="10013"/>
    <cellStyle name="Normal 58 6 3 2 2 6" xfId="5095"/>
    <cellStyle name="Normal 58 6 3 2 3" xfId="920"/>
    <cellStyle name="Normal 58 6 3 2 3 2" xfId="2588"/>
    <cellStyle name="Normal 58 6 3 2 3 2 2" xfId="7870"/>
    <cellStyle name="Normal 58 6 3 2 3 3" xfId="3892"/>
    <cellStyle name="Normal 58 6 3 2 3 3 2" xfId="8907"/>
    <cellStyle name="Normal 58 6 3 2 3 4" xfId="6277"/>
    <cellStyle name="Normal 58 6 3 2 3 5" xfId="10361"/>
    <cellStyle name="Normal 58 6 3 2 3 6" xfId="5464"/>
    <cellStyle name="Normal 58 6 3 2 4" xfId="1872"/>
    <cellStyle name="Normal 58 6 3 2 4 2" xfId="4251"/>
    <cellStyle name="Normal 58 6 3 2 4 2 2" xfId="9266"/>
    <cellStyle name="Normal 58 6 3 2 4 3" xfId="10720"/>
    <cellStyle name="Normal 58 6 3 2 4 4" xfId="7161"/>
    <cellStyle name="Normal 58 6 3 2 5" xfId="3207"/>
    <cellStyle name="Normal 58 6 3 2 5 2" xfId="8223"/>
    <cellStyle name="Normal 58 6 3 2 6" xfId="5784"/>
    <cellStyle name="Normal 58 6 3 2 7" xfId="9677"/>
    <cellStyle name="Normal 58 6 3 2 8" xfId="4754"/>
    <cellStyle name="Normal 58 6 3 2_Degree data" xfId="2835"/>
    <cellStyle name="Normal 58 6 3 3" xfId="715"/>
    <cellStyle name="Normal 58 6 3 3 2" xfId="1667"/>
    <cellStyle name="Normal 58 6 3 3 2 2" xfId="6956"/>
    <cellStyle name="Normal 58 6 3 3 3" xfId="3542"/>
    <cellStyle name="Normal 58 6 3 3 3 2" xfId="8558"/>
    <cellStyle name="Normal 58 6 3 3 4" xfId="6072"/>
    <cellStyle name="Normal 58 6 3 3 5" xfId="10012"/>
    <cellStyle name="Normal 58 6 3 3 6" xfId="4549"/>
    <cellStyle name="Normal 58 6 3 4" xfId="1261"/>
    <cellStyle name="Normal 58 6 3 4 2" xfId="2212"/>
    <cellStyle name="Normal 58 6 3 4 2 2" xfId="7501"/>
    <cellStyle name="Normal 58 6 3 4 3" xfId="3891"/>
    <cellStyle name="Normal 58 6 3 4 3 2" xfId="8906"/>
    <cellStyle name="Normal 58 6 3 4 4" xfId="6617"/>
    <cellStyle name="Normal 58 6 3 4 5" xfId="10360"/>
    <cellStyle name="Normal 58 6 3 4 6" xfId="5094"/>
    <cellStyle name="Normal 58 6 3 5" xfId="600"/>
    <cellStyle name="Normal 58 6 3 5 2" xfId="2383"/>
    <cellStyle name="Normal 58 6 3 5 2 2" xfId="7665"/>
    <cellStyle name="Normal 58 6 3 5 3" xfId="4046"/>
    <cellStyle name="Normal 58 6 3 5 3 2" xfId="9061"/>
    <cellStyle name="Normal 58 6 3 5 4" xfId="5958"/>
    <cellStyle name="Normal 58 6 3 5 5" xfId="10515"/>
    <cellStyle name="Normal 58 6 3 5 6" xfId="5259"/>
    <cellStyle name="Normal 58 6 3 6" xfId="1555"/>
    <cellStyle name="Normal 58 6 3 6 2" xfId="6844"/>
    <cellStyle name="Normal 58 6 3 7" xfId="3002"/>
    <cellStyle name="Normal 58 6 3 7 2" xfId="8018"/>
    <cellStyle name="Normal 58 6 3 8" xfId="5579"/>
    <cellStyle name="Normal 58 6 3 9" xfId="9472"/>
    <cellStyle name="Normal 58 6 3_Degree data" xfId="2834"/>
    <cellStyle name="Normal 58 6 4" xfId="306"/>
    <cellStyle name="Normal 58 6 4 2" xfId="1263"/>
    <cellStyle name="Normal 58 6 4 2 2" xfId="2214"/>
    <cellStyle name="Normal 58 6 4 2 2 2" xfId="7503"/>
    <cellStyle name="Normal 58 6 4 2 3" xfId="3544"/>
    <cellStyle name="Normal 58 6 4 2 3 2" xfId="8560"/>
    <cellStyle name="Normal 58 6 4 2 4" xfId="6619"/>
    <cellStyle name="Normal 58 6 4 2 5" xfId="10014"/>
    <cellStyle name="Normal 58 6 4 2 6" xfId="5096"/>
    <cellStyle name="Normal 58 6 4 3" xfId="815"/>
    <cellStyle name="Normal 58 6 4 3 2" xfId="2483"/>
    <cellStyle name="Normal 58 6 4 3 2 2" xfId="7765"/>
    <cellStyle name="Normal 58 6 4 3 3" xfId="3893"/>
    <cellStyle name="Normal 58 6 4 3 3 2" xfId="8908"/>
    <cellStyle name="Normal 58 6 4 3 4" xfId="6172"/>
    <cellStyle name="Normal 58 6 4 3 5" xfId="10362"/>
    <cellStyle name="Normal 58 6 4 3 6" xfId="5359"/>
    <cellStyle name="Normal 58 6 4 4" xfId="1767"/>
    <cellStyle name="Normal 58 6 4 4 2" xfId="4146"/>
    <cellStyle name="Normal 58 6 4 4 2 2" xfId="9161"/>
    <cellStyle name="Normal 58 6 4 4 3" xfId="10615"/>
    <cellStyle name="Normal 58 6 4 4 4" xfId="7056"/>
    <cellStyle name="Normal 58 6 4 5" xfId="3102"/>
    <cellStyle name="Normal 58 6 4 5 2" xfId="8118"/>
    <cellStyle name="Normal 58 6 4 6" xfId="5679"/>
    <cellStyle name="Normal 58 6 4 7" xfId="9572"/>
    <cellStyle name="Normal 58 6 4 8" xfId="4649"/>
    <cellStyle name="Normal 58 6 4_Degree data" xfId="2836"/>
    <cellStyle name="Normal 58 6 5" xfId="656"/>
    <cellStyle name="Normal 58 6 5 2" xfId="1608"/>
    <cellStyle name="Normal 58 6 5 2 2" xfId="6897"/>
    <cellStyle name="Normal 58 6 5 3" xfId="3539"/>
    <cellStyle name="Normal 58 6 5 3 2" xfId="8555"/>
    <cellStyle name="Normal 58 6 5 4" xfId="6013"/>
    <cellStyle name="Normal 58 6 5 5" xfId="10009"/>
    <cellStyle name="Normal 58 6 5 6" xfId="4490"/>
    <cellStyle name="Normal 58 6 6" xfId="1258"/>
    <cellStyle name="Normal 58 6 6 2" xfId="2209"/>
    <cellStyle name="Normal 58 6 6 2 2" xfId="7498"/>
    <cellStyle name="Normal 58 6 6 3" xfId="3888"/>
    <cellStyle name="Normal 58 6 6 3 2" xfId="8903"/>
    <cellStyle name="Normal 58 6 6 4" xfId="6614"/>
    <cellStyle name="Normal 58 6 6 5" xfId="10357"/>
    <cellStyle name="Normal 58 6 6 6" xfId="5091"/>
    <cellStyle name="Normal 58 6 7" xfId="491"/>
    <cellStyle name="Normal 58 6 7 2" xfId="2324"/>
    <cellStyle name="Normal 58 6 7 2 2" xfId="7606"/>
    <cellStyle name="Normal 58 6 7 3" xfId="3987"/>
    <cellStyle name="Normal 58 6 7 3 2" xfId="9002"/>
    <cellStyle name="Normal 58 6 7 4" xfId="5852"/>
    <cellStyle name="Normal 58 6 7 5" xfId="10456"/>
    <cellStyle name="Normal 58 6 7 6" xfId="5200"/>
    <cellStyle name="Normal 58 6 8" xfId="1450"/>
    <cellStyle name="Normal 58 6 8 2" xfId="9413"/>
    <cellStyle name="Normal 58 6 8 3" xfId="6739"/>
    <cellStyle name="Normal 58 6 9" xfId="2941"/>
    <cellStyle name="Normal 58 6 9 2" xfId="7957"/>
    <cellStyle name="Normal 58 6_Degree data" xfId="2831"/>
    <cellStyle name="Normal 58 7" xfId="231"/>
    <cellStyle name="Normal 58 7 10" xfId="4358"/>
    <cellStyle name="Normal 58 7 2" xfId="333"/>
    <cellStyle name="Normal 58 7 2 2" xfId="1265"/>
    <cellStyle name="Normal 58 7 2 2 2" xfId="2216"/>
    <cellStyle name="Normal 58 7 2 2 2 2" xfId="7505"/>
    <cellStyle name="Normal 58 7 2 2 3" xfId="3546"/>
    <cellStyle name="Normal 58 7 2 2 3 2" xfId="8562"/>
    <cellStyle name="Normal 58 7 2 2 4" xfId="6621"/>
    <cellStyle name="Normal 58 7 2 2 5" xfId="10016"/>
    <cellStyle name="Normal 58 7 2 2 6" xfId="5098"/>
    <cellStyle name="Normal 58 7 2 3" xfId="841"/>
    <cellStyle name="Normal 58 7 2 3 2" xfId="2509"/>
    <cellStyle name="Normal 58 7 2 3 2 2" xfId="7791"/>
    <cellStyle name="Normal 58 7 2 3 3" xfId="3895"/>
    <cellStyle name="Normal 58 7 2 3 3 2" xfId="8910"/>
    <cellStyle name="Normal 58 7 2 3 4" xfId="6198"/>
    <cellStyle name="Normal 58 7 2 3 5" xfId="10364"/>
    <cellStyle name="Normal 58 7 2 3 6" xfId="5385"/>
    <cellStyle name="Normal 58 7 2 4" xfId="1793"/>
    <cellStyle name="Normal 58 7 2 4 2" xfId="4172"/>
    <cellStyle name="Normal 58 7 2 4 2 2" xfId="9187"/>
    <cellStyle name="Normal 58 7 2 4 3" xfId="10641"/>
    <cellStyle name="Normal 58 7 2 4 4" xfId="7082"/>
    <cellStyle name="Normal 58 7 2 5" xfId="3128"/>
    <cellStyle name="Normal 58 7 2 5 2" xfId="8144"/>
    <cellStyle name="Normal 58 7 2 6" xfId="5705"/>
    <cellStyle name="Normal 58 7 2 7" xfId="9598"/>
    <cellStyle name="Normal 58 7 2 8" xfId="4675"/>
    <cellStyle name="Normal 58 7 2_Degree data" xfId="2838"/>
    <cellStyle name="Normal 58 7 3" xfId="741"/>
    <cellStyle name="Normal 58 7 3 2" xfId="1693"/>
    <cellStyle name="Normal 58 7 3 2 2" xfId="6982"/>
    <cellStyle name="Normal 58 7 3 3" xfId="3545"/>
    <cellStyle name="Normal 58 7 3 3 2" xfId="8561"/>
    <cellStyle name="Normal 58 7 3 4" xfId="6098"/>
    <cellStyle name="Normal 58 7 3 5" xfId="10015"/>
    <cellStyle name="Normal 58 7 3 6" xfId="4575"/>
    <cellStyle name="Normal 58 7 4" xfId="1264"/>
    <cellStyle name="Normal 58 7 4 2" xfId="2215"/>
    <cellStyle name="Normal 58 7 4 2 2" xfId="7504"/>
    <cellStyle name="Normal 58 7 4 3" xfId="3894"/>
    <cellStyle name="Normal 58 7 4 3 2" xfId="8909"/>
    <cellStyle name="Normal 58 7 4 4" xfId="6620"/>
    <cellStyle name="Normal 58 7 4 5" xfId="10363"/>
    <cellStyle name="Normal 58 7 4 6" xfId="5097"/>
    <cellStyle name="Normal 58 7 5" xfId="520"/>
    <cellStyle name="Normal 58 7 5 2" xfId="2409"/>
    <cellStyle name="Normal 58 7 5 2 2" xfId="7691"/>
    <cellStyle name="Normal 58 7 5 3" xfId="4072"/>
    <cellStyle name="Normal 58 7 5 3 2" xfId="9087"/>
    <cellStyle name="Normal 58 7 5 4" xfId="5879"/>
    <cellStyle name="Normal 58 7 5 5" xfId="10541"/>
    <cellStyle name="Normal 58 7 5 6" xfId="5285"/>
    <cellStyle name="Normal 58 7 6" xfId="1476"/>
    <cellStyle name="Normal 58 7 6 2" xfId="6765"/>
    <cellStyle name="Normal 58 7 7" xfId="3028"/>
    <cellStyle name="Normal 58 7 7 2" xfId="8044"/>
    <cellStyle name="Normal 58 7 8" xfId="5605"/>
    <cellStyle name="Normal 58 7 9" xfId="9498"/>
    <cellStyle name="Normal 58 7_Degree data" xfId="2837"/>
    <cellStyle name="Normal 58 8" xfId="169"/>
    <cellStyle name="Normal 58 8 10" xfId="4406"/>
    <cellStyle name="Normal 58 8 2" xfId="383"/>
    <cellStyle name="Normal 58 8 2 2" xfId="1267"/>
    <cellStyle name="Normal 58 8 2 2 2" xfId="2218"/>
    <cellStyle name="Normal 58 8 2 2 2 2" xfId="7507"/>
    <cellStyle name="Normal 58 8 2 2 3" xfId="3548"/>
    <cellStyle name="Normal 58 8 2 2 3 2" xfId="8564"/>
    <cellStyle name="Normal 58 8 2 2 4" xfId="6623"/>
    <cellStyle name="Normal 58 8 2 2 5" xfId="10018"/>
    <cellStyle name="Normal 58 8 2 2 6" xfId="5100"/>
    <cellStyle name="Normal 58 8 2 3" xfId="889"/>
    <cellStyle name="Normal 58 8 2 3 2" xfId="2557"/>
    <cellStyle name="Normal 58 8 2 3 2 2" xfId="7839"/>
    <cellStyle name="Normal 58 8 2 3 3" xfId="3897"/>
    <cellStyle name="Normal 58 8 2 3 3 2" xfId="8912"/>
    <cellStyle name="Normal 58 8 2 3 4" xfId="6246"/>
    <cellStyle name="Normal 58 8 2 3 5" xfId="10366"/>
    <cellStyle name="Normal 58 8 2 3 6" xfId="5433"/>
    <cellStyle name="Normal 58 8 2 4" xfId="1841"/>
    <cellStyle name="Normal 58 8 2 4 2" xfId="4220"/>
    <cellStyle name="Normal 58 8 2 4 2 2" xfId="9235"/>
    <cellStyle name="Normal 58 8 2 4 3" xfId="10689"/>
    <cellStyle name="Normal 58 8 2 4 4" xfId="7130"/>
    <cellStyle name="Normal 58 8 2 5" xfId="3176"/>
    <cellStyle name="Normal 58 8 2 5 2" xfId="8192"/>
    <cellStyle name="Normal 58 8 2 6" xfId="5753"/>
    <cellStyle name="Normal 58 8 2 7" xfId="9646"/>
    <cellStyle name="Normal 58 8 2 8" xfId="4723"/>
    <cellStyle name="Normal 58 8 2_Degree data" xfId="2840"/>
    <cellStyle name="Normal 58 8 3" xfId="684"/>
    <cellStyle name="Normal 58 8 3 2" xfId="1636"/>
    <cellStyle name="Normal 58 8 3 2 2" xfId="6925"/>
    <cellStyle name="Normal 58 8 3 3" xfId="3547"/>
    <cellStyle name="Normal 58 8 3 3 2" xfId="8563"/>
    <cellStyle name="Normal 58 8 3 4" xfId="6041"/>
    <cellStyle name="Normal 58 8 3 5" xfId="10017"/>
    <cellStyle name="Normal 58 8 3 6" xfId="4518"/>
    <cellStyle name="Normal 58 8 4" xfId="1266"/>
    <cellStyle name="Normal 58 8 4 2" xfId="2217"/>
    <cellStyle name="Normal 58 8 4 2 2" xfId="7506"/>
    <cellStyle name="Normal 58 8 4 3" xfId="3896"/>
    <cellStyle name="Normal 58 8 4 3 2" xfId="8911"/>
    <cellStyle name="Normal 58 8 4 4" xfId="6622"/>
    <cellStyle name="Normal 58 8 4 5" xfId="10365"/>
    <cellStyle name="Normal 58 8 4 6" xfId="5099"/>
    <cellStyle name="Normal 58 8 5" xfId="569"/>
    <cellStyle name="Normal 58 8 5 2" xfId="2352"/>
    <cellStyle name="Normal 58 8 5 2 2" xfId="7634"/>
    <cellStyle name="Normal 58 8 5 3" xfId="4015"/>
    <cellStyle name="Normal 58 8 5 3 2" xfId="9030"/>
    <cellStyle name="Normal 58 8 5 4" xfId="5927"/>
    <cellStyle name="Normal 58 8 5 5" xfId="10484"/>
    <cellStyle name="Normal 58 8 5 6" xfId="5228"/>
    <cellStyle name="Normal 58 8 6" xfId="1524"/>
    <cellStyle name="Normal 58 8 6 2" xfId="6813"/>
    <cellStyle name="Normal 58 8 7" xfId="2971"/>
    <cellStyle name="Normal 58 8 7 2" xfId="7987"/>
    <cellStyle name="Normal 58 8 8" xfId="5548"/>
    <cellStyle name="Normal 58 8 9" xfId="9441"/>
    <cellStyle name="Normal 58 8_Degree data" xfId="2839"/>
    <cellStyle name="Normal 58 9" xfId="439"/>
    <cellStyle name="Normal 58 9 2" xfId="945"/>
    <cellStyle name="Normal 58 9 2 2" xfId="1897"/>
    <cellStyle name="Normal 58 9 2 2 2" xfId="7186"/>
    <cellStyle name="Normal 58 9 2 3" xfId="3549"/>
    <cellStyle name="Normal 58 9 2 3 2" xfId="8565"/>
    <cellStyle name="Normal 58 9 2 4" xfId="6302"/>
    <cellStyle name="Normal 58 9 2 5" xfId="10019"/>
    <cellStyle name="Normal 58 9 2 6" xfId="4779"/>
    <cellStyle name="Normal 58 9 3" xfId="1268"/>
    <cellStyle name="Normal 58 9 3 2" xfId="2219"/>
    <cellStyle name="Normal 58 9 3 2 2" xfId="7508"/>
    <cellStyle name="Normal 58 9 3 3" xfId="3898"/>
    <cellStyle name="Normal 58 9 3 3 2" xfId="8913"/>
    <cellStyle name="Normal 58 9 3 4" xfId="6624"/>
    <cellStyle name="Normal 58 9 3 5" xfId="10367"/>
    <cellStyle name="Normal 58 9 3 6" xfId="5101"/>
    <cellStyle name="Normal 58 9 4" xfId="625"/>
    <cellStyle name="Normal 58 9 4 2" xfId="2613"/>
    <cellStyle name="Normal 58 9 4 2 2" xfId="7895"/>
    <cellStyle name="Normal 58 9 4 3" xfId="4276"/>
    <cellStyle name="Normal 58 9 4 3 2" xfId="9291"/>
    <cellStyle name="Normal 58 9 4 4" xfId="5983"/>
    <cellStyle name="Normal 58 9 4 5" xfId="10745"/>
    <cellStyle name="Normal 58 9 4 6" xfId="5489"/>
    <cellStyle name="Normal 58 9 5" xfId="1580"/>
    <cellStyle name="Normal 58 9 5 2" xfId="6869"/>
    <cellStyle name="Normal 58 9 6" xfId="3232"/>
    <cellStyle name="Normal 58 9 6 2" xfId="8248"/>
    <cellStyle name="Normal 58 9 7" xfId="5809"/>
    <cellStyle name="Normal 58 9 8" xfId="9702"/>
    <cellStyle name="Normal 58 9 9" xfId="4462"/>
    <cellStyle name="Normal 58 9_Degree data" xfId="2841"/>
    <cellStyle name="Normal 58_Degree data" xfId="2799"/>
    <cellStyle name="Normal 59" xfId="109"/>
    <cellStyle name="Normal 6" xfId="92"/>
    <cellStyle name="Normal 6 2 2" xfId="108"/>
    <cellStyle name="Normal 6_sreb progression tab 2 redo" xfId="99"/>
    <cellStyle name="Normal 60" xfId="166"/>
    <cellStyle name="Normal 60 2" xfId="1269"/>
    <cellStyle name="Normal 60 3" xfId="459"/>
    <cellStyle name="Normal 60_Degree data" xfId="2842"/>
    <cellStyle name="Normal 61" xfId="164"/>
    <cellStyle name="Normal 61 2" xfId="1270"/>
    <cellStyle name="Normal 61 3" xfId="460"/>
    <cellStyle name="Normal 61_Degree data" xfId="2843"/>
    <cellStyle name="Normal 62" xfId="120"/>
    <cellStyle name="Normal 62 2" xfId="1271"/>
    <cellStyle name="Normal 62 3" xfId="461"/>
    <cellStyle name="Normal 62_Degree data" xfId="2844"/>
    <cellStyle name="Normal 63" xfId="146"/>
    <cellStyle name="Normal 63 10" xfId="5531"/>
    <cellStyle name="Normal 63 11" xfId="9424"/>
    <cellStyle name="Normal 63 12" xfId="4320"/>
    <cellStyle name="Normal 63 2" xfId="188"/>
    <cellStyle name="Normal 63 2 10" xfId="4425"/>
    <cellStyle name="Normal 63 2 2" xfId="402"/>
    <cellStyle name="Normal 63 2 2 2" xfId="1274"/>
    <cellStyle name="Normal 63 2 2 2 2" xfId="2222"/>
    <cellStyle name="Normal 63 2 2 2 2 2" xfId="7511"/>
    <cellStyle name="Normal 63 2 2 2 3" xfId="3552"/>
    <cellStyle name="Normal 63 2 2 2 3 2" xfId="8568"/>
    <cellStyle name="Normal 63 2 2 2 4" xfId="6627"/>
    <cellStyle name="Normal 63 2 2 2 5" xfId="10022"/>
    <cellStyle name="Normal 63 2 2 2 6" xfId="5104"/>
    <cellStyle name="Normal 63 2 2 3" xfId="908"/>
    <cellStyle name="Normal 63 2 2 3 2" xfId="2576"/>
    <cellStyle name="Normal 63 2 2 3 2 2" xfId="7858"/>
    <cellStyle name="Normal 63 2 2 3 3" xfId="3901"/>
    <cellStyle name="Normal 63 2 2 3 3 2" xfId="8916"/>
    <cellStyle name="Normal 63 2 2 3 4" xfId="6265"/>
    <cellStyle name="Normal 63 2 2 3 5" xfId="10370"/>
    <cellStyle name="Normal 63 2 2 3 6" xfId="5452"/>
    <cellStyle name="Normal 63 2 2 4" xfId="1860"/>
    <cellStyle name="Normal 63 2 2 4 2" xfId="4239"/>
    <cellStyle name="Normal 63 2 2 4 2 2" xfId="9254"/>
    <cellStyle name="Normal 63 2 2 4 3" xfId="10708"/>
    <cellStyle name="Normal 63 2 2 4 4" xfId="7149"/>
    <cellStyle name="Normal 63 2 2 5" xfId="3195"/>
    <cellStyle name="Normal 63 2 2 5 2" xfId="8211"/>
    <cellStyle name="Normal 63 2 2 6" xfId="5772"/>
    <cellStyle name="Normal 63 2 2 7" xfId="9665"/>
    <cellStyle name="Normal 63 2 2 8" xfId="4742"/>
    <cellStyle name="Normal 63 2 2_Degree data" xfId="2847"/>
    <cellStyle name="Normal 63 2 3" xfId="703"/>
    <cellStyle name="Normal 63 2 3 2" xfId="1655"/>
    <cellStyle name="Normal 63 2 3 2 2" xfId="6944"/>
    <cellStyle name="Normal 63 2 3 3" xfId="3551"/>
    <cellStyle name="Normal 63 2 3 3 2" xfId="8567"/>
    <cellStyle name="Normal 63 2 3 4" xfId="6060"/>
    <cellStyle name="Normal 63 2 3 5" xfId="10021"/>
    <cellStyle name="Normal 63 2 3 6" xfId="4537"/>
    <cellStyle name="Normal 63 2 4" xfId="1273"/>
    <cellStyle name="Normal 63 2 4 2" xfId="2221"/>
    <cellStyle name="Normal 63 2 4 2 2" xfId="7510"/>
    <cellStyle name="Normal 63 2 4 3" xfId="3900"/>
    <cellStyle name="Normal 63 2 4 3 2" xfId="8915"/>
    <cellStyle name="Normal 63 2 4 4" xfId="6626"/>
    <cellStyle name="Normal 63 2 4 5" xfId="10369"/>
    <cellStyle name="Normal 63 2 4 6" xfId="5103"/>
    <cellStyle name="Normal 63 2 5" xfId="588"/>
    <cellStyle name="Normal 63 2 5 2" xfId="2371"/>
    <cellStyle name="Normal 63 2 5 2 2" xfId="7653"/>
    <cellStyle name="Normal 63 2 5 3" xfId="4034"/>
    <cellStyle name="Normal 63 2 5 3 2" xfId="9049"/>
    <cellStyle name="Normal 63 2 5 4" xfId="5946"/>
    <cellStyle name="Normal 63 2 5 5" xfId="10503"/>
    <cellStyle name="Normal 63 2 5 6" xfId="5247"/>
    <cellStyle name="Normal 63 2 6" xfId="1543"/>
    <cellStyle name="Normal 63 2 6 2" xfId="6832"/>
    <cellStyle name="Normal 63 2 7" xfId="2990"/>
    <cellStyle name="Normal 63 2 7 2" xfId="8006"/>
    <cellStyle name="Normal 63 2 8" xfId="5567"/>
    <cellStyle name="Normal 63 2 9" xfId="9460"/>
    <cellStyle name="Normal 63 2_Degree data" xfId="2846"/>
    <cellStyle name="Normal 63 3" xfId="379"/>
    <cellStyle name="Normal 63 3 2" xfId="885"/>
    <cellStyle name="Normal 63 3 2 2" xfId="1837"/>
    <cellStyle name="Normal 63 3 2 2 2" xfId="7126"/>
    <cellStyle name="Normal 63 3 2 3" xfId="3553"/>
    <cellStyle name="Normal 63 3 2 3 2" xfId="8569"/>
    <cellStyle name="Normal 63 3 2 4" xfId="6242"/>
    <cellStyle name="Normal 63 3 2 5" xfId="10023"/>
    <cellStyle name="Normal 63 3 2 6" xfId="4719"/>
    <cellStyle name="Normal 63 3 3" xfId="1275"/>
    <cellStyle name="Normal 63 3 3 2" xfId="2223"/>
    <cellStyle name="Normal 63 3 3 2 2" xfId="7512"/>
    <cellStyle name="Normal 63 3 3 3" xfId="3902"/>
    <cellStyle name="Normal 63 3 3 3 2" xfId="8917"/>
    <cellStyle name="Normal 63 3 3 4" xfId="6628"/>
    <cellStyle name="Normal 63 3 3 5" xfId="10371"/>
    <cellStyle name="Normal 63 3 3 6" xfId="5105"/>
    <cellStyle name="Normal 63 3 4" xfId="565"/>
    <cellStyle name="Normal 63 3 4 2" xfId="2553"/>
    <cellStyle name="Normal 63 3 4 2 2" xfId="7835"/>
    <cellStyle name="Normal 63 3 4 3" xfId="4216"/>
    <cellStyle name="Normal 63 3 4 3 2" xfId="9231"/>
    <cellStyle name="Normal 63 3 4 4" xfId="5923"/>
    <cellStyle name="Normal 63 3 4 5" xfId="10685"/>
    <cellStyle name="Normal 63 3 4 6" xfId="5429"/>
    <cellStyle name="Normal 63 3 5" xfId="1520"/>
    <cellStyle name="Normal 63 3 5 2" xfId="6809"/>
    <cellStyle name="Normal 63 3 6" xfId="3172"/>
    <cellStyle name="Normal 63 3 6 2" xfId="8188"/>
    <cellStyle name="Normal 63 3 7" xfId="5749"/>
    <cellStyle name="Normal 63 3 8" xfId="9642"/>
    <cellStyle name="Normal 63 3 9" xfId="4402"/>
    <cellStyle name="Normal 63 3_Degree data" xfId="2848"/>
    <cellStyle name="Normal 63 4" xfId="294"/>
    <cellStyle name="Normal 63 4 2" xfId="1276"/>
    <cellStyle name="Normal 63 4 2 2" xfId="2224"/>
    <cellStyle name="Normal 63 4 2 2 2" xfId="7513"/>
    <cellStyle name="Normal 63 4 2 3" xfId="3554"/>
    <cellStyle name="Normal 63 4 2 3 2" xfId="8570"/>
    <cellStyle name="Normal 63 4 2 4" xfId="6629"/>
    <cellStyle name="Normal 63 4 2 5" xfId="10024"/>
    <cellStyle name="Normal 63 4 2 6" xfId="5106"/>
    <cellStyle name="Normal 63 4 3" xfId="803"/>
    <cellStyle name="Normal 63 4 3 2" xfId="2471"/>
    <cellStyle name="Normal 63 4 3 2 2" xfId="7753"/>
    <cellStyle name="Normal 63 4 3 3" xfId="3903"/>
    <cellStyle name="Normal 63 4 3 3 2" xfId="8918"/>
    <cellStyle name="Normal 63 4 3 4" xfId="6160"/>
    <cellStyle name="Normal 63 4 3 5" xfId="10372"/>
    <cellStyle name="Normal 63 4 3 6" xfId="5347"/>
    <cellStyle name="Normal 63 4 4" xfId="1755"/>
    <cellStyle name="Normal 63 4 4 2" xfId="4134"/>
    <cellStyle name="Normal 63 4 4 2 2" xfId="9149"/>
    <cellStyle name="Normal 63 4 4 3" xfId="10603"/>
    <cellStyle name="Normal 63 4 4 4" xfId="7044"/>
    <cellStyle name="Normal 63 4 5" xfId="3090"/>
    <cellStyle name="Normal 63 4 5 2" xfId="8106"/>
    <cellStyle name="Normal 63 4 6" xfId="5667"/>
    <cellStyle name="Normal 63 4 7" xfId="9560"/>
    <cellStyle name="Normal 63 4 8" xfId="4637"/>
    <cellStyle name="Normal 63 4_Degree data" xfId="2849"/>
    <cellStyle name="Normal 63 5" xfId="667"/>
    <cellStyle name="Normal 63 5 2" xfId="1619"/>
    <cellStyle name="Normal 63 5 2 2" xfId="6908"/>
    <cellStyle name="Normal 63 5 3" xfId="3550"/>
    <cellStyle name="Normal 63 5 3 2" xfId="8566"/>
    <cellStyle name="Normal 63 5 4" xfId="6024"/>
    <cellStyle name="Normal 63 5 5" xfId="10020"/>
    <cellStyle name="Normal 63 5 6" xfId="4501"/>
    <cellStyle name="Normal 63 6" xfId="1272"/>
    <cellStyle name="Normal 63 6 2" xfId="2220"/>
    <cellStyle name="Normal 63 6 2 2" xfId="7509"/>
    <cellStyle name="Normal 63 6 3" xfId="3899"/>
    <cellStyle name="Normal 63 6 3 2" xfId="8914"/>
    <cellStyle name="Normal 63 6 4" xfId="6625"/>
    <cellStyle name="Normal 63 6 5" xfId="10368"/>
    <cellStyle name="Normal 63 6 6" xfId="5102"/>
    <cellStyle name="Normal 63 7" xfId="476"/>
    <cellStyle name="Normal 63 7 2" xfId="2335"/>
    <cellStyle name="Normal 63 7 2 2" xfId="7617"/>
    <cellStyle name="Normal 63 7 3" xfId="3998"/>
    <cellStyle name="Normal 63 7 3 2" xfId="9013"/>
    <cellStyle name="Normal 63 7 4" xfId="5840"/>
    <cellStyle name="Normal 63 7 5" xfId="10467"/>
    <cellStyle name="Normal 63 7 6" xfId="5211"/>
    <cellStyle name="Normal 63 8" xfId="1437"/>
    <cellStyle name="Normal 63 8 2" xfId="6727"/>
    <cellStyle name="Normal 63 9" xfId="2952"/>
    <cellStyle name="Normal 63 9 2" xfId="7968"/>
    <cellStyle name="Normal 63_Degree data" xfId="2845"/>
    <cellStyle name="Normal 64" xfId="195"/>
    <cellStyle name="Normal 64 2" xfId="1277"/>
    <cellStyle name="Normal 64 3" xfId="483"/>
    <cellStyle name="Normal 64_Degree data" xfId="2850"/>
    <cellStyle name="Normal 65" xfId="197"/>
    <cellStyle name="Normal 65 2" xfId="1278"/>
    <cellStyle name="Normal 65 3" xfId="485"/>
    <cellStyle name="Normal 65_Degree data" xfId="2851"/>
    <cellStyle name="Normal 66" xfId="196"/>
    <cellStyle name="Normal 66 2" xfId="1279"/>
    <cellStyle name="Normal 66 3" xfId="484"/>
    <cellStyle name="Normal 66_Degree data" xfId="2852"/>
    <cellStyle name="Normal 67" xfId="229"/>
    <cellStyle name="Normal 67 2" xfId="1280"/>
    <cellStyle name="Normal 67 3" xfId="517"/>
    <cellStyle name="Normal 67_Degree data" xfId="2853"/>
    <cellStyle name="Normal 68" xfId="331"/>
    <cellStyle name="Normal 68 2" xfId="1281"/>
    <cellStyle name="Normal 68 3" xfId="518"/>
    <cellStyle name="Normal 68_Degree data" xfId="2854"/>
    <cellStyle name="Normal 69" xfId="360"/>
    <cellStyle name="Normal 69 2" xfId="1282"/>
    <cellStyle name="Normal 69 3" xfId="547"/>
    <cellStyle name="Normal 69_Degree data" xfId="2855"/>
    <cellStyle name="Normal 7" xfId="106"/>
    <cellStyle name="Normal 7 10" xfId="1283"/>
    <cellStyle name="Normal 7 10 2" xfId="2225"/>
    <cellStyle name="Normal 7 10 2 2" xfId="7514"/>
    <cellStyle name="Normal 7 10 3" xfId="3556"/>
    <cellStyle name="Normal 7 10 3 2" xfId="8571"/>
    <cellStyle name="Normal 7 10 4" xfId="6630"/>
    <cellStyle name="Normal 7 10 5" xfId="10025"/>
    <cellStyle name="Normal 7 10 6" xfId="5107"/>
    <cellStyle name="Normal 7 11" xfId="457"/>
    <cellStyle name="Normal 7 11 2" xfId="2284"/>
    <cellStyle name="Normal 7 11 2 2" xfId="7566"/>
    <cellStyle name="Normal 7 11 3" xfId="3904"/>
    <cellStyle name="Normal 7 11 3 2" xfId="8919"/>
    <cellStyle name="Normal 7 11 4" xfId="5824"/>
    <cellStyle name="Normal 7 11 5" xfId="10373"/>
    <cellStyle name="Normal 7 11 6" xfId="5160"/>
    <cellStyle name="Normal 7 12" xfId="1418"/>
    <cellStyle name="Normal 7 12 2" xfId="3947"/>
    <cellStyle name="Normal 7 12 2 2" xfId="8962"/>
    <cellStyle name="Normal 7 12 3" xfId="10416"/>
    <cellStyle name="Normal 7 12 4" xfId="6710"/>
    <cellStyle name="Normal 7 13" xfId="2901"/>
    <cellStyle name="Normal 7 13 2" xfId="9373"/>
    <cellStyle name="Normal 7 13 3" xfId="7917"/>
    <cellStyle name="Normal 7 14" xfId="5512"/>
    <cellStyle name="Normal 7 15" xfId="9333"/>
    <cellStyle name="Normal 7 16" xfId="4304"/>
    <cellStyle name="Normal 7 2" xfId="154"/>
    <cellStyle name="Normal 7 2 10" xfId="2913"/>
    <cellStyle name="Normal 7 2 10 2" xfId="9385"/>
    <cellStyle name="Normal 7 2 10 3" xfId="7929"/>
    <cellStyle name="Normal 7 2 11" xfId="5537"/>
    <cellStyle name="Normal 7 2 12" xfId="9355"/>
    <cellStyle name="Normal 7 2 13" xfId="4317"/>
    <cellStyle name="Normal 7 2 2" xfId="219"/>
    <cellStyle name="Normal 7 2 2 10" xfId="9487"/>
    <cellStyle name="Normal 7 2 2 11" xfId="4347"/>
    <cellStyle name="Normal 7 2 2 2" xfId="428"/>
    <cellStyle name="Normal 7 2 2 2 2" xfId="934"/>
    <cellStyle name="Normal 7 2 2 2 2 2" xfId="1886"/>
    <cellStyle name="Normal 7 2 2 2 2 2 2" xfId="7175"/>
    <cellStyle name="Normal 7 2 2 2 2 3" xfId="3559"/>
    <cellStyle name="Normal 7 2 2 2 2 3 2" xfId="8574"/>
    <cellStyle name="Normal 7 2 2 2 2 4" xfId="6291"/>
    <cellStyle name="Normal 7 2 2 2 2 5" xfId="10028"/>
    <cellStyle name="Normal 7 2 2 2 2 6" xfId="4768"/>
    <cellStyle name="Normal 7 2 2 2 3" xfId="1286"/>
    <cellStyle name="Normal 7 2 2 2 3 2" xfId="2228"/>
    <cellStyle name="Normal 7 2 2 2 3 2 2" xfId="7517"/>
    <cellStyle name="Normal 7 2 2 2 3 3" xfId="3907"/>
    <cellStyle name="Normal 7 2 2 2 3 3 2" xfId="8922"/>
    <cellStyle name="Normal 7 2 2 2 3 4" xfId="6633"/>
    <cellStyle name="Normal 7 2 2 2 3 5" xfId="10376"/>
    <cellStyle name="Normal 7 2 2 2 3 6" xfId="5110"/>
    <cellStyle name="Normal 7 2 2 2 4" xfId="614"/>
    <cellStyle name="Normal 7 2 2 2 4 2" xfId="2602"/>
    <cellStyle name="Normal 7 2 2 2 4 2 2" xfId="7884"/>
    <cellStyle name="Normal 7 2 2 2 4 3" xfId="4265"/>
    <cellStyle name="Normal 7 2 2 2 4 3 2" xfId="9280"/>
    <cellStyle name="Normal 7 2 2 2 4 4" xfId="5972"/>
    <cellStyle name="Normal 7 2 2 2 4 5" xfId="10734"/>
    <cellStyle name="Normal 7 2 2 2 4 6" xfId="5478"/>
    <cellStyle name="Normal 7 2 2 2 5" xfId="1569"/>
    <cellStyle name="Normal 7 2 2 2 5 2" xfId="6858"/>
    <cellStyle name="Normal 7 2 2 2 6" xfId="3221"/>
    <cellStyle name="Normal 7 2 2 2 6 2" xfId="8237"/>
    <cellStyle name="Normal 7 2 2 2 7" xfId="5798"/>
    <cellStyle name="Normal 7 2 2 2 8" xfId="9691"/>
    <cellStyle name="Normal 7 2 2 2 9" xfId="4451"/>
    <cellStyle name="Normal 7 2 2 2_Degree data" xfId="2859"/>
    <cellStyle name="Normal 7 2 2 3" xfId="321"/>
    <cellStyle name="Normal 7 2 2 3 2" xfId="1287"/>
    <cellStyle name="Normal 7 2 2 3 2 2" xfId="2229"/>
    <cellStyle name="Normal 7 2 2 3 2 2 2" xfId="7518"/>
    <cellStyle name="Normal 7 2 2 3 2 3" xfId="3560"/>
    <cellStyle name="Normal 7 2 2 3 2 3 2" xfId="8575"/>
    <cellStyle name="Normal 7 2 2 3 2 4" xfId="6634"/>
    <cellStyle name="Normal 7 2 2 3 2 5" xfId="10029"/>
    <cellStyle name="Normal 7 2 2 3 2 6" xfId="5111"/>
    <cellStyle name="Normal 7 2 2 3 3" xfId="830"/>
    <cellStyle name="Normal 7 2 2 3 3 2" xfId="2498"/>
    <cellStyle name="Normal 7 2 2 3 3 2 2" xfId="7780"/>
    <cellStyle name="Normal 7 2 2 3 3 3" xfId="3908"/>
    <cellStyle name="Normal 7 2 2 3 3 3 2" xfId="8923"/>
    <cellStyle name="Normal 7 2 2 3 3 4" xfId="6187"/>
    <cellStyle name="Normal 7 2 2 3 3 5" xfId="10377"/>
    <cellStyle name="Normal 7 2 2 3 3 6" xfId="5374"/>
    <cellStyle name="Normal 7 2 2 3 4" xfId="1782"/>
    <cellStyle name="Normal 7 2 2 3 4 2" xfId="4161"/>
    <cellStyle name="Normal 7 2 2 3 4 2 2" xfId="9176"/>
    <cellStyle name="Normal 7 2 2 3 4 3" xfId="10630"/>
    <cellStyle name="Normal 7 2 2 3 4 4" xfId="7071"/>
    <cellStyle name="Normal 7 2 2 3 5" xfId="3117"/>
    <cellStyle name="Normal 7 2 2 3 5 2" xfId="8133"/>
    <cellStyle name="Normal 7 2 2 3 6" xfId="5694"/>
    <cellStyle name="Normal 7 2 2 3 7" xfId="9587"/>
    <cellStyle name="Normal 7 2 2 3 8" xfId="4664"/>
    <cellStyle name="Normal 7 2 2 3_Degree data" xfId="2860"/>
    <cellStyle name="Normal 7 2 2 4" xfId="730"/>
    <cellStyle name="Normal 7 2 2 4 2" xfId="1682"/>
    <cellStyle name="Normal 7 2 2 4 2 2" xfId="6971"/>
    <cellStyle name="Normal 7 2 2 4 3" xfId="3558"/>
    <cellStyle name="Normal 7 2 2 4 3 2" xfId="8573"/>
    <cellStyle name="Normal 7 2 2 4 4" xfId="6087"/>
    <cellStyle name="Normal 7 2 2 4 5" xfId="10027"/>
    <cellStyle name="Normal 7 2 2 4 6" xfId="4564"/>
    <cellStyle name="Normal 7 2 2 5" xfId="1285"/>
    <cellStyle name="Normal 7 2 2 5 2" xfId="2227"/>
    <cellStyle name="Normal 7 2 2 5 2 2" xfId="7516"/>
    <cellStyle name="Normal 7 2 2 5 3" xfId="3906"/>
    <cellStyle name="Normal 7 2 2 5 3 2" xfId="8921"/>
    <cellStyle name="Normal 7 2 2 5 4" xfId="6632"/>
    <cellStyle name="Normal 7 2 2 5 5" xfId="10375"/>
    <cellStyle name="Normal 7 2 2 5 6" xfId="5109"/>
    <cellStyle name="Normal 7 2 2 6" xfId="507"/>
    <cellStyle name="Normal 7 2 2 6 2" xfId="2398"/>
    <cellStyle name="Normal 7 2 2 6 2 2" xfId="7680"/>
    <cellStyle name="Normal 7 2 2 6 3" xfId="4061"/>
    <cellStyle name="Normal 7 2 2 6 3 2" xfId="9076"/>
    <cellStyle name="Normal 7 2 2 6 4" xfId="5868"/>
    <cellStyle name="Normal 7 2 2 6 5" xfId="10530"/>
    <cellStyle name="Normal 7 2 2 6 6" xfId="5274"/>
    <cellStyle name="Normal 7 2 2 7" xfId="1465"/>
    <cellStyle name="Normal 7 2 2 7 2" xfId="6754"/>
    <cellStyle name="Normal 7 2 2 8" xfId="3017"/>
    <cellStyle name="Normal 7 2 2 8 2" xfId="8033"/>
    <cellStyle name="Normal 7 2 2 9" xfId="5594"/>
    <cellStyle name="Normal 7 2 2_Degree data" xfId="2858"/>
    <cellStyle name="Normal 7 2 3" xfId="264"/>
    <cellStyle name="Normal 7 2 3 10" xfId="4390"/>
    <cellStyle name="Normal 7 2 3 2" xfId="366"/>
    <cellStyle name="Normal 7 2 3 2 2" xfId="1289"/>
    <cellStyle name="Normal 7 2 3 2 2 2" xfId="2231"/>
    <cellStyle name="Normal 7 2 3 2 2 2 2" xfId="7520"/>
    <cellStyle name="Normal 7 2 3 2 2 3" xfId="3562"/>
    <cellStyle name="Normal 7 2 3 2 2 3 2" xfId="8577"/>
    <cellStyle name="Normal 7 2 3 2 2 4" xfId="6636"/>
    <cellStyle name="Normal 7 2 3 2 2 5" xfId="10031"/>
    <cellStyle name="Normal 7 2 3 2 2 6" xfId="5113"/>
    <cellStyle name="Normal 7 2 3 2 3" xfId="873"/>
    <cellStyle name="Normal 7 2 3 2 3 2" xfId="2541"/>
    <cellStyle name="Normal 7 2 3 2 3 2 2" xfId="7823"/>
    <cellStyle name="Normal 7 2 3 2 3 3" xfId="3910"/>
    <cellStyle name="Normal 7 2 3 2 3 3 2" xfId="8925"/>
    <cellStyle name="Normal 7 2 3 2 3 4" xfId="6230"/>
    <cellStyle name="Normal 7 2 3 2 3 5" xfId="10379"/>
    <cellStyle name="Normal 7 2 3 2 3 6" xfId="5417"/>
    <cellStyle name="Normal 7 2 3 2 4" xfId="1825"/>
    <cellStyle name="Normal 7 2 3 2 4 2" xfId="4204"/>
    <cellStyle name="Normal 7 2 3 2 4 2 2" xfId="9219"/>
    <cellStyle name="Normal 7 2 3 2 4 3" xfId="10673"/>
    <cellStyle name="Normal 7 2 3 2 4 4" xfId="7114"/>
    <cellStyle name="Normal 7 2 3 2 5" xfId="3160"/>
    <cellStyle name="Normal 7 2 3 2 5 2" xfId="8176"/>
    <cellStyle name="Normal 7 2 3 2 6" xfId="5737"/>
    <cellStyle name="Normal 7 2 3 2 7" xfId="9630"/>
    <cellStyle name="Normal 7 2 3 2 8" xfId="4707"/>
    <cellStyle name="Normal 7 2 3 2_Degree data" xfId="2862"/>
    <cellStyle name="Normal 7 2 3 3" xfId="773"/>
    <cellStyle name="Normal 7 2 3 3 2" xfId="1725"/>
    <cellStyle name="Normal 7 2 3 3 2 2" xfId="7014"/>
    <cellStyle name="Normal 7 2 3 3 3" xfId="3561"/>
    <cellStyle name="Normal 7 2 3 3 3 2" xfId="8576"/>
    <cellStyle name="Normal 7 2 3 3 4" xfId="6130"/>
    <cellStyle name="Normal 7 2 3 3 5" xfId="10030"/>
    <cellStyle name="Normal 7 2 3 3 6" xfId="4607"/>
    <cellStyle name="Normal 7 2 3 4" xfId="1288"/>
    <cellStyle name="Normal 7 2 3 4 2" xfId="2230"/>
    <cellStyle name="Normal 7 2 3 4 2 2" xfId="7519"/>
    <cellStyle name="Normal 7 2 3 4 3" xfId="3909"/>
    <cellStyle name="Normal 7 2 3 4 3 2" xfId="8924"/>
    <cellStyle name="Normal 7 2 3 4 4" xfId="6635"/>
    <cellStyle name="Normal 7 2 3 4 5" xfId="10378"/>
    <cellStyle name="Normal 7 2 3 4 6" xfId="5112"/>
    <cellStyle name="Normal 7 2 3 5" xfId="553"/>
    <cellStyle name="Normal 7 2 3 5 2" xfId="2441"/>
    <cellStyle name="Normal 7 2 3 5 2 2" xfId="7723"/>
    <cellStyle name="Normal 7 2 3 5 3" xfId="4104"/>
    <cellStyle name="Normal 7 2 3 5 3 2" xfId="9119"/>
    <cellStyle name="Normal 7 2 3 5 4" xfId="5911"/>
    <cellStyle name="Normal 7 2 3 5 5" xfId="10573"/>
    <cellStyle name="Normal 7 2 3 5 6" xfId="5317"/>
    <cellStyle name="Normal 7 2 3 6" xfId="1508"/>
    <cellStyle name="Normal 7 2 3 6 2" xfId="6797"/>
    <cellStyle name="Normal 7 2 3 7" xfId="3060"/>
    <cellStyle name="Normal 7 2 3 7 2" xfId="8076"/>
    <cellStyle name="Normal 7 2 3 8" xfId="5637"/>
    <cellStyle name="Normal 7 2 3 9" xfId="9530"/>
    <cellStyle name="Normal 7 2 3_Degree data" xfId="2861"/>
    <cellStyle name="Normal 7 2 4" xfId="185"/>
    <cellStyle name="Normal 7 2 4 10" xfId="4422"/>
    <cellStyle name="Normal 7 2 4 2" xfId="399"/>
    <cellStyle name="Normal 7 2 4 2 2" xfId="1291"/>
    <cellStyle name="Normal 7 2 4 2 2 2" xfId="2233"/>
    <cellStyle name="Normal 7 2 4 2 2 2 2" xfId="7522"/>
    <cellStyle name="Normal 7 2 4 2 2 3" xfId="3564"/>
    <cellStyle name="Normal 7 2 4 2 2 3 2" xfId="8579"/>
    <cellStyle name="Normal 7 2 4 2 2 4" xfId="6638"/>
    <cellStyle name="Normal 7 2 4 2 2 5" xfId="10033"/>
    <cellStyle name="Normal 7 2 4 2 2 6" xfId="5115"/>
    <cellStyle name="Normal 7 2 4 2 3" xfId="905"/>
    <cellStyle name="Normal 7 2 4 2 3 2" xfId="2573"/>
    <cellStyle name="Normal 7 2 4 2 3 2 2" xfId="7855"/>
    <cellStyle name="Normal 7 2 4 2 3 3" xfId="3912"/>
    <cellStyle name="Normal 7 2 4 2 3 3 2" xfId="8927"/>
    <cellStyle name="Normal 7 2 4 2 3 4" xfId="6262"/>
    <cellStyle name="Normal 7 2 4 2 3 5" xfId="10381"/>
    <cellStyle name="Normal 7 2 4 2 3 6" xfId="5449"/>
    <cellStyle name="Normal 7 2 4 2 4" xfId="1857"/>
    <cellStyle name="Normal 7 2 4 2 4 2" xfId="4236"/>
    <cellStyle name="Normal 7 2 4 2 4 2 2" xfId="9251"/>
    <cellStyle name="Normal 7 2 4 2 4 3" xfId="10705"/>
    <cellStyle name="Normal 7 2 4 2 4 4" xfId="7146"/>
    <cellStyle name="Normal 7 2 4 2 5" xfId="3192"/>
    <cellStyle name="Normal 7 2 4 2 5 2" xfId="8208"/>
    <cellStyle name="Normal 7 2 4 2 6" xfId="5769"/>
    <cellStyle name="Normal 7 2 4 2 7" xfId="9662"/>
    <cellStyle name="Normal 7 2 4 2 8" xfId="4739"/>
    <cellStyle name="Normal 7 2 4 2_Degree data" xfId="2864"/>
    <cellStyle name="Normal 7 2 4 3" xfId="700"/>
    <cellStyle name="Normal 7 2 4 3 2" xfId="1652"/>
    <cellStyle name="Normal 7 2 4 3 2 2" xfId="6941"/>
    <cellStyle name="Normal 7 2 4 3 3" xfId="3563"/>
    <cellStyle name="Normal 7 2 4 3 3 2" xfId="8578"/>
    <cellStyle name="Normal 7 2 4 3 4" xfId="6057"/>
    <cellStyle name="Normal 7 2 4 3 5" xfId="10032"/>
    <cellStyle name="Normal 7 2 4 3 6" xfId="4534"/>
    <cellStyle name="Normal 7 2 4 4" xfId="1290"/>
    <cellStyle name="Normal 7 2 4 4 2" xfId="2232"/>
    <cellStyle name="Normal 7 2 4 4 2 2" xfId="7521"/>
    <cellStyle name="Normal 7 2 4 4 3" xfId="3911"/>
    <cellStyle name="Normal 7 2 4 4 3 2" xfId="8926"/>
    <cellStyle name="Normal 7 2 4 4 4" xfId="6637"/>
    <cellStyle name="Normal 7 2 4 4 5" xfId="10380"/>
    <cellStyle name="Normal 7 2 4 4 6" xfId="5114"/>
    <cellStyle name="Normal 7 2 4 5" xfId="585"/>
    <cellStyle name="Normal 7 2 4 5 2" xfId="2368"/>
    <cellStyle name="Normal 7 2 4 5 2 2" xfId="7650"/>
    <cellStyle name="Normal 7 2 4 5 3" xfId="4031"/>
    <cellStyle name="Normal 7 2 4 5 3 2" xfId="9046"/>
    <cellStyle name="Normal 7 2 4 5 4" xfId="5943"/>
    <cellStyle name="Normal 7 2 4 5 5" xfId="10500"/>
    <cellStyle name="Normal 7 2 4 5 6" xfId="5244"/>
    <cellStyle name="Normal 7 2 4 6" xfId="1540"/>
    <cellStyle name="Normal 7 2 4 6 2" xfId="6829"/>
    <cellStyle name="Normal 7 2 4 7" xfId="2987"/>
    <cellStyle name="Normal 7 2 4 7 2" xfId="8003"/>
    <cellStyle name="Normal 7 2 4 8" xfId="5564"/>
    <cellStyle name="Normal 7 2 4 9" xfId="9457"/>
    <cellStyle name="Normal 7 2 4_Degree data" xfId="2863"/>
    <cellStyle name="Normal 7 2 5" xfId="291"/>
    <cellStyle name="Normal 7 2 5 2" xfId="1292"/>
    <cellStyle name="Normal 7 2 5 2 2" xfId="2234"/>
    <cellStyle name="Normal 7 2 5 2 2 2" xfId="7523"/>
    <cellStyle name="Normal 7 2 5 2 3" xfId="3565"/>
    <cellStyle name="Normal 7 2 5 2 3 2" xfId="8580"/>
    <cellStyle name="Normal 7 2 5 2 4" xfId="6639"/>
    <cellStyle name="Normal 7 2 5 2 5" xfId="10034"/>
    <cellStyle name="Normal 7 2 5 2 6" xfId="5116"/>
    <cellStyle name="Normal 7 2 5 3" xfId="800"/>
    <cellStyle name="Normal 7 2 5 3 2" xfId="2468"/>
    <cellStyle name="Normal 7 2 5 3 2 2" xfId="7750"/>
    <cellStyle name="Normal 7 2 5 3 3" xfId="3913"/>
    <cellStyle name="Normal 7 2 5 3 3 2" xfId="8928"/>
    <cellStyle name="Normal 7 2 5 3 4" xfId="6157"/>
    <cellStyle name="Normal 7 2 5 3 5" xfId="10382"/>
    <cellStyle name="Normal 7 2 5 3 6" xfId="5344"/>
    <cellStyle name="Normal 7 2 5 4" xfId="1752"/>
    <cellStyle name="Normal 7 2 5 4 2" xfId="4131"/>
    <cellStyle name="Normal 7 2 5 4 2 2" xfId="9146"/>
    <cellStyle name="Normal 7 2 5 4 3" xfId="10600"/>
    <cellStyle name="Normal 7 2 5 4 4" xfId="7041"/>
    <cellStyle name="Normal 7 2 5 5" xfId="3087"/>
    <cellStyle name="Normal 7 2 5 5 2" xfId="8103"/>
    <cellStyle name="Normal 7 2 5 6" xfId="5664"/>
    <cellStyle name="Normal 7 2 5 7" xfId="9557"/>
    <cellStyle name="Normal 7 2 5 8" xfId="4634"/>
    <cellStyle name="Normal 7 2 5_Degree data" xfId="2865"/>
    <cellStyle name="Normal 7 2 6" xfId="673"/>
    <cellStyle name="Normal 7 2 6 2" xfId="1293"/>
    <cellStyle name="Normal 7 2 6 2 2" xfId="2235"/>
    <cellStyle name="Normal 7 2 6 2 2 2" xfId="7524"/>
    <cellStyle name="Normal 7 2 6 2 3" xfId="3566"/>
    <cellStyle name="Normal 7 2 6 2 3 2" xfId="8581"/>
    <cellStyle name="Normal 7 2 6 2 4" xfId="6640"/>
    <cellStyle name="Normal 7 2 6 2 5" xfId="10035"/>
    <cellStyle name="Normal 7 2 6 2 6" xfId="5117"/>
    <cellStyle name="Normal 7 2 6 3" xfId="1407"/>
    <cellStyle name="Normal 7 2 6 3 2" xfId="2341"/>
    <cellStyle name="Normal 7 2 6 3 2 2" xfId="7623"/>
    <cellStyle name="Normal 7 2 6 3 3" xfId="3914"/>
    <cellStyle name="Normal 7 2 6 3 3 2" xfId="8929"/>
    <cellStyle name="Normal 7 2 6 3 4" xfId="6703"/>
    <cellStyle name="Normal 7 2 6 3 5" xfId="10383"/>
    <cellStyle name="Normal 7 2 6 3 6" xfId="5217"/>
    <cellStyle name="Normal 7 2 6 4" xfId="1625"/>
    <cellStyle name="Normal 7 2 6 4 2" xfId="4004"/>
    <cellStyle name="Normal 7 2 6 4 2 2" xfId="9019"/>
    <cellStyle name="Normal 7 2 6 4 3" xfId="10473"/>
    <cellStyle name="Normal 7 2 6 4 4" xfId="6914"/>
    <cellStyle name="Normal 7 2 6 5" xfId="2958"/>
    <cellStyle name="Normal 7 2 6 5 2" xfId="7974"/>
    <cellStyle name="Normal 7 2 6 6" xfId="6030"/>
    <cellStyle name="Normal 7 2 6 7" xfId="9430"/>
    <cellStyle name="Normal 7 2 6 8" xfId="4507"/>
    <cellStyle name="Normal 7 2 6_Degree data" xfId="2866"/>
    <cellStyle name="Normal 7 2 7" xfId="1284"/>
    <cellStyle name="Normal 7 2 7 2" xfId="2226"/>
    <cellStyle name="Normal 7 2 7 2 2" xfId="7515"/>
    <cellStyle name="Normal 7 2 7 3" xfId="3557"/>
    <cellStyle name="Normal 7 2 7 3 2" xfId="8572"/>
    <cellStyle name="Normal 7 2 7 4" xfId="6631"/>
    <cellStyle name="Normal 7 2 7 5" xfId="10026"/>
    <cellStyle name="Normal 7 2 7 6" xfId="5108"/>
    <cellStyle name="Normal 7 2 8" xfId="473"/>
    <cellStyle name="Normal 7 2 8 2" xfId="2296"/>
    <cellStyle name="Normal 7 2 8 2 2" xfId="7578"/>
    <cellStyle name="Normal 7 2 8 3" xfId="3905"/>
    <cellStyle name="Normal 7 2 8 3 2" xfId="8920"/>
    <cellStyle name="Normal 7 2 8 4" xfId="5837"/>
    <cellStyle name="Normal 7 2 8 5" xfId="10374"/>
    <cellStyle name="Normal 7 2 8 6" xfId="5172"/>
    <cellStyle name="Normal 7 2 9" xfId="1432"/>
    <cellStyle name="Normal 7 2 9 2" xfId="3959"/>
    <cellStyle name="Normal 7 2 9 2 2" xfId="8974"/>
    <cellStyle name="Normal 7 2 9 3" xfId="10428"/>
    <cellStyle name="Normal 7 2 9 4" xfId="6723"/>
    <cellStyle name="Normal 7 2_Degree data" xfId="2857"/>
    <cellStyle name="Normal 7 3" xfId="162"/>
    <cellStyle name="Normal 7 3 10" xfId="2921"/>
    <cellStyle name="Normal 7 3 10 2" xfId="9393"/>
    <cellStyle name="Normal 7 3 10 3" xfId="7937"/>
    <cellStyle name="Normal 7 3 11" xfId="5545"/>
    <cellStyle name="Normal 7 3 12" xfId="9363"/>
    <cellStyle name="Normal 7 3 13" xfId="4326"/>
    <cellStyle name="Normal 7 3 2" xfId="227"/>
    <cellStyle name="Normal 7 3 2 10" xfId="9495"/>
    <cellStyle name="Normal 7 3 2 11" xfId="4355"/>
    <cellStyle name="Normal 7 3 2 2" xfId="436"/>
    <cellStyle name="Normal 7 3 2 2 2" xfId="942"/>
    <cellStyle name="Normal 7 3 2 2 2 2" xfId="1894"/>
    <cellStyle name="Normal 7 3 2 2 2 2 2" xfId="7183"/>
    <cellStyle name="Normal 7 3 2 2 2 3" xfId="3569"/>
    <cellStyle name="Normal 7 3 2 2 2 3 2" xfId="8584"/>
    <cellStyle name="Normal 7 3 2 2 2 4" xfId="6299"/>
    <cellStyle name="Normal 7 3 2 2 2 5" xfId="10038"/>
    <cellStyle name="Normal 7 3 2 2 2 6" xfId="4776"/>
    <cellStyle name="Normal 7 3 2 2 3" xfId="1296"/>
    <cellStyle name="Normal 7 3 2 2 3 2" xfId="2238"/>
    <cellStyle name="Normal 7 3 2 2 3 2 2" xfId="7527"/>
    <cellStyle name="Normal 7 3 2 2 3 3" xfId="3917"/>
    <cellStyle name="Normal 7 3 2 2 3 3 2" xfId="8932"/>
    <cellStyle name="Normal 7 3 2 2 3 4" xfId="6643"/>
    <cellStyle name="Normal 7 3 2 2 3 5" xfId="10386"/>
    <cellStyle name="Normal 7 3 2 2 3 6" xfId="5120"/>
    <cellStyle name="Normal 7 3 2 2 4" xfId="622"/>
    <cellStyle name="Normal 7 3 2 2 4 2" xfId="2610"/>
    <cellStyle name="Normal 7 3 2 2 4 2 2" xfId="7892"/>
    <cellStyle name="Normal 7 3 2 2 4 3" xfId="4273"/>
    <cellStyle name="Normal 7 3 2 2 4 3 2" xfId="9288"/>
    <cellStyle name="Normal 7 3 2 2 4 4" xfId="5980"/>
    <cellStyle name="Normal 7 3 2 2 4 5" xfId="10742"/>
    <cellStyle name="Normal 7 3 2 2 4 6" xfId="5486"/>
    <cellStyle name="Normal 7 3 2 2 5" xfId="1577"/>
    <cellStyle name="Normal 7 3 2 2 5 2" xfId="6866"/>
    <cellStyle name="Normal 7 3 2 2 6" xfId="3229"/>
    <cellStyle name="Normal 7 3 2 2 6 2" xfId="8245"/>
    <cellStyle name="Normal 7 3 2 2 7" xfId="5806"/>
    <cellStyle name="Normal 7 3 2 2 8" xfId="9699"/>
    <cellStyle name="Normal 7 3 2 2 9" xfId="4459"/>
    <cellStyle name="Normal 7 3 2 2_Degree data" xfId="2869"/>
    <cellStyle name="Normal 7 3 2 3" xfId="329"/>
    <cellStyle name="Normal 7 3 2 3 2" xfId="1297"/>
    <cellStyle name="Normal 7 3 2 3 2 2" xfId="2239"/>
    <cellStyle name="Normal 7 3 2 3 2 2 2" xfId="7528"/>
    <cellStyle name="Normal 7 3 2 3 2 3" xfId="3570"/>
    <cellStyle name="Normal 7 3 2 3 2 3 2" xfId="8585"/>
    <cellStyle name="Normal 7 3 2 3 2 4" xfId="6644"/>
    <cellStyle name="Normal 7 3 2 3 2 5" xfId="10039"/>
    <cellStyle name="Normal 7 3 2 3 2 6" xfId="5121"/>
    <cellStyle name="Normal 7 3 2 3 3" xfId="838"/>
    <cellStyle name="Normal 7 3 2 3 3 2" xfId="2506"/>
    <cellStyle name="Normal 7 3 2 3 3 2 2" xfId="7788"/>
    <cellStyle name="Normal 7 3 2 3 3 3" xfId="3918"/>
    <cellStyle name="Normal 7 3 2 3 3 3 2" xfId="8933"/>
    <cellStyle name="Normal 7 3 2 3 3 4" xfId="6195"/>
    <cellStyle name="Normal 7 3 2 3 3 5" xfId="10387"/>
    <cellStyle name="Normal 7 3 2 3 3 6" xfId="5382"/>
    <cellStyle name="Normal 7 3 2 3 4" xfId="1790"/>
    <cellStyle name="Normal 7 3 2 3 4 2" xfId="4169"/>
    <cellStyle name="Normal 7 3 2 3 4 2 2" xfId="9184"/>
    <cellStyle name="Normal 7 3 2 3 4 3" xfId="10638"/>
    <cellStyle name="Normal 7 3 2 3 4 4" xfId="7079"/>
    <cellStyle name="Normal 7 3 2 3 5" xfId="3125"/>
    <cellStyle name="Normal 7 3 2 3 5 2" xfId="8141"/>
    <cellStyle name="Normal 7 3 2 3 6" xfId="5702"/>
    <cellStyle name="Normal 7 3 2 3 7" xfId="9595"/>
    <cellStyle name="Normal 7 3 2 3 8" xfId="4672"/>
    <cellStyle name="Normal 7 3 2 3_Degree data" xfId="2870"/>
    <cellStyle name="Normal 7 3 2 4" xfId="738"/>
    <cellStyle name="Normal 7 3 2 4 2" xfId="1690"/>
    <cellStyle name="Normal 7 3 2 4 2 2" xfId="6979"/>
    <cellStyle name="Normal 7 3 2 4 3" xfId="3568"/>
    <cellStyle name="Normal 7 3 2 4 3 2" xfId="8583"/>
    <cellStyle name="Normal 7 3 2 4 4" xfId="6095"/>
    <cellStyle name="Normal 7 3 2 4 5" xfId="10037"/>
    <cellStyle name="Normal 7 3 2 4 6" xfId="4572"/>
    <cellStyle name="Normal 7 3 2 5" xfId="1295"/>
    <cellStyle name="Normal 7 3 2 5 2" xfId="2237"/>
    <cellStyle name="Normal 7 3 2 5 2 2" xfId="7526"/>
    <cellStyle name="Normal 7 3 2 5 3" xfId="3916"/>
    <cellStyle name="Normal 7 3 2 5 3 2" xfId="8931"/>
    <cellStyle name="Normal 7 3 2 5 4" xfId="6642"/>
    <cellStyle name="Normal 7 3 2 5 5" xfId="10385"/>
    <cellStyle name="Normal 7 3 2 5 6" xfId="5119"/>
    <cellStyle name="Normal 7 3 2 6" xfId="515"/>
    <cellStyle name="Normal 7 3 2 6 2" xfId="2406"/>
    <cellStyle name="Normal 7 3 2 6 2 2" xfId="7688"/>
    <cellStyle name="Normal 7 3 2 6 3" xfId="4069"/>
    <cellStyle name="Normal 7 3 2 6 3 2" xfId="9084"/>
    <cellStyle name="Normal 7 3 2 6 4" xfId="5876"/>
    <cellStyle name="Normal 7 3 2 6 5" xfId="10538"/>
    <cellStyle name="Normal 7 3 2 6 6" xfId="5282"/>
    <cellStyle name="Normal 7 3 2 7" xfId="1473"/>
    <cellStyle name="Normal 7 3 2 7 2" xfId="6762"/>
    <cellStyle name="Normal 7 3 2 8" xfId="3025"/>
    <cellStyle name="Normal 7 3 2 8 2" xfId="8041"/>
    <cellStyle name="Normal 7 3 2 9" xfId="5602"/>
    <cellStyle name="Normal 7 3 2_Degree data" xfId="2868"/>
    <cellStyle name="Normal 7 3 3" xfId="272"/>
    <cellStyle name="Normal 7 3 3 10" xfId="4398"/>
    <cellStyle name="Normal 7 3 3 2" xfId="374"/>
    <cellStyle name="Normal 7 3 3 2 2" xfId="1299"/>
    <cellStyle name="Normal 7 3 3 2 2 2" xfId="2241"/>
    <cellStyle name="Normal 7 3 3 2 2 2 2" xfId="7530"/>
    <cellStyle name="Normal 7 3 3 2 2 3" xfId="3572"/>
    <cellStyle name="Normal 7 3 3 2 2 3 2" xfId="8587"/>
    <cellStyle name="Normal 7 3 3 2 2 4" xfId="6646"/>
    <cellStyle name="Normal 7 3 3 2 2 5" xfId="10041"/>
    <cellStyle name="Normal 7 3 3 2 2 6" xfId="5123"/>
    <cellStyle name="Normal 7 3 3 2 3" xfId="881"/>
    <cellStyle name="Normal 7 3 3 2 3 2" xfId="2549"/>
    <cellStyle name="Normal 7 3 3 2 3 2 2" xfId="7831"/>
    <cellStyle name="Normal 7 3 3 2 3 3" xfId="3920"/>
    <cellStyle name="Normal 7 3 3 2 3 3 2" xfId="8935"/>
    <cellStyle name="Normal 7 3 3 2 3 4" xfId="6238"/>
    <cellStyle name="Normal 7 3 3 2 3 5" xfId="10389"/>
    <cellStyle name="Normal 7 3 3 2 3 6" xfId="5425"/>
    <cellStyle name="Normal 7 3 3 2 4" xfId="1833"/>
    <cellStyle name="Normal 7 3 3 2 4 2" xfId="4212"/>
    <cellStyle name="Normal 7 3 3 2 4 2 2" xfId="9227"/>
    <cellStyle name="Normal 7 3 3 2 4 3" xfId="10681"/>
    <cellStyle name="Normal 7 3 3 2 4 4" xfId="7122"/>
    <cellStyle name="Normal 7 3 3 2 5" xfId="3168"/>
    <cellStyle name="Normal 7 3 3 2 5 2" xfId="8184"/>
    <cellStyle name="Normal 7 3 3 2 6" xfId="5745"/>
    <cellStyle name="Normal 7 3 3 2 7" xfId="9638"/>
    <cellStyle name="Normal 7 3 3 2 8" xfId="4715"/>
    <cellStyle name="Normal 7 3 3 2_Degree data" xfId="2872"/>
    <cellStyle name="Normal 7 3 3 3" xfId="781"/>
    <cellStyle name="Normal 7 3 3 3 2" xfId="1733"/>
    <cellStyle name="Normal 7 3 3 3 2 2" xfId="7022"/>
    <cellStyle name="Normal 7 3 3 3 3" xfId="3571"/>
    <cellStyle name="Normal 7 3 3 3 3 2" xfId="8586"/>
    <cellStyle name="Normal 7 3 3 3 4" xfId="6138"/>
    <cellStyle name="Normal 7 3 3 3 5" xfId="10040"/>
    <cellStyle name="Normal 7 3 3 3 6" xfId="4615"/>
    <cellStyle name="Normal 7 3 3 4" xfId="1298"/>
    <cellStyle name="Normal 7 3 3 4 2" xfId="2240"/>
    <cellStyle name="Normal 7 3 3 4 2 2" xfId="7529"/>
    <cellStyle name="Normal 7 3 3 4 3" xfId="3919"/>
    <cellStyle name="Normal 7 3 3 4 3 2" xfId="8934"/>
    <cellStyle name="Normal 7 3 3 4 4" xfId="6645"/>
    <cellStyle name="Normal 7 3 3 4 5" xfId="10388"/>
    <cellStyle name="Normal 7 3 3 4 6" xfId="5122"/>
    <cellStyle name="Normal 7 3 3 5" xfId="561"/>
    <cellStyle name="Normal 7 3 3 5 2" xfId="2449"/>
    <cellStyle name="Normal 7 3 3 5 2 2" xfId="7731"/>
    <cellStyle name="Normal 7 3 3 5 3" xfId="4112"/>
    <cellStyle name="Normal 7 3 3 5 3 2" xfId="9127"/>
    <cellStyle name="Normal 7 3 3 5 4" xfId="5919"/>
    <cellStyle name="Normal 7 3 3 5 5" xfId="10581"/>
    <cellStyle name="Normal 7 3 3 5 6" xfId="5325"/>
    <cellStyle name="Normal 7 3 3 6" xfId="1516"/>
    <cellStyle name="Normal 7 3 3 6 2" xfId="6805"/>
    <cellStyle name="Normal 7 3 3 7" xfId="3068"/>
    <cellStyle name="Normal 7 3 3 7 2" xfId="8084"/>
    <cellStyle name="Normal 7 3 3 8" xfId="5645"/>
    <cellStyle name="Normal 7 3 3 9" xfId="9538"/>
    <cellStyle name="Normal 7 3 3_Degree data" xfId="2871"/>
    <cellStyle name="Normal 7 3 4" xfId="194"/>
    <cellStyle name="Normal 7 3 4 10" xfId="4431"/>
    <cellStyle name="Normal 7 3 4 2" xfId="408"/>
    <cellStyle name="Normal 7 3 4 2 2" xfId="1301"/>
    <cellStyle name="Normal 7 3 4 2 2 2" xfId="2243"/>
    <cellStyle name="Normal 7 3 4 2 2 2 2" xfId="7532"/>
    <cellStyle name="Normal 7 3 4 2 2 3" xfId="3574"/>
    <cellStyle name="Normal 7 3 4 2 2 3 2" xfId="8589"/>
    <cellStyle name="Normal 7 3 4 2 2 4" xfId="6648"/>
    <cellStyle name="Normal 7 3 4 2 2 5" xfId="10043"/>
    <cellStyle name="Normal 7 3 4 2 2 6" xfId="5125"/>
    <cellStyle name="Normal 7 3 4 2 3" xfId="914"/>
    <cellStyle name="Normal 7 3 4 2 3 2" xfId="2582"/>
    <cellStyle name="Normal 7 3 4 2 3 2 2" xfId="7864"/>
    <cellStyle name="Normal 7 3 4 2 3 3" xfId="3922"/>
    <cellStyle name="Normal 7 3 4 2 3 3 2" xfId="8937"/>
    <cellStyle name="Normal 7 3 4 2 3 4" xfId="6271"/>
    <cellStyle name="Normal 7 3 4 2 3 5" xfId="10391"/>
    <cellStyle name="Normal 7 3 4 2 3 6" xfId="5458"/>
    <cellStyle name="Normal 7 3 4 2 4" xfId="1866"/>
    <cellStyle name="Normal 7 3 4 2 4 2" xfId="4245"/>
    <cellStyle name="Normal 7 3 4 2 4 2 2" xfId="9260"/>
    <cellStyle name="Normal 7 3 4 2 4 3" xfId="10714"/>
    <cellStyle name="Normal 7 3 4 2 4 4" xfId="7155"/>
    <cellStyle name="Normal 7 3 4 2 5" xfId="3201"/>
    <cellStyle name="Normal 7 3 4 2 5 2" xfId="8217"/>
    <cellStyle name="Normal 7 3 4 2 6" xfId="5778"/>
    <cellStyle name="Normal 7 3 4 2 7" xfId="9671"/>
    <cellStyle name="Normal 7 3 4 2 8" xfId="4748"/>
    <cellStyle name="Normal 7 3 4 2_Degree data" xfId="2874"/>
    <cellStyle name="Normal 7 3 4 3" xfId="709"/>
    <cellStyle name="Normal 7 3 4 3 2" xfId="1661"/>
    <cellStyle name="Normal 7 3 4 3 2 2" xfId="6950"/>
    <cellStyle name="Normal 7 3 4 3 3" xfId="3573"/>
    <cellStyle name="Normal 7 3 4 3 3 2" xfId="8588"/>
    <cellStyle name="Normal 7 3 4 3 4" xfId="6066"/>
    <cellStyle name="Normal 7 3 4 3 5" xfId="10042"/>
    <cellStyle name="Normal 7 3 4 3 6" xfId="4543"/>
    <cellStyle name="Normal 7 3 4 4" xfId="1300"/>
    <cellStyle name="Normal 7 3 4 4 2" xfId="2242"/>
    <cellStyle name="Normal 7 3 4 4 2 2" xfId="7531"/>
    <cellStyle name="Normal 7 3 4 4 3" xfId="3921"/>
    <cellStyle name="Normal 7 3 4 4 3 2" xfId="8936"/>
    <cellStyle name="Normal 7 3 4 4 4" xfId="6647"/>
    <cellStyle name="Normal 7 3 4 4 5" xfId="10390"/>
    <cellStyle name="Normal 7 3 4 4 6" xfId="5124"/>
    <cellStyle name="Normal 7 3 4 5" xfId="594"/>
    <cellStyle name="Normal 7 3 4 5 2" xfId="2377"/>
    <cellStyle name="Normal 7 3 4 5 2 2" xfId="7659"/>
    <cellStyle name="Normal 7 3 4 5 3" xfId="4040"/>
    <cellStyle name="Normal 7 3 4 5 3 2" xfId="9055"/>
    <cellStyle name="Normal 7 3 4 5 4" xfId="5952"/>
    <cellStyle name="Normal 7 3 4 5 5" xfId="10509"/>
    <cellStyle name="Normal 7 3 4 5 6" xfId="5253"/>
    <cellStyle name="Normal 7 3 4 6" xfId="1549"/>
    <cellStyle name="Normal 7 3 4 6 2" xfId="6838"/>
    <cellStyle name="Normal 7 3 4 7" xfId="2996"/>
    <cellStyle name="Normal 7 3 4 7 2" xfId="8012"/>
    <cellStyle name="Normal 7 3 4 8" xfId="5573"/>
    <cellStyle name="Normal 7 3 4 9" xfId="9466"/>
    <cellStyle name="Normal 7 3 4_Degree data" xfId="2873"/>
    <cellStyle name="Normal 7 3 5" xfId="300"/>
    <cellStyle name="Normal 7 3 5 2" xfId="1302"/>
    <cellStyle name="Normal 7 3 5 2 2" xfId="2244"/>
    <cellStyle name="Normal 7 3 5 2 2 2" xfId="7533"/>
    <cellStyle name="Normal 7 3 5 2 3" xfId="3575"/>
    <cellStyle name="Normal 7 3 5 2 3 2" xfId="8590"/>
    <cellStyle name="Normal 7 3 5 2 4" xfId="6649"/>
    <cellStyle name="Normal 7 3 5 2 5" xfId="10044"/>
    <cellStyle name="Normal 7 3 5 2 6" xfId="5126"/>
    <cellStyle name="Normal 7 3 5 3" xfId="809"/>
    <cellStyle name="Normal 7 3 5 3 2" xfId="2477"/>
    <cellStyle name="Normal 7 3 5 3 2 2" xfId="7759"/>
    <cellStyle name="Normal 7 3 5 3 3" xfId="3923"/>
    <cellStyle name="Normal 7 3 5 3 3 2" xfId="8938"/>
    <cellStyle name="Normal 7 3 5 3 4" xfId="6166"/>
    <cellStyle name="Normal 7 3 5 3 5" xfId="10392"/>
    <cellStyle name="Normal 7 3 5 3 6" xfId="5353"/>
    <cellStyle name="Normal 7 3 5 4" xfId="1761"/>
    <cellStyle name="Normal 7 3 5 4 2" xfId="4140"/>
    <cellStyle name="Normal 7 3 5 4 2 2" xfId="9155"/>
    <cellStyle name="Normal 7 3 5 4 3" xfId="10609"/>
    <cellStyle name="Normal 7 3 5 4 4" xfId="7050"/>
    <cellStyle name="Normal 7 3 5 5" xfId="3096"/>
    <cellStyle name="Normal 7 3 5 5 2" xfId="8112"/>
    <cellStyle name="Normal 7 3 5 6" xfId="5673"/>
    <cellStyle name="Normal 7 3 5 7" xfId="9566"/>
    <cellStyle name="Normal 7 3 5 8" xfId="4643"/>
    <cellStyle name="Normal 7 3 5_Degree data" xfId="2875"/>
    <cellStyle name="Normal 7 3 6" xfId="681"/>
    <cellStyle name="Normal 7 3 6 2" xfId="1303"/>
    <cellStyle name="Normal 7 3 6 2 2" xfId="2245"/>
    <cellStyle name="Normal 7 3 6 2 2 2" xfId="7534"/>
    <cellStyle name="Normal 7 3 6 2 3" xfId="3576"/>
    <cellStyle name="Normal 7 3 6 2 3 2" xfId="8591"/>
    <cellStyle name="Normal 7 3 6 2 4" xfId="6650"/>
    <cellStyle name="Normal 7 3 6 2 5" xfId="10045"/>
    <cellStyle name="Normal 7 3 6 2 6" xfId="5127"/>
    <cellStyle name="Normal 7 3 6 3" xfId="1408"/>
    <cellStyle name="Normal 7 3 6 3 2" xfId="2349"/>
    <cellStyle name="Normal 7 3 6 3 2 2" xfId="7631"/>
    <cellStyle name="Normal 7 3 6 3 3" xfId="3924"/>
    <cellStyle name="Normal 7 3 6 3 3 2" xfId="8939"/>
    <cellStyle name="Normal 7 3 6 3 4" xfId="6704"/>
    <cellStyle name="Normal 7 3 6 3 5" xfId="10393"/>
    <cellStyle name="Normal 7 3 6 3 6" xfId="5225"/>
    <cellStyle name="Normal 7 3 6 4" xfId="1633"/>
    <cellStyle name="Normal 7 3 6 4 2" xfId="4012"/>
    <cellStyle name="Normal 7 3 6 4 2 2" xfId="9027"/>
    <cellStyle name="Normal 7 3 6 4 3" xfId="10481"/>
    <cellStyle name="Normal 7 3 6 4 4" xfId="6922"/>
    <cellStyle name="Normal 7 3 6 5" xfId="2966"/>
    <cellStyle name="Normal 7 3 6 5 2" xfId="7982"/>
    <cellStyle name="Normal 7 3 6 6" xfId="6038"/>
    <cellStyle name="Normal 7 3 6 7" xfId="9438"/>
    <cellStyle name="Normal 7 3 6 8" xfId="4515"/>
    <cellStyle name="Normal 7 3 6_Degree data" xfId="2876"/>
    <cellStyle name="Normal 7 3 7" xfId="1294"/>
    <cellStyle name="Normal 7 3 7 2" xfId="2236"/>
    <cellStyle name="Normal 7 3 7 2 2" xfId="7525"/>
    <cellStyle name="Normal 7 3 7 3" xfId="3567"/>
    <cellStyle name="Normal 7 3 7 3 2" xfId="8582"/>
    <cellStyle name="Normal 7 3 7 4" xfId="6641"/>
    <cellStyle name="Normal 7 3 7 5" xfId="10036"/>
    <cellStyle name="Normal 7 3 7 6" xfId="5118"/>
    <cellStyle name="Normal 7 3 8" xfId="482"/>
    <cellStyle name="Normal 7 3 8 2" xfId="2304"/>
    <cellStyle name="Normal 7 3 8 2 2" xfId="7586"/>
    <cellStyle name="Normal 7 3 8 3" xfId="3915"/>
    <cellStyle name="Normal 7 3 8 3 2" xfId="8930"/>
    <cellStyle name="Normal 7 3 8 4" xfId="5846"/>
    <cellStyle name="Normal 7 3 8 5" xfId="10384"/>
    <cellStyle name="Normal 7 3 8 6" xfId="5180"/>
    <cellStyle name="Normal 7 3 9" xfId="1443"/>
    <cellStyle name="Normal 7 3 9 2" xfId="3967"/>
    <cellStyle name="Normal 7 3 9 2 2" xfId="8982"/>
    <cellStyle name="Normal 7 3 9 3" xfId="10436"/>
    <cellStyle name="Normal 7 3 9 4" xfId="6733"/>
    <cellStyle name="Normal 7 3_Degree data" xfId="2867"/>
    <cellStyle name="Normal 7 4" xfId="130"/>
    <cellStyle name="Normal 7 4 10" xfId="5523"/>
    <cellStyle name="Normal 7 4 11" xfId="9343"/>
    <cellStyle name="Normal 7 4 12" xfId="4335"/>
    <cellStyle name="Normal 7 4 2" xfId="251"/>
    <cellStyle name="Normal 7 4 2 10" xfId="4378"/>
    <cellStyle name="Normal 7 4 2 2" xfId="353"/>
    <cellStyle name="Normal 7 4 2 2 2" xfId="1306"/>
    <cellStyle name="Normal 7 4 2 2 2 2" xfId="2248"/>
    <cellStyle name="Normal 7 4 2 2 2 2 2" xfId="7537"/>
    <cellStyle name="Normal 7 4 2 2 2 3" xfId="3579"/>
    <cellStyle name="Normal 7 4 2 2 2 3 2" xfId="8594"/>
    <cellStyle name="Normal 7 4 2 2 2 4" xfId="6653"/>
    <cellStyle name="Normal 7 4 2 2 2 5" xfId="10048"/>
    <cellStyle name="Normal 7 4 2 2 2 6" xfId="5130"/>
    <cellStyle name="Normal 7 4 2 2 3" xfId="861"/>
    <cellStyle name="Normal 7 4 2 2 3 2" xfId="2529"/>
    <cellStyle name="Normal 7 4 2 2 3 2 2" xfId="7811"/>
    <cellStyle name="Normal 7 4 2 2 3 3" xfId="3927"/>
    <cellStyle name="Normal 7 4 2 2 3 3 2" xfId="8942"/>
    <cellStyle name="Normal 7 4 2 2 3 4" xfId="6218"/>
    <cellStyle name="Normal 7 4 2 2 3 5" xfId="10396"/>
    <cellStyle name="Normal 7 4 2 2 3 6" xfId="5405"/>
    <cellStyle name="Normal 7 4 2 2 4" xfId="1813"/>
    <cellStyle name="Normal 7 4 2 2 4 2" xfId="4192"/>
    <cellStyle name="Normal 7 4 2 2 4 2 2" xfId="9207"/>
    <cellStyle name="Normal 7 4 2 2 4 3" xfId="10661"/>
    <cellStyle name="Normal 7 4 2 2 4 4" xfId="7102"/>
    <cellStyle name="Normal 7 4 2 2 5" xfId="3148"/>
    <cellStyle name="Normal 7 4 2 2 5 2" xfId="8164"/>
    <cellStyle name="Normal 7 4 2 2 6" xfId="5725"/>
    <cellStyle name="Normal 7 4 2 2 7" xfId="9618"/>
    <cellStyle name="Normal 7 4 2 2 8" xfId="4695"/>
    <cellStyle name="Normal 7 4 2 2_Degree data" xfId="2879"/>
    <cellStyle name="Normal 7 4 2 3" xfId="761"/>
    <cellStyle name="Normal 7 4 2 3 2" xfId="1713"/>
    <cellStyle name="Normal 7 4 2 3 2 2" xfId="7002"/>
    <cellStyle name="Normal 7 4 2 3 3" xfId="3578"/>
    <cellStyle name="Normal 7 4 2 3 3 2" xfId="8593"/>
    <cellStyle name="Normal 7 4 2 3 4" xfId="6118"/>
    <cellStyle name="Normal 7 4 2 3 5" xfId="10047"/>
    <cellStyle name="Normal 7 4 2 3 6" xfId="4595"/>
    <cellStyle name="Normal 7 4 2 4" xfId="1305"/>
    <cellStyle name="Normal 7 4 2 4 2" xfId="2247"/>
    <cellStyle name="Normal 7 4 2 4 2 2" xfId="7536"/>
    <cellStyle name="Normal 7 4 2 4 3" xfId="3926"/>
    <cellStyle name="Normal 7 4 2 4 3 2" xfId="8941"/>
    <cellStyle name="Normal 7 4 2 4 4" xfId="6652"/>
    <cellStyle name="Normal 7 4 2 4 5" xfId="10395"/>
    <cellStyle name="Normal 7 4 2 4 6" xfId="5129"/>
    <cellStyle name="Normal 7 4 2 5" xfId="540"/>
    <cellStyle name="Normal 7 4 2 5 2" xfId="2429"/>
    <cellStyle name="Normal 7 4 2 5 2 2" xfId="7711"/>
    <cellStyle name="Normal 7 4 2 5 3" xfId="4092"/>
    <cellStyle name="Normal 7 4 2 5 3 2" xfId="9107"/>
    <cellStyle name="Normal 7 4 2 5 4" xfId="5899"/>
    <cellStyle name="Normal 7 4 2 5 5" xfId="10561"/>
    <cellStyle name="Normal 7 4 2 5 6" xfId="5305"/>
    <cellStyle name="Normal 7 4 2 6" xfId="1496"/>
    <cellStyle name="Normal 7 4 2 6 2" xfId="6785"/>
    <cellStyle name="Normal 7 4 2 7" xfId="3048"/>
    <cellStyle name="Normal 7 4 2 7 2" xfId="8064"/>
    <cellStyle name="Normal 7 4 2 8" xfId="5625"/>
    <cellStyle name="Normal 7 4 2 9" xfId="9518"/>
    <cellStyle name="Normal 7 4 2_Degree data" xfId="2878"/>
    <cellStyle name="Normal 7 4 3" xfId="206"/>
    <cellStyle name="Normal 7 4 3 10" xfId="4440"/>
    <cellStyle name="Normal 7 4 3 2" xfId="417"/>
    <cellStyle name="Normal 7 4 3 2 2" xfId="1308"/>
    <cellStyle name="Normal 7 4 3 2 2 2" xfId="2250"/>
    <cellStyle name="Normal 7 4 3 2 2 2 2" xfId="7539"/>
    <cellStyle name="Normal 7 4 3 2 2 3" xfId="3581"/>
    <cellStyle name="Normal 7 4 3 2 2 3 2" xfId="8596"/>
    <cellStyle name="Normal 7 4 3 2 2 4" xfId="6655"/>
    <cellStyle name="Normal 7 4 3 2 2 5" xfId="10050"/>
    <cellStyle name="Normal 7 4 3 2 2 6" xfId="5132"/>
    <cellStyle name="Normal 7 4 3 2 3" xfId="923"/>
    <cellStyle name="Normal 7 4 3 2 3 2" xfId="2591"/>
    <cellStyle name="Normal 7 4 3 2 3 2 2" xfId="7873"/>
    <cellStyle name="Normal 7 4 3 2 3 3" xfId="3929"/>
    <cellStyle name="Normal 7 4 3 2 3 3 2" xfId="8944"/>
    <cellStyle name="Normal 7 4 3 2 3 4" xfId="6280"/>
    <cellStyle name="Normal 7 4 3 2 3 5" xfId="10398"/>
    <cellStyle name="Normal 7 4 3 2 3 6" xfId="5467"/>
    <cellStyle name="Normal 7 4 3 2 4" xfId="1875"/>
    <cellStyle name="Normal 7 4 3 2 4 2" xfId="4254"/>
    <cellStyle name="Normal 7 4 3 2 4 2 2" xfId="9269"/>
    <cellStyle name="Normal 7 4 3 2 4 3" xfId="10723"/>
    <cellStyle name="Normal 7 4 3 2 4 4" xfId="7164"/>
    <cellStyle name="Normal 7 4 3 2 5" xfId="3210"/>
    <cellStyle name="Normal 7 4 3 2 5 2" xfId="8226"/>
    <cellStyle name="Normal 7 4 3 2 6" xfId="5787"/>
    <cellStyle name="Normal 7 4 3 2 7" xfId="9680"/>
    <cellStyle name="Normal 7 4 3 2 8" xfId="4757"/>
    <cellStyle name="Normal 7 4 3 2_Degree data" xfId="2881"/>
    <cellStyle name="Normal 7 4 3 3" xfId="718"/>
    <cellStyle name="Normal 7 4 3 3 2" xfId="1670"/>
    <cellStyle name="Normal 7 4 3 3 2 2" xfId="6959"/>
    <cellStyle name="Normal 7 4 3 3 3" xfId="3580"/>
    <cellStyle name="Normal 7 4 3 3 3 2" xfId="8595"/>
    <cellStyle name="Normal 7 4 3 3 4" xfId="6075"/>
    <cellStyle name="Normal 7 4 3 3 5" xfId="10049"/>
    <cellStyle name="Normal 7 4 3 3 6" xfId="4552"/>
    <cellStyle name="Normal 7 4 3 4" xfId="1307"/>
    <cellStyle name="Normal 7 4 3 4 2" xfId="2249"/>
    <cellStyle name="Normal 7 4 3 4 2 2" xfId="7538"/>
    <cellStyle name="Normal 7 4 3 4 3" xfId="3928"/>
    <cellStyle name="Normal 7 4 3 4 3 2" xfId="8943"/>
    <cellStyle name="Normal 7 4 3 4 4" xfId="6654"/>
    <cellStyle name="Normal 7 4 3 4 5" xfId="10397"/>
    <cellStyle name="Normal 7 4 3 4 6" xfId="5131"/>
    <cellStyle name="Normal 7 4 3 5" xfId="603"/>
    <cellStyle name="Normal 7 4 3 5 2" xfId="2386"/>
    <cellStyle name="Normal 7 4 3 5 2 2" xfId="7668"/>
    <cellStyle name="Normal 7 4 3 5 3" xfId="4049"/>
    <cellStyle name="Normal 7 4 3 5 3 2" xfId="9064"/>
    <cellStyle name="Normal 7 4 3 5 4" xfId="5961"/>
    <cellStyle name="Normal 7 4 3 5 5" xfId="10518"/>
    <cellStyle name="Normal 7 4 3 5 6" xfId="5262"/>
    <cellStyle name="Normal 7 4 3 6" xfId="1558"/>
    <cellStyle name="Normal 7 4 3 6 2" xfId="6847"/>
    <cellStyle name="Normal 7 4 3 7" xfId="3005"/>
    <cellStyle name="Normal 7 4 3 7 2" xfId="8021"/>
    <cellStyle name="Normal 7 4 3 8" xfId="5582"/>
    <cellStyle name="Normal 7 4 3 9" xfId="9475"/>
    <cellStyle name="Normal 7 4 3_Degree data" xfId="2880"/>
    <cellStyle name="Normal 7 4 4" xfId="309"/>
    <cellStyle name="Normal 7 4 4 2" xfId="1309"/>
    <cellStyle name="Normal 7 4 4 2 2" xfId="2251"/>
    <cellStyle name="Normal 7 4 4 2 2 2" xfId="7540"/>
    <cellStyle name="Normal 7 4 4 2 3" xfId="3582"/>
    <cellStyle name="Normal 7 4 4 2 3 2" xfId="8597"/>
    <cellStyle name="Normal 7 4 4 2 4" xfId="6656"/>
    <cellStyle name="Normal 7 4 4 2 5" xfId="10051"/>
    <cellStyle name="Normal 7 4 4 2 6" xfId="5133"/>
    <cellStyle name="Normal 7 4 4 3" xfId="818"/>
    <cellStyle name="Normal 7 4 4 3 2" xfId="2486"/>
    <cellStyle name="Normal 7 4 4 3 2 2" xfId="7768"/>
    <cellStyle name="Normal 7 4 4 3 3" xfId="3930"/>
    <cellStyle name="Normal 7 4 4 3 3 2" xfId="8945"/>
    <cellStyle name="Normal 7 4 4 3 4" xfId="6175"/>
    <cellStyle name="Normal 7 4 4 3 5" xfId="10399"/>
    <cellStyle name="Normal 7 4 4 3 6" xfId="5362"/>
    <cellStyle name="Normal 7 4 4 4" xfId="1770"/>
    <cellStyle name="Normal 7 4 4 4 2" xfId="4149"/>
    <cellStyle name="Normal 7 4 4 4 2 2" xfId="9164"/>
    <cellStyle name="Normal 7 4 4 4 3" xfId="10618"/>
    <cellStyle name="Normal 7 4 4 4 4" xfId="7059"/>
    <cellStyle name="Normal 7 4 4 5" xfId="3105"/>
    <cellStyle name="Normal 7 4 4 5 2" xfId="8121"/>
    <cellStyle name="Normal 7 4 4 6" xfId="5682"/>
    <cellStyle name="Normal 7 4 4 7" xfId="9575"/>
    <cellStyle name="Normal 7 4 4 8" xfId="4652"/>
    <cellStyle name="Normal 7 4 4_Degree data" xfId="2882"/>
    <cellStyle name="Normal 7 4 5" xfId="659"/>
    <cellStyle name="Normal 7 4 5 2" xfId="1611"/>
    <cellStyle name="Normal 7 4 5 2 2" xfId="6900"/>
    <cellStyle name="Normal 7 4 5 3" xfId="3577"/>
    <cellStyle name="Normal 7 4 5 3 2" xfId="8592"/>
    <cellStyle name="Normal 7 4 5 4" xfId="6016"/>
    <cellStyle name="Normal 7 4 5 5" xfId="10046"/>
    <cellStyle name="Normal 7 4 5 6" xfId="4493"/>
    <cellStyle name="Normal 7 4 6" xfId="1304"/>
    <cellStyle name="Normal 7 4 6 2" xfId="2246"/>
    <cellStyle name="Normal 7 4 6 2 2" xfId="7535"/>
    <cellStyle name="Normal 7 4 6 3" xfId="3925"/>
    <cellStyle name="Normal 7 4 6 3 2" xfId="8940"/>
    <cellStyle name="Normal 7 4 6 4" xfId="6651"/>
    <cellStyle name="Normal 7 4 6 5" xfId="10394"/>
    <cellStyle name="Normal 7 4 6 6" xfId="5128"/>
    <cellStyle name="Normal 7 4 7" xfId="494"/>
    <cellStyle name="Normal 7 4 7 2" xfId="2327"/>
    <cellStyle name="Normal 7 4 7 2 2" xfId="7609"/>
    <cellStyle name="Normal 7 4 7 3" xfId="3990"/>
    <cellStyle name="Normal 7 4 7 3 2" xfId="9005"/>
    <cellStyle name="Normal 7 4 7 4" xfId="5855"/>
    <cellStyle name="Normal 7 4 7 5" xfId="10459"/>
    <cellStyle name="Normal 7 4 7 6" xfId="5203"/>
    <cellStyle name="Normal 7 4 8" xfId="1453"/>
    <cellStyle name="Normal 7 4 8 2" xfId="9416"/>
    <cellStyle name="Normal 7 4 8 3" xfId="6742"/>
    <cellStyle name="Normal 7 4 9" xfId="2944"/>
    <cellStyle name="Normal 7 4 9 2" xfId="7960"/>
    <cellStyle name="Normal 7 4_Degree data" xfId="2877"/>
    <cellStyle name="Normal 7 5" xfId="234"/>
    <cellStyle name="Normal 7 5 10" xfId="4361"/>
    <cellStyle name="Normal 7 5 2" xfId="336"/>
    <cellStyle name="Normal 7 5 2 2" xfId="1311"/>
    <cellStyle name="Normal 7 5 2 2 2" xfId="2253"/>
    <cellStyle name="Normal 7 5 2 2 2 2" xfId="7542"/>
    <cellStyle name="Normal 7 5 2 2 3" xfId="3584"/>
    <cellStyle name="Normal 7 5 2 2 3 2" xfId="8599"/>
    <cellStyle name="Normal 7 5 2 2 4" xfId="6658"/>
    <cellStyle name="Normal 7 5 2 2 5" xfId="10053"/>
    <cellStyle name="Normal 7 5 2 2 6" xfId="5135"/>
    <cellStyle name="Normal 7 5 2 3" xfId="844"/>
    <cellStyle name="Normal 7 5 2 3 2" xfId="2512"/>
    <cellStyle name="Normal 7 5 2 3 2 2" xfId="7794"/>
    <cellStyle name="Normal 7 5 2 3 3" xfId="3932"/>
    <cellStyle name="Normal 7 5 2 3 3 2" xfId="8947"/>
    <cellStyle name="Normal 7 5 2 3 4" xfId="6201"/>
    <cellStyle name="Normal 7 5 2 3 5" xfId="10401"/>
    <cellStyle name="Normal 7 5 2 3 6" xfId="5388"/>
    <cellStyle name="Normal 7 5 2 4" xfId="1796"/>
    <cellStyle name="Normal 7 5 2 4 2" xfId="4175"/>
    <cellStyle name="Normal 7 5 2 4 2 2" xfId="9190"/>
    <cellStyle name="Normal 7 5 2 4 3" xfId="10644"/>
    <cellStyle name="Normal 7 5 2 4 4" xfId="7085"/>
    <cellStyle name="Normal 7 5 2 5" xfId="3131"/>
    <cellStyle name="Normal 7 5 2 5 2" xfId="8147"/>
    <cellStyle name="Normal 7 5 2 6" xfId="5708"/>
    <cellStyle name="Normal 7 5 2 7" xfId="9601"/>
    <cellStyle name="Normal 7 5 2 8" xfId="4678"/>
    <cellStyle name="Normal 7 5 2_Degree data" xfId="2884"/>
    <cellStyle name="Normal 7 5 3" xfId="744"/>
    <cellStyle name="Normal 7 5 3 2" xfId="1696"/>
    <cellStyle name="Normal 7 5 3 2 2" xfId="6985"/>
    <cellStyle name="Normal 7 5 3 3" xfId="3583"/>
    <cellStyle name="Normal 7 5 3 3 2" xfId="8598"/>
    <cellStyle name="Normal 7 5 3 4" xfId="6101"/>
    <cellStyle name="Normal 7 5 3 5" xfId="10052"/>
    <cellStyle name="Normal 7 5 3 6" xfId="4578"/>
    <cellStyle name="Normal 7 5 4" xfId="1310"/>
    <cellStyle name="Normal 7 5 4 2" xfId="2252"/>
    <cellStyle name="Normal 7 5 4 2 2" xfId="7541"/>
    <cellStyle name="Normal 7 5 4 3" xfId="3931"/>
    <cellStyle name="Normal 7 5 4 3 2" xfId="8946"/>
    <cellStyle name="Normal 7 5 4 4" xfId="6657"/>
    <cellStyle name="Normal 7 5 4 5" xfId="10400"/>
    <cellStyle name="Normal 7 5 4 6" xfId="5134"/>
    <cellStyle name="Normal 7 5 5" xfId="523"/>
    <cellStyle name="Normal 7 5 5 2" xfId="2412"/>
    <cellStyle name="Normal 7 5 5 2 2" xfId="7694"/>
    <cellStyle name="Normal 7 5 5 3" xfId="4075"/>
    <cellStyle name="Normal 7 5 5 3 2" xfId="9090"/>
    <cellStyle name="Normal 7 5 5 4" xfId="5882"/>
    <cellStyle name="Normal 7 5 5 5" xfId="10544"/>
    <cellStyle name="Normal 7 5 5 6" xfId="5288"/>
    <cellStyle name="Normal 7 5 6" xfId="1479"/>
    <cellStyle name="Normal 7 5 6 2" xfId="6768"/>
    <cellStyle name="Normal 7 5 7" xfId="3031"/>
    <cellStyle name="Normal 7 5 7 2" xfId="8047"/>
    <cellStyle name="Normal 7 5 8" xfId="5608"/>
    <cellStyle name="Normal 7 5 9" xfId="9501"/>
    <cellStyle name="Normal 7 5_Degree data" xfId="2883"/>
    <cellStyle name="Normal 7 6" xfId="172"/>
    <cellStyle name="Normal 7 6 10" xfId="4409"/>
    <cellStyle name="Normal 7 6 2" xfId="386"/>
    <cellStyle name="Normal 7 6 2 2" xfId="1313"/>
    <cellStyle name="Normal 7 6 2 2 2" xfId="2255"/>
    <cellStyle name="Normal 7 6 2 2 2 2" xfId="7544"/>
    <cellStyle name="Normal 7 6 2 2 3" xfId="3586"/>
    <cellStyle name="Normal 7 6 2 2 3 2" xfId="8601"/>
    <cellStyle name="Normal 7 6 2 2 4" xfId="6660"/>
    <cellStyle name="Normal 7 6 2 2 5" xfId="10055"/>
    <cellStyle name="Normal 7 6 2 2 6" xfId="5137"/>
    <cellStyle name="Normal 7 6 2 3" xfId="892"/>
    <cellStyle name="Normal 7 6 2 3 2" xfId="2560"/>
    <cellStyle name="Normal 7 6 2 3 2 2" xfId="7842"/>
    <cellStyle name="Normal 7 6 2 3 3" xfId="3934"/>
    <cellStyle name="Normal 7 6 2 3 3 2" xfId="8949"/>
    <cellStyle name="Normal 7 6 2 3 4" xfId="6249"/>
    <cellStyle name="Normal 7 6 2 3 5" xfId="10403"/>
    <cellStyle name="Normal 7 6 2 3 6" xfId="5436"/>
    <cellStyle name="Normal 7 6 2 4" xfId="1844"/>
    <cellStyle name="Normal 7 6 2 4 2" xfId="4223"/>
    <cellStyle name="Normal 7 6 2 4 2 2" xfId="9238"/>
    <cellStyle name="Normal 7 6 2 4 3" xfId="10692"/>
    <cellStyle name="Normal 7 6 2 4 4" xfId="7133"/>
    <cellStyle name="Normal 7 6 2 5" xfId="3179"/>
    <cellStyle name="Normal 7 6 2 5 2" xfId="8195"/>
    <cellStyle name="Normal 7 6 2 6" xfId="5756"/>
    <cellStyle name="Normal 7 6 2 7" xfId="9649"/>
    <cellStyle name="Normal 7 6 2 8" xfId="4726"/>
    <cellStyle name="Normal 7 6 2_Degree data" xfId="2886"/>
    <cellStyle name="Normal 7 6 3" xfId="687"/>
    <cellStyle name="Normal 7 6 3 2" xfId="1639"/>
    <cellStyle name="Normal 7 6 3 2 2" xfId="6928"/>
    <cellStyle name="Normal 7 6 3 3" xfId="3585"/>
    <cellStyle name="Normal 7 6 3 3 2" xfId="8600"/>
    <cellStyle name="Normal 7 6 3 4" xfId="6044"/>
    <cellStyle name="Normal 7 6 3 5" xfId="10054"/>
    <cellStyle name="Normal 7 6 3 6" xfId="4521"/>
    <cellStyle name="Normal 7 6 4" xfId="1312"/>
    <cellStyle name="Normal 7 6 4 2" xfId="2254"/>
    <cellStyle name="Normal 7 6 4 2 2" xfId="7543"/>
    <cellStyle name="Normal 7 6 4 3" xfId="3933"/>
    <cellStyle name="Normal 7 6 4 3 2" xfId="8948"/>
    <cellStyle name="Normal 7 6 4 4" xfId="6659"/>
    <cellStyle name="Normal 7 6 4 5" xfId="10402"/>
    <cellStyle name="Normal 7 6 4 6" xfId="5136"/>
    <cellStyle name="Normal 7 6 5" xfId="572"/>
    <cellStyle name="Normal 7 6 5 2" xfId="2355"/>
    <cellStyle name="Normal 7 6 5 2 2" xfId="7637"/>
    <cellStyle name="Normal 7 6 5 3" xfId="4018"/>
    <cellStyle name="Normal 7 6 5 3 2" xfId="9033"/>
    <cellStyle name="Normal 7 6 5 4" xfId="5930"/>
    <cellStyle name="Normal 7 6 5 5" xfId="10487"/>
    <cellStyle name="Normal 7 6 5 6" xfId="5231"/>
    <cellStyle name="Normal 7 6 6" xfId="1527"/>
    <cellStyle name="Normal 7 6 6 2" xfId="6816"/>
    <cellStyle name="Normal 7 6 7" xfId="2974"/>
    <cellStyle name="Normal 7 6 7 2" xfId="7990"/>
    <cellStyle name="Normal 7 6 8" xfId="5551"/>
    <cellStyle name="Normal 7 6 9" xfId="9444"/>
    <cellStyle name="Normal 7 6_Degree data" xfId="2885"/>
    <cellStyle name="Normal 7 7" xfId="442"/>
    <cellStyle name="Normal 7 7 2" xfId="948"/>
    <cellStyle name="Normal 7 7 2 2" xfId="1900"/>
    <cellStyle name="Normal 7 7 2 2 2" xfId="7189"/>
    <cellStyle name="Normal 7 7 2 3" xfId="3587"/>
    <cellStyle name="Normal 7 7 2 3 2" xfId="8602"/>
    <cellStyle name="Normal 7 7 2 4" xfId="6305"/>
    <cellStyle name="Normal 7 7 2 5" xfId="10056"/>
    <cellStyle name="Normal 7 7 2 6" xfId="4782"/>
    <cellStyle name="Normal 7 7 3" xfId="1314"/>
    <cellStyle name="Normal 7 7 3 2" xfId="2256"/>
    <cellStyle name="Normal 7 7 3 2 2" xfId="7545"/>
    <cellStyle name="Normal 7 7 3 3" xfId="3935"/>
    <cellStyle name="Normal 7 7 3 3 2" xfId="8950"/>
    <cellStyle name="Normal 7 7 3 4" xfId="6661"/>
    <cellStyle name="Normal 7 7 3 5" xfId="10404"/>
    <cellStyle name="Normal 7 7 3 6" xfId="5138"/>
    <cellStyle name="Normal 7 7 4" xfId="628"/>
    <cellStyle name="Normal 7 7 4 2" xfId="2616"/>
    <cellStyle name="Normal 7 7 4 2 2" xfId="7898"/>
    <cellStyle name="Normal 7 7 4 3" xfId="4279"/>
    <cellStyle name="Normal 7 7 4 3 2" xfId="9294"/>
    <cellStyle name="Normal 7 7 4 4" xfId="5986"/>
    <cellStyle name="Normal 7 7 4 5" xfId="10748"/>
    <cellStyle name="Normal 7 7 4 6" xfId="5492"/>
    <cellStyle name="Normal 7 7 5" xfId="1583"/>
    <cellStyle name="Normal 7 7 5 2" xfId="6872"/>
    <cellStyle name="Normal 7 7 6" xfId="3235"/>
    <cellStyle name="Normal 7 7 6 2" xfId="8251"/>
    <cellStyle name="Normal 7 7 7" xfId="5812"/>
    <cellStyle name="Normal 7 7 8" xfId="9705"/>
    <cellStyle name="Normal 7 7 9" xfId="4465"/>
    <cellStyle name="Normal 7 7_Degree data" xfId="2887"/>
    <cellStyle name="Normal 7 8" xfId="278"/>
    <cellStyle name="Normal 7 8 2" xfId="1315"/>
    <cellStyle name="Normal 7 8 2 2" xfId="2257"/>
    <cellStyle name="Normal 7 8 2 2 2" xfId="7546"/>
    <cellStyle name="Normal 7 8 2 3" xfId="3588"/>
    <cellStyle name="Normal 7 8 2 3 2" xfId="8603"/>
    <cellStyle name="Normal 7 8 2 4" xfId="6662"/>
    <cellStyle name="Normal 7 8 2 5" xfId="10057"/>
    <cellStyle name="Normal 7 8 2 6" xfId="5139"/>
    <cellStyle name="Normal 7 8 3" xfId="787"/>
    <cellStyle name="Normal 7 8 3 2" xfId="2455"/>
    <cellStyle name="Normal 7 8 3 2 2" xfId="7737"/>
    <cellStyle name="Normal 7 8 3 3" xfId="3936"/>
    <cellStyle name="Normal 7 8 3 3 2" xfId="8951"/>
    <cellStyle name="Normal 7 8 3 4" xfId="6144"/>
    <cellStyle name="Normal 7 8 3 5" xfId="10405"/>
    <cellStyle name="Normal 7 8 3 6" xfId="5331"/>
    <cellStyle name="Normal 7 8 4" xfId="1739"/>
    <cellStyle name="Normal 7 8 4 2" xfId="4118"/>
    <cellStyle name="Normal 7 8 4 2 2" xfId="9133"/>
    <cellStyle name="Normal 7 8 4 3" xfId="10587"/>
    <cellStyle name="Normal 7 8 4 4" xfId="7028"/>
    <cellStyle name="Normal 7 8 5" xfId="3074"/>
    <cellStyle name="Normal 7 8 5 2" xfId="8090"/>
    <cellStyle name="Normal 7 8 6" xfId="5651"/>
    <cellStyle name="Normal 7 8 7" xfId="9544"/>
    <cellStyle name="Normal 7 8 8" xfId="4621"/>
    <cellStyle name="Normal 7 8_Degree data" xfId="2888"/>
    <cellStyle name="Normal 7 9" xfId="648"/>
    <cellStyle name="Normal 7 9 2" xfId="1316"/>
    <cellStyle name="Normal 7 9 2 2" xfId="2258"/>
    <cellStyle name="Normal 7 9 2 2 2" xfId="7547"/>
    <cellStyle name="Normal 7 9 2 3" xfId="3589"/>
    <cellStyle name="Normal 7 9 2 3 2" xfId="8604"/>
    <cellStyle name="Normal 7 9 2 4" xfId="6663"/>
    <cellStyle name="Normal 7 9 2 5" xfId="10058"/>
    <cellStyle name="Normal 7 9 2 6" xfId="5140"/>
    <cellStyle name="Normal 7 9 3" xfId="1409"/>
    <cellStyle name="Normal 7 9 3 2" xfId="2316"/>
    <cellStyle name="Normal 7 9 3 2 2" xfId="7598"/>
    <cellStyle name="Normal 7 9 3 3" xfId="3937"/>
    <cellStyle name="Normal 7 9 3 3 2" xfId="8952"/>
    <cellStyle name="Normal 7 9 3 4" xfId="6705"/>
    <cellStyle name="Normal 7 9 3 5" xfId="10406"/>
    <cellStyle name="Normal 7 9 3 6" xfId="5192"/>
    <cellStyle name="Normal 7 9 4" xfId="1600"/>
    <cellStyle name="Normal 7 9 4 2" xfId="3979"/>
    <cellStyle name="Normal 7 9 4 2 2" xfId="8994"/>
    <cellStyle name="Normal 7 9 4 3" xfId="10448"/>
    <cellStyle name="Normal 7 9 4 4" xfId="6889"/>
    <cellStyle name="Normal 7 9 5" xfId="2933"/>
    <cellStyle name="Normal 7 9 5 2" xfId="7949"/>
    <cellStyle name="Normal 7 9 6" xfId="6005"/>
    <cellStyle name="Normal 7 9 7" xfId="9405"/>
    <cellStyle name="Normal 7 9 8" xfId="4482"/>
    <cellStyle name="Normal 7 9_Degree data" xfId="2889"/>
    <cellStyle name="Normal 7_Degree data" xfId="2856"/>
    <cellStyle name="Normal 70" xfId="636"/>
    <cellStyle name="Normal 70 2" xfId="1317"/>
    <cellStyle name="Normal 70 2 2" xfId="2259"/>
    <cellStyle name="Normal 70 2 2 2" xfId="7548"/>
    <cellStyle name="Normal 70 2 3" xfId="4295"/>
    <cellStyle name="Normal 70 2 3 2" xfId="9309"/>
    <cellStyle name="Normal 70 2 4" xfId="6664"/>
    <cellStyle name="Normal 70 2 5" xfId="5141"/>
    <cellStyle name="Normal 70 3" xfId="5993"/>
    <cellStyle name="Normal 71" xfId="4"/>
    <cellStyle name="Normal 72" xfId="5"/>
    <cellStyle name="Normal 73" xfId="6"/>
    <cellStyle name="Normal 73 2" xfId="1318"/>
    <cellStyle name="Normal 73 2 2" xfId="2260"/>
    <cellStyle name="Normal 73 2 2 2" xfId="7549"/>
    <cellStyle name="Normal 73 2 3" xfId="4293"/>
    <cellStyle name="Normal 73 2 3 2" xfId="9307"/>
    <cellStyle name="Normal 73 2 4" xfId="6665"/>
    <cellStyle name="Normal 73 2 5" xfId="5142"/>
    <cellStyle name="Normal 73 3" xfId="5994"/>
    <cellStyle name="Normal 73 4" xfId="637"/>
    <cellStyle name="Normal 74" xfId="1319"/>
    <cellStyle name="Normal 74 2" xfId="2261"/>
    <cellStyle name="Normal 74 2 2" xfId="7550"/>
    <cellStyle name="Normal 74 3" xfId="4291"/>
    <cellStyle name="Normal 74 3 2" xfId="9306"/>
    <cellStyle name="Normal 74 4" xfId="6666"/>
    <cellStyle name="Normal 74 5" xfId="5143"/>
    <cellStyle name="Normal 75" xfId="1320"/>
    <cellStyle name="Normal 75 2" xfId="2262"/>
    <cellStyle name="Normal 75 2 2" xfId="7551"/>
    <cellStyle name="Normal 75 3" xfId="4288"/>
    <cellStyle name="Normal 75 3 2" xfId="9303"/>
    <cellStyle name="Normal 75 4" xfId="6667"/>
    <cellStyle name="Normal 75 5" xfId="5144"/>
    <cellStyle name="Normal 76" xfId="1321"/>
    <cellStyle name="Normal 76 2" xfId="2263"/>
    <cellStyle name="Normal 76 2 2" xfId="7552"/>
    <cellStyle name="Normal 76 3" xfId="4287"/>
    <cellStyle name="Normal 76 3 2" xfId="9302"/>
    <cellStyle name="Normal 76 4" xfId="6668"/>
    <cellStyle name="Normal 76 5" xfId="5145"/>
    <cellStyle name="Normal 77" xfId="956"/>
    <cellStyle name="Normal 77 2" xfId="1908"/>
    <cellStyle name="Normal 77 2 2" xfId="7197"/>
    <cellStyle name="Normal 77 3" xfId="4296"/>
    <cellStyle name="Normal 77 3 2" xfId="9310"/>
    <cellStyle name="Normal 77 4" xfId="6313"/>
    <cellStyle name="Normal 77 5" xfId="4790"/>
    <cellStyle name="Normal 78" xfId="1322"/>
    <cellStyle name="Normal 78 2" xfId="2264"/>
    <cellStyle name="Normal 78 2 2" xfId="7553"/>
    <cellStyle name="Normal 78 3" xfId="2969"/>
    <cellStyle name="Normal 78 3 2" xfId="7985"/>
    <cellStyle name="Normal 78 4" xfId="6669"/>
    <cellStyle name="Normal 78 5" xfId="5146"/>
    <cellStyle name="Normal 79" xfId="957"/>
    <cellStyle name="Normal 79 2" xfId="1909"/>
    <cellStyle name="Normal 79 2 2" xfId="7198"/>
    <cellStyle name="Normal 79 3" xfId="4294"/>
    <cellStyle name="Normal 79 3 2" xfId="9308"/>
    <cellStyle name="Normal 79 4" xfId="6314"/>
    <cellStyle name="Normal 79 5" xfId="4791"/>
    <cellStyle name="Normal 8" xfId="81"/>
    <cellStyle name="Normal 8 2" xfId="95"/>
    <cellStyle name="Normal 8 3" xfId="145"/>
    <cellStyle name="Normal 80" xfId="958"/>
    <cellStyle name="Normal 80 2" xfId="1910"/>
    <cellStyle name="Normal 80 2 2" xfId="7199"/>
    <cellStyle name="Normal 80 3" xfId="4290"/>
    <cellStyle name="Normal 80 3 2" xfId="9305"/>
    <cellStyle name="Normal 80 4" xfId="6315"/>
    <cellStyle name="Normal 80 5" xfId="4792"/>
    <cellStyle name="Normal 81" xfId="1323"/>
    <cellStyle name="Normal 81 2" xfId="2265"/>
    <cellStyle name="Normal 81 2 2" xfId="7554"/>
    <cellStyle name="Normal 81 3" xfId="2897"/>
    <cellStyle name="Normal 81 3 2" xfId="7913"/>
    <cellStyle name="Normal 81 4" xfId="6670"/>
    <cellStyle name="Normal 81 5" xfId="5147"/>
    <cellStyle name="Normal 82" xfId="1324"/>
    <cellStyle name="Normal 82 2" xfId="2266"/>
    <cellStyle name="Normal 82 2 2" xfId="7555"/>
    <cellStyle name="Normal 82 3" xfId="4297"/>
    <cellStyle name="Normal 82 3 2" xfId="9311"/>
    <cellStyle name="Normal 82 4" xfId="6671"/>
    <cellStyle name="Normal 82 5" xfId="5148"/>
    <cellStyle name="Normal 83" xfId="7"/>
    <cellStyle name="Normal 84" xfId="8"/>
    <cellStyle name="Normal 85" xfId="18"/>
    <cellStyle name="Normal 85 2" xfId="1911"/>
    <cellStyle name="Normal 85 2 2" xfId="7200"/>
    <cellStyle name="Normal 85 3" xfId="4289"/>
    <cellStyle name="Normal 85 3 2" xfId="9304"/>
    <cellStyle name="Normal 85 4" xfId="6316"/>
    <cellStyle name="Normal 85 5" xfId="4793"/>
    <cellStyle name="Normal 85 6" xfId="959"/>
    <cellStyle name="Normal 86" xfId="9"/>
    <cellStyle name="Normal 87" xfId="955"/>
    <cellStyle name="Normal 87 2" xfId="1907"/>
    <cellStyle name="Normal 87 2 2" xfId="7196"/>
    <cellStyle name="Normal 87 3" xfId="4298"/>
    <cellStyle name="Normal 87 3 2" xfId="9312"/>
    <cellStyle name="Normal 87 4" xfId="6312"/>
    <cellStyle name="Normal 87 5" xfId="4789"/>
    <cellStyle name="Normal 88" xfId="2275"/>
    <cellStyle name="Normal 89" xfId="2891"/>
    <cellStyle name="Normal 9" xfId="82"/>
    <cellStyle name="Normal 9 2" xfId="448"/>
    <cellStyle name="Normal 9 2 2" xfId="952"/>
    <cellStyle name="Normal 9 2 2 2" xfId="1904"/>
    <cellStyle name="Normal 9 2 2 2 2" xfId="7193"/>
    <cellStyle name="Normal 9 2 2 3" xfId="3590"/>
    <cellStyle name="Normal 9 2 2 3 2" xfId="8605"/>
    <cellStyle name="Normal 9 2 2 4" xfId="6309"/>
    <cellStyle name="Normal 9 2 2 5" xfId="10059"/>
    <cellStyle name="Normal 9 2 2 6" xfId="4786"/>
    <cellStyle name="Normal 9 2 3" xfId="1325"/>
    <cellStyle name="Normal 9 2 3 2" xfId="2267"/>
    <cellStyle name="Normal 9 2 3 2 2" xfId="7556"/>
    <cellStyle name="Normal 9 2 3 3" xfId="3938"/>
    <cellStyle name="Normal 9 2 3 3 2" xfId="8953"/>
    <cellStyle name="Normal 9 2 3 4" xfId="6672"/>
    <cellStyle name="Normal 9 2 3 5" xfId="10407"/>
    <cellStyle name="Normal 9 2 3 6" xfId="5149"/>
    <cellStyle name="Normal 9 2 4" xfId="633"/>
    <cellStyle name="Normal 9 2 4 2" xfId="2620"/>
    <cellStyle name="Normal 9 2 4 2 2" xfId="7902"/>
    <cellStyle name="Normal 9 2 4 3" xfId="4283"/>
    <cellStyle name="Normal 9 2 4 3 2" xfId="9298"/>
    <cellStyle name="Normal 9 2 4 4" xfId="5990"/>
    <cellStyle name="Normal 9 2 4 5" xfId="10752"/>
    <cellStyle name="Normal 9 2 4 6" xfId="5496"/>
    <cellStyle name="Normal 9 2 5" xfId="1587"/>
    <cellStyle name="Normal 9 2 5 2" xfId="6876"/>
    <cellStyle name="Normal 9 2 6" xfId="3239"/>
    <cellStyle name="Normal 9 2 6 2" xfId="8255"/>
    <cellStyle name="Normal 9 2 7" xfId="5816"/>
    <cellStyle name="Normal 9 2 8" xfId="9709"/>
    <cellStyle name="Normal 9 2 9" xfId="4469"/>
    <cellStyle name="Normal 9 2_Degree data" xfId="2890"/>
    <cellStyle name="Normal 90" xfId="10"/>
    <cellStyle name="Normal 90 2" xfId="3555"/>
    <cellStyle name="Normal 91" xfId="11"/>
    <cellStyle name="Normal 91 2" xfId="4292"/>
    <cellStyle name="Normal 92" xfId="12"/>
    <cellStyle name="Normal 92 2" xfId="5500"/>
    <cellStyle name="Normal 93" xfId="13"/>
    <cellStyle name="Normal 93 2" xfId="6674"/>
    <cellStyle name="Normal 94" xfId="19"/>
    <cellStyle name="Normal 94 2" xfId="9314"/>
    <cellStyle name="Normal 95" xfId="14"/>
    <cellStyle name="Normal 95 2" xfId="9313"/>
    <cellStyle name="Normal 96" xfId="16"/>
    <cellStyle name="Normal 96 2" xfId="9318"/>
    <cellStyle name="Normal 97" xfId="17"/>
    <cellStyle name="Normal 97 2" xfId="9319"/>
    <cellStyle name="Normal 98" xfId="15"/>
    <cellStyle name="Normal 99" xfId="9321"/>
    <cellStyle name="Normal_Degree02 Form 2" xfId="10759"/>
    <cellStyle name="Normal_Degree02 Form 3" xfId="10762"/>
    <cellStyle name="Normal_SCH&amp;FTE02 Form" xfId="10763"/>
    <cellStyle name="Normal_StProg01B" xfId="10761"/>
    <cellStyle name="Normal_StProg01B 2" xfId="10758"/>
    <cellStyle name="Normal_Tuition02 Form" xfId="10760"/>
    <cellStyle name="Note 2" xfId="1326"/>
    <cellStyle name="Note 2 2" xfId="1366"/>
    <cellStyle name="Note 2 3" xfId="1373"/>
    <cellStyle name="Note 2 4" xfId="2268"/>
    <cellStyle name="Note 2 4 2" xfId="7557"/>
    <cellStyle name="Note 2 5" xfId="2968"/>
    <cellStyle name="Note 2 5 2" xfId="7984"/>
    <cellStyle name="Note 2 6" xfId="6673"/>
    <cellStyle name="Note 2 7" xfId="5150"/>
    <cellStyle name="Note 3" xfId="1365"/>
    <cellStyle name="Note 4" xfId="1374"/>
    <cellStyle name="Output 2" xfId="1367"/>
    <cellStyle name="Output 3" xfId="1377"/>
    <cellStyle name="Percent 2" xfId="27"/>
    <cellStyle name="Percent 2 2" xfId="89"/>
    <cellStyle name="Percent 2 2 2" xfId="165"/>
    <cellStyle name="Percent 2 2 3" xfId="150"/>
    <cellStyle name="Percent 2 3" xfId="1369"/>
    <cellStyle name="Percent 3" xfId="60"/>
    <cellStyle name="Percent 4" xfId="93"/>
    <cellStyle name="Percent 5" xfId="119"/>
    <cellStyle name="Percent 6" xfId="1368"/>
    <cellStyle name="questionable" xfId="24"/>
    <cellStyle name="questionable 2" xfId="72"/>
    <cellStyle name="review" xfId="25"/>
    <cellStyle name="Title 2" xfId="1370"/>
    <cellStyle name="Total 2" xfId="1371"/>
    <cellStyle name="Total 3" xfId="1378"/>
    <cellStyle name="Warning Text 2" xfId="1372"/>
  </cellStyles>
  <dxfs count="21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ill>
        <patternFill patternType="solid">
          <bgColor theme="5" tint="0.79998168889431442"/>
        </patternFill>
      </fill>
    </dxf>
    <dxf>
      <fill>
        <patternFill patternType="solid">
          <bgColor theme="5" tint="0.79998168889431442"/>
        </patternFill>
      </fill>
    </dxf>
    <dxf>
      <fill>
        <patternFill>
          <bgColor theme="5" tint="0.79998168889431442"/>
        </patternFill>
      </fill>
    </dxf>
    <dxf>
      <fill>
        <patternFill patternType="solid">
          <bgColor theme="5"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s>
  <tableStyles count="0" defaultTableStyle="TableStyleMedium9" defaultPivotStyle="PivotStyleLight16"/>
  <colors>
    <mruColors>
      <color rgb="FF000080"/>
      <color rgb="FF000099"/>
      <color rgb="FF0000FF"/>
      <color rgb="FF00FF00"/>
      <color rgb="FF008000"/>
      <color rgb="FFFFCCCC"/>
      <color rgb="FFB1A0C7"/>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ristiana Datubo-Brown" refreshedDate="43172.618485300925" createdVersion="6" refreshedVersion="6" minRefreshableVersion="3" recordCount="686">
  <cacheSource type="worksheet">
    <worksheetSource ref="A7:EG693" sheet="Faculty Salary Data"/>
  </cacheSource>
  <cacheFields count="138">
    <cacheField name="State" numFmtId="49">
      <sharedItems containsBlank="1" count="17">
        <m/>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Blank="1" containsMixedTypes="1" containsNumber="1" containsInteger="1" minValue="100654" maxValue="488730"/>
    </cacheField>
    <cacheField name="Category" numFmtId="0">
      <sharedItems containsString="0" containsBlank="1" containsNumber="1" containsInteger="1" minValue="1" maxValue="99" count="16">
        <m/>
        <n v="1"/>
        <n v="2"/>
        <n v="3"/>
        <n v="4"/>
        <n v="5"/>
        <n v="6"/>
        <n v="9"/>
        <n v="8"/>
        <n v="10"/>
        <n v="12"/>
        <n v="13"/>
        <n v="7"/>
        <n v="99"/>
        <n v="11"/>
        <n v="14"/>
      </sharedItems>
      <fieldGroup par="137"/>
    </cacheField>
    <cacheField name="Prof_lt9" numFmtId="0">
      <sharedItems containsString="0" containsBlank="1" containsNumber="1" containsInteger="1" minValue="0" maxValue="19"/>
    </cacheField>
    <cacheField name="Old # Prof9" numFmtId="3">
      <sharedItems containsString="0" containsBlank="1" containsNumber="1" containsInteger="1" minValue="0" maxValue="980"/>
    </cacheField>
    <cacheField name="New # Prof9" numFmtId="0">
      <sharedItems containsString="0" containsBlank="1" containsNumber="1" containsInteger="1" minValue="0" maxValue="668"/>
    </cacheField>
    <cacheField name="Old # Prof10" numFmtId="3">
      <sharedItems containsString="0" containsBlank="1" containsNumber="1" containsInteger="1" minValue="0" maxValue="417"/>
    </cacheField>
    <cacheField name="New # Prof10" numFmtId="0">
      <sharedItems containsString="0" containsBlank="1" containsNumber="1" containsInteger="1" minValue="0" maxValue="442"/>
    </cacheField>
    <cacheField name="Old # Prof11" numFmtId="3">
      <sharedItems containsString="0" containsBlank="1" containsNumber="1" containsInteger="1" minValue="0" maxValue="252"/>
    </cacheField>
    <cacheField name="New # Prof11" numFmtId="0">
      <sharedItems containsString="0" containsBlank="1" containsNumber="1" containsInteger="1" minValue="0" maxValue="259"/>
    </cacheField>
    <cacheField name="Old # Prof12" numFmtId="3">
      <sharedItems containsString="0" containsBlank="1" containsNumber="1" containsInteger="1" minValue="0" maxValue="236"/>
    </cacheField>
    <cacheField name="New # Prof12" numFmtId="0">
      <sharedItems containsString="0" containsBlank="1" containsNumber="1" containsInteger="1" minValue="0" maxValue="981"/>
    </cacheField>
    <cacheField name="Asc_lt9" numFmtId="0">
      <sharedItems containsString="0" containsBlank="1" containsNumber="1" containsInteger="1" minValue="0" maxValue="2"/>
    </cacheField>
    <cacheField name="Old # Asc9" numFmtId="3">
      <sharedItems containsString="0" containsBlank="1" containsNumber="1" containsInteger="1" minValue="0" maxValue="687"/>
    </cacheField>
    <cacheField name="New # Asc9" numFmtId="0">
      <sharedItems containsString="0" containsBlank="1" containsNumber="1" containsInteger="1" minValue="0" maxValue="685"/>
    </cacheField>
    <cacheField name="Old # Asc10" numFmtId="3">
      <sharedItems containsString="0" containsBlank="1" containsNumber="1" containsInteger="1" minValue="0" maxValue="314"/>
    </cacheField>
    <cacheField name="New # Asc10" numFmtId="0">
      <sharedItems containsString="0" containsBlank="1" containsNumber="1" containsInteger="1" minValue="0" maxValue="339"/>
    </cacheField>
    <cacheField name="Old # Asc11" numFmtId="3">
      <sharedItems containsString="0" containsBlank="1" containsNumber="1" containsInteger="1" minValue="0" maxValue="100"/>
    </cacheField>
    <cacheField name="New # Asc11" numFmtId="0">
      <sharedItems containsString="0" containsBlank="1" containsNumber="1" containsInteger="1" minValue="0" maxValue="112"/>
    </cacheField>
    <cacheField name="Old # Asc12" numFmtId="3">
      <sharedItems containsString="0" containsBlank="1" containsNumber="1" containsInteger="1" minValue="0" maxValue="193"/>
    </cacheField>
    <cacheField name="New # Asc12" numFmtId="0">
      <sharedItems containsString="0" containsBlank="1" containsNumber="1" containsInteger="1" minValue="0" maxValue="522"/>
    </cacheField>
    <cacheField name="Asst_lt9" numFmtId="0">
      <sharedItems containsString="0" containsBlank="1" containsNumber="1" containsInteger="1" minValue="0" maxValue="7"/>
    </cacheField>
    <cacheField name="Old # Ast9" numFmtId="3">
      <sharedItems containsString="0" containsBlank="1" containsNumber="1" containsInteger="1" minValue="0" maxValue="657"/>
    </cacheField>
    <cacheField name="New # Ast9" numFmtId="0">
      <sharedItems containsString="0" containsBlank="1" containsNumber="1" containsInteger="1" minValue="0" maxValue="607"/>
    </cacheField>
    <cacheField name="Old # Ast10" numFmtId="3">
      <sharedItems containsString="0" containsBlank="1" containsNumber="1" containsInteger="1" minValue="0" maxValue="281"/>
    </cacheField>
    <cacheField name="New # Ast10" numFmtId="0">
      <sharedItems containsString="0" containsBlank="1" containsNumber="1" containsInteger="1" minValue="0" maxValue="274"/>
    </cacheField>
    <cacheField name="Old # Ast11" numFmtId="3">
      <sharedItems containsString="0" containsBlank="1" containsNumber="1" containsInteger="1" minValue="0" maxValue="35"/>
    </cacheField>
    <cacheField name="New # Ast11" numFmtId="0">
      <sharedItems containsString="0" containsBlank="1" containsNumber="1" containsInteger="1" minValue="0" maxValue="34"/>
    </cacheField>
    <cacheField name="Old # Ast12" numFmtId="3">
      <sharedItems containsString="0" containsBlank="1" containsNumber="1" containsInteger="1" minValue="0" maxValue="219"/>
    </cacheField>
    <cacheField name="New # Ast12" numFmtId="0">
      <sharedItems containsString="0" containsBlank="1" containsNumber="1" containsInteger="1" minValue="0" maxValue="318"/>
    </cacheField>
    <cacheField name="Inst_lt9" numFmtId="0">
      <sharedItems containsString="0" containsBlank="1" containsNumber="1" containsInteger="1" minValue="0" maxValue="18"/>
    </cacheField>
    <cacheField name="Old # Inst9" numFmtId="3">
      <sharedItems containsString="0" containsBlank="1" containsNumber="1" containsInteger="1" minValue="0" maxValue="462"/>
    </cacheField>
    <cacheField name="New # Inst9" numFmtId="0">
      <sharedItems containsString="0" containsBlank="1" containsNumber="1" containsInteger="1" minValue="0" maxValue="460"/>
    </cacheField>
    <cacheField name="Old # Inst10" numFmtId="3">
      <sharedItems containsString="0" containsBlank="1" containsNumber="1" containsInteger="1" minValue="0" maxValue="590"/>
    </cacheField>
    <cacheField name="New # Inst10" numFmtId="0">
      <sharedItems containsString="0" containsBlank="1" containsNumber="1" containsInteger="1" minValue="0" maxValue="495"/>
    </cacheField>
    <cacheField name="Old # Inst11" numFmtId="3">
      <sharedItems containsString="0" containsBlank="1" containsNumber="1" containsInteger="1" minValue="0" maxValue="83"/>
    </cacheField>
    <cacheField name="New # Inst11" numFmtId="0">
      <sharedItems containsString="0" containsBlank="1" containsNumber="1" containsInteger="1" minValue="0" maxValue="46"/>
    </cacheField>
    <cacheField name="Old # Inst12" numFmtId="3">
      <sharedItems containsString="0" containsBlank="1" containsNumber="1" containsInteger="1" minValue="0" maxValue="412"/>
    </cacheField>
    <cacheField name="New # Inst12" numFmtId="0">
      <sharedItems containsString="0" containsBlank="1" containsNumber="1" containsInteger="1" minValue="0" maxValue="412"/>
    </cacheField>
    <cacheField name="Other_lt9" numFmtId="0">
      <sharedItems containsString="0" containsBlank="1" containsNumber="1" containsInteger="1" minValue="0" maxValue="102"/>
    </cacheField>
    <cacheField name="Old # Oth9" numFmtId="3">
      <sharedItems containsString="0" containsBlank="1" containsNumber="1" containsInteger="1" minValue="0" maxValue="873"/>
    </cacheField>
    <cacheField name="New # Oth9" numFmtId="0">
      <sharedItems containsString="0" containsBlank="1" containsNumber="1" containsInteger="1" minValue="0" maxValue="490"/>
    </cacheField>
    <cacheField name="Old # Oth10" numFmtId="3">
      <sharedItems containsString="0" containsBlank="1" containsNumber="1" containsInteger="1" minValue="0" maxValue="185"/>
    </cacheField>
    <cacheField name="New # Oth10" numFmtId="0">
      <sharedItems containsString="0" containsBlank="1" containsNumber="1" containsInteger="1" minValue="0" maxValue="434"/>
    </cacheField>
    <cacheField name="Old # Oth11" numFmtId="3">
      <sharedItems containsString="0" containsBlank="1" containsNumber="1" containsInteger="1" minValue="0" maxValue="26"/>
    </cacheField>
    <cacheField name="New # Oth11" numFmtId="0">
      <sharedItems containsString="0" containsBlank="1" containsNumber="1" containsInteger="1" minValue="0" maxValue="30"/>
    </cacheField>
    <cacheField name="Old # Oth12" numFmtId="3">
      <sharedItems containsString="0" containsBlank="1" containsNumber="1" containsInteger="1" minValue="0" maxValue="167"/>
    </cacheField>
    <cacheField name="New # Oth12" numFmtId="0">
      <sharedItems containsString="0" containsBlank="1" containsNumber="1" containsInteger="1" minValue="0" maxValue="893"/>
    </cacheField>
    <cacheField name="SR_lt9" numFmtId="0">
      <sharedItems containsString="0" containsBlank="1" containsNumber="1" containsInteger="1" minValue="0" maxValue="33"/>
    </cacheField>
    <cacheField name="Old # SR9" numFmtId="3">
      <sharedItems containsString="0" containsBlank="1" containsNumber="1" minValue="0" maxValue="765"/>
    </cacheField>
    <cacheField name="New # SR9" numFmtId="0">
      <sharedItems containsString="0" containsBlank="1" containsNumber="1" minValue="0" maxValue="402"/>
    </cacheField>
    <cacheField name="Old # SR10" numFmtId="3">
      <sharedItems containsString="0" containsBlank="1" containsNumber="1" minValue="0" maxValue="374"/>
    </cacheField>
    <cacheField name="New # SR10" numFmtId="0">
      <sharedItems containsString="0" containsBlank="1" containsNumber="1" minValue="0" maxValue="369"/>
    </cacheField>
    <cacheField name="Old # SR11" numFmtId="3">
      <sharedItems containsString="0" containsBlank="1" containsNumber="1" containsInteger="1" minValue="0" maxValue="121"/>
    </cacheField>
    <cacheField name="New # SR11" numFmtId="0">
      <sharedItems containsString="0" containsBlank="1" containsNumber="1" minValue="0" maxValue="124"/>
    </cacheField>
    <cacheField name="Old # SR12" numFmtId="3">
      <sharedItems containsString="0" containsBlank="1" containsNumber="1" minValue="0" maxValue="231"/>
    </cacheField>
    <cacheField name="New # SR12" numFmtId="0">
      <sharedItems containsString="0" containsBlank="1" containsNumber="1" minValue="0" maxValue="209"/>
    </cacheField>
    <cacheField name="Old $ Prof" numFmtId="3">
      <sharedItems containsString="0" containsBlank="1" containsNumber="1" minValue="0" maxValue="146049922"/>
    </cacheField>
    <cacheField name="New $ Prof" numFmtId="0">
      <sharedItems containsString="0" containsBlank="1" containsNumber="1" minValue="0" maxValue="156013008"/>
    </cacheField>
    <cacheField name="Old $ Asc" numFmtId="3">
      <sharedItems containsString="0" containsBlank="1" containsNumber="1" minValue="0" maxValue="68673124"/>
    </cacheField>
    <cacheField name="New $ Asc" numFmtId="0">
      <sharedItems containsString="0" containsBlank="1" containsNumber="1" minValue="0" maxValue="69160725"/>
    </cacheField>
    <cacheField name="Old $ Ast" numFmtId="3">
      <sharedItems containsString="0" containsBlank="1" containsNumber="1" minValue="0" maxValue="40725654"/>
    </cacheField>
    <cacheField name="New $ Ast" numFmtId="0">
      <sharedItems containsString="0" containsBlank="1" containsNumber="1" minValue="0" maxValue="41719291"/>
    </cacheField>
    <cacheField name="Old $  Inst" numFmtId="3">
      <sharedItems containsString="0" containsBlank="1" containsNumber="1" minValue="0" maxValue="57708481"/>
    </cacheField>
    <cacheField name="New $  Inst" numFmtId="0">
      <sharedItems containsString="0" containsBlank="1" containsNumber="1" minValue="0" maxValue="61880156"/>
    </cacheField>
    <cacheField name="Old $  Oth" numFmtId="3">
      <sharedItems containsString="0" containsBlank="1" containsNumber="1" minValue="0" maxValue="53324245"/>
    </cacheField>
    <cacheField name="New $  Oth" numFmtId="0">
      <sharedItems containsString="0" containsBlank="1" containsNumber="1" minValue="0" maxValue="56263644"/>
    </cacheField>
    <cacheField name="Old $  SR" numFmtId="3">
      <sharedItems containsBlank="1" containsMixedTypes="1" containsNumber="1" minValue="0" maxValue="54158156"/>
    </cacheField>
    <cacheField name="New $  SR" numFmtId="0">
      <sharedItems containsString="0" containsBlank="1" containsNumber="1" minValue="0" maxValue="32578777"/>
    </cacheField>
    <cacheField name="Old SM Prof" numFmtId="3">
      <sharedItems containsSemiMixedTypes="0" containsString="0" containsNumber="1" containsInteger="1" minValue="0" maxValue="9646"/>
    </cacheField>
    <cacheField name="New SM Prof" numFmtId="3">
      <sharedItems containsSemiMixedTypes="0" containsString="0" containsNumber="1" containsInteger="1" minValue="0" maxValue="11772"/>
    </cacheField>
    <cacheField name="Old SM Asc" numFmtId="3">
      <sharedItems containsSemiMixedTypes="0" containsString="0" containsNumber="1" containsInteger="1" minValue="0" maxValue="6750"/>
    </cacheField>
    <cacheField name="New SM Asc" numFmtId="3">
      <sharedItems containsSemiMixedTypes="0" containsString="0" containsNumber="1" containsInteger="1" minValue="0" maxValue="6701"/>
    </cacheField>
    <cacheField name="Old SM Ast" numFmtId="3">
      <sharedItems containsSemiMixedTypes="0" containsString="0" containsNumber="1" containsInteger="1" minValue="0" maxValue="6153"/>
    </cacheField>
    <cacheField name="New SM Ast" numFmtId="3">
      <sharedItems containsSemiMixedTypes="0" containsString="0" containsNumber="1" containsInteger="1" minValue="0" maxValue="5845"/>
    </cacheField>
    <cacheField name="Old SM Inst" numFmtId="3">
      <sharedItems containsSemiMixedTypes="0" containsString="0" containsNumber="1" containsInteger="1" minValue="0" maxValue="8288"/>
    </cacheField>
    <cacheField name="New SM Inst" numFmtId="3">
      <sharedItems containsSemiMixedTypes="0" containsString="0" containsNumber="1" containsInteger="1" minValue="0" maxValue="8631"/>
    </cacheField>
    <cacheField name="Old SM Oth" numFmtId="3">
      <sharedItems containsSemiMixedTypes="0" containsString="0" containsNumber="1" containsInteger="1" minValue="0" maxValue="7857"/>
    </cacheField>
    <cacheField name="New SM Oth" numFmtId="3">
      <sharedItems containsSemiMixedTypes="0" containsString="0" containsNumber="1" containsInteger="1" minValue="0" maxValue="10716"/>
    </cacheField>
    <cacheField name="Old SM SR" numFmtId="3">
      <sharedItems containsSemiMixedTypes="0" containsString="0" containsNumber="1" minValue="0" maxValue="6885"/>
    </cacheField>
    <cacheField name="New SM SR" numFmtId="3">
      <sharedItems containsSemiMixedTypes="0" containsString="0" containsNumber="1" minValue="0" maxValue="5512"/>
    </cacheField>
    <cacheField name="Old Avg p/m Prof" numFmtId="3">
      <sharedItems containsSemiMixedTypes="0" containsString="0" containsNumber="1" minValue="0" maxValue="26491.0625"/>
    </cacheField>
    <cacheField name="New Avg p/m Prof" numFmtId="3">
      <sharedItems containsSemiMixedTypes="0" containsString="0" containsNumber="1" minValue="0" maxValue="54040.416666666664"/>
    </cacheField>
    <cacheField name="Old Avg p/m Asc" numFmtId="3">
      <sharedItems containsSemiMixedTypes="0" containsString="0" containsNumber="1" minValue="0" maxValue="27879.55"/>
    </cacheField>
    <cacheField name="New Avg p/m Asc" numFmtId="3">
      <sharedItems containsSemiMixedTypes="0" containsString="0" containsNumber="1" minValue="0" maxValue="34926.744791666664"/>
    </cacheField>
    <cacheField name="Old Avg p/m Ast" numFmtId="3">
      <sharedItems containsSemiMixedTypes="0" containsString="0" containsNumber="1" minValue="0" maxValue="31642.46"/>
    </cacheField>
    <cacheField name="New Avg p/m Ast" numFmtId="3">
      <sharedItems containsSemiMixedTypes="0" containsString="0" containsNumber="1" minValue="0" maxValue="43817.259803921566"/>
    </cacheField>
    <cacheField name="Old Avg p/m Inst" numFmtId="3">
      <sharedItems containsSemiMixedTypes="0" containsString="0" containsNumber="1" minValue="0" maxValue="16481.481481481482"/>
    </cacheField>
    <cacheField name="New Avg p/m Inst" numFmtId="3">
      <sharedItems containsSemiMixedTypes="0" containsString="0" containsNumber="1" minValue="0" maxValue="12625.24"/>
    </cacheField>
    <cacheField name="Old Avg p/m Oth" numFmtId="3">
      <sharedItems containsSemiMixedTypes="0" containsString="0" containsNumber="1" minValue="0" maxValue="31848.95"/>
    </cacheField>
    <cacheField name="New Avg p/m Oth" numFmtId="3">
      <sharedItems containsSemiMixedTypes="0" containsString="0" containsNumber="1" minValue="0" maxValue="34346.494444444441"/>
    </cacheField>
    <cacheField name="Old Avg p/m SR" numFmtId="3">
      <sharedItems containsSemiMixedTypes="0" containsString="0" containsNumber="1" minValue="0" maxValue="9102.5856380397872"/>
    </cacheField>
    <cacheField name="New Avg p/m SR" numFmtId="3">
      <sharedItems containsSemiMixedTypes="0" containsString="0" containsNumber="1" minValue="0" maxValue="9541.5578231292511"/>
    </cacheField>
    <cacheField name="Old 9mEqv Prof" numFmtId="3">
      <sharedItems containsSemiMixedTypes="0" containsString="0" containsNumber="1" minValue="0" maxValue="238419.5625"/>
    </cacheField>
    <cacheField name="New 9mEqv Prof" numFmtId="3">
      <sharedItems containsSemiMixedTypes="0" containsString="0" containsNumber="1" minValue="0" maxValue="486363.75"/>
    </cacheField>
    <cacheField name="Old 9mEqv Asc" numFmtId="3">
      <sharedItems containsSemiMixedTypes="0" containsString="0" containsNumber="1" minValue="0" maxValue="250915.94999999998"/>
    </cacheField>
    <cacheField name="New 9mEqv Asc" numFmtId="3">
      <sharedItems containsSemiMixedTypes="0" containsString="0" containsNumber="1" minValue="0" maxValue="314340.703125"/>
    </cacheField>
    <cacheField name="Old 9mEqv Ast" numFmtId="3">
      <sharedItems containsSemiMixedTypes="0" containsString="0" containsNumber="1" minValue="0" maxValue="284782.14"/>
    </cacheField>
    <cacheField name="New 9mEqv Ast" numFmtId="3">
      <sharedItems containsSemiMixedTypes="0" containsString="0" containsNumber="1" minValue="0" maxValue="394355.3382352941"/>
    </cacheField>
    <cacheField name="Old 9mEqv Inst" numFmtId="3">
      <sharedItems containsSemiMixedTypes="0" containsString="0" containsNumber="1" minValue="0" maxValue="148333.33333333334"/>
    </cacheField>
    <cacheField name="New 9mEqv Inst" numFmtId="3">
      <sharedItems containsSemiMixedTypes="0" containsString="0" containsNumber="1" minValue="0" maxValue="113627.16"/>
    </cacheField>
    <cacheField name="Old 9mEqv Oth" numFmtId="3">
      <sharedItems containsSemiMixedTypes="0" containsString="0" containsNumber="1" minValue="0" maxValue="286640.55"/>
    </cacheField>
    <cacheField name="New 9mEqv Oth" numFmtId="3">
      <sharedItems containsSemiMixedTypes="0" containsString="0" containsNumber="1" minValue="0" maxValue="309118.44999999995"/>
    </cacheField>
    <cacheField name="Old 9mEqv SR" numFmtId="3">
      <sharedItems containsSemiMixedTypes="0" containsString="0" containsNumber="1" minValue="0" maxValue="81923.270742358087"/>
    </cacheField>
    <cacheField name="New 9mEqv SR" numFmtId="3">
      <sharedItems containsSemiMixedTypes="0" containsString="0" containsNumber="1" minValue="0" maxValue="85874.020408163255"/>
    </cacheField>
    <cacheField name="Old 9mEqv AR" numFmtId="3">
      <sharedItems containsSemiMixedTypes="0" containsString="0" containsNumber="1" minValue="0" maxValue="260807.88541666666"/>
    </cacheField>
    <cacheField name="New 9mEqv AR" numFmtId="3">
      <sharedItems containsSemiMixedTypes="0" containsString="0" containsNumber="1" minValue="0" maxValue="351292.36363636365"/>
    </cacheField>
    <cacheField name="Old # Prof Tot" numFmtId="3">
      <sharedItems containsSemiMixedTypes="0" containsString="0" containsNumber="1" containsInteger="1" minValue="0" maxValue="980"/>
    </cacheField>
    <cacheField name="New # Prof Tot" numFmtId="3">
      <sharedItems containsSemiMixedTypes="0" containsString="0" containsNumber="1" containsInteger="1" minValue="0" maxValue="1015"/>
    </cacheField>
    <cacheField name="Old # Asc Tot" numFmtId="3">
      <sharedItems containsSemiMixedTypes="0" containsString="0" containsNumber="1" containsInteger="1" minValue="0" maxValue="721"/>
    </cacheField>
    <cacheField name="New # Asc Tot" numFmtId="3">
      <sharedItems containsSemiMixedTypes="0" containsString="0" containsNumber="1" containsInteger="1" minValue="0" maxValue="730"/>
    </cacheField>
    <cacheField name="Old # Ast Tot" numFmtId="3">
      <sharedItems containsSemiMixedTypes="0" containsString="0" containsNumber="1" containsInteger="1" minValue="0" maxValue="677"/>
    </cacheField>
    <cacheField name="New # Ast Tot" numFmtId="3">
      <sharedItems containsSemiMixedTypes="0" containsString="0" containsNumber="1" containsInteger="1" minValue="0" maxValue="639"/>
    </cacheField>
    <cacheField name="Old # Inst Tot" numFmtId="3">
      <sharedItems containsSemiMixedTypes="0" containsString="0" containsNumber="1" containsInteger="1" minValue="0" maxValue="818"/>
    </cacheField>
    <cacheField name="New # Inst Tot" numFmtId="3">
      <sharedItems containsSemiMixedTypes="0" containsString="0" containsNumber="1" containsInteger="1" minValue="0" maxValue="830"/>
    </cacheField>
    <cacheField name="Old # Oth Tot" numFmtId="3">
      <sharedItems containsSemiMixedTypes="0" containsString="0" containsNumber="1" containsInteger="1" minValue="0" maxValue="873"/>
    </cacheField>
    <cacheField name="New # Oth Tot" numFmtId="3">
      <sharedItems containsSemiMixedTypes="0" containsString="0" containsNumber="1" containsInteger="1" minValue="0" maxValue="893"/>
    </cacheField>
    <cacheField name="Old # SR Tot" numFmtId="3">
      <sharedItems containsSemiMixedTypes="0" containsString="0" containsNumber="1" minValue="0" maxValue="765"/>
    </cacheField>
    <cacheField name="New # SR Tot" numFmtId="3">
      <sharedItems containsSemiMixedTypes="0" containsString="0" containsNumber="1" minValue="0" maxValue="561"/>
    </cacheField>
    <cacheField name="Old # AR Tot" numFmtId="3">
      <sharedItems containsSemiMixedTypes="0" containsString="0" containsNumber="1" minValue="0" maxValue="2728"/>
    </cacheField>
    <cacheField name="New # AR Tot" numFmtId="3">
      <sharedItems containsSemiMixedTypes="0" containsString="0" containsNumber="1" minValue="0" maxValue="2714"/>
    </cacheField>
    <cacheField name="Old 9mEqv Outlay Prof" numFmtId="3">
      <sharedItems containsSemiMixedTypes="0" containsString="0" containsNumber="1" minValue="0" maxValue="143501114"/>
    </cacheField>
    <cacheField name="New 9mEqv Outlay Prof" numFmtId="3">
      <sharedItems containsSemiMixedTypes="0" containsString="0" containsNumber="1" minValue="0" maxValue="142803489.78757516"/>
    </cacheField>
    <cacheField name="Old 9mEqv Outlay Asc" numFmtId="3">
      <sharedItems containsSemiMixedTypes="0" containsString="0" containsNumber="1" minValue="0" maxValue="62629889.088"/>
    </cacheField>
    <cacheField name="New 9mEqv Outlay Asc" numFmtId="3">
      <sharedItems containsSemiMixedTypes="0" containsString="0" containsNumber="1" minValue="0" maxValue="63206070.133047871"/>
    </cacheField>
    <cacheField name="Old 9mEqv Outlay Ast" numFmtId="3">
      <sharedItems containsSemiMixedTypes="0" containsString="0" containsNumber="1" minValue="0" maxValue="40328524.268161871"/>
    </cacheField>
    <cacheField name="New 9mEqv Outlay Ast" numFmtId="3">
      <sharedItems containsSemiMixedTypes="0" containsString="0" containsNumber="1" minValue="0" maxValue="39016826.805668011"/>
    </cacheField>
    <cacheField name="Old 9mEqv Outlay Inst" numFmtId="3">
      <sharedItems containsSemiMixedTypes="0" containsString="0" containsNumber="1" minValue="0" maxValue="51260839.421090737"/>
    </cacheField>
    <cacheField name="New 9mEqv Outlay Inst" numFmtId="3">
      <sharedItems containsSemiMixedTypes="0" containsString="0" containsNumber="1" minValue="0" maxValue="53556339.395203337"/>
    </cacheField>
    <cacheField name="Old 9mEqv Outlay Oth" numFmtId="3">
      <sharedItems containsSemiMixedTypes="0" containsString="0" containsNumber="1" minValue="0" maxValue="53324244.999999993"/>
    </cacheField>
    <cacheField name="New 9mEqv Outlay Oth" numFmtId="3">
      <sharedItems containsSemiMixedTypes="0" containsString="0" containsNumber="1" minValue="0" maxValue="42197732.999999993"/>
    </cacheField>
    <cacheField name="Old 9mEqv Outlay SR" numFmtId="3">
      <sharedItems containsSemiMixedTypes="0" containsString="0" containsNumber="1" minValue="0" maxValue="54158156"/>
    </cacheField>
    <cacheField name="New 9mEqv Outlay SR" numFmtId="3">
      <sharedItems containsSemiMixedTypes="0" containsString="0" containsNumber="1" minValue="0" maxValue="30472360.088305492"/>
    </cacheField>
    <cacheField name="Old 9mEqv Outlay AR" numFmtId="3">
      <sharedItems containsSemiMixedTypes="0" containsString="0" containsNumber="1" minValue="0" maxValue="281662736"/>
    </cacheField>
    <cacheField name="New 9mEqv Outlay AR" numFmtId="3">
      <sharedItems containsSemiMixedTypes="0" containsString="0" containsNumber="1" minValue="0" maxValue="270985852.35498351"/>
    </cacheField>
    <cacheField name="Category2" numFmtId="0" databaseField="0">
      <fieldGroup base="4">
        <discretePr count="16">
          <x v="4"/>
          <x v="1"/>
          <x v="1"/>
          <x v="1"/>
          <x v="1"/>
          <x v="1"/>
          <x v="1"/>
          <x v="2"/>
          <x v="2"/>
          <x v="2"/>
          <x v="3"/>
          <x v="3"/>
          <x v="2"/>
          <x v="0"/>
          <x v="2"/>
          <x v="5"/>
        </discretePr>
        <groupItems count="6">
          <n v="99"/>
          <s v="Group1"/>
          <s v="Group2"/>
          <s v="Group3"/>
          <m/>
          <n v="1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6">
  <r>
    <x v="0"/>
    <s v="FORMULAS"/>
    <m/>
    <m/>
    <x v="0"/>
    <m/>
    <n v="274"/>
    <n v="280"/>
    <m/>
    <m/>
    <m/>
    <m/>
    <n v="168"/>
    <n v="158"/>
    <m/>
    <n v="302"/>
    <n v="300"/>
    <m/>
    <m/>
    <m/>
    <m/>
    <n v="101"/>
    <n v="106"/>
    <m/>
    <n v="187"/>
    <n v="175"/>
    <m/>
    <m/>
    <m/>
    <m/>
    <n v="54"/>
    <n v="61"/>
    <m/>
    <n v="75"/>
    <n v="47"/>
    <m/>
    <m/>
    <m/>
    <m/>
    <n v="14"/>
    <n v="9"/>
    <m/>
    <n v="9"/>
    <n v="66"/>
    <m/>
    <m/>
    <m/>
    <m/>
    <m/>
    <n v="7"/>
    <m/>
    <m/>
    <m/>
    <m/>
    <m/>
    <m/>
    <m/>
    <m/>
    <m/>
    <n v="53564635"/>
    <n v="54179205"/>
    <n v="33850081"/>
    <n v="34753134"/>
    <n v="17841950"/>
    <n v="17804190"/>
    <n v="4095989"/>
    <n v="2559788"/>
    <n v="657870"/>
    <n v="3639253"/>
    <m/>
    <m/>
    <n v="4482"/>
    <n v="4416"/>
    <n v="3930"/>
    <n v="3972"/>
    <n v="2331"/>
    <n v="2307"/>
    <n v="843"/>
    <n v="531"/>
    <n v="81"/>
    <n v="678"/>
    <n v="0"/>
    <n v="0"/>
    <n v="11951.056448014278"/>
    <n v="12268.841711956522"/>
    <n v="8613.2521628498725"/>
    <n v="8749.5302114803617"/>
    <n v="7654.204204204204"/>
    <n v="7717.4642392717815"/>
    <n v="4858.8244365361807"/>
    <n v="4820.6930320150659"/>
    <n v="8121.8518518518522"/>
    <n v="5367.6297935103248"/>
    <n v="0"/>
    <n v="0"/>
    <n v="107559.50803212851"/>
    <n v="110419.5754076087"/>
    <n v="77519.26946564886"/>
    <n v="78745.771903323257"/>
    <n v="68887.83783783784"/>
    <n v="69457.178153446032"/>
    <n v="43729.419928825628"/>
    <n v="43386.237288135591"/>
    <n v="73096.666666666672"/>
    <n v="48308.66814159292"/>
    <n v="0"/>
    <n v="0"/>
    <n v="84403.146484325756"/>
    <n v="84931.85568897186"/>
    <n v="442"/>
    <n v="438"/>
    <n v="403"/>
    <n v="406"/>
    <n v="241"/>
    <n v="236"/>
    <n v="89"/>
    <n v="56"/>
    <n v="9"/>
    <n v="73"/>
    <n v="0"/>
    <n v="0"/>
    <n v="1184"/>
    <n v="1209"/>
    <n v="47541302.550200798"/>
    <n v="48363774.028532609"/>
    <n v="31240265.59465649"/>
    <n v="31970783.392749242"/>
    <n v="16601968.918918919"/>
    <n v="16391894.044213263"/>
    <n v="3891918.3736654809"/>
    <n v="2429629.2881355933"/>
    <n v="657870"/>
    <n v="3526532.7743362831"/>
    <n v="0"/>
    <n v="0"/>
    <n v="99933325.437441692"/>
    <n v="102682613.52796698"/>
  </r>
  <r>
    <x v="1"/>
    <s v="Auburn University  "/>
    <m/>
    <n v="100858"/>
    <x v="1"/>
    <m/>
    <n v="272"/>
    <n v="271"/>
    <m/>
    <m/>
    <m/>
    <m/>
    <n v="157"/>
    <n v="147"/>
    <m/>
    <n v="298"/>
    <n v="287"/>
    <m/>
    <m/>
    <m/>
    <m/>
    <n v="97"/>
    <n v="93"/>
    <m/>
    <n v="189"/>
    <n v="227"/>
    <m/>
    <m/>
    <m/>
    <m/>
    <n v="70"/>
    <n v="79"/>
    <m/>
    <n v="50"/>
    <n v="55"/>
    <m/>
    <m/>
    <m/>
    <m/>
    <n v="8"/>
    <n v="6"/>
    <m/>
    <n v="72"/>
    <n v="91"/>
    <m/>
    <m/>
    <m/>
    <m/>
    <n v="3"/>
    <n v="6"/>
    <m/>
    <m/>
    <m/>
    <m/>
    <m/>
    <m/>
    <m/>
    <m/>
    <m/>
    <n v="55167058"/>
    <n v="55484759"/>
    <n v="34718256"/>
    <n v="35249098"/>
    <n v="19980447"/>
    <n v="24392031"/>
    <n v="2669489"/>
    <n v="2578315"/>
    <n v="3819850"/>
    <n v="5124750"/>
    <m/>
    <m/>
    <n v="4332"/>
    <n v="4203"/>
    <n v="3846"/>
    <n v="3699"/>
    <n v="2541"/>
    <n v="2991"/>
    <n v="546"/>
    <n v="567"/>
    <n v="684"/>
    <n v="891"/>
    <n v="0"/>
    <n v="0"/>
    <n v="12734.777931671284"/>
    <n v="13201.227456578634"/>
    <n v="9027.1076443057718"/>
    <n v="9529.3587456069199"/>
    <n v="7863.2219598583233"/>
    <n v="8155.1424272818458"/>
    <n v="4889.1739926739929"/>
    <n v="4547.2927689594353"/>
    <n v="5584.5760233918127"/>
    <n v="5751.6835016835021"/>
    <n v="0"/>
    <n v="0"/>
    <n v="114613.00138504156"/>
    <n v="118811.04710920771"/>
    <n v="81243.968798751943"/>
    <n v="85764.228710462281"/>
    <n v="70768.997638724904"/>
    <n v="73396.281845536607"/>
    <n v="44002.565934065933"/>
    <n v="40925.634920634919"/>
    <n v="50261.184210526313"/>
    <n v="51765.15151515152"/>
    <n v="0"/>
    <n v="0"/>
    <n v="87098.070146451384"/>
    <n v="88930.562815758414"/>
    <n v="429"/>
    <n v="418"/>
    <n v="395"/>
    <n v="380"/>
    <n v="259"/>
    <n v="306"/>
    <n v="58"/>
    <n v="61"/>
    <n v="75"/>
    <n v="97"/>
    <n v="0"/>
    <n v="0"/>
    <n v="1216"/>
    <n v="1262"/>
    <n v="49168977.594182827"/>
    <n v="49663017.691648819"/>
    <n v="32091367.675507016"/>
    <n v="32590406.909975667"/>
    <n v="18329170.38842975"/>
    <n v="22459262.244734202"/>
    <n v="2552148.8241758239"/>
    <n v="2496463.7301587299"/>
    <n v="3769588.8157894737"/>
    <n v="5021219.6969696973"/>
    <n v="0"/>
    <n v="0"/>
    <n v="105911253.29808488"/>
    <n v="112230370.27348712"/>
  </r>
  <r>
    <x v="1"/>
    <s v="University of Alabama "/>
    <m/>
    <n v="100751"/>
    <x v="1"/>
    <m/>
    <n v="275"/>
    <n v="273"/>
    <m/>
    <m/>
    <m/>
    <m/>
    <n v="29"/>
    <n v="30"/>
    <m/>
    <n v="293"/>
    <n v="297"/>
    <m/>
    <m/>
    <m/>
    <m/>
    <n v="39"/>
    <n v="40"/>
    <m/>
    <n v="338"/>
    <n v="363"/>
    <m/>
    <m/>
    <m/>
    <m/>
    <n v="57"/>
    <n v="61"/>
    <m/>
    <n v="235"/>
    <n v="252"/>
    <m/>
    <m/>
    <m/>
    <m/>
    <n v="37"/>
    <n v="38"/>
    <m/>
    <n v="10"/>
    <n v="15"/>
    <m/>
    <m/>
    <m/>
    <m/>
    <n v="4"/>
    <n v="4"/>
    <m/>
    <m/>
    <m/>
    <m/>
    <m/>
    <m/>
    <m/>
    <m/>
    <m/>
    <n v="43905937"/>
    <n v="44176706"/>
    <n v="31399579"/>
    <n v="32273145"/>
    <n v="28799674"/>
    <n v="31965198"/>
    <n v="14558435"/>
    <n v="16273580"/>
    <n v="1263977"/>
    <n v="1524151"/>
    <m/>
    <m/>
    <n v="2823"/>
    <n v="2817"/>
    <n v="3105"/>
    <n v="3153"/>
    <n v="3726"/>
    <n v="3999"/>
    <n v="2559"/>
    <n v="2724"/>
    <n v="138"/>
    <n v="183"/>
    <n v="0"/>
    <n v="0"/>
    <n v="15552.935529578463"/>
    <n v="15682.181753638622"/>
    <n v="10112.585829307569"/>
    <n v="10235.69457659372"/>
    <n v="7729.381105743425"/>
    <n v="7993.2978244561136"/>
    <n v="5689.110980851895"/>
    <n v="5974.1483113069016"/>
    <n v="9159.253623188406"/>
    <n v="8328.6939890710382"/>
    <n v="0"/>
    <n v="0"/>
    <n v="139976.41976620618"/>
    <n v="141139.63578274759"/>
    <n v="91013.272463768124"/>
    <n v="92121.251189343486"/>
    <n v="69564.429951690821"/>
    <n v="71939.680420105025"/>
    <n v="51201.998827667056"/>
    <n v="53767.334801762117"/>
    <n v="82433.282608695648"/>
    <n v="74958.24590163934"/>
    <n v="0"/>
    <n v="0"/>
    <n v="87568.866769523724"/>
    <n v="88368.047746356868"/>
    <n v="304"/>
    <n v="303"/>
    <n v="332"/>
    <n v="337"/>
    <n v="395"/>
    <n v="424"/>
    <n v="272"/>
    <n v="290"/>
    <n v="14"/>
    <n v="19"/>
    <n v="0"/>
    <n v="0"/>
    <n v="1317"/>
    <n v="1373"/>
    <n v="42552831.608926676"/>
    <n v="42765309.642172515"/>
    <n v="30216406.457971018"/>
    <n v="31044861.650808755"/>
    <n v="27477949.830917876"/>
    <n v="30502424.498124532"/>
    <n v="13926943.68112544"/>
    <n v="15592527.092511013"/>
    <n v="1154065.956521739"/>
    <n v="1424206.6721311475"/>
    <n v="0"/>
    <n v="0"/>
    <n v="115328197.53546274"/>
    <n v="121329329.55574799"/>
  </r>
  <r>
    <x v="1"/>
    <s v="University of Alabama at Birmingham"/>
    <s v="Met the criteria for Four-Year 1 in 2016-17."/>
    <n v="100663"/>
    <x v="2"/>
    <m/>
    <n v="105"/>
    <n v="106"/>
    <m/>
    <m/>
    <m/>
    <m/>
    <n v="125"/>
    <n v="121"/>
    <m/>
    <n v="135"/>
    <n v="137"/>
    <m/>
    <m/>
    <m/>
    <m/>
    <n v="115"/>
    <n v="111"/>
    <m/>
    <n v="147"/>
    <n v="145"/>
    <m/>
    <m/>
    <m/>
    <m/>
    <n v="131"/>
    <n v="133"/>
    <m/>
    <n v="40"/>
    <n v="44"/>
    <m/>
    <m/>
    <m/>
    <m/>
    <n v="66"/>
    <n v="63"/>
    <m/>
    <n v="0"/>
    <n v="0"/>
    <m/>
    <m/>
    <m/>
    <m/>
    <n v="0"/>
    <n v="0"/>
    <m/>
    <m/>
    <m/>
    <m/>
    <m/>
    <m/>
    <m/>
    <m/>
    <m/>
    <n v="36129409"/>
    <n v="36167639"/>
    <n v="25241515"/>
    <n v="26248507"/>
    <n v="23498513"/>
    <n v="24043382"/>
    <n v="8006201"/>
    <n v="8446662"/>
    <n v="0"/>
    <n v="0"/>
    <m/>
    <m/>
    <n v="2445"/>
    <n v="2406"/>
    <n v="2595"/>
    <n v="2565"/>
    <n v="2895"/>
    <n v="2901"/>
    <n v="1152"/>
    <n v="1152"/>
    <n v="0"/>
    <n v="0"/>
    <n v="0"/>
    <n v="0"/>
    <n v="14776.854396728017"/>
    <n v="15032.268911055695"/>
    <n v="9726.9807321772641"/>
    <n v="10233.336062378168"/>
    <n v="8116.9302245250428"/>
    <n v="8287.9634608755605"/>
    <n v="6949.8272569444443"/>
    <n v="7332.171875"/>
    <n v="0"/>
    <n v="0"/>
    <n v="0"/>
    <n v="0"/>
    <n v="132991.68957055215"/>
    <n v="135290.42019950124"/>
    <n v="87542.826589595381"/>
    <n v="92100.024561403508"/>
    <n v="73052.372020725379"/>
    <n v="74591.671147880043"/>
    <n v="62548.4453125"/>
    <n v="65989.546875"/>
    <n v="0"/>
    <n v="0"/>
    <n v="0"/>
    <n v="0"/>
    <n v="91912.604020269093"/>
    <n v="94591.973920058721"/>
    <n v="230"/>
    <n v="227"/>
    <n v="250"/>
    <n v="248"/>
    <n v="278"/>
    <n v="278"/>
    <n v="106"/>
    <n v="107"/>
    <n v="0"/>
    <n v="0"/>
    <n v="0"/>
    <n v="0"/>
    <n v="864"/>
    <n v="860"/>
    <n v="30588088.601226993"/>
    <n v="30710925.385286782"/>
    <n v="21885706.647398844"/>
    <n v="22840806.091228072"/>
    <n v="20308559.421761654"/>
    <n v="20736484.579110652"/>
    <n v="6630135.203125"/>
    <n v="7060881.515625"/>
    <n v="0"/>
    <n v="0"/>
    <n v="0"/>
    <n v="0"/>
    <n v="79412489.873512492"/>
    <n v="81349097.571250498"/>
  </r>
  <r>
    <x v="1"/>
    <s v="University of Alabama in Huntsville"/>
    <m/>
    <n v="100706"/>
    <x v="2"/>
    <m/>
    <n v="51"/>
    <n v="48"/>
    <m/>
    <m/>
    <m/>
    <m/>
    <n v="18"/>
    <n v="18"/>
    <m/>
    <n v="90"/>
    <n v="90"/>
    <m/>
    <m/>
    <m/>
    <m/>
    <n v="10"/>
    <n v="10"/>
    <m/>
    <n v="90"/>
    <n v="89"/>
    <m/>
    <m/>
    <m/>
    <m/>
    <n v="1"/>
    <n v="1"/>
    <m/>
    <n v="11"/>
    <n v="11"/>
    <m/>
    <m/>
    <m/>
    <m/>
    <n v="0"/>
    <n v="0"/>
    <m/>
    <n v="38"/>
    <n v="47"/>
    <m/>
    <m/>
    <m/>
    <m/>
    <n v="12"/>
    <n v="13"/>
    <m/>
    <m/>
    <m/>
    <m/>
    <m/>
    <m/>
    <m/>
    <m/>
    <m/>
    <n v="9136555"/>
    <n v="8822484"/>
    <n v="9308939"/>
    <n v="9542993"/>
    <n v="6880166"/>
    <n v="6783607"/>
    <n v="619266"/>
    <n v="637195"/>
    <n v="2712040"/>
    <n v="3255385"/>
    <m/>
    <m/>
    <n v="675"/>
    <n v="648"/>
    <n v="930"/>
    <n v="930"/>
    <n v="822"/>
    <n v="813"/>
    <n v="99"/>
    <n v="99"/>
    <n v="486"/>
    <n v="579"/>
    <n v="0"/>
    <n v="0"/>
    <n v="13535.637037037037"/>
    <n v="13614.944444444445"/>
    <n v="10009.611827956989"/>
    <n v="10261.282795698924"/>
    <n v="8370.0316301703169"/>
    <n v="8343.9200492004911"/>
    <n v="6255.212121212121"/>
    <n v="6436.3131313131316"/>
    <n v="5580.3292181069955"/>
    <n v="5622.4265975820381"/>
    <n v="0"/>
    <n v="0"/>
    <n v="121820.73333333334"/>
    <n v="122534.5"/>
    <n v="90086.506451612906"/>
    <n v="92351.545161290313"/>
    <n v="75330.284671532849"/>
    <n v="75095.280442804418"/>
    <n v="56296.909090909088"/>
    <n v="57926.818181818184"/>
    <n v="50222.962962962964"/>
    <n v="50601.839378238343"/>
    <n v="0"/>
    <n v="0"/>
    <n v="85357.480680432782"/>
    <n v="84875.572228366145"/>
    <n v="69"/>
    <n v="66"/>
    <n v="100"/>
    <n v="100"/>
    <n v="91"/>
    <n v="90"/>
    <n v="11"/>
    <n v="11"/>
    <n v="50"/>
    <n v="60"/>
    <n v="0"/>
    <n v="0"/>
    <n v="321"/>
    <n v="327"/>
    <n v="8405630.5999999996"/>
    <n v="8087277"/>
    <n v="9008650.6451612897"/>
    <n v="9235154.5161290318"/>
    <n v="6855055.9051094893"/>
    <n v="6758575.2398523977"/>
    <n v="619266"/>
    <n v="637195"/>
    <n v="2511148.1481481483"/>
    <n v="3036110.3626943007"/>
    <n v="0"/>
    <n v="0"/>
    <n v="27399751.298418924"/>
    <n v="27754312.118675731"/>
  </r>
  <r>
    <x v="1"/>
    <s v="Alabama Agricultural &amp; Mechanical University"/>
    <m/>
    <n v="100654"/>
    <x v="3"/>
    <m/>
    <n v="46"/>
    <n v="40"/>
    <m/>
    <m/>
    <m/>
    <m/>
    <n v="5"/>
    <n v="3"/>
    <m/>
    <n v="59"/>
    <n v="59"/>
    <m/>
    <m/>
    <m/>
    <m/>
    <n v="2"/>
    <n v="2"/>
    <m/>
    <n v="90"/>
    <n v="102"/>
    <m/>
    <m/>
    <m/>
    <m/>
    <n v="1"/>
    <n v="1"/>
    <m/>
    <n v="35"/>
    <n v="38"/>
    <m/>
    <m/>
    <m/>
    <m/>
    <n v="0"/>
    <n v="0"/>
    <m/>
    <n v="0"/>
    <n v="0"/>
    <m/>
    <m/>
    <m/>
    <m/>
    <n v="0"/>
    <n v="0"/>
    <m/>
    <m/>
    <m/>
    <m/>
    <m/>
    <m/>
    <m/>
    <m/>
    <m/>
    <n v="4431726"/>
    <n v="3806802"/>
    <n v="4154098"/>
    <n v="4320723"/>
    <n v="5152087"/>
    <n v="5956380"/>
    <n v="1504175"/>
    <n v="1682659"/>
    <n v="0"/>
    <n v="0"/>
    <s v=" "/>
    <m/>
    <n v="474"/>
    <n v="396"/>
    <n v="555"/>
    <n v="555"/>
    <n v="822"/>
    <n v="930"/>
    <n v="315"/>
    <n v="342"/>
    <n v="0"/>
    <n v="0"/>
    <n v="0"/>
    <n v="0"/>
    <n v="9349.6329113924057"/>
    <n v="9613.136363636364"/>
    <n v="7484.8612612612615"/>
    <n v="7785.0864864864861"/>
    <n v="6267.7457420924575"/>
    <n v="6404.7096774193551"/>
    <n v="4775.1587301587306"/>
    <n v="4920.0555555555557"/>
    <n v="0"/>
    <n v="0"/>
    <n v="0"/>
    <n v="0"/>
    <n v="84146.696202531646"/>
    <n v="86518.227272727279"/>
    <n v="67363.751351351355"/>
    <n v="70065.778378378382"/>
    <n v="56409.711678832115"/>
    <n v="57642.387096774197"/>
    <n v="42976.428571428572"/>
    <n v="44280.5"/>
    <n v="0"/>
    <n v="0"/>
    <n v="0"/>
    <n v="0"/>
    <n v="63185.416393005326"/>
    <n v="63731.106631739174"/>
    <n v="51"/>
    <n v="43"/>
    <n v="61"/>
    <n v="61"/>
    <n v="91"/>
    <n v="103"/>
    <n v="35"/>
    <n v="38"/>
    <n v="0"/>
    <n v="0"/>
    <n v="0"/>
    <n v="0"/>
    <n v="238"/>
    <n v="245"/>
    <n v="4291481.5063291136"/>
    <n v="3720283.7727272729"/>
    <n v="4109188.8324324326"/>
    <n v="4274012.4810810816"/>
    <n v="5133283.7627737224"/>
    <n v="5937165.8709677421"/>
    <n v="1504175"/>
    <n v="1682659"/>
    <n v="0"/>
    <n v="0"/>
    <n v="0"/>
    <n v="0"/>
    <n v="15038129.101535268"/>
    <n v="15614121.124776097"/>
  </r>
  <r>
    <x v="1"/>
    <s v="Jacksonville State University "/>
    <m/>
    <n v="101480"/>
    <x v="3"/>
    <m/>
    <n v="76"/>
    <n v="73"/>
    <m/>
    <m/>
    <m/>
    <m/>
    <n v="17"/>
    <n v="17"/>
    <m/>
    <n v="60"/>
    <n v="61"/>
    <m/>
    <m/>
    <m/>
    <m/>
    <n v="4"/>
    <n v="4"/>
    <m/>
    <n v="66"/>
    <n v="68"/>
    <m/>
    <m/>
    <m/>
    <m/>
    <n v="3"/>
    <n v="3"/>
    <m/>
    <n v="89"/>
    <n v="87"/>
    <m/>
    <m/>
    <m/>
    <m/>
    <n v="2"/>
    <n v="2"/>
    <m/>
    <n v="0"/>
    <n v="0"/>
    <m/>
    <m/>
    <m/>
    <m/>
    <n v="0"/>
    <n v="0"/>
    <m/>
    <m/>
    <m/>
    <m/>
    <m/>
    <m/>
    <m/>
    <m/>
    <m/>
    <n v="7587396"/>
    <n v="7507965"/>
    <n v="4078823"/>
    <n v="4271480"/>
    <n v="3897575"/>
    <n v="4098067"/>
    <n v="4351331"/>
    <n v="4354668"/>
    <n v="0"/>
    <n v="0"/>
    <m/>
    <m/>
    <n v="888"/>
    <n v="861"/>
    <n v="588"/>
    <n v="597"/>
    <n v="630"/>
    <n v="648"/>
    <n v="825"/>
    <n v="807"/>
    <n v="0"/>
    <n v="0"/>
    <n v="0"/>
    <n v="0"/>
    <n v="8544.364864864865"/>
    <n v="8720.0522648083625"/>
    <n v="6936.7738095238092"/>
    <n v="7154.9078726968173"/>
    <n v="6186.6269841269841"/>
    <n v="6324.1774691358023"/>
    <n v="5274.3406060606058"/>
    <n v="5396.1189591078064"/>
    <n v="0"/>
    <n v="0"/>
    <n v="0"/>
    <n v="0"/>
    <n v="76899.283783783787"/>
    <n v="78480.470383275257"/>
    <n v="62430.964285714283"/>
    <n v="64394.170854271353"/>
    <n v="55679.642857142855"/>
    <n v="56917.597222222219"/>
    <n v="47469.065454545453"/>
    <n v="48565.070631970259"/>
    <n v="0"/>
    <n v="0"/>
    <n v="0"/>
    <n v="0"/>
    <n v="60911.026560517654"/>
    <n v="62261.282949350927"/>
    <n v="93"/>
    <n v="90"/>
    <n v="64"/>
    <n v="65"/>
    <n v="69"/>
    <n v="71"/>
    <n v="91"/>
    <n v="89"/>
    <n v="0"/>
    <n v="0"/>
    <n v="0"/>
    <n v="0"/>
    <n v="317"/>
    <n v="315"/>
    <n v="7151633.3918918921"/>
    <n v="7063242.3344947733"/>
    <n v="3995581.7142857141"/>
    <n v="4185621.105527638"/>
    <n v="3841895.3571428568"/>
    <n v="4041149.4027777775"/>
    <n v="4319684.9563636361"/>
    <n v="4322291.2862453526"/>
    <n v="0"/>
    <n v="0"/>
    <n v="0"/>
    <n v="0"/>
    <n v="19308795.419684097"/>
    <n v="19612304.129045542"/>
  </r>
  <r>
    <x v="1"/>
    <s v="Troy University"/>
    <m/>
    <n v="102368"/>
    <x v="3"/>
    <m/>
    <n v="0"/>
    <n v="0"/>
    <m/>
    <m/>
    <m/>
    <m/>
    <n v="12"/>
    <n v="6"/>
    <m/>
    <n v="0"/>
    <n v="0"/>
    <m/>
    <m/>
    <m/>
    <m/>
    <n v="20"/>
    <n v="16"/>
    <m/>
    <n v="0"/>
    <n v="0"/>
    <m/>
    <m/>
    <m/>
    <m/>
    <n v="25"/>
    <n v="17"/>
    <m/>
    <n v="0"/>
    <n v="0"/>
    <m/>
    <m/>
    <m/>
    <m/>
    <n v="1"/>
    <n v="1"/>
    <m/>
    <n v="0"/>
    <n v="0"/>
    <m/>
    <m/>
    <m/>
    <m/>
    <n v="14"/>
    <n v="15"/>
    <m/>
    <m/>
    <m/>
    <m/>
    <m/>
    <m/>
    <m/>
    <m/>
    <m/>
    <n v="3814713"/>
    <n v="3890910"/>
    <n v="6691092"/>
    <n v="6705935"/>
    <n v="9492738"/>
    <n v="8938721"/>
    <n v="98481"/>
    <n v="43505"/>
    <n v="4940533"/>
    <n v="6182369"/>
    <m/>
    <m/>
    <n v="144"/>
    <n v="72"/>
    <n v="240"/>
    <n v="192"/>
    <n v="300"/>
    <n v="204"/>
    <n v="12"/>
    <n v="12"/>
    <n v="168"/>
    <n v="180"/>
    <n v="0"/>
    <n v="0"/>
    <n v="26491.0625"/>
    <n v="54040.416666666664"/>
    <n v="27879.55"/>
    <n v="34926.744791666664"/>
    <n v="31642.46"/>
    <n v="43817.259803921566"/>
    <n v="8206.75"/>
    <n v="3625.4166666666665"/>
    <n v="29407.934523809523"/>
    <n v="34346.494444444441"/>
    <n v="0"/>
    <n v="0"/>
    <n v="238419.5625"/>
    <n v="486363.75"/>
    <n v="250915.94999999998"/>
    <n v="314340.703125"/>
    <n v="284782.14"/>
    <n v="394355.3382352941"/>
    <n v="73860.75"/>
    <n v="32628.75"/>
    <n v="264671.41071428568"/>
    <n v="309118.44999999995"/>
    <n v="0"/>
    <n v="0"/>
    <n v="260807.88541666666"/>
    <n v="351292.36363636365"/>
    <n v="12"/>
    <n v="6"/>
    <n v="20"/>
    <n v="16"/>
    <n v="25"/>
    <n v="17"/>
    <n v="1"/>
    <n v="1"/>
    <n v="14"/>
    <n v="15"/>
    <n v="0"/>
    <n v="0"/>
    <n v="72"/>
    <n v="55"/>
    <n v="2861034.75"/>
    <n v="2918182.5"/>
    <n v="5018319"/>
    <n v="5029451.25"/>
    <n v="7119553.5"/>
    <n v="6704040.75"/>
    <n v="73860.75"/>
    <n v="32628.75"/>
    <n v="3705399.7499999995"/>
    <n v="4636776.7499999991"/>
    <n v="0"/>
    <n v="0"/>
    <n v="18778167.75"/>
    <n v="19321080"/>
  </r>
  <r>
    <x v="1"/>
    <s v="University of South Alabama"/>
    <s v="Met the criteria for Four-Year 2 in 2016-17."/>
    <n v="102094"/>
    <x v="3"/>
    <m/>
    <n v="67"/>
    <n v="61"/>
    <m/>
    <m/>
    <m/>
    <m/>
    <n v="44"/>
    <n v="46"/>
    <m/>
    <n v="93"/>
    <n v="91"/>
    <m/>
    <m/>
    <m/>
    <m/>
    <n v="33"/>
    <n v="33"/>
    <m/>
    <n v="122"/>
    <n v="131"/>
    <m/>
    <m/>
    <m/>
    <m/>
    <n v="83"/>
    <n v="88"/>
    <m/>
    <n v="70"/>
    <n v="79"/>
    <m/>
    <m/>
    <m/>
    <m/>
    <n v="56"/>
    <n v="61"/>
    <m/>
    <n v="0"/>
    <n v="0"/>
    <m/>
    <m/>
    <m/>
    <m/>
    <n v="0"/>
    <n v="0"/>
    <m/>
    <m/>
    <m/>
    <m/>
    <m/>
    <m/>
    <m/>
    <m/>
    <m/>
    <n v="10780710"/>
    <n v="10574014"/>
    <n v="9353975"/>
    <n v="9367762"/>
    <n v="14266594"/>
    <n v="15704903"/>
    <n v="6950443"/>
    <n v="7834463"/>
    <n v="0"/>
    <n v="0"/>
    <m/>
    <m/>
    <n v="1131"/>
    <n v="1101"/>
    <n v="1233"/>
    <n v="1215"/>
    <n v="2094"/>
    <n v="2235"/>
    <n v="1302"/>
    <n v="1443"/>
    <n v="0"/>
    <n v="0"/>
    <n v="0"/>
    <n v="0"/>
    <n v="9532.0159151193639"/>
    <n v="9604.0090826521337"/>
    <n v="7586.3544201135446"/>
    <n v="7710.0921810699592"/>
    <n v="6813.0821394460363"/>
    <n v="7026.802237136465"/>
    <n v="5338.2818740399389"/>
    <n v="5429.2882882882886"/>
    <n v="0"/>
    <n v="0"/>
    <n v="0"/>
    <n v="0"/>
    <n v="85788.143236074277"/>
    <n v="86436.081743869203"/>
    <n v="68277.189781021909"/>
    <n v="69390.829629629632"/>
    <n v="61317.739255014327"/>
    <n v="63241.220134228184"/>
    <n v="48044.536866359449"/>
    <n v="48863.5945945946"/>
    <n v="0"/>
    <n v="0"/>
    <n v="0"/>
    <n v="0"/>
    <n v="64699.221838120138"/>
    <n v="65328.566225944574"/>
    <n v="111"/>
    <n v="107"/>
    <n v="126"/>
    <n v="124"/>
    <n v="205"/>
    <n v="219"/>
    <n v="126"/>
    <n v="140"/>
    <n v="0"/>
    <n v="0"/>
    <n v="0"/>
    <n v="0"/>
    <n v="568"/>
    <n v="590"/>
    <n v="9522483.8992042448"/>
    <n v="9248660.7465940043"/>
    <n v="8602925.9124087598"/>
    <n v="8604462.8740740735"/>
    <n v="12570136.547277937"/>
    <n v="13849827.209395973"/>
    <n v="6053611.6451612907"/>
    <n v="6840903.2432432445"/>
    <n v="0"/>
    <n v="0"/>
    <n v="0"/>
    <n v="0"/>
    <n v="36749158.004052237"/>
    <n v="38543854.073307298"/>
  </r>
  <r>
    <x v="1"/>
    <s v="Alabama State University "/>
    <m/>
    <n v="100724"/>
    <x v="4"/>
    <m/>
    <n v="34"/>
    <n v="33"/>
    <m/>
    <m/>
    <m/>
    <m/>
    <n v="0"/>
    <n v="0"/>
    <m/>
    <n v="40"/>
    <n v="45"/>
    <m/>
    <m/>
    <m/>
    <m/>
    <n v="1"/>
    <n v="0"/>
    <m/>
    <n v="38"/>
    <n v="37"/>
    <m/>
    <m/>
    <m/>
    <m/>
    <n v="0"/>
    <n v="0"/>
    <m/>
    <n v="34"/>
    <n v="36"/>
    <m/>
    <m/>
    <m/>
    <m/>
    <n v="0"/>
    <n v="0"/>
    <m/>
    <n v="0"/>
    <n v="0"/>
    <m/>
    <m/>
    <m/>
    <m/>
    <n v="0"/>
    <n v="0"/>
    <m/>
    <m/>
    <m/>
    <m/>
    <m/>
    <m/>
    <m/>
    <m/>
    <m/>
    <n v="6084384"/>
    <n v="5612825"/>
    <n v="5839161"/>
    <n v="5684602"/>
    <n v="4601714"/>
    <n v="4858554"/>
    <n v="2262932"/>
    <n v="2228524"/>
    <n v="0"/>
    <n v="0"/>
    <s v=" "/>
    <m/>
    <n v="306"/>
    <n v="297"/>
    <n v="372"/>
    <n v="405"/>
    <n v="342"/>
    <n v="333"/>
    <n v="306"/>
    <n v="324"/>
    <n v="0"/>
    <n v="0"/>
    <n v="0"/>
    <n v="0"/>
    <n v="19883.607843137255"/>
    <n v="18898.400673400673"/>
    <n v="15696.66935483871"/>
    <n v="14036.054320987654"/>
    <n v="13455.304093567251"/>
    <n v="14590.252252252252"/>
    <n v="7395.2026143790854"/>
    <n v="6878.1604938271603"/>
    <n v="0"/>
    <n v="0"/>
    <n v="0"/>
    <n v="0"/>
    <n v="178952.4705882353"/>
    <n v="170085.60606060605"/>
    <n v="141270.02419354839"/>
    <n v="126324.48888888888"/>
    <n v="121097.73684210525"/>
    <n v="131312.27027027027"/>
    <n v="66556.823529411762"/>
    <n v="61903.444444444445"/>
    <n v="0"/>
    <n v="0"/>
    <n v="0"/>
    <n v="0"/>
    <n v="127490.48293833663"/>
    <n v="121751.68874172185"/>
    <n v="34"/>
    <n v="33"/>
    <n v="41"/>
    <n v="45"/>
    <n v="38"/>
    <n v="37"/>
    <n v="34"/>
    <n v="36"/>
    <n v="0"/>
    <n v="0"/>
    <n v="0"/>
    <n v="0"/>
    <n v="147"/>
    <n v="151"/>
    <n v="6084384"/>
    <n v="5612825"/>
    <n v="5792070.9919354841"/>
    <n v="5684602"/>
    <n v="4601714"/>
    <n v="4858554"/>
    <n v="2262932"/>
    <n v="2228524"/>
    <n v="0"/>
    <n v="0"/>
    <n v="0"/>
    <n v="0"/>
    <n v="18741100.991935484"/>
    <n v="18384505"/>
  </r>
  <r>
    <x v="1"/>
    <s v="Auburn University at Montgomery"/>
    <s v="Met the criteria for Four-Year 3 in 2016-17."/>
    <n v="100830"/>
    <x v="4"/>
    <m/>
    <n v="42"/>
    <n v="37"/>
    <m/>
    <m/>
    <m/>
    <m/>
    <n v="14"/>
    <n v="12"/>
    <m/>
    <n v="41"/>
    <n v="38"/>
    <m/>
    <m/>
    <m/>
    <m/>
    <n v="14"/>
    <n v="16"/>
    <m/>
    <n v="39"/>
    <n v="62"/>
    <m/>
    <m/>
    <m/>
    <m/>
    <n v="7"/>
    <n v="10"/>
    <m/>
    <n v="6"/>
    <n v="6"/>
    <m/>
    <m/>
    <m/>
    <m/>
    <n v="1"/>
    <n v="1"/>
    <m/>
    <n v="14"/>
    <n v="33"/>
    <m/>
    <m/>
    <m/>
    <m/>
    <n v="1"/>
    <n v="1"/>
    <m/>
    <m/>
    <m/>
    <m/>
    <m/>
    <m/>
    <m/>
    <m/>
    <m/>
    <n v="5262361"/>
    <n v="4539500"/>
    <n v="3971530"/>
    <n v="3993850"/>
    <n v="2765960"/>
    <n v="4430450"/>
    <n v="274350"/>
    <n v="483550"/>
    <n v="791540"/>
    <n v="1517920"/>
    <m/>
    <m/>
    <n v="546"/>
    <n v="477"/>
    <n v="537"/>
    <n v="534"/>
    <n v="435"/>
    <n v="678"/>
    <n v="66"/>
    <n v="66"/>
    <n v="138"/>
    <n v="309"/>
    <n v="0"/>
    <n v="0"/>
    <n v="9638.0238095238092"/>
    <n v="9516.7714884696015"/>
    <n v="7395.7728119180629"/>
    <n v="7479.1198501872659"/>
    <n v="6358.5287356321842"/>
    <n v="6534.5870206489672"/>
    <n v="4156.818181818182"/>
    <n v="7326.515151515152"/>
    <n v="5735.797101449275"/>
    <n v="4912.3624595469255"/>
    <n v="0"/>
    <n v="0"/>
    <n v="86742.21428571429"/>
    <n v="85650.943396226416"/>
    <n v="66561.955307262571"/>
    <n v="67312.078651685399"/>
    <n v="57226.758620689659"/>
    <n v="58811.283185840701"/>
    <n v="37411.36363636364"/>
    <n v="65938.636363636368"/>
    <n v="51622.173913043473"/>
    <n v="44211.262135922327"/>
    <n v="0"/>
    <n v="0"/>
    <n v="68084.439064812075"/>
    <n v="64957.936250710409"/>
    <n v="56"/>
    <n v="49"/>
    <n v="55"/>
    <n v="54"/>
    <n v="46"/>
    <n v="72"/>
    <n v="7"/>
    <n v="7"/>
    <n v="15"/>
    <n v="34"/>
    <n v="0"/>
    <n v="0"/>
    <n v="179"/>
    <n v="216"/>
    <n v="4857564"/>
    <n v="4196896.226415094"/>
    <n v="3660907.5418994413"/>
    <n v="3634852.2471910114"/>
    <n v="2632430.8965517245"/>
    <n v="4234412.3893805305"/>
    <n v="261879.54545454547"/>
    <n v="461570.45454545459"/>
    <n v="774332.6086956521"/>
    <n v="1503182.9126213591"/>
    <n v="0"/>
    <n v="0"/>
    <n v="12187114.592601361"/>
    <n v="14030914.230153449"/>
  </r>
  <r>
    <x v="1"/>
    <s v="University of North Alabama"/>
    <s v="Reclassified: Met the criteria for Four-Year 3 in 2014-15 and 2015-16 and 2016-17."/>
    <n v="101879"/>
    <x v="3"/>
    <m/>
    <n v="67"/>
    <n v="66"/>
    <m/>
    <m/>
    <m/>
    <m/>
    <n v="3"/>
    <n v="5"/>
    <m/>
    <n v="47"/>
    <n v="58"/>
    <m/>
    <m/>
    <m/>
    <m/>
    <n v="1"/>
    <n v="0"/>
    <m/>
    <n v="86"/>
    <n v="87"/>
    <m/>
    <m/>
    <m/>
    <m/>
    <n v="0"/>
    <n v="0"/>
    <m/>
    <n v="31"/>
    <n v="33"/>
    <m/>
    <m/>
    <m/>
    <m/>
    <n v="0"/>
    <n v="1"/>
    <m/>
    <n v="0"/>
    <n v="0"/>
    <m/>
    <m/>
    <m/>
    <m/>
    <n v="0"/>
    <n v="0"/>
    <m/>
    <m/>
    <m/>
    <m/>
    <m/>
    <m/>
    <m/>
    <m/>
    <m/>
    <n v="5598654"/>
    <n v="5746467"/>
    <n v="3345872"/>
    <n v="4054138"/>
    <n v="5223070"/>
    <n v="5260849"/>
    <n v="1626588"/>
    <n v="1555095"/>
    <n v="0"/>
    <n v="0"/>
    <s v=" "/>
    <m/>
    <n v="639"/>
    <n v="654"/>
    <n v="435"/>
    <n v="522"/>
    <n v="774"/>
    <n v="783"/>
    <n v="279"/>
    <n v="309"/>
    <n v="0"/>
    <n v="0"/>
    <n v="0"/>
    <n v="0"/>
    <n v="8761.5868544600944"/>
    <n v="8786.6467889908254"/>
    <n v="7691.6597701149421"/>
    <n v="7766.5478927203067"/>
    <n v="6748.1524547803619"/>
    <n v="6718.8365261813542"/>
    <n v="5830.0645161290322"/>
    <n v="5032.6699029126212"/>
    <n v="0"/>
    <n v="0"/>
    <n v="0"/>
    <n v="0"/>
    <n v="78854.281690140851"/>
    <n v="79079.821100917427"/>
    <n v="69224.937931034481"/>
    <n v="69898.931034482754"/>
    <n v="60733.372093023259"/>
    <n v="60469.528735632186"/>
    <n v="52470.580645161288"/>
    <n v="45294.029126213587"/>
    <n v="0"/>
    <n v="0"/>
    <n v="0"/>
    <n v="0"/>
    <n v="66775.552080848996"/>
    <n v="65878.6051538256"/>
    <n v="70"/>
    <n v="71"/>
    <n v="48"/>
    <n v="58"/>
    <n v="86"/>
    <n v="87"/>
    <n v="31"/>
    <n v="34"/>
    <n v="0"/>
    <n v="0"/>
    <n v="0"/>
    <n v="0"/>
    <n v="235"/>
    <n v="250"/>
    <n v="5519799.7183098597"/>
    <n v="5614667.2981651369"/>
    <n v="3322797.0206896551"/>
    <n v="4054137.9999999995"/>
    <n v="5223070"/>
    <n v="5260849"/>
    <n v="1626588"/>
    <n v="1539996.990291262"/>
    <n v="0"/>
    <n v="0"/>
    <n v="0"/>
    <n v="0"/>
    <n v="15692254.738999514"/>
    <n v="16469651.288456399"/>
  </r>
  <r>
    <x v="1"/>
    <s v="University of Montevallo"/>
    <m/>
    <n v="101709"/>
    <x v="5"/>
    <m/>
    <n v="43"/>
    <n v="43"/>
    <m/>
    <m/>
    <m/>
    <m/>
    <n v="0"/>
    <n v="0"/>
    <m/>
    <n v="42"/>
    <n v="38"/>
    <m/>
    <m/>
    <m/>
    <m/>
    <n v="0"/>
    <n v="0"/>
    <m/>
    <n v="49"/>
    <n v="58"/>
    <m/>
    <m/>
    <m/>
    <m/>
    <n v="0"/>
    <n v="0"/>
    <m/>
    <n v="8"/>
    <n v="10"/>
    <m/>
    <m/>
    <m/>
    <m/>
    <n v="0"/>
    <n v="0"/>
    <m/>
    <n v="0"/>
    <n v="0"/>
    <m/>
    <m/>
    <m/>
    <m/>
    <n v="0"/>
    <n v="0"/>
    <m/>
    <m/>
    <m/>
    <m/>
    <m/>
    <m/>
    <m/>
    <m/>
    <m/>
    <n v="3411893"/>
    <n v="3458733"/>
    <n v="2906606"/>
    <n v="2691627"/>
    <n v="2884223"/>
    <n v="3385519"/>
    <n v="377523"/>
    <n v="537184"/>
    <n v="0"/>
    <n v="0"/>
    <m/>
    <m/>
    <n v="387"/>
    <n v="387"/>
    <n v="378"/>
    <n v="342"/>
    <n v="441"/>
    <n v="522"/>
    <n v="72"/>
    <n v="90"/>
    <n v="0"/>
    <n v="0"/>
    <n v="0"/>
    <n v="0"/>
    <n v="8816.2609819121444"/>
    <n v="8937.2945736434103"/>
    <n v="7689.4338624338625"/>
    <n v="7870.2543859649122"/>
    <n v="6540.1882086167798"/>
    <n v="6485.6685823754788"/>
    <n v="5243.375"/>
    <n v="5968.7111111111108"/>
    <n v="0"/>
    <n v="0"/>
    <n v="0"/>
    <n v="0"/>
    <n v="79346.348837209298"/>
    <n v="80435.651162790688"/>
    <n v="69204.904761904763"/>
    <n v="70832.289473684214"/>
    <n v="58861.693877551021"/>
    <n v="58371.017241379312"/>
    <n v="47190.375"/>
    <n v="53718.399999999994"/>
    <n v="0"/>
    <n v="0"/>
    <n v="0"/>
    <n v="0"/>
    <n v="67466.514084507042"/>
    <n v="67604.449664429529"/>
    <n v="43"/>
    <n v="43"/>
    <n v="42"/>
    <n v="38"/>
    <n v="49"/>
    <n v="58"/>
    <n v="8"/>
    <n v="10"/>
    <n v="0"/>
    <n v="0"/>
    <n v="0"/>
    <n v="0"/>
    <n v="142"/>
    <n v="149"/>
    <n v="3411893"/>
    <n v="3458732.9999999995"/>
    <n v="2906606"/>
    <n v="2691627"/>
    <n v="2884223"/>
    <n v="3385519"/>
    <n v="377523"/>
    <n v="537184"/>
    <n v="0"/>
    <n v="0"/>
    <n v="0"/>
    <n v="0"/>
    <n v="9580245"/>
    <n v="10073063"/>
  </r>
  <r>
    <x v="1"/>
    <s v="University of West Alabama"/>
    <m/>
    <n v="101587"/>
    <x v="5"/>
    <m/>
    <n v="11"/>
    <n v="18"/>
    <m/>
    <m/>
    <m/>
    <m/>
    <n v="5"/>
    <n v="1"/>
    <m/>
    <n v="25"/>
    <n v="32"/>
    <m/>
    <m/>
    <m/>
    <m/>
    <n v="4"/>
    <n v="2"/>
    <m/>
    <n v="41"/>
    <n v="34"/>
    <m/>
    <m/>
    <m/>
    <m/>
    <n v="12"/>
    <n v="7"/>
    <m/>
    <n v="13"/>
    <n v="13"/>
    <m/>
    <m/>
    <m/>
    <m/>
    <n v="7"/>
    <n v="8"/>
    <m/>
    <n v="2"/>
    <n v="2"/>
    <m/>
    <m/>
    <m/>
    <m/>
    <n v="1"/>
    <n v="1"/>
    <m/>
    <m/>
    <m/>
    <m/>
    <m/>
    <m/>
    <m/>
    <m/>
    <m/>
    <n v="1194704"/>
    <n v="1433595"/>
    <n v="1960659"/>
    <n v="2292994"/>
    <n v="2902136"/>
    <n v="2342980"/>
    <n v="820978"/>
    <n v="999859"/>
    <n v="104702"/>
    <n v="107884"/>
    <m/>
    <m/>
    <n v="159"/>
    <n v="174"/>
    <n v="273"/>
    <n v="312"/>
    <n v="513"/>
    <n v="390"/>
    <n v="201"/>
    <n v="213"/>
    <n v="30"/>
    <n v="30"/>
    <n v="0"/>
    <n v="0"/>
    <n v="7513.8616352201261"/>
    <n v="8239.0517241379312"/>
    <n v="7181.9010989010985"/>
    <n v="7349.3397435897432"/>
    <n v="5657.1851851851852"/>
    <n v="6007.6410256410254"/>
    <n v="4084.4676616915422"/>
    <n v="4694.1737089201879"/>
    <n v="3490.0666666666666"/>
    <n v="3596.1333333333332"/>
    <n v="0"/>
    <n v="0"/>
    <n v="67624.75471698113"/>
    <n v="74151.465517241377"/>
    <n v="64637.109890109889"/>
    <n v="66144.057692307688"/>
    <n v="50914.666666666664"/>
    <n v="54068.769230769227"/>
    <n v="36760.208955223876"/>
    <n v="42247.563380281688"/>
    <n v="31410.6"/>
    <n v="32365.199999999997"/>
    <n v="0"/>
    <n v="0"/>
    <n v="53589.963427460294"/>
    <n v="58126.18454079239"/>
    <n v="16"/>
    <n v="19"/>
    <n v="29"/>
    <n v="34"/>
    <n v="53"/>
    <n v="41"/>
    <n v="20"/>
    <n v="21"/>
    <n v="3"/>
    <n v="3"/>
    <n v="0"/>
    <n v="0"/>
    <n v="121"/>
    <n v="118"/>
    <n v="1081996.0754716981"/>
    <n v="1408877.8448275861"/>
    <n v="1874476.1868131869"/>
    <n v="2248897.9615384615"/>
    <n v="2698477.333333333"/>
    <n v="2216819.5384615385"/>
    <n v="735204.17910447752"/>
    <n v="887198.8309859155"/>
    <n v="94231.799999999988"/>
    <n v="97095.599999999991"/>
    <n v="0"/>
    <n v="0"/>
    <n v="6484385.5747226952"/>
    <n v="6858889.7758135023"/>
  </r>
  <r>
    <x v="1"/>
    <s v="Athens State University"/>
    <m/>
    <n v="100812"/>
    <x v="6"/>
    <m/>
    <n v="17"/>
    <n v="17"/>
    <m/>
    <m/>
    <m/>
    <m/>
    <n v="4"/>
    <n v="6"/>
    <m/>
    <n v="16"/>
    <n v="18"/>
    <m/>
    <m/>
    <m/>
    <m/>
    <n v="4"/>
    <n v="4"/>
    <m/>
    <n v="35"/>
    <n v="32"/>
    <m/>
    <m/>
    <m/>
    <m/>
    <n v="3"/>
    <n v="3"/>
    <m/>
    <n v="0"/>
    <n v="1"/>
    <m/>
    <m/>
    <m/>
    <m/>
    <n v="0"/>
    <n v="0"/>
    <m/>
    <n v="0"/>
    <n v="0"/>
    <m/>
    <m/>
    <m/>
    <m/>
    <n v="0"/>
    <n v="0"/>
    <m/>
    <m/>
    <m/>
    <m/>
    <m/>
    <m/>
    <m/>
    <m/>
    <m/>
    <n v="1918706"/>
    <n v="2202441"/>
    <n v="1629578"/>
    <n v="1806948"/>
    <n v="2376429"/>
    <n v="2338339"/>
    <n v="55631"/>
    <n v="77770"/>
    <n v="0"/>
    <n v="0"/>
    <m/>
    <m/>
    <n v="201"/>
    <n v="225"/>
    <n v="192"/>
    <n v="210"/>
    <n v="351"/>
    <n v="324"/>
    <n v="0"/>
    <n v="9"/>
    <n v="0"/>
    <n v="0"/>
    <n v="0"/>
    <n v="0"/>
    <n v="9545.8009950248761"/>
    <n v="9788.626666666667"/>
    <n v="8487.3854166666661"/>
    <n v="8604.5142857142855"/>
    <n v="6770.4529914529912"/>
    <n v="7217.0956790123455"/>
    <n v="0"/>
    <n v="8641.1111111111113"/>
    <n v="0"/>
    <n v="0"/>
    <n v="0"/>
    <n v="0"/>
    <n v="85912.20895522389"/>
    <n v="88097.64"/>
    <n v="76386.46875"/>
    <n v="77440.628571428562"/>
    <n v="60934.076923076922"/>
    <n v="64953.861111111109"/>
    <n v="0"/>
    <n v="77770"/>
    <n v="0"/>
    <n v="0"/>
    <n v="0"/>
    <n v="0"/>
    <n v="71485.831470083853"/>
    <n v="75075.243055065643"/>
    <n v="21"/>
    <n v="23"/>
    <n v="20"/>
    <n v="22"/>
    <n v="38"/>
    <n v="35"/>
    <n v="0"/>
    <n v="1"/>
    <n v="0"/>
    <n v="0"/>
    <n v="0"/>
    <n v="0"/>
    <n v="79"/>
    <n v="81"/>
    <n v="1804156.3880597018"/>
    <n v="2026245.72"/>
    <n v="1527729.375"/>
    <n v="1703693.8285714283"/>
    <n v="2315494.923076923"/>
    <n v="2273385.138888889"/>
    <n v="0"/>
    <n v="77770"/>
    <n v="0"/>
    <n v="0"/>
    <n v="0"/>
    <n v="0"/>
    <n v="5647380.6861366248"/>
    <n v="6081094.6874603173"/>
  </r>
  <r>
    <x v="1"/>
    <s v="Gadsden State Community College"/>
    <m/>
    <n v="101240"/>
    <x v="7"/>
    <m/>
    <m/>
    <m/>
    <m/>
    <m/>
    <m/>
    <m/>
    <m/>
    <m/>
    <m/>
    <m/>
    <m/>
    <m/>
    <m/>
    <m/>
    <m/>
    <m/>
    <m/>
    <m/>
    <m/>
    <m/>
    <m/>
    <m/>
    <m/>
    <m/>
    <m/>
    <m/>
    <m/>
    <m/>
    <m/>
    <m/>
    <m/>
    <m/>
    <m/>
    <m/>
    <m/>
    <m/>
    <m/>
    <m/>
    <m/>
    <m/>
    <m/>
    <m/>
    <m/>
    <m/>
    <m/>
    <n v="147"/>
    <n v="145"/>
    <m/>
    <m/>
    <m/>
    <m/>
    <n v="0"/>
    <n v="0"/>
    <m/>
    <m/>
    <m/>
    <m/>
    <m/>
    <m/>
    <m/>
    <m/>
    <m/>
    <m/>
    <n v="7998991"/>
    <n v="8016279"/>
    <n v="0"/>
    <n v="0"/>
    <n v="0"/>
    <n v="0"/>
    <n v="0"/>
    <n v="0"/>
    <n v="0"/>
    <n v="0"/>
    <n v="0"/>
    <n v="0"/>
    <n v="1323"/>
    <n v="1305"/>
    <n v="0"/>
    <n v="0"/>
    <n v="0"/>
    <n v="0"/>
    <n v="0"/>
    <n v="0"/>
    <n v="0"/>
    <n v="0"/>
    <n v="0"/>
    <n v="0"/>
    <n v="6046.1005291005295"/>
    <n v="6142.7425287356318"/>
    <n v="0"/>
    <n v="0"/>
    <n v="0"/>
    <n v="0"/>
    <n v="0"/>
    <n v="0"/>
    <n v="0"/>
    <n v="0"/>
    <n v="0"/>
    <n v="0"/>
    <n v="54414.904761904763"/>
    <n v="55284.682758620685"/>
    <n v="54414.904761904763"/>
    <n v="55284.682758620685"/>
    <n v="0"/>
    <n v="0"/>
    <n v="0"/>
    <n v="0"/>
    <n v="0"/>
    <n v="0"/>
    <n v="0"/>
    <n v="0"/>
    <n v="0"/>
    <n v="0"/>
    <n v="147"/>
    <n v="145"/>
    <n v="147"/>
    <n v="145"/>
    <n v="0"/>
    <n v="0"/>
    <n v="0"/>
    <n v="0"/>
    <n v="0"/>
    <n v="0"/>
    <n v="0"/>
    <n v="0"/>
    <n v="0"/>
    <n v="0"/>
    <n v="7998991"/>
    <n v="8016278.9999999991"/>
    <n v="7998991"/>
    <n v="8016278.9999999991"/>
  </r>
  <r>
    <x v="1"/>
    <s v="Jefferson State Community College"/>
    <m/>
    <n v="101505"/>
    <x v="8"/>
    <m/>
    <m/>
    <m/>
    <m/>
    <m/>
    <m/>
    <m/>
    <m/>
    <m/>
    <m/>
    <m/>
    <m/>
    <m/>
    <m/>
    <m/>
    <m/>
    <m/>
    <m/>
    <m/>
    <m/>
    <m/>
    <m/>
    <m/>
    <m/>
    <m/>
    <m/>
    <m/>
    <m/>
    <m/>
    <m/>
    <m/>
    <m/>
    <m/>
    <m/>
    <m/>
    <m/>
    <m/>
    <m/>
    <m/>
    <m/>
    <m/>
    <m/>
    <m/>
    <m/>
    <m/>
    <m/>
    <n v="131"/>
    <n v="131"/>
    <m/>
    <m/>
    <m/>
    <m/>
    <n v="10"/>
    <n v="13"/>
    <m/>
    <m/>
    <m/>
    <m/>
    <m/>
    <m/>
    <m/>
    <m/>
    <m/>
    <m/>
    <n v="7986061"/>
    <n v="8494815"/>
    <n v="0"/>
    <n v="0"/>
    <n v="0"/>
    <n v="0"/>
    <n v="0"/>
    <n v="0"/>
    <n v="0"/>
    <n v="0"/>
    <n v="0"/>
    <n v="0"/>
    <n v="1299"/>
    <n v="1335"/>
    <n v="0"/>
    <n v="0"/>
    <n v="0"/>
    <n v="0"/>
    <n v="0"/>
    <n v="0"/>
    <n v="0"/>
    <n v="0"/>
    <n v="0"/>
    <n v="0"/>
    <n v="6147.8529638183218"/>
    <n v="6363.1573033707864"/>
    <n v="0"/>
    <n v="0"/>
    <n v="0"/>
    <n v="0"/>
    <n v="0"/>
    <n v="0"/>
    <n v="0"/>
    <n v="0"/>
    <n v="0"/>
    <n v="0"/>
    <n v="55330.676674364899"/>
    <n v="57268.415730337074"/>
    <n v="55330.676674364899"/>
    <n v="57268.415730337074"/>
    <n v="0"/>
    <n v="0"/>
    <n v="0"/>
    <n v="0"/>
    <n v="0"/>
    <n v="0"/>
    <n v="0"/>
    <n v="0"/>
    <n v="0"/>
    <n v="0"/>
    <n v="141"/>
    <n v="144"/>
    <n v="141"/>
    <n v="144"/>
    <n v="0"/>
    <n v="0"/>
    <n v="0"/>
    <n v="0"/>
    <n v="0"/>
    <n v="0"/>
    <n v="0"/>
    <n v="0"/>
    <n v="0"/>
    <n v="0"/>
    <n v="7801625.411085451"/>
    <n v="8246651.8651685389"/>
    <n v="7801625.411085451"/>
    <n v="8246651.8651685389"/>
  </r>
  <r>
    <x v="1"/>
    <s v="John C. Calhoun State Community College "/>
    <m/>
    <n v="101514"/>
    <x v="8"/>
    <m/>
    <m/>
    <m/>
    <m/>
    <m/>
    <m/>
    <m/>
    <m/>
    <m/>
    <m/>
    <m/>
    <m/>
    <m/>
    <m/>
    <m/>
    <m/>
    <m/>
    <m/>
    <m/>
    <m/>
    <m/>
    <m/>
    <m/>
    <m/>
    <m/>
    <m/>
    <m/>
    <m/>
    <m/>
    <m/>
    <m/>
    <m/>
    <m/>
    <m/>
    <m/>
    <m/>
    <m/>
    <m/>
    <m/>
    <m/>
    <m/>
    <m/>
    <m/>
    <m/>
    <m/>
    <m/>
    <n v="144"/>
    <n v="142"/>
    <m/>
    <m/>
    <m/>
    <m/>
    <n v="0"/>
    <n v="0"/>
    <m/>
    <m/>
    <m/>
    <m/>
    <m/>
    <m/>
    <m/>
    <m/>
    <m/>
    <m/>
    <n v="7978492"/>
    <n v="8083210"/>
    <n v="0"/>
    <n v="0"/>
    <n v="0"/>
    <n v="0"/>
    <n v="0"/>
    <n v="0"/>
    <n v="0"/>
    <n v="0"/>
    <n v="0"/>
    <n v="0"/>
    <n v="1296"/>
    <n v="1278"/>
    <n v="0"/>
    <n v="0"/>
    <n v="0"/>
    <n v="0"/>
    <n v="0"/>
    <n v="0"/>
    <n v="0"/>
    <n v="0"/>
    <n v="0"/>
    <n v="0"/>
    <n v="6156.2438271604942"/>
    <n v="6324.8904538341158"/>
    <n v="0"/>
    <n v="0"/>
    <n v="0"/>
    <n v="0"/>
    <n v="0"/>
    <n v="0"/>
    <n v="0"/>
    <n v="0"/>
    <n v="0"/>
    <n v="0"/>
    <n v="55406.194444444445"/>
    <n v="56924.014084507042"/>
    <n v="55406.194444444445"/>
    <n v="56924.014084507042"/>
    <n v="0"/>
    <n v="0"/>
    <n v="0"/>
    <n v="0"/>
    <n v="0"/>
    <n v="0"/>
    <n v="0"/>
    <n v="0"/>
    <n v="0"/>
    <n v="0"/>
    <n v="144"/>
    <n v="142"/>
    <n v="144"/>
    <n v="142"/>
    <n v="0"/>
    <n v="0"/>
    <n v="0"/>
    <n v="0"/>
    <n v="0"/>
    <n v="0"/>
    <n v="0"/>
    <n v="0"/>
    <n v="0"/>
    <n v="0"/>
    <n v="7978492"/>
    <n v="8083210"/>
    <n v="7978492"/>
    <n v="8083210"/>
  </r>
  <r>
    <x v="1"/>
    <s v="Bevill State Community College"/>
    <m/>
    <n v="102429"/>
    <x v="7"/>
    <m/>
    <m/>
    <m/>
    <m/>
    <m/>
    <m/>
    <m/>
    <m/>
    <m/>
    <m/>
    <m/>
    <m/>
    <m/>
    <m/>
    <m/>
    <m/>
    <m/>
    <m/>
    <m/>
    <m/>
    <m/>
    <m/>
    <m/>
    <m/>
    <m/>
    <m/>
    <m/>
    <m/>
    <m/>
    <m/>
    <m/>
    <m/>
    <m/>
    <m/>
    <m/>
    <m/>
    <m/>
    <m/>
    <m/>
    <m/>
    <m/>
    <m/>
    <m/>
    <m/>
    <m/>
    <m/>
    <n v="0"/>
    <n v="115"/>
    <m/>
    <m/>
    <m/>
    <m/>
    <n v="114"/>
    <n v="2"/>
    <m/>
    <m/>
    <m/>
    <m/>
    <m/>
    <m/>
    <m/>
    <m/>
    <m/>
    <m/>
    <n v="6290236"/>
    <n v="6638348"/>
    <n v="0"/>
    <n v="0"/>
    <n v="0"/>
    <n v="0"/>
    <n v="0"/>
    <n v="0"/>
    <n v="0"/>
    <n v="0"/>
    <n v="0"/>
    <n v="0"/>
    <n v="1368"/>
    <n v="1059"/>
    <n v="0"/>
    <n v="0"/>
    <n v="0"/>
    <n v="0"/>
    <n v="0"/>
    <n v="0"/>
    <n v="0"/>
    <n v="0"/>
    <n v="0"/>
    <n v="0"/>
    <n v="4598.125730994152"/>
    <n v="6268.5061378659111"/>
    <n v="0"/>
    <n v="0"/>
    <n v="0"/>
    <n v="0"/>
    <n v="0"/>
    <n v="0"/>
    <n v="0"/>
    <n v="0"/>
    <n v="0"/>
    <n v="0"/>
    <n v="41383.131578947367"/>
    <n v="56416.555240793197"/>
    <n v="41383.131578947367"/>
    <n v="56416.55524079319"/>
    <n v="0"/>
    <n v="0"/>
    <n v="0"/>
    <n v="0"/>
    <n v="0"/>
    <n v="0"/>
    <n v="0"/>
    <n v="0"/>
    <n v="0"/>
    <n v="0"/>
    <n v="114"/>
    <n v="117"/>
    <n v="114"/>
    <n v="117"/>
    <n v="0"/>
    <n v="0"/>
    <n v="0"/>
    <n v="0"/>
    <n v="0"/>
    <n v="0"/>
    <n v="0"/>
    <n v="0"/>
    <n v="0"/>
    <n v="0"/>
    <n v="4717677"/>
    <n v="6600736.9631728036"/>
    <n v="4717677"/>
    <n v="6600736.9631728036"/>
  </r>
  <r>
    <x v="1"/>
    <s v="Bishop State Community College"/>
    <s v="Reclassified: Met the criteria for Two-Year 3 in 2014-15, 2015-16, and 2016-17."/>
    <n v="102030"/>
    <x v="9"/>
    <m/>
    <m/>
    <m/>
    <m/>
    <m/>
    <m/>
    <m/>
    <m/>
    <m/>
    <m/>
    <m/>
    <m/>
    <m/>
    <m/>
    <m/>
    <m/>
    <m/>
    <m/>
    <m/>
    <m/>
    <m/>
    <m/>
    <m/>
    <m/>
    <m/>
    <m/>
    <m/>
    <m/>
    <m/>
    <m/>
    <m/>
    <m/>
    <m/>
    <m/>
    <m/>
    <m/>
    <m/>
    <m/>
    <m/>
    <m/>
    <m/>
    <m/>
    <m/>
    <m/>
    <m/>
    <m/>
    <n v="85"/>
    <n v="60"/>
    <m/>
    <m/>
    <m/>
    <m/>
    <n v="1"/>
    <n v="14"/>
    <m/>
    <m/>
    <m/>
    <m/>
    <m/>
    <m/>
    <m/>
    <m/>
    <m/>
    <m/>
    <n v="4738287"/>
    <n v="4250607"/>
    <n v="0"/>
    <n v="0"/>
    <n v="0"/>
    <n v="0"/>
    <n v="0"/>
    <n v="0"/>
    <n v="0"/>
    <n v="0"/>
    <n v="0"/>
    <n v="0"/>
    <n v="777"/>
    <n v="708"/>
    <n v="0"/>
    <n v="0"/>
    <n v="0"/>
    <n v="0"/>
    <n v="0"/>
    <n v="0"/>
    <n v="0"/>
    <n v="0"/>
    <n v="0"/>
    <n v="0"/>
    <n v="6098.1814671814673"/>
    <n v="6003.6822033898306"/>
    <n v="0"/>
    <n v="0"/>
    <n v="0"/>
    <n v="0"/>
    <n v="0"/>
    <n v="0"/>
    <n v="0"/>
    <n v="0"/>
    <n v="0"/>
    <n v="0"/>
    <n v="54883.633204633203"/>
    <n v="54033.139830508473"/>
    <n v="54883.63320463321"/>
    <n v="54033.139830508473"/>
    <n v="0"/>
    <n v="0"/>
    <n v="0"/>
    <n v="0"/>
    <n v="0"/>
    <n v="0"/>
    <n v="0"/>
    <n v="0"/>
    <n v="0"/>
    <n v="0"/>
    <n v="86"/>
    <n v="74"/>
    <n v="86"/>
    <n v="74"/>
    <n v="0"/>
    <n v="0"/>
    <n v="0"/>
    <n v="0"/>
    <n v="0"/>
    <n v="0"/>
    <n v="0"/>
    <n v="0"/>
    <n v="0"/>
    <n v="0"/>
    <n v="4719992.4555984559"/>
    <n v="3998452.3474576268"/>
    <n v="4719992.4555984559"/>
    <n v="3998452.3474576268"/>
  </r>
  <r>
    <x v="1"/>
    <s v="Enterprise-Ozark Community College"/>
    <m/>
    <n v="101143"/>
    <x v="7"/>
    <m/>
    <m/>
    <m/>
    <m/>
    <m/>
    <m/>
    <m/>
    <m/>
    <m/>
    <m/>
    <m/>
    <m/>
    <m/>
    <m/>
    <m/>
    <m/>
    <m/>
    <m/>
    <m/>
    <m/>
    <m/>
    <m/>
    <m/>
    <m/>
    <m/>
    <m/>
    <m/>
    <m/>
    <m/>
    <m/>
    <m/>
    <m/>
    <m/>
    <m/>
    <m/>
    <m/>
    <m/>
    <m/>
    <m/>
    <m/>
    <m/>
    <m/>
    <m/>
    <m/>
    <m/>
    <m/>
    <n v="52"/>
    <n v="50"/>
    <m/>
    <m/>
    <m/>
    <m/>
    <n v="0"/>
    <n v="0"/>
    <m/>
    <m/>
    <m/>
    <m/>
    <m/>
    <m/>
    <m/>
    <m/>
    <m/>
    <m/>
    <n v="2948260"/>
    <n v="2906255"/>
    <n v="0"/>
    <n v="0"/>
    <n v="0"/>
    <n v="0"/>
    <n v="0"/>
    <n v="0"/>
    <n v="0"/>
    <n v="0"/>
    <n v="0"/>
    <n v="0"/>
    <n v="468"/>
    <n v="450"/>
    <n v="0"/>
    <n v="0"/>
    <n v="0"/>
    <n v="0"/>
    <n v="0"/>
    <n v="0"/>
    <n v="0"/>
    <n v="0"/>
    <n v="0"/>
    <n v="0"/>
    <n v="6299.7008547008545"/>
    <n v="6458.3444444444449"/>
    <n v="0"/>
    <n v="0"/>
    <n v="0"/>
    <n v="0"/>
    <n v="0"/>
    <n v="0"/>
    <n v="0"/>
    <n v="0"/>
    <n v="0"/>
    <n v="0"/>
    <n v="56697.307692307688"/>
    <n v="58125.100000000006"/>
    <n v="56697.307692307695"/>
    <n v="58125.100000000006"/>
    <n v="0"/>
    <n v="0"/>
    <n v="0"/>
    <n v="0"/>
    <n v="0"/>
    <n v="0"/>
    <n v="0"/>
    <n v="0"/>
    <n v="0"/>
    <n v="0"/>
    <n v="52"/>
    <n v="50"/>
    <n v="52"/>
    <n v="50"/>
    <n v="0"/>
    <n v="0"/>
    <n v="0"/>
    <n v="0"/>
    <n v="0"/>
    <n v="0"/>
    <n v="0"/>
    <n v="0"/>
    <n v="0"/>
    <n v="0"/>
    <n v="2948260"/>
    <n v="2906255.0000000005"/>
    <n v="2948260"/>
    <n v="2906255.0000000005"/>
  </r>
  <r>
    <x v="1"/>
    <s v="George C. Wallace State Community College - Dothan"/>
    <m/>
    <n v="101286"/>
    <x v="7"/>
    <m/>
    <m/>
    <m/>
    <m/>
    <m/>
    <m/>
    <m/>
    <m/>
    <m/>
    <m/>
    <m/>
    <m/>
    <m/>
    <m/>
    <m/>
    <m/>
    <m/>
    <m/>
    <m/>
    <m/>
    <m/>
    <m/>
    <m/>
    <m/>
    <m/>
    <m/>
    <m/>
    <m/>
    <m/>
    <m/>
    <m/>
    <m/>
    <m/>
    <m/>
    <m/>
    <m/>
    <m/>
    <m/>
    <m/>
    <m/>
    <m/>
    <m/>
    <m/>
    <m/>
    <m/>
    <m/>
    <n v="128"/>
    <n v="130"/>
    <m/>
    <m/>
    <m/>
    <m/>
    <n v="0"/>
    <n v="0"/>
    <m/>
    <m/>
    <m/>
    <m/>
    <m/>
    <m/>
    <m/>
    <m/>
    <m/>
    <m/>
    <n v="6526567"/>
    <n v="6843111"/>
    <n v="0"/>
    <n v="0"/>
    <n v="0"/>
    <n v="0"/>
    <n v="0"/>
    <n v="0"/>
    <n v="0"/>
    <n v="0"/>
    <n v="0"/>
    <n v="0"/>
    <n v="1152"/>
    <n v="1170"/>
    <n v="0"/>
    <n v="0"/>
    <n v="0"/>
    <n v="0"/>
    <n v="0"/>
    <n v="0"/>
    <n v="0"/>
    <n v="0"/>
    <n v="0"/>
    <n v="0"/>
    <n v="5665.4227430555557"/>
    <n v="5848.8128205128205"/>
    <n v="0"/>
    <n v="0"/>
    <n v="0"/>
    <n v="0"/>
    <n v="0"/>
    <n v="0"/>
    <n v="0"/>
    <n v="0"/>
    <n v="0"/>
    <n v="0"/>
    <n v="50988.8046875"/>
    <n v="52639.315384615387"/>
    <n v="50988.8046875"/>
    <n v="52639.315384615387"/>
    <n v="0"/>
    <n v="0"/>
    <n v="0"/>
    <n v="0"/>
    <n v="0"/>
    <n v="0"/>
    <n v="0"/>
    <n v="0"/>
    <n v="0"/>
    <n v="0"/>
    <n v="128"/>
    <n v="130"/>
    <n v="128"/>
    <n v="130"/>
    <n v="0"/>
    <n v="0"/>
    <n v="0"/>
    <n v="0"/>
    <n v="0"/>
    <n v="0"/>
    <n v="0"/>
    <n v="0"/>
    <n v="0"/>
    <n v="0"/>
    <n v="6526567"/>
    <n v="6843111"/>
    <n v="6526567"/>
    <n v="6843111"/>
  </r>
  <r>
    <x v="1"/>
    <s v="James H. Faulkner State Community College"/>
    <m/>
    <n v="101161"/>
    <x v="7"/>
    <m/>
    <m/>
    <m/>
    <m/>
    <m/>
    <m/>
    <m/>
    <m/>
    <m/>
    <m/>
    <m/>
    <m/>
    <m/>
    <m/>
    <m/>
    <m/>
    <m/>
    <m/>
    <m/>
    <m/>
    <m/>
    <m/>
    <m/>
    <m/>
    <m/>
    <m/>
    <m/>
    <m/>
    <m/>
    <m/>
    <m/>
    <m/>
    <m/>
    <m/>
    <m/>
    <m/>
    <m/>
    <m/>
    <m/>
    <m/>
    <m/>
    <m/>
    <m/>
    <m/>
    <m/>
    <m/>
    <n v="74"/>
    <n v="77"/>
    <m/>
    <m/>
    <m/>
    <m/>
    <n v="16"/>
    <n v="17"/>
    <m/>
    <m/>
    <m/>
    <m/>
    <m/>
    <m/>
    <m/>
    <m/>
    <m/>
    <m/>
    <n v="5137743"/>
    <n v="5620369"/>
    <n v="0"/>
    <n v="0"/>
    <n v="0"/>
    <n v="0"/>
    <n v="0"/>
    <n v="0"/>
    <n v="0"/>
    <n v="0"/>
    <n v="0"/>
    <n v="0"/>
    <n v="858"/>
    <n v="897"/>
    <n v="0"/>
    <n v="0"/>
    <n v="0"/>
    <n v="0"/>
    <n v="0"/>
    <n v="0"/>
    <n v="0"/>
    <n v="0"/>
    <n v="0"/>
    <n v="0"/>
    <n v="5988.045454545455"/>
    <n v="6265.7402452619845"/>
    <n v="0"/>
    <n v="0"/>
    <n v="0"/>
    <n v="0"/>
    <n v="0"/>
    <n v="0"/>
    <n v="0"/>
    <n v="0"/>
    <n v="0"/>
    <n v="0"/>
    <n v="53892.409090909096"/>
    <n v="56391.662207357862"/>
    <n v="53892.409090909096"/>
    <n v="56391.662207357862"/>
    <n v="0"/>
    <n v="0"/>
    <n v="0"/>
    <n v="0"/>
    <n v="0"/>
    <n v="0"/>
    <n v="0"/>
    <n v="0"/>
    <n v="0"/>
    <n v="0"/>
    <n v="90"/>
    <n v="94"/>
    <n v="90"/>
    <n v="94"/>
    <n v="0"/>
    <n v="0"/>
    <n v="0"/>
    <n v="0"/>
    <n v="0"/>
    <n v="0"/>
    <n v="0"/>
    <n v="0"/>
    <n v="0"/>
    <n v="0"/>
    <n v="4850316.8181818184"/>
    <n v="5300816.2474916391"/>
    <n v="4850316.8181818184"/>
    <n v="5300816.2474916391"/>
  </r>
  <r>
    <x v="1"/>
    <s v="Lawson State Community College "/>
    <m/>
    <n v="101569"/>
    <x v="7"/>
    <m/>
    <m/>
    <m/>
    <m/>
    <m/>
    <m/>
    <m/>
    <m/>
    <m/>
    <m/>
    <m/>
    <m/>
    <m/>
    <m/>
    <m/>
    <m/>
    <m/>
    <m/>
    <m/>
    <m/>
    <m/>
    <m/>
    <m/>
    <m/>
    <m/>
    <m/>
    <m/>
    <m/>
    <m/>
    <m/>
    <m/>
    <m/>
    <m/>
    <m/>
    <m/>
    <m/>
    <m/>
    <m/>
    <m/>
    <m/>
    <m/>
    <m/>
    <m/>
    <m/>
    <m/>
    <m/>
    <n v="84"/>
    <n v="86"/>
    <m/>
    <m/>
    <m/>
    <m/>
    <n v="0"/>
    <n v="0"/>
    <m/>
    <m/>
    <m/>
    <m/>
    <m/>
    <m/>
    <m/>
    <m/>
    <m/>
    <m/>
    <n v="4379146"/>
    <n v="4617601"/>
    <n v="0"/>
    <n v="0"/>
    <n v="0"/>
    <n v="0"/>
    <n v="0"/>
    <n v="0"/>
    <n v="0"/>
    <n v="0"/>
    <n v="0"/>
    <n v="0"/>
    <n v="756"/>
    <n v="774"/>
    <n v="0"/>
    <n v="0"/>
    <n v="0"/>
    <n v="0"/>
    <n v="0"/>
    <n v="0"/>
    <n v="0"/>
    <n v="0"/>
    <n v="0"/>
    <n v="0"/>
    <n v="5792.5211640211637"/>
    <n v="5965.892764857881"/>
    <n v="0"/>
    <n v="0"/>
    <n v="0"/>
    <n v="0"/>
    <n v="0"/>
    <n v="0"/>
    <n v="0"/>
    <n v="0"/>
    <n v="0"/>
    <n v="0"/>
    <n v="52132.690476190473"/>
    <n v="53693.034883720931"/>
    <n v="52132.690476190473"/>
    <n v="53693.034883720931"/>
    <n v="0"/>
    <n v="0"/>
    <n v="0"/>
    <n v="0"/>
    <n v="0"/>
    <n v="0"/>
    <n v="0"/>
    <n v="0"/>
    <n v="0"/>
    <n v="0"/>
    <n v="84"/>
    <n v="86"/>
    <n v="84"/>
    <n v="86"/>
    <n v="0"/>
    <n v="0"/>
    <n v="0"/>
    <n v="0"/>
    <n v="0"/>
    <n v="0"/>
    <n v="0"/>
    <n v="0"/>
    <n v="0"/>
    <n v="0"/>
    <n v="4379146"/>
    <n v="4617601"/>
    <n v="4379146"/>
    <n v="4617601"/>
  </r>
  <r>
    <x v="1"/>
    <s v="Northeast Alabama State Community College "/>
    <s v="Met the criteria for Two-Year 3 in 2015-16 and 2016-17."/>
    <n v="101897"/>
    <x v="7"/>
    <m/>
    <m/>
    <m/>
    <m/>
    <m/>
    <m/>
    <m/>
    <m/>
    <m/>
    <m/>
    <m/>
    <m/>
    <m/>
    <m/>
    <m/>
    <m/>
    <m/>
    <m/>
    <m/>
    <m/>
    <m/>
    <m/>
    <m/>
    <m/>
    <m/>
    <m/>
    <m/>
    <m/>
    <m/>
    <m/>
    <m/>
    <m/>
    <m/>
    <m/>
    <m/>
    <m/>
    <m/>
    <m/>
    <m/>
    <m/>
    <m/>
    <m/>
    <m/>
    <m/>
    <m/>
    <m/>
    <n v="46"/>
    <n v="48"/>
    <m/>
    <m/>
    <m/>
    <m/>
    <n v="9"/>
    <n v="9"/>
    <m/>
    <m/>
    <m/>
    <m/>
    <m/>
    <m/>
    <m/>
    <m/>
    <m/>
    <m/>
    <n v="3158294"/>
    <n v="3411522"/>
    <n v="0"/>
    <n v="0"/>
    <n v="0"/>
    <n v="0"/>
    <n v="0"/>
    <n v="0"/>
    <n v="0"/>
    <n v="0"/>
    <n v="0"/>
    <n v="0"/>
    <n v="522"/>
    <n v="540"/>
    <n v="0"/>
    <n v="0"/>
    <n v="0"/>
    <n v="0"/>
    <n v="0"/>
    <n v="0"/>
    <n v="0"/>
    <n v="0"/>
    <n v="0"/>
    <n v="0"/>
    <n v="6050.3716475095789"/>
    <n v="6317.6333333333332"/>
    <n v="0"/>
    <n v="0"/>
    <n v="0"/>
    <n v="0"/>
    <n v="0"/>
    <n v="0"/>
    <n v="0"/>
    <n v="0"/>
    <n v="0"/>
    <n v="0"/>
    <n v="54453.34482758621"/>
    <n v="56858.7"/>
    <n v="54453.34482758621"/>
    <n v="56858.7"/>
    <n v="0"/>
    <n v="0"/>
    <n v="0"/>
    <n v="0"/>
    <n v="0"/>
    <n v="0"/>
    <n v="0"/>
    <n v="0"/>
    <n v="0"/>
    <n v="0"/>
    <n v="55"/>
    <n v="57"/>
    <n v="55"/>
    <n v="57"/>
    <n v="0"/>
    <n v="0"/>
    <n v="0"/>
    <n v="0"/>
    <n v="0"/>
    <n v="0"/>
    <n v="0"/>
    <n v="0"/>
    <n v="0"/>
    <n v="0"/>
    <n v="2994933.9655172415"/>
    <n v="3240945.9"/>
    <n v="2994933.9655172415"/>
    <n v="3240945.9"/>
  </r>
  <r>
    <x v="1"/>
    <s v="Northwest-Shoals Community College"/>
    <m/>
    <n v="101736"/>
    <x v="7"/>
    <m/>
    <m/>
    <m/>
    <m/>
    <m/>
    <m/>
    <m/>
    <m/>
    <m/>
    <m/>
    <m/>
    <m/>
    <m/>
    <m/>
    <m/>
    <m/>
    <m/>
    <m/>
    <m/>
    <m/>
    <m/>
    <m/>
    <m/>
    <m/>
    <m/>
    <m/>
    <m/>
    <m/>
    <m/>
    <m/>
    <m/>
    <m/>
    <m/>
    <m/>
    <m/>
    <m/>
    <m/>
    <m/>
    <m/>
    <m/>
    <m/>
    <m/>
    <m/>
    <m/>
    <m/>
    <m/>
    <n v="73"/>
    <n v="75"/>
    <m/>
    <m/>
    <m/>
    <m/>
    <n v="0"/>
    <n v="0"/>
    <m/>
    <m/>
    <m/>
    <m/>
    <m/>
    <m/>
    <m/>
    <m/>
    <m/>
    <m/>
    <n v="3891224"/>
    <n v="3872913"/>
    <n v="0"/>
    <n v="0"/>
    <n v="0"/>
    <n v="0"/>
    <n v="0"/>
    <n v="0"/>
    <n v="0"/>
    <n v="0"/>
    <n v="0"/>
    <n v="0"/>
    <n v="657"/>
    <n v="675"/>
    <n v="0"/>
    <n v="0"/>
    <n v="0"/>
    <n v="0"/>
    <n v="0"/>
    <n v="0"/>
    <n v="0"/>
    <n v="0"/>
    <n v="0"/>
    <n v="0"/>
    <n v="5922.7153729071533"/>
    <n v="5737.6488888888889"/>
    <n v="0"/>
    <n v="0"/>
    <n v="0"/>
    <n v="0"/>
    <n v="0"/>
    <n v="0"/>
    <n v="0"/>
    <n v="0"/>
    <n v="0"/>
    <n v="0"/>
    <n v="53304.438356164377"/>
    <n v="51638.84"/>
    <n v="53304.438356164377"/>
    <n v="51638.84"/>
    <n v="0"/>
    <n v="0"/>
    <n v="0"/>
    <n v="0"/>
    <n v="0"/>
    <n v="0"/>
    <n v="0"/>
    <n v="0"/>
    <n v="0"/>
    <n v="0"/>
    <n v="73"/>
    <n v="75"/>
    <n v="73"/>
    <n v="75"/>
    <n v="0"/>
    <n v="0"/>
    <n v="0"/>
    <n v="0"/>
    <n v="0"/>
    <n v="0"/>
    <n v="0"/>
    <n v="0"/>
    <n v="0"/>
    <n v="0"/>
    <n v="3891223.9999999995"/>
    <n v="3872912.9999999995"/>
    <n v="3891223.9999999995"/>
    <n v="3872912.9999999995"/>
  </r>
  <r>
    <x v="1"/>
    <s v="Shelton State Community College"/>
    <m/>
    <n v="102067"/>
    <x v="7"/>
    <m/>
    <m/>
    <m/>
    <m/>
    <m/>
    <m/>
    <m/>
    <m/>
    <m/>
    <m/>
    <m/>
    <m/>
    <m/>
    <m/>
    <m/>
    <m/>
    <m/>
    <m/>
    <m/>
    <m/>
    <m/>
    <m/>
    <m/>
    <m/>
    <m/>
    <m/>
    <m/>
    <m/>
    <m/>
    <m/>
    <m/>
    <m/>
    <m/>
    <m/>
    <m/>
    <m/>
    <m/>
    <m/>
    <m/>
    <m/>
    <m/>
    <m/>
    <m/>
    <m/>
    <m/>
    <m/>
    <n v="0"/>
    <n v="0"/>
    <m/>
    <m/>
    <m/>
    <m/>
    <n v="91"/>
    <n v="93"/>
    <m/>
    <m/>
    <m/>
    <m/>
    <m/>
    <m/>
    <m/>
    <m/>
    <m/>
    <m/>
    <n v="5032890"/>
    <n v="5246465"/>
    <n v="0"/>
    <n v="0"/>
    <n v="0"/>
    <n v="0"/>
    <n v="0"/>
    <n v="0"/>
    <n v="0"/>
    <n v="0"/>
    <n v="0"/>
    <n v="0"/>
    <n v="1092"/>
    <n v="1116"/>
    <n v="0"/>
    <n v="0"/>
    <n v="0"/>
    <n v="0"/>
    <n v="0"/>
    <n v="0"/>
    <n v="0"/>
    <n v="0"/>
    <n v="0"/>
    <n v="0"/>
    <n v="4608.8736263736264"/>
    <n v="4701.1335125448031"/>
    <n v="0"/>
    <n v="0"/>
    <n v="0"/>
    <n v="0"/>
    <n v="0"/>
    <n v="0"/>
    <n v="0"/>
    <n v="0"/>
    <n v="0"/>
    <n v="0"/>
    <n v="41479.862637362639"/>
    <n v="42310.201612903227"/>
    <n v="41479.862637362639"/>
    <n v="42310.201612903227"/>
    <n v="0"/>
    <n v="0"/>
    <n v="0"/>
    <n v="0"/>
    <n v="0"/>
    <n v="0"/>
    <n v="0"/>
    <n v="0"/>
    <n v="0"/>
    <n v="0"/>
    <n v="91"/>
    <n v="93"/>
    <n v="91"/>
    <n v="93"/>
    <n v="0"/>
    <n v="0"/>
    <n v="0"/>
    <n v="0"/>
    <n v="0"/>
    <n v="0"/>
    <n v="0"/>
    <n v="0"/>
    <n v="0"/>
    <n v="0"/>
    <n v="3774667.5"/>
    <n v="3934848.75"/>
    <n v="3774667.5"/>
    <n v="3934848.75"/>
  </r>
  <r>
    <x v="1"/>
    <s v="Southern Union State Community College"/>
    <m/>
    <n v="251260"/>
    <x v="7"/>
    <m/>
    <m/>
    <m/>
    <m/>
    <m/>
    <m/>
    <m/>
    <m/>
    <m/>
    <m/>
    <m/>
    <m/>
    <m/>
    <m/>
    <m/>
    <m/>
    <m/>
    <m/>
    <m/>
    <m/>
    <m/>
    <m/>
    <m/>
    <m/>
    <m/>
    <m/>
    <m/>
    <m/>
    <m/>
    <m/>
    <m/>
    <m/>
    <m/>
    <m/>
    <m/>
    <m/>
    <m/>
    <m/>
    <m/>
    <m/>
    <m/>
    <m/>
    <m/>
    <m/>
    <m/>
    <m/>
    <n v="88"/>
    <n v="88"/>
    <m/>
    <m/>
    <m/>
    <m/>
    <n v="3"/>
    <n v="2"/>
    <m/>
    <m/>
    <m/>
    <m/>
    <m/>
    <m/>
    <m/>
    <m/>
    <m/>
    <m/>
    <n v="4752722"/>
    <n v="4993591"/>
    <n v="0"/>
    <n v="0"/>
    <n v="0"/>
    <n v="0"/>
    <n v="0"/>
    <n v="0"/>
    <n v="0"/>
    <n v="0"/>
    <n v="0"/>
    <n v="0"/>
    <n v="828"/>
    <n v="816"/>
    <n v="0"/>
    <n v="0"/>
    <n v="0"/>
    <n v="0"/>
    <n v="0"/>
    <n v="0"/>
    <n v="0"/>
    <n v="0"/>
    <n v="0"/>
    <n v="0"/>
    <n v="5740.0024154589373"/>
    <n v="6119.5968137254904"/>
    <n v="0"/>
    <n v="0"/>
    <n v="0"/>
    <n v="0"/>
    <n v="0"/>
    <n v="0"/>
    <n v="0"/>
    <n v="0"/>
    <n v="0"/>
    <n v="0"/>
    <n v="51660.021739130432"/>
    <n v="55076.371323529413"/>
    <n v="51660.021739130432"/>
    <n v="55076.371323529413"/>
    <n v="0"/>
    <n v="0"/>
    <n v="0"/>
    <n v="0"/>
    <n v="0"/>
    <n v="0"/>
    <n v="0"/>
    <n v="0"/>
    <n v="0"/>
    <n v="0"/>
    <n v="91"/>
    <n v="90"/>
    <n v="91"/>
    <n v="90"/>
    <n v="0"/>
    <n v="0"/>
    <n v="0"/>
    <n v="0"/>
    <n v="0"/>
    <n v="0"/>
    <n v="0"/>
    <n v="0"/>
    <n v="0"/>
    <n v="0"/>
    <n v="4701061.9782608692"/>
    <n v="4956873.4191176472"/>
    <n v="4701061.9782608692"/>
    <n v="4956873.4191176472"/>
  </r>
  <r>
    <x v="1"/>
    <s v="Wallace Community College - Hanceville"/>
    <m/>
    <n v="101295"/>
    <x v="7"/>
    <m/>
    <m/>
    <m/>
    <m/>
    <m/>
    <m/>
    <m/>
    <m/>
    <m/>
    <m/>
    <m/>
    <m/>
    <m/>
    <m/>
    <m/>
    <m/>
    <m/>
    <m/>
    <m/>
    <m/>
    <m/>
    <m/>
    <m/>
    <m/>
    <m/>
    <m/>
    <m/>
    <m/>
    <m/>
    <m/>
    <m/>
    <m/>
    <m/>
    <m/>
    <m/>
    <m/>
    <m/>
    <m/>
    <m/>
    <m/>
    <m/>
    <m/>
    <m/>
    <m/>
    <m/>
    <m/>
    <n v="122"/>
    <n v="125"/>
    <m/>
    <m/>
    <m/>
    <m/>
    <n v="0"/>
    <n v="1"/>
    <m/>
    <m/>
    <m/>
    <m/>
    <m/>
    <m/>
    <m/>
    <m/>
    <m/>
    <m/>
    <n v="6543233"/>
    <n v="6777642"/>
    <n v="0"/>
    <n v="0"/>
    <n v="0"/>
    <n v="0"/>
    <n v="0"/>
    <n v="0"/>
    <n v="0"/>
    <n v="0"/>
    <n v="0"/>
    <n v="0"/>
    <n v="1098"/>
    <n v="1137"/>
    <n v="0"/>
    <n v="0"/>
    <n v="0"/>
    <n v="0"/>
    <n v="0"/>
    <n v="0"/>
    <n v="0"/>
    <n v="0"/>
    <n v="0"/>
    <n v="0"/>
    <n v="5959.2285974499091"/>
    <n v="5960.9868073878624"/>
    <n v="0"/>
    <n v="0"/>
    <n v="0"/>
    <n v="0"/>
    <n v="0"/>
    <n v="0"/>
    <n v="0"/>
    <n v="0"/>
    <n v="0"/>
    <n v="0"/>
    <n v="53633.057377049183"/>
    <n v="53648.88126649076"/>
    <n v="53633.057377049183"/>
    <n v="53648.88126649076"/>
    <n v="0"/>
    <n v="0"/>
    <n v="0"/>
    <n v="0"/>
    <n v="0"/>
    <n v="0"/>
    <n v="0"/>
    <n v="0"/>
    <n v="0"/>
    <n v="0"/>
    <n v="122"/>
    <n v="126"/>
    <n v="122"/>
    <n v="126"/>
    <n v="0"/>
    <n v="0"/>
    <n v="0"/>
    <n v="0"/>
    <n v="0"/>
    <n v="0"/>
    <n v="0"/>
    <n v="0"/>
    <n v="0"/>
    <n v="0"/>
    <n v="6543233"/>
    <n v="6759759.0395778362"/>
    <n v="6543233"/>
    <n v="6759759.0395778362"/>
  </r>
  <r>
    <x v="1"/>
    <s v="Alabama Southern Community College"/>
    <m/>
    <n v="101949"/>
    <x v="9"/>
    <m/>
    <m/>
    <m/>
    <m/>
    <m/>
    <m/>
    <m/>
    <m/>
    <m/>
    <m/>
    <m/>
    <m/>
    <m/>
    <m/>
    <m/>
    <m/>
    <m/>
    <m/>
    <m/>
    <m/>
    <m/>
    <m/>
    <m/>
    <m/>
    <m/>
    <m/>
    <m/>
    <m/>
    <m/>
    <m/>
    <m/>
    <m/>
    <m/>
    <m/>
    <m/>
    <m/>
    <m/>
    <m/>
    <m/>
    <m/>
    <m/>
    <m/>
    <m/>
    <m/>
    <m/>
    <m/>
    <n v="35"/>
    <n v="37"/>
    <m/>
    <m/>
    <m/>
    <m/>
    <n v="0"/>
    <n v="2"/>
    <m/>
    <m/>
    <m/>
    <m/>
    <m/>
    <m/>
    <m/>
    <m/>
    <m/>
    <m/>
    <n v="1817615"/>
    <n v="2104469"/>
    <n v="0"/>
    <n v="0"/>
    <n v="0"/>
    <n v="0"/>
    <n v="0"/>
    <n v="0"/>
    <n v="0"/>
    <n v="0"/>
    <n v="0"/>
    <n v="0"/>
    <n v="315"/>
    <n v="357"/>
    <n v="0"/>
    <n v="0"/>
    <n v="0"/>
    <n v="0"/>
    <n v="0"/>
    <n v="0"/>
    <n v="0"/>
    <n v="0"/>
    <n v="0"/>
    <n v="0"/>
    <n v="5770.2063492063489"/>
    <n v="5894.8711484593841"/>
    <n v="0"/>
    <n v="0"/>
    <n v="0"/>
    <n v="0"/>
    <n v="0"/>
    <n v="0"/>
    <n v="0"/>
    <n v="0"/>
    <n v="0"/>
    <n v="0"/>
    <n v="51931.857142857138"/>
    <n v="53053.840336134454"/>
    <n v="51931.857142857138"/>
    <n v="53053.840336134454"/>
    <n v="0"/>
    <n v="0"/>
    <n v="0"/>
    <n v="0"/>
    <n v="0"/>
    <n v="0"/>
    <n v="0"/>
    <n v="0"/>
    <n v="0"/>
    <n v="0"/>
    <n v="35"/>
    <n v="39"/>
    <n v="35"/>
    <n v="39"/>
    <n v="0"/>
    <n v="0"/>
    <n v="0"/>
    <n v="0"/>
    <n v="0"/>
    <n v="0"/>
    <n v="0"/>
    <n v="0"/>
    <n v="0"/>
    <n v="0"/>
    <n v="1817614.9999999998"/>
    <n v="2069099.7731092437"/>
    <n v="1817614.9999999998"/>
    <n v="2069099.7731092437"/>
  </r>
  <r>
    <x v="1"/>
    <s v="Central Alabama Community College"/>
    <m/>
    <n v="100760"/>
    <x v="9"/>
    <m/>
    <m/>
    <m/>
    <m/>
    <m/>
    <m/>
    <m/>
    <m/>
    <m/>
    <m/>
    <m/>
    <m/>
    <m/>
    <m/>
    <m/>
    <m/>
    <m/>
    <m/>
    <m/>
    <m/>
    <m/>
    <m/>
    <m/>
    <m/>
    <m/>
    <m/>
    <m/>
    <m/>
    <m/>
    <m/>
    <m/>
    <m/>
    <m/>
    <m/>
    <m/>
    <m/>
    <m/>
    <m/>
    <m/>
    <m/>
    <m/>
    <m/>
    <m/>
    <m/>
    <m/>
    <m/>
    <n v="51"/>
    <n v="48"/>
    <m/>
    <m/>
    <m/>
    <m/>
    <n v="3"/>
    <n v="3"/>
    <m/>
    <m/>
    <m/>
    <m/>
    <m/>
    <m/>
    <m/>
    <m/>
    <m/>
    <m/>
    <n v="2807291"/>
    <n v="2789322"/>
    <n v="0"/>
    <n v="0"/>
    <n v="0"/>
    <n v="0"/>
    <n v="0"/>
    <n v="0"/>
    <n v="0"/>
    <n v="0"/>
    <n v="0"/>
    <n v="0"/>
    <n v="495"/>
    <n v="468"/>
    <n v="0"/>
    <n v="0"/>
    <n v="0"/>
    <n v="0"/>
    <n v="0"/>
    <n v="0"/>
    <n v="0"/>
    <n v="0"/>
    <n v="0"/>
    <n v="0"/>
    <n v="5671.2949494949498"/>
    <n v="5960.0897435897432"/>
    <n v="0"/>
    <n v="0"/>
    <n v="0"/>
    <n v="0"/>
    <n v="0"/>
    <n v="0"/>
    <n v="0"/>
    <n v="0"/>
    <n v="0"/>
    <n v="0"/>
    <n v="51041.654545454548"/>
    <n v="53640.807692307688"/>
    <n v="51041.654545454548"/>
    <n v="53640.807692307688"/>
    <n v="0"/>
    <n v="0"/>
    <n v="0"/>
    <n v="0"/>
    <n v="0"/>
    <n v="0"/>
    <n v="0"/>
    <n v="0"/>
    <n v="0"/>
    <n v="0"/>
    <n v="54"/>
    <n v="51"/>
    <n v="54"/>
    <n v="51"/>
    <n v="0"/>
    <n v="0"/>
    <n v="0"/>
    <n v="0"/>
    <n v="0"/>
    <n v="0"/>
    <n v="0"/>
    <n v="0"/>
    <n v="0"/>
    <n v="0"/>
    <n v="2756249.3454545457"/>
    <n v="2735681.192307692"/>
    <n v="2756249.3454545457"/>
    <n v="2735681.192307692"/>
  </r>
  <r>
    <x v="1"/>
    <s v="Chattahoochee Valley State Community College "/>
    <m/>
    <n v="101028"/>
    <x v="9"/>
    <m/>
    <m/>
    <m/>
    <m/>
    <m/>
    <m/>
    <m/>
    <m/>
    <m/>
    <m/>
    <m/>
    <m/>
    <m/>
    <m/>
    <m/>
    <m/>
    <m/>
    <m/>
    <m/>
    <m/>
    <m/>
    <m/>
    <m/>
    <m/>
    <m/>
    <m/>
    <m/>
    <m/>
    <m/>
    <m/>
    <m/>
    <m/>
    <m/>
    <m/>
    <m/>
    <m/>
    <m/>
    <m/>
    <m/>
    <m/>
    <m/>
    <m/>
    <m/>
    <m/>
    <m/>
    <m/>
    <n v="38"/>
    <n v="40"/>
    <m/>
    <m/>
    <m/>
    <m/>
    <n v="0"/>
    <n v="0"/>
    <m/>
    <m/>
    <m/>
    <m/>
    <m/>
    <m/>
    <m/>
    <m/>
    <m/>
    <m/>
    <n v="2019701"/>
    <n v="2176120"/>
    <n v="0"/>
    <n v="0"/>
    <n v="0"/>
    <n v="0"/>
    <n v="0"/>
    <n v="0"/>
    <n v="0"/>
    <n v="0"/>
    <n v="0"/>
    <n v="0"/>
    <n v="342"/>
    <n v="360"/>
    <n v="0"/>
    <n v="0"/>
    <n v="0"/>
    <n v="0"/>
    <n v="0"/>
    <n v="0"/>
    <n v="0"/>
    <n v="0"/>
    <n v="0"/>
    <n v="0"/>
    <n v="5905.5584795321638"/>
    <n v="6044.7777777777774"/>
    <n v="0"/>
    <n v="0"/>
    <n v="0"/>
    <n v="0"/>
    <n v="0"/>
    <n v="0"/>
    <n v="0"/>
    <n v="0"/>
    <n v="0"/>
    <n v="0"/>
    <n v="53150.026315789473"/>
    <n v="54403"/>
    <n v="53150.026315789473"/>
    <n v="54403"/>
    <n v="0"/>
    <n v="0"/>
    <n v="0"/>
    <n v="0"/>
    <n v="0"/>
    <n v="0"/>
    <n v="0"/>
    <n v="0"/>
    <n v="0"/>
    <n v="0"/>
    <n v="38"/>
    <n v="40"/>
    <n v="38"/>
    <n v="40"/>
    <n v="0"/>
    <n v="0"/>
    <n v="0"/>
    <n v="0"/>
    <n v="0"/>
    <n v="0"/>
    <n v="0"/>
    <n v="0"/>
    <n v="0"/>
    <n v="0"/>
    <n v="2019701"/>
    <n v="2176120"/>
    <n v="2019701"/>
    <n v="2176120"/>
  </r>
  <r>
    <x v="1"/>
    <s v="George Corley Wallace State Community College - Selma"/>
    <m/>
    <n v="101301"/>
    <x v="9"/>
    <m/>
    <m/>
    <m/>
    <m/>
    <m/>
    <m/>
    <m/>
    <m/>
    <m/>
    <m/>
    <m/>
    <m/>
    <m/>
    <m/>
    <m/>
    <m/>
    <m/>
    <m/>
    <m/>
    <m/>
    <m/>
    <m/>
    <m/>
    <m/>
    <m/>
    <m/>
    <m/>
    <m/>
    <m/>
    <m/>
    <m/>
    <m/>
    <m/>
    <m/>
    <m/>
    <m/>
    <m/>
    <m/>
    <m/>
    <m/>
    <m/>
    <m/>
    <m/>
    <m/>
    <m/>
    <m/>
    <n v="55"/>
    <n v="24"/>
    <m/>
    <m/>
    <m/>
    <m/>
    <n v="0"/>
    <n v="25"/>
    <m/>
    <m/>
    <m/>
    <m/>
    <m/>
    <m/>
    <m/>
    <m/>
    <m/>
    <m/>
    <n v="2589807"/>
    <n v="2539841"/>
    <n v="0"/>
    <n v="0"/>
    <n v="0"/>
    <n v="0"/>
    <n v="0"/>
    <n v="0"/>
    <n v="0"/>
    <n v="0"/>
    <n v="0"/>
    <n v="0"/>
    <n v="495"/>
    <n v="516"/>
    <n v="0"/>
    <n v="0"/>
    <n v="0"/>
    <n v="0"/>
    <n v="0"/>
    <n v="0"/>
    <n v="0"/>
    <n v="0"/>
    <n v="0"/>
    <n v="0"/>
    <n v="5231.9333333333334"/>
    <n v="4922.1724806201546"/>
    <n v="0"/>
    <n v="0"/>
    <n v="0"/>
    <n v="0"/>
    <n v="0"/>
    <n v="0"/>
    <n v="0"/>
    <n v="0"/>
    <n v="0"/>
    <n v="0"/>
    <n v="47087.4"/>
    <n v="44299.55232558139"/>
    <n v="47087.4"/>
    <n v="44299.55232558139"/>
    <n v="0"/>
    <n v="0"/>
    <n v="0"/>
    <n v="0"/>
    <n v="0"/>
    <n v="0"/>
    <n v="0"/>
    <n v="0"/>
    <n v="0"/>
    <n v="0"/>
    <n v="55"/>
    <n v="49"/>
    <n v="55"/>
    <n v="49"/>
    <n v="0"/>
    <n v="0"/>
    <n v="0"/>
    <n v="0"/>
    <n v="0"/>
    <n v="0"/>
    <n v="0"/>
    <n v="0"/>
    <n v="0"/>
    <n v="0"/>
    <n v="2589807"/>
    <n v="2170678.0639534881"/>
    <n v="2589807"/>
    <n v="2170678.0639534881"/>
  </r>
  <r>
    <x v="1"/>
    <s v="Jefferson Davis Community College"/>
    <m/>
    <n v="101499"/>
    <x v="9"/>
    <m/>
    <m/>
    <m/>
    <m/>
    <m/>
    <m/>
    <m/>
    <m/>
    <m/>
    <m/>
    <m/>
    <m/>
    <m/>
    <m/>
    <m/>
    <m/>
    <m/>
    <m/>
    <m/>
    <m/>
    <m/>
    <m/>
    <m/>
    <m/>
    <m/>
    <m/>
    <m/>
    <m/>
    <m/>
    <m/>
    <m/>
    <m/>
    <m/>
    <m/>
    <m/>
    <m/>
    <m/>
    <m/>
    <m/>
    <m/>
    <m/>
    <m/>
    <m/>
    <m/>
    <m/>
    <m/>
    <n v="33"/>
    <n v="33"/>
    <m/>
    <m/>
    <m/>
    <m/>
    <n v="1"/>
    <n v="1"/>
    <m/>
    <m/>
    <m/>
    <m/>
    <m/>
    <m/>
    <m/>
    <m/>
    <m/>
    <m/>
    <n v="1768638"/>
    <n v="1825941"/>
    <n v="0"/>
    <n v="0"/>
    <n v="0"/>
    <n v="0"/>
    <n v="0"/>
    <n v="0"/>
    <n v="0"/>
    <n v="0"/>
    <n v="0"/>
    <n v="0"/>
    <n v="309"/>
    <n v="309"/>
    <n v="0"/>
    <n v="0"/>
    <n v="0"/>
    <n v="0"/>
    <n v="0"/>
    <n v="0"/>
    <n v="0"/>
    <n v="0"/>
    <n v="0"/>
    <n v="0"/>
    <n v="5723.7475728155341"/>
    <n v="5909.1941747572819"/>
    <n v="0"/>
    <n v="0"/>
    <n v="0"/>
    <n v="0"/>
    <n v="0"/>
    <n v="0"/>
    <n v="0"/>
    <n v="0"/>
    <n v="0"/>
    <n v="0"/>
    <n v="51513.728155339806"/>
    <n v="53182.74757281554"/>
    <n v="51513.728155339806"/>
    <n v="53182.74757281554"/>
    <n v="0"/>
    <n v="0"/>
    <n v="0"/>
    <n v="0"/>
    <n v="0"/>
    <n v="0"/>
    <n v="0"/>
    <n v="0"/>
    <n v="0"/>
    <n v="0"/>
    <n v="34"/>
    <n v="34"/>
    <n v="34"/>
    <n v="34"/>
    <n v="0"/>
    <n v="0"/>
    <n v="0"/>
    <n v="0"/>
    <n v="0"/>
    <n v="0"/>
    <n v="0"/>
    <n v="0"/>
    <n v="0"/>
    <n v="0"/>
    <n v="1751466.7572815535"/>
    <n v="1808213.4174757283"/>
    <n v="1751466.7572815535"/>
    <n v="1808213.4174757283"/>
  </r>
  <r>
    <x v="1"/>
    <s v="Lurleen B. Wallace Community College "/>
    <m/>
    <n v="101602"/>
    <x v="9"/>
    <m/>
    <m/>
    <m/>
    <m/>
    <m/>
    <m/>
    <m/>
    <m/>
    <m/>
    <m/>
    <m/>
    <m/>
    <m/>
    <m/>
    <m/>
    <m/>
    <m/>
    <m/>
    <m/>
    <m/>
    <m/>
    <m/>
    <m/>
    <m/>
    <m/>
    <m/>
    <m/>
    <m/>
    <m/>
    <m/>
    <m/>
    <m/>
    <m/>
    <m/>
    <m/>
    <m/>
    <m/>
    <m/>
    <m/>
    <m/>
    <m/>
    <m/>
    <m/>
    <m/>
    <m/>
    <m/>
    <n v="52"/>
    <n v="55"/>
    <m/>
    <m/>
    <m/>
    <m/>
    <n v="1"/>
    <n v="1"/>
    <m/>
    <m/>
    <m/>
    <m/>
    <m/>
    <m/>
    <m/>
    <m/>
    <m/>
    <m/>
    <n v="2782461"/>
    <n v="2765464"/>
    <n v="0"/>
    <n v="0"/>
    <n v="0"/>
    <n v="0"/>
    <n v="0"/>
    <n v="0"/>
    <n v="0"/>
    <n v="0"/>
    <n v="0"/>
    <n v="0"/>
    <n v="480"/>
    <n v="507"/>
    <n v="0"/>
    <n v="0"/>
    <n v="0"/>
    <n v="0"/>
    <n v="0"/>
    <n v="0"/>
    <n v="0"/>
    <n v="0"/>
    <n v="0"/>
    <n v="0"/>
    <n v="5796.7937499999998"/>
    <n v="5454.5641025641025"/>
    <n v="0"/>
    <n v="0"/>
    <n v="0"/>
    <n v="0"/>
    <n v="0"/>
    <n v="0"/>
    <n v="0"/>
    <n v="0"/>
    <n v="0"/>
    <n v="0"/>
    <n v="52171.143749999996"/>
    <n v="49091.076923076922"/>
    <n v="52171.143749999996"/>
    <n v="49091.076923076922"/>
    <n v="0"/>
    <n v="0"/>
    <n v="0"/>
    <n v="0"/>
    <n v="0"/>
    <n v="0"/>
    <n v="0"/>
    <n v="0"/>
    <n v="0"/>
    <n v="0"/>
    <n v="53"/>
    <n v="56"/>
    <n v="53"/>
    <n v="56"/>
    <n v="0"/>
    <n v="0"/>
    <n v="0"/>
    <n v="0"/>
    <n v="0"/>
    <n v="0"/>
    <n v="0"/>
    <n v="0"/>
    <n v="0"/>
    <n v="0"/>
    <n v="2765070.6187499999"/>
    <n v="2749100.3076923075"/>
    <n v="2765070.6187499999"/>
    <n v="2749100.3076923075"/>
  </r>
  <r>
    <x v="1"/>
    <s v="Snead State Community College "/>
    <s v="Met the criteria for Two-Year 2 in 2015-16 and 2016-17."/>
    <n v="102076"/>
    <x v="9"/>
    <m/>
    <m/>
    <m/>
    <m/>
    <m/>
    <m/>
    <m/>
    <m/>
    <m/>
    <m/>
    <m/>
    <m/>
    <m/>
    <m/>
    <m/>
    <m/>
    <m/>
    <m/>
    <m/>
    <m/>
    <m/>
    <m/>
    <m/>
    <m/>
    <m/>
    <m/>
    <m/>
    <m/>
    <m/>
    <m/>
    <m/>
    <m/>
    <m/>
    <m/>
    <m/>
    <m/>
    <m/>
    <m/>
    <m/>
    <m/>
    <m/>
    <m/>
    <m/>
    <m/>
    <m/>
    <m/>
    <n v="0"/>
    <n v="0"/>
    <m/>
    <m/>
    <m/>
    <m/>
    <n v="39"/>
    <n v="38"/>
    <m/>
    <m/>
    <m/>
    <m/>
    <m/>
    <m/>
    <m/>
    <m/>
    <m/>
    <m/>
    <n v="2395602"/>
    <n v="2460516"/>
    <n v="0"/>
    <n v="0"/>
    <n v="0"/>
    <n v="0"/>
    <n v="0"/>
    <n v="0"/>
    <n v="0"/>
    <n v="0"/>
    <n v="0"/>
    <n v="0"/>
    <n v="468"/>
    <n v="456"/>
    <n v="0"/>
    <n v="0"/>
    <n v="0"/>
    <n v="0"/>
    <n v="0"/>
    <n v="0"/>
    <n v="0"/>
    <n v="0"/>
    <n v="0"/>
    <n v="0"/>
    <n v="5118.8076923076924"/>
    <n v="5395.8684210526317"/>
    <n v="0"/>
    <n v="0"/>
    <n v="0"/>
    <n v="0"/>
    <n v="0"/>
    <n v="0"/>
    <n v="0"/>
    <n v="0"/>
    <n v="0"/>
    <n v="0"/>
    <n v="46069.269230769234"/>
    <n v="48562.815789473687"/>
    <n v="46069.269230769234"/>
    <n v="48562.815789473687"/>
    <n v="0"/>
    <n v="0"/>
    <n v="0"/>
    <n v="0"/>
    <n v="0"/>
    <n v="0"/>
    <n v="0"/>
    <n v="0"/>
    <n v="0"/>
    <n v="0"/>
    <n v="39"/>
    <n v="38"/>
    <n v="39"/>
    <n v="38"/>
    <n v="0"/>
    <n v="0"/>
    <n v="0"/>
    <n v="0"/>
    <n v="0"/>
    <n v="0"/>
    <n v="0"/>
    <n v="0"/>
    <n v="0"/>
    <n v="0"/>
    <n v="1796701.5000000002"/>
    <n v="1845387"/>
    <n v="1796701.5000000002"/>
    <n v="1845387"/>
  </r>
  <r>
    <x v="1"/>
    <s v="Trenholm State Technical College "/>
    <m/>
    <n v="102313"/>
    <x v="10"/>
    <m/>
    <m/>
    <m/>
    <m/>
    <m/>
    <m/>
    <m/>
    <m/>
    <m/>
    <m/>
    <m/>
    <m/>
    <m/>
    <m/>
    <m/>
    <m/>
    <m/>
    <m/>
    <m/>
    <m/>
    <m/>
    <m/>
    <m/>
    <m/>
    <m/>
    <m/>
    <m/>
    <m/>
    <m/>
    <m/>
    <m/>
    <m/>
    <m/>
    <m/>
    <m/>
    <m/>
    <m/>
    <m/>
    <m/>
    <m/>
    <m/>
    <m/>
    <m/>
    <m/>
    <m/>
    <m/>
    <n v="46"/>
    <n v="44"/>
    <m/>
    <m/>
    <m/>
    <m/>
    <n v="3"/>
    <n v="2"/>
    <m/>
    <m/>
    <m/>
    <m/>
    <m/>
    <m/>
    <m/>
    <m/>
    <m/>
    <m/>
    <n v="2699191"/>
    <n v="2542432"/>
    <n v="0"/>
    <n v="0"/>
    <n v="0"/>
    <n v="0"/>
    <n v="0"/>
    <n v="0"/>
    <n v="0"/>
    <n v="0"/>
    <n v="0"/>
    <n v="0"/>
    <n v="450"/>
    <n v="420"/>
    <n v="0"/>
    <n v="0"/>
    <n v="0"/>
    <n v="0"/>
    <n v="0"/>
    <n v="0"/>
    <n v="0"/>
    <n v="0"/>
    <n v="0"/>
    <n v="0"/>
    <n v="5998.2022222222222"/>
    <n v="6053.4095238095242"/>
    <n v="0"/>
    <n v="0"/>
    <n v="0"/>
    <n v="0"/>
    <n v="0"/>
    <n v="0"/>
    <n v="0"/>
    <n v="0"/>
    <n v="0"/>
    <n v="0"/>
    <n v="53983.82"/>
    <n v="54480.685714285719"/>
    <n v="53983.820000000007"/>
    <n v="54480.685714285719"/>
    <n v="0"/>
    <n v="0"/>
    <n v="0"/>
    <n v="0"/>
    <n v="0"/>
    <n v="0"/>
    <n v="0"/>
    <n v="0"/>
    <n v="0"/>
    <n v="0"/>
    <n v="49"/>
    <n v="46"/>
    <n v="49"/>
    <n v="46"/>
    <n v="0"/>
    <n v="0"/>
    <n v="0"/>
    <n v="0"/>
    <n v="0"/>
    <n v="0"/>
    <n v="0"/>
    <n v="0"/>
    <n v="0"/>
    <n v="0"/>
    <n v="2645207.1800000002"/>
    <n v="2506111.5428571431"/>
    <n v="2645207.1800000002"/>
    <n v="2506111.5428571431"/>
  </r>
  <r>
    <x v="1"/>
    <s v="J.F. Drake State Technical College "/>
    <m/>
    <n v="101462"/>
    <x v="11"/>
    <m/>
    <m/>
    <m/>
    <m/>
    <m/>
    <m/>
    <m/>
    <m/>
    <m/>
    <m/>
    <m/>
    <m/>
    <m/>
    <m/>
    <m/>
    <m/>
    <m/>
    <m/>
    <m/>
    <m/>
    <m/>
    <m/>
    <m/>
    <m/>
    <m/>
    <m/>
    <m/>
    <m/>
    <m/>
    <m/>
    <m/>
    <m/>
    <m/>
    <m/>
    <m/>
    <m/>
    <m/>
    <m/>
    <m/>
    <m/>
    <m/>
    <m/>
    <m/>
    <m/>
    <m/>
    <m/>
    <n v="30"/>
    <n v="30"/>
    <m/>
    <m/>
    <m/>
    <m/>
    <n v="1"/>
    <n v="0"/>
    <m/>
    <m/>
    <m/>
    <m/>
    <m/>
    <m/>
    <m/>
    <m/>
    <m/>
    <m/>
    <n v="1550809"/>
    <n v="1617915"/>
    <n v="0"/>
    <n v="0"/>
    <n v="0"/>
    <n v="0"/>
    <n v="0"/>
    <n v="0"/>
    <n v="0"/>
    <n v="0"/>
    <n v="0"/>
    <n v="0"/>
    <n v="282"/>
    <n v="270"/>
    <n v="0"/>
    <n v="0"/>
    <n v="0"/>
    <n v="0"/>
    <n v="0"/>
    <n v="0"/>
    <n v="0"/>
    <n v="0"/>
    <n v="0"/>
    <n v="0"/>
    <n v="5499.322695035461"/>
    <n v="5992.2777777777774"/>
    <n v="0"/>
    <n v="0"/>
    <n v="0"/>
    <n v="0"/>
    <n v="0"/>
    <n v="0"/>
    <n v="0"/>
    <n v="0"/>
    <n v="0"/>
    <n v="0"/>
    <n v="49493.904255319147"/>
    <n v="53930.5"/>
    <n v="49493.904255319147"/>
    <n v="53930.5"/>
    <n v="0"/>
    <n v="0"/>
    <n v="0"/>
    <n v="0"/>
    <n v="0"/>
    <n v="0"/>
    <n v="0"/>
    <n v="0"/>
    <n v="0"/>
    <n v="0"/>
    <n v="31"/>
    <n v="30"/>
    <n v="31"/>
    <n v="30"/>
    <n v="0"/>
    <n v="0"/>
    <n v="0"/>
    <n v="0"/>
    <n v="0"/>
    <n v="0"/>
    <n v="0"/>
    <n v="0"/>
    <n v="0"/>
    <n v="0"/>
    <n v="1534311.0319148935"/>
    <n v="1617915"/>
    <n v="1534311.0319148935"/>
    <n v="1617915"/>
  </r>
  <r>
    <x v="1"/>
    <s v="J.F. Ingram State Technical College "/>
    <m/>
    <n v="101471"/>
    <x v="11"/>
    <m/>
    <m/>
    <m/>
    <m/>
    <m/>
    <m/>
    <m/>
    <m/>
    <m/>
    <m/>
    <m/>
    <m/>
    <m/>
    <m/>
    <m/>
    <m/>
    <m/>
    <m/>
    <m/>
    <m/>
    <m/>
    <m/>
    <m/>
    <m/>
    <m/>
    <m/>
    <m/>
    <m/>
    <m/>
    <m/>
    <m/>
    <m/>
    <m/>
    <m/>
    <m/>
    <m/>
    <m/>
    <m/>
    <m/>
    <m/>
    <m/>
    <m/>
    <m/>
    <m/>
    <m/>
    <m/>
    <n v="30"/>
    <n v="31"/>
    <m/>
    <m/>
    <m/>
    <m/>
    <n v="9"/>
    <n v="8"/>
    <m/>
    <m/>
    <m/>
    <m/>
    <m/>
    <m/>
    <m/>
    <m/>
    <m/>
    <m/>
    <n v="2193691"/>
    <n v="2179463"/>
    <n v="0"/>
    <n v="0"/>
    <n v="0"/>
    <n v="0"/>
    <n v="0"/>
    <n v="0"/>
    <n v="0"/>
    <n v="0"/>
    <n v="0"/>
    <n v="0"/>
    <n v="378"/>
    <n v="375"/>
    <n v="0"/>
    <n v="0"/>
    <n v="0"/>
    <n v="0"/>
    <n v="0"/>
    <n v="0"/>
    <n v="0"/>
    <n v="0"/>
    <n v="0"/>
    <n v="0"/>
    <n v="5803.4153439153442"/>
    <n v="5811.9013333333332"/>
    <n v="0"/>
    <n v="0"/>
    <n v="0"/>
    <n v="0"/>
    <n v="0"/>
    <n v="0"/>
    <n v="0"/>
    <n v="0"/>
    <n v="0"/>
    <n v="0"/>
    <n v="52230.738095238099"/>
    <n v="52307.112000000001"/>
    <n v="52230.738095238099"/>
    <n v="52307.112000000001"/>
    <n v="0"/>
    <n v="0"/>
    <n v="0"/>
    <n v="0"/>
    <n v="0"/>
    <n v="0"/>
    <n v="0"/>
    <n v="0"/>
    <n v="0"/>
    <n v="0"/>
    <n v="39"/>
    <n v="39"/>
    <n v="39"/>
    <n v="39"/>
    <n v="0"/>
    <n v="0"/>
    <n v="0"/>
    <n v="0"/>
    <n v="0"/>
    <n v="0"/>
    <n v="0"/>
    <n v="0"/>
    <n v="0"/>
    <n v="0"/>
    <n v="2036998.7857142859"/>
    <n v="2039977.368"/>
    <n v="2036998.7857142859"/>
    <n v="2039977.368"/>
  </r>
  <r>
    <x v="1"/>
    <s v="Reid State Technical College "/>
    <m/>
    <n v="101994"/>
    <x v="11"/>
    <m/>
    <m/>
    <m/>
    <m/>
    <m/>
    <m/>
    <m/>
    <m/>
    <m/>
    <m/>
    <m/>
    <m/>
    <m/>
    <m/>
    <m/>
    <m/>
    <m/>
    <m/>
    <m/>
    <m/>
    <m/>
    <m/>
    <m/>
    <m/>
    <m/>
    <m/>
    <m/>
    <m/>
    <m/>
    <m/>
    <m/>
    <m/>
    <m/>
    <m/>
    <m/>
    <m/>
    <m/>
    <m/>
    <m/>
    <m/>
    <m/>
    <m/>
    <m/>
    <m/>
    <m/>
    <m/>
    <n v="20"/>
    <n v="17"/>
    <m/>
    <m/>
    <m/>
    <m/>
    <n v="2"/>
    <n v="2"/>
    <m/>
    <m/>
    <m/>
    <m/>
    <m/>
    <m/>
    <m/>
    <m/>
    <m/>
    <m/>
    <n v="1180353"/>
    <n v="1023493"/>
    <n v="0"/>
    <n v="0"/>
    <n v="0"/>
    <n v="0"/>
    <n v="0"/>
    <n v="0"/>
    <n v="0"/>
    <n v="0"/>
    <n v="0"/>
    <n v="0"/>
    <n v="204"/>
    <n v="177"/>
    <n v="0"/>
    <n v="0"/>
    <n v="0"/>
    <n v="0"/>
    <n v="0"/>
    <n v="0"/>
    <n v="0"/>
    <n v="0"/>
    <n v="0"/>
    <n v="0"/>
    <n v="5786.0441176470586"/>
    <n v="5782.4463276836159"/>
    <n v="0"/>
    <n v="0"/>
    <n v="0"/>
    <n v="0"/>
    <n v="0"/>
    <n v="0"/>
    <n v="0"/>
    <n v="0"/>
    <n v="0"/>
    <n v="0"/>
    <n v="52074.397058823524"/>
    <n v="52042.016949152545"/>
    <n v="52074.397058823524"/>
    <n v="52042.016949152545"/>
    <n v="0"/>
    <n v="0"/>
    <n v="0"/>
    <n v="0"/>
    <n v="0"/>
    <n v="0"/>
    <n v="0"/>
    <n v="0"/>
    <n v="0"/>
    <n v="0"/>
    <n v="22"/>
    <n v="19"/>
    <n v="22"/>
    <n v="19"/>
    <n v="0"/>
    <n v="0"/>
    <n v="0"/>
    <n v="0"/>
    <n v="0"/>
    <n v="0"/>
    <n v="0"/>
    <n v="0"/>
    <n v="0"/>
    <n v="0"/>
    <n v="1145636.7352941176"/>
    <n v="988798.32203389832"/>
    <n v="1145636.7352941176"/>
    <n v="988798.32203389832"/>
  </r>
  <r>
    <x v="2"/>
    <s v="University of Arkansas, Fayetteville"/>
    <m/>
    <n v="106397"/>
    <x v="1"/>
    <m/>
    <n v="187"/>
    <n v="200"/>
    <m/>
    <m/>
    <m/>
    <m/>
    <n v="151"/>
    <n v="144"/>
    <m/>
    <n v="185"/>
    <n v="178"/>
    <m/>
    <m/>
    <m/>
    <m/>
    <n v="46"/>
    <n v="50"/>
    <m/>
    <n v="207"/>
    <n v="224"/>
    <m/>
    <m/>
    <m/>
    <m/>
    <n v="20"/>
    <n v="22"/>
    <m/>
    <n v="219"/>
    <n v="254"/>
    <m/>
    <m/>
    <m/>
    <m/>
    <n v="53"/>
    <n v="63"/>
    <m/>
    <n v="75"/>
    <n v="69"/>
    <m/>
    <m/>
    <m/>
    <m/>
    <n v="6"/>
    <n v="3"/>
    <m/>
    <m/>
    <m/>
    <m/>
    <m/>
    <m/>
    <m/>
    <m/>
    <m/>
    <n v="44835562"/>
    <n v="46403858"/>
    <n v="20970382"/>
    <n v="23693208"/>
    <n v="18136860"/>
    <n v="21258133"/>
    <n v="14322434"/>
    <n v="17738926"/>
    <n v="4138660"/>
    <n v="3746442"/>
    <m/>
    <m/>
    <n v="3495"/>
    <n v="3528"/>
    <n v="2217"/>
    <n v="2202"/>
    <n v="2103"/>
    <n v="2280"/>
    <n v="2607"/>
    <n v="3042"/>
    <n v="747"/>
    <n v="657"/>
    <n v="0"/>
    <n v="0"/>
    <n v="12828.486981402002"/>
    <n v="13153.02097505669"/>
    <n v="9458.9003157419938"/>
    <n v="10759.858310626703"/>
    <n v="8624.2796005706132"/>
    <n v="9323.7425438596492"/>
    <n v="5493.8373609512846"/>
    <n v="5831.3366206443134"/>
    <n v="5540.3748326639889"/>
    <n v="5702.3470319634707"/>
    <n v="0"/>
    <n v="0"/>
    <n v="115456.38283261802"/>
    <n v="118377.18877551021"/>
    <n v="85130.102841677945"/>
    <n v="96838.72479564033"/>
    <n v="77618.516405135524"/>
    <n v="83913.682894736849"/>
    <n v="49444.536248561562"/>
    <n v="52482.029585798824"/>
    <n v="49863.373493975902"/>
    <n v="51321.123287671238"/>
    <n v="0"/>
    <n v="0"/>
    <n v="81633.212785412572"/>
    <n v="85978.187605383035"/>
    <n v="338"/>
    <n v="344"/>
    <n v="231"/>
    <n v="228"/>
    <n v="227"/>
    <n v="246"/>
    <n v="272"/>
    <n v="317"/>
    <n v="81"/>
    <n v="72"/>
    <n v="0"/>
    <n v="0"/>
    <n v="1149"/>
    <n v="1207"/>
    <n v="39024257.397424892"/>
    <n v="40721752.93877551"/>
    <n v="19665053.756427605"/>
    <n v="22079229.253405996"/>
    <n v="17619403.223965764"/>
    <n v="20642765.992105264"/>
    <n v="13448913.859608745"/>
    <n v="16636803.378698228"/>
    <n v="4038933.2530120481"/>
    <n v="3695120.8767123292"/>
    <n v="0"/>
    <n v="0"/>
    <n v="93796561.490439042"/>
    <n v="103775672.43969733"/>
  </r>
  <r>
    <x v="2"/>
    <s v="University of Arkansas at Little Rock"/>
    <m/>
    <n v="106245"/>
    <x v="2"/>
    <m/>
    <n v="116"/>
    <n v="120"/>
    <m/>
    <m/>
    <n v="5"/>
    <m/>
    <n v="27"/>
    <n v="24"/>
    <m/>
    <n v="87"/>
    <n v="79"/>
    <n v="1"/>
    <m/>
    <n v="3"/>
    <m/>
    <n v="27"/>
    <n v="27"/>
    <m/>
    <n v="88"/>
    <n v="73"/>
    <m/>
    <m/>
    <n v="1"/>
    <m/>
    <n v="14"/>
    <n v="17"/>
    <m/>
    <n v="50"/>
    <n v="46"/>
    <m/>
    <m/>
    <n v="2"/>
    <m/>
    <n v="18"/>
    <n v="14"/>
    <m/>
    <m/>
    <n v="0"/>
    <m/>
    <m/>
    <m/>
    <m/>
    <m/>
    <n v="0"/>
    <m/>
    <m/>
    <m/>
    <m/>
    <m/>
    <m/>
    <m/>
    <m/>
    <m/>
    <n v="13511463"/>
    <n v="14647983"/>
    <n v="8718162"/>
    <n v="8856739"/>
    <n v="6202663"/>
    <n v="6177691"/>
    <n v="3352433"/>
    <n v="3211975"/>
    <m/>
    <n v="56688"/>
    <m/>
    <m/>
    <n v="1423"/>
    <n v="1368"/>
    <n v="1150"/>
    <n v="1035"/>
    <n v="971"/>
    <n v="861"/>
    <n v="688"/>
    <n v="582"/>
    <n v="0"/>
    <n v="0"/>
    <n v="0"/>
    <n v="0"/>
    <n v="9495.0548137737169"/>
    <n v="10707.589912280702"/>
    <n v="7581.0104347826091"/>
    <n v="8557.2357487922709"/>
    <n v="6387.9124613800204"/>
    <n v="7175.0185830429737"/>
    <n v="4872.7223837209303"/>
    <n v="5518.8573883161516"/>
    <n v="0"/>
    <n v="0"/>
    <n v="0"/>
    <n v="0"/>
    <n v="85455.493323963456"/>
    <n v="96368.30921052632"/>
    <n v="68229.093913043485"/>
    <n v="77015.121739130438"/>
    <n v="57491.212152420187"/>
    <n v="64575.167247386766"/>
    <n v="43854.501453488374"/>
    <n v="49669.716494845365"/>
    <n v="0"/>
    <n v="0"/>
    <n v="0"/>
    <n v="0"/>
    <n v="67630.651587993591"/>
    <n v="77081.468681547864"/>
    <n v="148"/>
    <n v="144"/>
    <n v="118"/>
    <n v="106"/>
    <n v="103"/>
    <n v="90"/>
    <n v="70"/>
    <n v="60"/>
    <n v="0"/>
    <n v="0"/>
    <n v="0"/>
    <n v="0"/>
    <n v="439"/>
    <n v="400"/>
    <n v="12647413.011946591"/>
    <n v="13877036.52631579"/>
    <n v="8051033.0817391314"/>
    <n v="8163602.9043478267"/>
    <n v="5921594.8516992796"/>
    <n v="5811765.0522648087"/>
    <n v="3069815.1017441861"/>
    <n v="2980182.989690722"/>
    <n v="0"/>
    <n v="0"/>
    <n v="0"/>
    <n v="0"/>
    <n v="29689856.047129188"/>
    <n v="30832587.472619146"/>
  </r>
  <r>
    <x v="2"/>
    <s v="Arkansas State University"/>
    <m/>
    <n v="106458"/>
    <x v="3"/>
    <m/>
    <n v="92"/>
    <n v="97"/>
    <m/>
    <m/>
    <n v="13"/>
    <m/>
    <m/>
    <n v="21"/>
    <m/>
    <n v="103"/>
    <n v="101"/>
    <m/>
    <m/>
    <n v="18"/>
    <m/>
    <m/>
    <n v="17"/>
    <m/>
    <n v="142"/>
    <n v="145"/>
    <m/>
    <m/>
    <n v="20"/>
    <m/>
    <m/>
    <n v="22"/>
    <m/>
    <n v="103"/>
    <n v="111"/>
    <m/>
    <m/>
    <n v="11"/>
    <m/>
    <m/>
    <n v="22"/>
    <m/>
    <m/>
    <n v="0"/>
    <m/>
    <m/>
    <m/>
    <m/>
    <m/>
    <n v="0"/>
    <m/>
    <m/>
    <m/>
    <m/>
    <m/>
    <m/>
    <m/>
    <m/>
    <m/>
    <n v="9008088"/>
    <n v="11243058"/>
    <n v="8745904"/>
    <n v="9755288"/>
    <n v="9760192"/>
    <n v="11296260"/>
    <n v="4608691"/>
    <n v="5428604"/>
    <m/>
    <m/>
    <m/>
    <m/>
    <n v="971"/>
    <n v="1125"/>
    <n v="1125"/>
    <n v="1113"/>
    <n v="1498"/>
    <n v="1569"/>
    <n v="1048"/>
    <n v="1263"/>
    <n v="0"/>
    <n v="0"/>
    <n v="0"/>
    <n v="0"/>
    <n v="9277.1246138002061"/>
    <n v="9993.8293333333331"/>
    <n v="7774.1368888888892"/>
    <n v="8764.858939802336"/>
    <n v="6515.4819759679576"/>
    <n v="7199.6558317399622"/>
    <n v="4397.605916030534"/>
    <n v="4298.1821060965958"/>
    <n v="0"/>
    <n v="0"/>
    <n v="0"/>
    <n v="0"/>
    <n v="83494.121524201852"/>
    <n v="89944.463999999993"/>
    <n v="69967.232000000004"/>
    <n v="78883.73045822102"/>
    <n v="58639.33778371162"/>
    <n v="64796.902485659659"/>
    <n v="39578.453244274802"/>
    <n v="38683.638954869362"/>
    <n v="0"/>
    <n v="0"/>
    <n v="0"/>
    <n v="0"/>
    <n v="62239.908810457782"/>
    <n v="66954.726944352355"/>
    <n v="105"/>
    <n v="118"/>
    <n v="121"/>
    <n v="118"/>
    <n v="162"/>
    <n v="167"/>
    <n v="114"/>
    <n v="133"/>
    <n v="0"/>
    <n v="0"/>
    <n v="0"/>
    <n v="0"/>
    <n v="502"/>
    <n v="536"/>
    <n v="8766882.760041194"/>
    <n v="10613446.751999998"/>
    <n v="8466035.0720000006"/>
    <n v="9308280.1940700803"/>
    <n v="9499572.720961282"/>
    <n v="10821082.715105163"/>
    <n v="4511943.6698473273"/>
    <n v="5144923.9809976248"/>
    <n v="0"/>
    <n v="0"/>
    <n v="0"/>
    <n v="0"/>
    <n v="31244434.222849805"/>
    <n v="35887733.642172866"/>
  </r>
  <r>
    <x v="2"/>
    <s v="Arkansas Tech University"/>
    <m/>
    <n v="106467"/>
    <x v="3"/>
    <m/>
    <n v="54"/>
    <n v="57"/>
    <m/>
    <m/>
    <m/>
    <m/>
    <n v="12"/>
    <n v="11"/>
    <m/>
    <n v="81"/>
    <n v="83"/>
    <m/>
    <m/>
    <m/>
    <m/>
    <n v="10"/>
    <n v="8"/>
    <m/>
    <n v="97"/>
    <n v="105"/>
    <m/>
    <m/>
    <m/>
    <m/>
    <n v="2"/>
    <n v="2"/>
    <m/>
    <n v="40"/>
    <n v="46"/>
    <m/>
    <m/>
    <m/>
    <m/>
    <m/>
    <n v="0"/>
    <m/>
    <m/>
    <n v="62"/>
    <m/>
    <m/>
    <m/>
    <m/>
    <m/>
    <n v="0"/>
    <m/>
    <n v="58"/>
    <m/>
    <m/>
    <m/>
    <m/>
    <m/>
    <n v="6"/>
    <m/>
    <n v="5479707"/>
    <n v="5877721"/>
    <n v="6053782"/>
    <n v="6312807"/>
    <n v="5376441"/>
    <n v="6421815"/>
    <n v="1653361"/>
    <n v="1979546"/>
    <m/>
    <n v="2717518"/>
    <n v="2652739"/>
    <m/>
    <n v="630"/>
    <n v="645"/>
    <n v="849"/>
    <n v="843"/>
    <n v="897"/>
    <n v="969"/>
    <n v="360"/>
    <n v="414"/>
    <n v="0"/>
    <n v="558"/>
    <n v="594"/>
    <n v="0"/>
    <n v="8697.9476190476198"/>
    <n v="9112.745736434108"/>
    <n v="7130.4852767962311"/>
    <n v="7488.5017793594307"/>
    <n v="5993.8026755852843"/>
    <n v="6627.2600619195046"/>
    <n v="4592.6694444444447"/>
    <n v="4781.5120772946857"/>
    <n v="0"/>
    <n v="4870.1039426523294"/>
    <n v="4465.8905723905727"/>
    <n v="0"/>
    <n v="78281.528571428586"/>
    <n v="82014.711627906974"/>
    <n v="64174.367491166078"/>
    <n v="67396.516014234876"/>
    <n v="53944.224080267559"/>
    <n v="59645.340557275544"/>
    <n v="41334.025000000001"/>
    <n v="43033.608695652169"/>
    <n v="0"/>
    <n v="43830.935483870962"/>
    <n v="40193.015151515152"/>
    <n v="0"/>
    <n v="57146.22355848294"/>
    <n v="60933.686597918531"/>
    <n v="66"/>
    <n v="68"/>
    <n v="91"/>
    <n v="91"/>
    <n v="99"/>
    <n v="107"/>
    <n v="40"/>
    <n v="46"/>
    <n v="0"/>
    <n v="62"/>
    <n v="64"/>
    <n v="0"/>
    <n v="360"/>
    <n v="374"/>
    <n v="5166580.8857142869"/>
    <n v="5577000.3906976739"/>
    <n v="5839867.441696113"/>
    <n v="6133082.957295374"/>
    <n v="5340478.1839464884"/>
    <n v="6382051.4396284828"/>
    <n v="1653361"/>
    <n v="1979545.9999999998"/>
    <n v="0"/>
    <n v="2717517.9999999995"/>
    <n v="2572352.9696969697"/>
    <n v="0"/>
    <n v="20572640.481053859"/>
    <n v="22789198.787621532"/>
  </r>
  <r>
    <x v="2"/>
    <s v="University of Central Arkansas "/>
    <m/>
    <n v="106704"/>
    <x v="3"/>
    <m/>
    <n v="68"/>
    <n v="71"/>
    <n v="2"/>
    <m/>
    <n v="1"/>
    <m/>
    <n v="19"/>
    <n v="21"/>
    <m/>
    <n v="117"/>
    <n v="125"/>
    <n v="6"/>
    <m/>
    <n v="2"/>
    <m/>
    <n v="15"/>
    <n v="16"/>
    <m/>
    <n v="112"/>
    <n v="117"/>
    <n v="4"/>
    <m/>
    <m/>
    <m/>
    <n v="6"/>
    <n v="4"/>
    <m/>
    <n v="55"/>
    <n v="58"/>
    <n v="4"/>
    <m/>
    <n v="1"/>
    <m/>
    <n v="7"/>
    <n v="7"/>
    <m/>
    <n v="68"/>
    <n v="120"/>
    <n v="4"/>
    <m/>
    <m/>
    <m/>
    <n v="4"/>
    <n v="0"/>
    <m/>
    <n v="50"/>
    <m/>
    <m/>
    <m/>
    <n v="1"/>
    <m/>
    <n v="1"/>
    <m/>
    <n v="7737506"/>
    <n v="9722636"/>
    <n v="9806087"/>
    <n v="13166936"/>
    <n v="7436910"/>
    <n v="9875931"/>
    <n v="3504777"/>
    <n v="5027438"/>
    <n v="3551896"/>
    <n v="7842357"/>
    <n v="2172530"/>
    <m/>
    <n v="871"/>
    <n v="891"/>
    <n v="1315"/>
    <n v="1317"/>
    <n v="1120"/>
    <n v="1101"/>
    <n v="630"/>
    <n v="606"/>
    <n v="700"/>
    <n v="1080"/>
    <n v="473"/>
    <n v="0"/>
    <n v="8883.4741676234207"/>
    <n v="10912.04938271605"/>
    <n v="7457.1003802281366"/>
    <n v="9997.6735003796512"/>
    <n v="6640.0982142857147"/>
    <n v="8969.9645776566758"/>
    <n v="5563.138095238095"/>
    <n v="8296.1023102310228"/>
    <n v="5074.1371428571429"/>
    <n v="7261.4416666666666"/>
    <n v="4593.0866807610992"/>
    <n v="0"/>
    <n v="79951.267508610792"/>
    <n v="98208.444444444453"/>
    <n v="67113.903422053234"/>
    <n v="89979.061503416859"/>
    <n v="59760.883928571435"/>
    <n v="80729.681198910082"/>
    <n v="50068.242857142854"/>
    <n v="74664.920792079211"/>
    <n v="45667.234285714287"/>
    <n v="65352.974999999999"/>
    <n v="41337.780126849895"/>
    <n v="0"/>
    <n v="60068.07136725264"/>
    <n v="81977.908789283741"/>
    <n v="90"/>
    <n v="92"/>
    <n v="140"/>
    <n v="141"/>
    <n v="122"/>
    <n v="121"/>
    <n v="67"/>
    <n v="65"/>
    <n v="76"/>
    <n v="120"/>
    <n v="52"/>
    <n v="0"/>
    <n v="547"/>
    <n v="539"/>
    <n v="7195614.0757749714"/>
    <n v="9035176.8888888899"/>
    <n v="9395946.4790874533"/>
    <n v="12687047.671981778"/>
    <n v="7290827.8392857155"/>
    <n v="9768291.4250681195"/>
    <n v="3354572.2714285711"/>
    <n v="4853219.851485149"/>
    <n v="3470709.8057142859"/>
    <n v="7842357"/>
    <n v="2149564.5665961946"/>
    <n v="0"/>
    <n v="32857235.037887193"/>
    <n v="44186092.837423936"/>
  </r>
  <r>
    <x v="2"/>
    <s v="Henderson State University"/>
    <m/>
    <n v="107071"/>
    <x v="4"/>
    <m/>
    <n v="53"/>
    <n v="47"/>
    <m/>
    <m/>
    <m/>
    <m/>
    <n v="1"/>
    <n v="2"/>
    <m/>
    <n v="38"/>
    <n v="35"/>
    <m/>
    <m/>
    <m/>
    <m/>
    <m/>
    <n v="2"/>
    <m/>
    <n v="57"/>
    <n v="55"/>
    <m/>
    <m/>
    <m/>
    <m/>
    <n v="2"/>
    <n v="5"/>
    <m/>
    <n v="27"/>
    <n v="25"/>
    <m/>
    <m/>
    <m/>
    <m/>
    <n v="1"/>
    <n v="4"/>
    <m/>
    <n v="3"/>
    <n v="5"/>
    <m/>
    <m/>
    <m/>
    <m/>
    <m/>
    <n v="0"/>
    <m/>
    <m/>
    <m/>
    <m/>
    <m/>
    <m/>
    <m/>
    <m/>
    <m/>
    <n v="3740436"/>
    <n v="3642182"/>
    <n v="2182935"/>
    <n v="2386793"/>
    <n v="3246535"/>
    <n v="3686500"/>
    <n v="1267662"/>
    <n v="1390774"/>
    <n v="167320"/>
    <n v="219600"/>
    <m/>
    <m/>
    <n v="489"/>
    <n v="447"/>
    <n v="342"/>
    <n v="339"/>
    <n v="537"/>
    <n v="555"/>
    <n v="255"/>
    <n v="273"/>
    <n v="27"/>
    <n v="45"/>
    <n v="0"/>
    <n v="0"/>
    <n v="7649.1533742331285"/>
    <n v="8148.0581655480983"/>
    <n v="6382.8508771929828"/>
    <n v="7040.6873156342181"/>
    <n v="6045.6890130353813"/>
    <n v="6642.3423423423419"/>
    <n v="4971.2235294117645"/>
    <n v="5094.4102564102568"/>
    <n v="6197.0370370370374"/>
    <n v="4880"/>
    <n v="0"/>
    <n v="0"/>
    <n v="68842.380368098151"/>
    <n v="73332.523489932879"/>
    <n v="57445.657894736847"/>
    <n v="63366.185840707964"/>
    <n v="54411.201117318429"/>
    <n v="59781.08108108108"/>
    <n v="44741.01176470588"/>
    <n v="45849.692307692312"/>
    <n v="55773.333333333336"/>
    <n v="43920"/>
    <n v="0"/>
    <n v="0"/>
    <n v="57861.278764894785"/>
    <n v="61521.935938338043"/>
    <n v="54"/>
    <n v="49"/>
    <n v="38"/>
    <n v="37"/>
    <n v="59"/>
    <n v="60"/>
    <n v="28"/>
    <n v="29"/>
    <n v="3"/>
    <n v="5"/>
    <n v="0"/>
    <n v="0"/>
    <n v="182"/>
    <n v="180"/>
    <n v="3717488.5398773002"/>
    <n v="3593293.6510067112"/>
    <n v="2182935"/>
    <n v="2344548.8761061947"/>
    <n v="3210260.8659217875"/>
    <n v="3586864.8648648649"/>
    <n v="1252748.3294117646"/>
    <n v="1329641.076923077"/>
    <n v="167320"/>
    <n v="219600"/>
    <n v="0"/>
    <n v="0"/>
    <n v="10530752.735210851"/>
    <n v="11073948.468900848"/>
  </r>
  <r>
    <x v="2"/>
    <s v="Southern Arkansas University"/>
    <m/>
    <n v="107983"/>
    <x v="4"/>
    <m/>
    <n v="13"/>
    <n v="14"/>
    <m/>
    <m/>
    <m/>
    <m/>
    <n v="8"/>
    <n v="5"/>
    <m/>
    <n v="42"/>
    <n v="44"/>
    <m/>
    <m/>
    <m/>
    <m/>
    <n v="1"/>
    <n v="2"/>
    <m/>
    <n v="54"/>
    <n v="61"/>
    <m/>
    <m/>
    <m/>
    <m/>
    <n v="2"/>
    <n v="2"/>
    <m/>
    <n v="25"/>
    <n v="26"/>
    <m/>
    <m/>
    <m/>
    <m/>
    <n v="15"/>
    <n v="16"/>
    <m/>
    <m/>
    <m/>
    <m/>
    <m/>
    <m/>
    <m/>
    <m/>
    <n v="2"/>
    <m/>
    <m/>
    <m/>
    <m/>
    <m/>
    <m/>
    <m/>
    <n v="1"/>
    <m/>
    <n v="1920752"/>
    <n v="1851847"/>
    <n v="2708949"/>
    <n v="3471075"/>
    <n v="3064748"/>
    <n v="4056216"/>
    <n v="1878798"/>
    <n v="2217907"/>
    <m/>
    <m/>
    <n v="52031"/>
    <m/>
    <n v="213"/>
    <n v="186"/>
    <n v="390"/>
    <n v="420"/>
    <n v="510"/>
    <n v="573"/>
    <n v="405"/>
    <n v="426"/>
    <n v="0"/>
    <n v="24"/>
    <n v="12"/>
    <n v="0"/>
    <n v="9017.6150234741781"/>
    <n v="9956.1666666666661"/>
    <n v="6946.0230769230766"/>
    <n v="8264.4642857142862"/>
    <n v="6009.3098039215683"/>
    <n v="7078.9109947643983"/>
    <n v="4639.0074074074073"/>
    <n v="5206.3544600938967"/>
    <n v="0"/>
    <n v="0"/>
    <n v="4335.916666666667"/>
    <n v="0"/>
    <n v="81158.535211267605"/>
    <n v="89605.5"/>
    <n v="62514.207692307689"/>
    <n v="74380.17857142858"/>
    <n v="54083.788235294116"/>
    <n v="63710.198952879582"/>
    <n v="41751.066666666666"/>
    <n v="46857.190140845072"/>
    <n v="0"/>
    <n v="0"/>
    <n v="39023.25"/>
    <n v="0"/>
    <n v="56709.30576427943"/>
    <n v="64568.239733910588"/>
    <n v="21"/>
    <n v="19"/>
    <n v="43"/>
    <n v="46"/>
    <n v="56"/>
    <n v="63"/>
    <n v="40"/>
    <n v="42"/>
    <n v="0"/>
    <n v="2"/>
    <n v="1"/>
    <n v="0"/>
    <n v="161"/>
    <n v="172"/>
    <n v="1704329.2394366197"/>
    <n v="1702504.5"/>
    <n v="2688110.9307692307"/>
    <n v="3421488.2142857146"/>
    <n v="3028692.1411764706"/>
    <n v="4013742.5340314135"/>
    <n v="1670042.6666666665"/>
    <n v="1968001.985915493"/>
    <n v="0"/>
    <n v="0"/>
    <n v="39023.25"/>
    <n v="0"/>
    <n v="9130198.2280489877"/>
    <n v="11105737.234232621"/>
  </r>
  <r>
    <x v="2"/>
    <s v="University of Arkansas at Monticello"/>
    <m/>
    <n v="106485"/>
    <x v="5"/>
    <m/>
    <n v="14"/>
    <n v="16"/>
    <m/>
    <m/>
    <m/>
    <m/>
    <n v="3"/>
    <n v="4"/>
    <m/>
    <n v="38"/>
    <n v="34"/>
    <m/>
    <m/>
    <m/>
    <m/>
    <n v="4"/>
    <n v="2"/>
    <m/>
    <n v="23"/>
    <n v="26"/>
    <m/>
    <m/>
    <m/>
    <m/>
    <n v="8"/>
    <n v="9"/>
    <m/>
    <n v="39"/>
    <n v="24"/>
    <m/>
    <m/>
    <n v="15"/>
    <m/>
    <n v="10"/>
    <n v="4"/>
    <m/>
    <m/>
    <m/>
    <m/>
    <m/>
    <m/>
    <m/>
    <m/>
    <n v="0"/>
    <m/>
    <m/>
    <m/>
    <m/>
    <m/>
    <m/>
    <m/>
    <m/>
    <m/>
    <n v="1201820"/>
    <n v="1494267"/>
    <n v="2506080"/>
    <n v="2418318"/>
    <n v="1659652"/>
    <n v="2023575"/>
    <n v="2846989"/>
    <n v="1508635"/>
    <m/>
    <m/>
    <m/>
    <m/>
    <n v="162"/>
    <n v="192"/>
    <n v="390"/>
    <n v="330"/>
    <n v="303"/>
    <n v="342"/>
    <n v="636"/>
    <n v="264"/>
    <n v="0"/>
    <n v="0"/>
    <n v="0"/>
    <n v="0"/>
    <n v="7418.641975308642"/>
    <n v="7782.640625"/>
    <n v="6425.8461538461543"/>
    <n v="7328.2363636363634"/>
    <n v="5477.3993399339934"/>
    <n v="5916.8859649122805"/>
    <n v="4476.3977987421385"/>
    <n v="5714.526515151515"/>
    <n v="0"/>
    <n v="0"/>
    <n v="0"/>
    <n v="0"/>
    <n v="66767.777777777781"/>
    <n v="70043.765625"/>
    <n v="57832.61538461539"/>
    <n v="65954.127272727274"/>
    <n v="49296.594059405943"/>
    <n v="53251.973684210527"/>
    <n v="40287.580188679247"/>
    <n v="51430.738636363632"/>
    <n v="0"/>
    <n v="0"/>
    <n v="0"/>
    <n v="0"/>
    <n v="49809.231274630678"/>
    <n v="59488.266009106999"/>
    <n v="17"/>
    <n v="20"/>
    <n v="42"/>
    <n v="36"/>
    <n v="31"/>
    <n v="35"/>
    <n v="64"/>
    <n v="28"/>
    <n v="0"/>
    <n v="0"/>
    <n v="0"/>
    <n v="0"/>
    <n v="154"/>
    <n v="119"/>
    <n v="1135052.2222222222"/>
    <n v="1400875.3125"/>
    <n v="2428969.8461538465"/>
    <n v="2374348.581818182"/>
    <n v="1528194.4158415843"/>
    <n v="1863819.0789473685"/>
    <n v="2578405.1320754718"/>
    <n v="1440060.6818181816"/>
    <n v="0"/>
    <n v="0"/>
    <n v="0"/>
    <n v="0"/>
    <n v="7670621.6162931249"/>
    <n v="7079103.6550837327"/>
  </r>
  <r>
    <x v="2"/>
    <s v="University of Arkansas at Fort Smith"/>
    <m/>
    <n v="108092"/>
    <x v="6"/>
    <m/>
    <n v="16"/>
    <n v="21"/>
    <m/>
    <m/>
    <n v="1"/>
    <m/>
    <n v="4"/>
    <n v="5"/>
    <m/>
    <n v="38"/>
    <n v="50"/>
    <n v="1"/>
    <m/>
    <m/>
    <m/>
    <n v="11"/>
    <n v="12"/>
    <m/>
    <n v="81"/>
    <n v="78"/>
    <m/>
    <m/>
    <m/>
    <m/>
    <n v="11"/>
    <n v="12"/>
    <m/>
    <n v="47"/>
    <n v="38"/>
    <m/>
    <m/>
    <m/>
    <m/>
    <n v="5"/>
    <n v="4"/>
    <m/>
    <m/>
    <m/>
    <m/>
    <m/>
    <m/>
    <m/>
    <n v="4"/>
    <n v="2"/>
    <m/>
    <n v="15"/>
    <m/>
    <n v="1"/>
    <m/>
    <m/>
    <m/>
    <n v="1"/>
    <m/>
    <n v="1910104"/>
    <n v="3132702"/>
    <n v="3813156"/>
    <n v="5966878"/>
    <n v="5496325"/>
    <n v="7123391"/>
    <n v="2769683"/>
    <n v="3135837"/>
    <n v="144126"/>
    <n v="561342"/>
    <n v="574460"/>
    <m/>
    <n v="203"/>
    <n v="249"/>
    <n v="484"/>
    <n v="594"/>
    <n v="861"/>
    <n v="846"/>
    <n v="483"/>
    <n v="390"/>
    <n v="48"/>
    <n v="24"/>
    <n v="157"/>
    <n v="0"/>
    <n v="9409.3793103448279"/>
    <n v="12581.132530120482"/>
    <n v="7878.4214876033056"/>
    <n v="10045.249158249158"/>
    <n v="6383.6527293844365"/>
    <n v="8420.0839243498813"/>
    <n v="5734.333333333333"/>
    <n v="8040.6076923076926"/>
    <n v="3002.625"/>
    <n v="23389.25"/>
    <n v="3658.9808917197452"/>
    <n v="0"/>
    <n v="84684.413793103449"/>
    <n v="113230.19277108433"/>
    <n v="70905.793388429753"/>
    <n v="90407.242424242431"/>
    <n v="57452.874564459926"/>
    <n v="75780.755319148928"/>
    <n v="51609"/>
    <n v="72365.469230769231"/>
    <n v="27023.625"/>
    <n v="210503.25"/>
    <n v="32930.828025477706"/>
    <n v="0"/>
    <n v="59156.412692542763"/>
    <n v="84819.18121066186"/>
    <n v="21"/>
    <n v="26"/>
    <n v="50"/>
    <n v="62"/>
    <n v="92"/>
    <n v="90"/>
    <n v="52"/>
    <n v="42"/>
    <n v="4"/>
    <n v="2"/>
    <n v="17"/>
    <n v="0"/>
    <n v="236"/>
    <n v="222"/>
    <n v="1778372.6896551724"/>
    <n v="2943985.0120481928"/>
    <n v="3545289.6694214875"/>
    <n v="5605249.0303030312"/>
    <n v="5285664.4599303128"/>
    <n v="6820267.9787234031"/>
    <n v="2683668"/>
    <n v="3039349.7076923079"/>
    <n v="108094.5"/>
    <n v="421006.5"/>
    <n v="559824.07643312099"/>
    <n v="0"/>
    <n v="13960913.395440092"/>
    <n v="18829858.228766933"/>
  </r>
  <r>
    <x v="2"/>
    <s v="University of Arkansas at Pine Bluff"/>
    <s v="Met the criteria for Four-Year 5 in 2016-17."/>
    <n v="106412"/>
    <x v="6"/>
    <m/>
    <n v="13"/>
    <n v="11"/>
    <m/>
    <m/>
    <m/>
    <m/>
    <n v="13"/>
    <n v="13"/>
    <m/>
    <n v="18"/>
    <n v="14"/>
    <m/>
    <m/>
    <m/>
    <m/>
    <n v="22"/>
    <n v="17"/>
    <m/>
    <n v="24"/>
    <n v="29"/>
    <m/>
    <m/>
    <m/>
    <m/>
    <n v="13"/>
    <n v="14"/>
    <m/>
    <n v="45"/>
    <n v="52"/>
    <m/>
    <m/>
    <m/>
    <m/>
    <n v="13"/>
    <n v="14"/>
    <m/>
    <m/>
    <m/>
    <m/>
    <m/>
    <m/>
    <m/>
    <m/>
    <n v="1"/>
    <m/>
    <m/>
    <m/>
    <m/>
    <m/>
    <m/>
    <m/>
    <m/>
    <m/>
    <n v="1928273"/>
    <n v="1854213"/>
    <n v="2658219"/>
    <n v="2293842"/>
    <n v="2190873"/>
    <n v="2793740"/>
    <n v="2679283"/>
    <n v="3202503"/>
    <m/>
    <m/>
    <m/>
    <m/>
    <n v="273"/>
    <n v="255"/>
    <n v="426"/>
    <n v="330"/>
    <n v="372"/>
    <n v="429"/>
    <n v="561"/>
    <n v="636"/>
    <n v="0"/>
    <n v="12"/>
    <n v="0"/>
    <n v="0"/>
    <n v="7063.271062271062"/>
    <n v="7271.4235294117643"/>
    <n v="6239.9507042253517"/>
    <n v="6951.0363636363636"/>
    <n v="5889.4435483870966"/>
    <n v="6512.2144522144526"/>
    <n v="4775.9055258467024"/>
    <n v="5035.382075471698"/>
    <n v="0"/>
    <n v="0"/>
    <n v="0"/>
    <n v="0"/>
    <n v="63569.439560439554"/>
    <n v="65442.811764705883"/>
    <n v="56159.556338028167"/>
    <n v="62559.327272727271"/>
    <n v="53004.991935483871"/>
    <n v="58609.930069930073"/>
    <n v="42983.149732620324"/>
    <n v="45318.438679245286"/>
    <n v="0"/>
    <n v="0"/>
    <n v="0"/>
    <n v="0"/>
    <n v="51884.441417375383"/>
    <n v="54674.003476634352"/>
    <n v="26"/>
    <n v="24"/>
    <n v="40"/>
    <n v="31"/>
    <n v="37"/>
    <n v="43"/>
    <n v="58"/>
    <n v="66"/>
    <n v="0"/>
    <n v="1"/>
    <n v="0"/>
    <n v="0"/>
    <n v="161"/>
    <n v="165"/>
    <n v="1652805.4285714284"/>
    <n v="1570627.4823529413"/>
    <n v="2246382.2535211267"/>
    <n v="1939339.1454545455"/>
    <n v="1961184.7016129033"/>
    <n v="2520226.9930069931"/>
    <n v="2493022.684491979"/>
    <n v="2991016.9528301889"/>
    <n v="0"/>
    <n v="0"/>
    <n v="0"/>
    <n v="0"/>
    <n v="8353395.0681974366"/>
    <n v="9021210.5736446679"/>
  </r>
  <r>
    <x v="2"/>
    <s v="Northwest Arkansas Community College "/>
    <s v="Met the criteria for Two-Year 2 in 2015-16 and 2016-17. "/>
    <n v="367459"/>
    <x v="8"/>
    <m/>
    <n v="22"/>
    <n v="0"/>
    <m/>
    <m/>
    <m/>
    <m/>
    <m/>
    <n v="0"/>
    <m/>
    <n v="16"/>
    <n v="0"/>
    <m/>
    <m/>
    <m/>
    <m/>
    <n v="2"/>
    <n v="0"/>
    <m/>
    <n v="5"/>
    <n v="0"/>
    <m/>
    <m/>
    <m/>
    <m/>
    <n v="1"/>
    <n v="0"/>
    <m/>
    <n v="1"/>
    <n v="0"/>
    <m/>
    <m/>
    <m/>
    <m/>
    <m/>
    <n v="0"/>
    <m/>
    <m/>
    <m/>
    <m/>
    <m/>
    <m/>
    <m/>
    <m/>
    <m/>
    <m/>
    <n v="78"/>
    <n v="126"/>
    <m/>
    <m/>
    <m/>
    <m/>
    <n v="19"/>
    <n v="21"/>
    <n v="1348337"/>
    <m/>
    <n v="1024019"/>
    <m/>
    <n v="344754"/>
    <m/>
    <n v="50473"/>
    <m/>
    <m/>
    <m/>
    <n v="5482176"/>
    <n v="9262700"/>
    <n v="198"/>
    <n v="0"/>
    <n v="168"/>
    <n v="0"/>
    <n v="57"/>
    <n v="0"/>
    <n v="9"/>
    <n v="0"/>
    <n v="0"/>
    <n v="0"/>
    <n v="930"/>
    <n v="1386"/>
    <n v="6809.7828282828286"/>
    <n v="0"/>
    <n v="6095.3511904761908"/>
    <n v="0"/>
    <n v="6048.3157894736842"/>
    <n v="0"/>
    <n v="5608.1111111111113"/>
    <n v="0"/>
    <n v="0"/>
    <n v="0"/>
    <n v="5894.8129032258066"/>
    <n v="6683.0447330447332"/>
    <n v="61288.045454545456"/>
    <n v="0"/>
    <n v="54858.160714285717"/>
    <n v="0"/>
    <n v="54434.84210526316"/>
    <n v="0"/>
    <n v="50473"/>
    <n v="0"/>
    <n v="0"/>
    <n v="0"/>
    <n v="53053.316129032261"/>
    <n v="60147.402597402601"/>
    <n v="54576.650069478135"/>
    <n v="60147.402597402594"/>
    <n v="22"/>
    <n v="0"/>
    <n v="18"/>
    <n v="0"/>
    <n v="6"/>
    <n v="0"/>
    <n v="1"/>
    <n v="0"/>
    <n v="0"/>
    <n v="0"/>
    <n v="97"/>
    <n v="147"/>
    <n v="144"/>
    <n v="147"/>
    <n v="1348337"/>
    <n v="0"/>
    <n v="987446.89285714296"/>
    <n v="0"/>
    <n v="326609.05263157899"/>
    <n v="0"/>
    <n v="50473"/>
    <n v="0"/>
    <n v="0"/>
    <n v="0"/>
    <n v="5146171.6645161295"/>
    <n v="8841668.1818181816"/>
    <n v="7859037.6100048516"/>
    <n v="8841668.1818181816"/>
  </r>
  <r>
    <x v="2"/>
    <s v="Pulaski Technical College"/>
    <s v="Met the criteria for Two-Year 2 in 2016-17. "/>
    <n v="107664"/>
    <x v="8"/>
    <m/>
    <m/>
    <n v="1"/>
    <m/>
    <m/>
    <m/>
    <m/>
    <m/>
    <n v="0"/>
    <m/>
    <m/>
    <n v="0"/>
    <m/>
    <m/>
    <m/>
    <m/>
    <m/>
    <n v="0"/>
    <m/>
    <m/>
    <n v="0"/>
    <m/>
    <m/>
    <m/>
    <m/>
    <m/>
    <n v="0"/>
    <m/>
    <m/>
    <n v="124"/>
    <m/>
    <m/>
    <m/>
    <m/>
    <m/>
    <n v="8"/>
    <m/>
    <m/>
    <m/>
    <m/>
    <m/>
    <m/>
    <m/>
    <m/>
    <m/>
    <m/>
    <n v="152"/>
    <n v="11"/>
    <n v="1"/>
    <m/>
    <n v="5"/>
    <m/>
    <n v="3"/>
    <n v="1"/>
    <m/>
    <n v="60113"/>
    <m/>
    <m/>
    <m/>
    <m/>
    <m/>
    <n v="7476138"/>
    <m/>
    <m/>
    <n v="7405840"/>
    <n v="637927"/>
    <n v="0"/>
    <n v="9"/>
    <n v="0"/>
    <n v="0"/>
    <n v="0"/>
    <n v="0"/>
    <n v="0"/>
    <n v="1212"/>
    <n v="0"/>
    <n v="0"/>
    <n v="1469"/>
    <n v="111"/>
    <n v="0"/>
    <n v="6679.2222222222226"/>
    <n v="0"/>
    <n v="0"/>
    <n v="0"/>
    <n v="0"/>
    <n v="0"/>
    <n v="6168.4306930693074"/>
    <n v="0"/>
    <n v="0"/>
    <n v="5041.4159292035401"/>
    <n v="5747.0900900900897"/>
    <n v="0"/>
    <n v="60113"/>
    <n v="0"/>
    <n v="0"/>
    <n v="0"/>
    <n v="0"/>
    <n v="0"/>
    <n v="55515.876237623765"/>
    <n v="0"/>
    <n v="0"/>
    <n v="45372.743362831861"/>
    <n v="51723.810810810806"/>
    <n v="45372.743362831861"/>
    <n v="55233.754435145289"/>
    <n v="0"/>
    <n v="1"/>
    <n v="0"/>
    <n v="0"/>
    <n v="0"/>
    <n v="0"/>
    <n v="0"/>
    <n v="132"/>
    <n v="0"/>
    <n v="0"/>
    <n v="161"/>
    <n v="12"/>
    <n v="161"/>
    <n v="145"/>
    <n v="0"/>
    <n v="60113"/>
    <n v="0"/>
    <n v="0"/>
    <n v="0"/>
    <n v="0"/>
    <n v="0"/>
    <n v="7328095.6633663373"/>
    <n v="0"/>
    <n v="0"/>
    <n v="7305011.6814159295"/>
    <n v="620685.7297297297"/>
    <n v="7305011.6814159295"/>
    <n v="8008894.393096067"/>
  </r>
  <r>
    <x v="2"/>
    <s v="Arkansas State University-Beebe"/>
    <m/>
    <n v="106449"/>
    <x v="7"/>
    <m/>
    <n v="1"/>
    <n v="1"/>
    <m/>
    <m/>
    <m/>
    <m/>
    <n v="2"/>
    <n v="0"/>
    <m/>
    <n v="5"/>
    <n v="7"/>
    <n v="2"/>
    <m/>
    <m/>
    <m/>
    <n v="2"/>
    <n v="4"/>
    <m/>
    <n v="29"/>
    <n v="25"/>
    <m/>
    <m/>
    <m/>
    <m/>
    <n v="4"/>
    <n v="5"/>
    <m/>
    <n v="46"/>
    <n v="70"/>
    <n v="15"/>
    <m/>
    <n v="5"/>
    <m/>
    <n v="7"/>
    <n v="8"/>
    <m/>
    <m/>
    <m/>
    <m/>
    <m/>
    <m/>
    <m/>
    <m/>
    <m/>
    <m/>
    <m/>
    <n v="0"/>
    <m/>
    <m/>
    <m/>
    <m/>
    <m/>
    <n v="0"/>
    <n v="239003"/>
    <n v="44953"/>
    <n v="607393"/>
    <n v="1148731"/>
    <n v="1724116"/>
    <n v="2793740"/>
    <n v="3267202"/>
    <n v="4652781"/>
    <m/>
    <m/>
    <m/>
    <m/>
    <n v="33"/>
    <n v="9"/>
    <n v="89"/>
    <n v="111"/>
    <n v="309"/>
    <n v="285"/>
    <n v="703"/>
    <n v="726"/>
    <n v="0"/>
    <n v="0"/>
    <n v="0"/>
    <n v="0"/>
    <n v="7242.515151515152"/>
    <n v="4994.7777777777774"/>
    <n v="6824.6404494382023"/>
    <n v="10348.927927927927"/>
    <n v="5579.6634304207118"/>
    <n v="9802.5964912280706"/>
    <n v="4647.5135135135133"/>
    <n v="6408.7892561983472"/>
    <n v="0"/>
    <n v="0"/>
    <n v="0"/>
    <n v="0"/>
    <n v="65182.636363636368"/>
    <n v="44953"/>
    <n v="61421.764044943819"/>
    <n v="93140.351351351346"/>
    <n v="50216.970873786406"/>
    <n v="88223.368421052641"/>
    <n v="41827.62162162162"/>
    <n v="57679.103305785124"/>
    <n v="0"/>
    <n v="0"/>
    <n v="0"/>
    <n v="0"/>
    <n v="46262.035616175708"/>
    <n v="68459.733127897372"/>
    <n v="3"/>
    <n v="1"/>
    <n v="9"/>
    <n v="11"/>
    <n v="33"/>
    <n v="30"/>
    <n v="73"/>
    <n v="78"/>
    <n v="0"/>
    <n v="0"/>
    <n v="0"/>
    <n v="0"/>
    <n v="118"/>
    <n v="120"/>
    <n v="195547.90909090912"/>
    <n v="44953"/>
    <n v="552795.8764044944"/>
    <n v="1024543.8648648649"/>
    <n v="1657160.0388349514"/>
    <n v="2646701.0526315793"/>
    <n v="3053416.3783783782"/>
    <n v="4498970.05785124"/>
    <n v="0"/>
    <n v="0"/>
    <n v="0"/>
    <n v="0"/>
    <n v="5458920.2027087333"/>
    <n v="8215167.9753476847"/>
  </r>
  <r>
    <x v="2"/>
    <s v="National Park College"/>
    <s v="Met the criteria for Two-Year 3 in 2015-16 and 2016-17. "/>
    <n v="106980"/>
    <x v="7"/>
    <m/>
    <m/>
    <n v="0"/>
    <m/>
    <m/>
    <m/>
    <m/>
    <m/>
    <n v="0"/>
    <m/>
    <m/>
    <n v="0"/>
    <m/>
    <m/>
    <m/>
    <m/>
    <m/>
    <n v="0"/>
    <m/>
    <m/>
    <n v="0"/>
    <m/>
    <m/>
    <m/>
    <m/>
    <m/>
    <n v="0"/>
    <m/>
    <n v="65"/>
    <n v="0"/>
    <n v="8"/>
    <m/>
    <n v="8"/>
    <m/>
    <n v="11"/>
    <n v="0"/>
    <m/>
    <m/>
    <m/>
    <m/>
    <m/>
    <m/>
    <m/>
    <m/>
    <m/>
    <m/>
    <m/>
    <n v="70"/>
    <m/>
    <m/>
    <m/>
    <m/>
    <m/>
    <n v="8"/>
    <m/>
    <m/>
    <m/>
    <m/>
    <m/>
    <m/>
    <n v="4280657"/>
    <m/>
    <m/>
    <m/>
    <m/>
    <n v="5231429"/>
    <n v="0"/>
    <n v="0"/>
    <n v="0"/>
    <n v="0"/>
    <n v="0"/>
    <n v="0"/>
    <n v="885"/>
    <n v="0"/>
    <n v="0"/>
    <n v="0"/>
    <n v="0"/>
    <n v="726"/>
    <n v="0"/>
    <n v="0"/>
    <n v="0"/>
    <n v="0"/>
    <n v="0"/>
    <n v="0"/>
    <n v="4836.900564971751"/>
    <n v="0"/>
    <n v="0"/>
    <n v="0"/>
    <n v="0"/>
    <n v="7205.8250688705239"/>
    <n v="0"/>
    <n v="0"/>
    <n v="0"/>
    <n v="0"/>
    <n v="0"/>
    <n v="0"/>
    <n v="43532.105084745759"/>
    <n v="0"/>
    <n v="0"/>
    <n v="0"/>
    <n v="0"/>
    <n v="64852.425619834714"/>
    <n v="43532.105084745759"/>
    <n v="64852.425619834714"/>
    <n v="0"/>
    <n v="0"/>
    <n v="0"/>
    <n v="0"/>
    <n v="0"/>
    <n v="0"/>
    <n v="92"/>
    <n v="0"/>
    <n v="0"/>
    <n v="0"/>
    <n v="0"/>
    <n v="78"/>
    <n v="92"/>
    <n v="78"/>
    <n v="0"/>
    <n v="0"/>
    <n v="0"/>
    <n v="0"/>
    <n v="0"/>
    <n v="0"/>
    <n v="4004953.6677966099"/>
    <n v="0"/>
    <n v="0"/>
    <n v="0"/>
    <n v="0"/>
    <n v="5058489.1983471075"/>
    <n v="4004953.6677966099"/>
    <n v="5058489.1983471075"/>
  </r>
  <r>
    <x v="2"/>
    <s v="Arkansas Northeastern College"/>
    <m/>
    <n v="107327"/>
    <x v="9"/>
    <m/>
    <m/>
    <n v="0"/>
    <m/>
    <m/>
    <m/>
    <m/>
    <m/>
    <n v="0"/>
    <m/>
    <m/>
    <n v="0"/>
    <m/>
    <m/>
    <m/>
    <m/>
    <m/>
    <n v="0"/>
    <m/>
    <m/>
    <n v="0"/>
    <m/>
    <m/>
    <m/>
    <m/>
    <m/>
    <n v="0"/>
    <m/>
    <m/>
    <n v="0"/>
    <m/>
    <m/>
    <m/>
    <m/>
    <m/>
    <n v="0"/>
    <m/>
    <m/>
    <m/>
    <m/>
    <m/>
    <m/>
    <m/>
    <m/>
    <m/>
    <m/>
    <n v="30"/>
    <n v="27"/>
    <n v="18"/>
    <m/>
    <m/>
    <m/>
    <n v="9"/>
    <n v="1"/>
    <m/>
    <m/>
    <m/>
    <m/>
    <m/>
    <m/>
    <m/>
    <m/>
    <m/>
    <m/>
    <n v="2811526"/>
    <n v="1660803"/>
    <n v="0"/>
    <n v="0"/>
    <n v="0"/>
    <n v="0"/>
    <n v="0"/>
    <n v="0"/>
    <n v="0"/>
    <n v="0"/>
    <n v="0"/>
    <n v="0"/>
    <n v="558"/>
    <n v="255"/>
    <n v="0"/>
    <n v="0"/>
    <n v="0"/>
    <n v="0"/>
    <n v="0"/>
    <n v="0"/>
    <n v="0"/>
    <n v="0"/>
    <n v="0"/>
    <n v="0"/>
    <n v="5038.5770609318997"/>
    <n v="6512.9529411764706"/>
    <n v="0"/>
    <n v="0"/>
    <n v="0"/>
    <n v="0"/>
    <n v="0"/>
    <n v="0"/>
    <n v="0"/>
    <n v="0"/>
    <n v="0"/>
    <n v="0"/>
    <n v="45347.193548387098"/>
    <n v="58616.576470588232"/>
    <n v="45347.193548387098"/>
    <n v="58616.576470588232"/>
    <n v="0"/>
    <n v="0"/>
    <n v="0"/>
    <n v="0"/>
    <n v="0"/>
    <n v="0"/>
    <n v="0"/>
    <n v="0"/>
    <n v="0"/>
    <n v="0"/>
    <n v="57"/>
    <n v="28"/>
    <n v="57"/>
    <n v="28"/>
    <n v="0"/>
    <n v="0"/>
    <n v="0"/>
    <n v="0"/>
    <n v="0"/>
    <n v="0"/>
    <n v="0"/>
    <n v="0"/>
    <n v="0"/>
    <n v="0"/>
    <n v="2584790.0322580645"/>
    <n v="1641264.1411764706"/>
    <n v="2584790.0322580645"/>
    <n v="1641264.1411764706"/>
  </r>
  <r>
    <x v="2"/>
    <s v="Arkansas State University Mid-South"/>
    <m/>
    <n v="107318"/>
    <x v="9"/>
    <m/>
    <m/>
    <n v="0"/>
    <m/>
    <m/>
    <m/>
    <m/>
    <m/>
    <n v="0"/>
    <m/>
    <m/>
    <n v="0"/>
    <m/>
    <m/>
    <m/>
    <m/>
    <m/>
    <n v="0"/>
    <m/>
    <m/>
    <n v="0"/>
    <m/>
    <m/>
    <m/>
    <m/>
    <m/>
    <n v="0"/>
    <m/>
    <m/>
    <n v="36"/>
    <n v="36"/>
    <m/>
    <m/>
    <m/>
    <n v="9"/>
    <n v="9"/>
    <m/>
    <m/>
    <m/>
    <m/>
    <m/>
    <m/>
    <m/>
    <m/>
    <m/>
    <m/>
    <m/>
    <n v="36"/>
    <m/>
    <m/>
    <m/>
    <m/>
    <m/>
    <n v="9"/>
    <m/>
    <m/>
    <m/>
    <m/>
    <m/>
    <m/>
    <n v="2034778"/>
    <n v="2028701"/>
    <m/>
    <m/>
    <m/>
    <m/>
    <n v="0"/>
    <n v="0"/>
    <n v="0"/>
    <n v="0"/>
    <n v="0"/>
    <n v="0"/>
    <n v="468"/>
    <n v="432"/>
    <n v="0"/>
    <n v="0"/>
    <n v="0"/>
    <n v="432"/>
    <n v="0"/>
    <n v="0"/>
    <n v="0"/>
    <n v="0"/>
    <n v="0"/>
    <n v="0"/>
    <n v="4347.8162393162393"/>
    <n v="4696.0671296296296"/>
    <n v="0"/>
    <n v="0"/>
    <n v="0"/>
    <n v="0"/>
    <n v="0"/>
    <n v="0"/>
    <n v="0"/>
    <n v="0"/>
    <n v="0"/>
    <n v="0"/>
    <n v="39130.346153846156"/>
    <n v="42264.604166666664"/>
    <n v="0"/>
    <n v="0"/>
    <n v="0"/>
    <n v="0"/>
    <n v="39130.346153846156"/>
    <n v="21132.302083333332"/>
    <n v="0"/>
    <n v="0"/>
    <n v="0"/>
    <n v="0"/>
    <n v="0"/>
    <n v="0"/>
    <n v="45"/>
    <n v="45"/>
    <n v="0"/>
    <n v="0"/>
    <n v="0"/>
    <n v="45"/>
    <n v="45"/>
    <n v="90"/>
    <n v="0"/>
    <n v="0"/>
    <n v="0"/>
    <n v="0"/>
    <n v="0"/>
    <n v="0"/>
    <n v="1760865.576923077"/>
    <n v="1901907.1875"/>
    <n v="0"/>
    <n v="0"/>
    <n v="0"/>
    <n v="0"/>
    <n v="1760865.576923077"/>
    <n v="1901907.1875"/>
  </r>
  <r>
    <x v="2"/>
    <s v="Arkansas State University Mountain Home"/>
    <m/>
    <n v="420538"/>
    <x v="9"/>
    <m/>
    <m/>
    <n v="0"/>
    <m/>
    <m/>
    <m/>
    <m/>
    <m/>
    <n v="0"/>
    <m/>
    <m/>
    <n v="0"/>
    <m/>
    <m/>
    <m/>
    <m/>
    <m/>
    <n v="0"/>
    <m/>
    <n v="5"/>
    <n v="34"/>
    <m/>
    <m/>
    <m/>
    <m/>
    <m/>
    <n v="8"/>
    <m/>
    <n v="34"/>
    <n v="0"/>
    <n v="5"/>
    <m/>
    <m/>
    <m/>
    <m/>
    <n v="0"/>
    <m/>
    <m/>
    <m/>
    <m/>
    <m/>
    <m/>
    <m/>
    <m/>
    <m/>
    <m/>
    <m/>
    <n v="0"/>
    <m/>
    <m/>
    <m/>
    <m/>
    <m/>
    <n v="0"/>
    <m/>
    <m/>
    <m/>
    <m/>
    <n v="265155"/>
    <n v="2168209"/>
    <n v="1711242"/>
    <m/>
    <m/>
    <m/>
    <m/>
    <m/>
    <n v="0"/>
    <n v="0"/>
    <n v="0"/>
    <n v="0"/>
    <n v="45"/>
    <n v="402"/>
    <n v="356"/>
    <n v="0"/>
    <n v="0"/>
    <n v="0"/>
    <n v="0"/>
    <n v="0"/>
    <n v="0"/>
    <n v="0"/>
    <n v="0"/>
    <n v="0"/>
    <n v="5892.333333333333"/>
    <n v="5393.5547263681592"/>
    <n v="4806.8595505617977"/>
    <n v="0"/>
    <n v="0"/>
    <n v="0"/>
    <n v="0"/>
    <n v="0"/>
    <n v="0"/>
    <n v="0"/>
    <n v="0"/>
    <n v="0"/>
    <n v="53031"/>
    <n v="48541.992537313432"/>
    <n v="43261.735955056181"/>
    <n v="0"/>
    <n v="0"/>
    <n v="0"/>
    <n v="0"/>
    <n v="0"/>
    <n v="44371.879596527069"/>
    <n v="48541.992537313432"/>
    <n v="0"/>
    <n v="0"/>
    <n v="0"/>
    <n v="0"/>
    <n v="5"/>
    <n v="42"/>
    <n v="39"/>
    <n v="0"/>
    <n v="0"/>
    <n v="0"/>
    <n v="0"/>
    <n v="0"/>
    <n v="44"/>
    <n v="42"/>
    <n v="0"/>
    <n v="0"/>
    <n v="0"/>
    <n v="0"/>
    <n v="265155"/>
    <n v="2038763.686567164"/>
    <n v="1687207.702247191"/>
    <n v="0"/>
    <n v="0"/>
    <n v="0"/>
    <n v="0"/>
    <n v="0"/>
    <n v="1952362.702247191"/>
    <n v="2038763.686567164"/>
  </r>
  <r>
    <x v="2"/>
    <s v="Arkansas State University-Newport"/>
    <m/>
    <n v="440402"/>
    <x v="9"/>
    <m/>
    <m/>
    <n v="1"/>
    <m/>
    <m/>
    <m/>
    <m/>
    <m/>
    <n v="1"/>
    <m/>
    <m/>
    <n v="6"/>
    <m/>
    <m/>
    <m/>
    <m/>
    <m/>
    <n v="4"/>
    <m/>
    <n v="30"/>
    <n v="36"/>
    <m/>
    <m/>
    <m/>
    <m/>
    <n v="2"/>
    <n v="7"/>
    <m/>
    <n v="3"/>
    <n v="23"/>
    <n v="14"/>
    <m/>
    <m/>
    <m/>
    <n v="19"/>
    <n v="20"/>
    <m/>
    <m/>
    <m/>
    <m/>
    <m/>
    <m/>
    <m/>
    <m/>
    <m/>
    <m/>
    <m/>
    <n v="0"/>
    <m/>
    <m/>
    <m/>
    <m/>
    <m/>
    <n v="0"/>
    <m/>
    <n v="129888"/>
    <m/>
    <n v="545981"/>
    <n v="1418197"/>
    <n v="2577907"/>
    <n v="1710574"/>
    <n v="2234852"/>
    <m/>
    <m/>
    <m/>
    <m/>
    <n v="0"/>
    <n v="21"/>
    <n v="0"/>
    <n v="102"/>
    <n v="294"/>
    <n v="408"/>
    <n v="395"/>
    <n v="447"/>
    <n v="0"/>
    <n v="0"/>
    <n v="0"/>
    <n v="0"/>
    <n v="0"/>
    <n v="6185.1428571428569"/>
    <n v="0"/>
    <n v="5352.7549019607841"/>
    <n v="4823.7993197278911"/>
    <n v="6318.3995098039213"/>
    <n v="4330.567088607595"/>
    <n v="4999.6689038031318"/>
    <n v="0"/>
    <n v="0"/>
    <n v="0"/>
    <n v="0"/>
    <n v="0"/>
    <n v="55666.28571428571"/>
    <n v="0"/>
    <n v="48174.794117647056"/>
    <n v="43414.193877551021"/>
    <n v="56865.595588235294"/>
    <n v="38975.103797468357"/>
    <n v="44997.020134228187"/>
    <n v="0"/>
    <n v="0"/>
    <n v="0"/>
    <n v="0"/>
    <n v="41064.087364566083"/>
    <n v="50746.663149703796"/>
    <n v="0"/>
    <n v="2"/>
    <n v="0"/>
    <n v="10"/>
    <n v="32"/>
    <n v="43"/>
    <n v="36"/>
    <n v="43"/>
    <n v="0"/>
    <n v="0"/>
    <n v="0"/>
    <n v="0"/>
    <n v="68"/>
    <n v="98"/>
    <n v="0"/>
    <n v="111332.57142857142"/>
    <n v="0"/>
    <n v="481747.94117647054"/>
    <n v="1389254.2040816327"/>
    <n v="2445220.6102941176"/>
    <n v="1403103.7367088608"/>
    <n v="1934871.8657718122"/>
    <n v="0"/>
    <n v="0"/>
    <n v="0"/>
    <n v="0"/>
    <n v="2792357.9407904935"/>
    <n v="4973172.9886709722"/>
  </r>
  <r>
    <x v="2"/>
    <s v="Black River Technical College"/>
    <m/>
    <n v="106625"/>
    <x v="9"/>
    <m/>
    <m/>
    <n v="0"/>
    <m/>
    <m/>
    <m/>
    <m/>
    <m/>
    <n v="0"/>
    <m/>
    <m/>
    <n v="0"/>
    <m/>
    <m/>
    <m/>
    <m/>
    <m/>
    <n v="0"/>
    <m/>
    <m/>
    <n v="0"/>
    <m/>
    <m/>
    <m/>
    <m/>
    <m/>
    <n v="0"/>
    <m/>
    <m/>
    <n v="0"/>
    <m/>
    <m/>
    <m/>
    <m/>
    <m/>
    <n v="0"/>
    <m/>
    <m/>
    <m/>
    <m/>
    <m/>
    <m/>
    <m/>
    <m/>
    <m/>
    <m/>
    <n v="57"/>
    <n v="61"/>
    <n v="8"/>
    <m/>
    <n v="1"/>
    <m/>
    <n v="9"/>
    <n v="6"/>
    <m/>
    <m/>
    <m/>
    <m/>
    <m/>
    <m/>
    <m/>
    <m/>
    <m/>
    <m/>
    <n v="3478672"/>
    <n v="3241635"/>
    <n v="0"/>
    <n v="0"/>
    <n v="0"/>
    <n v="0"/>
    <n v="0"/>
    <n v="0"/>
    <n v="0"/>
    <n v="0"/>
    <n v="0"/>
    <n v="0"/>
    <n v="712"/>
    <n v="621"/>
    <n v="0"/>
    <n v="0"/>
    <n v="0"/>
    <n v="0"/>
    <n v="0"/>
    <n v="0"/>
    <n v="0"/>
    <n v="0"/>
    <n v="0"/>
    <n v="0"/>
    <n v="4885.7752808988762"/>
    <n v="5220.0241545893723"/>
    <n v="0"/>
    <n v="0"/>
    <n v="0"/>
    <n v="0"/>
    <n v="0"/>
    <n v="0"/>
    <n v="0"/>
    <n v="0"/>
    <n v="0"/>
    <n v="0"/>
    <n v="43971.977528089883"/>
    <n v="46980.217391304352"/>
    <n v="43971.977528089883"/>
    <n v="46980.217391304352"/>
    <n v="0"/>
    <n v="0"/>
    <n v="0"/>
    <n v="0"/>
    <n v="0"/>
    <n v="0"/>
    <n v="0"/>
    <n v="0"/>
    <n v="0"/>
    <n v="0"/>
    <n v="75"/>
    <n v="67"/>
    <n v="75"/>
    <n v="67"/>
    <n v="0"/>
    <n v="0"/>
    <n v="0"/>
    <n v="0"/>
    <n v="0"/>
    <n v="0"/>
    <n v="0"/>
    <n v="0"/>
    <n v="0"/>
    <n v="0"/>
    <n v="3297898.3146067411"/>
    <n v="3147674.5652173916"/>
    <n v="3297898.3146067411"/>
    <n v="3147674.5652173916"/>
  </r>
  <r>
    <x v="2"/>
    <s v="College of the Ouachitas"/>
    <m/>
    <n v="107521"/>
    <x v="9"/>
    <m/>
    <m/>
    <n v="0"/>
    <m/>
    <m/>
    <m/>
    <m/>
    <m/>
    <n v="0"/>
    <m/>
    <m/>
    <n v="0"/>
    <m/>
    <m/>
    <m/>
    <m/>
    <m/>
    <n v="0"/>
    <m/>
    <m/>
    <n v="0"/>
    <m/>
    <m/>
    <m/>
    <m/>
    <m/>
    <n v="0"/>
    <m/>
    <n v="12"/>
    <n v="0"/>
    <n v="12"/>
    <m/>
    <m/>
    <m/>
    <n v="15"/>
    <n v="0"/>
    <m/>
    <m/>
    <m/>
    <m/>
    <m/>
    <m/>
    <m/>
    <m/>
    <m/>
    <m/>
    <m/>
    <n v="23"/>
    <m/>
    <m/>
    <m/>
    <m/>
    <m/>
    <n v="12"/>
    <m/>
    <m/>
    <m/>
    <m/>
    <m/>
    <m/>
    <n v="1878758"/>
    <m/>
    <m/>
    <m/>
    <m/>
    <n v="1932879"/>
    <n v="0"/>
    <n v="0"/>
    <n v="0"/>
    <n v="0"/>
    <n v="0"/>
    <n v="0"/>
    <n v="408"/>
    <n v="0"/>
    <n v="0"/>
    <n v="0"/>
    <n v="0"/>
    <n v="351"/>
    <n v="0"/>
    <n v="0"/>
    <n v="0"/>
    <n v="0"/>
    <n v="0"/>
    <n v="0"/>
    <n v="4604.7990196078435"/>
    <n v="0"/>
    <n v="0"/>
    <n v="0"/>
    <n v="0"/>
    <n v="5506.7777777777774"/>
    <n v="0"/>
    <n v="0"/>
    <n v="0"/>
    <n v="0"/>
    <n v="0"/>
    <n v="0"/>
    <n v="41443.191176470595"/>
    <n v="0"/>
    <n v="0"/>
    <n v="0"/>
    <n v="0"/>
    <n v="49561"/>
    <n v="41443.191176470595"/>
    <n v="49561"/>
    <n v="0"/>
    <n v="0"/>
    <n v="0"/>
    <n v="0"/>
    <n v="0"/>
    <n v="0"/>
    <n v="39"/>
    <n v="0"/>
    <n v="0"/>
    <n v="0"/>
    <n v="0"/>
    <n v="35"/>
    <n v="39"/>
    <n v="35"/>
    <n v="0"/>
    <n v="0"/>
    <n v="0"/>
    <n v="0"/>
    <n v="0"/>
    <n v="0"/>
    <n v="1616284.4558823532"/>
    <n v="0"/>
    <n v="0"/>
    <n v="0"/>
    <n v="0"/>
    <n v="1734635"/>
    <n v="1616284.4558823532"/>
    <n v="1734635"/>
  </r>
  <r>
    <x v="2"/>
    <s v="Cossatot Community College of the University of Arkansas"/>
    <m/>
    <n v="106795"/>
    <x v="9"/>
    <m/>
    <m/>
    <n v="0"/>
    <m/>
    <m/>
    <m/>
    <m/>
    <m/>
    <n v="0"/>
    <m/>
    <m/>
    <n v="1"/>
    <m/>
    <m/>
    <m/>
    <m/>
    <m/>
    <n v="0"/>
    <m/>
    <m/>
    <n v="0"/>
    <m/>
    <m/>
    <m/>
    <m/>
    <m/>
    <n v="0"/>
    <m/>
    <n v="24"/>
    <n v="5"/>
    <n v="2"/>
    <m/>
    <n v="3"/>
    <m/>
    <n v="8"/>
    <n v="2"/>
    <m/>
    <m/>
    <m/>
    <m/>
    <m/>
    <m/>
    <m/>
    <m/>
    <m/>
    <m/>
    <m/>
    <n v="20"/>
    <m/>
    <m/>
    <m/>
    <m/>
    <m/>
    <n v="5"/>
    <m/>
    <m/>
    <m/>
    <n v="18479"/>
    <m/>
    <m/>
    <n v="1733871"/>
    <n v="267901"/>
    <m/>
    <m/>
    <m/>
    <n v="1255448"/>
    <n v="0"/>
    <n v="0"/>
    <n v="0"/>
    <n v="9"/>
    <n v="0"/>
    <n v="0"/>
    <n v="365"/>
    <n v="69"/>
    <n v="0"/>
    <n v="0"/>
    <n v="0"/>
    <n v="240"/>
    <n v="0"/>
    <n v="0"/>
    <n v="0"/>
    <n v="2053.2222222222222"/>
    <n v="0"/>
    <n v="0"/>
    <n v="4750.3315068493148"/>
    <n v="3882.623188405797"/>
    <n v="0"/>
    <n v="0"/>
    <n v="0"/>
    <n v="5231.0333333333338"/>
    <n v="0"/>
    <n v="0"/>
    <n v="0"/>
    <n v="18479"/>
    <n v="0"/>
    <n v="0"/>
    <n v="42752.983561643836"/>
    <n v="34943.608695652176"/>
    <n v="0"/>
    <n v="0"/>
    <n v="0"/>
    <n v="47079.3"/>
    <n v="42752.983561643836"/>
    <n v="43638.386693017128"/>
    <n v="0"/>
    <n v="0"/>
    <n v="0"/>
    <n v="1"/>
    <n v="0"/>
    <n v="0"/>
    <n v="37"/>
    <n v="7"/>
    <n v="0"/>
    <n v="0"/>
    <n v="0"/>
    <n v="25"/>
    <n v="37"/>
    <n v="33"/>
    <n v="0"/>
    <n v="0"/>
    <n v="0"/>
    <n v="18479"/>
    <n v="0"/>
    <n v="0"/>
    <n v="1581860.3917808218"/>
    <n v="244605.26086956525"/>
    <n v="0"/>
    <n v="0"/>
    <n v="0"/>
    <n v="1176982.5"/>
    <n v="1581860.3917808218"/>
    <n v="1440066.7608695652"/>
  </r>
  <r>
    <x v="2"/>
    <s v="East Arkansas Community College "/>
    <m/>
    <n v="106883"/>
    <x v="9"/>
    <m/>
    <m/>
    <n v="0"/>
    <m/>
    <m/>
    <m/>
    <m/>
    <m/>
    <n v="0"/>
    <m/>
    <m/>
    <n v="0"/>
    <m/>
    <m/>
    <m/>
    <m/>
    <m/>
    <n v="0"/>
    <m/>
    <m/>
    <n v="0"/>
    <m/>
    <m/>
    <m/>
    <m/>
    <m/>
    <n v="0"/>
    <m/>
    <m/>
    <n v="0"/>
    <m/>
    <m/>
    <m/>
    <m/>
    <m/>
    <n v="0"/>
    <m/>
    <m/>
    <m/>
    <m/>
    <m/>
    <m/>
    <m/>
    <m/>
    <m/>
    <m/>
    <n v="29"/>
    <n v="29"/>
    <m/>
    <m/>
    <m/>
    <m/>
    <n v="2"/>
    <n v="5"/>
    <m/>
    <m/>
    <m/>
    <m/>
    <m/>
    <m/>
    <m/>
    <m/>
    <m/>
    <m/>
    <n v="1524730"/>
    <n v="1755785"/>
    <n v="0"/>
    <n v="0"/>
    <n v="0"/>
    <n v="0"/>
    <n v="0"/>
    <n v="0"/>
    <n v="0"/>
    <n v="0"/>
    <n v="0"/>
    <n v="0"/>
    <n v="285"/>
    <n v="321"/>
    <n v="0"/>
    <n v="0"/>
    <n v="0"/>
    <n v="0"/>
    <n v="0"/>
    <n v="0"/>
    <n v="0"/>
    <n v="0"/>
    <n v="0"/>
    <n v="0"/>
    <n v="5349.9298245614036"/>
    <n v="5469.735202492212"/>
    <n v="0"/>
    <n v="0"/>
    <n v="0"/>
    <n v="0"/>
    <n v="0"/>
    <n v="0"/>
    <n v="0"/>
    <n v="0"/>
    <n v="0"/>
    <n v="0"/>
    <n v="48149.368421052633"/>
    <n v="49227.616822429911"/>
    <n v="48149.368421052633"/>
    <n v="49227.616822429911"/>
    <n v="0"/>
    <n v="0"/>
    <n v="0"/>
    <n v="0"/>
    <n v="0"/>
    <n v="0"/>
    <n v="0"/>
    <n v="0"/>
    <n v="0"/>
    <n v="0"/>
    <n v="31"/>
    <n v="34"/>
    <n v="31"/>
    <n v="34"/>
    <n v="0"/>
    <n v="0"/>
    <n v="0"/>
    <n v="0"/>
    <n v="0"/>
    <n v="0"/>
    <n v="0"/>
    <n v="0"/>
    <n v="0"/>
    <n v="0"/>
    <n v="1492630.4210526317"/>
    <n v="1673738.971962617"/>
    <n v="1492630.4210526317"/>
    <n v="1673738.971962617"/>
  </r>
  <r>
    <x v="2"/>
    <s v="North Arkansas College"/>
    <m/>
    <n v="107460"/>
    <x v="9"/>
    <m/>
    <m/>
    <n v="0"/>
    <m/>
    <m/>
    <m/>
    <m/>
    <m/>
    <n v="0"/>
    <m/>
    <m/>
    <n v="1"/>
    <m/>
    <m/>
    <m/>
    <m/>
    <m/>
    <n v="2"/>
    <m/>
    <n v="6"/>
    <n v="8"/>
    <m/>
    <m/>
    <n v="7"/>
    <m/>
    <m/>
    <n v="7"/>
    <m/>
    <n v="41"/>
    <n v="40"/>
    <n v="1"/>
    <m/>
    <n v="8"/>
    <m/>
    <n v="1"/>
    <n v="6"/>
    <m/>
    <m/>
    <m/>
    <m/>
    <m/>
    <m/>
    <m/>
    <m/>
    <m/>
    <m/>
    <m/>
    <n v="3"/>
    <m/>
    <m/>
    <m/>
    <m/>
    <m/>
    <n v="2"/>
    <m/>
    <m/>
    <m/>
    <n v="210147"/>
    <n v="727635"/>
    <n v="895338"/>
    <n v="2455594"/>
    <n v="2409101"/>
    <m/>
    <m/>
    <m/>
    <n v="304701"/>
    <n v="0"/>
    <n v="0"/>
    <n v="0"/>
    <n v="33"/>
    <n v="131"/>
    <n v="156"/>
    <n v="479"/>
    <n v="432"/>
    <n v="0"/>
    <n v="0"/>
    <n v="0"/>
    <n v="51"/>
    <n v="0"/>
    <n v="0"/>
    <n v="0"/>
    <n v="6368.090909090909"/>
    <n v="5554.4656488549617"/>
    <n v="5739.3461538461543"/>
    <n v="5126.5010438413365"/>
    <n v="5576.6226851851852"/>
    <n v="0"/>
    <n v="0"/>
    <n v="0"/>
    <n v="5974.5294117647063"/>
    <n v="0"/>
    <n v="0"/>
    <n v="0"/>
    <n v="57312.818181818184"/>
    <n v="49990.190839694653"/>
    <n v="51654.11538461539"/>
    <n v="46138.509394572029"/>
    <n v="50189.604166666664"/>
    <n v="0"/>
    <n v="0"/>
    <n v="0"/>
    <n v="53770.764705882357"/>
    <n v="46920.882188112562"/>
    <n v="51077.185514648758"/>
    <n v="0"/>
    <n v="0"/>
    <n v="0"/>
    <n v="3"/>
    <n v="13"/>
    <n v="15"/>
    <n v="51"/>
    <n v="46"/>
    <n v="0"/>
    <n v="0"/>
    <n v="0"/>
    <n v="5"/>
    <n v="64"/>
    <n v="69"/>
    <n v="0"/>
    <n v="0"/>
    <n v="0"/>
    <n v="171938.45454545456"/>
    <n v="649872.48091603047"/>
    <n v="774811.73076923087"/>
    <n v="2353063.9791231733"/>
    <n v="2308721.7916666665"/>
    <n v="0"/>
    <n v="0"/>
    <n v="0"/>
    <n v="268853.82352941181"/>
    <n v="3002936.460039204"/>
    <n v="3524325.8005107641"/>
  </r>
  <r>
    <x v="2"/>
    <s v="Ozarka College "/>
    <m/>
    <n v="107549"/>
    <x v="9"/>
    <m/>
    <m/>
    <n v="0"/>
    <m/>
    <m/>
    <m/>
    <m/>
    <m/>
    <n v="0"/>
    <m/>
    <m/>
    <n v="0"/>
    <m/>
    <m/>
    <m/>
    <m/>
    <m/>
    <n v="0"/>
    <m/>
    <m/>
    <n v="0"/>
    <m/>
    <m/>
    <m/>
    <m/>
    <m/>
    <n v="0"/>
    <m/>
    <n v="33"/>
    <n v="0"/>
    <m/>
    <m/>
    <n v="6"/>
    <m/>
    <n v="2"/>
    <n v="0"/>
    <m/>
    <m/>
    <m/>
    <m/>
    <m/>
    <m/>
    <m/>
    <m/>
    <m/>
    <m/>
    <m/>
    <n v="26"/>
    <m/>
    <m/>
    <m/>
    <m/>
    <m/>
    <n v="5"/>
    <m/>
    <m/>
    <m/>
    <m/>
    <m/>
    <m/>
    <n v="1765152"/>
    <m/>
    <m/>
    <m/>
    <m/>
    <n v="2805218"/>
    <n v="0"/>
    <n v="0"/>
    <n v="0"/>
    <n v="0"/>
    <n v="0"/>
    <n v="0"/>
    <n v="387"/>
    <n v="0"/>
    <n v="0"/>
    <n v="0"/>
    <n v="0"/>
    <n v="294"/>
    <n v="0"/>
    <n v="0"/>
    <n v="0"/>
    <n v="0"/>
    <n v="0"/>
    <n v="0"/>
    <n v="4561.1162790697672"/>
    <n v="0"/>
    <n v="0"/>
    <n v="0"/>
    <n v="0"/>
    <n v="9541.5578231292511"/>
    <n v="0"/>
    <n v="0"/>
    <n v="0"/>
    <n v="0"/>
    <n v="0"/>
    <n v="0"/>
    <n v="41050.046511627908"/>
    <n v="0"/>
    <n v="0"/>
    <n v="0"/>
    <n v="0"/>
    <n v="85874.020408163255"/>
    <n v="41050.046511627908"/>
    <n v="85874.020408163255"/>
    <n v="0"/>
    <n v="0"/>
    <n v="0"/>
    <n v="0"/>
    <n v="0"/>
    <n v="0"/>
    <n v="41"/>
    <n v="0"/>
    <n v="0"/>
    <n v="0"/>
    <n v="0"/>
    <n v="31"/>
    <n v="41"/>
    <n v="31"/>
    <n v="0"/>
    <n v="0"/>
    <n v="0"/>
    <n v="0"/>
    <n v="0"/>
    <n v="0"/>
    <n v="1683051.9069767443"/>
    <n v="0"/>
    <n v="0"/>
    <n v="0"/>
    <n v="0"/>
    <n v="2662094.6326530608"/>
    <n v="1683051.9069767443"/>
    <n v="2662094.6326530608"/>
  </r>
  <r>
    <x v="2"/>
    <s v="Phillips Community College of the Univ of Arkansas"/>
    <m/>
    <n v="107619"/>
    <x v="9"/>
    <m/>
    <m/>
    <n v="0"/>
    <m/>
    <m/>
    <m/>
    <m/>
    <m/>
    <n v="0"/>
    <m/>
    <m/>
    <n v="0"/>
    <m/>
    <m/>
    <m/>
    <m/>
    <m/>
    <n v="0"/>
    <m/>
    <m/>
    <n v="0"/>
    <m/>
    <m/>
    <m/>
    <m/>
    <m/>
    <n v="0"/>
    <m/>
    <n v="53"/>
    <n v="0"/>
    <m/>
    <m/>
    <n v="5"/>
    <m/>
    <m/>
    <n v="0"/>
    <m/>
    <m/>
    <m/>
    <m/>
    <m/>
    <m/>
    <m/>
    <m/>
    <m/>
    <m/>
    <m/>
    <n v="39"/>
    <m/>
    <m/>
    <m/>
    <m/>
    <m/>
    <n v="15"/>
    <m/>
    <m/>
    <m/>
    <m/>
    <m/>
    <m/>
    <n v="2392605"/>
    <m/>
    <m/>
    <m/>
    <m/>
    <n v="2711372"/>
    <n v="0"/>
    <n v="0"/>
    <n v="0"/>
    <n v="0"/>
    <n v="0"/>
    <n v="0"/>
    <n v="532"/>
    <n v="0"/>
    <n v="0"/>
    <n v="0"/>
    <n v="0"/>
    <n v="531"/>
    <n v="0"/>
    <n v="0"/>
    <n v="0"/>
    <n v="0"/>
    <n v="0"/>
    <n v="0"/>
    <n v="4497.3778195488721"/>
    <n v="0"/>
    <n v="0"/>
    <n v="0"/>
    <n v="0"/>
    <n v="5106.1619585687386"/>
    <n v="0"/>
    <n v="0"/>
    <n v="0"/>
    <n v="0"/>
    <n v="0"/>
    <n v="0"/>
    <n v="40476.400375939847"/>
    <n v="0"/>
    <n v="0"/>
    <n v="0"/>
    <n v="0"/>
    <n v="45955.457627118645"/>
    <n v="40476.400375939847"/>
    <n v="45955.457627118645"/>
    <n v="0"/>
    <n v="0"/>
    <n v="0"/>
    <n v="0"/>
    <n v="0"/>
    <n v="0"/>
    <n v="58"/>
    <n v="0"/>
    <n v="0"/>
    <n v="0"/>
    <n v="0"/>
    <n v="54"/>
    <n v="58"/>
    <n v="54"/>
    <n v="0"/>
    <n v="0"/>
    <n v="0"/>
    <n v="0"/>
    <n v="0"/>
    <n v="0"/>
    <n v="2347631.2218045113"/>
    <n v="0"/>
    <n v="0"/>
    <n v="0"/>
    <n v="0"/>
    <n v="2481594.7118644067"/>
    <n v="2347631.2218045113"/>
    <n v="2481594.7118644067"/>
  </r>
  <r>
    <x v="2"/>
    <s v="Rich Mountain Community College "/>
    <m/>
    <n v="107743"/>
    <x v="9"/>
    <m/>
    <m/>
    <n v="0"/>
    <m/>
    <m/>
    <m/>
    <m/>
    <m/>
    <n v="0"/>
    <m/>
    <m/>
    <n v="0"/>
    <m/>
    <m/>
    <m/>
    <m/>
    <m/>
    <n v="0"/>
    <m/>
    <m/>
    <n v="0"/>
    <m/>
    <m/>
    <m/>
    <m/>
    <m/>
    <n v="0"/>
    <m/>
    <n v="15"/>
    <n v="18"/>
    <n v="3"/>
    <m/>
    <n v="3"/>
    <m/>
    <n v="1"/>
    <n v="3"/>
    <m/>
    <m/>
    <m/>
    <m/>
    <m/>
    <m/>
    <m/>
    <m/>
    <m/>
    <m/>
    <m/>
    <n v="0"/>
    <m/>
    <m/>
    <m/>
    <m/>
    <m/>
    <n v="0"/>
    <m/>
    <m/>
    <m/>
    <m/>
    <m/>
    <m/>
    <n v="975217"/>
    <n v="1228198"/>
    <m/>
    <m/>
    <m/>
    <m/>
    <n v="0"/>
    <n v="0"/>
    <n v="0"/>
    <n v="0"/>
    <n v="0"/>
    <n v="0"/>
    <n v="210"/>
    <n v="198"/>
    <n v="0"/>
    <n v="0"/>
    <n v="0"/>
    <n v="0"/>
    <n v="0"/>
    <n v="0"/>
    <n v="0"/>
    <n v="0"/>
    <n v="0"/>
    <n v="0"/>
    <n v="4643.890476190476"/>
    <n v="6203.0202020202023"/>
    <n v="0"/>
    <n v="0"/>
    <n v="0"/>
    <n v="0"/>
    <n v="0"/>
    <n v="0"/>
    <n v="0"/>
    <n v="0"/>
    <n v="0"/>
    <n v="0"/>
    <n v="41795.014285714286"/>
    <n v="55827.181818181823"/>
    <n v="0"/>
    <n v="0"/>
    <n v="0"/>
    <n v="0"/>
    <n v="41795.014285714286"/>
    <n v="55827.181818181823"/>
    <n v="0"/>
    <n v="0"/>
    <n v="0"/>
    <n v="0"/>
    <n v="0"/>
    <n v="0"/>
    <n v="22"/>
    <n v="21"/>
    <n v="0"/>
    <n v="0"/>
    <n v="0"/>
    <n v="0"/>
    <n v="22"/>
    <n v="21"/>
    <n v="0"/>
    <n v="0"/>
    <n v="0"/>
    <n v="0"/>
    <n v="0"/>
    <n v="0"/>
    <n v="919490.3142857143"/>
    <n v="1172370.8181818184"/>
    <n v="0"/>
    <n v="0"/>
    <n v="0"/>
    <n v="0"/>
    <n v="919490.3142857143"/>
    <n v="1172370.8181818184"/>
  </r>
  <r>
    <x v="2"/>
    <s v="South Arkansas Community College"/>
    <m/>
    <n v="107974"/>
    <x v="9"/>
    <m/>
    <n v="9"/>
    <n v="1"/>
    <m/>
    <m/>
    <m/>
    <m/>
    <n v="4"/>
    <n v="0"/>
    <m/>
    <n v="3"/>
    <n v="1"/>
    <m/>
    <m/>
    <m/>
    <m/>
    <n v="1"/>
    <n v="0"/>
    <m/>
    <n v="5"/>
    <n v="1"/>
    <m/>
    <m/>
    <m/>
    <m/>
    <n v="4"/>
    <n v="0"/>
    <m/>
    <n v="23"/>
    <n v="47"/>
    <m/>
    <m/>
    <m/>
    <m/>
    <n v="10"/>
    <n v="1"/>
    <m/>
    <m/>
    <m/>
    <m/>
    <m/>
    <m/>
    <m/>
    <m/>
    <m/>
    <m/>
    <m/>
    <n v="0"/>
    <m/>
    <m/>
    <m/>
    <m/>
    <m/>
    <n v="0"/>
    <n v="761157"/>
    <n v="46684"/>
    <n v="170052"/>
    <n v="39579"/>
    <n v="423738"/>
    <n v="49109"/>
    <n v="1427877"/>
    <n v="2288346"/>
    <m/>
    <m/>
    <m/>
    <m/>
    <n v="129"/>
    <n v="9"/>
    <n v="39"/>
    <n v="9"/>
    <n v="93"/>
    <n v="9"/>
    <n v="327"/>
    <n v="435"/>
    <n v="0"/>
    <n v="0"/>
    <n v="0"/>
    <n v="0"/>
    <n v="5900.4418604651164"/>
    <n v="5187.1111111111113"/>
    <n v="4360.3076923076924"/>
    <n v="4397.666666666667"/>
    <n v="4556.322580645161"/>
    <n v="5456.5555555555557"/>
    <n v="4366.5963302752298"/>
    <n v="5260.565517241379"/>
    <n v="0"/>
    <n v="0"/>
    <n v="0"/>
    <n v="0"/>
    <n v="53103.976744186046"/>
    <n v="46684"/>
    <n v="39242.769230769234"/>
    <n v="39579"/>
    <n v="41006.903225806447"/>
    <n v="49109"/>
    <n v="39299.366972477066"/>
    <n v="47345.089655172414"/>
    <n v="0"/>
    <n v="0"/>
    <n v="0"/>
    <n v="0"/>
    <n v="42597.695147821978"/>
    <n v="47214.437322515209"/>
    <n v="13"/>
    <n v="1"/>
    <n v="4"/>
    <n v="1"/>
    <n v="9"/>
    <n v="1"/>
    <n v="33"/>
    <n v="48"/>
    <n v="0"/>
    <n v="0"/>
    <n v="0"/>
    <n v="0"/>
    <n v="59"/>
    <n v="51"/>
    <n v="690351.69767441857"/>
    <n v="46684"/>
    <n v="156971.07692307694"/>
    <n v="39579"/>
    <n v="369062.129032258"/>
    <n v="49109"/>
    <n v="1296879.1100917433"/>
    <n v="2272564.3034482757"/>
    <n v="0"/>
    <n v="0"/>
    <n v="0"/>
    <n v="0"/>
    <n v="2513264.0137214968"/>
    <n v="2407936.3034482757"/>
  </r>
  <r>
    <x v="2"/>
    <s v="Southeast Arkansas College"/>
    <m/>
    <n v="107637"/>
    <x v="9"/>
    <m/>
    <m/>
    <n v="0"/>
    <m/>
    <m/>
    <m/>
    <m/>
    <m/>
    <n v="0"/>
    <m/>
    <m/>
    <n v="0"/>
    <m/>
    <m/>
    <m/>
    <m/>
    <m/>
    <n v="0"/>
    <m/>
    <m/>
    <n v="0"/>
    <m/>
    <m/>
    <m/>
    <m/>
    <m/>
    <n v="0"/>
    <m/>
    <n v="40"/>
    <n v="32"/>
    <n v="2"/>
    <m/>
    <m/>
    <m/>
    <n v="3"/>
    <n v="0"/>
    <m/>
    <m/>
    <m/>
    <m/>
    <m/>
    <m/>
    <m/>
    <m/>
    <m/>
    <m/>
    <m/>
    <n v="0"/>
    <m/>
    <m/>
    <m/>
    <m/>
    <m/>
    <n v="0"/>
    <m/>
    <m/>
    <m/>
    <m/>
    <m/>
    <m/>
    <n v="2203188"/>
    <n v="1607241"/>
    <m/>
    <m/>
    <m/>
    <m/>
    <n v="0"/>
    <n v="0"/>
    <n v="0"/>
    <n v="0"/>
    <n v="0"/>
    <n v="0"/>
    <n v="416"/>
    <n v="288"/>
    <n v="0"/>
    <n v="0"/>
    <n v="0"/>
    <n v="0"/>
    <n v="0"/>
    <n v="0"/>
    <n v="0"/>
    <n v="0"/>
    <n v="0"/>
    <n v="0"/>
    <n v="5296.125"/>
    <n v="5580.697916666667"/>
    <n v="0"/>
    <n v="0"/>
    <n v="0"/>
    <n v="0"/>
    <n v="0"/>
    <n v="0"/>
    <n v="0"/>
    <n v="0"/>
    <n v="0"/>
    <n v="0"/>
    <n v="47665.125"/>
    <n v="50226.28125"/>
    <n v="0"/>
    <n v="0"/>
    <n v="0"/>
    <n v="0"/>
    <n v="47665.125"/>
    <n v="50226.28125"/>
    <n v="0"/>
    <n v="0"/>
    <n v="0"/>
    <n v="0"/>
    <n v="0"/>
    <n v="0"/>
    <n v="45"/>
    <n v="32"/>
    <n v="0"/>
    <n v="0"/>
    <n v="0"/>
    <n v="0"/>
    <n v="45"/>
    <n v="32"/>
    <n v="0"/>
    <n v="0"/>
    <n v="0"/>
    <n v="0"/>
    <n v="0"/>
    <n v="0"/>
    <n v="2144930.625"/>
    <n v="1607241"/>
    <n v="0"/>
    <n v="0"/>
    <n v="0"/>
    <n v="0"/>
    <n v="2144930.625"/>
    <n v="1607241"/>
  </r>
  <r>
    <x v="2"/>
    <s v="Southern Arkansas University Tech"/>
    <m/>
    <n v="107992"/>
    <x v="9"/>
    <m/>
    <m/>
    <n v="0"/>
    <m/>
    <m/>
    <m/>
    <m/>
    <m/>
    <n v="0"/>
    <m/>
    <m/>
    <n v="0"/>
    <m/>
    <m/>
    <m/>
    <m/>
    <m/>
    <n v="0"/>
    <m/>
    <m/>
    <n v="0"/>
    <m/>
    <m/>
    <m/>
    <m/>
    <m/>
    <n v="0"/>
    <m/>
    <m/>
    <n v="0"/>
    <m/>
    <m/>
    <m/>
    <m/>
    <m/>
    <n v="0"/>
    <m/>
    <m/>
    <m/>
    <m/>
    <m/>
    <m/>
    <m/>
    <m/>
    <m/>
    <m/>
    <n v="17"/>
    <n v="18"/>
    <n v="1"/>
    <m/>
    <n v="3"/>
    <m/>
    <n v="7"/>
    <n v="9"/>
    <m/>
    <m/>
    <m/>
    <m/>
    <m/>
    <m/>
    <m/>
    <m/>
    <m/>
    <m/>
    <n v="1243530"/>
    <n v="1450776"/>
    <n v="0"/>
    <n v="0"/>
    <n v="0"/>
    <n v="0"/>
    <n v="0"/>
    <n v="0"/>
    <n v="0"/>
    <n v="0"/>
    <n v="0"/>
    <n v="0"/>
    <n v="280"/>
    <n v="270"/>
    <n v="0"/>
    <n v="0"/>
    <n v="0"/>
    <n v="0"/>
    <n v="0"/>
    <n v="0"/>
    <n v="0"/>
    <n v="0"/>
    <n v="0"/>
    <n v="0"/>
    <n v="4441.1785714285716"/>
    <n v="5373.2444444444445"/>
    <n v="0"/>
    <n v="0"/>
    <n v="0"/>
    <n v="0"/>
    <n v="0"/>
    <n v="0"/>
    <n v="0"/>
    <n v="0"/>
    <n v="0"/>
    <n v="0"/>
    <n v="39970.607142857145"/>
    <n v="48359.199999999997"/>
    <n v="39970.607142857145"/>
    <n v="48359.199999999997"/>
    <n v="0"/>
    <n v="0"/>
    <n v="0"/>
    <n v="0"/>
    <n v="0"/>
    <n v="0"/>
    <n v="0"/>
    <n v="0"/>
    <n v="0"/>
    <n v="0"/>
    <n v="28"/>
    <n v="27"/>
    <n v="28"/>
    <n v="27"/>
    <n v="0"/>
    <n v="0"/>
    <n v="0"/>
    <n v="0"/>
    <n v="0"/>
    <n v="0"/>
    <n v="0"/>
    <n v="0"/>
    <n v="0"/>
    <n v="0"/>
    <n v="1119177"/>
    <n v="1305698.3999999999"/>
    <n v="1119177"/>
    <n v="1305698.3999999999"/>
  </r>
  <r>
    <x v="2"/>
    <s v="University of Arkansas Community College at Batesville"/>
    <m/>
    <n v="106999"/>
    <x v="9"/>
    <m/>
    <m/>
    <n v="0"/>
    <m/>
    <m/>
    <m/>
    <m/>
    <m/>
    <n v="0"/>
    <m/>
    <m/>
    <n v="0"/>
    <m/>
    <m/>
    <m/>
    <m/>
    <m/>
    <n v="0"/>
    <m/>
    <m/>
    <n v="0"/>
    <m/>
    <m/>
    <m/>
    <m/>
    <m/>
    <n v="0"/>
    <m/>
    <n v="20"/>
    <n v="0"/>
    <n v="2"/>
    <m/>
    <n v="12"/>
    <m/>
    <n v="5"/>
    <n v="0"/>
    <m/>
    <m/>
    <m/>
    <m/>
    <m/>
    <m/>
    <m/>
    <m/>
    <m/>
    <m/>
    <m/>
    <n v="20"/>
    <m/>
    <m/>
    <m/>
    <m/>
    <m/>
    <n v="10"/>
    <m/>
    <m/>
    <m/>
    <m/>
    <m/>
    <m/>
    <n v="1787328"/>
    <m/>
    <m/>
    <m/>
    <m/>
    <n v="1457931"/>
    <n v="0"/>
    <n v="0"/>
    <n v="0"/>
    <n v="0"/>
    <n v="0"/>
    <n v="0"/>
    <n v="392"/>
    <n v="0"/>
    <n v="0"/>
    <n v="0"/>
    <n v="0"/>
    <n v="300"/>
    <n v="0"/>
    <n v="0"/>
    <n v="0"/>
    <n v="0"/>
    <n v="0"/>
    <n v="0"/>
    <n v="4559.5102040816328"/>
    <n v="0"/>
    <n v="0"/>
    <n v="0"/>
    <n v="0"/>
    <n v="4859.7700000000004"/>
    <n v="0"/>
    <n v="0"/>
    <n v="0"/>
    <n v="0"/>
    <n v="0"/>
    <n v="0"/>
    <n v="41035.591836734697"/>
    <n v="0"/>
    <n v="0"/>
    <n v="0"/>
    <n v="0"/>
    <n v="43737.930000000008"/>
    <n v="41035.591836734697"/>
    <n v="43737.930000000008"/>
    <n v="0"/>
    <n v="0"/>
    <n v="0"/>
    <n v="0"/>
    <n v="0"/>
    <n v="0"/>
    <n v="39"/>
    <n v="0"/>
    <n v="0"/>
    <n v="0"/>
    <n v="0"/>
    <n v="30"/>
    <n v="39"/>
    <n v="30"/>
    <n v="0"/>
    <n v="0"/>
    <n v="0"/>
    <n v="0"/>
    <n v="0"/>
    <n v="0"/>
    <n v="1600388.0816326533"/>
    <n v="0"/>
    <n v="0"/>
    <n v="0"/>
    <n v="0"/>
    <n v="1312137.9000000001"/>
    <n v="1600388.0816326533"/>
    <n v="1312137.9000000001"/>
  </r>
  <r>
    <x v="2"/>
    <s v="University of Arkansas Community College at Hope"/>
    <m/>
    <n v="107725"/>
    <x v="9"/>
    <m/>
    <m/>
    <n v="0"/>
    <m/>
    <m/>
    <m/>
    <m/>
    <m/>
    <n v="0"/>
    <m/>
    <m/>
    <n v="0"/>
    <m/>
    <m/>
    <m/>
    <m/>
    <m/>
    <n v="0"/>
    <m/>
    <m/>
    <n v="0"/>
    <m/>
    <m/>
    <m/>
    <m/>
    <m/>
    <n v="0"/>
    <m/>
    <n v="31"/>
    <n v="36"/>
    <n v="1"/>
    <m/>
    <n v="2"/>
    <m/>
    <n v="6"/>
    <n v="6"/>
    <m/>
    <m/>
    <m/>
    <m/>
    <m/>
    <m/>
    <m/>
    <m/>
    <m/>
    <m/>
    <m/>
    <n v="0"/>
    <m/>
    <m/>
    <m/>
    <m/>
    <n v="2"/>
    <n v="0"/>
    <m/>
    <m/>
    <m/>
    <m/>
    <m/>
    <m/>
    <n v="1775646"/>
    <n v="1801945"/>
    <m/>
    <m/>
    <n v="100000"/>
    <m/>
    <n v="0"/>
    <n v="0"/>
    <n v="0"/>
    <n v="0"/>
    <n v="0"/>
    <n v="0"/>
    <n v="383"/>
    <n v="396"/>
    <n v="0"/>
    <n v="0"/>
    <n v="24"/>
    <n v="0"/>
    <n v="0"/>
    <n v="0"/>
    <n v="0"/>
    <n v="0"/>
    <n v="0"/>
    <n v="0"/>
    <n v="4636.1514360313313"/>
    <n v="4550.3661616161617"/>
    <n v="0"/>
    <n v="0"/>
    <n v="4166.666666666667"/>
    <n v="0"/>
    <n v="0"/>
    <n v="0"/>
    <n v="0"/>
    <n v="0"/>
    <n v="0"/>
    <n v="0"/>
    <n v="41725.362924281981"/>
    <n v="40953.295454545456"/>
    <n v="0"/>
    <n v="0"/>
    <n v="37500"/>
    <n v="0"/>
    <n v="41524.15516598284"/>
    <n v="40953.295454545456"/>
    <n v="0"/>
    <n v="0"/>
    <n v="0"/>
    <n v="0"/>
    <n v="0"/>
    <n v="0"/>
    <n v="40"/>
    <n v="42"/>
    <n v="0"/>
    <n v="0"/>
    <n v="2"/>
    <n v="0"/>
    <n v="42"/>
    <n v="42"/>
    <n v="0"/>
    <n v="0"/>
    <n v="0"/>
    <n v="0"/>
    <n v="0"/>
    <n v="0"/>
    <n v="1669014.5169712792"/>
    <n v="1720038.4090909092"/>
    <n v="0"/>
    <n v="0"/>
    <n v="75000"/>
    <n v="0"/>
    <n v="1744014.5169712794"/>
    <n v="1720038.4090909092"/>
  </r>
  <r>
    <x v="2"/>
    <s v="University of Arkansas Community College at Morrilton"/>
    <m/>
    <n v="107585"/>
    <x v="9"/>
    <m/>
    <m/>
    <n v="0"/>
    <m/>
    <m/>
    <m/>
    <m/>
    <m/>
    <n v="0"/>
    <m/>
    <m/>
    <n v="0"/>
    <m/>
    <m/>
    <m/>
    <m/>
    <m/>
    <n v="0"/>
    <m/>
    <m/>
    <n v="0"/>
    <m/>
    <m/>
    <m/>
    <m/>
    <m/>
    <n v="0"/>
    <m/>
    <n v="47"/>
    <n v="1"/>
    <m/>
    <m/>
    <m/>
    <m/>
    <n v="9"/>
    <m/>
    <m/>
    <m/>
    <m/>
    <m/>
    <m/>
    <m/>
    <m/>
    <m/>
    <m/>
    <m/>
    <m/>
    <n v="47"/>
    <m/>
    <m/>
    <m/>
    <m/>
    <m/>
    <n v="7"/>
    <m/>
    <m/>
    <m/>
    <m/>
    <m/>
    <m/>
    <n v="2629401"/>
    <n v="13582"/>
    <m/>
    <m/>
    <m/>
    <n v="2873334"/>
    <n v="0"/>
    <n v="0"/>
    <n v="0"/>
    <n v="0"/>
    <n v="0"/>
    <n v="0"/>
    <n v="531"/>
    <n v="9"/>
    <n v="0"/>
    <n v="0"/>
    <n v="0"/>
    <n v="507"/>
    <n v="0"/>
    <n v="0"/>
    <n v="0"/>
    <n v="0"/>
    <n v="0"/>
    <n v="0"/>
    <n v="4951.7909604519773"/>
    <n v="1509.1111111111111"/>
    <n v="0"/>
    <n v="0"/>
    <n v="0"/>
    <n v="5667.3254437869819"/>
    <n v="0"/>
    <n v="0"/>
    <n v="0"/>
    <n v="0"/>
    <n v="0"/>
    <n v="0"/>
    <n v="44566.118644067799"/>
    <n v="13582"/>
    <n v="0"/>
    <n v="0"/>
    <n v="0"/>
    <n v="51005.928994082838"/>
    <n v="44566.118644067799"/>
    <n v="50325.493921463152"/>
    <n v="0"/>
    <n v="0"/>
    <n v="0"/>
    <n v="0"/>
    <n v="0"/>
    <n v="0"/>
    <n v="56"/>
    <n v="1"/>
    <n v="0"/>
    <n v="0"/>
    <n v="0"/>
    <n v="54"/>
    <n v="56"/>
    <n v="55"/>
    <n v="0"/>
    <n v="0"/>
    <n v="0"/>
    <n v="0"/>
    <n v="0"/>
    <n v="0"/>
    <n v="2495702.6440677969"/>
    <n v="13582"/>
    <n v="0"/>
    <n v="0"/>
    <n v="0"/>
    <n v="2754320.1656804732"/>
    <n v="2495702.6440677969"/>
    <n v="2767902.1656804732"/>
  </r>
  <r>
    <x v="3"/>
    <s v="University of Delaware"/>
    <m/>
    <n v="130943"/>
    <x v="1"/>
    <m/>
    <n v="330"/>
    <n v="332"/>
    <n v="14"/>
    <n v="15"/>
    <n v="10"/>
    <n v="9"/>
    <n v="30"/>
    <n v="28"/>
    <m/>
    <n v="324"/>
    <n v="319"/>
    <n v="9"/>
    <n v="12"/>
    <n v="9"/>
    <n v="9"/>
    <n v="13"/>
    <n v="15"/>
    <m/>
    <n v="263"/>
    <n v="280"/>
    <n v="7"/>
    <n v="10"/>
    <n v="8"/>
    <n v="6"/>
    <n v="14"/>
    <n v="15"/>
    <m/>
    <n v="52"/>
    <n v="52"/>
    <n v="15"/>
    <n v="14"/>
    <n v="6"/>
    <n v="6"/>
    <n v="15"/>
    <n v="14"/>
    <m/>
    <m/>
    <m/>
    <m/>
    <m/>
    <m/>
    <m/>
    <m/>
    <m/>
    <m/>
    <m/>
    <m/>
    <m/>
    <m/>
    <m/>
    <m/>
    <m/>
    <m/>
    <n v="57677747"/>
    <n v="56997714"/>
    <n v="36777232"/>
    <n v="37417895"/>
    <n v="25966422"/>
    <n v="27676461"/>
    <n v="6322648"/>
    <n v="6362510"/>
    <m/>
    <m/>
    <m/>
    <m/>
    <n v="3580"/>
    <n v="3573"/>
    <n v="3261"/>
    <n v="3270"/>
    <n v="2693"/>
    <n v="2866"/>
    <n v="864"/>
    <n v="842"/>
    <n v="0"/>
    <n v="0"/>
    <n v="0"/>
    <n v="0"/>
    <n v="16111.10251396648"/>
    <n v="15952.340890008396"/>
    <n v="11277.90003066544"/>
    <n v="11442.781345565749"/>
    <n v="9642.1916078722606"/>
    <n v="9656.8251919050945"/>
    <n v="7317.8796296296296"/>
    <n v="7556.4251781472685"/>
    <n v="0"/>
    <n v="0"/>
    <n v="0"/>
    <n v="0"/>
    <n v="144999.92262569832"/>
    <n v="143571.06801007557"/>
    <n v="101501.10027598895"/>
    <n v="102985.03211009174"/>
    <n v="86779.724470850342"/>
    <n v="86911.426727145852"/>
    <n v="65860.916666666672"/>
    <n v="68007.826603325419"/>
    <n v="0"/>
    <n v="0"/>
    <n v="0"/>
    <n v="0"/>
    <n v="109784.00455621019"/>
    <n v="109655.90080544009"/>
    <n v="384"/>
    <n v="384"/>
    <n v="355"/>
    <n v="355"/>
    <n v="292"/>
    <n v="311"/>
    <n v="88"/>
    <n v="86"/>
    <n v="0"/>
    <n v="0"/>
    <n v="0"/>
    <n v="0"/>
    <n v="1119"/>
    <n v="1136"/>
    <n v="55679970.288268156"/>
    <n v="55131290.115869015"/>
    <n v="36032890.597976081"/>
    <n v="36559686.399082564"/>
    <n v="25339679.545488302"/>
    <n v="27029453.712142359"/>
    <n v="5795760.666666667"/>
    <n v="5848673.0878859861"/>
    <n v="0"/>
    <n v="0"/>
    <n v="0"/>
    <n v="0"/>
    <n v="122848301.09839921"/>
    <n v="124569103.31497994"/>
  </r>
  <r>
    <x v="3"/>
    <s v="Delaware State University"/>
    <m/>
    <n v="130934"/>
    <x v="3"/>
    <m/>
    <n v="28"/>
    <n v="29"/>
    <m/>
    <m/>
    <m/>
    <m/>
    <n v="10"/>
    <n v="14"/>
    <m/>
    <n v="83"/>
    <n v="81"/>
    <m/>
    <m/>
    <m/>
    <m/>
    <n v="22"/>
    <n v="22"/>
    <m/>
    <n v="50"/>
    <n v="44"/>
    <m/>
    <m/>
    <m/>
    <m/>
    <n v="5"/>
    <n v="9"/>
    <m/>
    <n v="15"/>
    <n v="14"/>
    <m/>
    <m/>
    <m/>
    <m/>
    <n v="1"/>
    <n v="1"/>
    <m/>
    <n v="7"/>
    <n v="8"/>
    <n v="3"/>
    <n v="3"/>
    <m/>
    <m/>
    <n v="6"/>
    <n v="8"/>
    <m/>
    <m/>
    <m/>
    <m/>
    <m/>
    <m/>
    <m/>
    <m/>
    <m/>
    <n v="3234628"/>
    <n v="4074652"/>
    <n v="7528834"/>
    <n v="8103373"/>
    <n v="3507565"/>
    <n v="3551998"/>
    <n v="835568"/>
    <n v="795071"/>
    <n v="773635"/>
    <n v="941571"/>
    <m/>
    <m/>
    <n v="372"/>
    <n v="429"/>
    <n v="1011"/>
    <n v="993"/>
    <n v="510"/>
    <n v="504"/>
    <n v="147"/>
    <n v="138"/>
    <n v="165"/>
    <n v="198"/>
    <n v="0"/>
    <n v="0"/>
    <n v="8695.2365591397847"/>
    <n v="9498.0233100233108"/>
    <n v="7446.9179030662708"/>
    <n v="8160.4964753272907"/>
    <n v="6877.5784313725489"/>
    <n v="7047.6150793650795"/>
    <n v="5684.1360544217687"/>
    <n v="5761.384057971014"/>
    <n v="4688.69696969697"/>
    <n v="4755.409090909091"/>
    <n v="0"/>
    <n v="0"/>
    <n v="78257.129032258061"/>
    <n v="85482.209790209803"/>
    <n v="67022.26112759643"/>
    <n v="73444.46827794562"/>
    <n v="61898.205882352937"/>
    <n v="63428.535714285717"/>
    <n v="51157.224489795917"/>
    <n v="51852.456521739128"/>
    <n v="42198.272727272728"/>
    <n v="42798.681818181816"/>
    <n v="0"/>
    <n v="0"/>
    <n v="64822.59826359104"/>
    <n v="69498.667162386715"/>
    <n v="38"/>
    <n v="43"/>
    <n v="105"/>
    <n v="103"/>
    <n v="55"/>
    <n v="53"/>
    <n v="16"/>
    <n v="15"/>
    <n v="16"/>
    <n v="19"/>
    <n v="0"/>
    <n v="0"/>
    <n v="230"/>
    <n v="233"/>
    <n v="2973770.9032258065"/>
    <n v="3675735.0209790217"/>
    <n v="7037337.418397625"/>
    <n v="7564780.2326283986"/>
    <n v="3404401.3235294116"/>
    <n v="3361712.3928571432"/>
    <n v="818515.59183673467"/>
    <n v="777786.84782608692"/>
    <n v="675172.36363636365"/>
    <n v="813174.95454545447"/>
    <n v="0"/>
    <n v="0"/>
    <n v="14909197.60062594"/>
    <n v="16193189.448836105"/>
  </r>
  <r>
    <x v="3"/>
    <s v="Delaware Technical and Community College--Terry"/>
    <s v="Met the criteria for Two-Year 1 in 2015-16. Now meeting criteria for Technical Instituition or College 1 in 2016-17"/>
    <n v="130907"/>
    <x v="7"/>
    <m/>
    <m/>
    <m/>
    <m/>
    <m/>
    <m/>
    <m/>
    <m/>
    <m/>
    <m/>
    <m/>
    <m/>
    <m/>
    <m/>
    <m/>
    <m/>
    <m/>
    <m/>
    <m/>
    <m/>
    <m/>
    <m/>
    <m/>
    <m/>
    <m/>
    <m/>
    <m/>
    <m/>
    <m/>
    <m/>
    <m/>
    <m/>
    <m/>
    <m/>
    <m/>
    <m/>
    <m/>
    <m/>
    <m/>
    <m/>
    <m/>
    <m/>
    <m/>
    <m/>
    <m/>
    <m/>
    <n v="0"/>
    <m/>
    <n v="265"/>
    <n v="256"/>
    <n v="41"/>
    <n v="51"/>
    <n v="94"/>
    <n v="102"/>
    <m/>
    <m/>
    <m/>
    <m/>
    <m/>
    <m/>
    <m/>
    <m/>
    <m/>
    <m/>
    <n v="28870432"/>
    <n v="30368101"/>
    <n v="0"/>
    <n v="0"/>
    <n v="0"/>
    <n v="0"/>
    <n v="0"/>
    <n v="0"/>
    <n v="0"/>
    <n v="0"/>
    <n v="0"/>
    <n v="0"/>
    <n v="4229"/>
    <n v="4345"/>
    <n v="0"/>
    <n v="0"/>
    <n v="0"/>
    <n v="0"/>
    <n v="0"/>
    <n v="0"/>
    <n v="0"/>
    <n v="0"/>
    <n v="0"/>
    <n v="0"/>
    <n v="6826.7751241428232"/>
    <n v="6989.2062140391254"/>
    <n v="0"/>
    <n v="0"/>
    <n v="0"/>
    <n v="0"/>
    <n v="0"/>
    <n v="0"/>
    <n v="0"/>
    <n v="0"/>
    <n v="0"/>
    <n v="0"/>
    <n v="61440.976117285405"/>
    <n v="62902.855926352131"/>
    <n v="61440.976117285405"/>
    <n v="62902.855926352124"/>
    <n v="0"/>
    <n v="0"/>
    <n v="0"/>
    <n v="0"/>
    <n v="0"/>
    <n v="0"/>
    <n v="0"/>
    <n v="0"/>
    <n v="0"/>
    <n v="0"/>
    <n v="400"/>
    <n v="409"/>
    <n v="400"/>
    <n v="409"/>
    <n v="0"/>
    <n v="0"/>
    <n v="0"/>
    <n v="0"/>
    <n v="0"/>
    <n v="0"/>
    <n v="0"/>
    <n v="0"/>
    <n v="0"/>
    <n v="0"/>
    <n v="24576390.446914162"/>
    <n v="25727268.07387802"/>
    <n v="24576390.446914162"/>
    <n v="25727268.07387802"/>
  </r>
  <r>
    <x v="4"/>
    <s v="Broward College "/>
    <m/>
    <n v="132709"/>
    <x v="12"/>
    <n v="0"/>
    <m/>
    <n v="56"/>
    <m/>
    <n v="5"/>
    <m/>
    <n v="0"/>
    <m/>
    <n v="0"/>
    <n v="0"/>
    <m/>
    <n v="21"/>
    <m/>
    <n v="4"/>
    <m/>
    <n v="0"/>
    <m/>
    <n v="0"/>
    <n v="0"/>
    <m/>
    <n v="256"/>
    <m/>
    <n v="16"/>
    <m/>
    <n v="3"/>
    <m/>
    <n v="0"/>
    <n v="0"/>
    <m/>
    <n v="12"/>
    <m/>
    <n v="13"/>
    <m/>
    <n v="4"/>
    <m/>
    <n v="0"/>
    <n v="0"/>
    <m/>
    <n v="0"/>
    <m/>
    <n v="0"/>
    <m/>
    <n v="0"/>
    <m/>
    <n v="0"/>
    <m/>
    <n v="432"/>
    <m/>
    <m/>
    <m/>
    <m/>
    <m/>
    <m/>
    <m/>
    <m/>
    <n v="4585772"/>
    <m/>
    <n v="1617110"/>
    <m/>
    <n v="15975339"/>
    <m/>
    <n v="1801729"/>
    <m/>
    <n v="0"/>
    <n v="25142468"/>
    <m/>
    <n v="0"/>
    <n v="554"/>
    <n v="0"/>
    <n v="229"/>
    <n v="0"/>
    <n v="2497"/>
    <n v="0"/>
    <n v="282"/>
    <n v="0"/>
    <n v="0"/>
    <n v="3888"/>
    <n v="0"/>
    <n v="0"/>
    <n v="8277.5667870036104"/>
    <n v="0"/>
    <n v="7061.6157205240179"/>
    <n v="0"/>
    <n v="6397.812975570685"/>
    <n v="0"/>
    <n v="6389.1099290780139"/>
    <n v="0"/>
    <n v="0"/>
    <n v="6466.6841563786011"/>
    <n v="0"/>
    <n v="0"/>
    <n v="74498.101083032496"/>
    <n v="0"/>
    <n v="63554.541484716159"/>
    <n v="0"/>
    <n v="57580.316780136163"/>
    <n v="0"/>
    <n v="57501.989361702123"/>
    <n v="0"/>
    <n v="0"/>
    <n v="58200.157407407409"/>
    <n v="0"/>
    <n v="58200.157407407409"/>
    <n v="60603.570536435109"/>
    <n v="0"/>
    <n v="61"/>
    <n v="0"/>
    <n v="25"/>
    <n v="0"/>
    <n v="275"/>
    <n v="0"/>
    <n v="29"/>
    <n v="0"/>
    <n v="0"/>
    <n v="432"/>
    <n v="0"/>
    <n v="432"/>
    <n v="390"/>
    <n v="0"/>
    <n v="4544384.1660649823"/>
    <n v="0"/>
    <n v="1588863.5371179041"/>
    <n v="0"/>
    <n v="15834587.114537446"/>
    <n v="0"/>
    <n v="1667557.6914893615"/>
    <n v="0"/>
    <n v="0"/>
    <n v="25142468"/>
    <n v="0"/>
    <n v="25142468"/>
    <n v="23635392.509209692"/>
  </r>
  <r>
    <x v="4"/>
    <s v="Chipola College "/>
    <m/>
    <n v="133021"/>
    <x v="12"/>
    <n v="0"/>
    <m/>
    <n v="0"/>
    <m/>
    <n v="8"/>
    <m/>
    <n v="0"/>
    <m/>
    <n v="0"/>
    <n v="0"/>
    <m/>
    <n v="0"/>
    <m/>
    <n v="3"/>
    <m/>
    <n v="0"/>
    <m/>
    <n v="0"/>
    <n v="0"/>
    <m/>
    <n v="0"/>
    <m/>
    <n v="7"/>
    <m/>
    <n v="0"/>
    <m/>
    <n v="0"/>
    <n v="0"/>
    <m/>
    <n v="0"/>
    <m/>
    <n v="19"/>
    <m/>
    <n v="0"/>
    <m/>
    <n v="0"/>
    <n v="0"/>
    <m/>
    <n v="0"/>
    <m/>
    <n v="4"/>
    <m/>
    <n v="0"/>
    <m/>
    <n v="0"/>
    <m/>
    <n v="46"/>
    <m/>
    <m/>
    <m/>
    <m/>
    <m/>
    <m/>
    <m/>
    <m/>
    <n v="495167"/>
    <m/>
    <n v="175375"/>
    <m/>
    <n v="376387"/>
    <m/>
    <n v="909247"/>
    <m/>
    <n v="198385"/>
    <n v="2353399"/>
    <m/>
    <n v="0"/>
    <n v="80"/>
    <n v="0"/>
    <n v="30"/>
    <n v="0"/>
    <n v="70"/>
    <n v="0"/>
    <n v="190"/>
    <n v="0"/>
    <n v="40"/>
    <n v="414"/>
    <n v="0"/>
    <n v="0"/>
    <n v="6189.5874999999996"/>
    <n v="0"/>
    <n v="5845.833333333333"/>
    <n v="0"/>
    <n v="5376.9571428571426"/>
    <n v="0"/>
    <n v="4785.5105263157893"/>
    <n v="0"/>
    <n v="4959.625"/>
    <n v="5684.5386473429953"/>
    <n v="0"/>
    <n v="0"/>
    <n v="55706.287499999999"/>
    <n v="0"/>
    <n v="52612.5"/>
    <n v="0"/>
    <n v="48392.614285714284"/>
    <n v="0"/>
    <n v="43069.594736842104"/>
    <n v="0"/>
    <n v="44636.625"/>
    <n v="51160.84782608696"/>
    <n v="0"/>
    <n v="51160.84782608696"/>
    <n v="47295.241463414633"/>
    <n v="0"/>
    <n v="8"/>
    <n v="0"/>
    <n v="3"/>
    <n v="0"/>
    <n v="7"/>
    <n v="0"/>
    <n v="19"/>
    <n v="0"/>
    <n v="4"/>
    <n v="46"/>
    <n v="0"/>
    <n v="46"/>
    <n v="41"/>
    <n v="0"/>
    <n v="445650.3"/>
    <n v="0"/>
    <n v="157837.5"/>
    <n v="0"/>
    <n v="338748.3"/>
    <n v="0"/>
    <n v="818322.29999999993"/>
    <n v="0"/>
    <n v="178546.5"/>
    <n v="2353399"/>
    <n v="0"/>
    <n v="2353399"/>
    <n v="1939104.9"/>
  </r>
  <r>
    <x v="4"/>
    <s v="Daytona State College "/>
    <m/>
    <n v="133386"/>
    <x v="12"/>
    <n v="0"/>
    <m/>
    <n v="100"/>
    <m/>
    <n v="0"/>
    <m/>
    <n v="0"/>
    <m/>
    <n v="21"/>
    <n v="0"/>
    <m/>
    <n v="82"/>
    <m/>
    <n v="0"/>
    <m/>
    <n v="0"/>
    <m/>
    <n v="8"/>
    <n v="0"/>
    <m/>
    <n v="44"/>
    <m/>
    <n v="0"/>
    <m/>
    <n v="0"/>
    <m/>
    <n v="1"/>
    <n v="0"/>
    <m/>
    <n v="11"/>
    <m/>
    <n v="0"/>
    <m/>
    <n v="0"/>
    <m/>
    <n v="0"/>
    <n v="0"/>
    <m/>
    <n v="0"/>
    <m/>
    <n v="0"/>
    <m/>
    <n v="0"/>
    <m/>
    <n v="0"/>
    <m/>
    <n v="295"/>
    <m/>
    <m/>
    <m/>
    <m/>
    <m/>
    <m/>
    <m/>
    <m/>
    <n v="8616000"/>
    <m/>
    <n v="5426100"/>
    <m/>
    <n v="2432100"/>
    <m/>
    <n v="512000"/>
    <m/>
    <n v="0"/>
    <n v="18121600"/>
    <m/>
    <n v="0"/>
    <n v="1152"/>
    <n v="0"/>
    <n v="834"/>
    <n v="0"/>
    <n v="408"/>
    <n v="0"/>
    <n v="99"/>
    <n v="0"/>
    <n v="0"/>
    <n v="2655"/>
    <n v="0"/>
    <n v="0"/>
    <n v="7479.166666666667"/>
    <n v="0"/>
    <n v="6506.1151079136689"/>
    <n v="0"/>
    <n v="5961.0294117647063"/>
    <n v="0"/>
    <n v="5171.7171717171714"/>
    <n v="0"/>
    <n v="0"/>
    <n v="6825.4613935969865"/>
    <n v="0"/>
    <n v="0"/>
    <n v="67312.5"/>
    <n v="0"/>
    <n v="58555.03597122302"/>
    <n v="0"/>
    <n v="53649.264705882357"/>
    <n v="0"/>
    <n v="46545.454545454544"/>
    <n v="0"/>
    <n v="0"/>
    <n v="61429.152542372874"/>
    <n v="0"/>
    <n v="61429.152542372867"/>
    <n v="61202.182206647107"/>
    <n v="0"/>
    <n v="121"/>
    <n v="0"/>
    <n v="90"/>
    <n v="0"/>
    <n v="45"/>
    <n v="0"/>
    <n v="11"/>
    <n v="0"/>
    <n v="0"/>
    <n v="295"/>
    <n v="0"/>
    <n v="295"/>
    <n v="267"/>
    <n v="0"/>
    <n v="8144812.5"/>
    <n v="0"/>
    <n v="5269953.2374100722"/>
    <n v="0"/>
    <n v="2414216.911764706"/>
    <n v="0"/>
    <n v="512000"/>
    <n v="0"/>
    <n v="0"/>
    <n v="18121599.999999996"/>
    <n v="0"/>
    <n v="18121599.999999996"/>
    <n v="16340982.649174778"/>
  </r>
  <r>
    <x v="4"/>
    <s v="Florida SouthWestern State College"/>
    <m/>
    <n v="133508"/>
    <x v="12"/>
    <n v="0"/>
    <m/>
    <n v="0"/>
    <m/>
    <n v="0"/>
    <m/>
    <n v="0"/>
    <m/>
    <n v="0"/>
    <n v="0"/>
    <m/>
    <n v="0"/>
    <m/>
    <n v="0"/>
    <m/>
    <n v="0"/>
    <m/>
    <n v="0"/>
    <n v="0"/>
    <m/>
    <n v="0"/>
    <m/>
    <n v="0"/>
    <m/>
    <n v="0"/>
    <m/>
    <n v="0"/>
    <n v="0"/>
    <m/>
    <n v="0"/>
    <m/>
    <n v="0"/>
    <m/>
    <n v="0"/>
    <m/>
    <n v="0"/>
    <n v="0"/>
    <m/>
    <n v="173"/>
    <m/>
    <n v="0"/>
    <m/>
    <n v="0"/>
    <m/>
    <n v="0"/>
    <m/>
    <n v="190"/>
    <m/>
    <m/>
    <m/>
    <m/>
    <m/>
    <m/>
    <m/>
    <m/>
    <n v="0"/>
    <m/>
    <n v="0"/>
    <m/>
    <n v="0"/>
    <m/>
    <n v="0"/>
    <m/>
    <n v="10000962"/>
    <n v="10875757"/>
    <m/>
    <n v="0"/>
    <n v="0"/>
    <n v="0"/>
    <n v="0"/>
    <n v="0"/>
    <n v="0"/>
    <n v="0"/>
    <n v="0"/>
    <n v="0"/>
    <n v="1557"/>
    <n v="1710"/>
    <n v="0"/>
    <n v="0"/>
    <n v="0"/>
    <n v="0"/>
    <n v="0"/>
    <n v="0"/>
    <n v="0"/>
    <n v="0"/>
    <n v="0"/>
    <n v="0"/>
    <n v="6423.2254335260113"/>
    <n v="6360.0918128654966"/>
    <n v="0"/>
    <n v="0"/>
    <n v="0"/>
    <n v="0"/>
    <n v="0"/>
    <n v="0"/>
    <n v="0"/>
    <n v="0"/>
    <n v="0"/>
    <n v="0"/>
    <n v="57809.028901734098"/>
    <n v="57240.826315789469"/>
    <n v="0"/>
    <n v="57240.826315789476"/>
    <n v="57809.028901734091"/>
    <n v="0"/>
    <n v="0"/>
    <n v="0"/>
    <n v="0"/>
    <n v="0"/>
    <n v="0"/>
    <n v="0"/>
    <n v="0"/>
    <n v="0"/>
    <n v="173"/>
    <n v="190"/>
    <n v="0"/>
    <n v="190"/>
    <n v="173"/>
    <n v="0"/>
    <n v="0"/>
    <n v="0"/>
    <n v="0"/>
    <n v="0"/>
    <n v="0"/>
    <n v="0"/>
    <n v="0"/>
    <n v="0"/>
    <n v="10000961.999999998"/>
    <n v="10875757"/>
    <n v="0"/>
    <n v="10875757"/>
    <n v="10000961.999999998"/>
  </r>
  <r>
    <x v="4"/>
    <s v="Florida State College at Jacksonville"/>
    <m/>
    <n v="133702"/>
    <x v="12"/>
    <n v="0"/>
    <m/>
    <n v="0"/>
    <m/>
    <n v="0"/>
    <m/>
    <n v="0"/>
    <m/>
    <n v="0"/>
    <n v="0"/>
    <m/>
    <n v="0"/>
    <m/>
    <n v="0"/>
    <m/>
    <n v="0"/>
    <m/>
    <n v="0"/>
    <n v="0"/>
    <m/>
    <n v="0"/>
    <m/>
    <n v="0"/>
    <m/>
    <n v="0"/>
    <m/>
    <n v="0"/>
    <n v="0"/>
    <m/>
    <n v="0"/>
    <m/>
    <n v="0"/>
    <m/>
    <n v="0"/>
    <m/>
    <n v="0"/>
    <n v="0"/>
    <m/>
    <n v="388"/>
    <m/>
    <n v="0"/>
    <m/>
    <n v="0"/>
    <m/>
    <n v="0"/>
    <m/>
    <n v="394"/>
    <m/>
    <m/>
    <m/>
    <m/>
    <m/>
    <m/>
    <m/>
    <m/>
    <n v="0"/>
    <m/>
    <n v="0"/>
    <m/>
    <n v="0"/>
    <m/>
    <n v="0"/>
    <m/>
    <n v="21146007"/>
    <n v="21592388"/>
    <m/>
    <n v="0"/>
    <n v="0"/>
    <n v="0"/>
    <n v="0"/>
    <n v="0"/>
    <n v="0"/>
    <n v="0"/>
    <n v="0"/>
    <n v="0"/>
    <n v="3492"/>
    <n v="3546"/>
    <n v="0"/>
    <n v="0"/>
    <n v="0"/>
    <n v="0"/>
    <n v="0"/>
    <n v="0"/>
    <n v="0"/>
    <n v="0"/>
    <n v="0"/>
    <n v="0"/>
    <n v="6055.5575601374567"/>
    <n v="6089.2239142695998"/>
    <n v="0"/>
    <n v="0"/>
    <n v="0"/>
    <n v="0"/>
    <n v="0"/>
    <n v="0"/>
    <n v="0"/>
    <n v="0"/>
    <n v="0"/>
    <n v="0"/>
    <n v="54500.018041237112"/>
    <n v="54803.015228426397"/>
    <n v="0"/>
    <n v="54803.015228426397"/>
    <n v="54500.018041237112"/>
    <n v="0"/>
    <n v="0"/>
    <n v="0"/>
    <n v="0"/>
    <n v="0"/>
    <n v="0"/>
    <n v="0"/>
    <n v="0"/>
    <n v="0"/>
    <n v="388"/>
    <n v="394"/>
    <n v="0"/>
    <n v="394"/>
    <n v="388"/>
    <n v="0"/>
    <n v="0"/>
    <n v="0"/>
    <n v="0"/>
    <n v="0"/>
    <n v="0"/>
    <n v="0"/>
    <n v="0"/>
    <n v="0"/>
    <n v="21146007"/>
    <n v="21592388"/>
    <n v="0"/>
    <n v="21592388"/>
    <n v="21146007"/>
  </r>
  <r>
    <x v="4"/>
    <s v="Gulf Coast State College "/>
    <m/>
    <n v="134343"/>
    <x v="12"/>
    <n v="0"/>
    <m/>
    <n v="0"/>
    <m/>
    <n v="14"/>
    <m/>
    <n v="0"/>
    <m/>
    <n v="5"/>
    <n v="0"/>
    <m/>
    <n v="0"/>
    <m/>
    <n v="24"/>
    <m/>
    <n v="0"/>
    <m/>
    <n v="10"/>
    <n v="0"/>
    <m/>
    <n v="0"/>
    <m/>
    <n v="35"/>
    <m/>
    <n v="0"/>
    <m/>
    <n v="6"/>
    <n v="0"/>
    <m/>
    <n v="0"/>
    <m/>
    <n v="4"/>
    <m/>
    <n v="0"/>
    <m/>
    <n v="7"/>
    <n v="0"/>
    <m/>
    <n v="0"/>
    <m/>
    <n v="0"/>
    <m/>
    <n v="0"/>
    <m/>
    <n v="44"/>
    <m/>
    <n v="105"/>
    <m/>
    <m/>
    <m/>
    <m/>
    <m/>
    <m/>
    <m/>
    <m/>
    <n v="1364218"/>
    <m/>
    <n v="2165531"/>
    <m/>
    <n v="2101455"/>
    <m/>
    <n v="497966"/>
    <m/>
    <n v="2043719"/>
    <n v="6118386"/>
    <m/>
    <n v="0"/>
    <n v="200"/>
    <n v="0"/>
    <n v="360"/>
    <n v="0"/>
    <n v="422"/>
    <n v="0"/>
    <n v="124"/>
    <n v="0"/>
    <n v="528"/>
    <n v="945"/>
    <n v="0"/>
    <n v="0"/>
    <n v="6821.09"/>
    <n v="0"/>
    <n v="6015.3638888888891"/>
    <n v="0"/>
    <n v="4979.7511848341228"/>
    <n v="0"/>
    <n v="4015.8548387096776"/>
    <n v="0"/>
    <n v="3870.679924242424"/>
    <n v="6474.4825396825399"/>
    <n v="0"/>
    <n v="0"/>
    <n v="61389.81"/>
    <n v="0"/>
    <n v="54138.275000000001"/>
    <n v="0"/>
    <n v="44817.760663507106"/>
    <n v="0"/>
    <n v="36142.693548387098"/>
    <n v="0"/>
    <n v="34836.119318181816"/>
    <n v="58270.342857142859"/>
    <n v="0"/>
    <n v="58270.342857142859"/>
    <n v="45469.763800241941"/>
    <n v="0"/>
    <n v="19"/>
    <n v="0"/>
    <n v="34"/>
    <n v="0"/>
    <n v="41"/>
    <n v="0"/>
    <n v="11"/>
    <n v="0"/>
    <n v="44"/>
    <n v="105"/>
    <n v="0"/>
    <n v="105"/>
    <n v="149"/>
    <n v="0"/>
    <n v="1166406.3899999999"/>
    <n v="0"/>
    <n v="1840701.35"/>
    <n v="0"/>
    <n v="1837528.1872037915"/>
    <n v="0"/>
    <n v="397569.62903225806"/>
    <n v="0"/>
    <n v="1532789.25"/>
    <n v="6118386"/>
    <n v="0"/>
    <n v="6118386"/>
    <n v="6774994.8062360492"/>
  </r>
  <r>
    <x v="4"/>
    <s v="Indian River State College "/>
    <m/>
    <n v="134608"/>
    <x v="12"/>
    <n v="0"/>
    <m/>
    <n v="0"/>
    <m/>
    <n v="39"/>
    <m/>
    <n v="0"/>
    <m/>
    <n v="1"/>
    <n v="0"/>
    <m/>
    <n v="0"/>
    <m/>
    <n v="54"/>
    <m/>
    <n v="3"/>
    <m/>
    <n v="0"/>
    <n v="0"/>
    <m/>
    <n v="0"/>
    <m/>
    <n v="91"/>
    <m/>
    <n v="7"/>
    <m/>
    <n v="0"/>
    <n v="0"/>
    <m/>
    <n v="0"/>
    <m/>
    <n v="37"/>
    <m/>
    <n v="2"/>
    <m/>
    <n v="0"/>
    <n v="0"/>
    <m/>
    <n v="0"/>
    <m/>
    <n v="9"/>
    <m/>
    <n v="0"/>
    <m/>
    <n v="0"/>
    <m/>
    <n v="229"/>
    <m/>
    <m/>
    <m/>
    <m/>
    <m/>
    <m/>
    <m/>
    <m/>
    <n v="4091376"/>
    <m/>
    <n v="5066169"/>
    <m/>
    <n v="7633407"/>
    <m/>
    <n v="2453685"/>
    <m/>
    <n v="530290"/>
    <n v="18760429"/>
    <m/>
    <n v="0"/>
    <n v="402"/>
    <n v="0"/>
    <n v="573"/>
    <n v="0"/>
    <n v="987"/>
    <n v="0"/>
    <n v="392"/>
    <n v="0"/>
    <n v="90"/>
    <n v="2061"/>
    <n v="0"/>
    <n v="0"/>
    <n v="10177.552238805971"/>
    <n v="0"/>
    <n v="8841.4816753926698"/>
    <n v="0"/>
    <n v="7733.9483282674773"/>
    <n v="0"/>
    <n v="6259.4005102040819"/>
    <n v="0"/>
    <n v="5892.1111111111113"/>
    <n v="9102.5856380397872"/>
    <n v="0"/>
    <n v="0"/>
    <n v="91597.970149253742"/>
    <n v="0"/>
    <n v="79573.33507853403"/>
    <n v="0"/>
    <n v="69605.534954407296"/>
    <n v="0"/>
    <n v="56334.604591836738"/>
    <n v="0"/>
    <n v="53029"/>
    <n v="81923.270742358087"/>
    <n v="0"/>
    <n v="81923.270742358101"/>
    <n v="72819.966708066408"/>
    <n v="0"/>
    <n v="40"/>
    <n v="0"/>
    <n v="57"/>
    <n v="0"/>
    <n v="98"/>
    <n v="0"/>
    <n v="39"/>
    <n v="0"/>
    <n v="9"/>
    <n v="229"/>
    <n v="0"/>
    <n v="229"/>
    <n v="243"/>
    <n v="0"/>
    <n v="3663918.8059701496"/>
    <n v="0"/>
    <n v="4535680.0994764399"/>
    <n v="0"/>
    <n v="6821342.4255319154"/>
    <n v="0"/>
    <n v="2197049.5790816327"/>
    <n v="0"/>
    <n v="477261"/>
    <n v="18760429.000000004"/>
    <n v="0"/>
    <n v="18760429.000000004"/>
    <n v="17695251.910060138"/>
  </r>
  <r>
    <x v="4"/>
    <s v="Miami Dade College "/>
    <m/>
    <n v="135717"/>
    <x v="12"/>
    <n v="0"/>
    <m/>
    <n v="0"/>
    <m/>
    <n v="179"/>
    <m/>
    <n v="0"/>
    <m/>
    <n v="0"/>
    <n v="0"/>
    <m/>
    <n v="0"/>
    <m/>
    <n v="272"/>
    <m/>
    <n v="0"/>
    <m/>
    <n v="0"/>
    <n v="0"/>
    <m/>
    <n v="0"/>
    <m/>
    <n v="171"/>
    <m/>
    <n v="0"/>
    <m/>
    <n v="0"/>
    <n v="0"/>
    <m/>
    <n v="0"/>
    <m/>
    <n v="132"/>
    <m/>
    <n v="0"/>
    <m/>
    <n v="0"/>
    <n v="0"/>
    <m/>
    <n v="0"/>
    <m/>
    <n v="0"/>
    <m/>
    <n v="0"/>
    <m/>
    <n v="0"/>
    <m/>
    <n v="765"/>
    <m/>
    <m/>
    <m/>
    <m/>
    <m/>
    <m/>
    <m/>
    <m/>
    <n v="15659420"/>
    <m/>
    <n v="19675637"/>
    <m/>
    <n v="10933525"/>
    <m/>
    <n v="7399858"/>
    <m/>
    <n v="0"/>
    <n v="54158156"/>
    <m/>
    <n v="0"/>
    <n v="1790"/>
    <n v="0"/>
    <n v="2720"/>
    <n v="0"/>
    <n v="1710"/>
    <n v="0"/>
    <n v="1320"/>
    <n v="0"/>
    <n v="0"/>
    <n v="6885"/>
    <n v="0"/>
    <n v="0"/>
    <n v="8748.2793296089385"/>
    <n v="0"/>
    <n v="7233.6900735294121"/>
    <n v="0"/>
    <n v="6393.874269005848"/>
    <n v="0"/>
    <n v="5605.9530303030306"/>
    <n v="0"/>
    <n v="0"/>
    <n v="7866.1083514887432"/>
    <n v="0"/>
    <n v="0"/>
    <n v="78734.513966480445"/>
    <n v="0"/>
    <n v="65103.210661764708"/>
    <n v="0"/>
    <n v="57544.868421052633"/>
    <n v="0"/>
    <n v="50453.577272727278"/>
    <n v="0"/>
    <n v="0"/>
    <n v="70794.975163398689"/>
    <n v="0"/>
    <n v="70794.975163398689"/>
    <n v="64060.472148541114"/>
    <n v="0"/>
    <n v="179"/>
    <n v="0"/>
    <n v="272"/>
    <n v="0"/>
    <n v="171"/>
    <n v="0"/>
    <n v="132"/>
    <n v="0"/>
    <n v="0"/>
    <n v="765"/>
    <n v="0"/>
    <n v="765"/>
    <n v="754"/>
    <n v="0"/>
    <n v="14093478"/>
    <n v="0"/>
    <n v="17708073.300000001"/>
    <n v="0"/>
    <n v="9840172.5"/>
    <n v="0"/>
    <n v="6659872.2000000011"/>
    <n v="0"/>
    <n v="0"/>
    <n v="54158156"/>
    <n v="0"/>
    <n v="54158156"/>
    <n v="48301596"/>
  </r>
  <r>
    <x v="4"/>
    <s v="Northwest Florida State College"/>
    <m/>
    <n v="136233"/>
    <x v="12"/>
    <n v="0"/>
    <m/>
    <n v="0"/>
    <m/>
    <n v="62"/>
    <m/>
    <n v="0"/>
    <m/>
    <n v="0"/>
    <n v="0"/>
    <m/>
    <n v="0"/>
    <m/>
    <n v="0"/>
    <m/>
    <n v="0"/>
    <m/>
    <n v="0"/>
    <n v="0"/>
    <m/>
    <n v="0"/>
    <m/>
    <n v="24"/>
    <m/>
    <n v="0"/>
    <m/>
    <n v="0"/>
    <n v="0"/>
    <m/>
    <n v="0"/>
    <m/>
    <n v="0"/>
    <m/>
    <n v="0"/>
    <m/>
    <n v="0"/>
    <n v="0"/>
    <m/>
    <n v="0"/>
    <m/>
    <n v="5"/>
    <m/>
    <n v="0"/>
    <m/>
    <n v="0"/>
    <m/>
    <n v="98"/>
    <m/>
    <m/>
    <m/>
    <m/>
    <m/>
    <m/>
    <m/>
    <m/>
    <n v="3682297"/>
    <m/>
    <n v="0"/>
    <m/>
    <n v="1066904"/>
    <m/>
    <n v="0"/>
    <m/>
    <n v="327151"/>
    <n v="5482557"/>
    <m/>
    <n v="0"/>
    <n v="620"/>
    <n v="0"/>
    <n v="0"/>
    <n v="0"/>
    <n v="240"/>
    <n v="0"/>
    <n v="0"/>
    <n v="0"/>
    <n v="50"/>
    <n v="882"/>
    <n v="0"/>
    <n v="0"/>
    <n v="5939.188709677419"/>
    <n v="0"/>
    <n v="0"/>
    <n v="0"/>
    <n v="4445.4333333333334"/>
    <n v="0"/>
    <n v="0"/>
    <n v="0"/>
    <n v="6543.02"/>
    <n v="6216.0510204081629"/>
    <n v="0"/>
    <n v="0"/>
    <n v="53452.698387096767"/>
    <n v="0"/>
    <n v="0"/>
    <n v="0"/>
    <n v="40008.9"/>
    <n v="0"/>
    <n v="0"/>
    <n v="0"/>
    <n v="58887.180000000008"/>
    <n v="55944.459183673469"/>
    <n v="0"/>
    <n v="55944.459183673469"/>
    <n v="50205.679120879118"/>
    <n v="0"/>
    <n v="62"/>
    <n v="0"/>
    <n v="0"/>
    <n v="0"/>
    <n v="24"/>
    <n v="0"/>
    <n v="0"/>
    <n v="0"/>
    <n v="5"/>
    <n v="98"/>
    <n v="0"/>
    <n v="98"/>
    <n v="91"/>
    <n v="0"/>
    <n v="3314067.2999999993"/>
    <n v="0"/>
    <n v="0"/>
    <n v="0"/>
    <n v="960213.60000000009"/>
    <n v="0"/>
    <n v="0"/>
    <n v="0"/>
    <n v="294435.90000000002"/>
    <n v="5482557"/>
    <n v="0"/>
    <n v="5482557"/>
    <n v="4568716.8"/>
  </r>
  <r>
    <x v="4"/>
    <s v="Palm Beach State College "/>
    <m/>
    <n v="136358"/>
    <x v="12"/>
    <n v="0"/>
    <m/>
    <n v="44"/>
    <m/>
    <n v="0"/>
    <m/>
    <n v="0"/>
    <m/>
    <n v="0"/>
    <n v="0"/>
    <m/>
    <n v="41"/>
    <m/>
    <n v="0"/>
    <m/>
    <n v="0"/>
    <m/>
    <n v="0"/>
    <n v="0"/>
    <m/>
    <n v="60"/>
    <m/>
    <n v="0"/>
    <m/>
    <n v="0"/>
    <m/>
    <n v="0"/>
    <n v="0"/>
    <m/>
    <n v="150"/>
    <m/>
    <n v="0"/>
    <m/>
    <n v="0"/>
    <m/>
    <n v="0"/>
    <n v="0"/>
    <m/>
    <n v="5"/>
    <m/>
    <n v="0"/>
    <m/>
    <n v="0"/>
    <m/>
    <n v="0"/>
    <m/>
    <n v="306"/>
    <m/>
    <m/>
    <m/>
    <m/>
    <m/>
    <m/>
    <m/>
    <m/>
    <n v="2847193"/>
    <m/>
    <n v="2409704"/>
    <m/>
    <n v="3274464"/>
    <m/>
    <n v="8171168"/>
    <m/>
    <n v="201441"/>
    <n v="17226630"/>
    <m/>
    <n v="0"/>
    <n v="396"/>
    <n v="0"/>
    <n v="369"/>
    <n v="0"/>
    <n v="540"/>
    <n v="0"/>
    <n v="1350"/>
    <n v="0"/>
    <n v="45"/>
    <n v="2754"/>
    <n v="0"/>
    <n v="0"/>
    <n v="7189.8813131313127"/>
    <n v="0"/>
    <n v="6530.3631436314363"/>
    <n v="0"/>
    <n v="6063.8222222222221"/>
    <n v="0"/>
    <n v="6052.7170370370368"/>
    <n v="0"/>
    <n v="4476.4666666666662"/>
    <n v="6255.1307189542486"/>
    <n v="0"/>
    <n v="0"/>
    <n v="64708.931818181816"/>
    <n v="0"/>
    <n v="58773.268292682929"/>
    <n v="0"/>
    <n v="54574.400000000001"/>
    <n v="0"/>
    <n v="54474.453333333331"/>
    <n v="0"/>
    <n v="40288.199999999997"/>
    <n v="56296.176470588238"/>
    <n v="0"/>
    <n v="56296.176470588238"/>
    <n v="56346.566666666666"/>
    <n v="0"/>
    <n v="44"/>
    <n v="0"/>
    <n v="41"/>
    <n v="0"/>
    <n v="60"/>
    <n v="0"/>
    <n v="150"/>
    <n v="0"/>
    <n v="5"/>
    <n v="306"/>
    <n v="0"/>
    <n v="306"/>
    <n v="300"/>
    <n v="0"/>
    <n v="2847193"/>
    <n v="0"/>
    <n v="2409704"/>
    <n v="0"/>
    <n v="3274464"/>
    <n v="0"/>
    <n v="8171168"/>
    <n v="0"/>
    <n v="201441"/>
    <n v="17226630"/>
    <n v="0"/>
    <n v="17226630"/>
    <n v="16903970"/>
  </r>
  <r>
    <x v="4"/>
    <s v="Pensacola State College "/>
    <m/>
    <n v="136473"/>
    <x v="12"/>
    <n v="0"/>
    <m/>
    <n v="56"/>
    <m/>
    <n v="0"/>
    <m/>
    <n v="2"/>
    <m/>
    <n v="0"/>
    <n v="0"/>
    <m/>
    <n v="15"/>
    <m/>
    <n v="0"/>
    <m/>
    <n v="3"/>
    <m/>
    <n v="0"/>
    <n v="0"/>
    <m/>
    <n v="39"/>
    <m/>
    <n v="0"/>
    <m/>
    <n v="2"/>
    <m/>
    <n v="0"/>
    <n v="0"/>
    <m/>
    <n v="37"/>
    <m/>
    <n v="0"/>
    <m/>
    <n v="10"/>
    <m/>
    <n v="0"/>
    <n v="0"/>
    <m/>
    <n v="9"/>
    <m/>
    <n v="0"/>
    <m/>
    <n v="0"/>
    <m/>
    <n v="0"/>
    <m/>
    <n v="180"/>
    <m/>
    <m/>
    <m/>
    <m/>
    <m/>
    <m/>
    <m/>
    <m/>
    <n v="3223137"/>
    <m/>
    <n v="912398"/>
    <m/>
    <n v="1806099"/>
    <m/>
    <n v="1991757"/>
    <m/>
    <n v="333177"/>
    <n v="8665178"/>
    <m/>
    <n v="0"/>
    <n v="526"/>
    <n v="0"/>
    <n v="168"/>
    <n v="0"/>
    <n v="373"/>
    <n v="0"/>
    <n v="443"/>
    <n v="0"/>
    <n v="81"/>
    <n v="1620"/>
    <n v="0"/>
    <n v="0"/>
    <n v="6127.6368821292772"/>
    <n v="0"/>
    <n v="5430.9404761904761"/>
    <n v="0"/>
    <n v="4842.0884718498655"/>
    <n v="0"/>
    <n v="4496.0654627539507"/>
    <n v="0"/>
    <n v="4113.2962962962965"/>
    <n v="5348.8753086419756"/>
    <n v="0"/>
    <n v="0"/>
    <n v="55148.731939163496"/>
    <n v="0"/>
    <n v="48878.464285714283"/>
    <n v="0"/>
    <n v="43578.796246648788"/>
    <n v="0"/>
    <n v="40464.589164785553"/>
    <n v="0"/>
    <n v="37019.666666666672"/>
    <n v="48139.87777777778"/>
    <n v="0"/>
    <n v="48139.87777777778"/>
    <n v="46821.862118334459"/>
    <n v="0"/>
    <n v="58"/>
    <n v="0"/>
    <n v="18"/>
    <n v="0"/>
    <n v="41"/>
    <n v="0"/>
    <n v="47"/>
    <n v="0"/>
    <n v="9"/>
    <n v="180"/>
    <n v="0"/>
    <n v="180"/>
    <n v="173"/>
    <n v="0"/>
    <n v="3198626.4524714826"/>
    <n v="0"/>
    <n v="879812.35714285704"/>
    <n v="0"/>
    <n v="1786730.6461126003"/>
    <n v="0"/>
    <n v="1901835.6907449211"/>
    <n v="0"/>
    <n v="333177.00000000006"/>
    <n v="8665178"/>
    <n v="0"/>
    <n v="8665178"/>
    <n v="8100182.1464718617"/>
  </r>
  <r>
    <x v="4"/>
    <s v="Polk State College "/>
    <m/>
    <n v="136516"/>
    <x v="12"/>
    <n v="0"/>
    <m/>
    <n v="0"/>
    <m/>
    <n v="0"/>
    <m/>
    <n v="0"/>
    <m/>
    <n v="0"/>
    <n v="0"/>
    <m/>
    <n v="0"/>
    <m/>
    <n v="0"/>
    <m/>
    <n v="0"/>
    <m/>
    <n v="0"/>
    <n v="0"/>
    <m/>
    <n v="0"/>
    <m/>
    <n v="0"/>
    <m/>
    <n v="0"/>
    <m/>
    <n v="0"/>
    <n v="0"/>
    <m/>
    <n v="0"/>
    <m/>
    <n v="0"/>
    <m/>
    <n v="0"/>
    <m/>
    <n v="0"/>
    <n v="0"/>
    <m/>
    <n v="157"/>
    <m/>
    <n v="5"/>
    <m/>
    <n v="0"/>
    <m/>
    <n v="0"/>
    <m/>
    <n v="162"/>
    <m/>
    <m/>
    <m/>
    <m/>
    <m/>
    <m/>
    <m/>
    <m/>
    <n v="0"/>
    <m/>
    <n v="0"/>
    <m/>
    <n v="0"/>
    <m/>
    <n v="0"/>
    <m/>
    <n v="9007578"/>
    <n v="8911052"/>
    <m/>
    <n v="0"/>
    <n v="0"/>
    <n v="0"/>
    <n v="0"/>
    <n v="0"/>
    <n v="0"/>
    <n v="0"/>
    <n v="0"/>
    <n v="0"/>
    <n v="1463"/>
    <n v="1458"/>
    <n v="0"/>
    <n v="0"/>
    <n v="0"/>
    <n v="0"/>
    <n v="0"/>
    <n v="0"/>
    <n v="0"/>
    <n v="0"/>
    <n v="0"/>
    <n v="0"/>
    <n v="6156.9227614490774"/>
    <n v="6111.8326474622772"/>
    <n v="0"/>
    <n v="0"/>
    <n v="0"/>
    <n v="0"/>
    <n v="0"/>
    <n v="0"/>
    <n v="0"/>
    <n v="0"/>
    <n v="0"/>
    <n v="0"/>
    <n v="55412.3048530417"/>
    <n v="55006.493827160491"/>
    <n v="0"/>
    <n v="55006.493827160491"/>
    <n v="55412.3048530417"/>
    <n v="0"/>
    <n v="0"/>
    <n v="0"/>
    <n v="0"/>
    <n v="0"/>
    <n v="0"/>
    <n v="0"/>
    <n v="0"/>
    <n v="0"/>
    <n v="162"/>
    <n v="162"/>
    <n v="0"/>
    <n v="162"/>
    <n v="162"/>
    <n v="0"/>
    <n v="0"/>
    <n v="0"/>
    <n v="0"/>
    <n v="0"/>
    <n v="0"/>
    <n v="0"/>
    <n v="0"/>
    <n v="0"/>
    <n v="8976793.3861927558"/>
    <n v="8911052"/>
    <n v="0"/>
    <n v="8911052"/>
    <n v="8976793.3861927558"/>
  </r>
  <r>
    <x v="4"/>
    <s v="Santa Fe College "/>
    <m/>
    <n v="137096"/>
    <x v="12"/>
    <n v="0"/>
    <m/>
    <n v="0"/>
    <m/>
    <n v="0"/>
    <m/>
    <n v="0"/>
    <m/>
    <n v="0"/>
    <n v="0"/>
    <m/>
    <n v="0"/>
    <m/>
    <n v="0"/>
    <m/>
    <n v="0"/>
    <m/>
    <n v="0"/>
    <n v="0"/>
    <m/>
    <n v="0"/>
    <m/>
    <n v="0"/>
    <m/>
    <n v="0"/>
    <m/>
    <n v="0"/>
    <n v="0"/>
    <m/>
    <n v="0"/>
    <m/>
    <n v="0"/>
    <m/>
    <n v="0"/>
    <m/>
    <n v="0"/>
    <n v="0"/>
    <m/>
    <n v="229"/>
    <m/>
    <n v="0"/>
    <m/>
    <n v="0"/>
    <m/>
    <n v="10"/>
    <m/>
    <n v="251"/>
    <m/>
    <m/>
    <m/>
    <m/>
    <m/>
    <m/>
    <m/>
    <m/>
    <n v="0"/>
    <m/>
    <n v="0"/>
    <m/>
    <n v="0"/>
    <m/>
    <n v="0"/>
    <m/>
    <n v="12112201"/>
    <n v="12675212"/>
    <m/>
    <n v="0"/>
    <n v="0"/>
    <n v="0"/>
    <n v="0"/>
    <n v="0"/>
    <n v="0"/>
    <n v="0"/>
    <n v="0"/>
    <n v="0"/>
    <n v="2181"/>
    <n v="2259"/>
    <n v="0"/>
    <n v="0"/>
    <n v="0"/>
    <n v="0"/>
    <n v="0"/>
    <n v="0"/>
    <n v="0"/>
    <n v="0"/>
    <n v="0"/>
    <n v="0"/>
    <n v="5553.5080238422743"/>
    <n v="5610.9836210712701"/>
    <n v="0"/>
    <n v="0"/>
    <n v="0"/>
    <n v="0"/>
    <n v="0"/>
    <n v="0"/>
    <n v="0"/>
    <n v="0"/>
    <n v="0"/>
    <n v="0"/>
    <n v="49981.572214580468"/>
    <n v="50498.852589641428"/>
    <n v="0"/>
    <n v="50498.852589641428"/>
    <n v="49981.572214580476"/>
    <n v="0"/>
    <n v="0"/>
    <n v="0"/>
    <n v="0"/>
    <n v="0"/>
    <n v="0"/>
    <n v="0"/>
    <n v="0"/>
    <n v="0"/>
    <n v="239"/>
    <n v="251"/>
    <n v="0"/>
    <n v="251"/>
    <n v="239"/>
    <n v="0"/>
    <n v="0"/>
    <n v="0"/>
    <n v="0"/>
    <n v="0"/>
    <n v="0"/>
    <n v="0"/>
    <n v="0"/>
    <n v="0"/>
    <n v="11945595.759284733"/>
    <n v="12675211.999999998"/>
    <n v="0"/>
    <n v="12675211.999999998"/>
    <n v="11945595.759284733"/>
  </r>
  <r>
    <x v="4"/>
    <s v="Seminole State College of Florida"/>
    <m/>
    <n v="137209"/>
    <x v="12"/>
    <n v="0"/>
    <m/>
    <n v="0"/>
    <m/>
    <n v="0"/>
    <m/>
    <n v="0"/>
    <m/>
    <n v="0"/>
    <n v="0"/>
    <m/>
    <n v="0"/>
    <m/>
    <n v="0"/>
    <m/>
    <n v="0"/>
    <m/>
    <n v="0"/>
    <n v="0"/>
    <m/>
    <n v="0"/>
    <m/>
    <n v="0"/>
    <m/>
    <n v="0"/>
    <m/>
    <n v="0"/>
    <n v="0"/>
    <m/>
    <n v="0"/>
    <m/>
    <n v="0"/>
    <m/>
    <n v="0"/>
    <m/>
    <n v="0"/>
    <n v="0"/>
    <m/>
    <n v="33"/>
    <m/>
    <n v="93"/>
    <m/>
    <n v="0"/>
    <m/>
    <n v="78"/>
    <m/>
    <n v="228"/>
    <m/>
    <m/>
    <m/>
    <m/>
    <m/>
    <m/>
    <m/>
    <m/>
    <n v="0"/>
    <m/>
    <n v="0"/>
    <m/>
    <n v="0"/>
    <m/>
    <n v="0"/>
    <m/>
    <n v="13683653"/>
    <n v="14018878"/>
    <m/>
    <n v="0"/>
    <n v="0"/>
    <n v="0"/>
    <n v="0"/>
    <n v="0"/>
    <n v="0"/>
    <n v="0"/>
    <n v="0"/>
    <n v="0"/>
    <n v="2163"/>
    <n v="2052"/>
    <n v="0"/>
    <n v="0"/>
    <n v="0"/>
    <n v="0"/>
    <n v="0"/>
    <n v="0"/>
    <n v="0"/>
    <n v="0"/>
    <n v="0"/>
    <n v="0"/>
    <n v="6326.2380952380954"/>
    <n v="6831.8118908382066"/>
    <n v="0"/>
    <n v="0"/>
    <n v="0"/>
    <n v="0"/>
    <n v="0"/>
    <n v="0"/>
    <n v="0"/>
    <n v="0"/>
    <n v="0"/>
    <n v="0"/>
    <n v="56936.142857142855"/>
    <n v="61486.307017543862"/>
    <n v="0"/>
    <n v="61486.307017543862"/>
    <n v="56936.142857142855"/>
    <n v="0"/>
    <n v="0"/>
    <n v="0"/>
    <n v="0"/>
    <n v="0"/>
    <n v="0"/>
    <n v="0"/>
    <n v="0"/>
    <n v="0"/>
    <n v="204"/>
    <n v="228"/>
    <n v="0"/>
    <n v="228"/>
    <n v="204"/>
    <n v="0"/>
    <n v="0"/>
    <n v="0"/>
    <n v="0"/>
    <n v="0"/>
    <n v="0"/>
    <n v="0"/>
    <n v="0"/>
    <n v="0"/>
    <n v="11614973.142857142"/>
    <n v="14018878"/>
    <n v="0"/>
    <n v="14018878"/>
    <n v="11614973.142857142"/>
  </r>
  <r>
    <x v="4"/>
    <s v="St. Johns River State College "/>
    <m/>
    <n v="137281"/>
    <x v="12"/>
    <n v="0"/>
    <m/>
    <n v="9"/>
    <m/>
    <n v="6"/>
    <m/>
    <n v="0"/>
    <m/>
    <n v="0"/>
    <n v="0"/>
    <m/>
    <n v="0"/>
    <m/>
    <n v="0"/>
    <m/>
    <n v="0"/>
    <m/>
    <n v="0"/>
    <n v="0"/>
    <m/>
    <n v="0"/>
    <m/>
    <n v="0"/>
    <m/>
    <n v="0"/>
    <m/>
    <n v="0"/>
    <n v="0"/>
    <m/>
    <n v="33"/>
    <m/>
    <n v="48"/>
    <m/>
    <n v="0"/>
    <m/>
    <n v="14"/>
    <n v="0"/>
    <m/>
    <n v="15"/>
    <m/>
    <n v="6"/>
    <m/>
    <n v="0"/>
    <m/>
    <n v="9"/>
    <m/>
    <n v="144"/>
    <m/>
    <m/>
    <m/>
    <m/>
    <m/>
    <m/>
    <m/>
    <m/>
    <n v="722350"/>
    <m/>
    <n v="0"/>
    <m/>
    <n v="0"/>
    <m/>
    <n v="4850652"/>
    <m/>
    <n v="1377551"/>
    <n v="7255255"/>
    <m/>
    <n v="0"/>
    <n v="141"/>
    <n v="0"/>
    <n v="0"/>
    <n v="0"/>
    <n v="0"/>
    <n v="0"/>
    <n v="945"/>
    <n v="0"/>
    <n v="303"/>
    <n v="1296"/>
    <n v="0"/>
    <n v="0"/>
    <n v="5123.0496453900705"/>
    <n v="0"/>
    <n v="0"/>
    <n v="0"/>
    <n v="0"/>
    <n v="0"/>
    <n v="5132.965079365079"/>
    <n v="0"/>
    <n v="4546.3729372937296"/>
    <n v="5598.1905864197533"/>
    <n v="0"/>
    <n v="0"/>
    <n v="46107.446808510635"/>
    <n v="0"/>
    <n v="0"/>
    <n v="0"/>
    <n v="0"/>
    <n v="0"/>
    <n v="46196.685714285712"/>
    <n v="0"/>
    <n v="40917.356435643567"/>
    <n v="50383.715277777781"/>
    <n v="0"/>
    <n v="50383.715277777781"/>
    <n v="45055.839557529354"/>
    <n v="0"/>
    <n v="15"/>
    <n v="0"/>
    <n v="0"/>
    <n v="0"/>
    <n v="0"/>
    <n v="0"/>
    <n v="95"/>
    <n v="0"/>
    <n v="30"/>
    <n v="144"/>
    <n v="0"/>
    <n v="144"/>
    <n v="140"/>
    <n v="0"/>
    <n v="691611.70212765946"/>
    <n v="0"/>
    <n v="0"/>
    <n v="0"/>
    <n v="0"/>
    <n v="0"/>
    <n v="4388685.1428571427"/>
    <n v="0"/>
    <n v="1227520.6930693071"/>
    <n v="7255255"/>
    <n v="0"/>
    <n v="7255255"/>
    <n v="6307817.5380541096"/>
  </r>
  <r>
    <x v="4"/>
    <s v="St. Petersburg College "/>
    <m/>
    <n v="137078"/>
    <x v="12"/>
    <n v="0"/>
    <m/>
    <n v="0"/>
    <m/>
    <n v="0"/>
    <m/>
    <n v="0"/>
    <m/>
    <n v="0"/>
    <n v="0"/>
    <m/>
    <n v="0"/>
    <m/>
    <n v="0"/>
    <m/>
    <n v="0"/>
    <m/>
    <n v="0"/>
    <n v="0"/>
    <m/>
    <n v="0"/>
    <m/>
    <n v="0"/>
    <m/>
    <n v="0"/>
    <m/>
    <n v="0"/>
    <n v="0"/>
    <m/>
    <n v="0"/>
    <m/>
    <n v="0"/>
    <m/>
    <n v="0"/>
    <m/>
    <n v="0"/>
    <n v="0"/>
    <m/>
    <n v="64"/>
    <m/>
    <n v="214"/>
    <m/>
    <n v="0"/>
    <m/>
    <n v="99"/>
    <m/>
    <n v="389"/>
    <m/>
    <m/>
    <m/>
    <m/>
    <m/>
    <m/>
    <m/>
    <m/>
    <n v="0"/>
    <m/>
    <n v="0"/>
    <m/>
    <n v="0"/>
    <m/>
    <n v="0"/>
    <m/>
    <n v="27222897"/>
    <n v="28592009"/>
    <m/>
    <n v="0"/>
    <n v="0"/>
    <n v="0"/>
    <n v="0"/>
    <n v="0"/>
    <n v="0"/>
    <n v="0"/>
    <n v="0"/>
    <n v="0"/>
    <n v="3904"/>
    <n v="3501"/>
    <n v="0"/>
    <n v="0"/>
    <n v="0"/>
    <n v="0"/>
    <n v="0"/>
    <n v="0"/>
    <n v="0"/>
    <n v="0"/>
    <n v="0"/>
    <n v="0"/>
    <n v="6973.078125"/>
    <n v="8166.8120536989436"/>
    <n v="0"/>
    <n v="0"/>
    <n v="0"/>
    <n v="0"/>
    <n v="0"/>
    <n v="0"/>
    <n v="0"/>
    <n v="0"/>
    <n v="0"/>
    <n v="0"/>
    <n v="62757.703125"/>
    <n v="73501.308483290486"/>
    <n v="0"/>
    <n v="73501.308483290486"/>
    <n v="62757.703125"/>
    <n v="0"/>
    <n v="0"/>
    <n v="0"/>
    <n v="0"/>
    <n v="0"/>
    <n v="0"/>
    <n v="0"/>
    <n v="0"/>
    <n v="0"/>
    <n v="377"/>
    <n v="389"/>
    <n v="0"/>
    <n v="389"/>
    <n v="377"/>
    <n v="0"/>
    <n v="0"/>
    <n v="0"/>
    <n v="0"/>
    <n v="0"/>
    <n v="0"/>
    <n v="0"/>
    <n v="0"/>
    <n v="0"/>
    <n v="23659654.078125"/>
    <n v="28592009"/>
    <n v="0"/>
    <n v="28592009"/>
    <n v="23659654.078125"/>
  </r>
  <r>
    <x v="4"/>
    <s v="State College of Florida, Manatee-Sarasota"/>
    <m/>
    <n v="135391"/>
    <x v="12"/>
    <n v="0"/>
    <m/>
    <n v="42"/>
    <m/>
    <n v="0"/>
    <m/>
    <n v="0"/>
    <m/>
    <n v="0"/>
    <n v="0"/>
    <m/>
    <n v="25"/>
    <m/>
    <n v="0"/>
    <m/>
    <n v="0"/>
    <m/>
    <n v="0"/>
    <n v="0"/>
    <m/>
    <n v="41"/>
    <m/>
    <n v="0"/>
    <m/>
    <n v="0"/>
    <m/>
    <n v="0"/>
    <n v="0"/>
    <m/>
    <n v="13"/>
    <m/>
    <n v="0"/>
    <m/>
    <n v="0"/>
    <m/>
    <n v="0"/>
    <n v="0"/>
    <m/>
    <n v="9"/>
    <m/>
    <n v="0"/>
    <m/>
    <n v="0"/>
    <m/>
    <n v="0"/>
    <m/>
    <n v="152"/>
    <m/>
    <m/>
    <m/>
    <m/>
    <m/>
    <m/>
    <m/>
    <m/>
    <n v="2825145"/>
    <m/>
    <n v="1372717"/>
    <m/>
    <n v="1973353"/>
    <m/>
    <n v="542915"/>
    <m/>
    <n v="425588"/>
    <n v="8165106"/>
    <m/>
    <n v="0"/>
    <n v="378"/>
    <n v="0"/>
    <n v="225"/>
    <n v="0"/>
    <n v="369"/>
    <n v="0"/>
    <n v="117"/>
    <n v="0"/>
    <n v="81"/>
    <n v="1368"/>
    <n v="0"/>
    <n v="0"/>
    <n v="7473.9285714285716"/>
    <n v="0"/>
    <n v="6100.9644444444448"/>
    <n v="0"/>
    <n v="5347.8401084010839"/>
    <n v="0"/>
    <n v="4640.2991452991455"/>
    <n v="0"/>
    <n v="5254.1728395061727"/>
    <n v="5968.644736842105"/>
    <n v="0"/>
    <n v="0"/>
    <n v="67265.357142857145"/>
    <n v="0"/>
    <n v="54908.68"/>
    <n v="0"/>
    <n v="48130.560975609755"/>
    <n v="0"/>
    <n v="41762.692307692312"/>
    <n v="0"/>
    <n v="47287.555555555555"/>
    <n v="53717.802631578947"/>
    <n v="0"/>
    <n v="53717.802631578947"/>
    <n v="54920.907692307694"/>
    <n v="0"/>
    <n v="42"/>
    <n v="0"/>
    <n v="25"/>
    <n v="0"/>
    <n v="41"/>
    <n v="0"/>
    <n v="13"/>
    <n v="0"/>
    <n v="9"/>
    <n v="152"/>
    <n v="0"/>
    <n v="152"/>
    <n v="130"/>
    <n v="0"/>
    <n v="2825145"/>
    <n v="0"/>
    <n v="1372717"/>
    <n v="0"/>
    <n v="1973353"/>
    <n v="0"/>
    <n v="542915"/>
    <n v="0"/>
    <n v="425588"/>
    <n v="8165106"/>
    <n v="0"/>
    <n v="8165106"/>
    <n v="7139718"/>
  </r>
  <r>
    <x v="4"/>
    <s v="College of Central Florida"/>
    <m/>
    <n v="132851"/>
    <x v="12"/>
    <n v="0"/>
    <m/>
    <n v="28"/>
    <m/>
    <n v="0"/>
    <m/>
    <n v="3"/>
    <m/>
    <n v="0"/>
    <n v="0"/>
    <m/>
    <n v="49"/>
    <m/>
    <n v="0"/>
    <m/>
    <n v="8"/>
    <m/>
    <n v="1"/>
    <n v="0"/>
    <m/>
    <n v="19"/>
    <m/>
    <n v="0"/>
    <m/>
    <n v="2"/>
    <m/>
    <n v="0"/>
    <n v="0"/>
    <m/>
    <n v="3"/>
    <m/>
    <n v="0"/>
    <m/>
    <n v="0"/>
    <m/>
    <n v="0"/>
    <n v="0"/>
    <m/>
    <n v="1"/>
    <m/>
    <n v="0"/>
    <m/>
    <n v="1"/>
    <m/>
    <n v="0"/>
    <m/>
    <n v="121"/>
    <m/>
    <m/>
    <m/>
    <m/>
    <m/>
    <m/>
    <m/>
    <m/>
    <n v="1948822"/>
    <m/>
    <n v="3021104"/>
    <m/>
    <n v="955110"/>
    <m/>
    <n v="113475"/>
    <m/>
    <n v="108094"/>
    <n v="6676875"/>
    <m/>
    <n v="0"/>
    <n v="285"/>
    <n v="0"/>
    <n v="541"/>
    <n v="0"/>
    <n v="193"/>
    <n v="0"/>
    <n v="27"/>
    <n v="0"/>
    <n v="20"/>
    <n v="1089"/>
    <n v="0"/>
    <n v="0"/>
    <n v="6837.9719298245618"/>
    <n v="0"/>
    <n v="5584.2957486136784"/>
    <n v="0"/>
    <n v="4948.7564766839378"/>
    <n v="0"/>
    <n v="4202.7777777777774"/>
    <n v="0"/>
    <n v="5404.7"/>
    <n v="6131.1983471074382"/>
    <n v="0"/>
    <n v="0"/>
    <n v="61541.747368421056"/>
    <n v="0"/>
    <n v="50258.661737523107"/>
    <n v="0"/>
    <n v="44538.808290155437"/>
    <n v="0"/>
    <n v="37825"/>
    <n v="0"/>
    <n v="48642.299999999996"/>
    <n v="55180.78512396694"/>
    <n v="0"/>
    <n v="55180.78512396694"/>
    <n v="51903.227159049187"/>
    <n v="0"/>
    <n v="31"/>
    <n v="0"/>
    <n v="58"/>
    <n v="0"/>
    <n v="21"/>
    <n v="0"/>
    <n v="3"/>
    <n v="0"/>
    <n v="2"/>
    <n v="121"/>
    <n v="0"/>
    <n v="121"/>
    <n v="115"/>
    <n v="0"/>
    <n v="1907794.1684210529"/>
    <n v="0"/>
    <n v="2915002.3807763401"/>
    <n v="0"/>
    <n v="935314.9740932642"/>
    <n v="0"/>
    <n v="113475"/>
    <n v="0"/>
    <n v="97284.599999999991"/>
    <n v="6676875"/>
    <n v="0"/>
    <n v="6676875"/>
    <n v="5968871.1232906561"/>
  </r>
  <r>
    <x v="4"/>
    <s v="Eastern Florida State College"/>
    <s v="Met the criteria for Two-Year with Bachelor's in 2015-16 and 2016-17. "/>
    <n v="132693"/>
    <x v="8"/>
    <n v="0"/>
    <m/>
    <n v="49"/>
    <m/>
    <n v="0"/>
    <m/>
    <n v="0"/>
    <m/>
    <n v="0"/>
    <n v="0"/>
    <m/>
    <n v="45"/>
    <m/>
    <n v="0"/>
    <m/>
    <n v="0"/>
    <m/>
    <n v="0"/>
    <n v="0"/>
    <m/>
    <n v="54"/>
    <m/>
    <n v="0"/>
    <m/>
    <n v="0"/>
    <m/>
    <n v="0"/>
    <n v="0"/>
    <m/>
    <n v="114"/>
    <m/>
    <n v="0"/>
    <m/>
    <n v="0"/>
    <m/>
    <n v="0"/>
    <n v="0"/>
    <m/>
    <n v="1"/>
    <m/>
    <n v="0"/>
    <m/>
    <n v="0"/>
    <m/>
    <n v="0"/>
    <m/>
    <n v="255"/>
    <m/>
    <m/>
    <m/>
    <m/>
    <m/>
    <m/>
    <m/>
    <m/>
    <n v="3287544"/>
    <m/>
    <n v="2875810"/>
    <m/>
    <n v="2862578"/>
    <m/>
    <n v="4955425"/>
    <m/>
    <n v="41400"/>
    <n v="13726417"/>
    <m/>
    <n v="0"/>
    <n v="441"/>
    <n v="0"/>
    <n v="405"/>
    <n v="0"/>
    <n v="486"/>
    <n v="0"/>
    <n v="1026"/>
    <n v="0"/>
    <n v="9"/>
    <n v="2295"/>
    <n v="0"/>
    <n v="0"/>
    <n v="7454.7482993197282"/>
    <n v="0"/>
    <n v="7100.7654320987658"/>
    <n v="0"/>
    <n v="5890.0781893004114"/>
    <n v="0"/>
    <n v="4829.848927875244"/>
    <n v="0"/>
    <n v="4600"/>
    <n v="5981.0095860566453"/>
    <n v="0"/>
    <n v="0"/>
    <n v="67092.734693877559"/>
    <n v="0"/>
    <n v="63906.888888888891"/>
    <n v="0"/>
    <n v="53010.703703703701"/>
    <n v="0"/>
    <n v="43468.640350877198"/>
    <n v="0"/>
    <n v="41400"/>
    <n v="53829.086274509806"/>
    <n v="0"/>
    <n v="53829.086274509806"/>
    <n v="53318.467680608366"/>
    <n v="0"/>
    <n v="49"/>
    <n v="0"/>
    <n v="45"/>
    <n v="0"/>
    <n v="54"/>
    <n v="0"/>
    <n v="114"/>
    <n v="0"/>
    <n v="1"/>
    <n v="255"/>
    <n v="0"/>
    <n v="255"/>
    <n v="263"/>
    <n v="0"/>
    <n v="3287544.0000000005"/>
    <n v="0"/>
    <n v="2875810"/>
    <n v="0"/>
    <n v="2862578"/>
    <n v="0"/>
    <n v="4955425.0000000009"/>
    <n v="0"/>
    <n v="41400"/>
    <n v="13726417"/>
    <n v="0"/>
    <n v="13726417"/>
    <n v="14022757"/>
  </r>
  <r>
    <x v="4"/>
    <s v="Hillsborough Community College "/>
    <m/>
    <n v="134495"/>
    <x v="8"/>
    <n v="0"/>
    <m/>
    <n v="28"/>
    <m/>
    <n v="0"/>
    <m/>
    <n v="0"/>
    <m/>
    <n v="0"/>
    <n v="0"/>
    <m/>
    <n v="24"/>
    <m/>
    <n v="0"/>
    <m/>
    <n v="0"/>
    <m/>
    <n v="0"/>
    <n v="0"/>
    <m/>
    <n v="33"/>
    <m/>
    <n v="0"/>
    <m/>
    <n v="0"/>
    <m/>
    <n v="0"/>
    <n v="0"/>
    <m/>
    <n v="218"/>
    <m/>
    <n v="0"/>
    <m/>
    <n v="0"/>
    <m/>
    <n v="4"/>
    <n v="0"/>
    <m/>
    <n v="0"/>
    <m/>
    <n v="0"/>
    <m/>
    <n v="0"/>
    <m/>
    <n v="5"/>
    <m/>
    <n v="321"/>
    <m/>
    <m/>
    <m/>
    <m/>
    <m/>
    <m/>
    <m/>
    <m/>
    <n v="1896867"/>
    <m/>
    <n v="1459128"/>
    <m/>
    <n v="1917859"/>
    <m/>
    <n v="11593321"/>
    <m/>
    <n v="249460"/>
    <n v="17255354"/>
    <m/>
    <n v="0"/>
    <n v="252"/>
    <n v="0"/>
    <n v="216"/>
    <n v="0"/>
    <n v="297"/>
    <n v="0"/>
    <n v="2010"/>
    <n v="0"/>
    <n v="60"/>
    <n v="2889"/>
    <n v="0"/>
    <n v="0"/>
    <n v="7527.25"/>
    <n v="0"/>
    <n v="6755.2222222222226"/>
    <n v="0"/>
    <n v="6457.4377104377108"/>
    <n v="0"/>
    <n v="5767.8213930348256"/>
    <n v="0"/>
    <n v="4157.666666666667"/>
    <n v="5972.7774316372452"/>
    <n v="0"/>
    <n v="0"/>
    <n v="67745.25"/>
    <n v="0"/>
    <n v="60797"/>
    <n v="0"/>
    <n v="58116.939393939399"/>
    <n v="0"/>
    <n v="51910.392537313433"/>
    <n v="0"/>
    <n v="37419"/>
    <n v="53754.996884735207"/>
    <n v="0"/>
    <n v="53754.996884735199"/>
    <n v="54439.282510524303"/>
    <n v="0"/>
    <n v="28"/>
    <n v="0"/>
    <n v="24"/>
    <n v="0"/>
    <n v="33"/>
    <n v="0"/>
    <n v="222"/>
    <n v="0"/>
    <n v="5"/>
    <n v="321"/>
    <n v="0"/>
    <n v="321"/>
    <n v="312"/>
    <n v="0"/>
    <n v="1896867"/>
    <n v="0"/>
    <n v="1459128"/>
    <n v="0"/>
    <n v="1917859.0000000002"/>
    <n v="0"/>
    <n v="11524107.143283581"/>
    <n v="0"/>
    <n v="187095"/>
    <n v="17255354"/>
    <n v="0"/>
    <n v="17255354"/>
    <n v="16985056.143283583"/>
  </r>
  <r>
    <x v="4"/>
    <s v="Pasco-Hernando State College "/>
    <s v="Met the criteria for Two-Year with Bachelor's in 2016-17. "/>
    <n v="136400"/>
    <x v="8"/>
    <n v="0"/>
    <m/>
    <n v="34"/>
    <m/>
    <n v="1"/>
    <m/>
    <n v="0"/>
    <m/>
    <n v="0"/>
    <n v="0"/>
    <m/>
    <n v="33"/>
    <m/>
    <n v="0"/>
    <m/>
    <n v="0"/>
    <m/>
    <n v="0"/>
    <n v="0"/>
    <m/>
    <n v="39"/>
    <m/>
    <n v="0"/>
    <m/>
    <n v="0"/>
    <m/>
    <n v="0"/>
    <n v="0"/>
    <m/>
    <n v="37"/>
    <m/>
    <n v="0"/>
    <m/>
    <n v="0"/>
    <m/>
    <n v="0"/>
    <n v="0"/>
    <m/>
    <n v="0"/>
    <m/>
    <n v="0"/>
    <m/>
    <n v="0"/>
    <m/>
    <n v="7"/>
    <m/>
    <n v="156"/>
    <m/>
    <m/>
    <m/>
    <m/>
    <m/>
    <m/>
    <m/>
    <m/>
    <n v="2414246"/>
    <m/>
    <n v="1900532"/>
    <m/>
    <n v="2000431"/>
    <m/>
    <n v="1660121"/>
    <m/>
    <n v="308334"/>
    <n v="8532939"/>
    <m/>
    <n v="0"/>
    <n v="316"/>
    <n v="0"/>
    <n v="297"/>
    <n v="0"/>
    <n v="351"/>
    <n v="0"/>
    <n v="333"/>
    <n v="0"/>
    <n v="84"/>
    <n v="1404"/>
    <n v="0"/>
    <n v="0"/>
    <n v="7640.0189873417721"/>
    <n v="0"/>
    <n v="6399.0976430976434"/>
    <n v="0"/>
    <n v="5699.2336182336185"/>
    <n v="0"/>
    <n v="4985.3483483483487"/>
    <n v="0"/>
    <n v="3670.6428571428573"/>
    <n v="6077.5918803418799"/>
    <n v="0"/>
    <n v="0"/>
    <n v="68760.170886075954"/>
    <n v="0"/>
    <n v="57591.878787878792"/>
    <n v="0"/>
    <n v="51293.102564102563"/>
    <n v="0"/>
    <n v="44868.13513513514"/>
    <n v="0"/>
    <n v="33035.785714285717"/>
    <n v="54698.326923076922"/>
    <n v="0"/>
    <n v="54698.326923076922"/>
    <n v="54297.619079554031"/>
    <n v="0"/>
    <n v="35"/>
    <n v="0"/>
    <n v="33"/>
    <n v="0"/>
    <n v="39"/>
    <n v="0"/>
    <n v="37"/>
    <n v="0"/>
    <n v="7"/>
    <n v="156"/>
    <n v="0"/>
    <n v="156"/>
    <n v="151"/>
    <n v="0"/>
    <n v="2406605.9810126582"/>
    <n v="0"/>
    <n v="1900532.0000000002"/>
    <n v="0"/>
    <n v="2000431"/>
    <n v="0"/>
    <n v="1660121.0000000002"/>
    <n v="0"/>
    <n v="231250.50000000003"/>
    <n v="8532939"/>
    <n v="0"/>
    <n v="8532939"/>
    <n v="8198940.4810126591"/>
  </r>
  <r>
    <x v="4"/>
    <s v="Tallahassee Community College "/>
    <m/>
    <n v="137759"/>
    <x v="8"/>
    <n v="0"/>
    <m/>
    <n v="65"/>
    <m/>
    <n v="0"/>
    <m/>
    <n v="0"/>
    <m/>
    <n v="0"/>
    <n v="0"/>
    <m/>
    <n v="67"/>
    <m/>
    <n v="0"/>
    <m/>
    <n v="0"/>
    <m/>
    <n v="0"/>
    <n v="0"/>
    <m/>
    <n v="40"/>
    <m/>
    <n v="0"/>
    <m/>
    <n v="0"/>
    <m/>
    <n v="0"/>
    <n v="0"/>
    <m/>
    <n v="5"/>
    <m/>
    <n v="0"/>
    <m/>
    <n v="0"/>
    <m/>
    <n v="0"/>
    <n v="0"/>
    <m/>
    <n v="0"/>
    <m/>
    <n v="0"/>
    <m/>
    <n v="0"/>
    <m/>
    <n v="0"/>
    <m/>
    <n v="193"/>
    <m/>
    <m/>
    <m/>
    <m/>
    <m/>
    <m/>
    <m/>
    <m/>
    <n v="4445735"/>
    <m/>
    <n v="3479778"/>
    <m/>
    <n v="1923434"/>
    <m/>
    <n v="227826"/>
    <m/>
    <n v="0"/>
    <n v="11042749"/>
    <m/>
    <n v="0"/>
    <n v="585"/>
    <n v="0"/>
    <n v="603"/>
    <n v="0"/>
    <n v="360"/>
    <n v="0"/>
    <n v="45"/>
    <n v="0"/>
    <n v="0"/>
    <n v="1737"/>
    <n v="0"/>
    <n v="0"/>
    <n v="7599.5470085470088"/>
    <n v="0"/>
    <n v="5770.7761194029854"/>
    <n v="0"/>
    <n v="5342.8722222222223"/>
    <n v="0"/>
    <n v="5062.8"/>
    <n v="0"/>
    <n v="0"/>
    <n v="6357.368451352907"/>
    <n v="0"/>
    <n v="0"/>
    <n v="68395.923076923078"/>
    <n v="0"/>
    <n v="51936.985074626871"/>
    <n v="0"/>
    <n v="48085.85"/>
    <n v="0"/>
    <n v="45565.200000000004"/>
    <n v="0"/>
    <n v="0"/>
    <n v="57216.316062176164"/>
    <n v="0"/>
    <n v="57216.316062176164"/>
    <n v="56930.9209039548"/>
    <n v="0"/>
    <n v="65"/>
    <n v="0"/>
    <n v="67"/>
    <n v="0"/>
    <n v="40"/>
    <n v="0"/>
    <n v="5"/>
    <n v="0"/>
    <n v="0"/>
    <n v="193"/>
    <n v="0"/>
    <n v="193"/>
    <n v="177"/>
    <n v="0"/>
    <n v="4445735"/>
    <n v="0"/>
    <n v="3479778.0000000005"/>
    <n v="0"/>
    <n v="1923434"/>
    <n v="0"/>
    <n v="227826.00000000003"/>
    <n v="0"/>
    <n v="0"/>
    <n v="11042749"/>
    <n v="0"/>
    <n v="11042749"/>
    <n v="10076773"/>
  </r>
  <r>
    <x v="4"/>
    <s v="Valencia College "/>
    <m/>
    <n v="138187"/>
    <x v="12"/>
    <n v="0"/>
    <m/>
    <n v="0"/>
    <m/>
    <n v="0"/>
    <m/>
    <n v="0"/>
    <m/>
    <n v="0"/>
    <n v="0"/>
    <m/>
    <n v="0"/>
    <m/>
    <n v="0"/>
    <m/>
    <n v="0"/>
    <m/>
    <n v="0"/>
    <n v="0"/>
    <m/>
    <n v="0"/>
    <m/>
    <n v="0"/>
    <m/>
    <n v="0"/>
    <m/>
    <n v="0"/>
    <n v="0"/>
    <m/>
    <n v="0"/>
    <m/>
    <n v="0"/>
    <m/>
    <n v="0"/>
    <m/>
    <n v="0"/>
    <n v="102"/>
    <m/>
    <n v="0"/>
    <m/>
    <n v="434"/>
    <m/>
    <n v="0"/>
    <m/>
    <n v="24"/>
    <m/>
    <n v="535"/>
    <m/>
    <m/>
    <m/>
    <m/>
    <m/>
    <m/>
    <m/>
    <m/>
    <n v="0"/>
    <m/>
    <n v="0"/>
    <m/>
    <n v="0"/>
    <m/>
    <n v="0"/>
    <m/>
    <n v="34265637"/>
    <n v="31947864"/>
    <m/>
    <n v="0"/>
    <n v="0"/>
    <n v="0"/>
    <n v="0"/>
    <n v="0"/>
    <n v="0"/>
    <n v="0"/>
    <n v="0"/>
    <n v="0"/>
    <n v="4628"/>
    <n v="4815"/>
    <n v="0"/>
    <n v="0"/>
    <n v="0"/>
    <n v="0"/>
    <n v="0"/>
    <n v="0"/>
    <n v="0"/>
    <n v="0"/>
    <n v="0"/>
    <n v="0"/>
    <n v="7403.9837942955919"/>
    <n v="6635.0704049844235"/>
    <n v="0"/>
    <n v="0"/>
    <n v="0"/>
    <n v="0"/>
    <n v="0"/>
    <n v="0"/>
    <n v="0"/>
    <n v="0"/>
    <n v="0"/>
    <n v="0"/>
    <n v="66635.854148660321"/>
    <n v="59715.633644859809"/>
    <n v="0"/>
    <n v="59715.633644859809"/>
    <n v="66635.854148660321"/>
    <n v="0"/>
    <n v="0"/>
    <n v="0"/>
    <n v="0"/>
    <n v="0"/>
    <n v="0"/>
    <n v="0"/>
    <n v="0"/>
    <n v="0"/>
    <n v="458"/>
    <n v="535"/>
    <n v="0"/>
    <n v="535"/>
    <n v="458"/>
    <n v="0"/>
    <n v="0"/>
    <n v="0"/>
    <n v="0"/>
    <n v="0"/>
    <n v="0"/>
    <n v="0"/>
    <n v="0"/>
    <n v="0"/>
    <n v="30519221.200086426"/>
    <n v="31947863.999999996"/>
    <n v="0"/>
    <n v="31947863.999999996"/>
    <n v="30519221.200086426"/>
  </r>
  <r>
    <x v="4"/>
    <s v="Florida Gateway College"/>
    <s v="Reclassified: Met the criteria for Two-Year with Bachelor's in 2014-15, 2015-16, and 2016-17."/>
    <n v="135160"/>
    <x v="12"/>
    <n v="0"/>
    <m/>
    <n v="0"/>
    <m/>
    <n v="0"/>
    <m/>
    <n v="0"/>
    <m/>
    <n v="0"/>
    <n v="0"/>
    <m/>
    <n v="0"/>
    <m/>
    <n v="0"/>
    <m/>
    <n v="0"/>
    <m/>
    <n v="0"/>
    <n v="0"/>
    <m/>
    <n v="0"/>
    <m/>
    <n v="0"/>
    <m/>
    <n v="0"/>
    <m/>
    <n v="0"/>
    <n v="0"/>
    <m/>
    <n v="0"/>
    <m/>
    <n v="0"/>
    <m/>
    <n v="0"/>
    <m/>
    <n v="0"/>
    <n v="0"/>
    <m/>
    <n v="45"/>
    <m/>
    <n v="3"/>
    <m/>
    <n v="15"/>
    <m/>
    <n v="0"/>
    <m/>
    <n v="65"/>
    <m/>
    <m/>
    <m/>
    <m/>
    <m/>
    <m/>
    <m/>
    <m/>
    <n v="0"/>
    <m/>
    <n v="0"/>
    <m/>
    <n v="0"/>
    <m/>
    <n v="0"/>
    <m/>
    <n v="3333525"/>
    <n v="3508303"/>
    <m/>
    <n v="0"/>
    <n v="0"/>
    <n v="0"/>
    <n v="0"/>
    <n v="0"/>
    <n v="0"/>
    <n v="0"/>
    <n v="0"/>
    <n v="0"/>
    <n v="600"/>
    <n v="585"/>
    <n v="0"/>
    <n v="0"/>
    <n v="0"/>
    <n v="0"/>
    <n v="0"/>
    <n v="0"/>
    <n v="0"/>
    <n v="0"/>
    <n v="0"/>
    <n v="0"/>
    <n v="5555.875"/>
    <n v="5997.0991452991457"/>
    <n v="0"/>
    <n v="0"/>
    <n v="0"/>
    <n v="0"/>
    <n v="0"/>
    <n v="0"/>
    <n v="0"/>
    <n v="0"/>
    <n v="0"/>
    <n v="0"/>
    <n v="50002.875"/>
    <n v="53973.892307692309"/>
    <n v="0"/>
    <n v="53973.892307692309"/>
    <n v="50002.875"/>
    <n v="0"/>
    <n v="0"/>
    <n v="0"/>
    <n v="0"/>
    <n v="0"/>
    <n v="0"/>
    <n v="0"/>
    <n v="0"/>
    <n v="0"/>
    <n v="63"/>
    <n v="65"/>
    <n v="0"/>
    <n v="65"/>
    <n v="63"/>
    <n v="0"/>
    <n v="0"/>
    <n v="0"/>
    <n v="0"/>
    <n v="0"/>
    <n v="0"/>
    <n v="0"/>
    <n v="0"/>
    <n v="0"/>
    <n v="3150181.125"/>
    <n v="3508303"/>
    <n v="0"/>
    <n v="3508303"/>
    <n v="3150181.125"/>
  </r>
  <r>
    <x v="4"/>
    <s v="Lake-Sumter State College "/>
    <s v="Met the criteria for Two-Year with Bachelor's in 2015-16 and 2016-17."/>
    <n v="135188"/>
    <x v="7"/>
    <n v="0"/>
    <m/>
    <n v="3"/>
    <m/>
    <n v="0"/>
    <m/>
    <n v="0"/>
    <m/>
    <n v="0"/>
    <n v="0"/>
    <m/>
    <n v="6"/>
    <m/>
    <n v="0"/>
    <m/>
    <n v="0"/>
    <m/>
    <n v="0"/>
    <n v="0"/>
    <m/>
    <n v="13"/>
    <m/>
    <n v="0"/>
    <m/>
    <n v="0"/>
    <m/>
    <n v="0"/>
    <n v="0"/>
    <m/>
    <n v="55"/>
    <m/>
    <n v="0"/>
    <m/>
    <n v="0"/>
    <m/>
    <n v="0"/>
    <n v="0"/>
    <m/>
    <n v="5"/>
    <m/>
    <n v="0"/>
    <m/>
    <n v="0"/>
    <m/>
    <n v="0"/>
    <m/>
    <n v="85"/>
    <m/>
    <m/>
    <m/>
    <m/>
    <m/>
    <m/>
    <m/>
    <m/>
    <n v="181403"/>
    <m/>
    <n v="325177"/>
    <m/>
    <n v="627930"/>
    <m/>
    <n v="2512753"/>
    <m/>
    <n v="214983"/>
    <n v="3889867"/>
    <m/>
    <n v="0"/>
    <n v="27"/>
    <n v="0"/>
    <n v="54"/>
    <n v="0"/>
    <n v="117"/>
    <n v="0"/>
    <n v="495"/>
    <n v="0"/>
    <n v="45"/>
    <n v="765"/>
    <n v="0"/>
    <n v="0"/>
    <n v="6718.6296296296296"/>
    <n v="0"/>
    <n v="6021.7962962962965"/>
    <n v="0"/>
    <n v="5366.9230769230771"/>
    <n v="0"/>
    <n v="5076.2686868686869"/>
    <n v="0"/>
    <n v="4777.3999999999996"/>
    <n v="5084.7934640522872"/>
    <n v="0"/>
    <n v="0"/>
    <n v="60467.666666666664"/>
    <n v="0"/>
    <n v="54196.166666666672"/>
    <n v="0"/>
    <n v="48302.307692307695"/>
    <n v="0"/>
    <n v="45686.418181818182"/>
    <n v="0"/>
    <n v="42996.6"/>
    <n v="45763.141176470584"/>
    <n v="0"/>
    <n v="45763.141176470584"/>
    <n v="47100.560975609755"/>
    <n v="0"/>
    <n v="3"/>
    <n v="0"/>
    <n v="6"/>
    <n v="0"/>
    <n v="13"/>
    <n v="0"/>
    <n v="55"/>
    <n v="0"/>
    <n v="5"/>
    <n v="85"/>
    <n v="0"/>
    <n v="85"/>
    <n v="82"/>
    <n v="0"/>
    <n v="181403"/>
    <n v="0"/>
    <n v="325177"/>
    <n v="0"/>
    <n v="627930"/>
    <n v="0"/>
    <n v="2512753"/>
    <n v="0"/>
    <n v="214983"/>
    <n v="3889866.9999999995"/>
    <n v="0"/>
    <n v="3889866.9999999995"/>
    <n v="3862246"/>
  </r>
  <r>
    <x v="4"/>
    <s v="South Florida State College "/>
    <s v="Met the criteria for Two-Year with Bachelor's in 2015-16 and 2016-17. "/>
    <n v="137315"/>
    <x v="7"/>
    <n v="0"/>
    <m/>
    <n v="0"/>
    <m/>
    <n v="0"/>
    <m/>
    <n v="0"/>
    <m/>
    <n v="0"/>
    <n v="0"/>
    <m/>
    <n v="0"/>
    <m/>
    <n v="0"/>
    <m/>
    <n v="0"/>
    <m/>
    <n v="0"/>
    <n v="0"/>
    <m/>
    <n v="0"/>
    <m/>
    <n v="0"/>
    <m/>
    <n v="0"/>
    <m/>
    <n v="0"/>
    <n v="0"/>
    <m/>
    <n v="7"/>
    <m/>
    <n v="33"/>
    <m/>
    <n v="12"/>
    <m/>
    <n v="10"/>
    <n v="0"/>
    <m/>
    <n v="0"/>
    <m/>
    <n v="0"/>
    <m/>
    <n v="0"/>
    <m/>
    <n v="0"/>
    <m/>
    <n v="70"/>
    <m/>
    <m/>
    <m/>
    <m/>
    <m/>
    <m/>
    <m/>
    <m/>
    <n v="0"/>
    <m/>
    <n v="0"/>
    <m/>
    <n v="0"/>
    <m/>
    <n v="3621895"/>
    <m/>
    <n v="0"/>
    <n v="4009827"/>
    <m/>
    <n v="0"/>
    <n v="0"/>
    <n v="0"/>
    <n v="0"/>
    <n v="0"/>
    <n v="0"/>
    <n v="0"/>
    <n v="645"/>
    <n v="0"/>
    <n v="0"/>
    <n v="630"/>
    <n v="0"/>
    <n v="0"/>
    <n v="0"/>
    <n v="0"/>
    <n v="0"/>
    <n v="0"/>
    <n v="0"/>
    <n v="0"/>
    <n v="5615.3410852713178"/>
    <n v="0"/>
    <n v="0"/>
    <n v="6364.804761904762"/>
    <n v="0"/>
    <n v="0"/>
    <n v="0"/>
    <n v="0"/>
    <n v="0"/>
    <n v="0"/>
    <n v="0"/>
    <n v="0"/>
    <n v="50538.069767441862"/>
    <n v="0"/>
    <n v="0"/>
    <n v="57283.242857142861"/>
    <n v="0"/>
    <n v="57283.242857142861"/>
    <n v="50538.069767441862"/>
    <n v="0"/>
    <n v="0"/>
    <n v="0"/>
    <n v="0"/>
    <n v="0"/>
    <n v="0"/>
    <n v="0"/>
    <n v="62"/>
    <n v="0"/>
    <n v="0"/>
    <n v="70"/>
    <n v="0"/>
    <n v="70"/>
    <n v="62"/>
    <n v="0"/>
    <n v="0"/>
    <n v="0"/>
    <n v="0"/>
    <n v="0"/>
    <n v="0"/>
    <n v="0"/>
    <n v="3133360.3255813955"/>
    <n v="0"/>
    <n v="0"/>
    <n v="4009827.0000000005"/>
    <n v="0"/>
    <n v="4009827.0000000005"/>
    <n v="3133360.3255813955"/>
  </r>
  <r>
    <x v="4"/>
    <s v="Florida Keys Community College "/>
    <m/>
    <n v="133960"/>
    <x v="9"/>
    <n v="0"/>
    <m/>
    <n v="0"/>
    <m/>
    <n v="2"/>
    <m/>
    <n v="1"/>
    <m/>
    <n v="0"/>
    <n v="0"/>
    <m/>
    <n v="0"/>
    <m/>
    <n v="7"/>
    <m/>
    <n v="0"/>
    <m/>
    <n v="0"/>
    <n v="0"/>
    <m/>
    <n v="0"/>
    <m/>
    <n v="11"/>
    <m/>
    <n v="0"/>
    <m/>
    <n v="0"/>
    <n v="0"/>
    <m/>
    <n v="0"/>
    <m/>
    <n v="5"/>
    <m/>
    <n v="0"/>
    <m/>
    <n v="0"/>
    <n v="0"/>
    <m/>
    <n v="0"/>
    <m/>
    <n v="0"/>
    <m/>
    <n v="0"/>
    <m/>
    <n v="0"/>
    <m/>
    <n v="25"/>
    <m/>
    <m/>
    <m/>
    <m/>
    <m/>
    <m/>
    <m/>
    <m/>
    <n v="215727"/>
    <m/>
    <n v="473199"/>
    <m/>
    <n v="712484"/>
    <m/>
    <n v="265398"/>
    <m/>
    <n v="0"/>
    <n v="1610554"/>
    <m/>
    <n v="0"/>
    <n v="31"/>
    <n v="0"/>
    <n v="70"/>
    <n v="0"/>
    <n v="110"/>
    <n v="0"/>
    <n v="50"/>
    <n v="0"/>
    <n v="0"/>
    <n v="225"/>
    <n v="0"/>
    <n v="0"/>
    <n v="6958.9354838709678"/>
    <n v="0"/>
    <n v="6759.9857142857145"/>
    <n v="0"/>
    <n v="6477.1272727272726"/>
    <n v="0"/>
    <n v="5307.96"/>
    <n v="0"/>
    <n v="0"/>
    <n v="7158.0177777777781"/>
    <n v="0"/>
    <n v="0"/>
    <n v="62630.419354838712"/>
    <n v="0"/>
    <n v="60839.87142857143"/>
    <n v="0"/>
    <n v="58294.145454545454"/>
    <n v="0"/>
    <n v="47771.64"/>
    <n v="0"/>
    <n v="0"/>
    <n v="64422.16"/>
    <n v="0"/>
    <n v="64422.16"/>
    <n v="57456.313771712157"/>
    <n v="0"/>
    <n v="3"/>
    <n v="0"/>
    <n v="7"/>
    <n v="0"/>
    <n v="11"/>
    <n v="0"/>
    <n v="5"/>
    <n v="0"/>
    <n v="0"/>
    <n v="25"/>
    <n v="0"/>
    <n v="25"/>
    <n v="26"/>
    <n v="0"/>
    <n v="187891.25806451612"/>
    <n v="0"/>
    <n v="425879.10000000003"/>
    <n v="0"/>
    <n v="641235.6"/>
    <n v="0"/>
    <n v="238858.2"/>
    <n v="0"/>
    <n v="0"/>
    <n v="1610554"/>
    <n v="0"/>
    <n v="1610554"/>
    <n v="1493864.158064516"/>
  </r>
  <r>
    <x v="4"/>
    <s v="North Florida Community College "/>
    <m/>
    <n v="136145"/>
    <x v="9"/>
    <n v="0"/>
    <m/>
    <n v="0"/>
    <m/>
    <n v="0"/>
    <m/>
    <n v="0"/>
    <m/>
    <n v="0"/>
    <n v="0"/>
    <m/>
    <n v="0"/>
    <m/>
    <n v="0"/>
    <m/>
    <n v="0"/>
    <m/>
    <n v="0"/>
    <n v="0"/>
    <m/>
    <n v="0"/>
    <m/>
    <n v="0"/>
    <m/>
    <n v="0"/>
    <m/>
    <n v="0"/>
    <n v="0"/>
    <m/>
    <n v="0"/>
    <m/>
    <n v="0"/>
    <m/>
    <n v="0"/>
    <m/>
    <n v="0"/>
    <n v="0"/>
    <m/>
    <n v="17"/>
    <m/>
    <n v="1"/>
    <m/>
    <n v="11"/>
    <m/>
    <n v="0"/>
    <m/>
    <n v="31"/>
    <m/>
    <m/>
    <m/>
    <m/>
    <m/>
    <m/>
    <m/>
    <m/>
    <n v="0"/>
    <m/>
    <n v="0"/>
    <m/>
    <n v="0"/>
    <m/>
    <n v="0"/>
    <m/>
    <n v="1402961"/>
    <n v="1484126"/>
    <m/>
    <n v="0"/>
    <n v="0"/>
    <n v="0"/>
    <n v="0"/>
    <n v="0"/>
    <n v="0"/>
    <n v="0"/>
    <n v="0"/>
    <n v="0"/>
    <n v="284"/>
    <n v="279"/>
    <n v="0"/>
    <n v="0"/>
    <n v="0"/>
    <n v="0"/>
    <n v="0"/>
    <n v="0"/>
    <n v="0"/>
    <n v="0"/>
    <n v="0"/>
    <n v="0"/>
    <n v="4940.0035211267605"/>
    <n v="5319.4480286738353"/>
    <n v="0"/>
    <n v="0"/>
    <n v="0"/>
    <n v="0"/>
    <n v="0"/>
    <n v="0"/>
    <n v="0"/>
    <n v="0"/>
    <n v="0"/>
    <n v="0"/>
    <n v="44460.031690140844"/>
    <n v="47875.032258064515"/>
    <n v="0"/>
    <n v="47875.032258064515"/>
    <n v="44460.031690140844"/>
    <n v="0"/>
    <n v="0"/>
    <n v="0"/>
    <n v="0"/>
    <n v="0"/>
    <n v="0"/>
    <n v="0"/>
    <n v="0"/>
    <n v="0"/>
    <n v="29"/>
    <n v="31"/>
    <n v="0"/>
    <n v="31"/>
    <n v="29"/>
    <n v="0"/>
    <n v="0"/>
    <n v="0"/>
    <n v="0"/>
    <n v="0"/>
    <n v="0"/>
    <n v="0"/>
    <n v="0"/>
    <n v="0"/>
    <n v="1289340.9190140844"/>
    <n v="1484126"/>
    <n v="0"/>
    <n v="1484126"/>
    <n v="1289340.9190140844"/>
  </r>
  <r>
    <x v="4"/>
    <s v="Florida Atlantic University "/>
    <m/>
    <n v="133669"/>
    <x v="1"/>
    <m/>
    <n v="207"/>
    <n v="209"/>
    <m/>
    <m/>
    <m/>
    <m/>
    <n v="2"/>
    <n v="6"/>
    <m/>
    <n v="218"/>
    <n v="209"/>
    <m/>
    <m/>
    <m/>
    <m/>
    <n v="7"/>
    <n v="6"/>
    <m/>
    <n v="134"/>
    <n v="131"/>
    <m/>
    <m/>
    <m/>
    <m/>
    <n v="0"/>
    <n v="1"/>
    <m/>
    <n v="174"/>
    <n v="179"/>
    <m/>
    <m/>
    <m/>
    <m/>
    <n v="21"/>
    <n v="22"/>
    <m/>
    <n v="3"/>
    <n v="3"/>
    <m/>
    <m/>
    <m/>
    <m/>
    <n v="0"/>
    <n v="0"/>
    <m/>
    <m/>
    <m/>
    <m/>
    <m/>
    <m/>
    <m/>
    <m/>
    <m/>
    <n v="21671418"/>
    <n v="23444211"/>
    <n v="16944051"/>
    <n v="17709861"/>
    <n v="9385554"/>
    <n v="9696052"/>
    <n v="10178211"/>
    <n v="11111865"/>
    <n v="220676"/>
    <n v="234115"/>
    <m/>
    <m/>
    <n v="1887"/>
    <n v="1953"/>
    <n v="2046"/>
    <n v="1953"/>
    <n v="1206"/>
    <n v="1191"/>
    <n v="1818"/>
    <n v="1875"/>
    <n v="27"/>
    <n v="27"/>
    <n v="0"/>
    <n v="0"/>
    <n v="11484.588235294117"/>
    <n v="12004.20430107527"/>
    <n v="8281.5498533724349"/>
    <n v="9068.0291858678956"/>
    <n v="7782.3830845771145"/>
    <n v="8141.1015952980688"/>
    <n v="5598.575907590759"/>
    <n v="5926.3280000000004"/>
    <n v="8173.1851851851852"/>
    <n v="8670.9259259259252"/>
    <n v="0"/>
    <n v="0"/>
    <n v="103361.29411764705"/>
    <n v="108037.83870967742"/>
    <n v="74533.94868035191"/>
    <n v="81612.262672811063"/>
    <n v="70041.447761194024"/>
    <n v="73269.914357682617"/>
    <n v="50387.183168316828"/>
    <n v="53336.952000000005"/>
    <n v="73558.666666666672"/>
    <n v="78038.333333333328"/>
    <n v="0"/>
    <n v="0"/>
    <n v="75462.63660768824"/>
    <n v="80158.280475782158"/>
    <n v="209"/>
    <n v="215"/>
    <n v="225"/>
    <n v="215"/>
    <n v="134"/>
    <n v="132"/>
    <n v="195"/>
    <n v="201"/>
    <n v="3"/>
    <n v="3"/>
    <n v="0"/>
    <n v="0"/>
    <n v="766"/>
    <n v="766"/>
    <n v="21602510.470588233"/>
    <n v="23228135.322580647"/>
    <n v="16770138.453079179"/>
    <n v="17546636.47465438"/>
    <n v="9385554"/>
    <n v="9671628.6952141058"/>
    <n v="9825500.7178217806"/>
    <n v="10720727.352000002"/>
    <n v="220676"/>
    <n v="234115"/>
    <n v="0"/>
    <n v="0"/>
    <n v="57804379.641489193"/>
    <n v="61401242.844449133"/>
  </r>
  <r>
    <x v="4"/>
    <s v="Florida International University"/>
    <m/>
    <n v="133951"/>
    <x v="1"/>
    <m/>
    <n v="230"/>
    <n v="233"/>
    <m/>
    <m/>
    <m/>
    <m/>
    <n v="21"/>
    <n v="19"/>
    <m/>
    <n v="268"/>
    <n v="272"/>
    <m/>
    <m/>
    <m/>
    <m/>
    <n v="16"/>
    <n v="20"/>
    <m/>
    <n v="268"/>
    <n v="259"/>
    <m/>
    <m/>
    <m/>
    <m/>
    <n v="21"/>
    <n v="29"/>
    <m/>
    <n v="223"/>
    <n v="237"/>
    <m/>
    <m/>
    <m/>
    <m/>
    <n v="38"/>
    <n v="48"/>
    <m/>
    <n v="35"/>
    <n v="33"/>
    <m/>
    <m/>
    <m/>
    <m/>
    <n v="30"/>
    <n v="32"/>
    <m/>
    <m/>
    <m/>
    <m/>
    <m/>
    <m/>
    <m/>
    <m/>
    <m/>
    <n v="31567340"/>
    <n v="31088216"/>
    <n v="26624404"/>
    <n v="27688245"/>
    <n v="24257054"/>
    <n v="24854446"/>
    <n v="16240804"/>
    <n v="18220561"/>
    <n v="3249113"/>
    <n v="5327217"/>
    <m/>
    <m/>
    <n v="2322"/>
    <n v="2325"/>
    <n v="2604"/>
    <n v="2688"/>
    <n v="2664"/>
    <n v="2679"/>
    <n v="2463"/>
    <n v="2709"/>
    <n v="675"/>
    <n v="681"/>
    <n v="0"/>
    <n v="0"/>
    <n v="13594.892334194659"/>
    <n v="13371.275698924732"/>
    <n v="10224.425499231951"/>
    <n v="10300.686383928571"/>
    <n v="9105.5007507507507"/>
    <n v="9277.5087719298244"/>
    <n v="6593.9114900527811"/>
    <n v="6725.9361387966037"/>
    <n v="4813.5007407407411"/>
    <n v="7822.6387665198235"/>
    <n v="0"/>
    <n v="0"/>
    <n v="122354.03100775194"/>
    <n v="120341.48129032258"/>
    <n v="92019.829493087556"/>
    <n v="92706.17745535713"/>
    <n v="81949.50675675676"/>
    <n v="83497.578947368427"/>
    <n v="59345.203410475027"/>
    <n v="60533.425249169435"/>
    <n v="43321.506666666668"/>
    <n v="70403.748898678416"/>
    <n v="0"/>
    <n v="0"/>
    <n v="85941.649421871844"/>
    <n v="87370.414309132873"/>
    <n v="251"/>
    <n v="252"/>
    <n v="284"/>
    <n v="292"/>
    <n v="289"/>
    <n v="288"/>
    <n v="261"/>
    <n v="285"/>
    <n v="65"/>
    <n v="65"/>
    <n v="0"/>
    <n v="0"/>
    <n v="1150"/>
    <n v="1182"/>
    <n v="30710861.782945737"/>
    <n v="30326053.28516129"/>
    <n v="26133631.576036867"/>
    <n v="27070203.816964284"/>
    <n v="23683407.452702705"/>
    <n v="24047302.736842107"/>
    <n v="15489098.090133982"/>
    <n v="17252026.19601329"/>
    <n v="2815897.9333333336"/>
    <n v="4576243.6784140971"/>
    <n v="0"/>
    <n v="0"/>
    <n v="98832896.835152626"/>
    <n v="103271829.71339506"/>
  </r>
  <r>
    <x v="4"/>
    <s v="Florida State University "/>
    <m/>
    <n v="134097"/>
    <x v="1"/>
    <m/>
    <n v="449"/>
    <n v="464"/>
    <m/>
    <m/>
    <m/>
    <m/>
    <n v="7"/>
    <n v="8"/>
    <m/>
    <n v="310"/>
    <n v="291"/>
    <m/>
    <m/>
    <m/>
    <m/>
    <n v="2"/>
    <n v="1"/>
    <m/>
    <n v="284"/>
    <n v="306"/>
    <m/>
    <m/>
    <m/>
    <m/>
    <n v="0"/>
    <n v="0"/>
    <m/>
    <n v="0"/>
    <n v="0"/>
    <m/>
    <m/>
    <m/>
    <m/>
    <n v="0"/>
    <n v="0"/>
    <m/>
    <n v="141"/>
    <n v="143"/>
    <m/>
    <m/>
    <m/>
    <m/>
    <n v="167"/>
    <n v="0"/>
    <m/>
    <m/>
    <m/>
    <m/>
    <m/>
    <m/>
    <m/>
    <m/>
    <m/>
    <n v="56824962"/>
    <n v="61703410"/>
    <n v="27582339.098069999"/>
    <n v="27703018"/>
    <n v="24412829"/>
    <n v="26359519"/>
    <n v="0"/>
    <n v="0"/>
    <n v="0"/>
    <n v="21186790"/>
    <m/>
    <m/>
    <n v="4125"/>
    <n v="4272"/>
    <n v="2814"/>
    <n v="2631"/>
    <n v="2556"/>
    <n v="2754"/>
    <n v="0"/>
    <n v="0"/>
    <n v="3273"/>
    <n v="1287"/>
    <n v="0"/>
    <n v="0"/>
    <n v="13775.748363636363"/>
    <n v="14443.682116104868"/>
    <n v="9801.8262608635396"/>
    <n v="10529.463321930825"/>
    <n v="9551.1850547730828"/>
    <n v="9571.3576615831516"/>
    <n v="0"/>
    <n v="0"/>
    <n v="0"/>
    <n v="16462.152292152292"/>
    <n v="0"/>
    <n v="0"/>
    <n v="123981.73527272727"/>
    <n v="129993.13904494382"/>
    <n v="88216.436347771858"/>
    <n v="94765.169897377433"/>
    <n v="85960.665492957749"/>
    <n v="86142.218954248368"/>
    <n v="0"/>
    <n v="0"/>
    <n v="0"/>
    <n v="148159.37062937062"/>
    <n v="0"/>
    <n v="0"/>
    <n v="79758.844430050332"/>
    <n v="112592.3332557689"/>
    <n v="456"/>
    <n v="472"/>
    <n v="312"/>
    <n v="292"/>
    <n v="284"/>
    <n v="306"/>
    <n v="0"/>
    <n v="0"/>
    <n v="308"/>
    <n v="143"/>
    <n v="0"/>
    <n v="0"/>
    <n v="1360"/>
    <n v="1213"/>
    <n v="56535671.284363635"/>
    <n v="61356761.629213482"/>
    <n v="27523528.140504818"/>
    <n v="27671429.610034209"/>
    <n v="24412829"/>
    <n v="26359519"/>
    <n v="0"/>
    <n v="0"/>
    <n v="0"/>
    <n v="21186790"/>
    <n v="0"/>
    <n v="0"/>
    <n v="108472028.42486845"/>
    <n v="136574500.23924768"/>
  </r>
  <r>
    <x v="4"/>
    <s v="University of Central Florida "/>
    <m/>
    <n v="132903"/>
    <x v="1"/>
    <m/>
    <n v="223"/>
    <n v="219"/>
    <m/>
    <m/>
    <m/>
    <m/>
    <n v="40"/>
    <n v="43"/>
    <m/>
    <n v="327"/>
    <n v="329"/>
    <m/>
    <m/>
    <m/>
    <m/>
    <n v="14"/>
    <n v="16"/>
    <m/>
    <n v="266"/>
    <n v="296"/>
    <m/>
    <m/>
    <m/>
    <m/>
    <n v="6"/>
    <n v="8"/>
    <m/>
    <n v="189"/>
    <n v="185"/>
    <m/>
    <m/>
    <m/>
    <m/>
    <n v="23"/>
    <n v="22"/>
    <m/>
    <n v="202"/>
    <n v="213"/>
    <m/>
    <m/>
    <m/>
    <m/>
    <n v="24"/>
    <n v="25"/>
    <m/>
    <m/>
    <m/>
    <m/>
    <m/>
    <m/>
    <m/>
    <m/>
    <m/>
    <n v="34927629.272713602"/>
    <n v="36636692.998397604"/>
    <n v="30415564.636360101"/>
    <n v="32225948.363225602"/>
    <n v="20787858.999999098"/>
    <n v="23838141.818064298"/>
    <n v="11490552.363633201"/>
    <n v="11593538.5451527"/>
    <n v="13711294.545451101"/>
    <n v="14570010.1814496"/>
    <m/>
    <m/>
    <n v="2487"/>
    <n v="2487"/>
    <n v="3111"/>
    <n v="3153"/>
    <n v="2466"/>
    <n v="2760"/>
    <n v="1977"/>
    <n v="1929"/>
    <n v="2106"/>
    <n v="2217"/>
    <n v="0"/>
    <n v="0"/>
    <n v="14044.08092992103"/>
    <n v="14731.279854602977"/>
    <n v="9776.7806609964973"/>
    <n v="10220.725773303395"/>
    <n v="8429.7887266825219"/>
    <n v="8637.0079050957611"/>
    <n v="5812.115510183713"/>
    <n v="6010.1288466317783"/>
    <n v="6510.5862039179019"/>
    <n v="6571.9486610056829"/>
    <n v="0"/>
    <n v="0"/>
    <n v="126396.72836928928"/>
    <n v="132581.51869142678"/>
    <n v="87991.025948968483"/>
    <n v="91986.53195973055"/>
    <n v="75868.098540142702"/>
    <n v="77733.071145861846"/>
    <n v="52309.039591653418"/>
    <n v="54091.159619686005"/>
    <n v="58595.27583526112"/>
    <n v="59147.537949051148"/>
    <n v="0"/>
    <n v="0"/>
    <n v="82355.746533363534"/>
    <n v="85085.950681970528"/>
    <n v="263"/>
    <n v="262"/>
    <n v="341"/>
    <n v="345"/>
    <n v="272"/>
    <n v="304"/>
    <n v="212"/>
    <n v="207"/>
    <n v="226"/>
    <n v="238"/>
    <n v="0"/>
    <n v="0"/>
    <n v="1314"/>
    <n v="1356"/>
    <n v="33242339.561123081"/>
    <n v="34736357.897153817"/>
    <n v="30004939.848598253"/>
    <n v="31735353.526107039"/>
    <n v="20636122.802918814"/>
    <n v="23630853.628342003"/>
    <n v="11089516.393430525"/>
    <n v="11196870.041275002"/>
    <n v="13242532.338769013"/>
    <n v="14077114.031874172"/>
    <n v="0"/>
    <n v="0"/>
    <n v="108215450.94483969"/>
    <n v="115376549.12475203"/>
  </r>
  <r>
    <x v="4"/>
    <s v="University of Florida"/>
    <m/>
    <n v="134130"/>
    <x v="1"/>
    <m/>
    <n v="517"/>
    <n v="523"/>
    <m/>
    <m/>
    <m/>
    <m/>
    <n v="228"/>
    <n v="222"/>
    <m/>
    <n v="386"/>
    <n v="367"/>
    <m/>
    <m/>
    <m/>
    <m/>
    <n v="193"/>
    <n v="189"/>
    <m/>
    <n v="186"/>
    <n v="206"/>
    <m/>
    <m/>
    <m/>
    <m/>
    <n v="219"/>
    <n v="260"/>
    <m/>
    <n v="0"/>
    <n v="0"/>
    <m/>
    <m/>
    <m/>
    <m/>
    <n v="0"/>
    <n v="0"/>
    <m/>
    <n v="183"/>
    <n v="187"/>
    <m/>
    <m/>
    <m/>
    <m/>
    <n v="82"/>
    <n v="80"/>
    <m/>
    <m/>
    <m/>
    <m/>
    <m/>
    <m/>
    <m/>
    <m/>
    <m/>
    <n v="99773601"/>
    <n v="102430235.688118"/>
    <n v="51681934"/>
    <n v="50912273.456326298"/>
    <n v="32033305.049056701"/>
    <n v="37604458.739049599"/>
    <n v="0"/>
    <n v="0"/>
    <n v="16867057.081805799"/>
    <n v="17403377.967260301"/>
    <m/>
    <m/>
    <n v="7389"/>
    <n v="7371"/>
    <n v="5790"/>
    <n v="5571"/>
    <n v="4302"/>
    <n v="4974"/>
    <n v="0"/>
    <n v="0"/>
    <n v="2631"/>
    <n v="2643"/>
    <n v="0"/>
    <n v="0"/>
    <n v="13502.991067803492"/>
    <n v="13896.382538070546"/>
    <n v="8926.0680483592405"/>
    <n v="9138.8033488289893"/>
    <n v="7446.1425032674806"/>
    <n v="7560.2048128366705"/>
    <n v="0"/>
    <n v="0"/>
    <n v="6410.8920873454199"/>
    <n v="6584.7060035037084"/>
    <n v="0"/>
    <n v="0"/>
    <n v="121526.91961023143"/>
    <n v="125067.44284263492"/>
    <n v="80334.612435233168"/>
    <n v="82249.230139460909"/>
    <n v="67015.282529407326"/>
    <n v="68041.84331553003"/>
    <n v="0"/>
    <n v="0"/>
    <n v="57698.028786108778"/>
    <n v="59262.354031533374"/>
    <n v="0"/>
    <n v="0"/>
    <n v="90011.26517670571"/>
    <n v="91659.962825348906"/>
    <n v="745"/>
    <n v="745"/>
    <n v="579"/>
    <n v="556"/>
    <n v="405"/>
    <n v="466"/>
    <n v="0"/>
    <n v="0"/>
    <n v="265"/>
    <n v="267"/>
    <n v="0"/>
    <n v="0"/>
    <n v="1994"/>
    <n v="2034"/>
    <n v="90537555.109622419"/>
    <n v="93175244.91776301"/>
    <n v="46513740.600000001"/>
    <n v="45730571.957540266"/>
    <n v="27141189.424409967"/>
    <n v="31707498.985036995"/>
    <n v="0"/>
    <n v="0"/>
    <n v="15289977.628318826"/>
    <n v="15823048.52641941"/>
    <n v="0"/>
    <n v="0"/>
    <n v="179482462.76235119"/>
    <n v="186436364.38675967"/>
  </r>
  <r>
    <x v="4"/>
    <s v="University of South Florida "/>
    <m/>
    <n v="137351"/>
    <x v="1"/>
    <m/>
    <n v="306"/>
    <n v="325"/>
    <m/>
    <m/>
    <m/>
    <m/>
    <n v="54"/>
    <n v="57"/>
    <m/>
    <n v="350"/>
    <n v="345"/>
    <m/>
    <m/>
    <m/>
    <m/>
    <n v="49"/>
    <n v="55"/>
    <m/>
    <n v="242"/>
    <n v="224"/>
    <m/>
    <m/>
    <m/>
    <m/>
    <n v="42"/>
    <n v="43"/>
    <m/>
    <n v="257"/>
    <n v="267"/>
    <m/>
    <m/>
    <m/>
    <m/>
    <n v="120"/>
    <n v="124"/>
    <m/>
    <n v="0"/>
    <n v="0"/>
    <m/>
    <m/>
    <m/>
    <m/>
    <n v="0"/>
    <n v="0"/>
    <m/>
    <m/>
    <m/>
    <m/>
    <m/>
    <m/>
    <m/>
    <m/>
    <m/>
    <n v="43370219"/>
    <n v="46177950.932881802"/>
    <n v="35209291"/>
    <n v="35765041.440962903"/>
    <n v="21231258"/>
    <n v="20876119.745475799"/>
    <n v="21543132"/>
    <n v="23083533.485908799"/>
    <n v="0"/>
    <n v="0"/>
    <m/>
    <m/>
    <n v="3402"/>
    <n v="3609"/>
    <n v="3738"/>
    <n v="3765"/>
    <n v="2682"/>
    <n v="2532"/>
    <n v="3753"/>
    <n v="3891"/>
    <n v="0"/>
    <n v="0"/>
    <n v="0"/>
    <n v="0"/>
    <n v="12748.447677836566"/>
    <n v="12795.22054111438"/>
    <n v="9419.2859818084544"/>
    <n v="9499.3469962716881"/>
    <n v="7916.2035794183448"/>
    <n v="8244.9130116413107"/>
    <n v="5740.2430055955238"/>
    <n v="5932.5452289665382"/>
    <n v="0"/>
    <n v="0"/>
    <n v="0"/>
    <n v="0"/>
    <n v="114736.02910052909"/>
    <n v="115156.98487002942"/>
    <n v="84773.573836276089"/>
    <n v="85494.122966445197"/>
    <n v="71245.832214765105"/>
    <n v="74204.2171047718"/>
    <n v="51662.187050359717"/>
    <n v="53392.907060698846"/>
    <n v="0"/>
    <n v="0"/>
    <n v="0"/>
    <n v="0"/>
    <n v="80873.30091819966"/>
    <n v="82553.312524053224"/>
    <n v="360"/>
    <n v="382"/>
    <n v="399"/>
    <n v="400"/>
    <n v="284"/>
    <n v="267"/>
    <n v="377"/>
    <n v="391"/>
    <n v="0"/>
    <n v="0"/>
    <n v="0"/>
    <n v="0"/>
    <n v="1420"/>
    <n v="1440"/>
    <n v="41304970.47619047"/>
    <n v="43989968.220351242"/>
    <n v="33824655.960674159"/>
    <n v="34197649.18657808"/>
    <n v="20233816.34899329"/>
    <n v="19812525.966974072"/>
    <n v="19476644.517985612"/>
    <n v="20876626.660733249"/>
    <n v="0"/>
    <n v="0"/>
    <n v="0"/>
    <n v="0"/>
    <n v="114840087.30384351"/>
    <n v="118876770.03463665"/>
  </r>
  <r>
    <x v="4"/>
    <s v="Florida Agricultural &amp; Mechanical University "/>
    <s v="Met the criteria for Four-Year 2 in 2015-16 and 2016-17."/>
    <n v="133650"/>
    <x v="3"/>
    <m/>
    <n v="88"/>
    <n v="91"/>
    <m/>
    <m/>
    <m/>
    <m/>
    <n v="64"/>
    <n v="61"/>
    <m/>
    <n v="118"/>
    <n v="119"/>
    <m/>
    <m/>
    <m/>
    <m/>
    <n v="52"/>
    <n v="51"/>
    <m/>
    <n v="90"/>
    <n v="93"/>
    <m/>
    <m/>
    <m/>
    <m/>
    <n v="58"/>
    <n v="57"/>
    <m/>
    <n v="47"/>
    <n v="43"/>
    <m/>
    <m/>
    <m/>
    <m/>
    <n v="28"/>
    <n v="29"/>
    <m/>
    <n v="0"/>
    <n v="0"/>
    <m/>
    <m/>
    <m/>
    <m/>
    <n v="0"/>
    <n v="0"/>
    <m/>
    <m/>
    <m/>
    <m/>
    <m/>
    <m/>
    <m/>
    <m/>
    <m/>
    <n v="15103156.8181674"/>
    <n v="15139810.025441401"/>
    <n v="13502229.9999907"/>
    <n v="13756033.3245358"/>
    <n v="9645748.1818094291"/>
    <n v="9959034.5790821593"/>
    <n v="4358188.6363599701"/>
    <n v="4186894.5445415699"/>
    <n v="0"/>
    <n v="0"/>
    <m/>
    <m/>
    <n v="1560"/>
    <n v="1551"/>
    <n v="1686"/>
    <n v="1683"/>
    <n v="1506"/>
    <n v="1521"/>
    <n v="759"/>
    <n v="735"/>
    <n v="0"/>
    <n v="0"/>
    <n v="0"/>
    <n v="0"/>
    <n v="9681.5107808765388"/>
    <n v="9761.3217443206977"/>
    <n v="8008.4400948936536"/>
    <n v="8173.5195035863344"/>
    <n v="6404.8792707897937"/>
    <n v="6547.6887436437601"/>
    <n v="5742.0140136494992"/>
    <n v="5696.4551626415914"/>
    <n v="0"/>
    <n v="0"/>
    <n v="0"/>
    <n v="0"/>
    <n v="87133.597027888842"/>
    <n v="87851.895698886277"/>
    <n v="72075.960854042889"/>
    <n v="73561.675532277004"/>
    <n v="57643.913437108145"/>
    <n v="58929.198692793841"/>
    <n v="51678.126122845497"/>
    <n v="51268.096463774324"/>
    <n v="0"/>
    <n v="0"/>
    <n v="0"/>
    <n v="0"/>
    <n v="69549.318791434518"/>
    <n v="70569.220102993815"/>
    <n v="152"/>
    <n v="152"/>
    <n v="170"/>
    <n v="170"/>
    <n v="148"/>
    <n v="150"/>
    <n v="75"/>
    <n v="72"/>
    <n v="0"/>
    <n v="0"/>
    <n v="0"/>
    <n v="0"/>
    <n v="545"/>
    <n v="544"/>
    <n v="13244306.748239104"/>
    <n v="13353488.146230714"/>
    <n v="12252913.345187292"/>
    <n v="12505484.840487091"/>
    <n v="8531299.1886920054"/>
    <n v="8839379.8039190769"/>
    <n v="3875859.4592134124"/>
    <n v="3691302.9453917514"/>
    <n v="0"/>
    <n v="0"/>
    <n v="0"/>
    <n v="0"/>
    <n v="37904378.741331816"/>
    <n v="38389655.736028634"/>
  </r>
  <r>
    <x v="4"/>
    <s v="University of North Florida"/>
    <m/>
    <n v="136172"/>
    <x v="3"/>
    <m/>
    <n v="89"/>
    <n v="85"/>
    <m/>
    <m/>
    <m/>
    <m/>
    <n v="8"/>
    <n v="9"/>
    <m/>
    <n v="124"/>
    <n v="113"/>
    <m/>
    <m/>
    <m/>
    <m/>
    <n v="6"/>
    <n v="7"/>
    <m/>
    <n v="121"/>
    <n v="138"/>
    <m/>
    <m/>
    <m/>
    <m/>
    <n v="3"/>
    <n v="3"/>
    <m/>
    <n v="51"/>
    <n v="59"/>
    <m/>
    <m/>
    <m/>
    <m/>
    <n v="14"/>
    <n v="17"/>
    <m/>
    <n v="0"/>
    <n v="0"/>
    <m/>
    <m/>
    <m/>
    <m/>
    <n v="17"/>
    <n v="16"/>
    <m/>
    <m/>
    <m/>
    <m/>
    <m/>
    <m/>
    <m/>
    <m/>
    <m/>
    <n v="10362847"/>
    <n v="9678270"/>
    <n v="9883271"/>
    <n v="10939413"/>
    <n v="8149410"/>
    <n v="6958193"/>
    <n v="3551391"/>
    <n v="3863536"/>
    <n v="860461"/>
    <n v="543720"/>
    <m/>
    <m/>
    <n v="897"/>
    <n v="873"/>
    <n v="1188"/>
    <n v="1101"/>
    <n v="1125"/>
    <n v="1278"/>
    <n v="627"/>
    <n v="735"/>
    <n v="204"/>
    <n v="192"/>
    <n v="0"/>
    <n v="0"/>
    <n v="11552.783723522854"/>
    <n v="11086.219931271478"/>
    <n v="8319.2516835016831"/>
    <n v="9935.8882833787466"/>
    <n v="7243.92"/>
    <n v="5444.5954616588415"/>
    <n v="5664.1004784688994"/>
    <n v="5256.51156462585"/>
    <n v="4217.9460784313724"/>
    <n v="2831.875"/>
    <n v="0"/>
    <n v="0"/>
    <n v="103975.05351170569"/>
    <n v="99775.979381443307"/>
    <n v="74873.265151515152"/>
    <n v="89422.994550408723"/>
    <n v="65195.28"/>
    <n v="49001.359154929574"/>
    <n v="50976.904306220094"/>
    <n v="47308.604081632649"/>
    <n v="37961.51470588235"/>
    <n v="25486.875"/>
    <n v="0"/>
    <n v="0"/>
    <n v="73584.674157590591"/>
    <n v="69400.753823163002"/>
    <n v="97"/>
    <n v="94"/>
    <n v="130"/>
    <n v="120"/>
    <n v="124"/>
    <n v="141"/>
    <n v="65"/>
    <n v="76"/>
    <n v="17"/>
    <n v="16"/>
    <n v="0"/>
    <n v="0"/>
    <n v="433"/>
    <n v="447"/>
    <n v="10085580.190635452"/>
    <n v="9378942.0618556701"/>
    <n v="9733524.4696969707"/>
    <n v="10730759.346049046"/>
    <n v="8084214.7199999997"/>
    <n v="6909191.6408450697"/>
    <n v="3313498.7799043059"/>
    <n v="3595453.9102040813"/>
    <n v="645345.75"/>
    <n v="407790"/>
    <n v="0"/>
    <n v="0"/>
    <n v="31862163.910236727"/>
    <n v="31022136.958953861"/>
  </r>
  <r>
    <x v="4"/>
    <s v="University of West Florida"/>
    <m/>
    <n v="138354"/>
    <x v="3"/>
    <m/>
    <n v="68"/>
    <n v="65"/>
    <m/>
    <m/>
    <m/>
    <m/>
    <n v="12"/>
    <n v="15"/>
    <m/>
    <n v="59"/>
    <n v="55"/>
    <m/>
    <m/>
    <m/>
    <m/>
    <n v="6"/>
    <n v="7"/>
    <m/>
    <n v="101"/>
    <n v="107"/>
    <m/>
    <m/>
    <m/>
    <m/>
    <n v="2"/>
    <n v="2"/>
    <m/>
    <n v="33"/>
    <n v="47"/>
    <m/>
    <m/>
    <m/>
    <m/>
    <n v="10"/>
    <n v="11"/>
    <m/>
    <n v="0"/>
    <n v="0"/>
    <m/>
    <m/>
    <m/>
    <m/>
    <n v="5"/>
    <n v="7"/>
    <m/>
    <m/>
    <m/>
    <m/>
    <m/>
    <m/>
    <m/>
    <m/>
    <m/>
    <n v="7737572"/>
    <n v="7455673.9090882903"/>
    <n v="4871714"/>
    <n v="4686786.9999984996"/>
    <n v="6766055"/>
    <n v="7375698.9999997001"/>
    <n v="2630089"/>
    <n v="3229545.1818166701"/>
    <n v="1910937"/>
    <n v="1960881.5454538499"/>
    <m/>
    <m/>
    <n v="756"/>
    <n v="765"/>
    <n v="603"/>
    <n v="579"/>
    <n v="933"/>
    <n v="987"/>
    <n v="417"/>
    <n v="555"/>
    <n v="60"/>
    <n v="84"/>
    <n v="0"/>
    <n v="0"/>
    <n v="10234.883597883598"/>
    <n v="9745.9789661284849"/>
    <n v="8079.1276948590385"/>
    <n v="8094.6234887711562"/>
    <n v="7251.9346195069666"/>
    <n v="7472.8459979733534"/>
    <n v="6307.1678657074344"/>
    <n v="5819.0003275976042"/>
    <n v="31848.95"/>
    <n v="23343.827922069642"/>
    <n v="0"/>
    <n v="0"/>
    <n v="92113.952380952382"/>
    <n v="87713.810695156368"/>
    <n v="72712.149253731346"/>
    <n v="72851.611398940411"/>
    <n v="65267.411575562699"/>
    <n v="67255.61398176018"/>
    <n v="56764.510791366913"/>
    <n v="52371.002948378438"/>
    <n v="286640.55"/>
    <n v="210094.45129862678"/>
    <n v="0"/>
    <n v="0"/>
    <n v="76662.249994190744"/>
    <n v="73965.019039414605"/>
    <n v="80"/>
    <n v="80"/>
    <n v="65"/>
    <n v="62"/>
    <n v="103"/>
    <n v="109"/>
    <n v="43"/>
    <n v="58"/>
    <n v="5"/>
    <n v="7"/>
    <n v="0"/>
    <n v="0"/>
    <n v="296"/>
    <n v="316"/>
    <n v="7369116.1904761903"/>
    <n v="7017104.855612509"/>
    <n v="4726289.7014925377"/>
    <n v="4516799.9067343054"/>
    <n v="6722543.3922829581"/>
    <n v="7330861.92401186"/>
    <n v="2440873.9640287771"/>
    <n v="3037518.1710059494"/>
    <n v="1433202.75"/>
    <n v="1470661.1590903874"/>
    <n v="0"/>
    <n v="0"/>
    <n v="22692025.998280462"/>
    <n v="23372946.016455013"/>
  </r>
  <r>
    <x v="4"/>
    <s v="Florida Gulf Coast University"/>
    <m/>
    <n v="433660"/>
    <x v="4"/>
    <m/>
    <n v="53"/>
    <n v="52"/>
    <m/>
    <m/>
    <m/>
    <m/>
    <n v="18"/>
    <n v="19"/>
    <m/>
    <n v="90"/>
    <n v="91"/>
    <m/>
    <m/>
    <m/>
    <m/>
    <n v="24"/>
    <n v="29"/>
    <m/>
    <n v="123"/>
    <n v="117"/>
    <m/>
    <m/>
    <m/>
    <m/>
    <n v="32"/>
    <n v="37"/>
    <m/>
    <n v="92"/>
    <n v="93"/>
    <m/>
    <m/>
    <m/>
    <m/>
    <n v="24"/>
    <n v="24"/>
    <m/>
    <n v="0"/>
    <n v="1"/>
    <m/>
    <m/>
    <m/>
    <m/>
    <n v="0"/>
    <n v="0"/>
    <m/>
    <m/>
    <m/>
    <m/>
    <m/>
    <m/>
    <m/>
    <m/>
    <m/>
    <n v="7515610.7998949997"/>
    <n v="7616511.7520289999"/>
    <n v="9022424.7278409991"/>
    <n v="9639043.2010929994"/>
    <n v="10463328.330661001"/>
    <n v="10575622.160567001"/>
    <n v="5736150.6991090002"/>
    <n v="5890254.3686229996"/>
    <n v="0"/>
    <n v="46500"/>
    <m/>
    <m/>
    <n v="693"/>
    <n v="696"/>
    <n v="1098"/>
    <n v="1167"/>
    <n v="1491"/>
    <n v="1497"/>
    <n v="1116"/>
    <n v="1125"/>
    <n v="0"/>
    <n v="9"/>
    <n v="0"/>
    <n v="0"/>
    <n v="10845.037229285714"/>
    <n v="10943.264011535919"/>
    <n v="8217.1445608752274"/>
    <n v="8259.6771217592104"/>
    <n v="7017.6581694574115"/>
    <n v="7064.543861434202"/>
    <n v="5139.9199812804663"/>
    <n v="5235.7816609982219"/>
    <n v="0"/>
    <n v="5166.666666666667"/>
    <n v="0"/>
    <n v="0"/>
    <n v="97605.335063571431"/>
    <n v="98489.376103823277"/>
    <n v="73954.301047877045"/>
    <n v="74337.094095832901"/>
    <n v="63158.923525116705"/>
    <n v="63580.894752907814"/>
    <n v="46259.279831524196"/>
    <n v="47122.034948984001"/>
    <n v="0"/>
    <n v="46500"/>
    <n v="0"/>
    <n v="0"/>
    <n v="66922.10244697686"/>
    <n v="67525.772950000726"/>
    <n v="71"/>
    <n v="71"/>
    <n v="114"/>
    <n v="120"/>
    <n v="155"/>
    <n v="154"/>
    <n v="116"/>
    <n v="117"/>
    <n v="0"/>
    <n v="1"/>
    <n v="0"/>
    <n v="0"/>
    <n v="456"/>
    <n v="463"/>
    <n v="6929978.7895135712"/>
    <n v="6992745.7033714531"/>
    <n v="8430790.3194579836"/>
    <n v="8920451.2914999481"/>
    <n v="9789633.1463930886"/>
    <n v="9791457.7919478025"/>
    <n v="5366076.4604568072"/>
    <n v="5513278.0890311282"/>
    <n v="0"/>
    <n v="46500"/>
    <n v="0"/>
    <n v="0"/>
    <n v="30516478.715821449"/>
    <n v="31264432.875850335"/>
  </r>
  <r>
    <x v="4"/>
    <s v="New College of Florida"/>
    <m/>
    <n v="262129"/>
    <x v="6"/>
    <m/>
    <n v="33"/>
    <n v="30"/>
    <m/>
    <m/>
    <m/>
    <m/>
    <n v="0"/>
    <n v="0"/>
    <m/>
    <n v="22"/>
    <n v="22"/>
    <m/>
    <m/>
    <m/>
    <m/>
    <n v="0"/>
    <n v="0"/>
    <m/>
    <n v="22"/>
    <n v="23"/>
    <m/>
    <m/>
    <m/>
    <m/>
    <n v="0"/>
    <n v="0"/>
    <m/>
    <n v="21"/>
    <n v="1"/>
    <m/>
    <m/>
    <m/>
    <m/>
    <n v="0"/>
    <n v="0"/>
    <m/>
    <n v="1"/>
    <n v="0"/>
    <m/>
    <m/>
    <m/>
    <m/>
    <n v="0"/>
    <n v="0"/>
    <m/>
    <m/>
    <m/>
    <m/>
    <m/>
    <m/>
    <m/>
    <m/>
    <m/>
    <n v="2904811.18"/>
    <n v="2656608.7599999998"/>
    <n v="1541096.4"/>
    <n v="1553616.93"/>
    <n v="1281834.8999999999"/>
    <n v="1418171.9"/>
    <n v="44856.46"/>
    <n v="44956.46"/>
    <n v="0"/>
    <n v="0"/>
    <m/>
    <m/>
    <n v="297"/>
    <n v="270"/>
    <n v="198"/>
    <n v="198"/>
    <n v="198"/>
    <n v="207"/>
    <n v="189"/>
    <n v="9"/>
    <n v="9"/>
    <n v="0"/>
    <n v="0"/>
    <n v="0"/>
    <n v="9780.5090235690241"/>
    <n v="9839.2917037037023"/>
    <n v="7783.3151515151512"/>
    <n v="7846.5501515151509"/>
    <n v="6473.9136363636362"/>
    <n v="6851.0719806763282"/>
    <n v="237.3357671957672"/>
    <n v="4995.1622222222222"/>
    <n v="0"/>
    <n v="0"/>
    <n v="0"/>
    <n v="0"/>
    <n v="88024.581212121222"/>
    <n v="88553.625333333315"/>
    <n v="70049.836363636365"/>
    <n v="70618.951363636355"/>
    <n v="58265.222727272725"/>
    <n v="61659.647826086955"/>
    <n v="2136.0219047619048"/>
    <n v="44956.46"/>
    <n v="0"/>
    <n v="0"/>
    <n v="0"/>
    <n v="0"/>
    <n v="58309.080202020203"/>
    <n v="74649.395394736843"/>
    <n v="33"/>
    <n v="30"/>
    <n v="22"/>
    <n v="22"/>
    <n v="22"/>
    <n v="23"/>
    <n v="21"/>
    <n v="1"/>
    <n v="1"/>
    <n v="0"/>
    <n v="0"/>
    <n v="0"/>
    <n v="99"/>
    <n v="76"/>
    <n v="2904811.18"/>
    <n v="2656608.7599999993"/>
    <n v="1541096.4"/>
    <n v="1553616.9299999997"/>
    <n v="1281834.8999999999"/>
    <n v="1418171.9"/>
    <n v="44856.46"/>
    <n v="44956.46"/>
    <n v="0"/>
    <n v="0"/>
    <n v="0"/>
    <n v="0"/>
    <n v="5772598.9400000004"/>
    <n v="5673354.0499999998"/>
  </r>
  <r>
    <x v="5"/>
    <s v="Georgia State University "/>
    <m/>
    <s v="139940"/>
    <x v="1"/>
    <n v="0"/>
    <m/>
    <n v="0"/>
    <n v="238"/>
    <n v="260"/>
    <m/>
    <n v="0"/>
    <n v="17"/>
    <n v="25"/>
    <n v="1"/>
    <m/>
    <n v="0"/>
    <n v="314"/>
    <n v="339"/>
    <m/>
    <n v="0"/>
    <n v="13"/>
    <n v="15"/>
    <n v="0"/>
    <m/>
    <n v="0"/>
    <n v="265"/>
    <n v="239"/>
    <m/>
    <n v="0"/>
    <n v="12"/>
    <n v="22"/>
    <n v="18"/>
    <m/>
    <n v="0"/>
    <n v="57"/>
    <n v="66"/>
    <m/>
    <n v="0"/>
    <n v="7"/>
    <n v="59"/>
    <n v="6"/>
    <m/>
    <n v="0"/>
    <n v="185"/>
    <n v="206"/>
    <m/>
    <n v="0"/>
    <n v="7"/>
    <n v="55"/>
    <m/>
    <m/>
    <m/>
    <m/>
    <m/>
    <m/>
    <m/>
    <m/>
    <m/>
    <n v="32922003"/>
    <n v="38684932"/>
    <n v="29673457"/>
    <n v="32258716"/>
    <n v="21057097"/>
    <n v="20567065"/>
    <n v="3305303"/>
    <n v="7570332"/>
    <n v="9675601"/>
    <n v="14433427"/>
    <m/>
    <m/>
    <n v="2584"/>
    <n v="2900"/>
    <n v="3296"/>
    <n v="3570"/>
    <n v="2794"/>
    <n v="2654"/>
    <n v="654"/>
    <n v="1368"/>
    <n v="1934"/>
    <n v="2720"/>
    <n v="0"/>
    <n v="0"/>
    <n v="12740.713235294117"/>
    <n v="13339.631724137931"/>
    <n v="9002.8692354368941"/>
    <n v="9036.0549019607843"/>
    <n v="7536.5415175375801"/>
    <n v="7749.4593067068572"/>
    <n v="5053.9801223241593"/>
    <n v="5533.8684210526317"/>
    <n v="5002.8960703205794"/>
    <n v="5306.4069852941175"/>
    <n v="0"/>
    <n v="0"/>
    <n v="114666.41911764705"/>
    <n v="120056.68551724138"/>
    <n v="81025.82311893205"/>
    <n v="81324.49411764706"/>
    <n v="67828.873657838223"/>
    <n v="69745.133760361714"/>
    <n v="45485.821100917434"/>
    <n v="49804.815789473687"/>
    <n v="45026.064632885216"/>
    <n v="47757.662867647057"/>
    <n v="0"/>
    <n v="0"/>
    <n v="77201.861881690274"/>
    <n v="77681.849287445846"/>
    <n v="255"/>
    <n v="285"/>
    <n v="327"/>
    <n v="354"/>
    <n v="277"/>
    <n v="261"/>
    <n v="64"/>
    <n v="125"/>
    <n v="192"/>
    <n v="261"/>
    <n v="0"/>
    <n v="0"/>
    <n v="1115"/>
    <n v="1286"/>
    <n v="29239936.874999996"/>
    <n v="34216155.372413792"/>
    <n v="26495444.159890782"/>
    <n v="28788870.91764706"/>
    <n v="18788598.003221188"/>
    <n v="18203479.911454406"/>
    <n v="2911092.5504587158"/>
    <n v="6225601.9736842113"/>
    <n v="8645004.4095139615"/>
    <n v="12464750.008455882"/>
    <n v="0"/>
    <n v="0"/>
    <n v="86080075.998084649"/>
    <n v="99898858.183655351"/>
  </r>
  <r>
    <x v="5"/>
    <s v="University of Georgia"/>
    <m/>
    <s v="139959"/>
    <x v="1"/>
    <n v="0"/>
    <n v="518"/>
    <n v="532"/>
    <m/>
    <n v="0"/>
    <m/>
    <n v="0"/>
    <n v="197"/>
    <n v="199"/>
    <n v="0"/>
    <n v="434"/>
    <n v="435"/>
    <m/>
    <n v="0"/>
    <m/>
    <n v="0"/>
    <n v="121"/>
    <n v="113"/>
    <n v="0"/>
    <n v="344"/>
    <n v="366"/>
    <m/>
    <n v="0"/>
    <m/>
    <n v="0"/>
    <n v="82"/>
    <n v="96"/>
    <n v="0"/>
    <n v="51"/>
    <n v="75"/>
    <m/>
    <n v="0"/>
    <m/>
    <n v="0"/>
    <n v="10"/>
    <n v="6"/>
    <n v="0"/>
    <n v="154"/>
    <n v="183"/>
    <m/>
    <n v="0"/>
    <m/>
    <n v="0"/>
    <n v="7"/>
    <n v="7"/>
    <m/>
    <m/>
    <m/>
    <m/>
    <m/>
    <m/>
    <m/>
    <m/>
    <m/>
    <n v="92728792"/>
    <n v="97387089"/>
    <n v="52251618"/>
    <n v="53960442"/>
    <n v="37830565"/>
    <n v="41719291"/>
    <n v="3873849"/>
    <n v="4461348"/>
    <n v="10959433"/>
    <n v="13328536"/>
    <m/>
    <m/>
    <n v="7026"/>
    <n v="7176"/>
    <n v="5358"/>
    <n v="5271"/>
    <n v="4080"/>
    <n v="4446"/>
    <n v="579"/>
    <n v="747"/>
    <n v="1470"/>
    <n v="1731"/>
    <n v="0"/>
    <n v="0"/>
    <n v="13197.949331056077"/>
    <n v="13571.221989966556"/>
    <n v="9752.0750279955209"/>
    <n v="10237.230506545247"/>
    <n v="9272.1973039215682"/>
    <n v="9383.5562303193874"/>
    <n v="6690.5854922279796"/>
    <n v="5972.3534136546186"/>
    <n v="7455.396598639456"/>
    <n v="7699.9052570768345"/>
    <n v="0"/>
    <n v="0"/>
    <n v="118781.5439795047"/>
    <n v="122140.997909699"/>
    <n v="87768.675251959692"/>
    <n v="92135.074558907232"/>
    <n v="83449.775735294112"/>
    <n v="84452.006072874487"/>
    <n v="60215.26943005182"/>
    <n v="53751.180722891571"/>
    <n v="67098.569387755109"/>
    <n v="69299.147313691516"/>
    <n v="0"/>
    <n v="0"/>
    <n v="95759.136746653021"/>
    <n v="97570.875131259803"/>
    <n v="715"/>
    <n v="731"/>
    <n v="555"/>
    <n v="548"/>
    <n v="426"/>
    <n v="462"/>
    <n v="61"/>
    <n v="81"/>
    <n v="161"/>
    <n v="190"/>
    <n v="0"/>
    <n v="0"/>
    <n v="1918"/>
    <n v="2012"/>
    <n v="84928803.945345864"/>
    <n v="89285069.471989974"/>
    <n v="48711614.76483763"/>
    <n v="50490020.858281165"/>
    <n v="35549604.463235289"/>
    <n v="39016826.805668011"/>
    <n v="3673131.4352331609"/>
    <n v="4353845.6385542173"/>
    <n v="10802869.671428572"/>
    <n v="13166837.989601389"/>
    <n v="0"/>
    <n v="0"/>
    <n v="183666024.2800805"/>
    <n v="196312600.76409471"/>
  </r>
  <r>
    <x v="5"/>
    <s v="Georgia Institute of Technology"/>
    <m/>
    <s v="139755"/>
    <x v="2"/>
    <n v="0"/>
    <m/>
    <n v="0"/>
    <n v="401"/>
    <n v="276"/>
    <m/>
    <n v="0"/>
    <n v="38"/>
    <n v="49"/>
    <n v="0"/>
    <m/>
    <n v="0"/>
    <n v="287"/>
    <n v="215"/>
    <m/>
    <n v="0"/>
    <n v="3"/>
    <n v="7"/>
    <n v="0"/>
    <m/>
    <n v="0"/>
    <n v="198"/>
    <n v="151"/>
    <m/>
    <n v="0"/>
    <m/>
    <n v="0"/>
    <n v="0"/>
    <m/>
    <n v="0"/>
    <n v="29"/>
    <n v="19"/>
    <m/>
    <n v="0"/>
    <n v="1"/>
    <n v="3"/>
    <n v="1"/>
    <m/>
    <n v="0"/>
    <n v="67"/>
    <n v="97"/>
    <m/>
    <n v="0"/>
    <n v="14"/>
    <n v="23"/>
    <m/>
    <m/>
    <m/>
    <m/>
    <m/>
    <m/>
    <m/>
    <m/>
    <m/>
    <n v="69505346"/>
    <n v="54674483"/>
    <n v="31114996"/>
    <n v="24934984"/>
    <n v="19579093"/>
    <n v="15775584"/>
    <n v="1382895"/>
    <n v="1060115"/>
    <n v="5884396"/>
    <n v="9415874"/>
    <m/>
    <m/>
    <n v="4466"/>
    <n v="3348"/>
    <n v="2906"/>
    <n v="2234"/>
    <n v="1980"/>
    <n v="1510"/>
    <n v="302"/>
    <n v="226"/>
    <n v="838"/>
    <n v="1246"/>
    <n v="0"/>
    <n v="0"/>
    <n v="15563.221227048813"/>
    <n v="16330.490740740741"/>
    <n v="10707.156228492773"/>
    <n v="11161.586392121755"/>
    <n v="9888.4308080808078"/>
    <n v="10447.406622516557"/>
    <n v="4579.122516556291"/>
    <n v="4690.7743362831861"/>
    <n v="7021.9522673031024"/>
    <n v="7556.881219903692"/>
    <n v="0"/>
    <n v="0"/>
    <n v="140068.99104343931"/>
    <n v="146974.41666666666"/>
    <n v="96364.406056434964"/>
    <n v="100454.27752909579"/>
    <n v="88995.877272727274"/>
    <n v="94026.659602649015"/>
    <n v="41212.102649006622"/>
    <n v="42216.969026548672"/>
    <n v="63197.570405727922"/>
    <n v="68011.930979133234"/>
    <n v="0"/>
    <n v="0"/>
    <n v="109260.61156721596"/>
    <n v="111137.8162669119"/>
    <n v="439"/>
    <n v="325"/>
    <n v="290"/>
    <n v="222"/>
    <n v="198"/>
    <n v="151"/>
    <n v="30"/>
    <n v="22"/>
    <n v="81"/>
    <n v="120"/>
    <n v="0"/>
    <n v="0"/>
    <n v="1038"/>
    <n v="840"/>
    <n v="61490287.06806986"/>
    <n v="47766685.416666664"/>
    <n v="27945677.756366141"/>
    <n v="22300849.611459266"/>
    <n v="17621183.699999999"/>
    <n v="14198025.600000001"/>
    <n v="1236363.0794701986"/>
    <n v="928773.31858407077"/>
    <n v="5119003.2028639615"/>
    <n v="8161431.7174959881"/>
    <n v="0"/>
    <n v="0"/>
    <n v="113412514.80677018"/>
    <n v="93355765.664205998"/>
  </r>
  <r>
    <x v="5"/>
    <s v="Georgia Southern University"/>
    <m/>
    <s v="139931"/>
    <x v="3"/>
    <n v="0"/>
    <m/>
    <n v="0"/>
    <n v="119"/>
    <n v="134"/>
    <m/>
    <n v="0"/>
    <n v="1"/>
    <n v="1"/>
    <n v="0"/>
    <m/>
    <n v="0"/>
    <n v="208"/>
    <n v="202"/>
    <m/>
    <n v="0"/>
    <n v="2"/>
    <n v="1"/>
    <n v="0"/>
    <m/>
    <n v="0"/>
    <n v="281"/>
    <n v="273"/>
    <m/>
    <n v="0"/>
    <m/>
    <n v="0"/>
    <n v="0"/>
    <m/>
    <n v="0"/>
    <n v="83"/>
    <n v="73"/>
    <m/>
    <n v="0"/>
    <m/>
    <n v="1"/>
    <n v="0"/>
    <m/>
    <n v="0"/>
    <n v="98"/>
    <n v="95"/>
    <m/>
    <n v="0"/>
    <n v="2"/>
    <n v="1"/>
    <m/>
    <m/>
    <m/>
    <m/>
    <m/>
    <m/>
    <m/>
    <m/>
    <m/>
    <n v="9938513"/>
    <n v="11088539"/>
    <n v="14998716"/>
    <n v="14740397"/>
    <n v="18630278"/>
    <n v="18528646"/>
    <n v="3720707"/>
    <n v="3445149"/>
    <n v="1800540"/>
    <n v="4756311"/>
    <m/>
    <m/>
    <n v="1202"/>
    <n v="1352"/>
    <n v="2104"/>
    <n v="2032"/>
    <n v="2810"/>
    <n v="2730"/>
    <n v="830"/>
    <n v="742"/>
    <n v="1004"/>
    <n v="962"/>
    <n v="0"/>
    <n v="0"/>
    <n v="8268.3136439267892"/>
    <n v="8201.5821005917169"/>
    <n v="7128.667300380228"/>
    <n v="7254.1323818897636"/>
    <n v="6629.9921708185057"/>
    <n v="6787.049816849817"/>
    <n v="4482.7795180722887"/>
    <n v="4643.0579514824794"/>
    <n v="1793.3665338645419"/>
    <n v="4944.1902286902287"/>
    <n v="0"/>
    <n v="0"/>
    <n v="74414.822795341097"/>
    <n v="73814.238905325445"/>
    <n v="64158.005703422052"/>
    <n v="65287.191437007874"/>
    <n v="59669.929537366552"/>
    <n v="61083.448351648352"/>
    <n v="40345.0156626506"/>
    <n v="41787.521563342314"/>
    <n v="16140.298804780878"/>
    <n v="44497.712058212055"/>
    <n v="0"/>
    <n v="0"/>
    <n v="55582.967649417689"/>
    <n v="60509.680495783898"/>
    <n v="120"/>
    <n v="135"/>
    <n v="210"/>
    <n v="203"/>
    <n v="281"/>
    <n v="273"/>
    <n v="83"/>
    <n v="74"/>
    <n v="100"/>
    <n v="96"/>
    <n v="0"/>
    <n v="0"/>
    <n v="794"/>
    <n v="781"/>
    <n v="8929778.7354409322"/>
    <n v="9964922.2522189356"/>
    <n v="13473181.197718631"/>
    <n v="13253299.861712599"/>
    <n v="16767250.200000001"/>
    <n v="16675781.4"/>
    <n v="3348636.3"/>
    <n v="3092276.5956873312"/>
    <n v="1614029.8804780878"/>
    <n v="4271780.3575883573"/>
    <n v="0"/>
    <n v="0"/>
    <n v="44132876.313637644"/>
    <n v="47258060.467207223"/>
  </r>
  <r>
    <x v="5"/>
    <s v="Kennesaw State University"/>
    <m/>
    <s v="140164"/>
    <x v="3"/>
    <n v="0"/>
    <m/>
    <n v="0"/>
    <n v="185"/>
    <n v="197"/>
    <m/>
    <n v="0"/>
    <n v="6"/>
    <n v="24"/>
    <n v="0"/>
    <m/>
    <n v="0"/>
    <n v="282"/>
    <n v="279"/>
    <m/>
    <n v="0"/>
    <n v="12"/>
    <n v="31"/>
    <n v="4"/>
    <m/>
    <n v="0"/>
    <n v="274"/>
    <n v="274"/>
    <m/>
    <n v="0"/>
    <n v="8"/>
    <n v="19"/>
    <n v="7"/>
    <m/>
    <n v="0"/>
    <n v="38"/>
    <n v="45"/>
    <m/>
    <n v="0"/>
    <n v="2"/>
    <n v="2"/>
    <n v="1"/>
    <m/>
    <n v="0"/>
    <n v="172"/>
    <n v="181"/>
    <m/>
    <n v="0"/>
    <n v="8"/>
    <n v="15"/>
    <m/>
    <m/>
    <m/>
    <m/>
    <m/>
    <m/>
    <m/>
    <m/>
    <m/>
    <n v="16798750"/>
    <n v="20760314"/>
    <n v="20872402"/>
    <n v="23623415"/>
    <n v="17125173"/>
    <n v="19181918"/>
    <n v="1803000"/>
    <n v="2277520"/>
    <n v="9119114"/>
    <n v="10615335"/>
    <m/>
    <m/>
    <n v="1922"/>
    <n v="2258"/>
    <n v="2964"/>
    <n v="3162"/>
    <n v="2836"/>
    <n v="2968"/>
    <n v="404"/>
    <n v="474"/>
    <n v="1816"/>
    <n v="1990"/>
    <n v="0"/>
    <n v="0"/>
    <n v="8740.2445369406869"/>
    <n v="9194.1160318866259"/>
    <n v="7041.9709851551961"/>
    <n v="7471.0357368753957"/>
    <n v="6038.4954160789848"/>
    <n v="6462.9103773584902"/>
    <n v="4462.8712871287125"/>
    <n v="4804.8945147679324"/>
    <n v="5021.5385462555068"/>
    <n v="5334.3391959798992"/>
    <n v="0"/>
    <n v="0"/>
    <n v="78662.200832466187"/>
    <n v="82747.044286979639"/>
    <n v="63377.738866396765"/>
    <n v="67239.321631878556"/>
    <n v="54346.458744710864"/>
    <n v="58166.193396226416"/>
    <n v="40165.841584158414"/>
    <n v="43244.050632911392"/>
    <n v="45193.846916299561"/>
    <n v="48009.052763819091"/>
    <n v="0"/>
    <n v="0"/>
    <n v="59498.240182401642"/>
    <n v="63370.408509704364"/>
    <n v="191"/>
    <n v="221"/>
    <n v="294"/>
    <n v="310"/>
    <n v="282"/>
    <n v="293"/>
    <n v="40"/>
    <n v="47"/>
    <n v="180"/>
    <n v="196"/>
    <n v="0"/>
    <n v="0"/>
    <n v="987"/>
    <n v="1067"/>
    <n v="15024480.359001042"/>
    <n v="18287096.787422501"/>
    <n v="18633055.22672065"/>
    <n v="20844189.705882352"/>
    <n v="15325701.366008464"/>
    <n v="17042694.665094338"/>
    <n v="1606633.6633663366"/>
    <n v="2032470.3797468354"/>
    <n v="8134892.4449339211"/>
    <n v="9409774.3417085409"/>
    <n v="0"/>
    <n v="0"/>
    <n v="58724763.060030423"/>
    <n v="67616225.87985456"/>
  </r>
  <r>
    <x v="5"/>
    <s v="University of West Georgia"/>
    <m/>
    <s v="141334"/>
    <x v="3"/>
    <n v="0"/>
    <m/>
    <n v="0"/>
    <n v="86"/>
    <n v="88"/>
    <m/>
    <n v="0"/>
    <n v="17"/>
    <n v="16"/>
    <n v="0"/>
    <m/>
    <n v="0"/>
    <n v="94"/>
    <n v="89"/>
    <m/>
    <n v="0"/>
    <n v="10"/>
    <n v="16"/>
    <n v="0"/>
    <m/>
    <n v="0"/>
    <n v="124"/>
    <n v="125"/>
    <m/>
    <n v="0"/>
    <n v="2"/>
    <n v="1"/>
    <n v="2"/>
    <m/>
    <n v="0"/>
    <n v="102"/>
    <n v="107"/>
    <m/>
    <n v="0"/>
    <n v="1"/>
    <n v="3"/>
    <n v="0"/>
    <m/>
    <n v="0"/>
    <n v="37"/>
    <n v="37"/>
    <m/>
    <n v="0"/>
    <n v="2"/>
    <n v="1"/>
    <m/>
    <m/>
    <m/>
    <m/>
    <m/>
    <m/>
    <m/>
    <m/>
    <m/>
    <n v="8998235"/>
    <n v="9400938"/>
    <n v="6812856"/>
    <n v="7439720"/>
    <n v="7206607"/>
    <n v="7358845"/>
    <n v="4412632"/>
    <n v="4789586"/>
    <n v="2056115"/>
    <n v="2032514"/>
    <m/>
    <m/>
    <n v="1064"/>
    <n v="1072"/>
    <n v="1060"/>
    <n v="1082"/>
    <n v="1264"/>
    <n v="1262"/>
    <n v="1032"/>
    <n v="1106"/>
    <n v="394"/>
    <n v="382"/>
    <n v="0"/>
    <n v="0"/>
    <n v="8456.9877819548874"/>
    <n v="8769.5317164179105"/>
    <n v="6427.2226415094337"/>
    <n v="6875.8964879852128"/>
    <n v="5701.4295886075952"/>
    <n v="5831.0974643423142"/>
    <n v="4275.8062015503874"/>
    <n v="4330.5479204339963"/>
    <n v="5218.5659898477161"/>
    <n v="5320.7172774869114"/>
    <n v="0"/>
    <n v="0"/>
    <n v="76112.890037593985"/>
    <n v="78925.785447761198"/>
    <n v="57845.003773584904"/>
    <n v="61883.068391866916"/>
    <n v="51312.866297468354"/>
    <n v="52479.877179080824"/>
    <n v="38482.255813953489"/>
    <n v="38974.931283905964"/>
    <n v="46967.093908629446"/>
    <n v="47886.455497382201"/>
    <n v="0"/>
    <n v="0"/>
    <n v="54981.722591746904"/>
    <n v="56781.358472893487"/>
    <n v="103"/>
    <n v="104"/>
    <n v="104"/>
    <n v="105"/>
    <n v="126"/>
    <n v="126"/>
    <n v="103"/>
    <n v="110"/>
    <n v="39"/>
    <n v="38"/>
    <n v="0"/>
    <n v="0"/>
    <n v="475"/>
    <n v="483"/>
    <n v="7839627.6738721803"/>
    <n v="8208281.686567165"/>
    <n v="6015880.3924528304"/>
    <n v="6497722.1811460266"/>
    <n v="6465421.1534810122"/>
    <n v="6612464.5245641842"/>
    <n v="3963672.3488372094"/>
    <n v="4287242.4412296563"/>
    <n v="1831716.6624365484"/>
    <n v="1819685.3089005237"/>
    <n v="0"/>
    <n v="0"/>
    <n v="26116318.23107978"/>
    <n v="27425396.142407555"/>
  </r>
  <r>
    <x v="5"/>
    <s v="Valdosta State University "/>
    <m/>
    <s v="141264"/>
    <x v="3"/>
    <n v="0"/>
    <m/>
    <n v="0"/>
    <n v="123"/>
    <n v="118"/>
    <m/>
    <n v="0"/>
    <n v="10"/>
    <n v="10"/>
    <n v="0"/>
    <m/>
    <n v="0"/>
    <n v="97"/>
    <n v="104"/>
    <m/>
    <n v="0"/>
    <n v="2"/>
    <n v="2"/>
    <n v="0"/>
    <m/>
    <n v="0"/>
    <n v="124"/>
    <n v="93"/>
    <m/>
    <n v="0"/>
    <n v="14"/>
    <n v="11"/>
    <n v="2"/>
    <m/>
    <n v="0"/>
    <n v="30"/>
    <n v="27"/>
    <m/>
    <n v="0"/>
    <n v="20"/>
    <n v="22"/>
    <n v="0"/>
    <m/>
    <n v="0"/>
    <n v="50"/>
    <n v="36"/>
    <m/>
    <n v="0"/>
    <n v="1"/>
    <n v="1"/>
    <m/>
    <m/>
    <m/>
    <m/>
    <m/>
    <m/>
    <m/>
    <m/>
    <m/>
    <n v="10516014"/>
    <n v="10552962"/>
    <n v="6345581"/>
    <n v="6913285"/>
    <n v="7939222"/>
    <n v="6336082"/>
    <n v="2102682"/>
    <n v="2720871"/>
    <n v="2270480"/>
    <n v="1789581"/>
    <m/>
    <m/>
    <n v="1350"/>
    <n v="1300"/>
    <n v="994"/>
    <n v="1064"/>
    <n v="1408"/>
    <n v="1062"/>
    <n v="540"/>
    <n v="534"/>
    <n v="512"/>
    <n v="372"/>
    <n v="0"/>
    <n v="0"/>
    <n v="7789.64"/>
    <n v="8117.6630769230769"/>
    <n v="6383.8843058350103"/>
    <n v="6497.4483082706765"/>
    <n v="5638.651988636364"/>
    <n v="5966.1789077212807"/>
    <n v="3893.8555555555554"/>
    <n v="5095.2640449438204"/>
    <n v="4434.53125"/>
    <n v="4810.7016129032254"/>
    <n v="0"/>
    <n v="0"/>
    <n v="70106.760000000009"/>
    <n v="73058.967692307691"/>
    <n v="57454.958752515093"/>
    <n v="58477.034774436092"/>
    <n v="50747.867897727279"/>
    <n v="53695.610169491527"/>
    <n v="35044.699999999997"/>
    <n v="45857.376404494382"/>
    <n v="39910.78125"/>
    <n v="43296.31451612903"/>
    <n v="0"/>
    <n v="0"/>
    <n v="54783.716794342596"/>
    <n v="58923.188889739919"/>
    <n v="133"/>
    <n v="128"/>
    <n v="99"/>
    <n v="106"/>
    <n v="138"/>
    <n v="104"/>
    <n v="50"/>
    <n v="49"/>
    <n v="51"/>
    <n v="37"/>
    <n v="0"/>
    <n v="0"/>
    <n v="471"/>
    <n v="424"/>
    <n v="9324199.0800000019"/>
    <n v="9351547.8646153845"/>
    <n v="5688040.9164989945"/>
    <n v="6198565.6860902254"/>
    <n v="7003205.7698863642"/>
    <n v="5584343.4576271186"/>
    <n v="1752234.9999999998"/>
    <n v="2247011.4438202246"/>
    <n v="2035449.84375"/>
    <n v="1601963.6370967741"/>
    <n v="0"/>
    <n v="0"/>
    <n v="25803130.610135362"/>
    <n v="24983432.089249726"/>
  </r>
  <r>
    <x v="5"/>
    <s v="Albany State University "/>
    <m/>
    <s v="138716"/>
    <x v="4"/>
    <n v="0"/>
    <m/>
    <n v="0"/>
    <n v="31"/>
    <n v="34"/>
    <m/>
    <n v="0"/>
    <n v="4"/>
    <n v="4"/>
    <n v="0"/>
    <m/>
    <n v="0"/>
    <n v="40"/>
    <n v="43"/>
    <m/>
    <n v="0"/>
    <n v="1"/>
    <n v="0"/>
    <n v="0"/>
    <m/>
    <n v="0"/>
    <n v="67"/>
    <n v="42"/>
    <m/>
    <n v="0"/>
    <n v="4"/>
    <n v="3"/>
    <n v="7"/>
    <m/>
    <n v="0"/>
    <n v="10"/>
    <n v="5"/>
    <m/>
    <n v="0"/>
    <n v="10"/>
    <n v="12"/>
    <n v="0"/>
    <m/>
    <n v="0"/>
    <m/>
    <n v="0"/>
    <m/>
    <n v="0"/>
    <m/>
    <n v="0"/>
    <m/>
    <m/>
    <m/>
    <m/>
    <m/>
    <m/>
    <m/>
    <m/>
    <m/>
    <n v="2602110"/>
    <n v="2848415"/>
    <n v="2358258"/>
    <n v="2500702"/>
    <n v="3896760"/>
    <n v="2628149"/>
    <n v="776570"/>
    <n v="1002548"/>
    <n v="0"/>
    <n v="0"/>
    <m/>
    <m/>
    <n v="358"/>
    <n v="388"/>
    <n v="412"/>
    <n v="430"/>
    <n v="718"/>
    <n v="456"/>
    <n v="220"/>
    <n v="194"/>
    <n v="0"/>
    <n v="0"/>
    <n v="0"/>
    <n v="0"/>
    <n v="7268.4636871508383"/>
    <n v="7341.2757731958764"/>
    <n v="5723.9271844660198"/>
    <n v="5815.5860465116275"/>
    <n v="5427.2423398328692"/>
    <n v="5763.4846491228072"/>
    <n v="3529.8636363636365"/>
    <n v="5167.7731958762888"/>
    <n v="0"/>
    <n v="0"/>
    <n v="0"/>
    <n v="0"/>
    <n v="65416.173184357547"/>
    <n v="66071.481958762888"/>
    <n v="51515.344660194176"/>
    <n v="52340.274418604648"/>
    <n v="48845.181058495822"/>
    <n v="51871.361842105267"/>
    <n v="31768.772727272728"/>
    <n v="46509.958762886599"/>
    <n v="0"/>
    <n v="0"/>
    <n v="0"/>
    <n v="0"/>
    <n v="50928.613785743313"/>
    <n v="55148.452421655937"/>
    <n v="35"/>
    <n v="38"/>
    <n v="41"/>
    <n v="43"/>
    <n v="71"/>
    <n v="45"/>
    <n v="20"/>
    <n v="17"/>
    <n v="0"/>
    <n v="0"/>
    <n v="0"/>
    <n v="0"/>
    <n v="167"/>
    <n v="143"/>
    <n v="2289566.061452514"/>
    <n v="2510716.3144329898"/>
    <n v="2112129.131067961"/>
    <n v="2250631.7999999998"/>
    <n v="3468007.8551532035"/>
    <n v="2334211.2828947371"/>
    <n v="635375.45454545459"/>
    <n v="790669.29896907217"/>
    <n v="0"/>
    <n v="0"/>
    <n v="0"/>
    <n v="0"/>
    <n v="8505078.5022191331"/>
    <n v="7886228.696296799"/>
  </r>
  <r>
    <x v="5"/>
    <s v="Armstrong Atlantic State University"/>
    <m/>
    <s v="138789"/>
    <x v="4"/>
    <n v="0"/>
    <m/>
    <n v="0"/>
    <n v="43"/>
    <n v="44"/>
    <m/>
    <n v="0"/>
    <n v="3"/>
    <n v="5"/>
    <n v="0"/>
    <m/>
    <n v="0"/>
    <n v="64"/>
    <n v="57"/>
    <m/>
    <n v="0"/>
    <n v="5"/>
    <n v="5"/>
    <n v="0"/>
    <m/>
    <n v="0"/>
    <n v="78"/>
    <n v="88"/>
    <m/>
    <n v="0"/>
    <n v="5"/>
    <n v="4"/>
    <n v="0"/>
    <m/>
    <n v="0"/>
    <n v="35"/>
    <n v="26"/>
    <m/>
    <n v="0"/>
    <n v="6"/>
    <n v="7"/>
    <n v="0"/>
    <m/>
    <n v="0"/>
    <n v="40"/>
    <n v="50"/>
    <m/>
    <n v="0"/>
    <n v="7"/>
    <n v="4"/>
    <m/>
    <m/>
    <m/>
    <m/>
    <m/>
    <m/>
    <m/>
    <m/>
    <m/>
    <n v="3825723"/>
    <n v="4224098"/>
    <n v="4478840"/>
    <n v="4151260"/>
    <n v="4592808"/>
    <n v="5319836"/>
    <n v="1839304"/>
    <n v="1614268"/>
    <n v="2319862"/>
    <n v="2677278"/>
    <m/>
    <m/>
    <n v="466"/>
    <n v="500"/>
    <n v="700"/>
    <n v="630"/>
    <n v="840"/>
    <n v="928"/>
    <n v="422"/>
    <n v="344"/>
    <n v="484"/>
    <n v="548"/>
    <n v="0"/>
    <n v="0"/>
    <n v="8209.7060085836911"/>
    <n v="8448.1959999999999"/>
    <n v="6398.3428571428567"/>
    <n v="6589.3015873015875"/>
    <n v="5467.6285714285714"/>
    <n v="5732.5818965517237"/>
    <n v="4358.5402843601896"/>
    <n v="4692.6395348837214"/>
    <n v="4793.1033057851237"/>
    <n v="4885.5437956204378"/>
    <n v="0"/>
    <n v="0"/>
    <n v="73887.354077253214"/>
    <n v="76033.763999999996"/>
    <n v="57585.085714285713"/>
    <n v="59303.71428571429"/>
    <n v="49208.657142857141"/>
    <n v="51593.237068965514"/>
    <n v="39226.862559241708"/>
    <n v="42233.755813953496"/>
    <n v="43137.929752066113"/>
    <n v="43969.894160583943"/>
    <n v="0"/>
    <n v="0"/>
    <n v="52770.251076827"/>
    <n v="54886.726753762458"/>
    <n v="46"/>
    <n v="49"/>
    <n v="69"/>
    <n v="62"/>
    <n v="83"/>
    <n v="92"/>
    <n v="41"/>
    <n v="33"/>
    <n v="47"/>
    <n v="54"/>
    <n v="0"/>
    <n v="0"/>
    <n v="286"/>
    <n v="290"/>
    <n v="3398818.287553648"/>
    <n v="3725654.4359999998"/>
    <n v="3973370.9142857143"/>
    <n v="3676830.2857142859"/>
    <n v="4084318.5428571426"/>
    <n v="4746577.8103448274"/>
    <n v="1608301.36492891"/>
    <n v="1393713.9418604653"/>
    <n v="2027482.6983471073"/>
    <n v="2374374.2846715329"/>
    <n v="0"/>
    <n v="0"/>
    <n v="15092291.807972522"/>
    <n v="15917150.758591112"/>
  </r>
  <r>
    <x v="5"/>
    <s v="Clayton State University"/>
    <m/>
    <s v="139311"/>
    <x v="4"/>
    <n v="0"/>
    <m/>
    <n v="0"/>
    <n v="46"/>
    <n v="49"/>
    <m/>
    <n v="0"/>
    <n v="3"/>
    <n v="3"/>
    <n v="0"/>
    <m/>
    <n v="0"/>
    <n v="60"/>
    <n v="61"/>
    <m/>
    <n v="0"/>
    <n v="5"/>
    <n v="4"/>
    <n v="0"/>
    <m/>
    <n v="0"/>
    <n v="65"/>
    <n v="52"/>
    <m/>
    <n v="0"/>
    <m/>
    <n v="0"/>
    <n v="1"/>
    <m/>
    <n v="0"/>
    <n v="13"/>
    <n v="13"/>
    <m/>
    <n v="0"/>
    <m/>
    <n v="1"/>
    <n v="0"/>
    <m/>
    <n v="0"/>
    <n v="32"/>
    <n v="31"/>
    <m/>
    <n v="0"/>
    <n v="1"/>
    <n v="1"/>
    <m/>
    <m/>
    <m/>
    <m/>
    <m/>
    <m/>
    <m/>
    <m/>
    <m/>
    <n v="3864474"/>
    <n v="4098848"/>
    <n v="4205535"/>
    <n v="4354772"/>
    <n v="3802056"/>
    <n v="3117970"/>
    <n v="697534"/>
    <n v="806126"/>
    <n v="1747600"/>
    <n v="1708349"/>
    <m/>
    <m/>
    <n v="496"/>
    <n v="526"/>
    <n v="660"/>
    <n v="658"/>
    <n v="650"/>
    <n v="520"/>
    <n v="130"/>
    <n v="142"/>
    <n v="332"/>
    <n v="322"/>
    <n v="0"/>
    <n v="0"/>
    <n v="7791.2782258064517"/>
    <n v="7792.486692015209"/>
    <n v="6372.022727272727"/>
    <n v="6618.1945288753795"/>
    <n v="5849.3169230769226"/>
    <n v="5996.0961538461543"/>
    <n v="5365.6461538461535"/>
    <n v="5676.9436619718308"/>
    <n v="5263.8554216867469"/>
    <n v="5305.4316770186333"/>
    <n v="0"/>
    <n v="0"/>
    <n v="70121.504032258061"/>
    <n v="70132.380228136884"/>
    <n v="57348.204545454544"/>
    <n v="59563.750759878414"/>
    <n v="52643.852307692301"/>
    <n v="53964.86538461539"/>
    <n v="48290.81538461538"/>
    <n v="51092.492957746479"/>
    <n v="47374.698795180724"/>
    <n v="47748.885093167701"/>
    <n v="0"/>
    <n v="0"/>
    <n v="56784.813570116232"/>
    <n v="58455.626956488522"/>
    <n v="49"/>
    <n v="52"/>
    <n v="65"/>
    <n v="65"/>
    <n v="65"/>
    <n v="52"/>
    <n v="13"/>
    <n v="14"/>
    <n v="33"/>
    <n v="32"/>
    <n v="0"/>
    <n v="0"/>
    <n v="225"/>
    <n v="215"/>
    <n v="3435953.6975806449"/>
    <n v="3646883.7718631178"/>
    <n v="3727633.2954545454"/>
    <n v="3871643.7993920967"/>
    <n v="3421850.3999999994"/>
    <n v="2806173.0000000005"/>
    <n v="627780.6"/>
    <n v="715294.90140845068"/>
    <n v="1563365.0602409639"/>
    <n v="1527964.3229813664"/>
    <n v="0"/>
    <n v="0"/>
    <n v="12776583.053276151"/>
    <n v="12567959.795645032"/>
  </r>
  <r>
    <x v="5"/>
    <s v="Columbus State University"/>
    <m/>
    <s v="139366"/>
    <x v="4"/>
    <n v="0"/>
    <m/>
    <n v="0"/>
    <n v="64"/>
    <n v="67"/>
    <m/>
    <n v="0"/>
    <n v="14"/>
    <n v="15"/>
    <n v="0"/>
    <m/>
    <n v="0"/>
    <n v="73"/>
    <n v="62"/>
    <m/>
    <n v="0"/>
    <n v="13"/>
    <n v="15"/>
    <n v="0"/>
    <m/>
    <n v="0"/>
    <n v="79"/>
    <n v="89"/>
    <m/>
    <n v="0"/>
    <n v="2"/>
    <n v="1"/>
    <n v="0"/>
    <m/>
    <n v="0"/>
    <n v="12"/>
    <n v="21"/>
    <m/>
    <n v="0"/>
    <n v="2"/>
    <n v="3"/>
    <n v="0"/>
    <m/>
    <n v="0"/>
    <n v="38"/>
    <n v="30"/>
    <m/>
    <n v="0"/>
    <n v="3"/>
    <n v="8"/>
    <m/>
    <m/>
    <m/>
    <m/>
    <m/>
    <m/>
    <m/>
    <m/>
    <m/>
    <n v="6121980"/>
    <n v="6592322"/>
    <n v="5997547"/>
    <n v="5703225"/>
    <n v="4666284"/>
    <n v="5416880"/>
    <n v="709990"/>
    <n v="1189903"/>
    <n v="1703783"/>
    <n v="1712981"/>
    <m/>
    <m/>
    <n v="808"/>
    <n v="850"/>
    <n v="886"/>
    <n v="800"/>
    <n v="814"/>
    <n v="902"/>
    <n v="144"/>
    <n v="246"/>
    <n v="416"/>
    <n v="396"/>
    <n v="0"/>
    <n v="0"/>
    <n v="7576.7079207920788"/>
    <n v="7755.6729411764709"/>
    <n v="6769.2404063205422"/>
    <n v="7129.03125"/>
    <n v="5732.5356265356268"/>
    <n v="6005.4101995565406"/>
    <n v="4930.4861111111113"/>
    <n v="4837.0040650406509"/>
    <n v="4095.6322115384614"/>
    <n v="4325.7095959595963"/>
    <n v="0"/>
    <n v="0"/>
    <n v="68190.371287128713"/>
    <n v="69801.056470588243"/>
    <n v="60923.163656884877"/>
    <n v="64161.28125"/>
    <n v="51592.820638820638"/>
    <n v="54048.691796008869"/>
    <n v="44374.375"/>
    <n v="43533.036585365859"/>
    <n v="36860.689903846156"/>
    <n v="38931.386363636368"/>
    <n v="0"/>
    <n v="0"/>
    <n v="56232.630142301008"/>
    <n v="58047.180412688103"/>
    <n v="78"/>
    <n v="82"/>
    <n v="86"/>
    <n v="77"/>
    <n v="81"/>
    <n v="90"/>
    <n v="14"/>
    <n v="24"/>
    <n v="41"/>
    <n v="38"/>
    <n v="0"/>
    <n v="0"/>
    <n v="300"/>
    <n v="311"/>
    <n v="5318848.9603960393"/>
    <n v="5723686.6305882363"/>
    <n v="5239392.0744920997"/>
    <n v="4940418.65625"/>
    <n v="4179018.4717444717"/>
    <n v="4864382.2616407983"/>
    <n v="621241.25"/>
    <n v="1044792.8780487806"/>
    <n v="1511288.2860576925"/>
    <n v="1479392.6818181819"/>
    <n v="0"/>
    <n v="0"/>
    <n v="16869789.042690303"/>
    <n v="18052673.108346"/>
  </r>
  <r>
    <x v="5"/>
    <s v="Georgia College and State University"/>
    <m/>
    <s v="139861"/>
    <x v="4"/>
    <n v="0"/>
    <m/>
    <n v="0"/>
    <n v="91"/>
    <n v="85"/>
    <m/>
    <n v="0"/>
    <n v="12"/>
    <n v="17"/>
    <n v="0"/>
    <m/>
    <n v="0"/>
    <n v="67"/>
    <n v="65"/>
    <m/>
    <n v="0"/>
    <n v="10"/>
    <n v="6"/>
    <n v="0"/>
    <m/>
    <n v="0"/>
    <n v="79"/>
    <n v="83"/>
    <m/>
    <n v="0"/>
    <n v="7"/>
    <n v="3"/>
    <n v="0"/>
    <m/>
    <n v="0"/>
    <n v="1"/>
    <n v="2"/>
    <m/>
    <n v="0"/>
    <n v="3"/>
    <n v="2"/>
    <n v="0"/>
    <m/>
    <n v="0"/>
    <n v="65"/>
    <n v="71"/>
    <m/>
    <n v="0"/>
    <n v="1"/>
    <n v="1"/>
    <m/>
    <m/>
    <m/>
    <m/>
    <m/>
    <m/>
    <m/>
    <m/>
    <m/>
    <n v="8779431"/>
    <n v="9018555"/>
    <n v="5372884"/>
    <n v="5088701"/>
    <n v="5049666"/>
    <n v="5252840"/>
    <n v="177408"/>
    <n v="173191"/>
    <n v="3150561"/>
    <n v="3599463"/>
    <m/>
    <m/>
    <n v="1054"/>
    <n v="1054"/>
    <n v="790"/>
    <n v="722"/>
    <n v="874"/>
    <n v="866"/>
    <n v="46"/>
    <n v="44"/>
    <n v="662"/>
    <n v="722"/>
    <n v="0"/>
    <n v="0"/>
    <n v="8329.6309297912721"/>
    <n v="8556.5037950664137"/>
    <n v="6801.1189873417725"/>
    <n v="7048.0623268698064"/>
    <n v="5777.6498855835243"/>
    <n v="6065.6351039260971"/>
    <n v="3856.695652173913"/>
    <n v="3936.159090909091"/>
    <n v="4759.1555891238668"/>
    <n v="4985.4058171745155"/>
    <n v="0"/>
    <n v="0"/>
    <n v="74966.678368121444"/>
    <n v="77008.534155597721"/>
    <n v="61210.070886075955"/>
    <n v="63432.560941828255"/>
    <n v="51998.848970251718"/>
    <n v="54590.715935334876"/>
    <n v="34710.260869565216"/>
    <n v="35425.431818181816"/>
    <n v="42832.400302114802"/>
    <n v="44868.652354570637"/>
    <n v="0"/>
    <n v="0"/>
    <n v="59144.118467273343"/>
    <n v="60972.025605914576"/>
    <n v="103"/>
    <n v="102"/>
    <n v="77"/>
    <n v="71"/>
    <n v="86"/>
    <n v="86"/>
    <n v="4"/>
    <n v="4"/>
    <n v="66"/>
    <n v="72"/>
    <n v="0"/>
    <n v="0"/>
    <n v="336"/>
    <n v="335"/>
    <n v="7721567.8719165083"/>
    <n v="7854870.4838709673"/>
    <n v="4713175.4582278486"/>
    <n v="4503711.8268698063"/>
    <n v="4471901.011441648"/>
    <n v="4694801.5704387994"/>
    <n v="138841.04347826086"/>
    <n v="141701.72727272726"/>
    <n v="2826938.4199395771"/>
    <n v="3230542.9695290858"/>
    <n v="0"/>
    <n v="0"/>
    <n v="19872423.805003844"/>
    <n v="20425628.577981383"/>
  </r>
  <r>
    <x v="5"/>
    <s v="Georgia Regents University"/>
    <m/>
    <s v="482149"/>
    <x v="4"/>
    <n v="0"/>
    <m/>
    <n v="0"/>
    <n v="42"/>
    <n v="46"/>
    <m/>
    <n v="0"/>
    <n v="16"/>
    <n v="23"/>
    <n v="0"/>
    <m/>
    <n v="0"/>
    <n v="52"/>
    <n v="57"/>
    <m/>
    <n v="0"/>
    <n v="49"/>
    <n v="58"/>
    <n v="1"/>
    <m/>
    <n v="0"/>
    <n v="83"/>
    <n v="82"/>
    <m/>
    <n v="0"/>
    <n v="88"/>
    <n v="80"/>
    <n v="9"/>
    <m/>
    <n v="0"/>
    <n v="10"/>
    <n v="7"/>
    <m/>
    <n v="0"/>
    <n v="15"/>
    <n v="40"/>
    <n v="0"/>
    <m/>
    <n v="0"/>
    <n v="34"/>
    <n v="43"/>
    <m/>
    <n v="0"/>
    <m/>
    <n v="2"/>
    <m/>
    <m/>
    <m/>
    <m/>
    <m/>
    <m/>
    <m/>
    <m/>
    <m/>
    <n v="5695383"/>
    <n v="8006545"/>
    <n v="8973459"/>
    <n v="10645430"/>
    <n v="14199995"/>
    <n v="13617523"/>
    <n v="1645350"/>
    <n v="3388574"/>
    <n v="1494247"/>
    <n v="2163311"/>
    <m/>
    <m/>
    <n v="612"/>
    <n v="736"/>
    <n v="1108"/>
    <n v="1266"/>
    <n v="1886"/>
    <n v="1780"/>
    <n v="280"/>
    <n v="550"/>
    <n v="340"/>
    <n v="454"/>
    <n v="0"/>
    <n v="0"/>
    <n v="9306.1813725490192"/>
    <n v="10878.457880434782"/>
    <n v="8098.7897111913353"/>
    <n v="8408.7124802527651"/>
    <n v="7529.1595970307526"/>
    <n v="7650.2938202247187"/>
    <n v="5876.25"/>
    <n v="6161.0436363636363"/>
    <n v="4394.8441176470587"/>
    <n v="4765.0022026431716"/>
    <n v="0"/>
    <n v="0"/>
    <n v="83755.632352941175"/>
    <n v="97906.12092391304"/>
    <n v="72889.107400722016"/>
    <n v="75678.412322274889"/>
    <n v="67762.436373276767"/>
    <n v="68852.644382022467"/>
    <n v="52886.25"/>
    <n v="55449.392727272731"/>
    <n v="39553.597058823529"/>
    <n v="42885.019823788542"/>
    <n v="0"/>
    <n v="0"/>
    <n v="68056.508210215528"/>
    <n v="71115.5605044556"/>
    <n v="58"/>
    <n v="69"/>
    <n v="101"/>
    <n v="115"/>
    <n v="171"/>
    <n v="162"/>
    <n v="25"/>
    <n v="47"/>
    <n v="34"/>
    <n v="45"/>
    <n v="0"/>
    <n v="0"/>
    <n v="389"/>
    <n v="438"/>
    <n v="4857826.676470588"/>
    <n v="6755522.34375"/>
    <n v="7361799.8474729238"/>
    <n v="8703017.417061612"/>
    <n v="11587376.619830327"/>
    <n v="11154128.38988764"/>
    <n v="1322156.25"/>
    <n v="2606121.4581818185"/>
    <n v="1344822.3"/>
    <n v="1929825.8920704843"/>
    <n v="0"/>
    <n v="0"/>
    <n v="26473981.69377384"/>
    <n v="31148615.500951551"/>
  </r>
  <r>
    <x v="5"/>
    <s v="University of North Georgia"/>
    <m/>
    <n v="482680"/>
    <x v="4"/>
    <n v="0"/>
    <m/>
    <n v="0"/>
    <n v="88"/>
    <n v="93"/>
    <m/>
    <n v="0"/>
    <n v="13"/>
    <n v="14"/>
    <n v="0"/>
    <m/>
    <n v="0"/>
    <n v="113"/>
    <n v="119"/>
    <m/>
    <n v="0"/>
    <n v="10"/>
    <n v="11"/>
    <n v="0"/>
    <m/>
    <n v="0"/>
    <n v="168"/>
    <n v="189"/>
    <m/>
    <n v="0"/>
    <n v="6"/>
    <n v="7"/>
    <n v="0"/>
    <m/>
    <n v="0"/>
    <n v="1"/>
    <n v="0"/>
    <m/>
    <n v="0"/>
    <n v="5"/>
    <n v="0"/>
    <n v="1"/>
    <m/>
    <n v="0"/>
    <n v="165"/>
    <n v="187"/>
    <m/>
    <n v="0"/>
    <n v="1"/>
    <n v="3"/>
    <m/>
    <m/>
    <m/>
    <m/>
    <m/>
    <m/>
    <m/>
    <m/>
    <m/>
    <n v="8086968"/>
    <n v="8905355"/>
    <n v="7917245"/>
    <n v="8632637"/>
    <n v="9725826"/>
    <n v="11282439"/>
    <n v="313429"/>
    <n v="0"/>
    <n v="6924077"/>
    <n v="8153573"/>
    <m/>
    <m/>
    <n v="1036"/>
    <n v="1098"/>
    <n v="1250"/>
    <n v="1322"/>
    <n v="1752"/>
    <n v="1974"/>
    <n v="70"/>
    <n v="0"/>
    <n v="1662"/>
    <n v="1906"/>
    <n v="0"/>
    <n v="0"/>
    <n v="7805.9536679536677"/>
    <n v="8110.5236794171224"/>
    <n v="6333.7960000000003"/>
    <n v="6529.9826021180033"/>
    <n v="5551.2705479452052"/>
    <n v="5715.5212765957449"/>
    <n v="4477.5571428571429"/>
    <n v="0"/>
    <n v="4166.1113116726838"/>
    <n v="4277.8452256033579"/>
    <n v="0"/>
    <n v="0"/>
    <n v="70253.583011583003"/>
    <n v="72994.713114754108"/>
    <n v="57004.164000000004"/>
    <n v="58769.843419062032"/>
    <n v="49961.434931506847"/>
    <n v="51439.691489361707"/>
    <n v="40298.014285714286"/>
    <n v="0"/>
    <n v="37495.001805054155"/>
    <n v="38500.607030430219"/>
    <n v="0"/>
    <n v="0"/>
    <n v="51344.512490535701"/>
    <n v="52725.214792060018"/>
    <n v="101"/>
    <n v="107"/>
    <n v="123"/>
    <n v="130"/>
    <n v="174"/>
    <n v="196"/>
    <n v="6"/>
    <n v="0"/>
    <n v="166"/>
    <n v="190"/>
    <n v="0"/>
    <n v="0"/>
    <n v="570"/>
    <n v="623"/>
    <n v="7095611.8841698831"/>
    <n v="7810434.3032786893"/>
    <n v="7011512.1720000003"/>
    <n v="7640079.644478064"/>
    <n v="8693289.6780821905"/>
    <n v="10082179.531914895"/>
    <n v="241788.08571428573"/>
    <n v="0"/>
    <n v="6224170.2996389894"/>
    <n v="7315115.3357817419"/>
    <n v="0"/>
    <n v="0"/>
    <n v="29266372.119605348"/>
    <n v="32847808.815453392"/>
  </r>
  <r>
    <x v="5"/>
    <s v="Fort Valley State University"/>
    <m/>
    <s v="139719"/>
    <x v="4"/>
    <n v="0"/>
    <m/>
    <n v="0"/>
    <n v="24"/>
    <n v="20"/>
    <m/>
    <n v="0"/>
    <n v="8"/>
    <n v="1"/>
    <n v="0"/>
    <m/>
    <n v="0"/>
    <n v="35"/>
    <n v="22"/>
    <m/>
    <n v="0"/>
    <n v="7"/>
    <n v="1"/>
    <n v="0"/>
    <m/>
    <n v="0"/>
    <n v="28"/>
    <n v="12"/>
    <m/>
    <n v="0"/>
    <n v="5"/>
    <n v="1"/>
    <n v="2"/>
    <m/>
    <n v="0"/>
    <n v="2"/>
    <n v="1"/>
    <m/>
    <n v="0"/>
    <m/>
    <n v="0"/>
    <n v="3"/>
    <m/>
    <n v="0"/>
    <n v="11"/>
    <n v="4"/>
    <m/>
    <n v="0"/>
    <n v="1"/>
    <n v="0"/>
    <m/>
    <m/>
    <m/>
    <m/>
    <m/>
    <m/>
    <m/>
    <m/>
    <m/>
    <n v="2005278"/>
    <n v="1535696"/>
    <n v="1706783"/>
    <n v="1377017"/>
    <n v="856310"/>
    <n v="705842"/>
    <n v="113042"/>
    <n v="57320"/>
    <n v="251259"/>
    <n v="209693"/>
    <m/>
    <m/>
    <n v="336"/>
    <n v="212"/>
    <n v="434"/>
    <n v="232"/>
    <n v="340"/>
    <n v="132"/>
    <n v="20"/>
    <n v="10"/>
    <n v="122"/>
    <n v="40"/>
    <n v="0"/>
    <n v="0"/>
    <n v="5968.0892857142853"/>
    <n v="7243.8490566037735"/>
    <n v="3932.6797235023041"/>
    <n v="5935.4181034482763"/>
    <n v="2518.5588235294117"/>
    <n v="5347.287878787879"/>
    <n v="5652.1"/>
    <n v="5732"/>
    <n v="2059.5"/>
    <n v="5242.3249999999998"/>
    <n v="0"/>
    <n v="0"/>
    <n v="53712.803571428565"/>
    <n v="65194.641509433961"/>
    <n v="35394.117511520737"/>
    <n v="53418.762931034486"/>
    <n v="22667.029411764706"/>
    <n v="48125.590909090912"/>
    <n v="50868.9"/>
    <n v="51588"/>
    <n v="18535.5"/>
    <n v="47180.924999999996"/>
    <n v="0"/>
    <n v="0"/>
    <n v="35351.557193039829"/>
    <n v="55865.538724678838"/>
    <n v="32"/>
    <n v="21"/>
    <n v="42"/>
    <n v="23"/>
    <n v="33"/>
    <n v="13"/>
    <n v="2"/>
    <n v="1"/>
    <n v="12"/>
    <n v="4"/>
    <n v="0"/>
    <n v="0"/>
    <n v="121"/>
    <n v="62"/>
    <n v="1718809.7142857141"/>
    <n v="1369087.4716981133"/>
    <n v="1486552.935483871"/>
    <n v="1228631.5474137932"/>
    <n v="748011.9705882353"/>
    <n v="625632.68181818188"/>
    <n v="101737.8"/>
    <n v="51588"/>
    <n v="222426"/>
    <n v="188723.69999999998"/>
    <n v="0"/>
    <n v="0"/>
    <n v="4277538.4203578196"/>
    <n v="3463663.400930088"/>
  </r>
  <r>
    <x v="5"/>
    <s v="Georgia Southwestern State University"/>
    <s v="Met the criteria for Four-Year 4 in 2015-16 and 2016-17."/>
    <s v="139764"/>
    <x v="5"/>
    <n v="0"/>
    <m/>
    <n v="0"/>
    <n v="25"/>
    <n v="23"/>
    <m/>
    <n v="0"/>
    <n v="1"/>
    <n v="1"/>
    <n v="0"/>
    <m/>
    <n v="0"/>
    <n v="32"/>
    <n v="31"/>
    <m/>
    <n v="0"/>
    <m/>
    <n v="0"/>
    <n v="0"/>
    <m/>
    <n v="0"/>
    <n v="21"/>
    <n v="24"/>
    <m/>
    <n v="0"/>
    <n v="1"/>
    <n v="3"/>
    <n v="1"/>
    <m/>
    <n v="0"/>
    <n v="3"/>
    <n v="3"/>
    <m/>
    <n v="0"/>
    <n v="2"/>
    <n v="1"/>
    <n v="0"/>
    <m/>
    <n v="0"/>
    <n v="22"/>
    <n v="25"/>
    <m/>
    <n v="0"/>
    <m/>
    <n v="1"/>
    <m/>
    <m/>
    <m/>
    <m/>
    <m/>
    <m/>
    <m/>
    <m/>
    <m/>
    <n v="1781340"/>
    <n v="1687196"/>
    <n v="1831072"/>
    <n v="1828899"/>
    <n v="1320733"/>
    <n v="1710586"/>
    <n v="304652"/>
    <n v="200121"/>
    <n v="1098388"/>
    <n v="1368808"/>
    <m/>
    <m/>
    <n v="262"/>
    <n v="242"/>
    <n v="320"/>
    <n v="310"/>
    <n v="222"/>
    <n v="276"/>
    <n v="54"/>
    <n v="42"/>
    <n v="220"/>
    <n v="262"/>
    <n v="0"/>
    <n v="0"/>
    <n v="6799.0076335877866"/>
    <n v="6971.8842975206608"/>
    <n v="5722.1"/>
    <n v="5899.6741935483869"/>
    <n v="5949.2477477477478"/>
    <n v="6197.775362318841"/>
    <n v="5641.7037037037035"/>
    <n v="4764.7857142857147"/>
    <n v="4992.6727272727276"/>
    <n v="5224.4580152671751"/>
    <n v="0"/>
    <n v="0"/>
    <n v="61191.068702290082"/>
    <n v="62746.958677685951"/>
    <n v="51498.9"/>
    <n v="53097.067741935483"/>
    <n v="53543.229729729734"/>
    <n v="55779.978260869568"/>
    <n v="50775.333333333328"/>
    <n v="42883.071428571435"/>
    <n v="44934.05454545455"/>
    <n v="47020.122137404578"/>
    <n v="0"/>
    <n v="0"/>
    <n v="52890.743055890314"/>
    <n v="54036.169487453088"/>
    <n v="26"/>
    <n v="24"/>
    <n v="32"/>
    <n v="31"/>
    <n v="22"/>
    <n v="27"/>
    <n v="5"/>
    <n v="4"/>
    <n v="22"/>
    <n v="26"/>
    <n v="0"/>
    <n v="0"/>
    <n v="107"/>
    <n v="112"/>
    <n v="1590967.7862595422"/>
    <n v="1505927.0082644629"/>
    <n v="1647964.8"/>
    <n v="1646009.1"/>
    <n v="1177951.0540540542"/>
    <n v="1506059.4130434783"/>
    <n v="253876.66666666663"/>
    <n v="171532.28571428574"/>
    <n v="988549.20000000007"/>
    <n v="1222523.175572519"/>
    <n v="0"/>
    <n v="0"/>
    <n v="5659309.5069802636"/>
    <n v="6052050.9825947462"/>
  </r>
  <r>
    <x v="5"/>
    <s v="Savannah State University"/>
    <m/>
    <s v="140960"/>
    <x v="5"/>
    <n v="0"/>
    <m/>
    <n v="0"/>
    <n v="24"/>
    <n v="23"/>
    <m/>
    <n v="0"/>
    <n v="4"/>
    <n v="3"/>
    <n v="0"/>
    <m/>
    <n v="0"/>
    <n v="38"/>
    <n v="39"/>
    <m/>
    <n v="0"/>
    <n v="3"/>
    <n v="3"/>
    <n v="0"/>
    <m/>
    <n v="0"/>
    <n v="61"/>
    <n v="65"/>
    <m/>
    <n v="0"/>
    <n v="5"/>
    <n v="5"/>
    <n v="1"/>
    <m/>
    <n v="0"/>
    <n v="54"/>
    <n v="57"/>
    <m/>
    <n v="0"/>
    <n v="5"/>
    <n v="5"/>
    <n v="1"/>
    <m/>
    <n v="0"/>
    <n v="12"/>
    <n v="14"/>
    <m/>
    <n v="0"/>
    <n v="1"/>
    <n v="1"/>
    <m/>
    <m/>
    <m/>
    <m/>
    <m/>
    <m/>
    <m/>
    <m/>
    <m/>
    <n v="2150287"/>
    <n v="2040927"/>
    <n v="2667806"/>
    <n v="2883769"/>
    <n v="3796239"/>
    <n v="4134551"/>
    <n v="2270761"/>
    <n v="2682932"/>
    <n v="546641"/>
    <n v="736620"/>
    <m/>
    <m/>
    <n v="288"/>
    <n v="266"/>
    <n v="416"/>
    <n v="426"/>
    <n v="670"/>
    <n v="710"/>
    <n v="600"/>
    <n v="630"/>
    <n v="132"/>
    <n v="152"/>
    <n v="0"/>
    <n v="0"/>
    <n v="7466.2743055555557"/>
    <n v="7672.6578947368425"/>
    <n v="6412.9951923076924"/>
    <n v="6769.4107981220659"/>
    <n v="5666.0283582089551"/>
    <n v="5823.3112676056335"/>
    <n v="3784.6016666666665"/>
    <n v="4258.6222222222223"/>
    <n v="4141.219696969697"/>
    <n v="4846.1842105263158"/>
    <n v="0"/>
    <n v="0"/>
    <n v="67196.46875"/>
    <n v="69053.921052631587"/>
    <n v="57716.956730769234"/>
    <n v="60924.697183098593"/>
    <n v="50994.255223880595"/>
    <n v="52409.801408450701"/>
    <n v="34061.415000000001"/>
    <n v="38327.599999999999"/>
    <n v="37270.977272727272"/>
    <n v="43615.65789473684"/>
    <n v="0"/>
    <n v="0"/>
    <n v="48829.291716343541"/>
    <n v="51411.494865447268"/>
    <n v="28"/>
    <n v="26"/>
    <n v="41"/>
    <n v="42"/>
    <n v="66"/>
    <n v="70"/>
    <n v="59"/>
    <n v="62"/>
    <n v="13"/>
    <n v="15"/>
    <n v="0"/>
    <n v="0"/>
    <n v="207"/>
    <n v="215"/>
    <n v="1881501.125"/>
    <n v="1795401.9473684214"/>
    <n v="2366395.2259615385"/>
    <n v="2558837.2816901407"/>
    <n v="3365620.8447761191"/>
    <n v="3668686.0985915493"/>
    <n v="2009623.4850000001"/>
    <n v="2376311.1999999997"/>
    <n v="484522.70454545453"/>
    <n v="654234.86842105258"/>
    <n v="0"/>
    <n v="0"/>
    <n v="10107663.385283113"/>
    <n v="11053471.396071162"/>
  </r>
  <r>
    <x v="5"/>
    <s v="Dalton State College "/>
    <m/>
    <s v="139463"/>
    <x v="6"/>
    <n v="0"/>
    <m/>
    <n v="0"/>
    <n v="24"/>
    <n v="28"/>
    <m/>
    <n v="0"/>
    <m/>
    <n v="0"/>
    <n v="0"/>
    <m/>
    <n v="0"/>
    <n v="67"/>
    <n v="71"/>
    <m/>
    <n v="0"/>
    <m/>
    <n v="1"/>
    <n v="0"/>
    <m/>
    <n v="0"/>
    <n v="51"/>
    <n v="40"/>
    <m/>
    <n v="0"/>
    <m/>
    <n v="0"/>
    <n v="0"/>
    <m/>
    <n v="0"/>
    <n v="5"/>
    <n v="8"/>
    <m/>
    <n v="0"/>
    <m/>
    <n v="0"/>
    <n v="0"/>
    <m/>
    <n v="0"/>
    <n v="14"/>
    <n v="16"/>
    <m/>
    <n v="0"/>
    <m/>
    <n v="0"/>
    <m/>
    <m/>
    <m/>
    <m/>
    <m/>
    <m/>
    <m/>
    <m/>
    <m/>
    <n v="1693519"/>
    <n v="1956350"/>
    <n v="3575049"/>
    <n v="4056224"/>
    <n v="2740723"/>
    <n v="2193966"/>
    <n v="249943"/>
    <n v="389208"/>
    <n v="546627"/>
    <n v="660717"/>
    <m/>
    <m/>
    <n v="240"/>
    <n v="280"/>
    <n v="670"/>
    <n v="722"/>
    <n v="510"/>
    <n v="400"/>
    <n v="50"/>
    <n v="80"/>
    <n v="140"/>
    <n v="160"/>
    <n v="0"/>
    <n v="0"/>
    <n v="7056.3291666666664"/>
    <n v="6986.9642857142853"/>
    <n v="5335.8940298507459"/>
    <n v="5618.0387811634346"/>
    <n v="5373.9666666666662"/>
    <n v="5484.915"/>
    <n v="4998.8599999999997"/>
    <n v="4865.1000000000004"/>
    <n v="3904.4785714285713"/>
    <n v="4129.4812499999998"/>
    <n v="0"/>
    <n v="0"/>
    <n v="63506.962499999994"/>
    <n v="62882.678571428565"/>
    <n v="48023.046268656712"/>
    <n v="50562.349030470912"/>
    <n v="48365.7"/>
    <n v="49364.235000000001"/>
    <n v="44989.74"/>
    <n v="43785.9"/>
    <n v="35140.307142857142"/>
    <n v="37165.331249999996"/>
    <n v="0"/>
    <n v="0"/>
    <n v="49225.309937888189"/>
    <n v="50736.012379231135"/>
    <n v="24"/>
    <n v="28"/>
    <n v="67"/>
    <n v="72"/>
    <n v="51"/>
    <n v="40"/>
    <n v="5"/>
    <n v="8"/>
    <n v="14"/>
    <n v="16"/>
    <n v="0"/>
    <n v="0"/>
    <n v="161"/>
    <n v="164"/>
    <n v="1524167.0999999999"/>
    <n v="1760714.9999999998"/>
    <n v="3217544.0999999996"/>
    <n v="3640489.1301939059"/>
    <n v="2466650.6999999997"/>
    <n v="1974569.4"/>
    <n v="224948.69999999998"/>
    <n v="350287.2"/>
    <n v="491964.3"/>
    <n v="594645.29999999993"/>
    <n v="0"/>
    <n v="0"/>
    <n v="7925274.8999999985"/>
    <n v="8320706.0301939063"/>
  </r>
  <r>
    <x v="5"/>
    <s v="Georgia Gwinnett College"/>
    <m/>
    <s v="447689"/>
    <x v="6"/>
    <n v="0"/>
    <m/>
    <n v="0"/>
    <n v="34"/>
    <n v="39"/>
    <m/>
    <n v="0"/>
    <m/>
    <n v="0"/>
    <n v="0"/>
    <m/>
    <n v="0"/>
    <n v="99"/>
    <n v="122"/>
    <m/>
    <n v="0"/>
    <m/>
    <n v="0"/>
    <n v="0"/>
    <m/>
    <n v="0"/>
    <n v="249"/>
    <n v="242"/>
    <m/>
    <n v="0"/>
    <m/>
    <n v="0"/>
    <n v="0"/>
    <m/>
    <n v="0"/>
    <n v="36"/>
    <n v="39"/>
    <m/>
    <n v="0"/>
    <m/>
    <n v="0"/>
    <n v="0"/>
    <m/>
    <n v="0"/>
    <m/>
    <n v="0"/>
    <m/>
    <n v="0"/>
    <m/>
    <n v="0"/>
    <m/>
    <m/>
    <m/>
    <m/>
    <m/>
    <m/>
    <m/>
    <m/>
    <m/>
    <n v="3122810"/>
    <n v="3623454"/>
    <n v="6975745"/>
    <n v="8819087"/>
    <n v="15800983"/>
    <n v="15748178"/>
    <n v="1927905"/>
    <n v="2078250"/>
    <n v="0"/>
    <n v="0"/>
    <m/>
    <m/>
    <n v="340"/>
    <n v="390"/>
    <n v="990"/>
    <n v="1220"/>
    <n v="2490"/>
    <n v="2420"/>
    <n v="360"/>
    <n v="390"/>
    <n v="0"/>
    <n v="0"/>
    <n v="0"/>
    <n v="0"/>
    <n v="9184.7352941176468"/>
    <n v="9290.9076923076918"/>
    <n v="7046.2070707070707"/>
    <n v="7228.7598360655738"/>
    <n v="6345.7763052208838"/>
    <n v="6507.5115702479343"/>
    <n v="5355.291666666667"/>
    <n v="5328.8461538461543"/>
    <n v="0"/>
    <n v="0"/>
    <n v="0"/>
    <n v="0"/>
    <n v="82662.617647058825"/>
    <n v="83618.169230769228"/>
    <n v="63415.863636363632"/>
    <n v="65058.838524590166"/>
    <n v="57111.986746987954"/>
    <n v="58567.604132231412"/>
    <n v="48197.625"/>
    <n v="47959.61538461539"/>
    <n v="0"/>
    <n v="0"/>
    <n v="0"/>
    <n v="0"/>
    <n v="59915.547129186612"/>
    <n v="61633.647285067877"/>
    <n v="34"/>
    <n v="39"/>
    <n v="99"/>
    <n v="122"/>
    <n v="249"/>
    <n v="242"/>
    <n v="36"/>
    <n v="39"/>
    <n v="0"/>
    <n v="0"/>
    <n v="0"/>
    <n v="0"/>
    <n v="418"/>
    <n v="442"/>
    <n v="2810529"/>
    <n v="3261108.6"/>
    <n v="6278170.5"/>
    <n v="7937178.3000000007"/>
    <n v="14220884.700000001"/>
    <n v="14173360.200000001"/>
    <n v="1735114.5"/>
    <n v="1870425.0000000002"/>
    <n v="0"/>
    <n v="0"/>
    <n v="0"/>
    <n v="0"/>
    <n v="25044698.700000003"/>
    <n v="27242072.100000001"/>
  </r>
  <r>
    <x v="5"/>
    <s v="Middle Georgia State College"/>
    <m/>
    <n v="482158"/>
    <x v="6"/>
    <n v="0"/>
    <m/>
    <n v="0"/>
    <n v="30"/>
    <n v="30"/>
    <m/>
    <n v="0"/>
    <m/>
    <n v="1"/>
    <n v="0"/>
    <m/>
    <n v="0"/>
    <n v="81"/>
    <n v="80"/>
    <m/>
    <n v="0"/>
    <n v="6"/>
    <n v="7"/>
    <n v="0"/>
    <m/>
    <n v="0"/>
    <n v="77"/>
    <n v="82"/>
    <m/>
    <n v="0"/>
    <n v="3"/>
    <n v="2"/>
    <n v="1"/>
    <m/>
    <n v="0"/>
    <n v="2"/>
    <n v="1"/>
    <m/>
    <n v="0"/>
    <m/>
    <n v="0"/>
    <n v="0"/>
    <m/>
    <n v="0"/>
    <n v="42"/>
    <n v="42"/>
    <m/>
    <n v="0"/>
    <n v="4"/>
    <n v="6"/>
    <m/>
    <m/>
    <m/>
    <m/>
    <m/>
    <m/>
    <m/>
    <m/>
    <m/>
    <n v="2125639"/>
    <n v="2351536"/>
    <n v="4969158"/>
    <n v="5207024"/>
    <n v="4185899"/>
    <n v="4615324"/>
    <n v="96525"/>
    <n v="53000"/>
    <n v="2074831"/>
    <n v="2256485"/>
    <m/>
    <m/>
    <n v="300"/>
    <n v="312"/>
    <n v="882"/>
    <n v="884"/>
    <n v="806"/>
    <n v="844"/>
    <n v="20"/>
    <n v="10"/>
    <n v="468"/>
    <n v="492"/>
    <n v="0"/>
    <n v="0"/>
    <n v="7085.4633333333331"/>
    <n v="7536.9743589743593"/>
    <n v="5633.9659863945581"/>
    <n v="5890.2986425339368"/>
    <n v="5193.4230769230771"/>
    <n v="5468.3933649289102"/>
    <n v="4826.25"/>
    <n v="5300"/>
    <n v="4433.3995726495723"/>
    <n v="4586.3516260162605"/>
    <n v="0"/>
    <n v="0"/>
    <n v="63769.17"/>
    <n v="67832.769230769234"/>
    <n v="50705.693877551021"/>
    <n v="53012.687782805428"/>
    <n v="46740.807692307695"/>
    <n v="49215.540284360191"/>
    <n v="43436.25"/>
    <n v="47700"/>
    <n v="39900.596153846149"/>
    <n v="41277.164634146342"/>
    <n v="0"/>
    <n v="0"/>
    <n v="48922.591860442757"/>
    <n v="51306.888325032662"/>
    <n v="30"/>
    <n v="31"/>
    <n v="87"/>
    <n v="87"/>
    <n v="80"/>
    <n v="84"/>
    <n v="2"/>
    <n v="1"/>
    <n v="46"/>
    <n v="48"/>
    <n v="0"/>
    <n v="0"/>
    <n v="245"/>
    <n v="251"/>
    <n v="1913075.0999999999"/>
    <n v="2102815.8461538465"/>
    <n v="4411395.3673469387"/>
    <n v="4612103.8371040719"/>
    <n v="3739264.6153846155"/>
    <n v="4134105.3838862563"/>
    <n v="86872.5"/>
    <n v="47700"/>
    <n v="1835427.4230769228"/>
    <n v="1981303.9024390243"/>
    <n v="0"/>
    <n v="0"/>
    <n v="11986035.005808476"/>
    <n v="12878028.969583198"/>
  </r>
  <r>
    <x v="5"/>
    <s v="Abraham Baldwin Agricultural College "/>
    <m/>
    <s v="138558"/>
    <x v="12"/>
    <n v="0"/>
    <m/>
    <n v="0"/>
    <n v="13"/>
    <n v="13"/>
    <m/>
    <n v="0"/>
    <n v="2"/>
    <n v="4"/>
    <n v="0"/>
    <m/>
    <n v="0"/>
    <n v="11"/>
    <n v="7"/>
    <m/>
    <n v="0"/>
    <n v="7"/>
    <n v="7"/>
    <n v="0"/>
    <m/>
    <n v="0"/>
    <n v="54"/>
    <n v="56"/>
    <m/>
    <n v="0"/>
    <m/>
    <n v="0"/>
    <n v="1"/>
    <m/>
    <n v="0"/>
    <n v="6"/>
    <n v="9"/>
    <m/>
    <n v="0"/>
    <n v="1"/>
    <n v="2"/>
    <n v="0"/>
    <m/>
    <n v="0"/>
    <n v="8"/>
    <n v="11"/>
    <m/>
    <n v="0"/>
    <n v="1"/>
    <n v="1"/>
    <m/>
    <m/>
    <m/>
    <m/>
    <m/>
    <m/>
    <m/>
    <m/>
    <m/>
    <n v="912150"/>
    <n v="1083462"/>
    <n v="1059246"/>
    <n v="941980"/>
    <n v="2675073"/>
    <n v="2872985"/>
    <n v="292119"/>
    <n v="513514"/>
    <n v="408295"/>
    <n v="540865"/>
    <m/>
    <m/>
    <n v="154"/>
    <n v="178"/>
    <n v="194"/>
    <n v="154"/>
    <n v="540"/>
    <n v="560"/>
    <n v="72"/>
    <n v="114"/>
    <n v="92"/>
    <n v="122"/>
    <n v="0"/>
    <n v="0"/>
    <n v="5923.0519480519479"/>
    <n v="6086.8651685393261"/>
    <n v="5460.0309278350514"/>
    <n v="6116.7532467532465"/>
    <n v="4953.8388888888885"/>
    <n v="5130.3303571428569"/>
    <n v="4057.2083333333335"/>
    <n v="4504.5087719298244"/>
    <n v="4437.989130434783"/>
    <n v="4433.3196721311479"/>
    <n v="0"/>
    <n v="0"/>
    <n v="53307.467532467534"/>
    <n v="54781.786516853936"/>
    <n v="49140.278350515466"/>
    <n v="55050.779220779215"/>
    <n v="44584.549999999996"/>
    <n v="46172.97321428571"/>
    <n v="36514.875"/>
    <n v="40540.57894736842"/>
    <n v="39941.902173913048"/>
    <n v="39899.87704918033"/>
    <n v="0"/>
    <n v="0"/>
    <n v="45696.93172681077"/>
    <n v="47385.751571714929"/>
    <n v="15"/>
    <n v="17"/>
    <n v="18"/>
    <n v="14"/>
    <n v="54"/>
    <n v="56"/>
    <n v="7"/>
    <n v="11"/>
    <n v="9"/>
    <n v="12"/>
    <n v="0"/>
    <n v="0"/>
    <n v="103"/>
    <n v="110"/>
    <n v="799612.01298701297"/>
    <n v="931290.37078651693"/>
    <n v="884525.01030927838"/>
    <n v="770710.90909090906"/>
    <n v="2407565.6999999997"/>
    <n v="2585686.5"/>
    <n v="255604.125"/>
    <n v="445946.36842105264"/>
    <n v="359477.11956521741"/>
    <n v="478798.52459016396"/>
    <n v="0"/>
    <n v="0"/>
    <n v="4706783.967861509"/>
    <n v="5212432.6728886422"/>
  </r>
  <r>
    <x v="5"/>
    <s v="College of Coastal Georgia "/>
    <s v="Reclassified: Met the criteria for Four-Year 6 in 2014-15, 2015-16, and 2016-17. "/>
    <s v="139250"/>
    <x v="6"/>
    <n v="0"/>
    <m/>
    <n v="0"/>
    <n v="10"/>
    <n v="8"/>
    <m/>
    <n v="0"/>
    <n v="1"/>
    <n v="1"/>
    <n v="0"/>
    <m/>
    <n v="0"/>
    <n v="21"/>
    <n v="26"/>
    <m/>
    <n v="0"/>
    <n v="1"/>
    <n v="0"/>
    <n v="0"/>
    <m/>
    <n v="0"/>
    <n v="43"/>
    <n v="39"/>
    <m/>
    <n v="0"/>
    <n v="5"/>
    <n v="4"/>
    <n v="1"/>
    <m/>
    <n v="0"/>
    <n v="3"/>
    <n v="4"/>
    <m/>
    <n v="0"/>
    <n v="2"/>
    <n v="2"/>
    <n v="0"/>
    <m/>
    <n v="0"/>
    <n v="4"/>
    <n v="16"/>
    <m/>
    <n v="0"/>
    <m/>
    <n v="0"/>
    <m/>
    <m/>
    <m/>
    <m/>
    <m/>
    <m/>
    <m/>
    <m/>
    <m/>
    <n v="834976"/>
    <n v="702499"/>
    <n v="1324989"/>
    <n v="1678795"/>
    <n v="2783377"/>
    <n v="2618772"/>
    <n v="239746"/>
    <n v="245206"/>
    <n v="187747"/>
    <n v="780110"/>
    <m/>
    <m/>
    <n v="112"/>
    <n v="92"/>
    <n v="222"/>
    <n v="260"/>
    <n v="490"/>
    <n v="438"/>
    <n v="54"/>
    <n v="64"/>
    <n v="40"/>
    <n v="160"/>
    <n v="0"/>
    <n v="0"/>
    <n v="7455.1428571428569"/>
    <n v="7635.858695652174"/>
    <n v="5968.4189189189192"/>
    <n v="6456.9038461538457"/>
    <n v="5680.3612244897959"/>
    <n v="5978.9315068493152"/>
    <n v="4439.7407407407409"/>
    <n v="3831.34375"/>
    <n v="4693.6750000000002"/>
    <n v="4875.6875"/>
    <n v="0"/>
    <n v="0"/>
    <n v="67096.28571428571"/>
    <n v="68722.728260869568"/>
    <n v="53715.770270270274"/>
    <n v="58112.13461538461"/>
    <n v="51123.251020408163"/>
    <n v="53810.383561643837"/>
    <n v="39957.666666666672"/>
    <n v="34482.09375"/>
    <n v="42243.075000000004"/>
    <n v="43881.1875"/>
    <n v="0"/>
    <n v="0"/>
    <n v="52694.253012400142"/>
    <n v="53522.581099985109"/>
    <n v="11"/>
    <n v="9"/>
    <n v="22"/>
    <n v="26"/>
    <n v="48"/>
    <n v="43"/>
    <n v="5"/>
    <n v="6"/>
    <n v="4"/>
    <n v="16"/>
    <n v="0"/>
    <n v="0"/>
    <n v="90"/>
    <n v="100"/>
    <n v="738059.14285714284"/>
    <n v="618504.55434782617"/>
    <n v="1181746.945945946"/>
    <n v="1510915.4999999998"/>
    <n v="2453916.0489795916"/>
    <n v="2313846.493150685"/>
    <n v="199788.33333333337"/>
    <n v="206892.5625"/>
    <n v="168972.30000000002"/>
    <n v="702099"/>
    <n v="0"/>
    <n v="0"/>
    <n v="4742482.7711160127"/>
    <n v="5352258.1099985112"/>
  </r>
  <r>
    <x v="5"/>
    <s v="Gordon State College "/>
    <m/>
    <s v="139968"/>
    <x v="12"/>
    <n v="0"/>
    <m/>
    <n v="0"/>
    <n v="33"/>
    <n v="33"/>
    <m/>
    <n v="0"/>
    <m/>
    <n v="0"/>
    <n v="0"/>
    <m/>
    <n v="0"/>
    <n v="35"/>
    <n v="37"/>
    <m/>
    <n v="0"/>
    <m/>
    <n v="0"/>
    <n v="0"/>
    <m/>
    <n v="0"/>
    <n v="46"/>
    <n v="40"/>
    <m/>
    <n v="0"/>
    <m/>
    <n v="0"/>
    <n v="0"/>
    <m/>
    <n v="0"/>
    <n v="4"/>
    <n v="2"/>
    <m/>
    <n v="0"/>
    <m/>
    <n v="0"/>
    <n v="0"/>
    <m/>
    <n v="0"/>
    <n v="6"/>
    <n v="9"/>
    <m/>
    <n v="0"/>
    <m/>
    <n v="0"/>
    <m/>
    <m/>
    <m/>
    <m/>
    <m/>
    <m/>
    <m/>
    <m/>
    <m/>
    <n v="2089681"/>
    <n v="2165090"/>
    <n v="1893436"/>
    <n v="2039485"/>
    <n v="2132493"/>
    <n v="1924129"/>
    <n v="96750"/>
    <n v="26000"/>
    <n v="271489"/>
    <n v="393629"/>
    <m/>
    <m/>
    <n v="330"/>
    <n v="330"/>
    <n v="350"/>
    <n v="370"/>
    <n v="460"/>
    <n v="400"/>
    <n v="40"/>
    <n v="20"/>
    <n v="60"/>
    <n v="90"/>
    <n v="0"/>
    <n v="0"/>
    <n v="6332.3666666666668"/>
    <n v="6560.878787878788"/>
    <n v="5409.8171428571432"/>
    <n v="5512.1216216216217"/>
    <n v="4635.8543478260872"/>
    <n v="4810.3225000000002"/>
    <n v="2418.75"/>
    <n v="1300"/>
    <n v="4524.8166666666666"/>
    <n v="4373.6555555555551"/>
    <n v="0"/>
    <n v="0"/>
    <n v="56991.3"/>
    <n v="59047.909090909088"/>
    <n v="48688.354285714289"/>
    <n v="49609.094594594593"/>
    <n v="41722.689130434781"/>
    <n v="43292.902500000004"/>
    <n v="21768.75"/>
    <n v="11700"/>
    <n v="40723.35"/>
    <n v="39362.899999999994"/>
    <n v="0"/>
    <n v="0"/>
    <n v="47060.194354838706"/>
    <n v="48706.609090909085"/>
    <n v="33"/>
    <n v="33"/>
    <n v="35"/>
    <n v="37"/>
    <n v="46"/>
    <n v="40"/>
    <n v="4"/>
    <n v="2"/>
    <n v="6"/>
    <n v="9"/>
    <n v="0"/>
    <n v="0"/>
    <n v="124"/>
    <n v="121"/>
    <n v="1880712.9000000001"/>
    <n v="1948581"/>
    <n v="1704092.4000000001"/>
    <n v="1835536.5"/>
    <n v="1919243.7"/>
    <n v="1731716.1"/>
    <n v="87075"/>
    <n v="23400"/>
    <n v="244340.09999999998"/>
    <n v="354266.1"/>
    <n v="0"/>
    <n v="0"/>
    <n v="5835464.0999999996"/>
    <n v="5893499.6999999993"/>
  </r>
  <r>
    <x v="5"/>
    <s v="Georgia Perimeter College "/>
    <m/>
    <s v="244437"/>
    <x v="8"/>
    <n v="0"/>
    <m/>
    <n v="0"/>
    <n v="42"/>
    <n v="39"/>
    <m/>
    <n v="0"/>
    <m/>
    <n v="1"/>
    <n v="0"/>
    <m/>
    <n v="0"/>
    <n v="126"/>
    <n v="128"/>
    <m/>
    <n v="0"/>
    <m/>
    <n v="5"/>
    <n v="0"/>
    <m/>
    <n v="0"/>
    <n v="114"/>
    <n v="119"/>
    <m/>
    <n v="0"/>
    <m/>
    <n v="5"/>
    <n v="9"/>
    <m/>
    <n v="0"/>
    <n v="96"/>
    <n v="67"/>
    <m/>
    <n v="0"/>
    <m/>
    <n v="3"/>
    <n v="7"/>
    <m/>
    <n v="0"/>
    <n v="55"/>
    <n v="55"/>
    <m/>
    <n v="0"/>
    <m/>
    <n v="2"/>
    <m/>
    <m/>
    <m/>
    <m/>
    <m/>
    <m/>
    <m/>
    <m/>
    <m/>
    <n v="2649936"/>
    <n v="2592479"/>
    <n v="6789595"/>
    <n v="7439279"/>
    <n v="4978333"/>
    <n v="5725358"/>
    <n v="3903133"/>
    <n v="2969499"/>
    <n v="2133932"/>
    <n v="2483400"/>
    <m/>
    <m/>
    <n v="420"/>
    <n v="402"/>
    <n v="1260"/>
    <n v="1340"/>
    <n v="1140"/>
    <n v="1250"/>
    <n v="960"/>
    <n v="706"/>
    <n v="550"/>
    <n v="574"/>
    <n v="0"/>
    <n v="0"/>
    <n v="6309.3714285714286"/>
    <n v="6448.9527363184079"/>
    <n v="5388.5674603174602"/>
    <n v="5551.700746268657"/>
    <n v="4366.9587719298243"/>
    <n v="4580.2864"/>
    <n v="4065.7635416666667"/>
    <n v="4206.0892351274788"/>
    <n v="3879.8763636363637"/>
    <n v="4326.480836236934"/>
    <n v="0"/>
    <n v="0"/>
    <n v="56784.342857142859"/>
    <n v="58040.574626865673"/>
    <n v="48497.107142857145"/>
    <n v="49965.306716417916"/>
    <n v="39302.628947368416"/>
    <n v="41222.577599999997"/>
    <n v="36591.871874999997"/>
    <n v="37854.803116147312"/>
    <n v="34918.887272727276"/>
    <n v="38938.327526132409"/>
    <n v="0"/>
    <n v="0"/>
    <n v="42516.018706697454"/>
    <n v="44688.51247141054"/>
    <n v="42"/>
    <n v="40"/>
    <n v="126"/>
    <n v="133"/>
    <n v="114"/>
    <n v="124"/>
    <n v="96"/>
    <n v="70"/>
    <n v="55"/>
    <n v="57"/>
    <n v="0"/>
    <n v="0"/>
    <n v="433"/>
    <n v="424"/>
    <n v="2384942.4"/>
    <n v="2321622.9850746267"/>
    <n v="6110635.5"/>
    <n v="6645385.7932835827"/>
    <n v="4480499.6999999993"/>
    <n v="5111599.6223999998"/>
    <n v="3512819.6999999997"/>
    <n v="2649836.2181303119"/>
    <n v="1920538.8"/>
    <n v="2219484.6689895475"/>
    <n v="0"/>
    <n v="0"/>
    <n v="18409436.099999998"/>
    <n v="18947929.28787807"/>
  </r>
  <r>
    <x v="5"/>
    <s v="Atlanta Metropolitan State College"/>
    <s v="Reclassified: Met the criteria for Two-Year with Bachelor's in 2014-15 and 2015-16 and 2016-17. "/>
    <s v="138901"/>
    <x v="12"/>
    <n v="0"/>
    <m/>
    <n v="0"/>
    <n v="4"/>
    <n v="4"/>
    <m/>
    <n v="0"/>
    <n v="1"/>
    <n v="1"/>
    <n v="0"/>
    <m/>
    <n v="0"/>
    <n v="11"/>
    <n v="12"/>
    <m/>
    <n v="0"/>
    <n v="1"/>
    <n v="1"/>
    <n v="0"/>
    <m/>
    <n v="0"/>
    <n v="22"/>
    <n v="25"/>
    <m/>
    <n v="0"/>
    <n v="3"/>
    <n v="3"/>
    <n v="0"/>
    <m/>
    <n v="0"/>
    <n v="7"/>
    <n v="15"/>
    <m/>
    <n v="0"/>
    <m/>
    <n v="1"/>
    <n v="0"/>
    <m/>
    <n v="0"/>
    <n v="26"/>
    <n v="21"/>
    <m/>
    <n v="0"/>
    <n v="1"/>
    <n v="2"/>
    <m/>
    <m/>
    <m/>
    <m/>
    <m/>
    <m/>
    <m/>
    <m/>
    <m/>
    <n v="302921"/>
    <n v="315703"/>
    <n v="692751"/>
    <n v="762107"/>
    <n v="1261756"/>
    <n v="1459243"/>
    <n v="294272"/>
    <n v="645104"/>
    <n v="716232"/>
    <n v="674829"/>
    <m/>
    <m/>
    <n v="52"/>
    <n v="52"/>
    <n v="122"/>
    <n v="132"/>
    <n v="256"/>
    <n v="286"/>
    <n v="70"/>
    <n v="162"/>
    <n v="272"/>
    <n v="234"/>
    <n v="0"/>
    <n v="0"/>
    <n v="5825.4038461538457"/>
    <n v="6071.2115384615381"/>
    <n v="5678.2868852459014"/>
    <n v="5773.537878787879"/>
    <n v="4928.734375"/>
    <n v="5102.2482517482522"/>
    <n v="4203.8857142857141"/>
    <n v="3982.1234567901233"/>
    <n v="2633.205882352941"/>
    <n v="2883.8846153846152"/>
    <n v="0"/>
    <n v="0"/>
    <n v="52428.63461538461"/>
    <n v="54640.903846153844"/>
    <n v="51104.581967213111"/>
    <n v="51961.840909090912"/>
    <n v="44358.609375"/>
    <n v="45920.234265734267"/>
    <n v="37834.971428571429"/>
    <n v="35839.111111111109"/>
    <n v="23698.852941176468"/>
    <n v="25954.961538461539"/>
    <n v="0"/>
    <n v="0"/>
    <n v="38014.173953555852"/>
    <n v="40057.234160610635"/>
    <n v="5"/>
    <n v="5"/>
    <n v="12"/>
    <n v="13"/>
    <n v="25"/>
    <n v="28"/>
    <n v="7"/>
    <n v="16"/>
    <n v="27"/>
    <n v="23"/>
    <n v="0"/>
    <n v="0"/>
    <n v="76"/>
    <n v="85"/>
    <n v="262143.17307692306"/>
    <n v="273204.51923076925"/>
    <n v="613254.98360655736"/>
    <n v="675503.93181818188"/>
    <n v="1108965.234375"/>
    <n v="1285766.5594405595"/>
    <n v="264844.79999999999"/>
    <n v="573425.77777777775"/>
    <n v="639869.0294117647"/>
    <n v="596964.11538461538"/>
    <n v="0"/>
    <n v="0"/>
    <n v="2889077.2204702445"/>
    <n v="3404864.9036519038"/>
  </r>
  <r>
    <x v="5"/>
    <s v="Bainbridge State College "/>
    <s v="Reclassified: Met the criteria for Two-Year 3 in 2014-15 and 2015-16 and 2016-17."/>
    <s v="139010"/>
    <x v="9"/>
    <n v="0"/>
    <m/>
    <n v="0"/>
    <n v="9"/>
    <n v="11"/>
    <m/>
    <n v="0"/>
    <m/>
    <n v="0"/>
    <n v="0"/>
    <m/>
    <n v="0"/>
    <n v="16"/>
    <n v="20"/>
    <m/>
    <n v="0"/>
    <n v="1"/>
    <n v="0"/>
    <n v="0"/>
    <m/>
    <n v="0"/>
    <n v="13"/>
    <n v="8"/>
    <m/>
    <n v="0"/>
    <n v="3"/>
    <n v="1"/>
    <n v="0"/>
    <m/>
    <n v="0"/>
    <n v="9"/>
    <n v="9"/>
    <m/>
    <n v="0"/>
    <n v="5"/>
    <n v="9"/>
    <n v="0"/>
    <m/>
    <n v="0"/>
    <m/>
    <n v="1"/>
    <m/>
    <n v="0"/>
    <n v="1"/>
    <n v="1"/>
    <m/>
    <m/>
    <m/>
    <m/>
    <m/>
    <m/>
    <m/>
    <m/>
    <m/>
    <n v="494410"/>
    <n v="607447"/>
    <n v="860614"/>
    <n v="990541"/>
    <n v="702099"/>
    <n v="380475"/>
    <n v="592444"/>
    <n v="833482"/>
    <n v="36998"/>
    <n v="71483"/>
    <m/>
    <m/>
    <n v="90"/>
    <n v="110"/>
    <n v="172"/>
    <n v="200"/>
    <n v="166"/>
    <n v="92"/>
    <n v="150"/>
    <n v="198"/>
    <n v="12"/>
    <n v="22"/>
    <n v="0"/>
    <n v="0"/>
    <n v="5493.4444444444443"/>
    <n v="5522.2454545454548"/>
    <n v="5003.5697674418607"/>
    <n v="4952.7049999999999"/>
    <n v="4229.5120481927706"/>
    <n v="4135.597826086957"/>
    <n v="3949.6266666666666"/>
    <n v="4209.5050505050503"/>
    <n v="3083.1666666666665"/>
    <n v="3249.2272727272725"/>
    <n v="0"/>
    <n v="0"/>
    <n v="49441"/>
    <n v="49700.209090909091"/>
    <n v="45032.127906976748"/>
    <n v="44574.345000000001"/>
    <n v="38065.608433734938"/>
    <n v="37220.380434782615"/>
    <n v="35546.639999999999"/>
    <n v="37885.545454545456"/>
    <n v="27748.5"/>
    <n v="29243.045454545452"/>
    <n v="0"/>
    <n v="0"/>
    <n v="41139.760865936201"/>
    <n v="41893.308883399215"/>
    <n v="9"/>
    <n v="11"/>
    <n v="17"/>
    <n v="20"/>
    <n v="16"/>
    <n v="9"/>
    <n v="14"/>
    <n v="18"/>
    <n v="1"/>
    <n v="2"/>
    <n v="0"/>
    <n v="0"/>
    <n v="57"/>
    <n v="60"/>
    <n v="444969"/>
    <n v="546702.30000000005"/>
    <n v="765546.1744186047"/>
    <n v="891486.9"/>
    <n v="609049.73493975902"/>
    <n v="334983.42391304352"/>
    <n v="497652.95999999996"/>
    <n v="681939.81818181823"/>
    <n v="27748.5"/>
    <n v="58486.090909090904"/>
    <n v="0"/>
    <n v="0"/>
    <n v="2344966.3693583636"/>
    <n v="2513598.5330039528"/>
  </r>
  <r>
    <x v="5"/>
    <s v="Darton State College "/>
    <s v="Reclassified: Met the criteria for Two-Year with Bachelor's in 2014-15 and 2015-16 and 2016-17. "/>
    <s v="138691"/>
    <x v="12"/>
    <n v="0"/>
    <m/>
    <n v="0"/>
    <n v="6"/>
    <n v="5"/>
    <m/>
    <n v="0"/>
    <n v="2"/>
    <n v="2"/>
    <n v="0"/>
    <m/>
    <n v="0"/>
    <n v="18"/>
    <n v="12"/>
    <m/>
    <n v="0"/>
    <n v="6"/>
    <n v="8"/>
    <n v="0"/>
    <m/>
    <n v="0"/>
    <n v="53"/>
    <n v="45"/>
    <m/>
    <n v="0"/>
    <n v="13"/>
    <n v="14"/>
    <n v="2"/>
    <m/>
    <n v="0"/>
    <n v="15"/>
    <n v="15"/>
    <m/>
    <n v="0"/>
    <n v="34"/>
    <n v="26"/>
    <n v="1"/>
    <m/>
    <n v="0"/>
    <m/>
    <n v="2"/>
    <m/>
    <n v="0"/>
    <m/>
    <n v="1"/>
    <m/>
    <m/>
    <m/>
    <m/>
    <m/>
    <m/>
    <m/>
    <m/>
    <m/>
    <n v="523328"/>
    <n v="489040"/>
    <n v="1351062"/>
    <n v="1244210"/>
    <n v="3145248"/>
    <n v="3089107"/>
    <n v="2414969"/>
    <n v="2130506"/>
    <n v="0"/>
    <n v="144648"/>
    <m/>
    <m/>
    <n v="84"/>
    <n v="74"/>
    <n v="252"/>
    <n v="216"/>
    <n v="686"/>
    <n v="618"/>
    <n v="558"/>
    <n v="462"/>
    <n v="0"/>
    <n v="32"/>
    <n v="0"/>
    <n v="0"/>
    <n v="6230.0952380952385"/>
    <n v="6608.6486486486483"/>
    <n v="5361.3571428571431"/>
    <n v="5760.2314814814818"/>
    <n v="4584.9096209912541"/>
    <n v="4998.5550161812298"/>
    <n v="4327.9014336917562"/>
    <n v="4611.484848484848"/>
    <n v="0"/>
    <n v="4520.25"/>
    <n v="0"/>
    <n v="0"/>
    <n v="56070.857142857145"/>
    <n v="59477.837837837833"/>
    <n v="48252.21428571429"/>
    <n v="51842.083333333336"/>
    <n v="41264.186588921286"/>
    <n v="44986.995145631066"/>
    <n v="38951.112903225803"/>
    <n v="41503.363636363632"/>
    <n v="0"/>
    <n v="40682.25"/>
    <n v="0"/>
    <n v="0"/>
    <n v="42439.86970834605"/>
    <n v="45623.876186266723"/>
    <n v="8"/>
    <n v="7"/>
    <n v="24"/>
    <n v="20"/>
    <n v="66"/>
    <n v="59"/>
    <n v="49"/>
    <n v="41"/>
    <n v="0"/>
    <n v="3"/>
    <n v="0"/>
    <n v="0"/>
    <n v="147"/>
    <n v="130"/>
    <n v="448566.85714285716"/>
    <n v="416344.86486486485"/>
    <n v="1158053.142857143"/>
    <n v="1036841.6666666667"/>
    <n v="2723436.314868805"/>
    <n v="2654232.7135922331"/>
    <n v="1908604.5322580643"/>
    <n v="1701637.9090909089"/>
    <n v="0"/>
    <n v="122046.75"/>
    <n v="0"/>
    <n v="0"/>
    <n v="6238660.8471268695"/>
    <n v="5931103.9042146737"/>
  </r>
  <r>
    <x v="5"/>
    <s v="East Georgia State College"/>
    <s v="Reclassified: Met the criteria for Two-Year with Bachelor's in 2014-15 and 2015-16 and 2016-17. "/>
    <s v="139621"/>
    <x v="12"/>
    <n v="0"/>
    <m/>
    <n v="0"/>
    <n v="6"/>
    <n v="10"/>
    <m/>
    <n v="0"/>
    <m/>
    <n v="0"/>
    <n v="0"/>
    <m/>
    <n v="0"/>
    <n v="13"/>
    <n v="17"/>
    <m/>
    <n v="0"/>
    <m/>
    <n v="0"/>
    <n v="0"/>
    <m/>
    <n v="0"/>
    <n v="40"/>
    <n v="38"/>
    <m/>
    <n v="0"/>
    <m/>
    <n v="0"/>
    <n v="2"/>
    <m/>
    <n v="0"/>
    <n v="12"/>
    <n v="27"/>
    <m/>
    <n v="0"/>
    <n v="2"/>
    <n v="1"/>
    <n v="0"/>
    <m/>
    <n v="0"/>
    <m/>
    <n v="0"/>
    <m/>
    <n v="0"/>
    <m/>
    <n v="0"/>
    <m/>
    <m/>
    <m/>
    <m/>
    <m/>
    <m/>
    <m/>
    <m/>
    <m/>
    <n v="335521"/>
    <n v="585644"/>
    <n v="628560"/>
    <n v="823079"/>
    <n v="1697863"/>
    <n v="1670791"/>
    <n v="534634"/>
    <n v="622439"/>
    <n v="0"/>
    <n v="0"/>
    <m/>
    <m/>
    <n v="60"/>
    <n v="100"/>
    <n v="130"/>
    <n v="170"/>
    <n v="400"/>
    <n v="380"/>
    <n v="144"/>
    <n v="282"/>
    <n v="0"/>
    <n v="0"/>
    <n v="0"/>
    <n v="0"/>
    <n v="5592.0166666666664"/>
    <n v="5856.44"/>
    <n v="4835.0769230769229"/>
    <n v="4841.6411764705881"/>
    <n v="4244.6575000000003"/>
    <n v="4396.8184210526315"/>
    <n v="3712.7361111111113"/>
    <n v="2207.2304964539007"/>
    <n v="0"/>
    <n v="0"/>
    <n v="0"/>
    <n v="0"/>
    <n v="50328.149999999994"/>
    <n v="52707.96"/>
    <n v="43515.692307692305"/>
    <n v="43574.770588235289"/>
    <n v="38201.917500000003"/>
    <n v="39571.365789473683"/>
    <n v="33414.625"/>
    <n v="19865.074468085106"/>
    <n v="0"/>
    <n v="0"/>
    <n v="0"/>
    <n v="0"/>
    <n v="39226.771917808219"/>
    <n v="35782.631022649279"/>
    <n v="6"/>
    <n v="10"/>
    <n v="13"/>
    <n v="17"/>
    <n v="40"/>
    <n v="38"/>
    <n v="14"/>
    <n v="28"/>
    <n v="0"/>
    <n v="0"/>
    <n v="0"/>
    <n v="0"/>
    <n v="73"/>
    <n v="93"/>
    <n v="301968.89999999997"/>
    <n v="527079.6"/>
    <n v="565704"/>
    <n v="740771.09999999986"/>
    <n v="1528076.7000000002"/>
    <n v="1503711.9"/>
    <n v="467804.75"/>
    <n v="556222.08510638296"/>
    <n v="0"/>
    <n v="0"/>
    <n v="0"/>
    <n v="0"/>
    <n v="2863554.35"/>
    <n v="3327784.6851063827"/>
  </r>
  <r>
    <x v="5"/>
    <s v="Georgia Highlands College"/>
    <s v="Met the criteria for Two-Year with Bachelor's in 2015-16 and 2016-17. "/>
    <s v="139700"/>
    <x v="7"/>
    <n v="0"/>
    <m/>
    <n v="0"/>
    <n v="18"/>
    <n v="22"/>
    <m/>
    <n v="0"/>
    <m/>
    <n v="0"/>
    <n v="0"/>
    <m/>
    <n v="0"/>
    <n v="39"/>
    <n v="35"/>
    <m/>
    <n v="0"/>
    <n v="1"/>
    <n v="0"/>
    <n v="0"/>
    <m/>
    <n v="0"/>
    <n v="34"/>
    <n v="31"/>
    <m/>
    <n v="0"/>
    <n v="3"/>
    <n v="2"/>
    <n v="0"/>
    <m/>
    <n v="0"/>
    <n v="27"/>
    <n v="30"/>
    <m/>
    <n v="0"/>
    <n v="2"/>
    <n v="3"/>
    <n v="0"/>
    <m/>
    <n v="0"/>
    <m/>
    <n v="0"/>
    <m/>
    <n v="0"/>
    <m/>
    <n v="0"/>
    <m/>
    <m/>
    <m/>
    <m/>
    <m/>
    <m/>
    <m/>
    <m/>
    <m/>
    <n v="1086737"/>
    <n v="1298241"/>
    <n v="1940161"/>
    <n v="1683623"/>
    <n v="1622207"/>
    <n v="1478067"/>
    <n v="1220500"/>
    <n v="1418263"/>
    <n v="0"/>
    <n v="0"/>
    <m/>
    <m/>
    <n v="180"/>
    <n v="220"/>
    <n v="402"/>
    <n v="350"/>
    <n v="376"/>
    <n v="334"/>
    <n v="294"/>
    <n v="336"/>
    <n v="0"/>
    <n v="0"/>
    <n v="0"/>
    <n v="0"/>
    <n v="6037.4277777777779"/>
    <n v="5901.0954545454542"/>
    <n v="4826.2711442786067"/>
    <n v="4810.3514285714282"/>
    <n v="4314.380319148936"/>
    <n v="4425.3502994011978"/>
    <n v="4151.3605442176868"/>
    <n v="4221.020833333333"/>
    <n v="0"/>
    <n v="0"/>
    <n v="0"/>
    <n v="0"/>
    <n v="54336.85"/>
    <n v="53109.859090909085"/>
    <n v="43436.440298507463"/>
    <n v="43293.162857142852"/>
    <n v="38829.422872340423"/>
    <n v="39828.152694610777"/>
    <n v="37362.244897959179"/>
    <n v="37989.1875"/>
    <n v="0"/>
    <n v="0"/>
    <n v="0"/>
    <n v="0"/>
    <n v="42223.505324658952"/>
    <n v="42696.340052212639"/>
    <n v="18"/>
    <n v="22"/>
    <n v="40"/>
    <n v="35"/>
    <n v="37"/>
    <n v="33"/>
    <n v="29"/>
    <n v="33"/>
    <n v="0"/>
    <n v="0"/>
    <n v="0"/>
    <n v="0"/>
    <n v="124"/>
    <n v="123"/>
    <n v="978063.29999999993"/>
    <n v="1168416.8999999999"/>
    <n v="1737457.6119402985"/>
    <n v="1515260.6999999997"/>
    <n v="1436688.6462765955"/>
    <n v="1314329.0389221557"/>
    <n v="1083505.1020408161"/>
    <n v="1253643.1875"/>
    <n v="0"/>
    <n v="0"/>
    <n v="0"/>
    <n v="0"/>
    <n v="5235714.6602577101"/>
    <n v="5251649.8264221549"/>
  </r>
  <r>
    <x v="5"/>
    <s v="South Georgia State College"/>
    <s v="Reclassified: Met the criteria for Two-Year with Bachelor's in 2014-15 and 2015-16 and 2016-17. "/>
    <n v="482699"/>
    <x v="12"/>
    <n v="0"/>
    <m/>
    <n v="0"/>
    <n v="8"/>
    <n v="8"/>
    <m/>
    <n v="0"/>
    <m/>
    <n v="0"/>
    <n v="0"/>
    <m/>
    <n v="0"/>
    <n v="16"/>
    <n v="13"/>
    <m/>
    <n v="0"/>
    <m/>
    <n v="0"/>
    <n v="0"/>
    <m/>
    <n v="0"/>
    <n v="20"/>
    <n v="25"/>
    <m/>
    <n v="0"/>
    <m/>
    <n v="0"/>
    <n v="0"/>
    <m/>
    <n v="0"/>
    <n v="8"/>
    <n v="7"/>
    <m/>
    <n v="0"/>
    <m/>
    <n v="0"/>
    <n v="0"/>
    <m/>
    <n v="0"/>
    <n v="7"/>
    <n v="7"/>
    <m/>
    <n v="0"/>
    <m/>
    <n v="0"/>
    <m/>
    <m/>
    <m/>
    <m/>
    <m/>
    <m/>
    <m/>
    <m/>
    <m/>
    <n v="423449"/>
    <n v="439282"/>
    <n v="760497"/>
    <n v="644268"/>
    <n v="952104"/>
    <n v="1216011"/>
    <n v="303830"/>
    <n v="273021"/>
    <n v="271053"/>
    <n v="281076"/>
    <m/>
    <m/>
    <n v="80"/>
    <n v="80"/>
    <n v="160"/>
    <n v="130"/>
    <n v="200"/>
    <n v="250"/>
    <n v="80"/>
    <n v="70"/>
    <n v="70"/>
    <n v="70"/>
    <n v="0"/>
    <n v="0"/>
    <n v="5293.1125000000002"/>
    <n v="5491.0249999999996"/>
    <n v="4753.1062499999998"/>
    <n v="4955.9076923076927"/>
    <n v="4760.5200000000004"/>
    <n v="4864.0439999999999"/>
    <n v="3797.875"/>
    <n v="3900.3"/>
    <n v="3872.1857142857143"/>
    <n v="4015.3714285714286"/>
    <n v="0"/>
    <n v="0"/>
    <n v="47638.012500000004"/>
    <n v="49419.224999999999"/>
    <n v="42777.956249999996"/>
    <n v="44603.169230769236"/>
    <n v="42844.680000000008"/>
    <n v="43776.396000000001"/>
    <n v="34180.875"/>
    <n v="35102.700000000004"/>
    <n v="34849.671428571426"/>
    <n v="36138.342857142859"/>
    <n v="0"/>
    <n v="0"/>
    <n v="41353.215254237293"/>
    <n v="42804.869999999995"/>
    <n v="8"/>
    <n v="8"/>
    <n v="16"/>
    <n v="13"/>
    <n v="20"/>
    <n v="25"/>
    <n v="8"/>
    <n v="7"/>
    <n v="7"/>
    <n v="7"/>
    <n v="0"/>
    <n v="0"/>
    <n v="59"/>
    <n v="60"/>
    <n v="381104.10000000003"/>
    <n v="395353.8"/>
    <n v="684447.29999999993"/>
    <n v="579841.20000000007"/>
    <n v="856893.60000000009"/>
    <n v="1094409.8999999999"/>
    <n v="273447"/>
    <n v="245718.90000000002"/>
    <n v="243947.69999999998"/>
    <n v="252968.40000000002"/>
    <n v="0"/>
    <n v="0"/>
    <n v="2439839.7000000002"/>
    <n v="2568292.1999999997"/>
  </r>
  <r>
    <x v="5"/>
    <s v="Albany Technical College"/>
    <m/>
    <n v="138682"/>
    <x v="10"/>
    <m/>
    <m/>
    <m/>
    <m/>
    <m/>
    <m/>
    <m/>
    <m/>
    <m/>
    <m/>
    <m/>
    <m/>
    <m/>
    <m/>
    <m/>
    <m/>
    <m/>
    <m/>
    <m/>
    <m/>
    <m/>
    <m/>
    <m/>
    <m/>
    <m/>
    <m/>
    <m/>
    <m/>
    <m/>
    <m/>
    <m/>
    <m/>
    <m/>
    <m/>
    <m/>
    <m/>
    <m/>
    <m/>
    <m/>
    <m/>
    <m/>
    <m/>
    <m/>
    <m/>
    <m/>
    <m/>
    <m/>
    <n v="0"/>
    <m/>
    <n v="0"/>
    <m/>
    <n v="0"/>
    <n v="103"/>
    <n v="102"/>
    <m/>
    <m/>
    <m/>
    <m/>
    <m/>
    <m/>
    <m/>
    <m/>
    <m/>
    <m/>
    <n v="5296892"/>
    <n v="4804316"/>
    <n v="0"/>
    <n v="0"/>
    <n v="0"/>
    <n v="0"/>
    <n v="0"/>
    <n v="0"/>
    <n v="0"/>
    <n v="0"/>
    <n v="0"/>
    <n v="0"/>
    <n v="1236"/>
    <n v="1224"/>
    <n v="0"/>
    <n v="0"/>
    <n v="0"/>
    <n v="0"/>
    <n v="0"/>
    <n v="0"/>
    <n v="0"/>
    <n v="0"/>
    <n v="0"/>
    <n v="0"/>
    <n v="4285.5113268608411"/>
    <n v="3925.0947712418301"/>
    <n v="0"/>
    <n v="0"/>
    <n v="0"/>
    <n v="0"/>
    <n v="0"/>
    <n v="0"/>
    <n v="0"/>
    <n v="0"/>
    <n v="0"/>
    <n v="0"/>
    <n v="38569.601941747569"/>
    <n v="35325.852941176468"/>
    <n v="38569.601941747569"/>
    <n v="35325.852941176468"/>
    <n v="0"/>
    <n v="0"/>
    <n v="0"/>
    <n v="0"/>
    <n v="0"/>
    <n v="0"/>
    <n v="0"/>
    <n v="0"/>
    <n v="0"/>
    <n v="0"/>
    <n v="103"/>
    <n v="102"/>
    <n v="103"/>
    <n v="102"/>
    <n v="0"/>
    <n v="0"/>
    <n v="0"/>
    <n v="0"/>
    <n v="0"/>
    <n v="0"/>
    <n v="0"/>
    <n v="0"/>
    <n v="0"/>
    <n v="0"/>
    <n v="3972668.9999999995"/>
    <n v="3603237"/>
    <n v="3972668.9999999995"/>
    <n v="3603237"/>
  </r>
  <r>
    <x v="5"/>
    <s v="Athens Technical College"/>
    <m/>
    <n v="246813"/>
    <x v="10"/>
    <m/>
    <m/>
    <m/>
    <m/>
    <m/>
    <m/>
    <m/>
    <m/>
    <m/>
    <m/>
    <m/>
    <m/>
    <m/>
    <m/>
    <m/>
    <m/>
    <m/>
    <m/>
    <m/>
    <m/>
    <m/>
    <m/>
    <m/>
    <m/>
    <m/>
    <m/>
    <m/>
    <m/>
    <m/>
    <m/>
    <m/>
    <m/>
    <m/>
    <m/>
    <m/>
    <m/>
    <m/>
    <m/>
    <m/>
    <m/>
    <m/>
    <m/>
    <m/>
    <m/>
    <m/>
    <m/>
    <n v="14"/>
    <n v="14"/>
    <n v="1"/>
    <n v="1"/>
    <m/>
    <n v="0"/>
    <n v="89"/>
    <n v="85"/>
    <m/>
    <m/>
    <m/>
    <m/>
    <m/>
    <m/>
    <m/>
    <m/>
    <m/>
    <m/>
    <n v="6213008"/>
    <n v="6079972"/>
    <n v="0"/>
    <n v="0"/>
    <n v="0"/>
    <n v="0"/>
    <n v="0"/>
    <n v="0"/>
    <n v="0"/>
    <n v="0"/>
    <n v="0"/>
    <n v="0"/>
    <n v="1204"/>
    <n v="1156"/>
    <n v="0"/>
    <n v="0"/>
    <n v="0"/>
    <n v="0"/>
    <n v="0"/>
    <n v="0"/>
    <n v="0"/>
    <n v="0"/>
    <n v="0"/>
    <n v="0"/>
    <n v="5160.3056478405315"/>
    <n v="5259.4913494809689"/>
    <n v="0"/>
    <n v="0"/>
    <n v="0"/>
    <n v="0"/>
    <n v="0"/>
    <n v="0"/>
    <n v="0"/>
    <n v="0"/>
    <n v="0"/>
    <n v="0"/>
    <n v="46442.750830564786"/>
    <n v="47335.422145328717"/>
    <n v="46442.750830564779"/>
    <n v="47335.422145328717"/>
    <n v="0"/>
    <n v="0"/>
    <n v="0"/>
    <n v="0"/>
    <n v="0"/>
    <n v="0"/>
    <n v="0"/>
    <n v="0"/>
    <n v="0"/>
    <n v="0"/>
    <n v="104"/>
    <n v="100"/>
    <n v="104"/>
    <n v="100"/>
    <n v="0"/>
    <n v="0"/>
    <n v="0"/>
    <n v="0"/>
    <n v="0"/>
    <n v="0"/>
    <n v="0"/>
    <n v="0"/>
    <n v="0"/>
    <n v="0"/>
    <n v="4830046.0863787374"/>
    <n v="4733542.2145328717"/>
    <n v="4830046.0863787374"/>
    <n v="4733542.2145328717"/>
  </r>
  <r>
    <x v="5"/>
    <s v="Atlanta Technical College"/>
    <m/>
    <n v="138840"/>
    <x v="10"/>
    <m/>
    <m/>
    <m/>
    <m/>
    <m/>
    <m/>
    <m/>
    <m/>
    <m/>
    <m/>
    <m/>
    <m/>
    <m/>
    <m/>
    <m/>
    <m/>
    <m/>
    <m/>
    <m/>
    <m/>
    <m/>
    <m/>
    <m/>
    <m/>
    <m/>
    <m/>
    <m/>
    <m/>
    <m/>
    <m/>
    <m/>
    <m/>
    <m/>
    <m/>
    <m/>
    <m/>
    <m/>
    <m/>
    <m/>
    <m/>
    <m/>
    <m/>
    <m/>
    <m/>
    <m/>
    <m/>
    <m/>
    <n v="0"/>
    <m/>
    <n v="0"/>
    <m/>
    <n v="0"/>
    <n v="99"/>
    <n v="104"/>
    <m/>
    <m/>
    <m/>
    <m/>
    <m/>
    <m/>
    <m/>
    <m/>
    <m/>
    <m/>
    <n v="4668612"/>
    <n v="5638956"/>
    <n v="0"/>
    <n v="0"/>
    <n v="0"/>
    <n v="0"/>
    <n v="0"/>
    <n v="0"/>
    <n v="0"/>
    <n v="0"/>
    <n v="0"/>
    <n v="0"/>
    <n v="1188"/>
    <n v="1248"/>
    <n v="0"/>
    <n v="0"/>
    <n v="0"/>
    <n v="0"/>
    <n v="0"/>
    <n v="0"/>
    <n v="0"/>
    <n v="0"/>
    <n v="0"/>
    <n v="0"/>
    <n v="3929.8080808080808"/>
    <n v="4518.3942307692305"/>
    <n v="0"/>
    <n v="0"/>
    <n v="0"/>
    <n v="0"/>
    <n v="0"/>
    <n v="0"/>
    <n v="0"/>
    <n v="0"/>
    <n v="0"/>
    <n v="0"/>
    <n v="35368.272727272728"/>
    <n v="40665.548076923078"/>
    <n v="35368.272727272728"/>
    <n v="40665.548076923078"/>
    <n v="0"/>
    <n v="0"/>
    <n v="0"/>
    <n v="0"/>
    <n v="0"/>
    <n v="0"/>
    <n v="0"/>
    <n v="0"/>
    <n v="0"/>
    <n v="0"/>
    <n v="99"/>
    <n v="104"/>
    <n v="99"/>
    <n v="104"/>
    <n v="0"/>
    <n v="0"/>
    <n v="0"/>
    <n v="0"/>
    <n v="0"/>
    <n v="0"/>
    <n v="0"/>
    <n v="0"/>
    <n v="0"/>
    <n v="0"/>
    <n v="3501459"/>
    <n v="4229217"/>
    <n v="3501459"/>
    <n v="4229217"/>
  </r>
  <r>
    <x v="5"/>
    <s v="Augusta Technical College"/>
    <m/>
    <n v="138956"/>
    <x v="10"/>
    <m/>
    <m/>
    <m/>
    <m/>
    <m/>
    <m/>
    <m/>
    <m/>
    <m/>
    <m/>
    <m/>
    <m/>
    <m/>
    <m/>
    <m/>
    <m/>
    <m/>
    <m/>
    <m/>
    <m/>
    <m/>
    <m/>
    <m/>
    <m/>
    <m/>
    <m/>
    <m/>
    <m/>
    <m/>
    <m/>
    <m/>
    <m/>
    <m/>
    <m/>
    <m/>
    <m/>
    <m/>
    <m/>
    <m/>
    <m/>
    <m/>
    <m/>
    <m/>
    <m/>
    <m/>
    <m/>
    <m/>
    <n v="0"/>
    <m/>
    <n v="0"/>
    <m/>
    <n v="0"/>
    <n v="129"/>
    <n v="136"/>
    <m/>
    <m/>
    <m/>
    <m/>
    <m/>
    <m/>
    <m/>
    <m/>
    <m/>
    <m/>
    <n v="7697632"/>
    <n v="8228605"/>
    <n v="0"/>
    <n v="0"/>
    <n v="0"/>
    <n v="0"/>
    <n v="0"/>
    <n v="0"/>
    <n v="0"/>
    <n v="0"/>
    <n v="0"/>
    <n v="0"/>
    <n v="1548"/>
    <n v="1632"/>
    <n v="0"/>
    <n v="0"/>
    <n v="0"/>
    <n v="0"/>
    <n v="0"/>
    <n v="0"/>
    <n v="0"/>
    <n v="0"/>
    <n v="0"/>
    <n v="0"/>
    <n v="4972.6304909560722"/>
    <n v="5042.0373774509808"/>
    <n v="0"/>
    <n v="0"/>
    <n v="0"/>
    <n v="0"/>
    <n v="0"/>
    <n v="0"/>
    <n v="0"/>
    <n v="0"/>
    <n v="0"/>
    <n v="0"/>
    <n v="44753.674418604649"/>
    <n v="45378.336397058825"/>
    <n v="44753.674418604649"/>
    <n v="45378.336397058825"/>
    <n v="0"/>
    <n v="0"/>
    <n v="0"/>
    <n v="0"/>
    <n v="0"/>
    <n v="0"/>
    <n v="0"/>
    <n v="0"/>
    <n v="0"/>
    <n v="0"/>
    <n v="129"/>
    <n v="136"/>
    <n v="129"/>
    <n v="136"/>
    <n v="0"/>
    <n v="0"/>
    <n v="0"/>
    <n v="0"/>
    <n v="0"/>
    <n v="0"/>
    <n v="0"/>
    <n v="0"/>
    <n v="0"/>
    <n v="0"/>
    <n v="5773224"/>
    <n v="6171453.75"/>
    <n v="5773224"/>
    <n v="6171453.75"/>
  </r>
  <r>
    <x v="5"/>
    <s v="Central Georgia Technical College"/>
    <m/>
    <n v="483045"/>
    <x v="10"/>
    <m/>
    <m/>
    <m/>
    <m/>
    <m/>
    <m/>
    <m/>
    <m/>
    <m/>
    <m/>
    <m/>
    <m/>
    <m/>
    <m/>
    <m/>
    <m/>
    <m/>
    <m/>
    <m/>
    <m/>
    <m/>
    <m/>
    <m/>
    <m/>
    <m/>
    <m/>
    <m/>
    <m/>
    <m/>
    <m/>
    <m/>
    <m/>
    <m/>
    <m/>
    <m/>
    <m/>
    <m/>
    <m/>
    <m/>
    <m/>
    <m/>
    <m/>
    <m/>
    <m/>
    <m/>
    <m/>
    <m/>
    <n v="0"/>
    <n v="1"/>
    <n v="2"/>
    <m/>
    <n v="0"/>
    <n v="231"/>
    <n v="209"/>
    <m/>
    <m/>
    <m/>
    <m/>
    <m/>
    <m/>
    <m/>
    <m/>
    <m/>
    <m/>
    <n v="11080729"/>
    <n v="10435800"/>
    <n v="0"/>
    <n v="0"/>
    <n v="0"/>
    <n v="0"/>
    <n v="0"/>
    <n v="0"/>
    <n v="0"/>
    <n v="0"/>
    <n v="0"/>
    <n v="0"/>
    <n v="2782"/>
    <n v="2528"/>
    <n v="0"/>
    <n v="0"/>
    <n v="0"/>
    <n v="0"/>
    <n v="0"/>
    <n v="0"/>
    <n v="0"/>
    <n v="0"/>
    <n v="0"/>
    <n v="0"/>
    <n v="3983.0082674335013"/>
    <n v="4128.085443037975"/>
    <n v="0"/>
    <n v="0"/>
    <n v="0"/>
    <n v="0"/>
    <n v="0"/>
    <n v="0"/>
    <n v="0"/>
    <n v="0"/>
    <n v="0"/>
    <n v="0"/>
    <n v="35847.074406901513"/>
    <n v="37152.768987341777"/>
    <n v="35847.074406901513"/>
    <n v="37152.768987341777"/>
    <n v="0"/>
    <n v="0"/>
    <n v="0"/>
    <n v="0"/>
    <n v="0"/>
    <n v="0"/>
    <n v="0"/>
    <n v="0"/>
    <n v="0"/>
    <n v="0"/>
    <n v="232"/>
    <n v="211"/>
    <n v="232"/>
    <n v="211"/>
    <n v="0"/>
    <n v="0"/>
    <n v="0"/>
    <n v="0"/>
    <n v="0"/>
    <n v="0"/>
    <n v="0"/>
    <n v="0"/>
    <n v="0"/>
    <n v="0"/>
    <n v="8316521.2624011505"/>
    <n v="7839234.2563291145"/>
    <n v="8316521.2624011505"/>
    <n v="7839234.2563291145"/>
  </r>
  <r>
    <x v="5"/>
    <s v="Chattahoochee Technical College"/>
    <m/>
    <n v="140331"/>
    <x v="10"/>
    <m/>
    <m/>
    <m/>
    <m/>
    <m/>
    <m/>
    <m/>
    <m/>
    <m/>
    <m/>
    <m/>
    <m/>
    <m/>
    <m/>
    <m/>
    <m/>
    <m/>
    <m/>
    <m/>
    <m/>
    <m/>
    <m/>
    <m/>
    <m/>
    <m/>
    <m/>
    <m/>
    <m/>
    <m/>
    <m/>
    <m/>
    <m/>
    <m/>
    <m/>
    <m/>
    <m/>
    <m/>
    <m/>
    <m/>
    <m/>
    <m/>
    <m/>
    <m/>
    <m/>
    <m/>
    <m/>
    <m/>
    <n v="0"/>
    <m/>
    <n v="8"/>
    <m/>
    <n v="0"/>
    <n v="169"/>
    <n v="166"/>
    <m/>
    <m/>
    <m/>
    <m/>
    <m/>
    <m/>
    <m/>
    <m/>
    <m/>
    <m/>
    <n v="9396257"/>
    <n v="9713198"/>
    <n v="0"/>
    <n v="0"/>
    <n v="0"/>
    <n v="0"/>
    <n v="0"/>
    <n v="0"/>
    <n v="0"/>
    <n v="0"/>
    <n v="0"/>
    <n v="0"/>
    <n v="2028"/>
    <n v="2072"/>
    <n v="0"/>
    <n v="0"/>
    <n v="0"/>
    <n v="0"/>
    <n v="0"/>
    <n v="0"/>
    <n v="0"/>
    <n v="0"/>
    <n v="0"/>
    <n v="0"/>
    <n v="4633.2628205128203"/>
    <n v="4687.8368725868722"/>
    <n v="0"/>
    <n v="0"/>
    <n v="0"/>
    <n v="0"/>
    <n v="0"/>
    <n v="0"/>
    <n v="0"/>
    <n v="0"/>
    <n v="0"/>
    <n v="0"/>
    <n v="41699.365384615383"/>
    <n v="42190.531853281849"/>
    <n v="41699.365384615383"/>
    <n v="42190.531853281849"/>
    <n v="0"/>
    <n v="0"/>
    <n v="0"/>
    <n v="0"/>
    <n v="0"/>
    <n v="0"/>
    <n v="0"/>
    <n v="0"/>
    <n v="0"/>
    <n v="0"/>
    <n v="169"/>
    <n v="174"/>
    <n v="169"/>
    <n v="174"/>
    <n v="0"/>
    <n v="0"/>
    <n v="0"/>
    <n v="0"/>
    <n v="0"/>
    <n v="0"/>
    <n v="0"/>
    <n v="0"/>
    <n v="0"/>
    <n v="0"/>
    <n v="7047192.75"/>
    <n v="7341152.5424710419"/>
    <n v="7047192.75"/>
    <n v="7341152.5424710419"/>
  </r>
  <r>
    <x v="5"/>
    <s v="Coastal Pines Technical College"/>
    <m/>
    <n v="485458"/>
    <x v="10"/>
    <m/>
    <m/>
    <m/>
    <m/>
    <m/>
    <m/>
    <m/>
    <m/>
    <m/>
    <m/>
    <m/>
    <m/>
    <m/>
    <m/>
    <m/>
    <m/>
    <m/>
    <m/>
    <m/>
    <m/>
    <m/>
    <m/>
    <m/>
    <m/>
    <m/>
    <m/>
    <m/>
    <m/>
    <m/>
    <m/>
    <m/>
    <m/>
    <m/>
    <m/>
    <m/>
    <m/>
    <m/>
    <m/>
    <m/>
    <m/>
    <m/>
    <m/>
    <m/>
    <m/>
    <m/>
    <m/>
    <m/>
    <n v="0"/>
    <n v="3"/>
    <n v="3"/>
    <m/>
    <n v="0"/>
    <n v="84"/>
    <n v="91"/>
    <m/>
    <m/>
    <m/>
    <m/>
    <m/>
    <m/>
    <m/>
    <m/>
    <m/>
    <m/>
    <n v="4166835"/>
    <n v="4410558"/>
    <n v="0"/>
    <n v="0"/>
    <n v="0"/>
    <n v="0"/>
    <n v="0"/>
    <n v="0"/>
    <n v="0"/>
    <n v="0"/>
    <n v="0"/>
    <n v="0"/>
    <n v="1038"/>
    <n v="1122"/>
    <n v="0"/>
    <n v="0"/>
    <n v="0"/>
    <n v="0"/>
    <n v="0"/>
    <n v="0"/>
    <n v="0"/>
    <n v="0"/>
    <n v="0"/>
    <n v="0"/>
    <n v="4014.2919075144509"/>
    <n v="3930.9786096256685"/>
    <n v="0"/>
    <n v="0"/>
    <n v="0"/>
    <n v="0"/>
    <n v="0"/>
    <n v="0"/>
    <n v="0"/>
    <n v="0"/>
    <n v="0"/>
    <n v="0"/>
    <n v="36128.62716763006"/>
    <n v="35378.80748663102"/>
    <n v="36128.62716763006"/>
    <n v="35378.80748663102"/>
    <n v="0"/>
    <n v="0"/>
    <n v="0"/>
    <n v="0"/>
    <n v="0"/>
    <n v="0"/>
    <n v="0"/>
    <n v="0"/>
    <n v="0"/>
    <n v="0"/>
    <n v="87"/>
    <n v="94"/>
    <n v="87"/>
    <n v="94"/>
    <n v="0"/>
    <n v="0"/>
    <n v="0"/>
    <n v="0"/>
    <n v="0"/>
    <n v="0"/>
    <n v="0"/>
    <n v="0"/>
    <n v="0"/>
    <n v="0"/>
    <n v="3143190.5635838155"/>
    <n v="3325607.903743316"/>
    <n v="3143190.5635838155"/>
    <n v="3325607.903743316"/>
  </r>
  <r>
    <x v="5"/>
    <s v="Columbus Technical College"/>
    <m/>
    <n v="139357"/>
    <x v="10"/>
    <m/>
    <m/>
    <m/>
    <m/>
    <m/>
    <m/>
    <m/>
    <m/>
    <m/>
    <m/>
    <m/>
    <m/>
    <m/>
    <m/>
    <m/>
    <m/>
    <m/>
    <m/>
    <m/>
    <m/>
    <m/>
    <m/>
    <m/>
    <m/>
    <m/>
    <m/>
    <m/>
    <m/>
    <m/>
    <m/>
    <m/>
    <m/>
    <m/>
    <m/>
    <m/>
    <m/>
    <m/>
    <m/>
    <m/>
    <m/>
    <m/>
    <m/>
    <m/>
    <m/>
    <m/>
    <m/>
    <m/>
    <n v="0"/>
    <m/>
    <n v="0"/>
    <m/>
    <n v="0"/>
    <n v="88"/>
    <n v="84"/>
    <m/>
    <m/>
    <m/>
    <m/>
    <m/>
    <m/>
    <m/>
    <m/>
    <m/>
    <m/>
    <n v="4448155"/>
    <n v="4378240"/>
    <n v="0"/>
    <n v="0"/>
    <n v="0"/>
    <n v="0"/>
    <n v="0"/>
    <n v="0"/>
    <n v="0"/>
    <n v="0"/>
    <n v="0"/>
    <n v="0"/>
    <n v="1056"/>
    <n v="1008"/>
    <n v="0"/>
    <n v="0"/>
    <n v="0"/>
    <n v="0"/>
    <n v="0"/>
    <n v="0"/>
    <n v="0"/>
    <n v="0"/>
    <n v="0"/>
    <n v="0"/>
    <n v="4212.267992424242"/>
    <n v="4343.4920634920636"/>
    <n v="0"/>
    <n v="0"/>
    <n v="0"/>
    <n v="0"/>
    <n v="0"/>
    <n v="0"/>
    <n v="0"/>
    <n v="0"/>
    <n v="0"/>
    <n v="0"/>
    <n v="37910.411931818177"/>
    <n v="39091.428571428572"/>
    <n v="37910.411931818177"/>
    <n v="39091.428571428572"/>
    <n v="0"/>
    <n v="0"/>
    <n v="0"/>
    <n v="0"/>
    <n v="0"/>
    <n v="0"/>
    <n v="0"/>
    <n v="0"/>
    <n v="0"/>
    <n v="0"/>
    <n v="88"/>
    <n v="84"/>
    <n v="88"/>
    <n v="84"/>
    <n v="0"/>
    <n v="0"/>
    <n v="0"/>
    <n v="0"/>
    <n v="0"/>
    <n v="0"/>
    <n v="0"/>
    <n v="0"/>
    <n v="0"/>
    <n v="0"/>
    <n v="3336116.2499999995"/>
    <n v="3283680"/>
    <n v="3336116.2499999995"/>
    <n v="3283680"/>
  </r>
  <r>
    <x v="5"/>
    <s v="Georgia Northwestern Technical College"/>
    <m/>
    <n v="139384"/>
    <x v="10"/>
    <m/>
    <m/>
    <m/>
    <m/>
    <m/>
    <m/>
    <m/>
    <m/>
    <m/>
    <m/>
    <m/>
    <m/>
    <m/>
    <m/>
    <m/>
    <m/>
    <m/>
    <m/>
    <m/>
    <m/>
    <m/>
    <m/>
    <m/>
    <m/>
    <m/>
    <m/>
    <m/>
    <m/>
    <m/>
    <m/>
    <m/>
    <m/>
    <m/>
    <m/>
    <m/>
    <m/>
    <m/>
    <m/>
    <m/>
    <m/>
    <m/>
    <m/>
    <m/>
    <m/>
    <m/>
    <m/>
    <n v="6"/>
    <n v="6"/>
    <n v="3"/>
    <n v="4"/>
    <n v="4"/>
    <n v="0"/>
    <n v="114"/>
    <n v="110"/>
    <m/>
    <m/>
    <m/>
    <m/>
    <m/>
    <m/>
    <m/>
    <m/>
    <m/>
    <m/>
    <n v="7071312"/>
    <n v="7129736"/>
    <n v="0"/>
    <n v="0"/>
    <n v="0"/>
    <n v="0"/>
    <n v="0"/>
    <n v="0"/>
    <n v="0"/>
    <n v="0"/>
    <n v="0"/>
    <n v="0"/>
    <n v="1496"/>
    <n v="1414"/>
    <n v="0"/>
    <n v="0"/>
    <n v="0"/>
    <n v="0"/>
    <n v="0"/>
    <n v="0"/>
    <n v="0"/>
    <n v="0"/>
    <n v="0"/>
    <n v="0"/>
    <n v="4726.8128342245991"/>
    <n v="5042.2461103253181"/>
    <n v="0"/>
    <n v="0"/>
    <n v="0"/>
    <n v="0"/>
    <n v="0"/>
    <n v="0"/>
    <n v="0"/>
    <n v="0"/>
    <n v="0"/>
    <n v="0"/>
    <n v="42541.315508021391"/>
    <n v="45380.21499292786"/>
    <n v="42541.315508021391"/>
    <n v="45380.21499292786"/>
    <n v="0"/>
    <n v="0"/>
    <n v="0"/>
    <n v="0"/>
    <n v="0"/>
    <n v="0"/>
    <n v="0"/>
    <n v="0"/>
    <n v="0"/>
    <n v="0"/>
    <n v="127"/>
    <n v="120"/>
    <n v="127"/>
    <n v="120"/>
    <n v="0"/>
    <n v="0"/>
    <n v="0"/>
    <n v="0"/>
    <n v="0"/>
    <n v="0"/>
    <n v="0"/>
    <n v="0"/>
    <n v="0"/>
    <n v="0"/>
    <n v="5402747.069518717"/>
    <n v="5445625.7991513433"/>
    <n v="5402747.069518717"/>
    <n v="5445625.7991513433"/>
  </r>
  <r>
    <x v="5"/>
    <s v="Georgia Piedmont Technical College"/>
    <m/>
    <n v="244446"/>
    <x v="10"/>
    <m/>
    <m/>
    <m/>
    <m/>
    <m/>
    <m/>
    <m/>
    <m/>
    <m/>
    <m/>
    <m/>
    <m/>
    <m/>
    <m/>
    <m/>
    <m/>
    <m/>
    <m/>
    <m/>
    <m/>
    <m/>
    <m/>
    <m/>
    <m/>
    <m/>
    <m/>
    <m/>
    <m/>
    <m/>
    <m/>
    <m/>
    <m/>
    <m/>
    <m/>
    <m/>
    <m/>
    <m/>
    <m/>
    <m/>
    <m/>
    <m/>
    <m/>
    <m/>
    <m/>
    <m/>
    <m/>
    <m/>
    <n v="0"/>
    <m/>
    <n v="0"/>
    <m/>
    <n v="0"/>
    <n v="80"/>
    <n v="88"/>
    <m/>
    <m/>
    <m/>
    <m/>
    <m/>
    <m/>
    <m/>
    <m/>
    <m/>
    <m/>
    <n v="4549704"/>
    <n v="4896346"/>
    <n v="0"/>
    <n v="0"/>
    <n v="0"/>
    <n v="0"/>
    <n v="0"/>
    <n v="0"/>
    <n v="0"/>
    <n v="0"/>
    <n v="0"/>
    <n v="0"/>
    <n v="960"/>
    <n v="1056"/>
    <n v="0"/>
    <n v="0"/>
    <n v="0"/>
    <n v="0"/>
    <n v="0"/>
    <n v="0"/>
    <n v="0"/>
    <n v="0"/>
    <n v="0"/>
    <n v="0"/>
    <n v="4739.2749999999996"/>
    <n v="4636.691287878788"/>
    <n v="0"/>
    <n v="0"/>
    <n v="0"/>
    <n v="0"/>
    <n v="0"/>
    <n v="0"/>
    <n v="0"/>
    <n v="0"/>
    <n v="0"/>
    <n v="0"/>
    <n v="42653.474999999999"/>
    <n v="41730.221590909088"/>
    <n v="42653.474999999999"/>
    <n v="41730.221590909088"/>
    <n v="0"/>
    <n v="0"/>
    <n v="0"/>
    <n v="0"/>
    <n v="0"/>
    <n v="0"/>
    <n v="0"/>
    <n v="0"/>
    <n v="0"/>
    <n v="0"/>
    <n v="80"/>
    <n v="88"/>
    <n v="80"/>
    <n v="88"/>
    <n v="0"/>
    <n v="0"/>
    <n v="0"/>
    <n v="0"/>
    <n v="0"/>
    <n v="0"/>
    <n v="0"/>
    <n v="0"/>
    <n v="0"/>
    <n v="0"/>
    <n v="3412278"/>
    <n v="3672259.5"/>
    <n v="3412278"/>
    <n v="3672259.5"/>
  </r>
  <r>
    <x v="5"/>
    <s v="Gwinnett Technical College"/>
    <m/>
    <n v="140012"/>
    <x v="10"/>
    <m/>
    <m/>
    <m/>
    <m/>
    <m/>
    <m/>
    <m/>
    <m/>
    <m/>
    <m/>
    <m/>
    <m/>
    <m/>
    <m/>
    <m/>
    <m/>
    <m/>
    <m/>
    <m/>
    <m/>
    <m/>
    <m/>
    <m/>
    <m/>
    <m/>
    <m/>
    <m/>
    <m/>
    <m/>
    <m/>
    <m/>
    <m/>
    <m/>
    <m/>
    <m/>
    <m/>
    <m/>
    <m/>
    <m/>
    <m/>
    <m/>
    <m/>
    <m/>
    <m/>
    <m/>
    <m/>
    <m/>
    <n v="0"/>
    <n v="5"/>
    <n v="13"/>
    <m/>
    <n v="0"/>
    <n v="107"/>
    <n v="127"/>
    <m/>
    <m/>
    <m/>
    <m/>
    <m/>
    <m/>
    <m/>
    <m/>
    <m/>
    <m/>
    <n v="6781181"/>
    <n v="8240274"/>
    <n v="0"/>
    <n v="0"/>
    <n v="0"/>
    <n v="0"/>
    <n v="0"/>
    <n v="0"/>
    <n v="0"/>
    <n v="0"/>
    <n v="0"/>
    <n v="0"/>
    <n v="1334"/>
    <n v="1654"/>
    <n v="0"/>
    <n v="0"/>
    <n v="0"/>
    <n v="0"/>
    <n v="0"/>
    <n v="0"/>
    <n v="0"/>
    <n v="0"/>
    <n v="0"/>
    <n v="0"/>
    <n v="5083.3440779610191"/>
    <n v="4982.0278113663844"/>
    <n v="0"/>
    <n v="0"/>
    <n v="0"/>
    <n v="0"/>
    <n v="0"/>
    <n v="0"/>
    <n v="0"/>
    <n v="0"/>
    <n v="0"/>
    <n v="0"/>
    <n v="45750.09670164917"/>
    <n v="44838.250302297456"/>
    <n v="45750.09670164917"/>
    <n v="44838.250302297456"/>
    <n v="0"/>
    <n v="0"/>
    <n v="0"/>
    <n v="0"/>
    <n v="0"/>
    <n v="0"/>
    <n v="0"/>
    <n v="0"/>
    <n v="0"/>
    <n v="0"/>
    <n v="112"/>
    <n v="140"/>
    <n v="112"/>
    <n v="140"/>
    <n v="0"/>
    <n v="0"/>
    <n v="0"/>
    <n v="0"/>
    <n v="0"/>
    <n v="0"/>
    <n v="0"/>
    <n v="0"/>
    <n v="0"/>
    <n v="0"/>
    <n v="5124010.8305847067"/>
    <n v="6277355.0423216438"/>
    <n v="5124010.8305847067"/>
    <n v="6277355.0423216438"/>
  </r>
  <r>
    <x v="5"/>
    <s v="Lanier Technical College"/>
    <m/>
    <n v="140243"/>
    <x v="10"/>
    <m/>
    <m/>
    <m/>
    <m/>
    <m/>
    <m/>
    <m/>
    <m/>
    <m/>
    <m/>
    <m/>
    <m/>
    <m/>
    <m/>
    <m/>
    <m/>
    <m/>
    <m/>
    <m/>
    <m/>
    <m/>
    <m/>
    <m/>
    <m/>
    <m/>
    <m/>
    <m/>
    <m/>
    <m/>
    <m/>
    <m/>
    <m/>
    <m/>
    <m/>
    <m/>
    <m/>
    <m/>
    <m/>
    <m/>
    <m/>
    <m/>
    <m/>
    <m/>
    <m/>
    <m/>
    <m/>
    <m/>
    <n v="0"/>
    <m/>
    <n v="0"/>
    <n v="4"/>
    <n v="4"/>
    <n v="89"/>
    <n v="92"/>
    <m/>
    <m/>
    <m/>
    <m/>
    <m/>
    <m/>
    <m/>
    <m/>
    <m/>
    <m/>
    <n v="5166216"/>
    <n v="5518038"/>
    <n v="0"/>
    <n v="0"/>
    <n v="0"/>
    <n v="0"/>
    <n v="0"/>
    <n v="0"/>
    <n v="0"/>
    <n v="0"/>
    <n v="0"/>
    <n v="0"/>
    <n v="1112"/>
    <n v="1148"/>
    <n v="0"/>
    <n v="0"/>
    <n v="0"/>
    <n v="0"/>
    <n v="0"/>
    <n v="0"/>
    <n v="0"/>
    <n v="0"/>
    <n v="0"/>
    <n v="0"/>
    <n v="4645.8776978417263"/>
    <n v="4806.6533101045297"/>
    <n v="0"/>
    <n v="0"/>
    <n v="0"/>
    <n v="0"/>
    <n v="0"/>
    <n v="0"/>
    <n v="0"/>
    <n v="0"/>
    <n v="0"/>
    <n v="0"/>
    <n v="41812.899280575541"/>
    <n v="43259.879790940766"/>
    <n v="41812.899280575541"/>
    <n v="43259.879790940766"/>
    <n v="0"/>
    <n v="0"/>
    <n v="0"/>
    <n v="0"/>
    <n v="0"/>
    <n v="0"/>
    <n v="0"/>
    <n v="0"/>
    <n v="0"/>
    <n v="0"/>
    <n v="93"/>
    <n v="96"/>
    <n v="93"/>
    <n v="96"/>
    <n v="0"/>
    <n v="0"/>
    <n v="0"/>
    <n v="0"/>
    <n v="0"/>
    <n v="0"/>
    <n v="0"/>
    <n v="0"/>
    <n v="0"/>
    <n v="0"/>
    <n v="3888599.6330935252"/>
    <n v="4152948.4599303138"/>
    <n v="3888599.6330935252"/>
    <n v="4152948.4599303138"/>
  </r>
  <r>
    <x v="5"/>
    <s v="North Georgia Technical College"/>
    <m/>
    <n v="140678"/>
    <x v="10"/>
    <m/>
    <m/>
    <m/>
    <m/>
    <m/>
    <m/>
    <m/>
    <m/>
    <m/>
    <m/>
    <m/>
    <m/>
    <m/>
    <m/>
    <m/>
    <m/>
    <m/>
    <m/>
    <m/>
    <m/>
    <m/>
    <m/>
    <m/>
    <m/>
    <m/>
    <m/>
    <m/>
    <m/>
    <m/>
    <m/>
    <m/>
    <m/>
    <m/>
    <m/>
    <m/>
    <m/>
    <m/>
    <m/>
    <m/>
    <m/>
    <m/>
    <m/>
    <m/>
    <m/>
    <m/>
    <m/>
    <m/>
    <n v="0"/>
    <n v="3"/>
    <n v="3"/>
    <m/>
    <n v="0"/>
    <n v="69"/>
    <n v="69"/>
    <m/>
    <m/>
    <m/>
    <m/>
    <m/>
    <m/>
    <m/>
    <m/>
    <m/>
    <m/>
    <n v="3479620"/>
    <n v="3560714"/>
    <n v="0"/>
    <n v="0"/>
    <n v="0"/>
    <n v="0"/>
    <n v="0"/>
    <n v="0"/>
    <n v="0"/>
    <n v="0"/>
    <n v="0"/>
    <n v="0"/>
    <n v="858"/>
    <n v="858"/>
    <n v="0"/>
    <n v="0"/>
    <n v="0"/>
    <n v="0"/>
    <n v="0"/>
    <n v="0"/>
    <n v="0"/>
    <n v="0"/>
    <n v="0"/>
    <n v="0"/>
    <n v="4055.5011655011654"/>
    <n v="4150.0163170163169"/>
    <n v="0"/>
    <n v="0"/>
    <n v="0"/>
    <n v="0"/>
    <n v="0"/>
    <n v="0"/>
    <n v="0"/>
    <n v="0"/>
    <n v="0"/>
    <n v="0"/>
    <n v="36499.510489510489"/>
    <n v="37350.146853146849"/>
    <n v="36499.510489510489"/>
    <n v="37350.146853146849"/>
    <n v="0"/>
    <n v="0"/>
    <n v="0"/>
    <n v="0"/>
    <n v="0"/>
    <n v="0"/>
    <n v="0"/>
    <n v="0"/>
    <n v="0"/>
    <n v="0"/>
    <n v="72"/>
    <n v="72"/>
    <n v="72"/>
    <n v="72"/>
    <n v="0"/>
    <n v="0"/>
    <n v="0"/>
    <n v="0"/>
    <n v="0"/>
    <n v="0"/>
    <n v="0"/>
    <n v="0"/>
    <n v="0"/>
    <n v="0"/>
    <n v="2627964.7552447552"/>
    <n v="2689210.5734265731"/>
    <n v="2627964.7552447552"/>
    <n v="2689210.5734265731"/>
  </r>
  <r>
    <x v="5"/>
    <s v="Oconee Fall Line Technical College"/>
    <m/>
    <n v="420431"/>
    <x v="10"/>
    <m/>
    <m/>
    <m/>
    <m/>
    <m/>
    <m/>
    <m/>
    <m/>
    <m/>
    <m/>
    <m/>
    <m/>
    <m/>
    <m/>
    <m/>
    <m/>
    <m/>
    <m/>
    <m/>
    <m/>
    <m/>
    <m/>
    <m/>
    <m/>
    <m/>
    <m/>
    <m/>
    <m/>
    <m/>
    <m/>
    <m/>
    <m/>
    <m/>
    <m/>
    <m/>
    <m/>
    <m/>
    <m/>
    <m/>
    <m/>
    <m/>
    <m/>
    <m/>
    <m/>
    <m/>
    <m/>
    <m/>
    <n v="0"/>
    <m/>
    <n v="0"/>
    <m/>
    <n v="0"/>
    <n v="61"/>
    <n v="61"/>
    <m/>
    <m/>
    <m/>
    <m/>
    <m/>
    <m/>
    <m/>
    <m/>
    <m/>
    <m/>
    <n v="3200090"/>
    <n v="3223360"/>
    <n v="0"/>
    <n v="0"/>
    <n v="0"/>
    <n v="0"/>
    <n v="0"/>
    <n v="0"/>
    <n v="0"/>
    <n v="0"/>
    <n v="0"/>
    <n v="0"/>
    <n v="732"/>
    <n v="732"/>
    <n v="0"/>
    <n v="0"/>
    <n v="0"/>
    <n v="0"/>
    <n v="0"/>
    <n v="0"/>
    <n v="0"/>
    <n v="0"/>
    <n v="0"/>
    <n v="0"/>
    <n v="4371.7076502732243"/>
    <n v="4403.4972677595624"/>
    <n v="0"/>
    <n v="0"/>
    <n v="0"/>
    <n v="0"/>
    <n v="0"/>
    <n v="0"/>
    <n v="0"/>
    <n v="0"/>
    <n v="0"/>
    <n v="0"/>
    <n v="39345.368852459018"/>
    <n v="39631.475409836065"/>
    <n v="39345.368852459018"/>
    <n v="39631.475409836065"/>
    <n v="0"/>
    <n v="0"/>
    <n v="0"/>
    <n v="0"/>
    <n v="0"/>
    <n v="0"/>
    <n v="0"/>
    <n v="0"/>
    <n v="0"/>
    <n v="0"/>
    <n v="61"/>
    <n v="61"/>
    <n v="61"/>
    <n v="61"/>
    <n v="0"/>
    <n v="0"/>
    <n v="0"/>
    <n v="0"/>
    <n v="0"/>
    <n v="0"/>
    <n v="0"/>
    <n v="0"/>
    <n v="0"/>
    <n v="0"/>
    <n v="2400067.5"/>
    <n v="2417520"/>
    <n v="2400067.5"/>
    <n v="2417520"/>
  </r>
  <r>
    <x v="5"/>
    <s v="Ogeechee Technical College"/>
    <m/>
    <n v="366465"/>
    <x v="10"/>
    <m/>
    <m/>
    <m/>
    <m/>
    <m/>
    <m/>
    <m/>
    <m/>
    <m/>
    <m/>
    <m/>
    <m/>
    <m/>
    <m/>
    <m/>
    <m/>
    <m/>
    <m/>
    <m/>
    <m/>
    <m/>
    <m/>
    <m/>
    <m/>
    <m/>
    <m/>
    <m/>
    <m/>
    <m/>
    <m/>
    <m/>
    <m/>
    <m/>
    <m/>
    <m/>
    <m/>
    <m/>
    <m/>
    <m/>
    <m/>
    <m/>
    <m/>
    <m/>
    <m/>
    <m/>
    <m/>
    <m/>
    <n v="0"/>
    <m/>
    <n v="0"/>
    <m/>
    <n v="0"/>
    <n v="64"/>
    <n v="69"/>
    <m/>
    <m/>
    <m/>
    <m/>
    <m/>
    <m/>
    <m/>
    <m/>
    <m/>
    <m/>
    <n v="3441084"/>
    <n v="3611532"/>
    <n v="0"/>
    <n v="0"/>
    <n v="0"/>
    <n v="0"/>
    <n v="0"/>
    <n v="0"/>
    <n v="0"/>
    <n v="0"/>
    <n v="0"/>
    <n v="0"/>
    <n v="768"/>
    <n v="828"/>
    <n v="0"/>
    <n v="0"/>
    <n v="0"/>
    <n v="0"/>
    <n v="0"/>
    <n v="0"/>
    <n v="0"/>
    <n v="0"/>
    <n v="0"/>
    <n v="0"/>
    <n v="4480.578125"/>
    <n v="4361.753623188406"/>
    <n v="0"/>
    <n v="0"/>
    <n v="0"/>
    <n v="0"/>
    <n v="0"/>
    <n v="0"/>
    <n v="0"/>
    <n v="0"/>
    <n v="0"/>
    <n v="0"/>
    <n v="40325.203125"/>
    <n v="39255.782608695656"/>
    <n v="40325.203125"/>
    <n v="39255.782608695656"/>
    <n v="0"/>
    <n v="0"/>
    <n v="0"/>
    <n v="0"/>
    <n v="0"/>
    <n v="0"/>
    <n v="0"/>
    <n v="0"/>
    <n v="0"/>
    <n v="0"/>
    <n v="64"/>
    <n v="69"/>
    <n v="64"/>
    <n v="69"/>
    <n v="0"/>
    <n v="0"/>
    <n v="0"/>
    <n v="0"/>
    <n v="0"/>
    <n v="0"/>
    <n v="0"/>
    <n v="0"/>
    <n v="0"/>
    <n v="0"/>
    <n v="2580813"/>
    <n v="2708649.0000000005"/>
    <n v="2580813"/>
    <n v="2708649.0000000005"/>
  </r>
  <r>
    <x v="5"/>
    <s v="Savannah Technical College"/>
    <m/>
    <n v="140942"/>
    <x v="10"/>
    <m/>
    <m/>
    <m/>
    <m/>
    <m/>
    <m/>
    <m/>
    <m/>
    <m/>
    <m/>
    <m/>
    <m/>
    <m/>
    <m/>
    <m/>
    <m/>
    <m/>
    <m/>
    <m/>
    <m/>
    <m/>
    <m/>
    <m/>
    <m/>
    <m/>
    <m/>
    <m/>
    <m/>
    <m/>
    <m/>
    <m/>
    <m/>
    <m/>
    <m/>
    <m/>
    <m/>
    <m/>
    <m/>
    <m/>
    <m/>
    <m/>
    <m/>
    <m/>
    <m/>
    <m/>
    <m/>
    <m/>
    <n v="0"/>
    <m/>
    <n v="3"/>
    <m/>
    <n v="0"/>
    <n v="102"/>
    <n v="110"/>
    <m/>
    <m/>
    <m/>
    <m/>
    <m/>
    <m/>
    <m/>
    <m/>
    <m/>
    <m/>
    <n v="5439198"/>
    <n v="5923501"/>
    <n v="0"/>
    <n v="0"/>
    <n v="0"/>
    <n v="0"/>
    <n v="0"/>
    <n v="0"/>
    <n v="0"/>
    <n v="0"/>
    <n v="0"/>
    <n v="0"/>
    <n v="1224"/>
    <n v="1350"/>
    <n v="0"/>
    <n v="0"/>
    <n v="0"/>
    <n v="0"/>
    <n v="0"/>
    <n v="0"/>
    <n v="0"/>
    <n v="0"/>
    <n v="0"/>
    <n v="0"/>
    <n v="4443.7892156862745"/>
    <n v="4387.7785185185185"/>
    <n v="0"/>
    <n v="0"/>
    <n v="0"/>
    <n v="0"/>
    <n v="0"/>
    <n v="0"/>
    <n v="0"/>
    <n v="0"/>
    <n v="0"/>
    <n v="0"/>
    <n v="39994.102941176468"/>
    <n v="39490.006666666668"/>
    <n v="39994.102941176468"/>
    <n v="39490.006666666668"/>
    <n v="0"/>
    <n v="0"/>
    <n v="0"/>
    <n v="0"/>
    <n v="0"/>
    <n v="0"/>
    <n v="0"/>
    <n v="0"/>
    <n v="0"/>
    <n v="0"/>
    <n v="102"/>
    <n v="113"/>
    <n v="102"/>
    <n v="113"/>
    <n v="0"/>
    <n v="0"/>
    <n v="0"/>
    <n v="0"/>
    <n v="0"/>
    <n v="0"/>
    <n v="0"/>
    <n v="0"/>
    <n v="0"/>
    <n v="0"/>
    <n v="4079398.5"/>
    <n v="4462370.7533333339"/>
    <n v="4079398.5"/>
    <n v="4462370.7533333339"/>
  </r>
  <r>
    <x v="5"/>
    <s v="South Georgia Technical College"/>
    <m/>
    <n v="141006"/>
    <x v="10"/>
    <m/>
    <m/>
    <m/>
    <m/>
    <m/>
    <m/>
    <m/>
    <m/>
    <m/>
    <m/>
    <m/>
    <m/>
    <m/>
    <m/>
    <m/>
    <m/>
    <m/>
    <m/>
    <m/>
    <m/>
    <m/>
    <m/>
    <m/>
    <m/>
    <m/>
    <m/>
    <m/>
    <m/>
    <m/>
    <m/>
    <m/>
    <m/>
    <m/>
    <m/>
    <m/>
    <m/>
    <m/>
    <m/>
    <m/>
    <m/>
    <m/>
    <m/>
    <m/>
    <m/>
    <m/>
    <m/>
    <m/>
    <n v="0"/>
    <m/>
    <n v="0"/>
    <m/>
    <n v="0"/>
    <n v="58"/>
    <n v="57"/>
    <m/>
    <m/>
    <m/>
    <m/>
    <m/>
    <m/>
    <m/>
    <m/>
    <m/>
    <m/>
    <n v="2969452"/>
    <n v="2979365"/>
    <n v="0"/>
    <n v="0"/>
    <n v="0"/>
    <n v="0"/>
    <n v="0"/>
    <n v="0"/>
    <n v="0"/>
    <n v="0"/>
    <n v="0"/>
    <n v="0"/>
    <n v="696"/>
    <n v="684"/>
    <n v="0"/>
    <n v="0"/>
    <n v="0"/>
    <n v="0"/>
    <n v="0"/>
    <n v="0"/>
    <n v="0"/>
    <n v="0"/>
    <n v="0"/>
    <n v="0"/>
    <n v="4266.454022988506"/>
    <n v="4355.7967836257312"/>
    <n v="0"/>
    <n v="0"/>
    <n v="0"/>
    <n v="0"/>
    <n v="0"/>
    <n v="0"/>
    <n v="0"/>
    <n v="0"/>
    <n v="0"/>
    <n v="0"/>
    <n v="38398.086206896551"/>
    <n v="39202.17105263158"/>
    <n v="38398.086206896551"/>
    <n v="39202.17105263158"/>
    <n v="0"/>
    <n v="0"/>
    <n v="0"/>
    <n v="0"/>
    <n v="0"/>
    <n v="0"/>
    <n v="0"/>
    <n v="0"/>
    <n v="0"/>
    <n v="0"/>
    <n v="58"/>
    <n v="57"/>
    <n v="58"/>
    <n v="57"/>
    <n v="0"/>
    <n v="0"/>
    <n v="0"/>
    <n v="0"/>
    <n v="0"/>
    <n v="0"/>
    <n v="0"/>
    <n v="0"/>
    <n v="0"/>
    <n v="0"/>
    <n v="2227089"/>
    <n v="2234523.75"/>
    <n v="2227089"/>
    <n v="2234523.75"/>
  </r>
  <r>
    <x v="5"/>
    <s v="Southeastern Technical College"/>
    <m/>
    <n v="368911"/>
    <x v="10"/>
    <m/>
    <m/>
    <m/>
    <m/>
    <m/>
    <m/>
    <m/>
    <m/>
    <m/>
    <m/>
    <m/>
    <m/>
    <m/>
    <m/>
    <m/>
    <m/>
    <m/>
    <m/>
    <m/>
    <m/>
    <m/>
    <m/>
    <m/>
    <m/>
    <m/>
    <m/>
    <m/>
    <m/>
    <m/>
    <m/>
    <m/>
    <m/>
    <m/>
    <m/>
    <m/>
    <m/>
    <m/>
    <m/>
    <m/>
    <m/>
    <m/>
    <m/>
    <m/>
    <m/>
    <m/>
    <m/>
    <m/>
    <n v="0"/>
    <m/>
    <n v="0"/>
    <m/>
    <n v="5"/>
    <n v="66"/>
    <n v="59"/>
    <m/>
    <m/>
    <m/>
    <m/>
    <m/>
    <m/>
    <m/>
    <m/>
    <m/>
    <m/>
    <n v="3562195"/>
    <n v="3579899"/>
    <n v="0"/>
    <n v="0"/>
    <n v="0"/>
    <n v="0"/>
    <n v="0"/>
    <n v="0"/>
    <n v="0"/>
    <n v="0"/>
    <n v="0"/>
    <n v="0"/>
    <n v="792"/>
    <n v="763"/>
    <n v="0"/>
    <n v="0"/>
    <n v="0"/>
    <n v="0"/>
    <n v="0"/>
    <n v="0"/>
    <n v="0"/>
    <n v="0"/>
    <n v="0"/>
    <n v="0"/>
    <n v="4497.7209595959594"/>
    <n v="4691.8728702490171"/>
    <n v="0"/>
    <n v="0"/>
    <n v="0"/>
    <n v="0"/>
    <n v="0"/>
    <n v="0"/>
    <n v="0"/>
    <n v="0"/>
    <n v="0"/>
    <n v="0"/>
    <n v="40479.488636363632"/>
    <n v="42226.855832241155"/>
    <n v="40479.488636363632"/>
    <n v="42226.855832241155"/>
    <n v="0"/>
    <n v="0"/>
    <n v="0"/>
    <n v="0"/>
    <n v="0"/>
    <n v="0"/>
    <n v="0"/>
    <n v="0"/>
    <n v="0"/>
    <n v="0"/>
    <n v="66"/>
    <n v="64"/>
    <n v="66"/>
    <n v="64"/>
    <n v="0"/>
    <n v="0"/>
    <n v="0"/>
    <n v="0"/>
    <n v="0"/>
    <n v="0"/>
    <n v="0"/>
    <n v="0"/>
    <n v="0"/>
    <n v="0"/>
    <n v="2671646.2499999995"/>
    <n v="2702518.7732634339"/>
    <n v="2671646.2499999995"/>
    <n v="2702518.7732634339"/>
  </r>
  <r>
    <x v="5"/>
    <s v="Southern Crescent Technical College"/>
    <m/>
    <n v="139986"/>
    <x v="10"/>
    <m/>
    <m/>
    <m/>
    <m/>
    <m/>
    <m/>
    <m/>
    <m/>
    <m/>
    <m/>
    <m/>
    <m/>
    <m/>
    <m/>
    <m/>
    <m/>
    <m/>
    <m/>
    <m/>
    <m/>
    <m/>
    <m/>
    <m/>
    <m/>
    <m/>
    <m/>
    <m/>
    <m/>
    <m/>
    <m/>
    <m/>
    <m/>
    <m/>
    <m/>
    <m/>
    <m/>
    <m/>
    <m/>
    <m/>
    <m/>
    <m/>
    <m/>
    <m/>
    <m/>
    <m/>
    <m/>
    <m/>
    <n v="0"/>
    <m/>
    <n v="0"/>
    <m/>
    <n v="0"/>
    <n v="108"/>
    <n v="108"/>
    <m/>
    <m/>
    <m/>
    <m/>
    <m/>
    <m/>
    <m/>
    <m/>
    <m/>
    <m/>
    <n v="6076694"/>
    <n v="6192691"/>
    <n v="0"/>
    <n v="0"/>
    <n v="0"/>
    <n v="0"/>
    <n v="0"/>
    <n v="0"/>
    <n v="0"/>
    <n v="0"/>
    <n v="0"/>
    <n v="0"/>
    <n v="1296"/>
    <n v="1296"/>
    <n v="0"/>
    <n v="0"/>
    <n v="0"/>
    <n v="0"/>
    <n v="0"/>
    <n v="0"/>
    <n v="0"/>
    <n v="0"/>
    <n v="0"/>
    <n v="0"/>
    <n v="4688.8070987654319"/>
    <n v="4778.3109567901238"/>
    <n v="0"/>
    <n v="0"/>
    <n v="0"/>
    <n v="0"/>
    <n v="0"/>
    <n v="0"/>
    <n v="0"/>
    <n v="0"/>
    <n v="0"/>
    <n v="0"/>
    <n v="42199.263888888891"/>
    <n v="43004.798611111117"/>
    <n v="42199.263888888891"/>
    <n v="43004.798611111117"/>
    <n v="0"/>
    <n v="0"/>
    <n v="0"/>
    <n v="0"/>
    <n v="0"/>
    <n v="0"/>
    <n v="0"/>
    <n v="0"/>
    <n v="0"/>
    <n v="0"/>
    <n v="108"/>
    <n v="108"/>
    <n v="108"/>
    <n v="108"/>
    <n v="0"/>
    <n v="0"/>
    <n v="0"/>
    <n v="0"/>
    <n v="0"/>
    <n v="0"/>
    <n v="0"/>
    <n v="0"/>
    <n v="0"/>
    <n v="0"/>
    <n v="4557520.5"/>
    <n v="4644518.2500000009"/>
    <n v="4557520.5"/>
    <n v="4644518.2500000009"/>
  </r>
  <r>
    <x v="5"/>
    <s v="Southern Regional Technical College"/>
    <m/>
    <n v="487162"/>
    <x v="10"/>
    <m/>
    <m/>
    <m/>
    <m/>
    <m/>
    <m/>
    <m/>
    <m/>
    <m/>
    <m/>
    <m/>
    <m/>
    <m/>
    <m/>
    <m/>
    <m/>
    <m/>
    <m/>
    <m/>
    <m/>
    <m/>
    <m/>
    <m/>
    <m/>
    <m/>
    <m/>
    <m/>
    <m/>
    <m/>
    <m/>
    <m/>
    <m/>
    <m/>
    <m/>
    <m/>
    <m/>
    <m/>
    <m/>
    <m/>
    <m/>
    <m/>
    <m/>
    <m/>
    <m/>
    <m/>
    <m/>
    <m/>
    <n v="0"/>
    <n v="6"/>
    <n v="6"/>
    <m/>
    <n v="0"/>
    <n v="121"/>
    <n v="120"/>
    <m/>
    <m/>
    <m/>
    <m/>
    <m/>
    <m/>
    <m/>
    <m/>
    <m/>
    <m/>
    <n v="6816528"/>
    <n v="6875652"/>
    <n v="0"/>
    <n v="0"/>
    <n v="0"/>
    <n v="0"/>
    <n v="0"/>
    <n v="0"/>
    <n v="0"/>
    <n v="0"/>
    <n v="0"/>
    <n v="0"/>
    <n v="1512"/>
    <n v="1500"/>
    <n v="0"/>
    <n v="0"/>
    <n v="0"/>
    <n v="0"/>
    <n v="0"/>
    <n v="0"/>
    <n v="0"/>
    <n v="0"/>
    <n v="0"/>
    <n v="0"/>
    <n v="4508.2857142857147"/>
    <n v="4583.768"/>
    <n v="0"/>
    <n v="0"/>
    <n v="0"/>
    <n v="0"/>
    <n v="0"/>
    <n v="0"/>
    <n v="0"/>
    <n v="0"/>
    <n v="0"/>
    <n v="0"/>
    <n v="40574.571428571435"/>
    <n v="41253.911999999997"/>
    <n v="40574.571428571435"/>
    <n v="41253.911999999997"/>
    <n v="0"/>
    <n v="0"/>
    <n v="0"/>
    <n v="0"/>
    <n v="0"/>
    <n v="0"/>
    <n v="0"/>
    <n v="0"/>
    <n v="0"/>
    <n v="0"/>
    <n v="127"/>
    <n v="126"/>
    <n v="127"/>
    <n v="126"/>
    <n v="0"/>
    <n v="0"/>
    <n v="0"/>
    <n v="0"/>
    <n v="0"/>
    <n v="0"/>
    <n v="0"/>
    <n v="0"/>
    <n v="0"/>
    <n v="0"/>
    <n v="5152970.5714285718"/>
    <n v="5197992.9119999995"/>
    <n v="5152970.5714285718"/>
    <n v="5197992.9119999995"/>
  </r>
  <r>
    <x v="5"/>
    <s v="West Georgia Technical College"/>
    <m/>
    <n v="139278"/>
    <x v="10"/>
    <m/>
    <m/>
    <m/>
    <m/>
    <m/>
    <m/>
    <m/>
    <m/>
    <m/>
    <m/>
    <m/>
    <m/>
    <m/>
    <m/>
    <m/>
    <m/>
    <m/>
    <m/>
    <m/>
    <m/>
    <m/>
    <m/>
    <m/>
    <m/>
    <m/>
    <m/>
    <m/>
    <m/>
    <m/>
    <m/>
    <m/>
    <m/>
    <m/>
    <m/>
    <m/>
    <m/>
    <m/>
    <m/>
    <m/>
    <m/>
    <m/>
    <m/>
    <m/>
    <m/>
    <m/>
    <m/>
    <m/>
    <n v="0"/>
    <n v="6"/>
    <n v="8"/>
    <m/>
    <n v="0"/>
    <n v="134"/>
    <n v="140"/>
    <m/>
    <m/>
    <m/>
    <m/>
    <m/>
    <m/>
    <m/>
    <m/>
    <m/>
    <m/>
    <n v="7100744"/>
    <n v="7589992"/>
    <n v="0"/>
    <n v="0"/>
    <n v="0"/>
    <n v="0"/>
    <n v="0"/>
    <n v="0"/>
    <n v="0"/>
    <n v="0"/>
    <n v="0"/>
    <n v="0"/>
    <n v="1668"/>
    <n v="1760"/>
    <n v="0"/>
    <n v="0"/>
    <n v="0"/>
    <n v="0"/>
    <n v="0"/>
    <n v="0"/>
    <n v="0"/>
    <n v="0"/>
    <n v="0"/>
    <n v="0"/>
    <n v="4257.0407673860909"/>
    <n v="4312.4954545454548"/>
    <n v="0"/>
    <n v="0"/>
    <n v="0"/>
    <n v="0"/>
    <n v="0"/>
    <n v="0"/>
    <n v="0"/>
    <n v="0"/>
    <n v="0"/>
    <n v="0"/>
    <n v="38313.366906474817"/>
    <n v="38812.459090909091"/>
    <n v="38313.366906474817"/>
    <n v="38812.459090909091"/>
    <n v="0"/>
    <n v="0"/>
    <n v="0"/>
    <n v="0"/>
    <n v="0"/>
    <n v="0"/>
    <n v="0"/>
    <n v="0"/>
    <n v="0"/>
    <n v="0"/>
    <n v="140"/>
    <n v="148"/>
    <n v="140"/>
    <n v="148"/>
    <n v="0"/>
    <n v="0"/>
    <n v="0"/>
    <n v="0"/>
    <n v="0"/>
    <n v="0"/>
    <n v="0"/>
    <n v="0"/>
    <n v="0"/>
    <n v="0"/>
    <n v="5363871.3669064743"/>
    <n v="5744243.9454545453"/>
    <n v="5363871.3669064743"/>
    <n v="5744243.9454545453"/>
  </r>
  <r>
    <x v="5"/>
    <s v="Wiregrass Georgia Technical College"/>
    <m/>
    <n v="141255"/>
    <x v="10"/>
    <m/>
    <m/>
    <m/>
    <m/>
    <m/>
    <m/>
    <m/>
    <m/>
    <m/>
    <m/>
    <m/>
    <m/>
    <m/>
    <m/>
    <m/>
    <m/>
    <m/>
    <m/>
    <m/>
    <m/>
    <m/>
    <m/>
    <m/>
    <m/>
    <m/>
    <m/>
    <m/>
    <m/>
    <m/>
    <m/>
    <m/>
    <m/>
    <m/>
    <m/>
    <m/>
    <m/>
    <m/>
    <m/>
    <m/>
    <m/>
    <m/>
    <m/>
    <m/>
    <m/>
    <m/>
    <m/>
    <m/>
    <n v="0"/>
    <n v="8"/>
    <n v="6"/>
    <m/>
    <n v="0"/>
    <n v="105"/>
    <n v="132"/>
    <m/>
    <m/>
    <m/>
    <m/>
    <m/>
    <m/>
    <m/>
    <m/>
    <m/>
    <m/>
    <n v="5274141"/>
    <n v="6713466"/>
    <n v="0"/>
    <n v="0"/>
    <n v="0"/>
    <n v="0"/>
    <n v="0"/>
    <n v="0"/>
    <n v="0"/>
    <n v="0"/>
    <n v="0"/>
    <n v="0"/>
    <n v="1340"/>
    <n v="1644"/>
    <n v="0"/>
    <n v="0"/>
    <n v="0"/>
    <n v="0"/>
    <n v="0"/>
    <n v="0"/>
    <n v="0"/>
    <n v="0"/>
    <n v="0"/>
    <n v="0"/>
    <n v="3935.926119402985"/>
    <n v="4083.6167883211679"/>
    <n v="0"/>
    <n v="0"/>
    <n v="0"/>
    <n v="0"/>
    <n v="0"/>
    <n v="0"/>
    <n v="0"/>
    <n v="0"/>
    <n v="0"/>
    <n v="0"/>
    <n v="35423.335074626862"/>
    <n v="36752.551094890514"/>
    <n v="35423.335074626862"/>
    <n v="36752.551094890514"/>
    <n v="0"/>
    <n v="0"/>
    <n v="0"/>
    <n v="0"/>
    <n v="0"/>
    <n v="0"/>
    <n v="0"/>
    <n v="0"/>
    <n v="0"/>
    <n v="0"/>
    <n v="113"/>
    <n v="138"/>
    <n v="113"/>
    <n v="138"/>
    <n v="0"/>
    <n v="0"/>
    <n v="0"/>
    <n v="0"/>
    <n v="0"/>
    <n v="0"/>
    <n v="0"/>
    <n v="0"/>
    <n v="0"/>
    <n v="0"/>
    <n v="4002836.8634328353"/>
    <n v="5071852.0510948906"/>
    <n v="4002836.8634328353"/>
    <n v="5071852.0510948906"/>
  </r>
  <r>
    <x v="6"/>
    <s v="University of Kentucky"/>
    <m/>
    <n v="157085"/>
    <x v="1"/>
    <m/>
    <n v="315"/>
    <n v="314"/>
    <n v="2"/>
    <n v="4"/>
    <n v="10"/>
    <n v="9"/>
    <n v="133"/>
    <n v="123"/>
    <n v="1"/>
    <n v="276"/>
    <n v="280"/>
    <n v="1"/>
    <n v="3"/>
    <n v="17"/>
    <n v="11"/>
    <n v="101"/>
    <n v="113"/>
    <n v="4"/>
    <n v="242"/>
    <n v="230"/>
    <n v="2"/>
    <n v="3"/>
    <n v="10"/>
    <n v="10"/>
    <n v="84"/>
    <n v="71"/>
    <n v="13"/>
    <n v="1"/>
    <m/>
    <m/>
    <m/>
    <m/>
    <m/>
    <n v="2"/>
    <m/>
    <n v="4"/>
    <n v="147"/>
    <n v="166"/>
    <n v="9"/>
    <n v="10"/>
    <n v="5"/>
    <n v="5"/>
    <n v="10"/>
    <n v="14"/>
    <m/>
    <m/>
    <m/>
    <m/>
    <m/>
    <m/>
    <m/>
    <m/>
    <m/>
    <n v="59366133"/>
    <n v="58724888"/>
    <n v="37471541"/>
    <n v="39678899"/>
    <n v="28529578"/>
    <n v="27024071"/>
    <n v="272545"/>
    <m/>
    <n v="9599173"/>
    <n v="11394269"/>
    <m/>
    <m/>
    <n v="4561"/>
    <n v="4441"/>
    <n v="3893"/>
    <n v="4027"/>
    <n v="3316"/>
    <n v="3062"/>
    <n v="33"/>
    <n v="0"/>
    <n v="1588"/>
    <n v="1817"/>
    <n v="0"/>
    <n v="0"/>
    <n v="13016.034422275816"/>
    <n v="13223.34789461833"/>
    <n v="9625.3637297713849"/>
    <n v="9853.2155450707724"/>
    <n v="8603.612183353438"/>
    <n v="8825.6273677335066"/>
    <n v="8258.939393939394"/>
    <n v="0"/>
    <n v="6044.8192695214102"/>
    <n v="6270.9240506329115"/>
    <n v="0"/>
    <n v="0"/>
    <n v="117144.30980048234"/>
    <n v="119010.13105156497"/>
    <n v="86628.273567942466"/>
    <n v="88678.939905636944"/>
    <n v="77432.509650180946"/>
    <n v="79430.646309601565"/>
    <n v="74330.454545454544"/>
    <n v="0"/>
    <n v="54403.373425692691"/>
    <n v="56438.3164556962"/>
    <n v="0"/>
    <n v="0"/>
    <n v="90565.257533833297"/>
    <n v="91942.593092880023"/>
    <n v="460"/>
    <n v="450"/>
    <n v="395"/>
    <n v="407"/>
    <n v="338"/>
    <n v="314"/>
    <n v="3"/>
    <n v="0"/>
    <n v="171"/>
    <n v="195"/>
    <n v="0"/>
    <n v="0"/>
    <n v="1367"/>
    <n v="1366"/>
    <n v="53886382.50822188"/>
    <n v="53554558.973204233"/>
    <n v="34218168.059337273"/>
    <n v="36092328.541594237"/>
    <n v="26172188.261761159"/>
    <n v="24941222.941214893"/>
    <n v="222991.36363636365"/>
    <n v="0"/>
    <n v="9302976.85579345"/>
    <n v="11005471.708860759"/>
    <n v="0"/>
    <n v="0"/>
    <n v="123802707.04875012"/>
    <n v="125593582.16487411"/>
  </r>
  <r>
    <x v="6"/>
    <s v="University of Louisville"/>
    <m/>
    <n v="157289"/>
    <x v="1"/>
    <m/>
    <n v="173"/>
    <m/>
    <m/>
    <n v="180"/>
    <m/>
    <m/>
    <n v="120"/>
    <n v="130"/>
    <m/>
    <n v="175"/>
    <m/>
    <m/>
    <n v="188"/>
    <m/>
    <m/>
    <n v="87"/>
    <n v="85"/>
    <m/>
    <n v="208"/>
    <m/>
    <m/>
    <n v="233"/>
    <m/>
    <m/>
    <n v="110"/>
    <n v="101"/>
    <m/>
    <n v="54"/>
    <m/>
    <m/>
    <n v="48"/>
    <m/>
    <m/>
    <n v="31"/>
    <n v="33"/>
    <m/>
    <n v="10"/>
    <m/>
    <m/>
    <n v="15"/>
    <m/>
    <m/>
    <m/>
    <m/>
    <m/>
    <m/>
    <m/>
    <m/>
    <m/>
    <m/>
    <m/>
    <m/>
    <m/>
    <n v="39073008"/>
    <n v="40988491"/>
    <n v="23259999"/>
    <n v="24814603"/>
    <n v="23363857"/>
    <n v="25026877"/>
    <n v="4881314"/>
    <n v="4621571"/>
    <n v="743802"/>
    <n v="654161"/>
    <m/>
    <m/>
    <n v="2997"/>
    <n v="3360"/>
    <n v="2619"/>
    <n v="2900"/>
    <n v="3192"/>
    <n v="3542"/>
    <n v="858"/>
    <n v="876"/>
    <n v="90"/>
    <n v="150"/>
    <n v="0"/>
    <n v="0"/>
    <n v="13037.373373373373"/>
    <n v="12198.955654761905"/>
    <n v="8881.2520045819019"/>
    <n v="8556.7596551724146"/>
    <n v="7319.5040726817042"/>
    <n v="7065.7473178994915"/>
    <n v="5689.1771561771566"/>
    <n v="5275.7659817351596"/>
    <n v="8264.4666666666672"/>
    <n v="4361.0733333333337"/>
    <n v="0"/>
    <n v="0"/>
    <n v="117336.36036036036"/>
    <n v="109790.60089285714"/>
    <n v="79931.268041237112"/>
    <n v="77010.836896551729"/>
    <n v="65875.536654135343"/>
    <n v="63591.725861095423"/>
    <n v="51202.594405594413"/>
    <n v="47481.893835616436"/>
    <n v="74380.200000000012"/>
    <n v="39249.660000000003"/>
    <n v="0"/>
    <n v="0"/>
    <n v="84055.773752975481"/>
    <n v="79697.393373973493"/>
    <n v="293"/>
    <n v="310"/>
    <n v="262"/>
    <n v="273"/>
    <n v="318"/>
    <n v="334"/>
    <n v="85"/>
    <n v="81"/>
    <n v="10"/>
    <n v="15"/>
    <n v="0"/>
    <n v="0"/>
    <n v="968"/>
    <n v="1013"/>
    <n v="34379553.585585587"/>
    <n v="34035086.276785716"/>
    <n v="20941992.226804122"/>
    <n v="21023958.472758621"/>
    <n v="20948420.656015038"/>
    <n v="21239636.437605873"/>
    <n v="4352220.5244755251"/>
    <n v="3846033.4006849313"/>
    <n v="743802.00000000012"/>
    <n v="588744.9"/>
    <n v="0"/>
    <n v="0"/>
    <n v="81365988.99288027"/>
    <n v="80733459.487835154"/>
  </r>
  <r>
    <x v="6"/>
    <s v="Eastern Kentucky University "/>
    <m/>
    <n v="156620"/>
    <x v="3"/>
    <m/>
    <n v="110"/>
    <n v="99"/>
    <m/>
    <m/>
    <m/>
    <m/>
    <n v="38"/>
    <n v="35"/>
    <m/>
    <n v="155"/>
    <n v="169"/>
    <m/>
    <m/>
    <m/>
    <m/>
    <n v="12"/>
    <n v="16"/>
    <m/>
    <n v="207"/>
    <n v="192"/>
    <m/>
    <m/>
    <m/>
    <m/>
    <n v="9"/>
    <n v="9"/>
    <m/>
    <n v="31"/>
    <n v="26"/>
    <m/>
    <m/>
    <m/>
    <m/>
    <n v="1"/>
    <m/>
    <m/>
    <n v="112"/>
    <n v="118"/>
    <m/>
    <m/>
    <m/>
    <m/>
    <n v="11"/>
    <n v="10"/>
    <m/>
    <m/>
    <m/>
    <m/>
    <m/>
    <m/>
    <m/>
    <m/>
    <m/>
    <n v="12732720"/>
    <n v="11176644"/>
    <n v="11059845"/>
    <n v="12360758"/>
    <n v="13027249"/>
    <n v="12240438"/>
    <n v="1901695"/>
    <n v="1514900"/>
    <n v="6766023"/>
    <n v="6947201"/>
    <m/>
    <m/>
    <n v="1446"/>
    <n v="1311"/>
    <n v="1539"/>
    <n v="1713"/>
    <n v="1971"/>
    <n v="1836"/>
    <n v="291"/>
    <n v="234"/>
    <n v="1140"/>
    <n v="1182"/>
    <n v="0"/>
    <n v="0"/>
    <n v="8805.4771784232362"/>
    <n v="8525.2814645308918"/>
    <n v="7186.3840155945418"/>
    <n v="7215.8540572095735"/>
    <n v="6609.4616945712833"/>
    <n v="6666.9052287581699"/>
    <n v="6535.0343642611688"/>
    <n v="6473.931623931624"/>
    <n v="5935.1078947368424"/>
    <n v="5877.4966159052456"/>
    <n v="0"/>
    <n v="0"/>
    <n v="79249.294605809118"/>
    <n v="76727.533180778031"/>
    <n v="64677.456140350878"/>
    <n v="64942.686514886162"/>
    <n v="59485.15525114155"/>
    <n v="60002.147058823532"/>
    <n v="58815.30927835052"/>
    <n v="58265.384615384617"/>
    <n v="53415.971052631583"/>
    <n v="52897.469543147206"/>
    <n v="0"/>
    <n v="0"/>
    <n v="63893.700652661544"/>
    <n v="63267.201946327245"/>
    <n v="148"/>
    <n v="134"/>
    <n v="167"/>
    <n v="185"/>
    <n v="216"/>
    <n v="201"/>
    <n v="32"/>
    <n v="26"/>
    <n v="123"/>
    <n v="128"/>
    <n v="0"/>
    <n v="0"/>
    <n v="686"/>
    <n v="674"/>
    <n v="11728895.601659749"/>
    <n v="10281489.446224255"/>
    <n v="10801135.175438596"/>
    <n v="12014397.005253941"/>
    <n v="12848793.534246575"/>
    <n v="12060431.55882353"/>
    <n v="1882089.8969072166"/>
    <n v="1514900"/>
    <n v="6570164.4394736849"/>
    <n v="6770876.1015228424"/>
    <n v="0"/>
    <n v="0"/>
    <n v="43831078.647725821"/>
    <n v="42642094.111824565"/>
  </r>
  <r>
    <x v="6"/>
    <s v="Morehead State University "/>
    <m/>
    <n v="157386"/>
    <x v="3"/>
    <m/>
    <n v="70"/>
    <n v="67"/>
    <n v="3"/>
    <n v="2"/>
    <m/>
    <m/>
    <n v="15"/>
    <n v="12"/>
    <m/>
    <n v="124"/>
    <n v="124"/>
    <n v="4"/>
    <m/>
    <m/>
    <m/>
    <n v="3"/>
    <n v="2"/>
    <m/>
    <n v="59"/>
    <n v="55"/>
    <n v="1"/>
    <n v="1"/>
    <m/>
    <m/>
    <m/>
    <m/>
    <m/>
    <n v="66"/>
    <n v="66"/>
    <m/>
    <m/>
    <m/>
    <m/>
    <n v="4"/>
    <n v="4"/>
    <m/>
    <m/>
    <m/>
    <m/>
    <m/>
    <m/>
    <m/>
    <m/>
    <m/>
    <m/>
    <m/>
    <m/>
    <m/>
    <m/>
    <m/>
    <m/>
    <m/>
    <m/>
    <n v="7119493"/>
    <n v="6291124"/>
    <n v="8444604"/>
    <n v="7885938"/>
    <n v="3405729"/>
    <n v="3093156"/>
    <n v="2923607"/>
    <n v="2891658"/>
    <m/>
    <m/>
    <m/>
    <m/>
    <n v="840"/>
    <n v="767"/>
    <n v="1192"/>
    <n v="1140"/>
    <n v="541"/>
    <n v="505"/>
    <n v="642"/>
    <n v="642"/>
    <n v="0"/>
    <n v="0"/>
    <n v="0"/>
    <n v="0"/>
    <n v="8475.5869047619053"/>
    <n v="8202.2477183833107"/>
    <n v="7084.39932885906"/>
    <n v="6917.4894736842107"/>
    <n v="6295.2476894639558"/>
    <n v="6125.0613861386137"/>
    <n v="4553.9049844236761"/>
    <n v="4504.1401869158881"/>
    <n v="0"/>
    <n v="0"/>
    <n v="0"/>
    <n v="0"/>
    <n v="76280.282142857148"/>
    <n v="73820.229465449796"/>
    <n v="63759.593959731537"/>
    <n v="62257.405263157896"/>
    <n v="56657.229205175601"/>
    <n v="55125.552475247525"/>
    <n v="40985.144859813081"/>
    <n v="40537.261682242992"/>
    <n v="0"/>
    <n v="0"/>
    <n v="0"/>
    <n v="0"/>
    <n v="61127.694927775679"/>
    <n v="59304.83755624685"/>
    <n v="88"/>
    <n v="81"/>
    <n v="131"/>
    <n v="126"/>
    <n v="60"/>
    <n v="56"/>
    <n v="70"/>
    <n v="70"/>
    <n v="0"/>
    <n v="0"/>
    <n v="0"/>
    <n v="0"/>
    <n v="349"/>
    <n v="333"/>
    <n v="6712664.8285714295"/>
    <n v="5979438.5867014332"/>
    <n v="8352506.8087248318"/>
    <n v="7844433.0631578946"/>
    <n v="3399433.7523105359"/>
    <n v="3087030.9386138613"/>
    <n v="2868960.1401869156"/>
    <n v="2837608.3177570095"/>
    <n v="0"/>
    <n v="0"/>
    <n v="0"/>
    <n v="0"/>
    <n v="21333565.529793713"/>
    <n v="19748510.9062302"/>
  </r>
  <r>
    <x v="6"/>
    <s v="Murray State University "/>
    <m/>
    <n v="157401"/>
    <x v="3"/>
    <m/>
    <n v="84"/>
    <n v="71"/>
    <m/>
    <m/>
    <m/>
    <m/>
    <n v="20"/>
    <n v="23"/>
    <m/>
    <n v="92"/>
    <n v="92"/>
    <m/>
    <n v="1"/>
    <m/>
    <m/>
    <n v="16"/>
    <n v="14"/>
    <m/>
    <n v="142"/>
    <n v="145"/>
    <n v="1"/>
    <m/>
    <n v="1"/>
    <n v="1"/>
    <n v="6"/>
    <n v="8"/>
    <m/>
    <m/>
    <n v="145"/>
    <m/>
    <m/>
    <m/>
    <m/>
    <m/>
    <n v="8"/>
    <m/>
    <n v="77"/>
    <n v="76"/>
    <n v="1"/>
    <n v="1"/>
    <n v="4"/>
    <n v="4"/>
    <n v="10"/>
    <n v="10"/>
    <m/>
    <m/>
    <m/>
    <m/>
    <m/>
    <m/>
    <m/>
    <m/>
    <m/>
    <n v="9348057"/>
    <n v="8566710"/>
    <n v="7645345"/>
    <n v="7431828"/>
    <n v="9056809"/>
    <n v="9421055"/>
    <m/>
    <m/>
    <n v="4176883"/>
    <n v="4125898"/>
    <m/>
    <m/>
    <n v="996"/>
    <n v="915"/>
    <n v="1020"/>
    <n v="1006"/>
    <n v="1371"/>
    <n v="1412"/>
    <n v="0"/>
    <n v="1401"/>
    <n v="867"/>
    <n v="858"/>
    <n v="0"/>
    <n v="0"/>
    <n v="9385.5993975903621"/>
    <n v="9362.5245901639337"/>
    <n v="7495.4362745098042"/>
    <n v="7387.5029821073558"/>
    <n v="6605.9876002917581"/>
    <n v="6672.1352691218126"/>
    <n v="0"/>
    <n v="0"/>
    <n v="4817.6274509803925"/>
    <n v="4808.7389277389275"/>
    <n v="0"/>
    <n v="0"/>
    <n v="84470.394578313251"/>
    <n v="84262.721311475398"/>
    <n v="67458.926470588238"/>
    <n v="66487.526838966209"/>
    <n v="59453.888402625824"/>
    <n v="60049.217422096313"/>
    <n v="0"/>
    <n v="0"/>
    <n v="43358.647058823532"/>
    <n v="43278.65034965035"/>
    <n v="0"/>
    <n v="0"/>
    <n v="63827.233226373894"/>
    <n v="47113.185041517667"/>
    <n v="104"/>
    <n v="94"/>
    <n v="108"/>
    <n v="107"/>
    <n v="150"/>
    <n v="154"/>
    <n v="0"/>
    <n v="153"/>
    <n v="92"/>
    <n v="91"/>
    <n v="0"/>
    <n v="0"/>
    <n v="454"/>
    <n v="599"/>
    <n v="8784921.0361445788"/>
    <n v="7920695.8032786874"/>
    <n v="7285564.0588235296"/>
    <n v="7114165.3717693845"/>
    <n v="8918083.2603938729"/>
    <n v="9247579.4830028322"/>
    <n v="0"/>
    <n v="0"/>
    <n v="3988995.5294117648"/>
    <n v="3938357.1818181816"/>
    <n v="0"/>
    <n v="0"/>
    <n v="28977563.884773746"/>
    <n v="28220797.839869082"/>
  </r>
  <r>
    <x v="6"/>
    <s v="Northern Kentucky University "/>
    <m/>
    <n v="157447"/>
    <x v="3"/>
    <m/>
    <n v="97"/>
    <n v="95"/>
    <m/>
    <m/>
    <m/>
    <m/>
    <n v="16"/>
    <n v="20"/>
    <m/>
    <n v="160"/>
    <n v="154"/>
    <m/>
    <m/>
    <m/>
    <m/>
    <n v="17"/>
    <n v="11"/>
    <m/>
    <n v="98"/>
    <n v="95"/>
    <m/>
    <m/>
    <m/>
    <m/>
    <n v="2"/>
    <n v="3"/>
    <m/>
    <m/>
    <m/>
    <m/>
    <m/>
    <m/>
    <m/>
    <m/>
    <m/>
    <n v="2"/>
    <n v="158"/>
    <n v="156"/>
    <m/>
    <m/>
    <m/>
    <m/>
    <n v="31"/>
    <n v="33"/>
    <m/>
    <m/>
    <m/>
    <m/>
    <m/>
    <m/>
    <m/>
    <m/>
    <m/>
    <n v="11512017"/>
    <n v="11693783"/>
    <n v="13363308"/>
    <n v="12300462"/>
    <n v="6720710"/>
    <n v="6644492"/>
    <m/>
    <m/>
    <n v="9325154"/>
    <n v="9395888"/>
    <m/>
    <m/>
    <n v="1065"/>
    <n v="1095"/>
    <n v="1644"/>
    <n v="1518"/>
    <n v="906"/>
    <n v="891"/>
    <n v="0"/>
    <n v="0"/>
    <n v="1794"/>
    <n v="1800"/>
    <n v="0"/>
    <n v="0"/>
    <n v="10809.405633802817"/>
    <n v="10679.253881278539"/>
    <n v="8128.5328467153286"/>
    <n v="8103.071146245059"/>
    <n v="7418.0022075055185"/>
    <n v="7457.3423120089783"/>
    <n v="0"/>
    <n v="0"/>
    <n v="5197.9676700111486"/>
    <n v="5219.9377777777781"/>
    <n v="0"/>
    <n v="0"/>
    <n v="97284.650704225351"/>
    <n v="96113.284931506845"/>
    <n v="73156.795620437959"/>
    <n v="72927.640316205536"/>
    <n v="66762.019867549665"/>
    <n v="67116.080808080806"/>
    <n v="0"/>
    <n v="0"/>
    <n v="46781.709030100334"/>
    <n v="46979.44"/>
    <n v="0"/>
    <n v="0"/>
    <n v="68151.75016897911"/>
    <n v="67976.328921497581"/>
    <n v="113"/>
    <n v="115"/>
    <n v="177"/>
    <n v="165"/>
    <n v="100"/>
    <n v="98"/>
    <n v="0"/>
    <n v="0"/>
    <n v="189"/>
    <n v="189"/>
    <n v="0"/>
    <n v="0"/>
    <n v="579"/>
    <n v="567"/>
    <n v="10993165.529577464"/>
    <n v="11053027.767123288"/>
    <n v="12948752.82481752"/>
    <n v="12033060.652173914"/>
    <n v="6676201.9867549669"/>
    <n v="6577375.9191919193"/>
    <n v="0"/>
    <n v="0"/>
    <n v="8841743.0066889636"/>
    <n v="8879114.1600000001"/>
    <n v="0"/>
    <n v="0"/>
    <n v="39459863.347838901"/>
    <n v="38542578.498489127"/>
  </r>
  <r>
    <x v="6"/>
    <s v="Western Kentucky University "/>
    <m/>
    <n v="157951"/>
    <x v="3"/>
    <m/>
    <n v="141"/>
    <n v="142"/>
    <n v="1"/>
    <n v="1"/>
    <m/>
    <m/>
    <n v="31"/>
    <n v="31"/>
    <m/>
    <n v="217"/>
    <n v="223"/>
    <m/>
    <m/>
    <m/>
    <m/>
    <n v="15"/>
    <n v="19"/>
    <m/>
    <n v="182"/>
    <n v="177"/>
    <m/>
    <n v="1"/>
    <m/>
    <m/>
    <n v="5"/>
    <n v="2"/>
    <n v="1"/>
    <n v="152"/>
    <n v="129"/>
    <n v="1"/>
    <n v="7"/>
    <m/>
    <m/>
    <n v="1"/>
    <n v="1"/>
    <m/>
    <n v="28"/>
    <n v="30"/>
    <m/>
    <n v="27"/>
    <n v="1"/>
    <m/>
    <n v="1"/>
    <n v="3"/>
    <m/>
    <m/>
    <m/>
    <m/>
    <m/>
    <m/>
    <m/>
    <m/>
    <m/>
    <n v="15625308"/>
    <n v="15526728"/>
    <n v="15812892"/>
    <n v="16656180"/>
    <n v="10996752"/>
    <n v="10531140"/>
    <n v="6893628"/>
    <n v="6528264"/>
    <n v="1619196"/>
    <n v="1660620"/>
    <m/>
    <m/>
    <n v="1651"/>
    <n v="1660"/>
    <n v="2133"/>
    <n v="2235"/>
    <n v="1698"/>
    <n v="1627"/>
    <n v="1390"/>
    <n v="1243"/>
    <n v="275"/>
    <n v="576"/>
    <n v="0"/>
    <n v="0"/>
    <n v="9464.1477892186558"/>
    <n v="9353.450602409639"/>
    <n v="7413.4514767932487"/>
    <n v="7452.4295302013425"/>
    <n v="6476.2968197879854"/>
    <n v="6472.7350952673632"/>
    <n v="4959.4446043165472"/>
    <n v="5252.0225261464202"/>
    <n v="5887.9854545454546"/>
    <n v="2883.0208333333335"/>
    <n v="0"/>
    <n v="0"/>
    <n v="85177.330102967899"/>
    <n v="84181.055421686746"/>
    <n v="66721.063291139231"/>
    <n v="67071.865771812081"/>
    <n v="58286.671378091865"/>
    <n v="58254.615857406272"/>
    <n v="44635.001438848922"/>
    <n v="47268.202735317784"/>
    <n v="52991.869090909095"/>
    <n v="25947.1875"/>
    <n v="0"/>
    <n v="0"/>
    <n v="63889.328135787277"/>
    <n v="62291.678485780183"/>
    <n v="173"/>
    <n v="174"/>
    <n v="232"/>
    <n v="242"/>
    <n v="187"/>
    <n v="180"/>
    <n v="154"/>
    <n v="137"/>
    <n v="30"/>
    <n v="60"/>
    <n v="0"/>
    <n v="0"/>
    <n v="776"/>
    <n v="793"/>
    <n v="14735678.107813446"/>
    <n v="14647503.643373493"/>
    <n v="15479286.683544302"/>
    <n v="16231391.516778523"/>
    <n v="10899607.547703179"/>
    <n v="10485830.854333129"/>
    <n v="6873790.221582734"/>
    <n v="6475743.7747385362"/>
    <n v="1589756.0727272728"/>
    <n v="1556831.25"/>
    <n v="0"/>
    <n v="0"/>
    <n v="49578118.633370928"/>
    <n v="49397301.039223686"/>
  </r>
  <r>
    <x v="6"/>
    <s v="Kentucky State University "/>
    <m/>
    <n v="157058"/>
    <x v="4"/>
    <m/>
    <n v="23"/>
    <n v="23"/>
    <m/>
    <m/>
    <m/>
    <m/>
    <n v="10"/>
    <n v="8"/>
    <m/>
    <n v="20"/>
    <n v="16"/>
    <m/>
    <m/>
    <m/>
    <m/>
    <n v="10"/>
    <n v="10"/>
    <m/>
    <n v="42"/>
    <n v="37"/>
    <m/>
    <m/>
    <m/>
    <m/>
    <n v="11"/>
    <n v="10"/>
    <m/>
    <n v="5"/>
    <n v="3"/>
    <m/>
    <m/>
    <m/>
    <m/>
    <m/>
    <m/>
    <m/>
    <m/>
    <m/>
    <m/>
    <m/>
    <m/>
    <m/>
    <m/>
    <m/>
    <m/>
    <m/>
    <m/>
    <m/>
    <m/>
    <m/>
    <m/>
    <m/>
    <m/>
    <n v="2587385"/>
    <n v="2226583"/>
    <n v="1891910"/>
    <n v="1729515"/>
    <n v="2845269"/>
    <n v="2613607"/>
    <n v="218705"/>
    <n v="131679"/>
    <m/>
    <m/>
    <m/>
    <m/>
    <n v="327"/>
    <n v="303"/>
    <n v="300"/>
    <n v="264"/>
    <n v="510"/>
    <n v="453"/>
    <n v="45"/>
    <n v="27"/>
    <n v="0"/>
    <n v="0"/>
    <n v="0"/>
    <n v="0"/>
    <n v="7912.4923547400613"/>
    <n v="7348.4587458745873"/>
    <n v="6306.3666666666668"/>
    <n v="6551.193181818182"/>
    <n v="5578.9588235294113"/>
    <n v="5769.5518763796908"/>
    <n v="4860.1111111111113"/>
    <n v="4877"/>
    <n v="0"/>
    <n v="0"/>
    <n v="0"/>
    <n v="0"/>
    <n v="71212.431192660559"/>
    <n v="66136.128712871287"/>
    <n v="56757.3"/>
    <n v="58960.73863636364"/>
    <n v="50210.629411764705"/>
    <n v="51925.96688741722"/>
    <n v="43741"/>
    <n v="43893"/>
    <n v="0"/>
    <n v="0"/>
    <n v="0"/>
    <n v="0"/>
    <n v="57294.194943647337"/>
    <n v="57527.09007806611"/>
    <n v="33"/>
    <n v="31"/>
    <n v="30"/>
    <n v="26"/>
    <n v="53"/>
    <n v="47"/>
    <n v="5"/>
    <n v="3"/>
    <n v="0"/>
    <n v="0"/>
    <n v="0"/>
    <n v="0"/>
    <n v="121"/>
    <n v="107"/>
    <n v="2350010.2293577986"/>
    <n v="2050219.9900990098"/>
    <n v="1702719"/>
    <n v="1532979.2045454546"/>
    <n v="2661163.3588235294"/>
    <n v="2440520.4437086093"/>
    <n v="218705"/>
    <n v="131679"/>
    <n v="0"/>
    <n v="0"/>
    <n v="0"/>
    <n v="0"/>
    <n v="6932597.588181328"/>
    <n v="6155398.638353074"/>
  </r>
  <r>
    <x v="6"/>
    <s v="Bluegrass Community and Technical College"/>
    <m/>
    <n v="157173"/>
    <x v="8"/>
    <m/>
    <m/>
    <n v="57"/>
    <n v="57"/>
    <m/>
    <m/>
    <n v="3"/>
    <n v="4"/>
    <m/>
    <m/>
    <m/>
    <n v="79"/>
    <n v="85"/>
    <n v="1"/>
    <n v="2"/>
    <n v="3"/>
    <n v="3"/>
    <m/>
    <m/>
    <m/>
    <n v="16"/>
    <n v="23"/>
    <m/>
    <m/>
    <n v="6"/>
    <n v="6"/>
    <m/>
    <m/>
    <m/>
    <n v="25"/>
    <n v="25"/>
    <m/>
    <m/>
    <n v="3"/>
    <n v="2"/>
    <m/>
    <m/>
    <m/>
    <m/>
    <m/>
    <m/>
    <m/>
    <m/>
    <m/>
    <m/>
    <m/>
    <m/>
    <m/>
    <m/>
    <m/>
    <m/>
    <m/>
    <m/>
    <m/>
    <n v="3673280"/>
    <n v="3561099"/>
    <n v="4860271"/>
    <n v="4412550"/>
    <n v="1339195"/>
    <n v="1038884"/>
    <n v="1045078"/>
    <n v="1128369"/>
    <m/>
    <m/>
    <m/>
    <m/>
    <n v="618"/>
    <n v="546"/>
    <n v="908"/>
    <n v="754"/>
    <n v="302"/>
    <n v="210"/>
    <n v="274"/>
    <n v="258"/>
    <n v="0"/>
    <n v="0"/>
    <n v="0"/>
    <n v="0"/>
    <n v="5943.8187702265368"/>
    <n v="6522.1593406593411"/>
    <n v="5352.7213656387667"/>
    <n v="5852.1883289124671"/>
    <n v="4434.4205298013248"/>
    <n v="4947.0666666666666"/>
    <n v="3814.1532846715327"/>
    <n v="4373.5232558139533"/>
    <n v="0"/>
    <n v="0"/>
    <n v="0"/>
    <n v="0"/>
    <n v="53494.368932038829"/>
    <n v="58699.434065934067"/>
    <n v="48174.492290748902"/>
    <n v="52669.694960212204"/>
    <n v="39909.784768211925"/>
    <n v="44523.6"/>
    <n v="34327.379562043796"/>
    <n v="39361.70930232558"/>
    <n v="0"/>
    <n v="0"/>
    <n v="0"/>
    <n v="0"/>
    <n v="46778.182693116418"/>
    <n v="51684.962622377068"/>
    <n v="61"/>
    <n v="60"/>
    <n v="90"/>
    <n v="83"/>
    <n v="29"/>
    <n v="22"/>
    <n v="27"/>
    <n v="28"/>
    <n v="0"/>
    <n v="0"/>
    <n v="0"/>
    <n v="0"/>
    <n v="207"/>
    <n v="193"/>
    <n v="3263156.5048543685"/>
    <n v="3521966.0439560441"/>
    <n v="4335704.3061674014"/>
    <n v="4371584.6816976126"/>
    <n v="1157383.7582781459"/>
    <n v="979519.2"/>
    <n v="926839.2481751825"/>
    <n v="1102127.8604651163"/>
    <n v="0"/>
    <n v="0"/>
    <n v="0"/>
    <n v="0"/>
    <n v="9683083.8174750991"/>
    <n v="9975197.7861187737"/>
  </r>
  <r>
    <x v="6"/>
    <s v="Jefferson Community and Technical College "/>
    <m/>
    <n v="156921"/>
    <x v="8"/>
    <m/>
    <m/>
    <n v="60"/>
    <n v="67"/>
    <n v="2"/>
    <n v="2"/>
    <n v="11"/>
    <n v="17"/>
    <m/>
    <m/>
    <m/>
    <n v="55"/>
    <n v="66"/>
    <m/>
    <m/>
    <n v="9"/>
    <n v="13"/>
    <m/>
    <m/>
    <m/>
    <n v="14"/>
    <n v="24"/>
    <n v="1"/>
    <m/>
    <n v="3"/>
    <n v="4"/>
    <m/>
    <m/>
    <m/>
    <n v="19"/>
    <n v="39"/>
    <n v="1"/>
    <n v="2"/>
    <n v="9"/>
    <n v="7"/>
    <m/>
    <m/>
    <m/>
    <m/>
    <m/>
    <m/>
    <m/>
    <m/>
    <m/>
    <m/>
    <m/>
    <m/>
    <m/>
    <m/>
    <m/>
    <m/>
    <m/>
    <m/>
    <m/>
    <n v="5559702"/>
    <n v="4658254"/>
    <n v="4273176"/>
    <n v="3453541"/>
    <n v="1327107"/>
    <n v="871471"/>
    <n v="2167076"/>
    <n v="1398696"/>
    <m/>
    <m/>
    <m/>
    <m/>
    <n v="896"/>
    <n v="681"/>
    <n v="816"/>
    <n v="594"/>
    <n v="288"/>
    <n v="169"/>
    <n v="496"/>
    <n v="280"/>
    <n v="0"/>
    <n v="0"/>
    <n v="0"/>
    <n v="0"/>
    <n v="6205.0245535714284"/>
    <n v="6840.3142437591778"/>
    <n v="5236.7352941176468"/>
    <n v="5814.0420875420878"/>
    <n v="4608.010416666667"/>
    <n v="5156.6331360946742"/>
    <n v="4369.1048387096771"/>
    <n v="4995.3428571428567"/>
    <n v="0"/>
    <n v="0"/>
    <n v="0"/>
    <n v="0"/>
    <n v="55845.220982142855"/>
    <n v="61562.828193832596"/>
    <n v="47130.617647058825"/>
    <n v="52326.378787878792"/>
    <n v="41472.09375"/>
    <n v="46409.698224852065"/>
    <n v="39321.943548387091"/>
    <n v="44958.085714285713"/>
    <n v="0"/>
    <n v="0"/>
    <n v="0"/>
    <n v="0"/>
    <n v="48027.71665520544"/>
    <n v="54250.726925737203"/>
    <n v="86"/>
    <n v="73"/>
    <n v="79"/>
    <n v="64"/>
    <n v="28"/>
    <n v="18"/>
    <n v="48"/>
    <n v="29"/>
    <n v="0"/>
    <n v="0"/>
    <n v="0"/>
    <n v="0"/>
    <n v="241"/>
    <n v="184"/>
    <n v="4802689.0044642854"/>
    <n v="4494086.4581497796"/>
    <n v="3723318.7941176472"/>
    <n v="3348888.2424242427"/>
    <n v="1161218.625"/>
    <n v="835374.56804733723"/>
    <n v="1887453.2903225804"/>
    <n v="1303784.4857142856"/>
    <n v="0"/>
    <n v="0"/>
    <n v="0"/>
    <n v="0"/>
    <n v="11574679.713904511"/>
    <n v="9982133.7543356456"/>
  </r>
  <r>
    <x v="6"/>
    <s v="Ashland Community and Technical College"/>
    <m/>
    <n v="156231"/>
    <x v="7"/>
    <m/>
    <m/>
    <n v="22"/>
    <n v="25"/>
    <m/>
    <m/>
    <n v="7"/>
    <n v="6"/>
    <m/>
    <m/>
    <m/>
    <n v="18"/>
    <n v="24"/>
    <m/>
    <n v="1"/>
    <n v="5"/>
    <n v="3"/>
    <m/>
    <m/>
    <m/>
    <n v="12"/>
    <n v="10"/>
    <m/>
    <m/>
    <m/>
    <m/>
    <m/>
    <m/>
    <m/>
    <n v="13"/>
    <n v="13"/>
    <m/>
    <n v="4"/>
    <m/>
    <m/>
    <m/>
    <m/>
    <n v="43"/>
    <m/>
    <n v="1"/>
    <m/>
    <m/>
    <m/>
    <m/>
    <m/>
    <m/>
    <m/>
    <m/>
    <m/>
    <m/>
    <m/>
    <m/>
    <m/>
    <m/>
    <n v="1989632"/>
    <n v="1823852"/>
    <n v="1471705"/>
    <n v="1222979"/>
    <n v="439162"/>
    <n v="522272"/>
    <n v="533621"/>
    <n v="524001"/>
    <m/>
    <m/>
    <m/>
    <m/>
    <n v="322"/>
    <n v="275"/>
    <n v="287"/>
    <n v="217"/>
    <n v="100"/>
    <n v="108"/>
    <n v="174"/>
    <n v="117"/>
    <n v="397"/>
    <n v="0"/>
    <n v="0"/>
    <n v="0"/>
    <n v="6178.9813664596277"/>
    <n v="6632.1890909090907"/>
    <n v="5127.8919860627175"/>
    <n v="5635.8479262672809"/>
    <n v="4391.62"/>
    <n v="4835.8518518518522"/>
    <n v="3066.7873563218391"/>
    <n v="4478.6410256410254"/>
    <n v="0"/>
    <n v="0"/>
    <n v="0"/>
    <n v="0"/>
    <n v="55610.832298136651"/>
    <n v="59689.701818181813"/>
    <n v="46151.027874564461"/>
    <n v="50722.631336405524"/>
    <n v="39524.58"/>
    <n v="43522.666666666672"/>
    <n v="27601.086206896551"/>
    <n v="40307.769230769227"/>
    <n v="0"/>
    <n v="0"/>
    <n v="0"/>
    <n v="0"/>
    <n v="29850.991132671406"/>
    <n v="51219.413941098697"/>
    <n v="31"/>
    <n v="29"/>
    <n v="28"/>
    <n v="23"/>
    <n v="10"/>
    <n v="12"/>
    <n v="17"/>
    <n v="13"/>
    <n v="44"/>
    <n v="0"/>
    <n v="0"/>
    <n v="0"/>
    <n v="130"/>
    <n v="77"/>
    <n v="1723935.8012422363"/>
    <n v="1731001.3527272725"/>
    <n v="1292228.7804878049"/>
    <n v="1166620.5207373272"/>
    <n v="395245.80000000005"/>
    <n v="522272.00000000006"/>
    <n v="469218.46551724139"/>
    <n v="524000.99999999994"/>
    <n v="0"/>
    <n v="0"/>
    <n v="0"/>
    <n v="0"/>
    <n v="3880628.847247283"/>
    <n v="3943894.8734645997"/>
  </r>
  <r>
    <x v="6"/>
    <s v="Big Sandy Community and Technical College "/>
    <m/>
    <n v="157553"/>
    <x v="7"/>
    <m/>
    <m/>
    <n v="38"/>
    <n v="35"/>
    <n v="2"/>
    <n v="5"/>
    <n v="6"/>
    <n v="8"/>
    <m/>
    <m/>
    <m/>
    <n v="26"/>
    <n v="25"/>
    <m/>
    <n v="1"/>
    <n v="3"/>
    <n v="2"/>
    <m/>
    <m/>
    <m/>
    <n v="13"/>
    <n v="21"/>
    <m/>
    <m/>
    <m/>
    <n v="1"/>
    <m/>
    <m/>
    <m/>
    <n v="1"/>
    <n v="7"/>
    <m/>
    <m/>
    <m/>
    <m/>
    <m/>
    <m/>
    <m/>
    <n v="3"/>
    <n v="2"/>
    <m/>
    <m/>
    <m/>
    <m/>
    <m/>
    <m/>
    <m/>
    <m/>
    <m/>
    <m/>
    <m/>
    <m/>
    <m/>
    <m/>
    <n v="3049132"/>
    <n v="2844209"/>
    <n v="1384583"/>
    <n v="1416119"/>
    <n v="911652"/>
    <n v="525276"/>
    <n v="262658"/>
    <n v="43990"/>
    <n v="70420"/>
    <n v="105630"/>
    <m/>
    <m/>
    <n v="501"/>
    <n v="428"/>
    <n v="285"/>
    <n v="267"/>
    <n v="222"/>
    <n v="117"/>
    <n v="70"/>
    <n v="9"/>
    <n v="20"/>
    <n v="27"/>
    <n v="0"/>
    <n v="0"/>
    <n v="6086.0918163672659"/>
    <n v="6645.3481308411219"/>
    <n v="4858.1859649122807"/>
    <n v="5303.8164794007489"/>
    <n v="4106.5405405405409"/>
    <n v="4489.5384615384619"/>
    <n v="3752.2571428571428"/>
    <n v="4887.7777777777774"/>
    <n v="3521"/>
    <n v="3912.2222222222222"/>
    <n v="0"/>
    <n v="0"/>
    <n v="54774.826347305396"/>
    <n v="59808.133177570096"/>
    <n v="43723.673684210524"/>
    <n v="47734.348314606737"/>
    <n v="36958.864864864867"/>
    <n v="40405.846153846156"/>
    <n v="33770.314285714281"/>
    <n v="43990"/>
    <n v="31689"/>
    <n v="35210"/>
    <n v="0"/>
    <n v="0"/>
    <n v="46414.203316407293"/>
    <n v="52286.589427084997"/>
    <n v="48"/>
    <n v="46"/>
    <n v="28"/>
    <n v="29"/>
    <n v="22"/>
    <n v="13"/>
    <n v="7"/>
    <n v="1"/>
    <n v="2"/>
    <n v="3"/>
    <n v="0"/>
    <n v="0"/>
    <n v="107"/>
    <n v="92"/>
    <n v="2629191.6646706592"/>
    <n v="2751174.1261682245"/>
    <n v="1224262.8631578947"/>
    <n v="1384296.1011235954"/>
    <n v="813095.0270270271"/>
    <n v="525276"/>
    <n v="236392.19999999995"/>
    <n v="43990"/>
    <n v="63378"/>
    <n v="105630"/>
    <n v="0"/>
    <n v="0"/>
    <n v="4966319.7548555806"/>
    <n v="4810366.2272918196"/>
  </r>
  <r>
    <x v="6"/>
    <s v="Elizabethtown Community and Technical College "/>
    <m/>
    <n v="156648"/>
    <x v="7"/>
    <m/>
    <m/>
    <n v="44"/>
    <n v="45"/>
    <m/>
    <m/>
    <n v="2"/>
    <n v="4"/>
    <m/>
    <m/>
    <m/>
    <n v="40"/>
    <n v="37"/>
    <m/>
    <m/>
    <n v="2"/>
    <n v="1"/>
    <m/>
    <m/>
    <m/>
    <n v="17"/>
    <n v="24"/>
    <m/>
    <m/>
    <m/>
    <m/>
    <m/>
    <m/>
    <m/>
    <n v="16"/>
    <n v="24"/>
    <m/>
    <m/>
    <n v="1"/>
    <n v="1"/>
    <m/>
    <m/>
    <m/>
    <m/>
    <m/>
    <m/>
    <m/>
    <m/>
    <m/>
    <m/>
    <m/>
    <m/>
    <m/>
    <m/>
    <m/>
    <m/>
    <m/>
    <m/>
    <m/>
    <n v="3107601"/>
    <n v="2900354"/>
    <n v="1887023"/>
    <n v="2058949"/>
    <n v="997396"/>
    <n v="694082"/>
    <n v="956357"/>
    <n v="644871"/>
    <m/>
    <m/>
    <m/>
    <m/>
    <n v="498"/>
    <n v="418"/>
    <n v="382"/>
    <n v="382"/>
    <n v="240"/>
    <n v="153"/>
    <n v="252"/>
    <n v="155"/>
    <n v="0"/>
    <n v="0"/>
    <n v="0"/>
    <n v="0"/>
    <n v="6240.1626506024095"/>
    <n v="6938.6459330143543"/>
    <n v="4939.8507853403144"/>
    <n v="5389.9188481675392"/>
    <n v="4155.8166666666666"/>
    <n v="4536.4836601307188"/>
    <n v="3795.0674603174602"/>
    <n v="4160.4580645161286"/>
    <n v="0"/>
    <n v="0"/>
    <n v="0"/>
    <n v="0"/>
    <n v="56161.463855421687"/>
    <n v="62447.81339712919"/>
    <n v="44458.657068062828"/>
    <n v="48509.269633507851"/>
    <n v="37402.35"/>
    <n v="40828.352941176468"/>
    <n v="34155.607142857145"/>
    <n v="37444.122580645155"/>
    <n v="0"/>
    <n v="0"/>
    <n v="0"/>
    <n v="0"/>
    <n v="45535.935853481467"/>
    <n v="51152.629711034751"/>
    <n v="49"/>
    <n v="46"/>
    <n v="38"/>
    <n v="42"/>
    <n v="24"/>
    <n v="17"/>
    <n v="25"/>
    <n v="17"/>
    <n v="0"/>
    <n v="0"/>
    <n v="0"/>
    <n v="0"/>
    <n v="136"/>
    <n v="122"/>
    <n v="2751911.7289156625"/>
    <n v="2872599.4162679426"/>
    <n v="1689428.9685863876"/>
    <n v="2037389.3246073297"/>
    <n v="897656.39999999991"/>
    <n v="694082"/>
    <n v="853890.17857142864"/>
    <n v="636550.08387096762"/>
    <n v="0"/>
    <n v="0"/>
    <n v="0"/>
    <n v="0"/>
    <n v="6192887.27607348"/>
    <n v="6240620.8247462399"/>
  </r>
  <r>
    <x v="6"/>
    <s v="Hazard Community and Technical College"/>
    <s v="Reclassified: Met the criteria for Two-Year 3 in 2014-15, 2015-16, and 2016-17."/>
    <n v="156790"/>
    <x v="9"/>
    <m/>
    <m/>
    <n v="38"/>
    <n v="40"/>
    <n v="1"/>
    <n v="1"/>
    <n v="10"/>
    <n v="11"/>
    <m/>
    <m/>
    <m/>
    <n v="10"/>
    <n v="10"/>
    <m/>
    <m/>
    <n v="2"/>
    <n v="1"/>
    <m/>
    <m/>
    <m/>
    <n v="12"/>
    <n v="15"/>
    <m/>
    <n v="1"/>
    <n v="3"/>
    <n v="4"/>
    <m/>
    <m/>
    <m/>
    <n v="9"/>
    <n v="9"/>
    <m/>
    <m/>
    <n v="3"/>
    <n v="4"/>
    <m/>
    <m/>
    <m/>
    <n v="1"/>
    <n v="1"/>
    <m/>
    <m/>
    <m/>
    <m/>
    <m/>
    <m/>
    <m/>
    <m/>
    <m/>
    <m/>
    <m/>
    <m/>
    <m/>
    <m/>
    <n v="3365462"/>
    <n v="3173170"/>
    <n v="610002"/>
    <n v="666403"/>
    <n v="935538"/>
    <n v="672890"/>
    <n v="528945"/>
    <n v="500083"/>
    <n v="36500"/>
    <n v="36500"/>
    <m/>
    <m/>
    <n v="543"/>
    <n v="462"/>
    <n v="112"/>
    <n v="112"/>
    <n v="209"/>
    <n v="141"/>
    <n v="138"/>
    <n v="114"/>
    <n v="10"/>
    <n v="9"/>
    <n v="0"/>
    <n v="0"/>
    <n v="6197.9042357274402"/>
    <n v="6868.333333333333"/>
    <n v="5446.4464285714284"/>
    <n v="5950.0267857142853"/>
    <n v="4476.2583732057419"/>
    <n v="4772.2695035460993"/>
    <n v="3832.9347826086955"/>
    <n v="4386.6929824561403"/>
    <n v="3650"/>
    <n v="4055.5555555555557"/>
    <n v="0"/>
    <n v="0"/>
    <n v="55781.138121546959"/>
    <n v="61815"/>
    <n v="49018.017857142855"/>
    <n v="53550.241071428565"/>
    <n v="40286.325358851675"/>
    <n v="42950.425531914894"/>
    <n v="34496.413043478256"/>
    <n v="39480.23684210526"/>
    <n v="32850"/>
    <n v="36500"/>
    <n v="0"/>
    <n v="0"/>
    <n v="48730.384077229537"/>
    <n v="54225.360875743019"/>
    <n v="52"/>
    <n v="49"/>
    <n v="11"/>
    <n v="12"/>
    <n v="20"/>
    <n v="15"/>
    <n v="13"/>
    <n v="12"/>
    <n v="1"/>
    <n v="1"/>
    <n v="0"/>
    <n v="0"/>
    <n v="97"/>
    <n v="89"/>
    <n v="2900619.1823204421"/>
    <n v="3028935"/>
    <n v="539198.19642857136"/>
    <n v="642602.89285714272"/>
    <n v="805726.50717703346"/>
    <n v="644256.38297872338"/>
    <n v="448453.36956521735"/>
    <n v="473762.84210526315"/>
    <n v="32850"/>
    <n v="36500"/>
    <n v="0"/>
    <n v="0"/>
    <n v="4726847.2554912651"/>
    <n v="4826057.117941129"/>
  </r>
  <r>
    <x v="6"/>
    <s v="Hopkinsville Community College "/>
    <s v="Met the criteria for Two-Year 3 in 2015-16 and 2016-17."/>
    <n v="156860"/>
    <x v="7"/>
    <m/>
    <m/>
    <n v="22"/>
    <n v="20"/>
    <m/>
    <n v="3"/>
    <n v="1"/>
    <n v="2"/>
    <m/>
    <m/>
    <m/>
    <n v="18"/>
    <n v="14"/>
    <m/>
    <n v="1"/>
    <n v="2"/>
    <n v="2"/>
    <m/>
    <m/>
    <m/>
    <n v="5"/>
    <n v="12"/>
    <m/>
    <m/>
    <m/>
    <m/>
    <m/>
    <m/>
    <m/>
    <n v="9"/>
    <n v="9"/>
    <n v="1"/>
    <m/>
    <m/>
    <n v="2"/>
    <m/>
    <m/>
    <m/>
    <m/>
    <m/>
    <m/>
    <m/>
    <m/>
    <m/>
    <m/>
    <m/>
    <m/>
    <m/>
    <m/>
    <m/>
    <m/>
    <m/>
    <m/>
    <m/>
    <n v="1575349"/>
    <n v="1390474"/>
    <n v="871750"/>
    <n v="993956"/>
    <n v="498344"/>
    <n v="209351"/>
    <n v="445886"/>
    <n v="395977"/>
    <m/>
    <m/>
    <m/>
    <m/>
    <n v="257"/>
    <n v="209"/>
    <n v="175"/>
    <n v="184"/>
    <n v="120"/>
    <n v="45"/>
    <n v="114"/>
    <n v="91"/>
    <n v="0"/>
    <n v="0"/>
    <n v="0"/>
    <n v="0"/>
    <n v="6129.7626459143967"/>
    <n v="6652.985645933014"/>
    <n v="4981.4285714285716"/>
    <n v="5401.934782608696"/>
    <n v="4152.8666666666668"/>
    <n v="4652.2444444444445"/>
    <n v="3911.280701754386"/>
    <n v="4351.3956043956041"/>
    <n v="0"/>
    <n v="0"/>
    <n v="0"/>
    <n v="0"/>
    <n v="55167.863813229567"/>
    <n v="59876.870813397123"/>
    <n v="44832.857142857145"/>
    <n v="48617.413043478264"/>
    <n v="37375.800000000003"/>
    <n v="41870.199999999997"/>
    <n v="35201.526315789473"/>
    <n v="39162.560439560439"/>
    <n v="0"/>
    <n v="0"/>
    <n v="0"/>
    <n v="0"/>
    <n v="45801.254711276844"/>
    <n v="50870.567137470753"/>
    <n v="25"/>
    <n v="23"/>
    <n v="17"/>
    <n v="20"/>
    <n v="12"/>
    <n v="5"/>
    <n v="11"/>
    <n v="10"/>
    <n v="0"/>
    <n v="0"/>
    <n v="0"/>
    <n v="0"/>
    <n v="65"/>
    <n v="58"/>
    <n v="1379196.5953307392"/>
    <n v="1377168.0287081338"/>
    <n v="762158.57142857148"/>
    <n v="972348.2608695653"/>
    <n v="448509.60000000003"/>
    <n v="209351"/>
    <n v="387216.78947368421"/>
    <n v="391625.6043956044"/>
    <n v="0"/>
    <n v="0"/>
    <n v="0"/>
    <n v="0"/>
    <n v="2977081.5562329949"/>
    <n v="2950492.8939733035"/>
  </r>
  <r>
    <x v="6"/>
    <s v="Madisonville Community College"/>
    <s v="Met the criteria for Two-Year 3 in 2015-16 and 2016-17."/>
    <n v="157304"/>
    <x v="7"/>
    <m/>
    <m/>
    <n v="34"/>
    <n v="37"/>
    <n v="1"/>
    <n v="2"/>
    <n v="7"/>
    <n v="6"/>
    <m/>
    <m/>
    <m/>
    <n v="23"/>
    <n v="22"/>
    <m/>
    <m/>
    <n v="1"/>
    <n v="2"/>
    <m/>
    <m/>
    <m/>
    <n v="10"/>
    <n v="12"/>
    <m/>
    <m/>
    <n v="2"/>
    <n v="1"/>
    <m/>
    <m/>
    <m/>
    <n v="9"/>
    <n v="8"/>
    <m/>
    <m/>
    <n v="3"/>
    <n v="7"/>
    <m/>
    <m/>
    <m/>
    <n v="1"/>
    <m/>
    <m/>
    <m/>
    <m/>
    <m/>
    <m/>
    <m/>
    <m/>
    <m/>
    <m/>
    <m/>
    <m/>
    <m/>
    <m/>
    <m/>
    <n v="2856707"/>
    <n v="2632097"/>
    <n v="1183380"/>
    <n v="1190431"/>
    <n v="603150"/>
    <n v="554830"/>
    <n v="686843"/>
    <n v="526897"/>
    <m/>
    <n v="50490"/>
    <m/>
    <m/>
    <n v="464"/>
    <n v="393"/>
    <n v="244"/>
    <n v="218"/>
    <n v="132"/>
    <n v="112"/>
    <n v="164"/>
    <n v="114"/>
    <n v="0"/>
    <n v="9"/>
    <n v="0"/>
    <n v="0"/>
    <n v="6156.6961206896549"/>
    <n v="6697.4478371501273"/>
    <n v="4849.9180327868853"/>
    <n v="5460.6926605504586"/>
    <n v="4569.318181818182"/>
    <n v="4953.8392857142853"/>
    <n v="4188.0670731707314"/>
    <n v="4621.9035087719294"/>
    <n v="0"/>
    <n v="5610"/>
    <n v="0"/>
    <n v="0"/>
    <n v="55410.265086206891"/>
    <n v="60277.030534351143"/>
    <n v="43649.262295081964"/>
    <n v="49146.233944954125"/>
    <n v="41123.86363636364"/>
    <n v="44584.553571428565"/>
    <n v="37692.60365853658"/>
    <n v="41597.131578947367"/>
    <n v="0"/>
    <n v="50490"/>
    <n v="0"/>
    <n v="0"/>
    <n v="47845.809341361375"/>
    <n v="52701.265043144595"/>
    <n v="45"/>
    <n v="42"/>
    <n v="24"/>
    <n v="24"/>
    <n v="13"/>
    <n v="12"/>
    <n v="15"/>
    <n v="12"/>
    <n v="0"/>
    <n v="1"/>
    <n v="0"/>
    <n v="0"/>
    <n v="97"/>
    <n v="91"/>
    <n v="2493461.9288793099"/>
    <n v="2531635.2824427481"/>
    <n v="1047582.2950819671"/>
    <n v="1179509.6146788991"/>
    <n v="534610.22727272729"/>
    <n v="535014.64285714272"/>
    <n v="565389.05487804872"/>
    <n v="499165.57894736843"/>
    <n v="0"/>
    <n v="50490"/>
    <n v="0"/>
    <n v="0"/>
    <n v="4641043.5061120531"/>
    <n v="4795815.1189261582"/>
  </r>
  <r>
    <x v="6"/>
    <s v="Maysville Community and Technical College "/>
    <m/>
    <n v="157331"/>
    <x v="7"/>
    <m/>
    <m/>
    <n v="28"/>
    <n v="27"/>
    <n v="1"/>
    <n v="3"/>
    <n v="3"/>
    <n v="3"/>
    <m/>
    <m/>
    <m/>
    <n v="21"/>
    <n v="23"/>
    <m/>
    <m/>
    <n v="2"/>
    <n v="2"/>
    <m/>
    <m/>
    <m/>
    <n v="14"/>
    <n v="14"/>
    <m/>
    <m/>
    <n v="1"/>
    <n v="1"/>
    <m/>
    <m/>
    <m/>
    <n v="14"/>
    <n v="16"/>
    <m/>
    <m/>
    <n v="1"/>
    <m/>
    <m/>
    <m/>
    <m/>
    <m/>
    <m/>
    <m/>
    <m/>
    <m/>
    <m/>
    <m/>
    <m/>
    <m/>
    <m/>
    <m/>
    <m/>
    <m/>
    <m/>
    <m/>
    <m/>
    <n v="2108565"/>
    <n v="1990910"/>
    <n v="1280354"/>
    <n v="1150030"/>
    <n v="663536"/>
    <n v="662700"/>
    <n v="613393"/>
    <n v="589045"/>
    <m/>
    <m/>
    <m/>
    <m/>
    <n v="339"/>
    <n v="295"/>
    <n v="254"/>
    <n v="211"/>
    <n v="152"/>
    <n v="137"/>
    <n v="160"/>
    <n v="137"/>
    <n v="0"/>
    <n v="0"/>
    <n v="0"/>
    <n v="0"/>
    <n v="6219.9557522123896"/>
    <n v="6748.8474576271183"/>
    <n v="5040.7637795275587"/>
    <n v="5450.3791469194312"/>
    <n v="4365.3684210526317"/>
    <n v="4837.2262773722632"/>
    <n v="3833.7062500000002"/>
    <n v="4299.5985401459857"/>
    <n v="0"/>
    <n v="0"/>
    <n v="0"/>
    <n v="0"/>
    <n v="55979.601769911504"/>
    <n v="60739.627118644064"/>
    <n v="45366.874015748028"/>
    <n v="49053.412322274882"/>
    <n v="39288.315789473687"/>
    <n v="43535.036496350367"/>
    <n v="34503.356250000004"/>
    <n v="38696.386861313869"/>
    <n v="0"/>
    <n v="0"/>
    <n v="0"/>
    <n v="0"/>
    <n v="46324.462310594223"/>
    <n v="50651.387077339961"/>
    <n v="33"/>
    <n v="32"/>
    <n v="25"/>
    <n v="23"/>
    <n v="15"/>
    <n v="15"/>
    <n v="16"/>
    <n v="15"/>
    <n v="0"/>
    <n v="0"/>
    <n v="0"/>
    <n v="0"/>
    <n v="89"/>
    <n v="85"/>
    <n v="1847326.8584070797"/>
    <n v="1943668.0677966101"/>
    <n v="1134171.8503937006"/>
    <n v="1128228.4834123224"/>
    <n v="589324.73684210528"/>
    <n v="653025.54744525556"/>
    <n v="552053.70000000007"/>
    <n v="580445.80291970808"/>
    <n v="0"/>
    <n v="0"/>
    <n v="0"/>
    <n v="0"/>
    <n v="4122877.1456428859"/>
    <n v="4305367.9015738964"/>
  </r>
  <r>
    <x v="6"/>
    <s v="Owensboro Community and Technical College "/>
    <m/>
    <n v="247940"/>
    <x v="7"/>
    <m/>
    <m/>
    <n v="23"/>
    <n v="22"/>
    <n v="1"/>
    <n v="1"/>
    <m/>
    <m/>
    <m/>
    <m/>
    <m/>
    <n v="30"/>
    <n v="26"/>
    <n v="2"/>
    <n v="2"/>
    <n v="4"/>
    <n v="4"/>
    <m/>
    <m/>
    <m/>
    <n v="14"/>
    <n v="17"/>
    <m/>
    <m/>
    <m/>
    <n v="1"/>
    <m/>
    <m/>
    <m/>
    <n v="5"/>
    <n v="8"/>
    <m/>
    <m/>
    <n v="2"/>
    <n v="2"/>
    <m/>
    <m/>
    <m/>
    <m/>
    <m/>
    <m/>
    <m/>
    <m/>
    <m/>
    <m/>
    <m/>
    <m/>
    <m/>
    <m/>
    <m/>
    <m/>
    <m/>
    <m/>
    <m/>
    <n v="1409359"/>
    <n v="1463519"/>
    <n v="1658727"/>
    <n v="1845758"/>
    <n v="750708"/>
    <n v="582515"/>
    <n v="412113"/>
    <n v="295053"/>
    <m/>
    <m/>
    <m/>
    <m/>
    <n v="231"/>
    <n v="217"/>
    <n v="330"/>
    <n v="334"/>
    <n v="182"/>
    <n v="126"/>
    <n v="104"/>
    <n v="67"/>
    <n v="0"/>
    <n v="0"/>
    <n v="0"/>
    <n v="0"/>
    <n v="6101.121212121212"/>
    <n v="6744.3271889400921"/>
    <n v="5026.4454545454546"/>
    <n v="5526.2215568862275"/>
    <n v="4124.7692307692305"/>
    <n v="4623.1349206349205"/>
    <n v="3962.625"/>
    <n v="4403.7761194029854"/>
    <n v="0"/>
    <n v="0"/>
    <n v="0"/>
    <n v="0"/>
    <n v="54910.090909090912"/>
    <n v="60698.94470046083"/>
    <n v="45238.009090909094"/>
    <n v="49735.99401197605"/>
    <n v="37122.923076923078"/>
    <n v="41608.214285714283"/>
    <n v="35663.625"/>
    <n v="39633.985074626871"/>
    <n v="0"/>
    <n v="0"/>
    <n v="0"/>
    <n v="0"/>
    <n v="45004.786110877074"/>
    <n v="50706.461145241803"/>
    <n v="23"/>
    <n v="24"/>
    <n v="32"/>
    <n v="36"/>
    <n v="18"/>
    <n v="14"/>
    <n v="10"/>
    <n v="7"/>
    <n v="0"/>
    <n v="0"/>
    <n v="0"/>
    <n v="0"/>
    <n v="83"/>
    <n v="81"/>
    <n v="1262932.0909090911"/>
    <n v="1456774.67281106"/>
    <n v="1447616.290909091"/>
    <n v="1790495.7844311378"/>
    <n v="668212.61538461538"/>
    <n v="582515"/>
    <n v="356636.25"/>
    <n v="277437.89552238811"/>
    <n v="0"/>
    <n v="0"/>
    <n v="0"/>
    <n v="0"/>
    <n v="3735397.2472027973"/>
    <n v="4107223.352764586"/>
  </r>
  <r>
    <x v="6"/>
    <s v="Somerset Community and Technical College "/>
    <m/>
    <n v="157711"/>
    <x v="7"/>
    <m/>
    <m/>
    <n v="43"/>
    <n v="43"/>
    <n v="2"/>
    <n v="2"/>
    <n v="7"/>
    <n v="8"/>
    <m/>
    <m/>
    <m/>
    <n v="50"/>
    <n v="43"/>
    <n v="2"/>
    <n v="1"/>
    <n v="3"/>
    <n v="3"/>
    <m/>
    <m/>
    <m/>
    <n v="19"/>
    <n v="36"/>
    <n v="1"/>
    <n v="4"/>
    <n v="2"/>
    <n v="3"/>
    <m/>
    <m/>
    <m/>
    <n v="12"/>
    <n v="11"/>
    <n v="1"/>
    <n v="1"/>
    <n v="1"/>
    <n v="1"/>
    <m/>
    <m/>
    <m/>
    <m/>
    <m/>
    <m/>
    <m/>
    <m/>
    <m/>
    <m/>
    <m/>
    <m/>
    <m/>
    <m/>
    <m/>
    <m/>
    <m/>
    <m/>
    <m/>
    <n v="3463099"/>
    <n v="3390841"/>
    <n v="2364511"/>
    <n v="2711296"/>
    <n v="1854078"/>
    <n v="956549"/>
    <n v="500948"/>
    <n v="538810"/>
    <m/>
    <m/>
    <m/>
    <m/>
    <n v="548"/>
    <n v="484"/>
    <n v="477"/>
    <n v="503"/>
    <n v="440"/>
    <n v="203"/>
    <n v="133"/>
    <n v="129"/>
    <n v="0"/>
    <n v="0"/>
    <n v="0"/>
    <n v="0"/>
    <n v="6319.5237226277368"/>
    <n v="7005.8698347107438"/>
    <n v="4957.046121593291"/>
    <n v="5390.2504970178925"/>
    <n v="4213.8136363636368"/>
    <n v="4712.0640394088668"/>
    <n v="3766.5263157894738"/>
    <n v="4176.8217054263569"/>
    <n v="0"/>
    <n v="0"/>
    <n v="0"/>
    <n v="0"/>
    <n v="56875.713503649633"/>
    <n v="63052.828512396693"/>
    <n v="44613.415094339616"/>
    <n v="48512.254473161032"/>
    <n v="37924.322727272731"/>
    <n v="42408.576354679804"/>
    <n v="33898.736842105267"/>
    <n v="37591.395348837214"/>
    <n v="0"/>
    <n v="0"/>
    <n v="0"/>
    <n v="0"/>
    <n v="46042.774239406972"/>
    <n v="51791.533519966164"/>
    <n v="53"/>
    <n v="52"/>
    <n v="47"/>
    <n v="55"/>
    <n v="43"/>
    <n v="22"/>
    <n v="13"/>
    <n v="14"/>
    <n v="0"/>
    <n v="0"/>
    <n v="0"/>
    <n v="0"/>
    <n v="156"/>
    <n v="143"/>
    <n v="3014412.8156934306"/>
    <n v="3278747.0826446279"/>
    <n v="2096830.5094339619"/>
    <n v="2668173.9960238566"/>
    <n v="1630745.8772727274"/>
    <n v="932988.67980295571"/>
    <n v="440683.57894736849"/>
    <n v="526279.53488372103"/>
    <n v="0"/>
    <n v="0"/>
    <n v="0"/>
    <n v="0"/>
    <n v="7182672.7813474881"/>
    <n v="7406189.2933551613"/>
  </r>
  <r>
    <x v="6"/>
    <s v="Southeast Kentucky Community and Technical College"/>
    <s v="Met the criteria for Two-Year 3 in 2015-16 and 2016-17."/>
    <n v="157739"/>
    <x v="7"/>
    <m/>
    <m/>
    <n v="33"/>
    <n v="33"/>
    <m/>
    <m/>
    <n v="11"/>
    <n v="11"/>
    <m/>
    <m/>
    <m/>
    <n v="19"/>
    <n v="19"/>
    <n v="2"/>
    <n v="2"/>
    <n v="1"/>
    <n v="1"/>
    <m/>
    <m/>
    <m/>
    <n v="12"/>
    <n v="14"/>
    <n v="1"/>
    <n v="1"/>
    <m/>
    <m/>
    <m/>
    <m/>
    <m/>
    <n v="8"/>
    <n v="9"/>
    <m/>
    <m/>
    <m/>
    <m/>
    <m/>
    <m/>
    <m/>
    <m/>
    <m/>
    <m/>
    <m/>
    <m/>
    <m/>
    <m/>
    <m/>
    <m/>
    <m/>
    <m/>
    <m/>
    <m/>
    <m/>
    <m/>
    <m/>
    <n v="2884631"/>
    <n v="2887930"/>
    <n v="1125095"/>
    <n v="1100733"/>
    <n v="624606"/>
    <n v="535321"/>
    <n v="364961"/>
    <n v="343680"/>
    <m/>
    <m/>
    <m/>
    <m/>
    <n v="462"/>
    <n v="418"/>
    <n v="224"/>
    <n v="202"/>
    <n v="151"/>
    <n v="118"/>
    <n v="90"/>
    <n v="72"/>
    <n v="0"/>
    <n v="0"/>
    <n v="0"/>
    <n v="0"/>
    <n v="6243.7900432900433"/>
    <n v="6908.923444976077"/>
    <n v="5022.7455357142853"/>
    <n v="5449.1732673267325"/>
    <n v="4136.4635761589407"/>
    <n v="4536.6186440677966"/>
    <n v="4055.1222222222223"/>
    <n v="4773.333333333333"/>
    <n v="0"/>
    <n v="0"/>
    <n v="0"/>
    <n v="0"/>
    <n v="56194.110389610389"/>
    <n v="62180.311004784693"/>
    <n v="45204.709821428565"/>
    <n v="49042.559405940592"/>
    <n v="37228.172185430463"/>
    <n v="40829.567796610172"/>
    <n v="36496.1"/>
    <n v="42960"/>
    <n v="0"/>
    <n v="0"/>
    <n v="0"/>
    <n v="0"/>
    <n v="48377.021733286027"/>
    <n v="53900.395086174154"/>
    <n v="44"/>
    <n v="44"/>
    <n v="22"/>
    <n v="22"/>
    <n v="15"/>
    <n v="13"/>
    <n v="9"/>
    <n v="8"/>
    <n v="0"/>
    <n v="0"/>
    <n v="0"/>
    <n v="0"/>
    <n v="90"/>
    <n v="87"/>
    <n v="2472540.8571428573"/>
    <n v="2735933.6842105263"/>
    <n v="994503.61607142841"/>
    <n v="1078936.3069306931"/>
    <n v="558422.58278145699"/>
    <n v="530784.38135593222"/>
    <n v="328464.89999999997"/>
    <n v="343680"/>
    <n v="0"/>
    <n v="0"/>
    <n v="0"/>
    <n v="0"/>
    <n v="4353931.9559957422"/>
    <n v="4689334.3724971516"/>
  </r>
  <r>
    <x v="6"/>
    <s v="West Kentucky Community and Technical College"/>
    <m/>
    <n v="157483"/>
    <x v="7"/>
    <m/>
    <m/>
    <n v="29"/>
    <n v="31"/>
    <n v="4"/>
    <n v="5"/>
    <n v="7"/>
    <n v="7"/>
    <m/>
    <m/>
    <m/>
    <n v="23"/>
    <n v="28"/>
    <n v="1"/>
    <n v="1"/>
    <n v="11"/>
    <n v="8"/>
    <m/>
    <m/>
    <m/>
    <n v="10"/>
    <n v="14"/>
    <m/>
    <m/>
    <n v="12"/>
    <n v="17"/>
    <m/>
    <m/>
    <m/>
    <n v="11"/>
    <n v="5"/>
    <n v="1"/>
    <n v="1"/>
    <n v="12"/>
    <n v="12"/>
    <m/>
    <m/>
    <m/>
    <m/>
    <m/>
    <m/>
    <m/>
    <m/>
    <m/>
    <m/>
    <m/>
    <m/>
    <m/>
    <m/>
    <m/>
    <m/>
    <m/>
    <m/>
    <m/>
    <n v="2782472"/>
    <n v="2562768"/>
    <n v="1912235"/>
    <n v="1844013"/>
    <n v="1514698"/>
    <n v="1082113"/>
    <n v="832839"/>
    <n v="1099063"/>
    <m/>
    <m/>
    <m/>
    <m/>
    <n v="449"/>
    <n v="378"/>
    <n v="387"/>
    <n v="338"/>
    <n v="344"/>
    <n v="222"/>
    <n v="205"/>
    <n v="241"/>
    <n v="0"/>
    <n v="0"/>
    <n v="0"/>
    <n v="0"/>
    <n v="6197.042316258352"/>
    <n v="6779.8095238095239"/>
    <n v="4941.1757105943152"/>
    <n v="5455.6597633136098"/>
    <n v="4403.1918604651164"/>
    <n v="4874.3828828828828"/>
    <n v="4062.6292682926828"/>
    <n v="4560.427385892116"/>
    <n v="0"/>
    <n v="0"/>
    <n v="0"/>
    <n v="0"/>
    <n v="55773.38084632517"/>
    <n v="61018.285714285717"/>
    <n v="44470.58139534884"/>
    <n v="49100.93786982249"/>
    <n v="39628.726744186046"/>
    <n v="43869.445945945947"/>
    <n v="36563.663414634146"/>
    <n v="41043.846473029043"/>
    <n v="0"/>
    <n v="0"/>
    <n v="0"/>
    <n v="0"/>
    <n v="45971.343864752489"/>
    <n v="50491.275869245648"/>
    <n v="43"/>
    <n v="40"/>
    <n v="37"/>
    <n v="35"/>
    <n v="31"/>
    <n v="22"/>
    <n v="18"/>
    <n v="24"/>
    <n v="0"/>
    <n v="0"/>
    <n v="0"/>
    <n v="0"/>
    <n v="129"/>
    <n v="121"/>
    <n v="2398255.3763919822"/>
    <n v="2440731.4285714286"/>
    <n v="1645411.5116279072"/>
    <n v="1718532.825443787"/>
    <n v="1228490.5290697673"/>
    <n v="965127.81081081089"/>
    <n v="658145.94146341458"/>
    <n v="985052.31535269704"/>
    <n v="0"/>
    <n v="0"/>
    <n v="0"/>
    <n v="0"/>
    <n v="5930303.3585530715"/>
    <n v="6109444.3801787235"/>
  </r>
  <r>
    <x v="6"/>
    <s v="Henderson Community College "/>
    <m/>
    <n v="156851"/>
    <x v="9"/>
    <m/>
    <m/>
    <n v="14"/>
    <n v="18"/>
    <n v="2"/>
    <n v="2"/>
    <m/>
    <n v="1"/>
    <m/>
    <m/>
    <m/>
    <n v="8"/>
    <n v="8"/>
    <m/>
    <m/>
    <n v="1"/>
    <m/>
    <m/>
    <m/>
    <m/>
    <n v="5"/>
    <n v="6"/>
    <m/>
    <m/>
    <m/>
    <m/>
    <m/>
    <m/>
    <m/>
    <n v="5"/>
    <n v="6"/>
    <m/>
    <m/>
    <n v="2"/>
    <m/>
    <m/>
    <m/>
    <m/>
    <m/>
    <m/>
    <m/>
    <m/>
    <m/>
    <m/>
    <m/>
    <m/>
    <m/>
    <m/>
    <m/>
    <m/>
    <m/>
    <m/>
    <m/>
    <m/>
    <n v="1328822"/>
    <n v="995911"/>
    <n v="413527"/>
    <n v="465280"/>
    <n v="266266"/>
    <n v="216946"/>
    <n v="253185"/>
    <n v="307775"/>
    <m/>
    <m/>
    <m/>
    <m/>
    <n v="214"/>
    <n v="146"/>
    <n v="80"/>
    <n v="83"/>
    <n v="60"/>
    <n v="45"/>
    <n v="60"/>
    <n v="67"/>
    <n v="0"/>
    <n v="0"/>
    <n v="0"/>
    <n v="0"/>
    <n v="6209.4485981308408"/>
    <n v="6821.3082191780823"/>
    <n v="5169.0874999999996"/>
    <n v="5605.7831325301204"/>
    <n v="4437.7666666666664"/>
    <n v="4821.0222222222219"/>
    <n v="4219.75"/>
    <n v="4593.6567164179105"/>
    <n v="0"/>
    <n v="0"/>
    <n v="0"/>
    <n v="0"/>
    <n v="55885.037383177565"/>
    <n v="61391.773972602743"/>
    <n v="46521.787499999999"/>
    <n v="50452.048192771086"/>
    <n v="39939.899999999994"/>
    <n v="43389.2"/>
    <n v="37977.75"/>
    <n v="41342.910447761198"/>
    <n v="0"/>
    <n v="0"/>
    <n v="0"/>
    <n v="0"/>
    <n v="49104.048415773868"/>
    <n v="52504.951092727359"/>
    <n v="21"/>
    <n v="16"/>
    <n v="8"/>
    <n v="9"/>
    <n v="6"/>
    <n v="5"/>
    <n v="6"/>
    <n v="7"/>
    <n v="0"/>
    <n v="0"/>
    <n v="0"/>
    <n v="0"/>
    <n v="41"/>
    <n v="37"/>
    <n v="1173585.7850467288"/>
    <n v="982268.38356164389"/>
    <n v="372174.3"/>
    <n v="454068.43373493978"/>
    <n v="239639.39999999997"/>
    <n v="216946"/>
    <n v="227866.5"/>
    <n v="289400.3731343284"/>
    <n v="0"/>
    <n v="0"/>
    <n v="0"/>
    <n v="0"/>
    <n v="2013265.9850467285"/>
    <n v="1942683.1904309122"/>
  </r>
  <r>
    <x v="6"/>
    <s v="Gateway Community and Technical College"/>
    <m/>
    <n v="157438"/>
    <x v="10"/>
    <m/>
    <m/>
    <n v="5"/>
    <n v="7"/>
    <m/>
    <m/>
    <m/>
    <m/>
    <m/>
    <m/>
    <m/>
    <n v="12"/>
    <n v="14"/>
    <n v="3"/>
    <n v="1"/>
    <n v="11"/>
    <n v="10"/>
    <m/>
    <m/>
    <m/>
    <n v="15"/>
    <n v="16"/>
    <n v="2"/>
    <m/>
    <n v="3"/>
    <n v="6"/>
    <m/>
    <m/>
    <m/>
    <n v="15"/>
    <n v="16"/>
    <n v="5"/>
    <n v="3"/>
    <n v="13"/>
    <n v="12"/>
    <m/>
    <m/>
    <m/>
    <m/>
    <m/>
    <m/>
    <m/>
    <m/>
    <m/>
    <m/>
    <m/>
    <m/>
    <m/>
    <m/>
    <m/>
    <m/>
    <m/>
    <m/>
    <m/>
    <n v="424641"/>
    <n v="293915"/>
    <n v="1382897"/>
    <n v="1459441"/>
    <n v="1154519"/>
    <n v="1042927"/>
    <n v="1476465"/>
    <n v="1576981"/>
    <m/>
    <m/>
    <m/>
    <m/>
    <n v="70"/>
    <n v="45"/>
    <n v="271"/>
    <n v="259"/>
    <n v="232"/>
    <n v="188"/>
    <n v="337"/>
    <n v="328"/>
    <n v="0"/>
    <n v="0"/>
    <n v="0"/>
    <n v="0"/>
    <n v="6066.3"/>
    <n v="6531.4444444444443"/>
    <n v="5102.9409594095941"/>
    <n v="5634.9073359073363"/>
    <n v="4976.375"/>
    <n v="5547.4840425531911"/>
    <n v="4381.2017804154302"/>
    <n v="4807.8689024390242"/>
    <n v="0"/>
    <n v="0"/>
    <n v="0"/>
    <n v="0"/>
    <n v="54596.700000000004"/>
    <n v="58783"/>
    <n v="45926.468634686345"/>
    <n v="50714.166023166028"/>
    <n v="44787.375"/>
    <n v="49927.356382978716"/>
    <n v="39430.816023738873"/>
    <n v="43270.820121951219"/>
    <n v="0"/>
    <n v="0"/>
    <n v="0"/>
    <n v="0"/>
    <n v="43976.660736506637"/>
    <n v="48082.946527217631"/>
    <n v="7"/>
    <n v="5"/>
    <n v="25"/>
    <n v="26"/>
    <n v="22"/>
    <n v="20"/>
    <n v="31"/>
    <n v="33"/>
    <n v="0"/>
    <n v="0"/>
    <n v="0"/>
    <n v="0"/>
    <n v="85"/>
    <n v="84"/>
    <n v="382176.9"/>
    <n v="293915"/>
    <n v="1148161.7158671587"/>
    <n v="1318568.3166023167"/>
    <n v="985322.25"/>
    <n v="998547.12765957438"/>
    <n v="1222355.2967359051"/>
    <n v="1427937.0640243902"/>
    <n v="0"/>
    <n v="0"/>
    <n v="0"/>
    <n v="0"/>
    <n v="3738016.162603064"/>
    <n v="4038967.508286281"/>
  </r>
  <r>
    <x v="6"/>
    <s v="Southcentral Kentucky Community and Technical College"/>
    <m/>
    <n v="156338"/>
    <x v="10"/>
    <m/>
    <m/>
    <n v="8"/>
    <n v="6"/>
    <m/>
    <m/>
    <n v="5"/>
    <n v="3"/>
    <m/>
    <m/>
    <m/>
    <n v="15"/>
    <n v="16"/>
    <m/>
    <m/>
    <n v="7"/>
    <n v="9"/>
    <m/>
    <m/>
    <m/>
    <n v="22"/>
    <n v="17"/>
    <m/>
    <m/>
    <n v="7"/>
    <n v="6"/>
    <m/>
    <m/>
    <m/>
    <n v="11"/>
    <n v="24"/>
    <m/>
    <m/>
    <n v="3"/>
    <n v="4"/>
    <m/>
    <m/>
    <m/>
    <m/>
    <m/>
    <m/>
    <m/>
    <m/>
    <m/>
    <m/>
    <m/>
    <m/>
    <m/>
    <m/>
    <m/>
    <m/>
    <m/>
    <m/>
    <m/>
    <n v="541331"/>
    <n v="779635"/>
    <n v="1296466"/>
    <n v="1118316"/>
    <n v="1007635"/>
    <n v="1251707"/>
    <n v="1060059"/>
    <n v="518772"/>
    <m/>
    <m/>
    <m/>
    <m/>
    <n v="96"/>
    <n v="127"/>
    <n v="268"/>
    <n v="212"/>
    <n v="242"/>
    <n v="275"/>
    <n v="288"/>
    <n v="132"/>
    <n v="0"/>
    <n v="0"/>
    <n v="0"/>
    <n v="0"/>
    <n v="5638.864583333333"/>
    <n v="6138.858267716535"/>
    <n v="4837.559701492537"/>
    <n v="5275.0754716981128"/>
    <n v="4163.7809917355371"/>
    <n v="4551.6618181818185"/>
    <n v="3680.7604166666665"/>
    <n v="3930.090909090909"/>
    <n v="0"/>
    <n v="0"/>
    <n v="0"/>
    <n v="0"/>
    <n v="50749.78125"/>
    <n v="55249.724409448812"/>
    <n v="43538.037313432833"/>
    <n v="47475.679245283012"/>
    <n v="37474.02892561983"/>
    <n v="40964.956363636367"/>
    <n v="33126.84375"/>
    <n v="35370.818181818184"/>
    <n v="0"/>
    <n v="0"/>
    <n v="0"/>
    <n v="0"/>
    <n v="39231.214757353846"/>
    <n v="44178.032689871419"/>
    <n v="9"/>
    <n v="13"/>
    <n v="25"/>
    <n v="22"/>
    <n v="23"/>
    <n v="29"/>
    <n v="28"/>
    <n v="14"/>
    <n v="0"/>
    <n v="0"/>
    <n v="0"/>
    <n v="0"/>
    <n v="85"/>
    <n v="78"/>
    <n v="456748.03125"/>
    <n v="718246.4173228346"/>
    <n v="1088450.9328358208"/>
    <n v="1044464.9433962263"/>
    <n v="861902.66528925614"/>
    <n v="1187983.7345454546"/>
    <n v="927551.625"/>
    <n v="495191.45454545459"/>
    <n v="0"/>
    <n v="0"/>
    <n v="0"/>
    <n v="0"/>
    <n v="3334653.2543750769"/>
    <n v="3445886.5498099709"/>
  </r>
  <r>
    <x v="7"/>
    <s v="Louisiana State University and A&amp;M College"/>
    <m/>
    <n v="159391"/>
    <x v="1"/>
    <n v="1"/>
    <n v="374"/>
    <n v="372"/>
    <n v="0"/>
    <m/>
    <n v="0"/>
    <m/>
    <n v="51"/>
    <n v="52"/>
    <m/>
    <n v="278"/>
    <n v="276"/>
    <n v="0"/>
    <m/>
    <n v="0"/>
    <m/>
    <n v="25"/>
    <n v="25"/>
    <m/>
    <n v="253"/>
    <n v="273"/>
    <n v="0"/>
    <m/>
    <n v="0"/>
    <m/>
    <n v="28"/>
    <n v="34"/>
    <n v="2"/>
    <n v="228"/>
    <n v="231"/>
    <n v="0"/>
    <m/>
    <n v="0"/>
    <m/>
    <n v="19"/>
    <n v="17"/>
    <m/>
    <n v="17"/>
    <n v="21"/>
    <n v="0"/>
    <m/>
    <n v="0"/>
    <m/>
    <n v="6"/>
    <n v="3"/>
    <m/>
    <n v="0"/>
    <m/>
    <n v="0"/>
    <m/>
    <n v="0"/>
    <m/>
    <n v="0"/>
    <m/>
    <n v="51024496"/>
    <n v="51515622"/>
    <n v="25673639"/>
    <n v="25930724"/>
    <n v="21952802"/>
    <n v="24169124"/>
    <n v="12037554"/>
    <n v="12073801"/>
    <n v="1709743"/>
    <n v="1890116"/>
    <n v="0"/>
    <m/>
    <n v="3978"/>
    <n v="3972"/>
    <n v="2802"/>
    <n v="2784"/>
    <n v="2613"/>
    <n v="2865"/>
    <n v="2280"/>
    <n v="2283"/>
    <n v="225"/>
    <n v="225"/>
    <n v="0"/>
    <n v="0"/>
    <n v="12826.670688788336"/>
    <n v="12969.69335347432"/>
    <n v="9162.6120628122771"/>
    <n v="9314.1968390804595"/>
    <n v="8401.3784921546121"/>
    <n v="8435.9944153577653"/>
    <n v="5279.628947368421"/>
    <n v="5288.5681121331581"/>
    <n v="7598.8577777777782"/>
    <n v="8400.5155555555557"/>
    <n v="0"/>
    <n v="0"/>
    <n v="115440.03619909502"/>
    <n v="116727.24018126888"/>
    <n v="82463.508565310491"/>
    <n v="83827.77155172413"/>
    <n v="75612.406429391514"/>
    <n v="75923.94973821989"/>
    <n v="47516.660526315791"/>
    <n v="47597.113009198423"/>
    <n v="68389.72"/>
    <n v="75604.639999999999"/>
    <n v="0"/>
    <n v="0"/>
    <n v="84914.091787774421"/>
    <n v="85622.513059694538"/>
    <n v="425"/>
    <n v="424"/>
    <n v="303"/>
    <n v="301"/>
    <n v="281"/>
    <n v="307"/>
    <n v="247"/>
    <n v="248"/>
    <n v="23"/>
    <n v="24"/>
    <n v="0"/>
    <n v="0"/>
    <n v="1279"/>
    <n v="1304"/>
    <n v="49062015.384615384"/>
    <n v="49492349.836858004"/>
    <n v="24986443.095289078"/>
    <n v="25232159.237068962"/>
    <n v="21247086.206659015"/>
    <n v="23308652.569633506"/>
    <n v="11736615.15"/>
    <n v="11804084.02628121"/>
    <n v="1572963.56"/>
    <n v="1814511.3599999999"/>
    <n v="0"/>
    <n v="0"/>
    <n v="108605123.39656349"/>
    <n v="111651757.02984168"/>
  </r>
  <r>
    <x v="7"/>
    <s v="Louisiana Tech University "/>
    <m/>
    <n v="159647"/>
    <x v="2"/>
    <m/>
    <n v="38"/>
    <n v="43"/>
    <n v="1"/>
    <n v="2"/>
    <n v="0"/>
    <n v="0"/>
    <n v="24"/>
    <n v="19"/>
    <m/>
    <n v="112"/>
    <n v="105"/>
    <n v="0"/>
    <n v="0"/>
    <n v="0"/>
    <n v="1"/>
    <n v="14"/>
    <n v="15"/>
    <m/>
    <n v="93"/>
    <n v="94"/>
    <n v="1"/>
    <n v="0"/>
    <n v="0"/>
    <n v="1"/>
    <n v="4"/>
    <n v="5"/>
    <m/>
    <n v="46"/>
    <n v="54"/>
    <n v="0"/>
    <n v="0"/>
    <n v="0"/>
    <n v="0"/>
    <n v="8"/>
    <n v="8"/>
    <m/>
    <n v="24"/>
    <n v="27"/>
    <n v="0"/>
    <n v="2"/>
    <n v="0"/>
    <n v="0"/>
    <n v="4"/>
    <n v="7"/>
    <m/>
    <n v="0"/>
    <m/>
    <n v="0"/>
    <m/>
    <n v="0"/>
    <m/>
    <n v="0"/>
    <m/>
    <n v="5946381"/>
    <n v="6004389"/>
    <n v="9200336"/>
    <n v="8747440"/>
    <n v="6559349"/>
    <n v="6826711"/>
    <n v="2341693"/>
    <n v="2595155"/>
    <n v="1809408"/>
    <n v="2133375"/>
    <n v="0"/>
    <m/>
    <n v="640"/>
    <n v="635"/>
    <n v="1176"/>
    <n v="1136"/>
    <n v="895"/>
    <n v="917"/>
    <n v="510"/>
    <n v="582"/>
    <n v="264"/>
    <n v="347"/>
    <n v="0"/>
    <n v="0"/>
    <n v="9291.2203124999996"/>
    <n v="9455.7307086614164"/>
    <n v="7823.4149659863942"/>
    <n v="7700.211267605634"/>
    <n v="7328.8815642458103"/>
    <n v="7444.6139585605233"/>
    <n v="4591.5549019607843"/>
    <n v="4459.0292096219928"/>
    <n v="6853.818181818182"/>
    <n v="6148.0547550432275"/>
    <n v="0"/>
    <n v="0"/>
    <n v="83620.982812499991"/>
    <n v="85101.576377952748"/>
    <n v="70410.734693877544"/>
    <n v="69301.901408450707"/>
    <n v="65959.934078212289"/>
    <n v="67001.525627044713"/>
    <n v="41323.99411764706"/>
    <n v="40131.262886597935"/>
    <n v="61684.36363636364"/>
    <n v="55332.492795389044"/>
    <n v="0"/>
    <n v="0"/>
    <n v="66565.327621821139"/>
    <n v="65306.24428438396"/>
    <n v="63"/>
    <n v="64"/>
    <n v="126"/>
    <n v="121"/>
    <n v="98"/>
    <n v="100"/>
    <n v="54"/>
    <n v="62"/>
    <n v="28"/>
    <n v="36"/>
    <n v="0"/>
    <n v="0"/>
    <n v="369"/>
    <n v="383"/>
    <n v="5268121.9171874998"/>
    <n v="5446500.8881889759"/>
    <n v="8871752.5714285709"/>
    <n v="8385530.0704225358"/>
    <n v="6464073.539664804"/>
    <n v="6700152.5627044709"/>
    <n v="2231495.6823529415"/>
    <n v="2488138.2989690718"/>
    <n v="1727162.1818181819"/>
    <n v="1991969.7406340055"/>
    <n v="0"/>
    <n v="0"/>
    <n v="24562605.892452002"/>
    <n v="25012291.560919058"/>
  </r>
  <r>
    <x v="7"/>
    <s v="University of Louisiana at Lafayette"/>
    <m/>
    <n v="160658"/>
    <x v="2"/>
    <n v="0"/>
    <n v="133"/>
    <n v="144"/>
    <n v="0"/>
    <n v="0"/>
    <n v="0"/>
    <n v="0"/>
    <n v="1"/>
    <n v="1"/>
    <n v="0"/>
    <n v="138"/>
    <n v="148"/>
    <n v="0"/>
    <n v="0"/>
    <n v="0"/>
    <n v="0"/>
    <n v="2"/>
    <n v="2"/>
    <n v="0"/>
    <n v="132"/>
    <n v="135"/>
    <n v="0"/>
    <n v="0"/>
    <n v="0"/>
    <n v="0"/>
    <n v="1"/>
    <n v="1"/>
    <n v="0"/>
    <n v="173"/>
    <n v="156"/>
    <n v="0"/>
    <n v="0"/>
    <n v="0"/>
    <n v="0"/>
    <n v="19"/>
    <n v="23"/>
    <n v="0"/>
    <n v="2"/>
    <n v="0"/>
    <n v="0"/>
    <n v="0"/>
    <n v="0"/>
    <n v="0"/>
    <n v="0"/>
    <n v="0"/>
    <m/>
    <n v="0"/>
    <m/>
    <n v="0"/>
    <m/>
    <n v="0"/>
    <m/>
    <n v="0"/>
    <m/>
    <n v="14717991"/>
    <n v="15261014"/>
    <n v="11448764"/>
    <n v="12152968"/>
    <n v="8479376"/>
    <n v="9086487"/>
    <n v="9653585"/>
    <n v="9573316"/>
    <n v="100321"/>
    <n v="0"/>
    <n v="0"/>
    <m/>
    <n v="1209"/>
    <n v="1308"/>
    <n v="1266"/>
    <n v="1356"/>
    <n v="1200"/>
    <n v="1227"/>
    <n v="1785"/>
    <n v="1680"/>
    <n v="18"/>
    <n v="0"/>
    <n v="0"/>
    <n v="0"/>
    <n v="12173.689826302729"/>
    <n v="11667.441896024466"/>
    <n v="9043.2575039494477"/>
    <n v="8962.3657817109142"/>
    <n v="7066.1466666666665"/>
    <n v="7405.4498777506114"/>
    <n v="5408.1708683473389"/>
    <n v="5698.4023809523806"/>
    <n v="5573.3888888888887"/>
    <n v="0"/>
    <n v="0"/>
    <n v="0"/>
    <n v="109563.20843672456"/>
    <n v="105006.97706422019"/>
    <n v="81389.317535545037"/>
    <n v="80661.292035398234"/>
    <n v="63595.32"/>
    <n v="66649.048899755508"/>
    <n v="48673.537815126052"/>
    <n v="51285.621428571423"/>
    <n v="50160.5"/>
    <n v="0"/>
    <n v="0"/>
    <n v="0"/>
    <n v="73177.690858571703"/>
    <n v="74704.266173283118"/>
    <n v="134"/>
    <n v="145"/>
    <n v="140"/>
    <n v="150"/>
    <n v="133"/>
    <n v="136"/>
    <n v="192"/>
    <n v="179"/>
    <n v="2"/>
    <n v="0"/>
    <n v="0"/>
    <n v="0"/>
    <n v="601"/>
    <n v="610"/>
    <n v="14681469.93052109"/>
    <n v="15226011.674311928"/>
    <n v="11394504.454976305"/>
    <n v="12099193.805309735"/>
    <n v="8458177.5600000005"/>
    <n v="9064270.6503667496"/>
    <n v="9345319.2605042011"/>
    <n v="9180126.2357142847"/>
    <n v="100321"/>
    <n v="0"/>
    <n v="0"/>
    <n v="0"/>
    <n v="43979792.206001595"/>
    <n v="45569602.365702704"/>
  </r>
  <r>
    <x v="7"/>
    <s v="University of New Orleans"/>
    <m/>
    <n v="159939"/>
    <x v="2"/>
    <m/>
    <n v="90"/>
    <n v="88"/>
    <n v="0"/>
    <m/>
    <n v="0"/>
    <m/>
    <n v="1"/>
    <n v="2"/>
    <m/>
    <n v="73"/>
    <n v="68"/>
    <n v="0"/>
    <m/>
    <n v="0"/>
    <m/>
    <n v="2"/>
    <n v="2"/>
    <n v="1"/>
    <n v="44"/>
    <n v="47"/>
    <n v="0"/>
    <m/>
    <n v="0"/>
    <m/>
    <n v="2"/>
    <n v="2"/>
    <n v="3"/>
    <n v="52"/>
    <n v="57"/>
    <n v="0"/>
    <m/>
    <n v="0"/>
    <m/>
    <n v="2"/>
    <n v="1"/>
    <m/>
    <n v="0"/>
    <m/>
    <n v="0"/>
    <m/>
    <n v="0"/>
    <m/>
    <n v="0"/>
    <m/>
    <m/>
    <n v="0"/>
    <m/>
    <n v="0"/>
    <m/>
    <n v="0"/>
    <m/>
    <n v="0"/>
    <m/>
    <n v="7861769"/>
    <n v="7849574"/>
    <n v="5047432"/>
    <n v="4721966"/>
    <n v="3259647"/>
    <n v="3431116"/>
    <n v="2162926"/>
    <n v="2281226"/>
    <n v="0"/>
    <n v="0"/>
    <n v="0"/>
    <m/>
    <n v="822"/>
    <n v="816"/>
    <n v="681"/>
    <n v="636"/>
    <n v="420"/>
    <n v="447"/>
    <n v="492"/>
    <n v="525"/>
    <n v="0"/>
    <n v="0"/>
    <n v="0"/>
    <n v="0"/>
    <n v="9564.1958637469579"/>
    <n v="9619.5759803921574"/>
    <n v="7411.7944199706317"/>
    <n v="7424.4748427672957"/>
    <n v="7761.0642857142857"/>
    <n v="7675.8747203579414"/>
    <n v="4396.1910569105694"/>
    <n v="4345.1923809523805"/>
    <n v="0"/>
    <n v="0"/>
    <n v="0"/>
    <n v="0"/>
    <n v="86077.762773722614"/>
    <n v="86576.183823529413"/>
    <n v="66706.149779735686"/>
    <n v="66820.273584905663"/>
    <n v="69849.578571428574"/>
    <n v="69082.872483221479"/>
    <n v="39565.719512195123"/>
    <n v="39106.731428571424"/>
    <n v="0"/>
    <n v="0"/>
    <n v="0"/>
    <n v="0"/>
    <n v="68367.169600876645"/>
    <n v="67874.632470397148"/>
    <n v="91"/>
    <n v="90"/>
    <n v="75"/>
    <n v="70"/>
    <n v="46"/>
    <n v="49"/>
    <n v="54"/>
    <n v="58"/>
    <n v="0"/>
    <n v="0"/>
    <n v="0"/>
    <n v="0"/>
    <n v="266"/>
    <n v="267"/>
    <n v="7833076.412408758"/>
    <n v="7791856.5441176472"/>
    <n v="5002961.2334801769"/>
    <n v="4677419.1509433966"/>
    <n v="3213080.6142857145"/>
    <n v="3385060.7516778526"/>
    <n v="2136548.8536585364"/>
    <n v="2268190.4228571425"/>
    <n v="0"/>
    <n v="0"/>
    <n v="0"/>
    <n v="0"/>
    <n v="18185667.113833189"/>
    <n v="18122526.869596038"/>
  </r>
  <r>
    <x v="7"/>
    <s v="Southeastern Louisiana University "/>
    <m/>
    <n v="160612"/>
    <x v="3"/>
    <m/>
    <n v="88"/>
    <n v="84"/>
    <n v="0"/>
    <m/>
    <n v="0"/>
    <m/>
    <n v="0"/>
    <m/>
    <m/>
    <n v="102"/>
    <n v="91"/>
    <n v="0"/>
    <m/>
    <n v="0"/>
    <m/>
    <n v="0"/>
    <m/>
    <m/>
    <n v="52"/>
    <n v="49"/>
    <n v="0"/>
    <m/>
    <n v="0"/>
    <m/>
    <n v="0"/>
    <m/>
    <m/>
    <n v="225"/>
    <n v="233"/>
    <n v="0"/>
    <m/>
    <n v="0"/>
    <m/>
    <n v="0"/>
    <m/>
    <m/>
    <n v="0"/>
    <m/>
    <n v="0"/>
    <m/>
    <n v="0"/>
    <m/>
    <n v="0"/>
    <m/>
    <m/>
    <n v="0"/>
    <m/>
    <n v="0"/>
    <m/>
    <n v="0"/>
    <m/>
    <n v="0"/>
    <m/>
    <n v="6780440"/>
    <n v="6452668"/>
    <n v="6621429"/>
    <n v="5895492"/>
    <n v="3062873"/>
    <n v="2900082"/>
    <n v="9875379"/>
    <n v="10245693"/>
    <n v="0"/>
    <n v="0"/>
    <n v="0"/>
    <m/>
    <n v="792"/>
    <n v="756"/>
    <n v="918"/>
    <n v="819"/>
    <n v="468"/>
    <n v="441"/>
    <n v="2025"/>
    <n v="2097"/>
    <n v="0"/>
    <n v="0"/>
    <n v="0"/>
    <n v="0"/>
    <n v="8561.1616161616166"/>
    <n v="8535.2751322751319"/>
    <n v="7212.8856209150326"/>
    <n v="7198.40293040293"/>
    <n v="6544.6004273504277"/>
    <n v="6576.149659863946"/>
    <n v="4876.7303703703701"/>
    <n v="4885.8812589413446"/>
    <n v="0"/>
    <n v="0"/>
    <n v="0"/>
    <n v="0"/>
    <n v="77050.454545454544"/>
    <n v="76817.476190476184"/>
    <n v="64915.970588235294"/>
    <n v="64785.626373626372"/>
    <n v="58901.403846153851"/>
    <n v="59185.346938775518"/>
    <n v="43890.573333333334"/>
    <n v="43972.9313304721"/>
    <n v="0"/>
    <n v="0"/>
    <n v="0"/>
    <n v="0"/>
    <n v="56402.82869379015"/>
    <n v="55785.415754923415"/>
    <n v="88"/>
    <n v="84"/>
    <n v="102"/>
    <n v="91"/>
    <n v="52"/>
    <n v="49"/>
    <n v="225"/>
    <n v="233"/>
    <n v="0"/>
    <n v="0"/>
    <n v="0"/>
    <n v="0"/>
    <n v="467"/>
    <n v="457"/>
    <n v="6780440"/>
    <n v="6452667.9999999991"/>
    <n v="6621429"/>
    <n v="5895492"/>
    <n v="3062873.0000000005"/>
    <n v="2900082.0000000005"/>
    <n v="9875379"/>
    <n v="10245693"/>
    <n v="0"/>
    <n v="0"/>
    <n v="0"/>
    <n v="0"/>
    <n v="26340121"/>
    <n v="25493935"/>
  </r>
  <r>
    <x v="7"/>
    <s v="Southern University and A&amp;M College at Baton Rouge "/>
    <m/>
    <n v="160621"/>
    <x v="3"/>
    <n v="1"/>
    <n v="75"/>
    <n v="79"/>
    <n v="0"/>
    <m/>
    <n v="0"/>
    <m/>
    <n v="23"/>
    <n v="18"/>
    <n v="2"/>
    <n v="46"/>
    <n v="45"/>
    <n v="0"/>
    <m/>
    <n v="0"/>
    <m/>
    <n v="8"/>
    <n v="7"/>
    <n v="4"/>
    <n v="61"/>
    <n v="64"/>
    <n v="0"/>
    <m/>
    <n v="0"/>
    <m/>
    <n v="8"/>
    <n v="11"/>
    <n v="1"/>
    <n v="43"/>
    <n v="37"/>
    <n v="0"/>
    <m/>
    <n v="0"/>
    <m/>
    <n v="11"/>
    <n v="8"/>
    <n v="17"/>
    <n v="16"/>
    <n v="31"/>
    <n v="0"/>
    <m/>
    <n v="0"/>
    <m/>
    <n v="3"/>
    <m/>
    <m/>
    <n v="0"/>
    <m/>
    <n v="0"/>
    <m/>
    <n v="0"/>
    <m/>
    <n v="0"/>
    <m/>
    <n v="7424280"/>
    <n v="7169997"/>
    <n v="3437206"/>
    <n v="3306839"/>
    <n v="4032612"/>
    <n v="4459767"/>
    <n v="2558633"/>
    <n v="2062402"/>
    <n v="372371"/>
    <n v="481667"/>
    <n v="0"/>
    <m/>
    <n v="951"/>
    <n v="927"/>
    <n v="510"/>
    <n v="489"/>
    <n v="645"/>
    <n v="708"/>
    <n v="519"/>
    <n v="429"/>
    <n v="180"/>
    <n v="279"/>
    <n v="0"/>
    <n v="0"/>
    <n v="7806.813880126183"/>
    <n v="7734.6245954692558"/>
    <n v="6739.6196078431376"/>
    <n v="6762.4519427402865"/>
    <n v="6252.1116279069765"/>
    <n v="6299.1059322033898"/>
    <n v="4929.9287090558764"/>
    <n v="4807.4638694638697"/>
    <n v="2068.7277777777776"/>
    <n v="1726.405017921147"/>
    <n v="0"/>
    <n v="0"/>
    <n v="70261.324921135645"/>
    <n v="69611.621359223296"/>
    <n v="60656.576470588239"/>
    <n v="60862.067484662577"/>
    <n v="56269.004651162788"/>
    <n v="56691.953389830509"/>
    <n v="44369.358381502891"/>
    <n v="43267.174825174829"/>
    <n v="18618.55"/>
    <n v="15537.645161290322"/>
    <n v="0"/>
    <n v="0"/>
    <n v="57120.1499837226"/>
    <n v="55325.803841390894"/>
    <n v="98"/>
    <n v="97"/>
    <n v="54"/>
    <n v="52"/>
    <n v="69"/>
    <n v="75"/>
    <n v="54"/>
    <n v="45"/>
    <n v="19"/>
    <n v="31"/>
    <n v="0"/>
    <n v="0"/>
    <n v="294"/>
    <n v="300"/>
    <n v="6885609.8422712935"/>
    <n v="6752327.2718446599"/>
    <n v="3275455.1294117649"/>
    <n v="3164827.5092024542"/>
    <n v="3882561.3209302323"/>
    <n v="4251896.5042372886"/>
    <n v="2395945.3526011561"/>
    <n v="1947022.8671328672"/>
    <n v="353752.45"/>
    <n v="481667"/>
    <n v="0"/>
    <n v="0"/>
    <n v="16793324.095214445"/>
    <n v="16597741.152417269"/>
  </r>
  <r>
    <x v="7"/>
    <s v="University of Louisiana at Monroe"/>
    <m/>
    <n v="159993"/>
    <x v="3"/>
    <n v="0"/>
    <n v="37"/>
    <n v="33"/>
    <n v="0"/>
    <n v="0"/>
    <n v="15"/>
    <n v="16"/>
    <n v="0"/>
    <n v="0"/>
    <n v="0"/>
    <n v="70"/>
    <n v="69"/>
    <n v="0"/>
    <n v="0"/>
    <n v="31"/>
    <n v="33"/>
    <n v="0"/>
    <n v="0"/>
    <n v="0"/>
    <n v="70"/>
    <n v="80"/>
    <n v="0"/>
    <n v="0"/>
    <n v="14"/>
    <n v="13"/>
    <n v="0"/>
    <n v="0"/>
    <n v="0"/>
    <n v="48"/>
    <n v="47"/>
    <n v="0"/>
    <n v="0"/>
    <n v="3"/>
    <n v="4"/>
    <n v="0"/>
    <n v="0"/>
    <n v="0"/>
    <n v="0"/>
    <n v="0"/>
    <n v="0"/>
    <n v="0"/>
    <n v="0"/>
    <n v="0"/>
    <n v="0"/>
    <n v="0"/>
    <m/>
    <n v="0"/>
    <m/>
    <n v="0"/>
    <m/>
    <n v="0"/>
    <m/>
    <n v="0"/>
    <m/>
    <n v="4420276"/>
    <n v="4582678"/>
    <n v="7425875"/>
    <n v="7562203"/>
    <n v="5194377"/>
    <n v="5896744"/>
    <n v="2310886"/>
    <n v="2393052"/>
    <n v="0"/>
    <n v="0"/>
    <n v="0"/>
    <m/>
    <n v="498"/>
    <n v="473"/>
    <n v="971"/>
    <n v="984"/>
    <n v="784"/>
    <n v="863"/>
    <n v="465"/>
    <n v="467"/>
    <n v="0"/>
    <n v="0"/>
    <n v="0"/>
    <n v="0"/>
    <n v="8876.0562248995975"/>
    <n v="9688.5369978858344"/>
    <n v="7647.6570545829045"/>
    <n v="7685.165650406504"/>
    <n v="6625.4808673469388"/>
    <n v="6832.8435689455391"/>
    <n v="4969.6473118279573"/>
    <n v="5124.3083511777304"/>
    <n v="0"/>
    <n v="0"/>
    <n v="0"/>
    <n v="0"/>
    <n v="79884.506024096379"/>
    <n v="87196.832980972511"/>
    <n v="68828.913491246145"/>
    <n v="69166.490853658543"/>
    <n v="59629.327806122448"/>
    <n v="61495.592120509849"/>
    <n v="44726.825806451612"/>
    <n v="46118.775160599573"/>
    <n v="0"/>
    <n v="0"/>
    <n v="0"/>
    <n v="0"/>
    <n v="63873.771624000656"/>
    <n v="65758.55757131803"/>
    <n v="52"/>
    <n v="49"/>
    <n v="101"/>
    <n v="102"/>
    <n v="84"/>
    <n v="93"/>
    <n v="51"/>
    <n v="51"/>
    <n v="0"/>
    <n v="0"/>
    <n v="0"/>
    <n v="0"/>
    <n v="288"/>
    <n v="295"/>
    <n v="4153994.3132530116"/>
    <n v="4272644.8160676528"/>
    <n v="6951720.2626158604"/>
    <n v="7054982.067073171"/>
    <n v="5008863.5357142854"/>
    <n v="5719090.0672074156"/>
    <n v="2281068.1161290323"/>
    <n v="2352057.5331905782"/>
    <n v="0"/>
    <n v="0"/>
    <n v="0"/>
    <n v="0"/>
    <n v="18395646.227712188"/>
    <n v="19398774.483538818"/>
  </r>
  <r>
    <x v="7"/>
    <s v="Grambling State University"/>
    <m/>
    <n v="159009"/>
    <x v="4"/>
    <m/>
    <n v="33"/>
    <n v="40"/>
    <n v="0"/>
    <m/>
    <n v="0"/>
    <m/>
    <n v="9"/>
    <n v="6"/>
    <m/>
    <n v="31"/>
    <n v="34"/>
    <n v="0"/>
    <m/>
    <n v="0"/>
    <m/>
    <n v="8"/>
    <n v="6"/>
    <m/>
    <n v="49"/>
    <n v="47"/>
    <n v="0"/>
    <m/>
    <n v="0"/>
    <m/>
    <n v="18"/>
    <n v="10"/>
    <m/>
    <n v="10"/>
    <n v="5"/>
    <n v="0"/>
    <m/>
    <n v="0"/>
    <m/>
    <n v="5"/>
    <n v="7"/>
    <m/>
    <n v="20"/>
    <n v="24"/>
    <n v="0"/>
    <m/>
    <n v="0"/>
    <m/>
    <n v="0"/>
    <n v="1"/>
    <m/>
    <n v="0"/>
    <m/>
    <n v="0"/>
    <m/>
    <n v="0"/>
    <m/>
    <n v="0"/>
    <m/>
    <n v="3024446"/>
    <n v="3091227"/>
    <n v="2439465"/>
    <n v="1711465"/>
    <n v="3633861"/>
    <n v="2704385"/>
    <n v="828147"/>
    <n v="582924"/>
    <n v="869515"/>
    <n v="857176"/>
    <n v="0"/>
    <m/>
    <n v="405"/>
    <n v="432"/>
    <n v="375"/>
    <n v="378"/>
    <n v="657"/>
    <n v="543"/>
    <n v="150"/>
    <n v="129"/>
    <n v="180"/>
    <n v="228"/>
    <n v="0"/>
    <n v="0"/>
    <n v="7467.7679012345679"/>
    <n v="7155.6180555555557"/>
    <n v="6505.24"/>
    <n v="4527.6851851851852"/>
    <n v="5530.9908675799088"/>
    <n v="4980.4511970534068"/>
    <n v="5520.98"/>
    <n v="4518.7906976744189"/>
    <n v="4830.6388888888887"/>
    <n v="3759.5438596491226"/>
    <n v="0"/>
    <n v="0"/>
    <n v="67209.911111111112"/>
    <n v="64400.5625"/>
    <n v="58547.159999999996"/>
    <n v="40749.166666666664"/>
    <n v="49778.917808219179"/>
    <n v="44824.060773480662"/>
    <n v="49688.819999999992"/>
    <n v="40669.116279069771"/>
    <n v="43475.75"/>
    <n v="33835.894736842107"/>
    <n v="0"/>
    <n v="0"/>
    <n v="54951.859561843448"/>
    <n v="47118.282052916409"/>
    <n v="42"/>
    <n v="46"/>
    <n v="39"/>
    <n v="40"/>
    <n v="67"/>
    <n v="57"/>
    <n v="15"/>
    <n v="12"/>
    <n v="20"/>
    <n v="25"/>
    <n v="0"/>
    <n v="0"/>
    <n v="183"/>
    <n v="180"/>
    <n v="2822816.2666666666"/>
    <n v="2962425.875"/>
    <n v="2283339.2399999998"/>
    <n v="1629966.6666666665"/>
    <n v="3335187.493150685"/>
    <n v="2554971.4640883976"/>
    <n v="745332.29999999993"/>
    <n v="488029.39534883725"/>
    <n v="869515"/>
    <n v="845897.3684210527"/>
    <n v="0"/>
    <n v="0"/>
    <n v="10056190.299817352"/>
    <n v="8481290.7695249543"/>
  </r>
  <r>
    <x v="7"/>
    <s v="Louisiana State University in Shreveport"/>
    <m/>
    <n v="159416"/>
    <x v="4"/>
    <m/>
    <n v="42"/>
    <n v="39"/>
    <n v="0"/>
    <m/>
    <n v="0"/>
    <m/>
    <n v="3"/>
    <n v="4"/>
    <m/>
    <n v="35"/>
    <n v="35"/>
    <n v="0"/>
    <m/>
    <n v="0"/>
    <m/>
    <n v="2"/>
    <n v="1"/>
    <m/>
    <n v="12"/>
    <n v="16"/>
    <n v="0"/>
    <m/>
    <n v="0"/>
    <m/>
    <n v="0"/>
    <m/>
    <n v="1"/>
    <n v="16"/>
    <n v="11"/>
    <n v="0"/>
    <m/>
    <n v="0"/>
    <m/>
    <n v="8"/>
    <n v="5"/>
    <m/>
    <n v="0"/>
    <n v="1"/>
    <n v="0"/>
    <m/>
    <n v="0"/>
    <m/>
    <n v="0"/>
    <m/>
    <m/>
    <n v="0"/>
    <m/>
    <n v="0"/>
    <m/>
    <n v="0"/>
    <m/>
    <n v="0"/>
    <m/>
    <n v="3108613"/>
    <n v="3009283"/>
    <n v="2146414"/>
    <n v="2096800"/>
    <n v="622529"/>
    <n v="892281"/>
    <n v="989896"/>
    <n v="675657"/>
    <n v="0"/>
    <n v="19846"/>
    <n v="0"/>
    <m/>
    <n v="414"/>
    <n v="399"/>
    <n v="339"/>
    <n v="327"/>
    <n v="108"/>
    <n v="144"/>
    <n v="240"/>
    <n v="159"/>
    <n v="0"/>
    <n v="9"/>
    <n v="0"/>
    <n v="0"/>
    <n v="7508.7270531400964"/>
    <n v="7542.062656641604"/>
    <n v="6331.6047197640119"/>
    <n v="6412.2324159021409"/>
    <n v="5764.1574074074078"/>
    <n v="6196.395833333333"/>
    <n v="4124.5666666666666"/>
    <n v="4249.4150943396226"/>
    <n v="0"/>
    <n v="2205.1111111111113"/>
    <n v="0"/>
    <n v="0"/>
    <n v="67578.543478260865"/>
    <n v="67878.563909774442"/>
    <n v="56984.442477876109"/>
    <n v="57710.091743119265"/>
    <n v="51877.416666666672"/>
    <n v="55767.5625"/>
    <n v="37121.1"/>
    <n v="38244.735849056604"/>
    <n v="0"/>
    <n v="19846"/>
    <n v="0"/>
    <n v="0"/>
    <n v="56465.205323755552"/>
    <n v="58217.717182656248"/>
    <n v="45"/>
    <n v="43"/>
    <n v="37"/>
    <n v="36"/>
    <n v="12"/>
    <n v="16"/>
    <n v="24"/>
    <n v="16"/>
    <n v="0"/>
    <n v="1"/>
    <n v="0"/>
    <n v="0"/>
    <n v="118"/>
    <n v="112"/>
    <n v="3041034.4565217388"/>
    <n v="2918778.2481203009"/>
    <n v="2108424.3716814159"/>
    <n v="2077563.3027522936"/>
    <n v="622529"/>
    <n v="892281"/>
    <n v="890906.39999999991"/>
    <n v="611915.77358490566"/>
    <n v="0"/>
    <n v="19846"/>
    <n v="0"/>
    <n v="0"/>
    <n v="6662894.2282031551"/>
    <n v="6520384.3244575001"/>
  </r>
  <r>
    <x v="7"/>
    <s v="McNeese State University"/>
    <s v="Met the criteria for Four-Year 3 in 2015-16 and 2016-17."/>
    <n v="159717"/>
    <x v="4"/>
    <m/>
    <n v="49"/>
    <n v="47"/>
    <n v="2"/>
    <n v="2"/>
    <n v="0"/>
    <m/>
    <n v="0"/>
    <n v="2"/>
    <m/>
    <n v="53"/>
    <n v="50"/>
    <n v="0"/>
    <m/>
    <n v="0"/>
    <m/>
    <n v="1"/>
    <n v="2"/>
    <m/>
    <n v="83"/>
    <n v="84"/>
    <n v="0"/>
    <m/>
    <n v="0"/>
    <m/>
    <n v="10"/>
    <n v="9"/>
    <m/>
    <n v="52"/>
    <n v="55"/>
    <n v="1"/>
    <m/>
    <n v="0"/>
    <m/>
    <n v="2"/>
    <n v="1"/>
    <m/>
    <n v="0"/>
    <m/>
    <n v="0"/>
    <m/>
    <n v="0"/>
    <m/>
    <n v="0"/>
    <m/>
    <m/>
    <n v="0"/>
    <m/>
    <n v="0"/>
    <m/>
    <n v="0"/>
    <m/>
    <n v="0"/>
    <m/>
    <n v="4088937"/>
    <n v="4247593"/>
    <n v="3420095"/>
    <n v="3352499"/>
    <n v="5435170"/>
    <n v="5330963"/>
    <n v="2380135"/>
    <n v="2395375"/>
    <n v="0"/>
    <n v="0"/>
    <n v="0"/>
    <m/>
    <n v="461"/>
    <n v="467"/>
    <n v="489"/>
    <n v="474"/>
    <n v="867"/>
    <n v="864"/>
    <n v="502"/>
    <n v="507"/>
    <n v="0"/>
    <n v="0"/>
    <n v="0"/>
    <n v="0"/>
    <n v="8869.7114967462039"/>
    <n v="9095.4882226980735"/>
    <n v="6994.0593047034763"/>
    <n v="7072.7827004219407"/>
    <n v="6268.9388696655133"/>
    <n v="6170.0960648148148"/>
    <n v="4741.3047808764941"/>
    <n v="4724.6055226824456"/>
    <n v="0"/>
    <n v="0"/>
    <n v="0"/>
    <n v="0"/>
    <n v="79827.403470715828"/>
    <n v="81859.394004282658"/>
    <n v="62946.533742331289"/>
    <n v="63655.044303797469"/>
    <n v="56420.449826989621"/>
    <n v="55530.864583333336"/>
    <n v="42671.743027888449"/>
    <n v="42521.449704142011"/>
    <n v="0"/>
    <n v="0"/>
    <n v="0"/>
    <n v="0"/>
    <n v="59542.917389471528"/>
    <n v="59644.694395626342"/>
    <n v="51"/>
    <n v="51"/>
    <n v="54"/>
    <n v="52"/>
    <n v="93"/>
    <n v="93"/>
    <n v="55"/>
    <n v="56"/>
    <n v="0"/>
    <n v="0"/>
    <n v="0"/>
    <n v="0"/>
    <n v="253"/>
    <n v="252"/>
    <n v="4071197.5770065072"/>
    <n v="4174829.0942184157"/>
    <n v="3399112.8220858895"/>
    <n v="3310062.3037974685"/>
    <n v="5247101.833910035"/>
    <n v="5164370.40625"/>
    <n v="2346945.8665338648"/>
    <n v="2381201.1834319527"/>
    <n v="0"/>
    <n v="0"/>
    <n v="0"/>
    <n v="0"/>
    <n v="15064358.099536296"/>
    <n v="15030462.987697838"/>
  </r>
  <r>
    <x v="7"/>
    <s v="Nicholls State University "/>
    <m/>
    <n v="159966"/>
    <x v="4"/>
    <n v="0"/>
    <n v="22"/>
    <n v="20"/>
    <n v="11"/>
    <n v="13"/>
    <n v="0"/>
    <n v="0"/>
    <n v="0"/>
    <n v="0"/>
    <n v="0"/>
    <n v="50"/>
    <n v="48"/>
    <n v="12"/>
    <n v="11"/>
    <n v="0"/>
    <n v="0"/>
    <n v="1"/>
    <n v="1"/>
    <n v="0"/>
    <n v="63"/>
    <n v="58"/>
    <n v="5"/>
    <n v="5"/>
    <n v="0"/>
    <n v="0"/>
    <n v="6"/>
    <n v="5"/>
    <n v="0"/>
    <n v="68"/>
    <n v="66"/>
    <n v="1"/>
    <n v="2"/>
    <n v="0"/>
    <n v="0"/>
    <n v="4"/>
    <n v="0"/>
    <n v="0"/>
    <n v="8"/>
    <n v="11"/>
    <n v="0"/>
    <n v="0"/>
    <n v="0"/>
    <n v="0"/>
    <n v="1"/>
    <n v="0"/>
    <m/>
    <n v="0"/>
    <m/>
    <n v="0"/>
    <m/>
    <n v="0"/>
    <m/>
    <n v="0"/>
    <m/>
    <n v="2402491"/>
    <n v="2400414"/>
    <n v="3717519"/>
    <n v="3472913"/>
    <n v="3979135"/>
    <n v="3740766"/>
    <n v="3044816"/>
    <n v="2890382"/>
    <n v="383732"/>
    <n v="402100"/>
    <n v="0"/>
    <m/>
    <n v="308"/>
    <n v="310"/>
    <n v="582"/>
    <n v="554"/>
    <n v="689"/>
    <n v="632"/>
    <n v="670"/>
    <n v="614"/>
    <n v="84"/>
    <n v="99"/>
    <n v="0"/>
    <n v="0"/>
    <n v="7800.295454545455"/>
    <n v="7743.2709677419352"/>
    <n v="6387.4896907216498"/>
    <n v="6268.7960288808663"/>
    <n v="5775.2322206095787"/>
    <n v="5918.9335443037971"/>
    <n v="4544.5014925373134"/>
    <n v="4707.4625407166122"/>
    <n v="4568.2380952380954"/>
    <n v="4061.6161616161617"/>
    <n v="0"/>
    <n v="0"/>
    <n v="70202.659090909088"/>
    <n v="69689.438709677415"/>
    <n v="57487.407216494845"/>
    <n v="56419.164259927798"/>
    <n v="51977.089985486207"/>
    <n v="53270.401898734177"/>
    <n v="40900.513432835818"/>
    <n v="42367.162866449507"/>
    <n v="41114.142857142855"/>
    <n v="36554.545454545456"/>
    <n v="0"/>
    <n v="0"/>
    <n v="52144.697737604976"/>
    <n v="52459.815571031308"/>
    <n v="33"/>
    <n v="33"/>
    <n v="63"/>
    <n v="60"/>
    <n v="74"/>
    <n v="68"/>
    <n v="73"/>
    <n v="68"/>
    <n v="9"/>
    <n v="11"/>
    <n v="0"/>
    <n v="0"/>
    <n v="252"/>
    <n v="240"/>
    <n v="2316687.75"/>
    <n v="2299751.4774193545"/>
    <n v="3621706.6546391752"/>
    <n v="3385149.8555956678"/>
    <n v="3846304.6589259794"/>
    <n v="3622387.3291139239"/>
    <n v="2985737.4805970145"/>
    <n v="2880967.0749185663"/>
    <n v="370027.28571428568"/>
    <n v="402100"/>
    <n v="0"/>
    <n v="0"/>
    <n v="13140463.829876455"/>
    <n v="12590355.737047514"/>
  </r>
  <r>
    <x v="7"/>
    <s v="Northwestern State University"/>
    <m/>
    <n v="160038"/>
    <x v="4"/>
    <m/>
    <n v="43"/>
    <n v="44"/>
    <n v="0"/>
    <m/>
    <n v="0"/>
    <m/>
    <n v="12"/>
    <n v="13"/>
    <m/>
    <n v="50"/>
    <n v="52"/>
    <n v="0"/>
    <m/>
    <n v="0"/>
    <m/>
    <n v="21"/>
    <n v="24"/>
    <m/>
    <n v="88"/>
    <n v="101"/>
    <n v="0"/>
    <m/>
    <n v="0"/>
    <m/>
    <n v="24"/>
    <n v="24"/>
    <m/>
    <n v="39"/>
    <n v="37"/>
    <n v="0"/>
    <m/>
    <n v="0"/>
    <m/>
    <n v="5"/>
    <n v="8"/>
    <m/>
    <n v="0"/>
    <m/>
    <n v="0"/>
    <m/>
    <n v="0"/>
    <m/>
    <n v="0"/>
    <n v="0"/>
    <m/>
    <n v="0"/>
    <m/>
    <n v="0"/>
    <m/>
    <n v="0"/>
    <m/>
    <n v="0"/>
    <m/>
    <n v="4270010"/>
    <n v="4459134"/>
    <n v="4507185"/>
    <n v="4841920"/>
    <n v="6181052"/>
    <n v="6913984"/>
    <n v="1923199"/>
    <n v="2006538"/>
    <n v="0"/>
    <m/>
    <n v="0"/>
    <m/>
    <n v="531"/>
    <n v="552"/>
    <n v="702"/>
    <n v="756"/>
    <n v="1080"/>
    <n v="1197"/>
    <n v="411"/>
    <n v="429"/>
    <n v="0"/>
    <n v="0"/>
    <n v="0"/>
    <n v="0"/>
    <n v="8041.450094161959"/>
    <n v="8078.141304347826"/>
    <n v="6420.4914529914531"/>
    <n v="6404.6560846560842"/>
    <n v="5723.1962962962962"/>
    <n v="5776.0935672514615"/>
    <n v="4679.3163017031629"/>
    <n v="4677.2447552447557"/>
    <n v="0"/>
    <n v="0"/>
    <n v="0"/>
    <n v="0"/>
    <n v="72373.050847457635"/>
    <n v="72703.271739130432"/>
    <n v="57784.423076923078"/>
    <n v="57641.904761904756"/>
    <n v="51508.766666666663"/>
    <n v="51984.842105263153"/>
    <n v="42113.846715328466"/>
    <n v="42095.202797202801"/>
    <n v="0"/>
    <n v="0"/>
    <n v="0"/>
    <n v="0"/>
    <n v="55692.209068130593"/>
    <n v="55832.543366558457"/>
    <n v="55"/>
    <n v="57"/>
    <n v="71"/>
    <n v="76"/>
    <n v="112"/>
    <n v="125"/>
    <n v="44"/>
    <n v="45"/>
    <n v="0"/>
    <n v="0"/>
    <n v="0"/>
    <n v="0"/>
    <n v="282"/>
    <n v="303"/>
    <n v="3980517.79661017"/>
    <n v="4144086.4891304346"/>
    <n v="4102694.0384615385"/>
    <n v="4380784.7619047612"/>
    <n v="5768981.8666666662"/>
    <n v="6498105.2631578939"/>
    <n v="1853009.2554744524"/>
    <n v="1894284.1258741261"/>
    <n v="0"/>
    <n v="0"/>
    <n v="0"/>
    <n v="0"/>
    <n v="15705202.957212826"/>
    <n v="16917260.640067212"/>
  </r>
  <r>
    <x v="7"/>
    <s v="Southern University at New Orleans"/>
    <m/>
    <n v="160630"/>
    <x v="5"/>
    <m/>
    <n v="11"/>
    <n v="18"/>
    <n v="0"/>
    <m/>
    <n v="0"/>
    <m/>
    <n v="0"/>
    <m/>
    <m/>
    <n v="28"/>
    <n v="31"/>
    <n v="0"/>
    <m/>
    <n v="0"/>
    <m/>
    <n v="0"/>
    <m/>
    <m/>
    <n v="56"/>
    <n v="44"/>
    <n v="0"/>
    <m/>
    <n v="0"/>
    <m/>
    <n v="0"/>
    <m/>
    <m/>
    <n v="2"/>
    <n v="2"/>
    <n v="0"/>
    <m/>
    <n v="0"/>
    <m/>
    <n v="0"/>
    <m/>
    <m/>
    <n v="0"/>
    <m/>
    <n v="0"/>
    <m/>
    <n v="0"/>
    <m/>
    <n v="0"/>
    <m/>
    <m/>
    <n v="0"/>
    <m/>
    <n v="0"/>
    <m/>
    <n v="0"/>
    <m/>
    <n v="0"/>
    <m/>
    <n v="653580"/>
    <n v="1111824"/>
    <n v="1527885"/>
    <n v="1645852"/>
    <n v="2844906"/>
    <n v="2214255"/>
    <n v="84000"/>
    <n v="84000"/>
    <n v="0"/>
    <n v="0"/>
    <n v="0"/>
    <m/>
    <n v="99"/>
    <n v="162"/>
    <n v="252"/>
    <n v="279"/>
    <n v="504"/>
    <n v="396"/>
    <n v="18"/>
    <n v="18"/>
    <n v="0"/>
    <n v="0"/>
    <n v="0"/>
    <n v="0"/>
    <n v="6601.818181818182"/>
    <n v="6863.1111111111113"/>
    <n v="6063.0357142857147"/>
    <n v="5899.1111111111113"/>
    <n v="5644.6547619047615"/>
    <n v="5591.55303030303"/>
    <n v="4666.666666666667"/>
    <n v="4666.666666666667"/>
    <n v="0"/>
    <n v="0"/>
    <n v="0"/>
    <n v="0"/>
    <n v="59416.36363636364"/>
    <n v="61768"/>
    <n v="54567.321428571435"/>
    <n v="53092"/>
    <n v="50801.892857142855"/>
    <n v="50323.977272727272"/>
    <n v="42000"/>
    <n v="42000"/>
    <n v="0"/>
    <n v="0"/>
    <n v="0"/>
    <n v="0"/>
    <n v="52684.237113402065"/>
    <n v="53220.326315789476"/>
    <n v="11"/>
    <n v="18"/>
    <n v="28"/>
    <n v="31"/>
    <n v="56"/>
    <n v="44"/>
    <n v="2"/>
    <n v="2"/>
    <n v="0"/>
    <n v="0"/>
    <n v="0"/>
    <n v="0"/>
    <n v="97"/>
    <n v="95"/>
    <n v="653580"/>
    <n v="1111824"/>
    <n v="1527885.0000000002"/>
    <n v="1645852"/>
    <n v="2844906"/>
    <n v="2214255"/>
    <n v="84000"/>
    <n v="84000"/>
    <n v="0"/>
    <n v="0"/>
    <n v="0"/>
    <n v="0"/>
    <n v="5110371"/>
    <n v="5055931"/>
  </r>
  <r>
    <x v="7"/>
    <s v="Louisiana State University at Alexandria"/>
    <m/>
    <n v="159382"/>
    <x v="6"/>
    <m/>
    <n v="11"/>
    <n v="10"/>
    <n v="0"/>
    <m/>
    <n v="0"/>
    <m/>
    <n v="4"/>
    <n v="4"/>
    <m/>
    <n v="18"/>
    <n v="22"/>
    <n v="0"/>
    <m/>
    <n v="0"/>
    <m/>
    <n v="3"/>
    <n v="1"/>
    <m/>
    <n v="26"/>
    <n v="25"/>
    <n v="0"/>
    <m/>
    <n v="0"/>
    <m/>
    <n v="1"/>
    <n v="1"/>
    <n v="3"/>
    <n v="13"/>
    <n v="19"/>
    <n v="0"/>
    <m/>
    <n v="0"/>
    <m/>
    <n v="0"/>
    <m/>
    <m/>
    <n v="0"/>
    <m/>
    <n v="0"/>
    <m/>
    <n v="0"/>
    <m/>
    <n v="0"/>
    <m/>
    <m/>
    <n v="0"/>
    <m/>
    <n v="0"/>
    <m/>
    <n v="0"/>
    <m/>
    <n v="0"/>
    <m/>
    <n v="935407"/>
    <n v="921087"/>
    <n v="1044461"/>
    <n v="1158693"/>
    <n v="1349196"/>
    <n v="1344586"/>
    <n v="533241"/>
    <n v="749741"/>
    <n v="0"/>
    <n v="0"/>
    <n v="0"/>
    <m/>
    <n v="147"/>
    <n v="138"/>
    <n v="198"/>
    <n v="210"/>
    <n v="246"/>
    <n v="237"/>
    <n v="117"/>
    <n v="171"/>
    <n v="0"/>
    <n v="0"/>
    <n v="0"/>
    <n v="0"/>
    <n v="6363.3129251700684"/>
    <n v="6674.54347826087"/>
    <n v="5275.0555555555557"/>
    <n v="5517.5857142857139"/>
    <n v="5484.5365853658541"/>
    <n v="5673.3586497890292"/>
    <n v="4557.6153846153848"/>
    <n v="4384.4502923976606"/>
    <n v="0"/>
    <n v="0"/>
    <n v="0"/>
    <n v="0"/>
    <n v="57269.816326530614"/>
    <n v="60070.891304347831"/>
    <n v="47475.5"/>
    <n v="49658.271428571425"/>
    <n v="49360.829268292684"/>
    <n v="51060.227848101262"/>
    <n v="41018.538461538461"/>
    <n v="39460.052631578947"/>
    <n v="0"/>
    <n v="0"/>
    <n v="0"/>
    <n v="0"/>
    <n v="48973.896515024499"/>
    <n v="49517.556648398117"/>
    <n v="15"/>
    <n v="14"/>
    <n v="21"/>
    <n v="23"/>
    <n v="27"/>
    <n v="26"/>
    <n v="13"/>
    <n v="19"/>
    <n v="0"/>
    <n v="0"/>
    <n v="0"/>
    <n v="0"/>
    <n v="76"/>
    <n v="82"/>
    <n v="859047.24489795917"/>
    <n v="840992.47826086963"/>
    <n v="996985.5"/>
    <n v="1142140.2428571428"/>
    <n v="1332742.3902439026"/>
    <n v="1327565.9240506329"/>
    <n v="533241"/>
    <n v="749741"/>
    <n v="0"/>
    <n v="0"/>
    <n v="0"/>
    <n v="0"/>
    <n v="3722016.1351418621"/>
    <n v="4060439.6451686458"/>
  </r>
  <r>
    <x v="7"/>
    <s v="Baton Rouge Community College"/>
    <m/>
    <n v="437103"/>
    <x v="8"/>
    <m/>
    <n v="6"/>
    <n v="6"/>
    <n v="0"/>
    <n v="0"/>
    <n v="0"/>
    <n v="0"/>
    <n v="0"/>
    <n v="0"/>
    <m/>
    <n v="37"/>
    <n v="44"/>
    <n v="0"/>
    <n v="0"/>
    <n v="0"/>
    <n v="0"/>
    <n v="2"/>
    <n v="2"/>
    <m/>
    <n v="41"/>
    <n v="36"/>
    <n v="0"/>
    <n v="0"/>
    <n v="0"/>
    <n v="0"/>
    <n v="1"/>
    <n v="2"/>
    <m/>
    <n v="52"/>
    <n v="44"/>
    <n v="0"/>
    <n v="0"/>
    <n v="0"/>
    <n v="0"/>
    <n v="41"/>
    <n v="41"/>
    <m/>
    <n v="2"/>
    <n v="4"/>
    <n v="0"/>
    <n v="0"/>
    <n v="0"/>
    <n v="0"/>
    <n v="3"/>
    <n v="1"/>
    <m/>
    <n v="0"/>
    <m/>
    <n v="0"/>
    <m/>
    <n v="0"/>
    <m/>
    <n v="0"/>
    <m/>
    <n v="285618"/>
    <n v="318378"/>
    <n v="1941339"/>
    <n v="2383730"/>
    <n v="2071340"/>
    <n v="1915825"/>
    <n v="4632264"/>
    <n v="4346678"/>
    <n v="263028"/>
    <n v="236596"/>
    <n v="0"/>
    <m/>
    <n v="54"/>
    <n v="54"/>
    <n v="357"/>
    <n v="420"/>
    <n v="381"/>
    <n v="348"/>
    <n v="960"/>
    <n v="888"/>
    <n v="54"/>
    <n v="48"/>
    <n v="0"/>
    <n v="0"/>
    <n v="5289.2222222222226"/>
    <n v="5895.8888888888887"/>
    <n v="5437.9243697478987"/>
    <n v="5675.5476190476193"/>
    <n v="5436.5879265091862"/>
    <n v="5505.2442528735628"/>
    <n v="4825.2749999999996"/>
    <n v="4894.9076576576581"/>
    <n v="4870.8888888888887"/>
    <n v="4929.083333333333"/>
    <n v="0"/>
    <n v="0"/>
    <n v="47603"/>
    <n v="53063"/>
    <n v="48941.319327731086"/>
    <n v="51079.928571428572"/>
    <n v="48929.291338582676"/>
    <n v="49547.198275862065"/>
    <n v="43427.474999999999"/>
    <n v="44054.16891891892"/>
    <n v="43838"/>
    <n v="44361.75"/>
    <n v="0"/>
    <n v="0"/>
    <n v="45985.431702713424"/>
    <n v="47318.118649314347"/>
    <n v="6"/>
    <n v="6"/>
    <n v="39"/>
    <n v="46"/>
    <n v="42"/>
    <n v="38"/>
    <n v="93"/>
    <n v="85"/>
    <n v="5"/>
    <n v="5"/>
    <n v="0"/>
    <n v="0"/>
    <n v="185"/>
    <n v="180"/>
    <n v="285618"/>
    <n v="318378"/>
    <n v="1908711.4537815123"/>
    <n v="2349676.7142857146"/>
    <n v="2055030.2362204725"/>
    <n v="1882793.5344827585"/>
    <n v="4038755.1749999998"/>
    <n v="3744604.3581081084"/>
    <n v="219190"/>
    <n v="221808.75"/>
    <n v="0"/>
    <n v="0"/>
    <n v="8507304.8650019839"/>
    <n v="8517261.3568765819"/>
  </r>
  <r>
    <x v="7"/>
    <s v="Bossier Parish Community College"/>
    <m/>
    <n v="158431"/>
    <x v="8"/>
    <m/>
    <n v="28"/>
    <n v="27"/>
    <n v="0"/>
    <n v="0"/>
    <n v="0"/>
    <n v="0"/>
    <n v="0"/>
    <n v="0"/>
    <m/>
    <n v="21"/>
    <n v="20"/>
    <n v="0"/>
    <n v="0"/>
    <n v="0"/>
    <n v="0"/>
    <n v="0"/>
    <n v="0"/>
    <m/>
    <n v="25"/>
    <n v="23"/>
    <n v="0"/>
    <n v="0"/>
    <n v="0"/>
    <n v="0"/>
    <n v="0"/>
    <n v="0"/>
    <m/>
    <n v="62"/>
    <n v="59"/>
    <n v="0"/>
    <n v="0"/>
    <n v="0"/>
    <n v="0"/>
    <n v="0"/>
    <n v="0"/>
    <m/>
    <n v="4"/>
    <n v="4"/>
    <n v="0"/>
    <n v="0"/>
    <n v="0"/>
    <n v="0"/>
    <n v="0"/>
    <n v="0"/>
    <m/>
    <n v="0"/>
    <m/>
    <n v="0"/>
    <m/>
    <n v="0"/>
    <m/>
    <n v="0"/>
    <m/>
    <n v="1566227"/>
    <n v="1507454"/>
    <n v="907984"/>
    <n v="856502"/>
    <n v="1072157"/>
    <n v="970803"/>
    <n v="2497862"/>
    <n v="2390089"/>
    <n v="130000"/>
    <n v="120000"/>
    <n v="0"/>
    <m/>
    <n v="252"/>
    <n v="243"/>
    <n v="189"/>
    <n v="180"/>
    <n v="225"/>
    <n v="207"/>
    <n v="558"/>
    <n v="531"/>
    <n v="36"/>
    <n v="36"/>
    <n v="0"/>
    <n v="0"/>
    <n v="6215.186507936508"/>
    <n v="6203.5144032921808"/>
    <n v="4804.1481481481478"/>
    <n v="4758.3444444444449"/>
    <n v="4765.1422222222218"/>
    <n v="4689.869565217391"/>
    <n v="4476.4551971326164"/>
    <n v="4501.1092278719398"/>
    <n v="3611.1111111111113"/>
    <n v="3333.3333333333335"/>
    <n v="0"/>
    <n v="0"/>
    <n v="55936.678571428572"/>
    <n v="55831.629629629628"/>
    <n v="43237.333333333328"/>
    <n v="42825.100000000006"/>
    <n v="42886.28"/>
    <n v="42208.82608695652"/>
    <n v="40288.096774193546"/>
    <n v="40509.983050847455"/>
    <n v="32500"/>
    <n v="30000"/>
    <n v="0"/>
    <n v="0"/>
    <n v="44101.642857142855"/>
    <n v="43946.225563909771"/>
    <n v="28"/>
    <n v="27"/>
    <n v="21"/>
    <n v="20"/>
    <n v="25"/>
    <n v="23"/>
    <n v="62"/>
    <n v="59"/>
    <n v="4"/>
    <n v="4"/>
    <n v="0"/>
    <n v="0"/>
    <n v="140"/>
    <n v="133"/>
    <n v="1566227"/>
    <n v="1507454"/>
    <n v="907983.99999999988"/>
    <n v="856502.00000000012"/>
    <n v="1072157"/>
    <n v="970803"/>
    <n v="2497862"/>
    <n v="2390089"/>
    <n v="130000"/>
    <n v="120000"/>
    <n v="0"/>
    <n v="0"/>
    <n v="6174230"/>
    <n v="5844848"/>
  </r>
  <r>
    <x v="7"/>
    <s v="Delgado Community College "/>
    <m/>
    <n v="158662"/>
    <x v="8"/>
    <m/>
    <n v="71"/>
    <n v="84"/>
    <n v="0"/>
    <n v="0"/>
    <n v="0"/>
    <n v="0"/>
    <n v="1"/>
    <n v="1"/>
    <m/>
    <n v="72"/>
    <n v="74"/>
    <n v="0"/>
    <n v="0"/>
    <n v="0"/>
    <n v="0"/>
    <n v="0"/>
    <n v="1"/>
    <m/>
    <n v="99"/>
    <n v="93"/>
    <n v="0"/>
    <n v="0"/>
    <n v="0"/>
    <n v="0"/>
    <n v="1"/>
    <n v="0"/>
    <m/>
    <n v="140"/>
    <n v="119"/>
    <n v="0"/>
    <n v="0"/>
    <n v="0"/>
    <n v="0"/>
    <n v="6"/>
    <n v="5"/>
    <m/>
    <n v="0"/>
    <n v="0"/>
    <n v="0"/>
    <n v="0"/>
    <n v="0"/>
    <n v="0"/>
    <n v="0"/>
    <n v="0"/>
    <m/>
    <n v="0"/>
    <m/>
    <n v="0"/>
    <m/>
    <n v="0"/>
    <m/>
    <n v="0"/>
    <m/>
    <n v="4908539"/>
    <n v="5616615"/>
    <n v="3861360"/>
    <n v="3840108"/>
    <n v="4216864"/>
    <n v="3863966"/>
    <n v="5464274"/>
    <n v="4699241"/>
    <n v="0"/>
    <n v="0"/>
    <n v="0"/>
    <m/>
    <n v="651"/>
    <n v="768"/>
    <n v="648"/>
    <n v="678"/>
    <n v="903"/>
    <n v="837"/>
    <n v="1332"/>
    <n v="1131"/>
    <n v="0"/>
    <n v="0"/>
    <n v="0"/>
    <n v="0"/>
    <n v="7539.9984639016893"/>
    <n v="7313.30078125"/>
    <n v="5958.8888888888887"/>
    <n v="5663.8761061946907"/>
    <n v="4669.8383167220372"/>
    <n v="4616.446833930705"/>
    <n v="4102.3078078078079"/>
    <n v="4154.9434129089304"/>
    <n v="0"/>
    <n v="0"/>
    <n v="0"/>
    <n v="0"/>
    <n v="67859.986175115206"/>
    <n v="65819.70703125"/>
    <n v="53630"/>
    <n v="50974.884955752219"/>
    <n v="42028.544850498336"/>
    <n v="41548.021505376346"/>
    <n v="36920.770270270274"/>
    <n v="37394.490716180371"/>
    <n v="0"/>
    <n v="0"/>
    <n v="0"/>
    <n v="0"/>
    <n v="47027.092177224586"/>
    <n v="47529.6401011778"/>
    <n v="72"/>
    <n v="85"/>
    <n v="72"/>
    <n v="75"/>
    <n v="100"/>
    <n v="93"/>
    <n v="146"/>
    <n v="124"/>
    <n v="0"/>
    <n v="0"/>
    <n v="0"/>
    <n v="0"/>
    <n v="390"/>
    <n v="377"/>
    <n v="4885919.0046082949"/>
    <n v="5594675.09765625"/>
    <n v="3861360"/>
    <n v="3823116.3716814164"/>
    <n v="4202854.4850498335"/>
    <n v="3863966"/>
    <n v="5390432.4594594603"/>
    <n v="4636916.8488063663"/>
    <n v="0"/>
    <n v="0"/>
    <n v="0"/>
    <n v="0"/>
    <n v="18340565.94911759"/>
    <n v="17918674.318144031"/>
  </r>
  <r>
    <x v="7"/>
    <s v="Louisiana Delta Community College"/>
    <m/>
    <n v="440624"/>
    <x v="7"/>
    <m/>
    <n v="3"/>
    <n v="3"/>
    <n v="0"/>
    <n v="0"/>
    <n v="0"/>
    <n v="0"/>
    <n v="0"/>
    <n v="0"/>
    <m/>
    <n v="4"/>
    <n v="8"/>
    <n v="1"/>
    <n v="0"/>
    <n v="0"/>
    <n v="0"/>
    <n v="0"/>
    <n v="0"/>
    <m/>
    <n v="11"/>
    <n v="8"/>
    <n v="0"/>
    <n v="0"/>
    <n v="0"/>
    <n v="0"/>
    <n v="0"/>
    <n v="0"/>
    <m/>
    <n v="52"/>
    <n v="56"/>
    <n v="1"/>
    <n v="0"/>
    <n v="0"/>
    <n v="0"/>
    <n v="14"/>
    <n v="11"/>
    <m/>
    <n v="0"/>
    <n v="1"/>
    <n v="0"/>
    <n v="0"/>
    <n v="0"/>
    <n v="0"/>
    <n v="0"/>
    <n v="0"/>
    <m/>
    <n v="0"/>
    <m/>
    <n v="0"/>
    <m/>
    <n v="0"/>
    <m/>
    <n v="0"/>
    <m/>
    <n v="139220"/>
    <n v="139220"/>
    <n v="243189"/>
    <n v="372090"/>
    <n v="532835"/>
    <n v="376210"/>
    <n v="2517765"/>
    <n v="2578862"/>
    <n v="0"/>
    <n v="38500"/>
    <n v="0"/>
    <m/>
    <n v="27"/>
    <n v="27"/>
    <n v="46"/>
    <n v="72"/>
    <n v="99"/>
    <n v="72"/>
    <n v="646"/>
    <n v="636"/>
    <n v="0"/>
    <n v="9"/>
    <n v="0"/>
    <n v="0"/>
    <n v="5156.2962962962965"/>
    <n v="5156.2962962962965"/>
    <n v="5286.717391304348"/>
    <n v="5167.916666666667"/>
    <n v="5382.1717171717173"/>
    <n v="5225.1388888888887"/>
    <n v="3897.4690402476781"/>
    <n v="4054.8144654088051"/>
    <n v="0"/>
    <n v="4277.7777777777774"/>
    <n v="0"/>
    <n v="0"/>
    <n v="46406.666666666672"/>
    <n v="46406.666666666672"/>
    <n v="47580.456521739135"/>
    <n v="46511.25"/>
    <n v="48439.545454545456"/>
    <n v="47026.25"/>
    <n v="35077.221362229102"/>
    <n v="36493.330188679247"/>
    <n v="0"/>
    <n v="38500"/>
    <n v="0"/>
    <n v="0"/>
    <n v="37908.501324163321"/>
    <n v="38747.966926913898"/>
    <n v="3"/>
    <n v="3"/>
    <n v="5"/>
    <n v="8"/>
    <n v="11"/>
    <n v="8"/>
    <n v="67"/>
    <n v="67"/>
    <n v="0"/>
    <n v="1"/>
    <n v="0"/>
    <n v="0"/>
    <n v="86"/>
    <n v="87"/>
    <n v="139220"/>
    <n v="139220"/>
    <n v="237902.28260869568"/>
    <n v="372090"/>
    <n v="532835"/>
    <n v="376210"/>
    <n v="2350173.8312693499"/>
    <n v="2445053.1226415094"/>
    <n v="0"/>
    <n v="38500"/>
    <n v="0"/>
    <n v="0"/>
    <n v="3260131.1138780457"/>
    <n v="3371073.1226415089"/>
  </r>
  <r>
    <x v="7"/>
    <s v="South Louisiana Community College"/>
    <m/>
    <n v="434061"/>
    <x v="7"/>
    <m/>
    <n v="6"/>
    <n v="7"/>
    <n v="0"/>
    <n v="2"/>
    <n v="0"/>
    <n v="0"/>
    <n v="10"/>
    <n v="1"/>
    <m/>
    <n v="1"/>
    <n v="2"/>
    <n v="0"/>
    <n v="1"/>
    <n v="0"/>
    <n v="0"/>
    <n v="3"/>
    <n v="3"/>
    <m/>
    <n v="6"/>
    <n v="9"/>
    <n v="2"/>
    <n v="1"/>
    <n v="0"/>
    <n v="0"/>
    <n v="1"/>
    <n v="1"/>
    <m/>
    <n v="53"/>
    <n v="67"/>
    <n v="4"/>
    <n v="9"/>
    <n v="0"/>
    <n v="0"/>
    <n v="40"/>
    <n v="22"/>
    <m/>
    <n v="2"/>
    <n v="2"/>
    <n v="0"/>
    <n v="0"/>
    <n v="0"/>
    <n v="0"/>
    <n v="0"/>
    <n v="0"/>
    <m/>
    <n v="0"/>
    <m/>
    <n v="0"/>
    <m/>
    <n v="0"/>
    <m/>
    <n v="0"/>
    <m/>
    <n v="834765"/>
    <n v="524253"/>
    <n v="216741"/>
    <n v="301309"/>
    <n v="462643"/>
    <n v="485682"/>
    <n v="4322376"/>
    <n v="4352018"/>
    <n v="70580"/>
    <n v="83654"/>
    <n v="0"/>
    <m/>
    <n v="174"/>
    <n v="95"/>
    <n v="45"/>
    <n v="64"/>
    <n v="86"/>
    <n v="103"/>
    <n v="997"/>
    <n v="957"/>
    <n v="18"/>
    <n v="18"/>
    <n v="0"/>
    <n v="0"/>
    <n v="4797.5"/>
    <n v="5518.4526315789471"/>
    <n v="4816.4666666666662"/>
    <n v="4707.953125"/>
    <n v="5379.5697674418607"/>
    <n v="4715.3592233009713"/>
    <n v="4335.3821464393177"/>
    <n v="4547.5632183908046"/>
    <n v="3921.1111111111113"/>
    <n v="4647.4444444444443"/>
    <n v="0"/>
    <n v="0"/>
    <n v="43177.5"/>
    <n v="49666.073684210525"/>
    <n v="43348.2"/>
    <n v="42371.578125"/>
    <n v="48416.127906976748"/>
    <n v="42438.23300970874"/>
    <n v="39018.43931795386"/>
    <n v="40928.068965517239"/>
    <n v="35290"/>
    <n v="41827"/>
    <n v="0"/>
    <n v="0"/>
    <n v="40276.145039096213"/>
    <n v="41829.256120626706"/>
    <n v="16"/>
    <n v="10"/>
    <n v="4"/>
    <n v="6"/>
    <n v="9"/>
    <n v="11"/>
    <n v="97"/>
    <n v="98"/>
    <n v="2"/>
    <n v="2"/>
    <n v="0"/>
    <n v="0"/>
    <n v="128"/>
    <n v="127"/>
    <n v="690840"/>
    <n v="496660.73684210528"/>
    <n v="173392.8"/>
    <n v="254229.46875"/>
    <n v="435745.15116279072"/>
    <n v="466820.56310679612"/>
    <n v="3784788.6138415243"/>
    <n v="4010950.7586206896"/>
    <n v="70580"/>
    <n v="83654"/>
    <n v="0"/>
    <n v="0"/>
    <n v="5155346.5650043152"/>
    <n v="5312315.5273195915"/>
  </r>
  <r>
    <x v="7"/>
    <s v="Southern University in Shreveport"/>
    <m/>
    <n v="160649"/>
    <x v="7"/>
    <m/>
    <n v="5"/>
    <n v="4"/>
    <n v="0"/>
    <m/>
    <n v="0"/>
    <m/>
    <n v="1"/>
    <n v="1"/>
    <m/>
    <n v="9"/>
    <n v="10"/>
    <n v="0"/>
    <m/>
    <n v="0"/>
    <m/>
    <n v="0"/>
    <m/>
    <m/>
    <n v="18"/>
    <n v="19"/>
    <n v="0"/>
    <m/>
    <n v="0"/>
    <m/>
    <n v="6"/>
    <n v="6"/>
    <m/>
    <n v="19"/>
    <n v="22"/>
    <n v="0"/>
    <m/>
    <n v="0"/>
    <m/>
    <n v="12"/>
    <n v="12"/>
    <m/>
    <n v="0"/>
    <m/>
    <n v="0"/>
    <m/>
    <n v="0"/>
    <m/>
    <n v="0"/>
    <m/>
    <m/>
    <n v="0"/>
    <m/>
    <n v="0"/>
    <m/>
    <n v="0"/>
    <m/>
    <n v="0"/>
    <m/>
    <n v="334235"/>
    <n v="287885"/>
    <n v="439466"/>
    <n v="485870"/>
    <n v="1144990"/>
    <n v="1181704"/>
    <n v="1340834"/>
    <n v="1370190"/>
    <n v="0"/>
    <n v="0"/>
    <n v="0"/>
    <m/>
    <n v="57"/>
    <n v="48"/>
    <n v="81"/>
    <n v="90"/>
    <n v="234"/>
    <n v="243"/>
    <n v="315"/>
    <n v="342"/>
    <n v="0"/>
    <n v="0"/>
    <n v="0"/>
    <n v="0"/>
    <n v="5863.7719298245611"/>
    <n v="5997.604166666667"/>
    <n v="5425.5061728395058"/>
    <n v="5398.5555555555557"/>
    <n v="4893.1196581196582"/>
    <n v="4862.9794238683126"/>
    <n v="4256.6158730158731"/>
    <n v="4006.4035087719299"/>
    <n v="0"/>
    <n v="0"/>
    <n v="0"/>
    <n v="0"/>
    <n v="52773.947368421053"/>
    <n v="53978.4375"/>
    <n v="48829.555555555555"/>
    <n v="48587"/>
    <n v="44038.076923076922"/>
    <n v="43766.81481481481"/>
    <n v="38309.542857142857"/>
    <n v="36057.631578947367"/>
    <n v="0"/>
    <n v="0"/>
    <n v="0"/>
    <n v="0"/>
    <n v="42865.990841940009"/>
    <n v="41566.108534521358"/>
    <n v="6"/>
    <n v="5"/>
    <n v="9"/>
    <n v="10"/>
    <n v="24"/>
    <n v="25"/>
    <n v="31"/>
    <n v="34"/>
    <n v="0"/>
    <n v="0"/>
    <n v="0"/>
    <n v="0"/>
    <n v="70"/>
    <n v="74"/>
    <n v="316643.68421052629"/>
    <n v="269892.1875"/>
    <n v="439466"/>
    <n v="485870"/>
    <n v="1056913.846153846"/>
    <n v="1094170.3703703703"/>
    <n v="1187595.8285714285"/>
    <n v="1225959.4736842106"/>
    <n v="0"/>
    <n v="0"/>
    <n v="0"/>
    <n v="0"/>
    <n v="3000619.3589358008"/>
    <n v="3075892.0315545807"/>
  </r>
  <r>
    <x v="7"/>
    <s v="Louisiana State University at Eunice"/>
    <m/>
    <n v="159407"/>
    <x v="9"/>
    <m/>
    <n v="11"/>
    <n v="11"/>
    <n v="0"/>
    <m/>
    <n v="0"/>
    <m/>
    <n v="2"/>
    <n v="2"/>
    <m/>
    <n v="11"/>
    <n v="9"/>
    <n v="0"/>
    <m/>
    <n v="0"/>
    <m/>
    <n v="3"/>
    <n v="2"/>
    <n v="1"/>
    <n v="3"/>
    <n v="6"/>
    <n v="0"/>
    <m/>
    <n v="0"/>
    <m/>
    <n v="0"/>
    <n v="1"/>
    <n v="5"/>
    <n v="26"/>
    <n v="31"/>
    <n v="0"/>
    <m/>
    <n v="0"/>
    <m/>
    <n v="3"/>
    <n v="4"/>
    <m/>
    <n v="0"/>
    <m/>
    <n v="0"/>
    <m/>
    <n v="0"/>
    <m/>
    <n v="0"/>
    <m/>
    <m/>
    <n v="0"/>
    <m/>
    <n v="0"/>
    <m/>
    <n v="0"/>
    <m/>
    <n v="0"/>
    <m/>
    <n v="744867"/>
    <n v="748267"/>
    <n v="710146"/>
    <n v="543346"/>
    <n v="127354"/>
    <n v="291579"/>
    <n v="1137876"/>
    <n v="1455051"/>
    <n v="0"/>
    <n v="0"/>
    <n v="0"/>
    <m/>
    <n v="123"/>
    <n v="123"/>
    <n v="135"/>
    <n v="105"/>
    <n v="27"/>
    <n v="66"/>
    <n v="270"/>
    <n v="327"/>
    <n v="0"/>
    <n v="0"/>
    <n v="0"/>
    <n v="0"/>
    <n v="6055.8292682926831"/>
    <n v="6083.4715447154467"/>
    <n v="5260.3407407407403"/>
    <n v="5174.7238095238099"/>
    <n v="4716.8148148148148"/>
    <n v="4417.863636363636"/>
    <n v="4214.3555555555558"/>
    <n v="4449.6972477064219"/>
    <n v="0"/>
    <n v="0"/>
    <n v="0"/>
    <n v="0"/>
    <n v="54502.463414634149"/>
    <n v="54751.243902439019"/>
    <n v="47343.066666666666"/>
    <n v="46572.514285714293"/>
    <n v="42451.333333333336"/>
    <n v="39760.772727272721"/>
    <n v="37929.200000000004"/>
    <n v="40047.275229357794"/>
    <n v="0"/>
    <n v="0"/>
    <n v="0"/>
    <n v="0"/>
    <n v="44044.673859721646"/>
    <n v="44000.664696863583"/>
    <n v="13"/>
    <n v="13"/>
    <n v="14"/>
    <n v="11"/>
    <n v="3"/>
    <n v="7"/>
    <n v="29"/>
    <n v="35"/>
    <n v="0"/>
    <n v="0"/>
    <n v="0"/>
    <n v="0"/>
    <n v="59"/>
    <n v="66"/>
    <n v="708532.02439024393"/>
    <n v="711766.17073170724"/>
    <n v="662802.93333333335"/>
    <n v="512297.65714285721"/>
    <n v="127354"/>
    <n v="278325.40909090906"/>
    <n v="1099946.8"/>
    <n v="1401654.6330275228"/>
    <n v="0"/>
    <n v="0"/>
    <n v="0"/>
    <n v="0"/>
    <n v="2598635.7577235773"/>
    <n v="2904043.8699929966"/>
  </r>
  <r>
    <x v="7"/>
    <s v="Nunez Community College"/>
    <m/>
    <n v="158884"/>
    <x v="9"/>
    <m/>
    <n v="10"/>
    <n v="10"/>
    <n v="0"/>
    <n v="0"/>
    <n v="0"/>
    <n v="0"/>
    <n v="0"/>
    <n v="0"/>
    <m/>
    <n v="7"/>
    <n v="7"/>
    <n v="0"/>
    <n v="0"/>
    <n v="0"/>
    <n v="0"/>
    <n v="0"/>
    <n v="0"/>
    <m/>
    <n v="6"/>
    <n v="6"/>
    <n v="0"/>
    <n v="0"/>
    <n v="0"/>
    <n v="0"/>
    <n v="0"/>
    <n v="0"/>
    <m/>
    <n v="13"/>
    <n v="16"/>
    <n v="0"/>
    <n v="0"/>
    <n v="0"/>
    <n v="0"/>
    <n v="2"/>
    <n v="1"/>
    <m/>
    <n v="1"/>
    <n v="1"/>
    <n v="0"/>
    <n v="0"/>
    <n v="0"/>
    <n v="0"/>
    <n v="1"/>
    <n v="1"/>
    <m/>
    <n v="0"/>
    <m/>
    <n v="0"/>
    <m/>
    <n v="0"/>
    <m/>
    <n v="0"/>
    <m/>
    <n v="486100"/>
    <n v="486100"/>
    <n v="328768"/>
    <n v="328768"/>
    <n v="276800"/>
    <n v="253800"/>
    <n v="630500"/>
    <n v="705500"/>
    <n v="113000"/>
    <n v="113000"/>
    <n v="0"/>
    <m/>
    <n v="90"/>
    <n v="90"/>
    <n v="63"/>
    <n v="63"/>
    <n v="54"/>
    <n v="54"/>
    <n v="141"/>
    <n v="156"/>
    <n v="21"/>
    <n v="21"/>
    <n v="0"/>
    <n v="0"/>
    <n v="5401.1111111111113"/>
    <n v="5401.1111111111113"/>
    <n v="5218.5396825396829"/>
    <n v="5218.5396825396829"/>
    <n v="5125.9259259259261"/>
    <n v="4700"/>
    <n v="4471.6312056737588"/>
    <n v="4522.4358974358975"/>
    <n v="5380.9523809523807"/>
    <n v="5380.9523809523807"/>
    <n v="0"/>
    <n v="0"/>
    <n v="48610"/>
    <n v="48610"/>
    <n v="46966.857142857145"/>
    <n v="46966.857142857145"/>
    <n v="46133.333333333336"/>
    <n v="42300"/>
    <n v="40244.680851063829"/>
    <n v="40701.923076923078"/>
    <n v="48428.571428571428"/>
    <n v="48428.571428571428"/>
    <n v="0"/>
    <n v="0"/>
    <n v="44804.883890577512"/>
    <n v="44225.186551543702"/>
    <n v="10"/>
    <n v="10"/>
    <n v="7"/>
    <n v="7"/>
    <n v="6"/>
    <n v="6"/>
    <n v="15"/>
    <n v="17"/>
    <n v="2"/>
    <n v="2"/>
    <n v="0"/>
    <n v="0"/>
    <n v="40"/>
    <n v="42"/>
    <n v="486100"/>
    <n v="486100"/>
    <n v="328768"/>
    <n v="328768"/>
    <n v="276800"/>
    <n v="253800"/>
    <n v="603670.21276595746"/>
    <n v="691932.69230769237"/>
    <n v="96857.142857142855"/>
    <n v="96857.142857142855"/>
    <n v="0"/>
    <n v="0"/>
    <n v="1792195.3556231004"/>
    <n v="1857457.8351648354"/>
  </r>
  <r>
    <x v="7"/>
    <s v="River Parishes Community College"/>
    <m/>
    <n v="436304"/>
    <x v="9"/>
    <m/>
    <n v="2"/>
    <n v="2"/>
    <n v="0"/>
    <n v="0"/>
    <n v="0"/>
    <n v="0"/>
    <n v="0"/>
    <n v="0"/>
    <m/>
    <n v="6"/>
    <n v="8"/>
    <n v="0"/>
    <n v="0"/>
    <n v="0"/>
    <n v="0"/>
    <n v="0"/>
    <n v="0"/>
    <m/>
    <n v="10"/>
    <n v="11"/>
    <n v="0"/>
    <n v="0"/>
    <n v="0"/>
    <n v="0"/>
    <n v="0"/>
    <n v="0"/>
    <m/>
    <n v="14"/>
    <n v="13"/>
    <n v="0"/>
    <n v="0"/>
    <n v="0"/>
    <n v="0"/>
    <n v="3"/>
    <n v="3"/>
    <m/>
    <n v="3"/>
    <n v="1"/>
    <n v="0"/>
    <n v="0"/>
    <n v="0"/>
    <n v="0"/>
    <n v="1"/>
    <n v="0"/>
    <m/>
    <n v="0"/>
    <m/>
    <n v="0"/>
    <m/>
    <n v="0"/>
    <m/>
    <n v="0"/>
    <m/>
    <n v="91927"/>
    <n v="96524"/>
    <n v="269777"/>
    <n v="378561"/>
    <n v="434365"/>
    <n v="484853"/>
    <n v="664231"/>
    <n v="676618"/>
    <n v="116000"/>
    <n v="2000"/>
    <n v="0"/>
    <m/>
    <n v="18"/>
    <n v="18"/>
    <n v="54"/>
    <n v="72"/>
    <n v="90"/>
    <n v="99"/>
    <n v="162"/>
    <n v="153"/>
    <n v="39"/>
    <n v="9"/>
    <n v="0"/>
    <n v="0"/>
    <n v="5107.0555555555557"/>
    <n v="5362.4444444444443"/>
    <n v="4995.8703703703704"/>
    <n v="5257.791666666667"/>
    <n v="4826.2777777777774"/>
    <n v="4897.5050505050503"/>
    <n v="4100.191358024691"/>
    <n v="4422.339869281046"/>
    <n v="2974.3589743589741"/>
    <n v="222.22222222222223"/>
    <n v="0"/>
    <n v="0"/>
    <n v="45963.5"/>
    <n v="48262"/>
    <n v="44962.833333333336"/>
    <n v="47320.125"/>
    <n v="43436.5"/>
    <n v="44077.545454545456"/>
    <n v="36901.722222222219"/>
    <n v="39801.058823529413"/>
    <n v="26769.230769230766"/>
    <n v="2000"/>
    <n v="0"/>
    <n v="0"/>
    <n v="39242.953868069249"/>
    <n v="42072.498452012383"/>
    <n v="2"/>
    <n v="2"/>
    <n v="6"/>
    <n v="8"/>
    <n v="10"/>
    <n v="11"/>
    <n v="17"/>
    <n v="16"/>
    <n v="4"/>
    <n v="1"/>
    <n v="0"/>
    <n v="0"/>
    <n v="39"/>
    <n v="38"/>
    <n v="91927"/>
    <n v="96524"/>
    <n v="269777"/>
    <n v="378561"/>
    <n v="434365"/>
    <n v="484853"/>
    <n v="627329.27777777775"/>
    <n v="636816.9411764706"/>
    <n v="107076.92307692306"/>
    <n v="2000"/>
    <n v="0"/>
    <n v="0"/>
    <n v="1530475.2008547008"/>
    <n v="1598754.9411764706"/>
  </r>
  <r>
    <x v="7"/>
    <s v="Central LA Technical College"/>
    <m/>
    <n v="158088"/>
    <x v="10"/>
    <m/>
    <n v="1"/>
    <n v="3"/>
    <n v="0"/>
    <n v="0"/>
    <n v="0"/>
    <n v="0"/>
    <n v="4"/>
    <n v="1"/>
    <m/>
    <n v="0"/>
    <n v="0"/>
    <n v="0"/>
    <n v="0"/>
    <n v="0"/>
    <n v="0"/>
    <n v="0"/>
    <n v="0"/>
    <m/>
    <n v="0"/>
    <n v="0"/>
    <n v="0"/>
    <n v="0"/>
    <n v="0"/>
    <n v="0"/>
    <n v="0"/>
    <n v="0"/>
    <m/>
    <n v="0"/>
    <n v="1"/>
    <n v="0"/>
    <n v="0"/>
    <n v="0"/>
    <n v="0"/>
    <n v="1"/>
    <n v="1"/>
    <m/>
    <n v="22"/>
    <n v="42"/>
    <n v="0"/>
    <n v="0"/>
    <n v="0"/>
    <n v="0"/>
    <n v="41"/>
    <n v="22"/>
    <m/>
    <n v="0"/>
    <m/>
    <n v="0"/>
    <m/>
    <n v="0"/>
    <m/>
    <n v="0"/>
    <m/>
    <n v="270006"/>
    <n v="197844"/>
    <n v="0"/>
    <n v="0"/>
    <n v="0"/>
    <n v="0"/>
    <n v="47002"/>
    <n v="85338"/>
    <n v="2600636"/>
    <n v="2626306"/>
    <n v="0"/>
    <m/>
    <n v="57"/>
    <n v="39"/>
    <n v="0"/>
    <n v="0"/>
    <n v="0"/>
    <n v="0"/>
    <n v="12"/>
    <n v="21"/>
    <n v="690"/>
    <n v="642"/>
    <n v="0"/>
    <n v="0"/>
    <n v="4736.9473684210525"/>
    <n v="5072.9230769230771"/>
    <n v="0"/>
    <n v="0"/>
    <n v="0"/>
    <n v="0"/>
    <n v="3916.8333333333335"/>
    <n v="4063.7142857142858"/>
    <n v="3769.0376811594201"/>
    <n v="4090.8193146417448"/>
    <n v="0"/>
    <n v="0"/>
    <n v="42632.526315789473"/>
    <n v="45656.307692307695"/>
    <n v="0"/>
    <n v="0"/>
    <n v="0"/>
    <n v="0"/>
    <n v="35251.5"/>
    <n v="36573.428571428572"/>
    <n v="33921.339130434782"/>
    <n v="36817.373831775702"/>
    <n v="0"/>
    <n v="0"/>
    <n v="34571.862272410704"/>
    <n v="37315.485902081899"/>
    <n v="5"/>
    <n v="4"/>
    <n v="0"/>
    <n v="0"/>
    <n v="0"/>
    <n v="0"/>
    <n v="1"/>
    <n v="2"/>
    <n v="63"/>
    <n v="64"/>
    <n v="0"/>
    <n v="0"/>
    <n v="69"/>
    <n v="70"/>
    <n v="213162.63157894736"/>
    <n v="182625.23076923078"/>
    <n v="0"/>
    <n v="0"/>
    <n v="0"/>
    <n v="0"/>
    <n v="35251.5"/>
    <n v="73146.857142857145"/>
    <n v="2137044.3652173914"/>
    <n v="2356311.9252336449"/>
    <n v="0"/>
    <n v="0"/>
    <n v="2385458.4967963388"/>
    <n v="2612084.0131457327"/>
  </r>
  <r>
    <x v="7"/>
    <s v="L.E. Fletcher Technical Community College"/>
    <m/>
    <n v="160481"/>
    <x v="10"/>
    <m/>
    <n v="0"/>
    <n v="0"/>
    <n v="0"/>
    <n v="0"/>
    <n v="0"/>
    <n v="0"/>
    <n v="0"/>
    <n v="0"/>
    <m/>
    <n v="0"/>
    <n v="0"/>
    <n v="0"/>
    <n v="0"/>
    <n v="0"/>
    <n v="0"/>
    <n v="0"/>
    <n v="0"/>
    <m/>
    <n v="2"/>
    <n v="5"/>
    <n v="0"/>
    <n v="0"/>
    <n v="0"/>
    <n v="0"/>
    <n v="1"/>
    <n v="0"/>
    <m/>
    <n v="32"/>
    <n v="40"/>
    <n v="0"/>
    <n v="0"/>
    <n v="0"/>
    <n v="0"/>
    <n v="17"/>
    <n v="0"/>
    <m/>
    <n v="2"/>
    <n v="2"/>
    <n v="0"/>
    <n v="0"/>
    <n v="0"/>
    <n v="0"/>
    <n v="0"/>
    <n v="0"/>
    <m/>
    <n v="0"/>
    <m/>
    <n v="0"/>
    <m/>
    <n v="0"/>
    <m/>
    <n v="0"/>
    <m/>
    <n v="0"/>
    <n v="0"/>
    <n v="0"/>
    <n v="0"/>
    <n v="143746"/>
    <n v="217259"/>
    <n v="2105778"/>
    <n v="1578174"/>
    <n v="58151"/>
    <n v="58151"/>
    <n v="0"/>
    <m/>
    <n v="0"/>
    <n v="0"/>
    <n v="0"/>
    <n v="0"/>
    <n v="30"/>
    <n v="45"/>
    <n v="492"/>
    <n v="360"/>
    <n v="18"/>
    <n v="18"/>
    <n v="0"/>
    <n v="0"/>
    <n v="0"/>
    <n v="0"/>
    <n v="0"/>
    <n v="0"/>
    <n v="4791.5333333333338"/>
    <n v="4827.9777777777781"/>
    <n v="4280.0365853658541"/>
    <n v="4383.8166666666666"/>
    <n v="3230.6111111111113"/>
    <n v="3230.6111111111113"/>
    <n v="0"/>
    <n v="0"/>
    <n v="0"/>
    <n v="0"/>
    <n v="0"/>
    <n v="0"/>
    <n v="43123.8"/>
    <n v="43451.8"/>
    <n v="38520.329268292684"/>
    <n v="39454.35"/>
    <n v="29075.5"/>
    <n v="29075.5"/>
    <n v="0"/>
    <n v="0"/>
    <n v="38426.269150858177"/>
    <n v="39437.957446808512"/>
    <n v="0"/>
    <n v="0"/>
    <n v="0"/>
    <n v="0"/>
    <n v="3"/>
    <n v="5"/>
    <n v="49"/>
    <n v="40"/>
    <n v="2"/>
    <n v="2"/>
    <n v="0"/>
    <n v="0"/>
    <n v="54"/>
    <n v="47"/>
    <n v="0"/>
    <n v="0"/>
    <n v="0"/>
    <n v="0"/>
    <n v="129371.40000000001"/>
    <n v="217259"/>
    <n v="1887496.1341463416"/>
    <n v="1578174"/>
    <n v="58151"/>
    <n v="58151"/>
    <n v="0"/>
    <n v="0"/>
    <n v="2075018.5341463415"/>
    <n v="1853584"/>
  </r>
  <r>
    <x v="7"/>
    <s v="Northshore Technical College"/>
    <m/>
    <n v="160667"/>
    <x v="10"/>
    <m/>
    <n v="0"/>
    <n v="0"/>
    <n v="0"/>
    <n v="0"/>
    <n v="0"/>
    <n v="0"/>
    <n v="0"/>
    <n v="0"/>
    <m/>
    <n v="1"/>
    <n v="1"/>
    <n v="0"/>
    <n v="0"/>
    <n v="0"/>
    <n v="0"/>
    <n v="1"/>
    <n v="1"/>
    <m/>
    <n v="4"/>
    <n v="4"/>
    <n v="0"/>
    <n v="0"/>
    <n v="0"/>
    <n v="0"/>
    <n v="1"/>
    <n v="1"/>
    <m/>
    <n v="49"/>
    <n v="65"/>
    <n v="0"/>
    <n v="0"/>
    <n v="0"/>
    <n v="0"/>
    <n v="18"/>
    <n v="7"/>
    <m/>
    <n v="0"/>
    <n v="0"/>
    <n v="0"/>
    <n v="0"/>
    <n v="0"/>
    <n v="0"/>
    <n v="0"/>
    <n v="0"/>
    <m/>
    <n v="0"/>
    <m/>
    <n v="0"/>
    <m/>
    <n v="0"/>
    <m/>
    <n v="0"/>
    <m/>
    <n v="0"/>
    <n v="0"/>
    <n v="109536"/>
    <n v="109536"/>
    <n v="224256"/>
    <n v="224256"/>
    <n v="2610153"/>
    <n v="2735118"/>
    <n v="0"/>
    <n v="0"/>
    <n v="0"/>
    <m/>
    <n v="0"/>
    <n v="0"/>
    <n v="21"/>
    <n v="21"/>
    <n v="48"/>
    <n v="48"/>
    <n v="657"/>
    <n v="669"/>
    <n v="0"/>
    <n v="0"/>
    <n v="0"/>
    <n v="0"/>
    <n v="0"/>
    <n v="0"/>
    <n v="5216"/>
    <n v="5216"/>
    <n v="4672"/>
    <n v="4672"/>
    <n v="3972.8356164383563"/>
    <n v="4088.3677130044844"/>
    <n v="0"/>
    <n v="0"/>
    <n v="0"/>
    <n v="0"/>
    <n v="0"/>
    <n v="0"/>
    <n v="46944"/>
    <n v="46944"/>
    <n v="42048"/>
    <n v="42048"/>
    <n v="35755.520547945205"/>
    <n v="36795.309417040356"/>
    <n v="0"/>
    <n v="0"/>
    <n v="0"/>
    <n v="0"/>
    <n v="36483.079415031469"/>
    <n v="37384.687063631718"/>
    <n v="0"/>
    <n v="0"/>
    <n v="2"/>
    <n v="2"/>
    <n v="5"/>
    <n v="5"/>
    <n v="67"/>
    <n v="72"/>
    <n v="0"/>
    <n v="0"/>
    <n v="0"/>
    <n v="0"/>
    <n v="74"/>
    <n v="79"/>
    <n v="0"/>
    <n v="0"/>
    <n v="93888"/>
    <n v="93888"/>
    <n v="210240"/>
    <n v="210240"/>
    <n v="2395619.8767123288"/>
    <n v="2649262.2780269058"/>
    <n v="0"/>
    <n v="0"/>
    <n v="0"/>
    <n v="0"/>
    <n v="2699747.8767123288"/>
    <n v="2953390.2780269058"/>
  </r>
  <r>
    <x v="7"/>
    <s v="Northwest LA Technical College"/>
    <m/>
    <n v="160010"/>
    <x v="10"/>
    <m/>
    <n v="1"/>
    <n v="1"/>
    <n v="0"/>
    <n v="0"/>
    <n v="0"/>
    <n v="0"/>
    <n v="3"/>
    <n v="3"/>
    <m/>
    <n v="1"/>
    <n v="0"/>
    <n v="0"/>
    <n v="0"/>
    <n v="0"/>
    <n v="0"/>
    <n v="1"/>
    <n v="1"/>
    <m/>
    <n v="0"/>
    <n v="0"/>
    <n v="0"/>
    <n v="0"/>
    <n v="0"/>
    <n v="0"/>
    <n v="1"/>
    <n v="1"/>
    <m/>
    <n v="9"/>
    <n v="10"/>
    <n v="0"/>
    <n v="0"/>
    <n v="0"/>
    <n v="0"/>
    <n v="52"/>
    <n v="44"/>
    <m/>
    <n v="0"/>
    <n v="0"/>
    <n v="0"/>
    <n v="0"/>
    <n v="0"/>
    <n v="0"/>
    <n v="0"/>
    <n v="0"/>
    <m/>
    <n v="0"/>
    <m/>
    <n v="0"/>
    <m/>
    <n v="0"/>
    <m/>
    <n v="0"/>
    <m/>
    <n v="200918"/>
    <n v="214744"/>
    <n v="91381"/>
    <n v="48930"/>
    <n v="53858"/>
    <n v="53858"/>
    <n v="2754463"/>
    <n v="2397583"/>
    <n v="0"/>
    <n v="0"/>
    <n v="0"/>
    <m/>
    <n v="45"/>
    <n v="45"/>
    <n v="21"/>
    <n v="12"/>
    <n v="12"/>
    <n v="12"/>
    <n v="705"/>
    <n v="618"/>
    <n v="0"/>
    <n v="0"/>
    <n v="0"/>
    <n v="0"/>
    <n v="4464.8444444444449"/>
    <n v="4772.0888888888885"/>
    <n v="4351.4761904761908"/>
    <n v="4077.5"/>
    <n v="4488.166666666667"/>
    <n v="4488.166666666667"/>
    <n v="3907.039716312057"/>
    <n v="3879.5841423948218"/>
    <n v="0"/>
    <n v="0"/>
    <n v="0"/>
    <n v="0"/>
    <n v="40183.600000000006"/>
    <n v="42948.799999999996"/>
    <n v="39163.285714285717"/>
    <n v="36697.5"/>
    <n v="40393.5"/>
    <n v="40393.5"/>
    <n v="35163.357446808513"/>
    <n v="34916.257281553393"/>
    <n v="0"/>
    <n v="0"/>
    <n v="0"/>
    <n v="0"/>
    <n v="35653.224642410154"/>
    <n v="35572.734886731385"/>
    <n v="4"/>
    <n v="4"/>
    <n v="2"/>
    <n v="1"/>
    <n v="1"/>
    <n v="1"/>
    <n v="61"/>
    <n v="54"/>
    <n v="0"/>
    <n v="0"/>
    <n v="0"/>
    <n v="0"/>
    <n v="68"/>
    <n v="60"/>
    <n v="160734.40000000002"/>
    <n v="171795.19999999998"/>
    <n v="78326.571428571435"/>
    <n v="36697.5"/>
    <n v="40393.5"/>
    <n v="40393.5"/>
    <n v="2144964.8042553193"/>
    <n v="1885477.8932038832"/>
    <n v="0"/>
    <n v="0"/>
    <n v="0"/>
    <n v="0"/>
    <n v="2424419.2756838906"/>
    <n v="2134364.0932038832"/>
  </r>
  <r>
    <x v="7"/>
    <s v="South Central LA Technical College"/>
    <m/>
    <n v="160913"/>
    <x v="10"/>
    <m/>
    <n v="0"/>
    <n v="0"/>
    <n v="0"/>
    <n v="0"/>
    <n v="0"/>
    <n v="0"/>
    <n v="1"/>
    <n v="1"/>
    <m/>
    <n v="0"/>
    <n v="1"/>
    <n v="0"/>
    <n v="0"/>
    <n v="0"/>
    <n v="0"/>
    <n v="2"/>
    <n v="1"/>
    <m/>
    <n v="0"/>
    <n v="0"/>
    <n v="0"/>
    <n v="0"/>
    <n v="0"/>
    <n v="0"/>
    <n v="1"/>
    <n v="1"/>
    <m/>
    <n v="3"/>
    <n v="15"/>
    <n v="0"/>
    <n v="0"/>
    <n v="0"/>
    <n v="0"/>
    <n v="21"/>
    <n v="14"/>
    <m/>
    <n v="6"/>
    <n v="9"/>
    <n v="0"/>
    <n v="0"/>
    <n v="0"/>
    <n v="0"/>
    <n v="22"/>
    <n v="12"/>
    <m/>
    <n v="0"/>
    <m/>
    <n v="0"/>
    <m/>
    <n v="0"/>
    <m/>
    <n v="0"/>
    <m/>
    <n v="51744"/>
    <n v="51744"/>
    <n v="125850"/>
    <n v="111588"/>
    <n v="61830"/>
    <n v="61830"/>
    <n v="1104950"/>
    <n v="1221460"/>
    <n v="1408513"/>
    <n v="1008242"/>
    <n v="0"/>
    <m/>
    <n v="12"/>
    <n v="12"/>
    <n v="24"/>
    <n v="21"/>
    <n v="12"/>
    <n v="12"/>
    <n v="279"/>
    <n v="303"/>
    <n v="318"/>
    <n v="225"/>
    <n v="0"/>
    <n v="0"/>
    <n v="4312"/>
    <n v="4312"/>
    <n v="5243.75"/>
    <n v="5313.7142857142853"/>
    <n v="5152.5"/>
    <n v="5152.5"/>
    <n v="3960.3942652329747"/>
    <n v="4031.2211221122111"/>
    <n v="4429.2861635220124"/>
    <n v="4481.0755555555552"/>
    <n v="0"/>
    <n v="0"/>
    <n v="38808"/>
    <n v="38808"/>
    <n v="47193.75"/>
    <n v="47823.428571428565"/>
    <n v="46372.5"/>
    <n v="46372.5"/>
    <n v="35643.548387096773"/>
    <n v="36280.990099009898"/>
    <n v="39863.57547169811"/>
    <n v="40329.679999999993"/>
    <n v="0"/>
    <n v="0"/>
    <n v="38414.165616033381"/>
    <n v="38516.654629891556"/>
    <n v="1"/>
    <n v="1"/>
    <n v="2"/>
    <n v="2"/>
    <n v="1"/>
    <n v="1"/>
    <n v="24"/>
    <n v="29"/>
    <n v="28"/>
    <n v="21"/>
    <n v="0"/>
    <n v="0"/>
    <n v="56"/>
    <n v="54"/>
    <n v="38808"/>
    <n v="38808"/>
    <n v="94387.5"/>
    <n v="95646.85714285713"/>
    <n v="46372.5"/>
    <n v="46372.5"/>
    <n v="855445.16129032255"/>
    <n v="1052148.712871287"/>
    <n v="1116180.113207547"/>
    <n v="846923.2799999998"/>
    <n v="0"/>
    <n v="0"/>
    <n v="2151193.2744978694"/>
    <n v="2079899.3500141441"/>
  </r>
  <r>
    <x v="7"/>
    <s v="Sowela Technical Community College"/>
    <m/>
    <n v="160579"/>
    <x v="10"/>
    <m/>
    <n v="0"/>
    <n v="0"/>
    <n v="0"/>
    <n v="0"/>
    <n v="0"/>
    <n v="0"/>
    <n v="3"/>
    <n v="3"/>
    <m/>
    <n v="3"/>
    <n v="4"/>
    <n v="0"/>
    <n v="0"/>
    <n v="0"/>
    <n v="0"/>
    <n v="0"/>
    <n v="0"/>
    <m/>
    <n v="4"/>
    <n v="11"/>
    <n v="0"/>
    <n v="0"/>
    <n v="0"/>
    <n v="0"/>
    <n v="1"/>
    <n v="1"/>
    <m/>
    <n v="42"/>
    <n v="41"/>
    <n v="0"/>
    <n v="0"/>
    <n v="0"/>
    <n v="0"/>
    <n v="26"/>
    <n v="27"/>
    <m/>
    <n v="0"/>
    <n v="0"/>
    <n v="0"/>
    <n v="0"/>
    <n v="0"/>
    <n v="0"/>
    <n v="0"/>
    <n v="0"/>
    <m/>
    <n v="0"/>
    <m/>
    <n v="0"/>
    <m/>
    <n v="0"/>
    <m/>
    <n v="0"/>
    <m/>
    <n v="177455"/>
    <n v="195240"/>
    <n v="119724"/>
    <n v="202476"/>
    <n v="203431"/>
    <n v="574527"/>
    <n v="3004385"/>
    <n v="3067118"/>
    <n v="0"/>
    <n v="0"/>
    <n v="0"/>
    <m/>
    <n v="36"/>
    <n v="36"/>
    <n v="27"/>
    <n v="36"/>
    <n v="48"/>
    <n v="111"/>
    <n v="690"/>
    <n v="693"/>
    <n v="0"/>
    <n v="0"/>
    <n v="0"/>
    <n v="0"/>
    <n v="4929.3055555555557"/>
    <n v="5423.333333333333"/>
    <n v="4434.2222222222226"/>
    <n v="5624.333333333333"/>
    <n v="4238.145833333333"/>
    <n v="5175.9189189189192"/>
    <n v="4354.18115942029"/>
    <n v="4425.8556998556996"/>
    <n v="0"/>
    <n v="0"/>
    <n v="0"/>
    <n v="0"/>
    <n v="44363.75"/>
    <n v="48810"/>
    <n v="39908"/>
    <n v="50619"/>
    <n v="38143.3125"/>
    <n v="46583.270270270274"/>
    <n v="39187.630434782608"/>
    <n v="39832.7012987013"/>
    <n v="0"/>
    <n v="0"/>
    <n v="0"/>
    <n v="0"/>
    <n v="39345.451671711613"/>
    <n v="41569.298063849797"/>
    <n v="3"/>
    <n v="3"/>
    <n v="3"/>
    <n v="4"/>
    <n v="5"/>
    <n v="12"/>
    <n v="68"/>
    <n v="68"/>
    <n v="0"/>
    <n v="0"/>
    <n v="0"/>
    <n v="0"/>
    <n v="79"/>
    <n v="87"/>
    <n v="133091.25"/>
    <n v="146430"/>
    <n v="119724"/>
    <n v="202476"/>
    <n v="190716.5625"/>
    <n v="558999.24324324331"/>
    <n v="2664758.8695652173"/>
    <n v="2708623.6883116886"/>
    <n v="0"/>
    <n v="0"/>
    <n v="0"/>
    <n v="0"/>
    <n v="3108290.6820652173"/>
    <n v="3616528.9315549321"/>
  </r>
  <r>
    <x v="8"/>
    <s v="University of Maryland College Park"/>
    <m/>
    <n v="163286"/>
    <x v="1"/>
    <n v="0"/>
    <m/>
    <n v="401"/>
    <m/>
    <n v="7"/>
    <m/>
    <n v="0"/>
    <m/>
    <n v="305"/>
    <n v="0"/>
    <m/>
    <n v="353"/>
    <m/>
    <n v="4"/>
    <m/>
    <n v="0"/>
    <m/>
    <n v="73"/>
    <n v="0"/>
    <m/>
    <n v="268"/>
    <m/>
    <n v="0"/>
    <m/>
    <n v="0"/>
    <m/>
    <n v="54"/>
    <n v="0"/>
    <m/>
    <n v="2"/>
    <m/>
    <n v="0"/>
    <m/>
    <n v="0"/>
    <m/>
    <n v="5"/>
    <n v="0"/>
    <m/>
    <n v="270"/>
    <m/>
    <n v="0"/>
    <m/>
    <n v="0"/>
    <m/>
    <n v="61"/>
    <m/>
    <m/>
    <m/>
    <m/>
    <m/>
    <m/>
    <m/>
    <m/>
    <m/>
    <m/>
    <n v="126209392"/>
    <m/>
    <n v="49736028"/>
    <m/>
    <n v="31997911"/>
    <m/>
    <n v="593491"/>
    <m/>
    <n v="21174161"/>
    <m/>
    <m/>
    <n v="0"/>
    <n v="7339"/>
    <n v="0"/>
    <n v="4093"/>
    <n v="0"/>
    <n v="3060"/>
    <n v="0"/>
    <n v="78"/>
    <n v="0"/>
    <n v="3162"/>
    <n v="0"/>
    <n v="0"/>
    <n v="0"/>
    <n v="17197.082981332605"/>
    <n v="0"/>
    <n v="12151.484974346446"/>
    <n v="0"/>
    <n v="10456.833660130718"/>
    <n v="0"/>
    <n v="7608.8589743589746"/>
    <n v="0"/>
    <n v="6696.4456040480709"/>
    <n v="0"/>
    <n v="0"/>
    <n v="0"/>
    <n v="154773.74683199346"/>
    <n v="0"/>
    <n v="109363.36476911801"/>
    <n v="0"/>
    <n v="94111.50294117647"/>
    <n v="0"/>
    <n v="68479.730769230766"/>
    <n v="0"/>
    <n v="60268.01043643264"/>
    <n v="0"/>
    <n v="0"/>
    <n v="0"/>
    <n v="115425.34767544911"/>
    <n v="0"/>
    <n v="713"/>
    <n v="0"/>
    <n v="430"/>
    <n v="0"/>
    <n v="322"/>
    <n v="0"/>
    <n v="7"/>
    <n v="0"/>
    <n v="331"/>
    <n v="0"/>
    <n v="0"/>
    <n v="0"/>
    <n v="1803"/>
    <n v="0"/>
    <n v="110353681.49121134"/>
    <n v="0"/>
    <n v="47026246.850720741"/>
    <n v="0"/>
    <n v="30303903.947058823"/>
    <n v="0"/>
    <n v="479358.11538461538"/>
    <n v="0"/>
    <n v="19948711.454459205"/>
    <n v="0"/>
    <n v="0"/>
    <n v="0"/>
    <n v="208111901.85883474"/>
  </r>
  <r>
    <x v="8"/>
    <s v="Morgan State University"/>
    <m/>
    <n v="163453"/>
    <x v="2"/>
    <n v="0"/>
    <m/>
    <n v="34"/>
    <m/>
    <n v="0"/>
    <m/>
    <n v="0"/>
    <m/>
    <n v="33"/>
    <n v="0"/>
    <m/>
    <n v="114"/>
    <m/>
    <n v="0"/>
    <m/>
    <n v="0"/>
    <m/>
    <n v="24"/>
    <n v="0"/>
    <m/>
    <n v="102"/>
    <m/>
    <n v="0"/>
    <m/>
    <n v="0"/>
    <m/>
    <n v="3"/>
    <n v="0"/>
    <m/>
    <n v="3"/>
    <m/>
    <n v="0"/>
    <m/>
    <n v="0"/>
    <m/>
    <n v="0"/>
    <n v="0"/>
    <m/>
    <n v="141"/>
    <m/>
    <n v="0"/>
    <m/>
    <n v="0"/>
    <m/>
    <n v="7"/>
    <m/>
    <m/>
    <m/>
    <m/>
    <m/>
    <m/>
    <m/>
    <m/>
    <m/>
    <m/>
    <n v="9136484"/>
    <m/>
    <n v="12840304"/>
    <m/>
    <n v="8276267"/>
    <m/>
    <n v="151357"/>
    <m/>
    <n v="7637906"/>
    <m/>
    <m/>
    <n v="0"/>
    <n v="702"/>
    <n v="0"/>
    <n v="1314"/>
    <n v="0"/>
    <n v="954"/>
    <n v="0"/>
    <n v="27"/>
    <n v="0"/>
    <n v="1353"/>
    <n v="0"/>
    <n v="0"/>
    <n v="0"/>
    <n v="13014.934472934472"/>
    <n v="0"/>
    <n v="9771.9208523592079"/>
    <n v="0"/>
    <n v="8675.3322851153043"/>
    <n v="0"/>
    <n v="5605.8148148148148"/>
    <n v="0"/>
    <n v="5645.1633407243162"/>
    <n v="0"/>
    <n v="0"/>
    <n v="0"/>
    <n v="117134.41025641025"/>
    <n v="0"/>
    <n v="87947.287671232873"/>
    <n v="0"/>
    <n v="78077.990566037741"/>
    <n v="0"/>
    <n v="50452.333333333336"/>
    <n v="0"/>
    <n v="50806.470066518843"/>
    <n v="0"/>
    <n v="0"/>
    <n v="0"/>
    <n v="77773.611204096247"/>
    <n v="0"/>
    <n v="67"/>
    <n v="0"/>
    <n v="138"/>
    <n v="0"/>
    <n v="105"/>
    <n v="0"/>
    <n v="3"/>
    <n v="0"/>
    <n v="148"/>
    <n v="0"/>
    <n v="0"/>
    <n v="0"/>
    <n v="461"/>
    <n v="0"/>
    <n v="7848005.487179487"/>
    <n v="0"/>
    <n v="12136725.698630136"/>
    <n v="0"/>
    <n v="8198189.0094339624"/>
    <n v="0"/>
    <n v="151357"/>
    <n v="0"/>
    <n v="7519357.5698447889"/>
    <n v="0"/>
    <n v="0"/>
    <n v="0"/>
    <n v="35853634.765088372"/>
  </r>
  <r>
    <x v="8"/>
    <s v="University of Maryland, Baltimore County"/>
    <m/>
    <n v="163268"/>
    <x v="2"/>
    <n v="0"/>
    <m/>
    <n v="105"/>
    <m/>
    <n v="0"/>
    <m/>
    <n v="0"/>
    <m/>
    <n v="53"/>
    <n v="0"/>
    <m/>
    <n v="134"/>
    <m/>
    <n v="0"/>
    <m/>
    <n v="0"/>
    <m/>
    <n v="20"/>
    <n v="0"/>
    <m/>
    <n v="103"/>
    <m/>
    <n v="0"/>
    <m/>
    <n v="0"/>
    <m/>
    <n v="9"/>
    <n v="0"/>
    <m/>
    <n v="5"/>
    <m/>
    <n v="0"/>
    <m/>
    <n v="0"/>
    <m/>
    <n v="7"/>
    <n v="0"/>
    <m/>
    <n v="90"/>
    <m/>
    <n v="0"/>
    <m/>
    <n v="0"/>
    <m/>
    <n v="9"/>
    <m/>
    <m/>
    <m/>
    <m/>
    <m/>
    <m/>
    <m/>
    <m/>
    <m/>
    <m/>
    <n v="21335198"/>
    <m/>
    <n v="14150723"/>
    <m/>
    <n v="8748747"/>
    <m/>
    <n v="828351"/>
    <m/>
    <n v="5960659"/>
    <m/>
    <m/>
    <n v="0"/>
    <n v="1581"/>
    <n v="0"/>
    <n v="1446"/>
    <n v="0"/>
    <n v="1035"/>
    <n v="0"/>
    <n v="129"/>
    <n v="0"/>
    <n v="918"/>
    <n v="0"/>
    <n v="0"/>
    <n v="0"/>
    <n v="13494.748893105629"/>
    <n v="0"/>
    <n v="9786.1154910096811"/>
    <n v="0"/>
    <n v="8452.8956521739128"/>
    <n v="0"/>
    <n v="6421.3255813953492"/>
    <n v="0"/>
    <n v="6493.0925925925922"/>
    <n v="0"/>
    <n v="0"/>
    <n v="0"/>
    <n v="121452.74003795066"/>
    <n v="0"/>
    <n v="88075.03941908713"/>
    <n v="0"/>
    <n v="76076.060869565219"/>
    <n v="0"/>
    <n v="57791.930232558145"/>
    <n v="0"/>
    <n v="58437.833333333328"/>
    <n v="0"/>
    <n v="0"/>
    <n v="0"/>
    <n v="89256.927993864723"/>
    <n v="0"/>
    <n v="158"/>
    <n v="0"/>
    <n v="154"/>
    <n v="0"/>
    <n v="112"/>
    <n v="0"/>
    <n v="12"/>
    <n v="0"/>
    <n v="99"/>
    <n v="0"/>
    <n v="0"/>
    <n v="0"/>
    <n v="535"/>
    <n v="0"/>
    <n v="19189532.925996203"/>
    <n v="0"/>
    <n v="13563556.070539419"/>
    <n v="0"/>
    <n v="8520518.8173913043"/>
    <n v="0"/>
    <n v="693503.16279069777"/>
    <n v="0"/>
    <n v="5785345.4999999991"/>
    <n v="0"/>
    <n v="0"/>
    <n v="0"/>
    <n v="47752456.476717629"/>
  </r>
  <r>
    <x v="8"/>
    <s v="Towson University "/>
    <m/>
    <n v="164076"/>
    <x v="3"/>
    <n v="0"/>
    <m/>
    <n v="0"/>
    <m/>
    <n v="194"/>
    <m/>
    <n v="0"/>
    <m/>
    <n v="10"/>
    <n v="0"/>
    <m/>
    <n v="0"/>
    <m/>
    <n v="213"/>
    <m/>
    <n v="0"/>
    <m/>
    <n v="1"/>
    <n v="0"/>
    <m/>
    <n v="0"/>
    <m/>
    <n v="240"/>
    <m/>
    <n v="0"/>
    <m/>
    <n v="0"/>
    <n v="0"/>
    <m/>
    <n v="0"/>
    <m/>
    <n v="17"/>
    <m/>
    <n v="0"/>
    <m/>
    <n v="0"/>
    <n v="23"/>
    <m/>
    <n v="0"/>
    <m/>
    <n v="204"/>
    <m/>
    <n v="0"/>
    <m/>
    <n v="0"/>
    <m/>
    <m/>
    <m/>
    <m/>
    <m/>
    <m/>
    <m/>
    <m/>
    <m/>
    <m/>
    <n v="19901938"/>
    <m/>
    <n v="17509063"/>
    <m/>
    <n v="16975968"/>
    <m/>
    <n v="1135586"/>
    <m/>
    <n v="9402201"/>
    <m/>
    <m/>
    <n v="0"/>
    <n v="2060"/>
    <n v="0"/>
    <n v="2142"/>
    <n v="0"/>
    <n v="2400"/>
    <n v="0"/>
    <n v="170"/>
    <n v="0"/>
    <n v="2040"/>
    <n v="0"/>
    <n v="0"/>
    <n v="0"/>
    <n v="9661.1349514563099"/>
    <n v="0"/>
    <n v="8174.1657329598502"/>
    <n v="0"/>
    <n v="7073.32"/>
    <n v="0"/>
    <n v="6679.9176470588236"/>
    <n v="0"/>
    <n v="4608.9220588235294"/>
    <n v="0"/>
    <n v="0"/>
    <n v="0"/>
    <n v="86950.214563106783"/>
    <n v="0"/>
    <n v="73567.491596638647"/>
    <n v="0"/>
    <n v="63659.88"/>
    <n v="0"/>
    <n v="60119.25882352941"/>
    <n v="0"/>
    <n v="41480.298529411768"/>
    <n v="0"/>
    <n v="0"/>
    <n v="0"/>
    <n v="66261.28153874226"/>
    <n v="0"/>
    <n v="204"/>
    <n v="0"/>
    <n v="214"/>
    <n v="0"/>
    <n v="240"/>
    <n v="0"/>
    <n v="17"/>
    <n v="0"/>
    <n v="204"/>
    <n v="0"/>
    <n v="0"/>
    <n v="0"/>
    <n v="879"/>
    <n v="0"/>
    <n v="17737843.770873785"/>
    <n v="0"/>
    <n v="15743443.20168067"/>
    <n v="0"/>
    <n v="15278371.199999999"/>
    <n v="0"/>
    <n v="1022027.3999999999"/>
    <n v="0"/>
    <n v="8461980.9000000004"/>
    <n v="0"/>
    <n v="0"/>
    <n v="0"/>
    <n v="58243666.472554445"/>
  </r>
  <r>
    <x v="8"/>
    <s v="Bowie State University "/>
    <m/>
    <n v="162007"/>
    <x v="4"/>
    <n v="0"/>
    <m/>
    <n v="40"/>
    <m/>
    <n v="0"/>
    <m/>
    <n v="0"/>
    <m/>
    <n v="0"/>
    <n v="0"/>
    <m/>
    <n v="59"/>
    <m/>
    <n v="0"/>
    <m/>
    <n v="0"/>
    <m/>
    <n v="0"/>
    <n v="0"/>
    <m/>
    <n v="80"/>
    <m/>
    <n v="0"/>
    <m/>
    <n v="0"/>
    <m/>
    <n v="0"/>
    <n v="0"/>
    <m/>
    <n v="9"/>
    <m/>
    <n v="0"/>
    <m/>
    <n v="0"/>
    <m/>
    <n v="1"/>
    <n v="0"/>
    <m/>
    <n v="33"/>
    <m/>
    <n v="0"/>
    <m/>
    <n v="0"/>
    <m/>
    <n v="0"/>
    <m/>
    <m/>
    <m/>
    <m/>
    <m/>
    <m/>
    <m/>
    <m/>
    <m/>
    <m/>
    <n v="3917876"/>
    <m/>
    <n v="4787149"/>
    <m/>
    <n v="5697692"/>
    <m/>
    <n v="640616"/>
    <m/>
    <n v="1993600"/>
    <m/>
    <m/>
    <n v="0"/>
    <n v="360"/>
    <n v="0"/>
    <n v="531"/>
    <n v="0"/>
    <n v="720"/>
    <n v="0"/>
    <n v="93"/>
    <n v="0"/>
    <n v="297"/>
    <n v="0"/>
    <n v="0"/>
    <n v="0"/>
    <n v="10882.988888888889"/>
    <n v="0"/>
    <n v="9015.3465160075339"/>
    <n v="0"/>
    <n v="7913.4611111111108"/>
    <n v="0"/>
    <n v="6888.3440860215051"/>
    <n v="0"/>
    <n v="6712.4579124579122"/>
    <n v="0"/>
    <n v="0"/>
    <n v="0"/>
    <n v="97946.9"/>
    <n v="0"/>
    <n v="81138.118644067799"/>
    <n v="0"/>
    <n v="71221.149999999994"/>
    <n v="0"/>
    <n v="61995.096774193546"/>
    <n v="0"/>
    <n v="60412.121212121208"/>
    <n v="0"/>
    <n v="0"/>
    <n v="0"/>
    <n v="76649.855710549265"/>
    <n v="0"/>
    <n v="40"/>
    <n v="0"/>
    <n v="59"/>
    <n v="0"/>
    <n v="80"/>
    <n v="0"/>
    <n v="10"/>
    <n v="0"/>
    <n v="33"/>
    <n v="0"/>
    <n v="0"/>
    <n v="0"/>
    <n v="222"/>
    <n v="0"/>
    <n v="3917876"/>
    <n v="0"/>
    <n v="4787149"/>
    <n v="0"/>
    <n v="5697692"/>
    <n v="0"/>
    <n v="619950.96774193551"/>
    <n v="0"/>
    <n v="1993599.9999999998"/>
    <n v="0"/>
    <n v="0"/>
    <n v="0"/>
    <n v="17016267.967741936"/>
  </r>
  <r>
    <x v="8"/>
    <s v="Frostburg State University "/>
    <m/>
    <n v="162584"/>
    <x v="4"/>
    <n v="0"/>
    <m/>
    <n v="0"/>
    <m/>
    <n v="72"/>
    <m/>
    <n v="0"/>
    <m/>
    <n v="0"/>
    <n v="0"/>
    <m/>
    <n v="0"/>
    <m/>
    <n v="65"/>
    <m/>
    <n v="0"/>
    <m/>
    <n v="0"/>
    <n v="0"/>
    <m/>
    <n v="0"/>
    <m/>
    <n v="73"/>
    <m/>
    <n v="0"/>
    <m/>
    <n v="0"/>
    <n v="0"/>
    <m/>
    <n v="0"/>
    <m/>
    <n v="9"/>
    <m/>
    <n v="0"/>
    <m/>
    <n v="0"/>
    <n v="0"/>
    <m/>
    <n v="0"/>
    <m/>
    <n v="7"/>
    <m/>
    <n v="0"/>
    <m/>
    <n v="33"/>
    <m/>
    <m/>
    <m/>
    <m/>
    <m/>
    <m/>
    <m/>
    <m/>
    <m/>
    <m/>
    <n v="6653331"/>
    <m/>
    <n v="4836515"/>
    <m/>
    <n v="4950486"/>
    <m/>
    <n v="560025"/>
    <m/>
    <n v="1823907"/>
    <m/>
    <m/>
    <n v="0"/>
    <n v="720"/>
    <n v="0"/>
    <n v="650"/>
    <n v="0"/>
    <n v="730"/>
    <n v="0"/>
    <n v="90"/>
    <n v="0"/>
    <n v="466"/>
    <n v="0"/>
    <n v="0"/>
    <n v="0"/>
    <n v="9240.7374999999993"/>
    <n v="0"/>
    <n v="7440.792307692308"/>
    <n v="0"/>
    <n v="6781.4876712328769"/>
    <n v="0"/>
    <n v="6222.5"/>
    <n v="0"/>
    <n v="3913.9635193133049"/>
    <n v="0"/>
    <n v="0"/>
    <n v="0"/>
    <n v="83166.637499999997"/>
    <n v="0"/>
    <n v="66967.130769230775"/>
    <n v="0"/>
    <n v="61033.389041095892"/>
    <n v="0"/>
    <n v="56002.5"/>
    <n v="0"/>
    <n v="35225.671673819743"/>
    <n v="0"/>
    <n v="0"/>
    <n v="0"/>
    <n v="64514.857787462504"/>
    <n v="0"/>
    <n v="72"/>
    <n v="0"/>
    <n v="65"/>
    <n v="0"/>
    <n v="73"/>
    <n v="0"/>
    <n v="9"/>
    <n v="0"/>
    <n v="40"/>
    <n v="0"/>
    <n v="0"/>
    <n v="0"/>
    <n v="259"/>
    <n v="0"/>
    <n v="5987997.8999999994"/>
    <n v="0"/>
    <n v="4352863.5"/>
    <n v="0"/>
    <n v="4455437.4000000004"/>
    <n v="0"/>
    <n v="504022.5"/>
    <n v="0"/>
    <n v="1409026.8669527897"/>
    <n v="0"/>
    <n v="0"/>
    <n v="0"/>
    <n v="16709348.166952789"/>
  </r>
  <r>
    <x v="8"/>
    <s v="Salisbury University "/>
    <m/>
    <n v="163851"/>
    <x v="4"/>
    <n v="0"/>
    <m/>
    <n v="0"/>
    <m/>
    <n v="95"/>
    <m/>
    <n v="0"/>
    <m/>
    <n v="3"/>
    <n v="0"/>
    <m/>
    <n v="0"/>
    <m/>
    <n v="118"/>
    <m/>
    <n v="0"/>
    <m/>
    <n v="6"/>
    <n v="0"/>
    <m/>
    <n v="0"/>
    <m/>
    <n v="93"/>
    <m/>
    <n v="0"/>
    <m/>
    <n v="1"/>
    <n v="0"/>
    <m/>
    <n v="0"/>
    <m/>
    <n v="8"/>
    <m/>
    <n v="0"/>
    <m/>
    <n v="0"/>
    <n v="77"/>
    <m/>
    <n v="0"/>
    <m/>
    <n v="1"/>
    <m/>
    <n v="0"/>
    <m/>
    <n v="8"/>
    <m/>
    <m/>
    <m/>
    <m/>
    <m/>
    <m/>
    <m/>
    <m/>
    <m/>
    <m/>
    <n v="9355797"/>
    <m/>
    <n v="9901815"/>
    <m/>
    <n v="6679215"/>
    <m/>
    <n v="552706"/>
    <m/>
    <n v="543557"/>
    <m/>
    <m/>
    <n v="0"/>
    <n v="986"/>
    <n v="0"/>
    <n v="1252"/>
    <n v="0"/>
    <n v="942"/>
    <n v="0"/>
    <n v="80"/>
    <n v="0"/>
    <n v="106"/>
    <n v="0"/>
    <n v="0"/>
    <n v="0"/>
    <n v="9488.6379310344819"/>
    <n v="0"/>
    <n v="7908.7979233226833"/>
    <n v="0"/>
    <n v="7090.4617834394903"/>
    <n v="0"/>
    <n v="6908.8249999999998"/>
    <n v="0"/>
    <n v="5127.8962264150941"/>
    <n v="0"/>
    <n v="0"/>
    <n v="0"/>
    <n v="85397.741379310333"/>
    <n v="0"/>
    <n v="71179.181309904146"/>
    <n v="0"/>
    <n v="63814.156050955411"/>
    <n v="0"/>
    <n v="62179.424999999996"/>
    <n v="0"/>
    <n v="46151.066037735844"/>
    <n v="0"/>
    <n v="0"/>
    <n v="0"/>
    <n v="72391.960362552418"/>
    <n v="0"/>
    <n v="98"/>
    <n v="0"/>
    <n v="124"/>
    <n v="0"/>
    <n v="94"/>
    <n v="0"/>
    <n v="8"/>
    <n v="0"/>
    <n v="9"/>
    <n v="0"/>
    <n v="0"/>
    <n v="0"/>
    <n v="333"/>
    <n v="0"/>
    <n v="8368978.6551724123"/>
    <n v="0"/>
    <n v="8826218.4824281149"/>
    <n v="0"/>
    <n v="5998530.6687898086"/>
    <n v="0"/>
    <n v="497435.39999999997"/>
    <n v="0"/>
    <n v="415359.59433962259"/>
    <n v="0"/>
    <n v="0"/>
    <n v="0"/>
    <n v="24106522.800729956"/>
  </r>
  <r>
    <x v="8"/>
    <s v="University of Baltimore"/>
    <s v="Reclassified: Met the criteria for Four-Year 3 in 2014-15 and 2015-16 and 2016-17."/>
    <n v="161873"/>
    <x v="3"/>
    <n v="0"/>
    <m/>
    <n v="0"/>
    <m/>
    <n v="48"/>
    <m/>
    <n v="0"/>
    <m/>
    <n v="2"/>
    <n v="0"/>
    <m/>
    <n v="0"/>
    <m/>
    <n v="62"/>
    <m/>
    <n v="0"/>
    <m/>
    <n v="1"/>
    <n v="0"/>
    <m/>
    <n v="0"/>
    <m/>
    <n v="47"/>
    <m/>
    <n v="0"/>
    <m/>
    <n v="0"/>
    <n v="0"/>
    <m/>
    <n v="0"/>
    <m/>
    <n v="0"/>
    <m/>
    <n v="0"/>
    <m/>
    <n v="0"/>
    <n v="0"/>
    <m/>
    <n v="0"/>
    <m/>
    <n v="28"/>
    <m/>
    <n v="0"/>
    <m/>
    <n v="7"/>
    <m/>
    <m/>
    <m/>
    <m/>
    <m/>
    <m/>
    <m/>
    <m/>
    <m/>
    <m/>
    <n v="7674870"/>
    <m/>
    <n v="6850256"/>
    <m/>
    <n v="3919037"/>
    <m/>
    <n v="0"/>
    <m/>
    <n v="2514785"/>
    <m/>
    <m/>
    <n v="0"/>
    <n v="504"/>
    <n v="0"/>
    <n v="632"/>
    <n v="0"/>
    <n v="470"/>
    <n v="0"/>
    <n v="0"/>
    <n v="0"/>
    <n v="364"/>
    <n v="0"/>
    <n v="0"/>
    <n v="0"/>
    <n v="15227.916666666666"/>
    <n v="0"/>
    <n v="10839.012658227848"/>
    <n v="0"/>
    <n v="8338.3765957446813"/>
    <n v="0"/>
    <n v="0"/>
    <n v="0"/>
    <n v="6908.75"/>
    <n v="0"/>
    <n v="0"/>
    <n v="0"/>
    <n v="137051.25"/>
    <n v="0"/>
    <n v="97551.113924050631"/>
    <n v="0"/>
    <n v="75045.389361702139"/>
    <n v="0"/>
    <n v="0"/>
    <n v="0"/>
    <n v="62178.75"/>
    <n v="0"/>
    <n v="0"/>
    <n v="0"/>
    <n v="95906.011421616349"/>
    <n v="0"/>
    <n v="50"/>
    <n v="0"/>
    <n v="63"/>
    <n v="0"/>
    <n v="47"/>
    <n v="0"/>
    <n v="0"/>
    <n v="0"/>
    <n v="35"/>
    <n v="0"/>
    <n v="0"/>
    <n v="0"/>
    <n v="195"/>
    <n v="0"/>
    <n v="6852562.5"/>
    <n v="0"/>
    <n v="6145720.1772151897"/>
    <n v="0"/>
    <n v="3527133.3000000007"/>
    <n v="0"/>
    <n v="0"/>
    <n v="0"/>
    <n v="2176256.25"/>
    <n v="0"/>
    <n v="0"/>
    <n v="0"/>
    <n v="18701672.227215189"/>
  </r>
  <r>
    <x v="8"/>
    <s v="University of Maryland Eastern Shore "/>
    <m/>
    <n v="163338"/>
    <x v="4"/>
    <n v="0"/>
    <m/>
    <n v="19"/>
    <m/>
    <n v="0"/>
    <m/>
    <n v="0"/>
    <m/>
    <n v="17"/>
    <n v="0"/>
    <m/>
    <n v="49"/>
    <m/>
    <n v="0"/>
    <m/>
    <n v="0"/>
    <m/>
    <n v="22"/>
    <n v="0"/>
    <m/>
    <n v="45"/>
    <m/>
    <n v="0"/>
    <m/>
    <n v="0"/>
    <m/>
    <n v="20"/>
    <n v="0"/>
    <m/>
    <n v="1"/>
    <m/>
    <n v="0"/>
    <m/>
    <n v="0"/>
    <m/>
    <n v="1"/>
    <n v="0"/>
    <m/>
    <n v="37"/>
    <m/>
    <n v="0"/>
    <m/>
    <n v="0"/>
    <m/>
    <n v="8"/>
    <m/>
    <m/>
    <m/>
    <m/>
    <m/>
    <m/>
    <m/>
    <m/>
    <m/>
    <m/>
    <n v="3689136"/>
    <m/>
    <n v="6134246"/>
    <m/>
    <n v="4925899"/>
    <m/>
    <n v="148569"/>
    <m/>
    <n v="2585774"/>
    <m/>
    <m/>
    <n v="0"/>
    <n v="375"/>
    <n v="0"/>
    <n v="705"/>
    <n v="0"/>
    <n v="645"/>
    <n v="0"/>
    <n v="21"/>
    <n v="0"/>
    <n v="429"/>
    <n v="0"/>
    <n v="0"/>
    <n v="0"/>
    <n v="9837.6959999999999"/>
    <n v="0"/>
    <n v="8701.0581560283681"/>
    <n v="0"/>
    <n v="7637.0527131782947"/>
    <n v="0"/>
    <n v="7074.7142857142853"/>
    <n v="0"/>
    <n v="6027.4452214452213"/>
    <n v="0"/>
    <n v="0"/>
    <n v="0"/>
    <n v="88539.263999999996"/>
    <n v="0"/>
    <n v="78309.523404255306"/>
    <n v="0"/>
    <n v="68733.474418604659"/>
    <n v="0"/>
    <n v="63672.428571428565"/>
    <n v="0"/>
    <n v="54247.006993006988"/>
    <n v="0"/>
    <n v="0"/>
    <n v="0"/>
    <n v="72070.893491961644"/>
    <n v="0"/>
    <n v="36"/>
    <n v="0"/>
    <n v="71"/>
    <n v="0"/>
    <n v="65"/>
    <n v="0"/>
    <n v="2"/>
    <n v="0"/>
    <n v="45"/>
    <n v="0"/>
    <n v="0"/>
    <n v="0"/>
    <n v="219"/>
    <n v="0"/>
    <n v="3187413.5039999997"/>
    <n v="0"/>
    <n v="5559976.1617021263"/>
    <n v="0"/>
    <n v="4467675.8372093029"/>
    <n v="0"/>
    <n v="127344.85714285713"/>
    <n v="0"/>
    <n v="2441115.3146853144"/>
    <n v="0"/>
    <n v="0"/>
    <n v="0"/>
    <n v="15783525.674739599"/>
  </r>
  <r>
    <x v="8"/>
    <s v="Coppin State University"/>
    <m/>
    <n v="162283"/>
    <x v="5"/>
    <n v="0"/>
    <m/>
    <n v="0"/>
    <m/>
    <n v="22"/>
    <m/>
    <n v="0"/>
    <m/>
    <n v="2"/>
    <n v="0"/>
    <m/>
    <n v="0"/>
    <m/>
    <n v="37"/>
    <m/>
    <n v="0"/>
    <m/>
    <n v="3"/>
    <n v="0"/>
    <m/>
    <n v="0"/>
    <m/>
    <n v="53"/>
    <m/>
    <n v="0"/>
    <m/>
    <n v="5"/>
    <n v="0"/>
    <m/>
    <n v="0"/>
    <m/>
    <n v="10"/>
    <m/>
    <n v="0"/>
    <m/>
    <n v="0"/>
    <n v="0"/>
    <m/>
    <n v="0"/>
    <m/>
    <n v="0"/>
    <m/>
    <n v="0"/>
    <m/>
    <n v="0"/>
    <m/>
    <m/>
    <m/>
    <m/>
    <m/>
    <m/>
    <m/>
    <m/>
    <m/>
    <m/>
    <n v="2238211"/>
    <m/>
    <n v="3012539"/>
    <m/>
    <n v="4407737"/>
    <m/>
    <n v="520699"/>
    <m/>
    <n v="0"/>
    <m/>
    <m/>
    <n v="0"/>
    <n v="244"/>
    <n v="0"/>
    <n v="406"/>
    <n v="0"/>
    <n v="590"/>
    <n v="0"/>
    <n v="100"/>
    <n v="0"/>
    <n v="0"/>
    <n v="0"/>
    <n v="0"/>
    <n v="0"/>
    <n v="9172.9959016393441"/>
    <n v="0"/>
    <n v="7420.0467980295571"/>
    <n v="0"/>
    <n v="7470.7406779661014"/>
    <n v="0"/>
    <n v="5206.99"/>
    <n v="0"/>
    <n v="0"/>
    <n v="0"/>
    <n v="0"/>
    <n v="0"/>
    <n v="82556.963114754093"/>
    <n v="0"/>
    <n v="66780.421182266015"/>
    <n v="0"/>
    <n v="67236.666101694907"/>
    <n v="0"/>
    <n v="46862.909999999996"/>
    <n v="0"/>
    <n v="0"/>
    <n v="0"/>
    <n v="0"/>
    <n v="0"/>
    <n v="68340.452241992767"/>
    <n v="0"/>
    <n v="24"/>
    <n v="0"/>
    <n v="40"/>
    <n v="0"/>
    <n v="58"/>
    <n v="0"/>
    <n v="10"/>
    <n v="0"/>
    <n v="0"/>
    <n v="0"/>
    <n v="0"/>
    <n v="0"/>
    <n v="132"/>
    <n v="0"/>
    <n v="1981367.1147540982"/>
    <n v="0"/>
    <n v="2671216.8472906407"/>
    <n v="0"/>
    <n v="3899726.6338983048"/>
    <n v="0"/>
    <n v="468629.1"/>
    <n v="0"/>
    <n v="0"/>
    <n v="0"/>
    <n v="0"/>
    <n v="0"/>
    <n v="9020939.6959430445"/>
  </r>
  <r>
    <x v="8"/>
    <s v="Saint Mary's College of Maryland"/>
    <m/>
    <n v="163912"/>
    <x v="6"/>
    <n v="0"/>
    <m/>
    <n v="0"/>
    <m/>
    <n v="46"/>
    <m/>
    <n v="3"/>
    <m/>
    <n v="1"/>
    <n v="0"/>
    <m/>
    <n v="0"/>
    <m/>
    <n v="45"/>
    <m/>
    <n v="1"/>
    <m/>
    <n v="0"/>
    <n v="0"/>
    <m/>
    <n v="0"/>
    <m/>
    <n v="45"/>
    <m/>
    <n v="1"/>
    <m/>
    <n v="0"/>
    <n v="0"/>
    <m/>
    <n v="0"/>
    <m/>
    <n v="0"/>
    <m/>
    <n v="0"/>
    <m/>
    <n v="0"/>
    <n v="0"/>
    <m/>
    <n v="0"/>
    <m/>
    <n v="1"/>
    <m/>
    <n v="0"/>
    <m/>
    <n v="0"/>
    <m/>
    <m/>
    <m/>
    <m/>
    <m/>
    <m/>
    <m/>
    <m/>
    <m/>
    <m/>
    <n v="4597783"/>
    <m/>
    <n v="3289631"/>
    <m/>
    <n v="2607782"/>
    <m/>
    <n v="0"/>
    <m/>
    <n v="28560"/>
    <m/>
    <m/>
    <n v="0"/>
    <n v="505"/>
    <n v="0"/>
    <n v="461"/>
    <n v="0"/>
    <n v="461"/>
    <n v="0"/>
    <n v="0"/>
    <n v="0"/>
    <n v="10"/>
    <n v="0"/>
    <n v="0"/>
    <n v="0"/>
    <n v="9104.5207920792072"/>
    <n v="0"/>
    <n v="7135.8590021691971"/>
    <n v="0"/>
    <n v="5656.7939262472883"/>
    <n v="0"/>
    <n v="0"/>
    <n v="0"/>
    <n v="2856"/>
    <n v="0"/>
    <n v="0"/>
    <n v="0"/>
    <n v="81940.68712871286"/>
    <n v="0"/>
    <n v="64222.731019522776"/>
    <n v="0"/>
    <n v="50911.145336225592"/>
    <n v="0"/>
    <n v="0"/>
    <n v="0"/>
    <n v="25704"/>
    <n v="0"/>
    <n v="0"/>
    <n v="0"/>
    <n v="65866.410271329136"/>
    <n v="0"/>
    <n v="50"/>
    <n v="0"/>
    <n v="46"/>
    <n v="0"/>
    <n v="46"/>
    <n v="0"/>
    <n v="0"/>
    <n v="0"/>
    <n v="1"/>
    <n v="0"/>
    <n v="0"/>
    <n v="0"/>
    <n v="143"/>
    <n v="0"/>
    <n v="4097034.356435643"/>
    <n v="0"/>
    <n v="2954245.6268980475"/>
    <n v="0"/>
    <n v="2341912.6854663771"/>
    <n v="0"/>
    <n v="0"/>
    <n v="0"/>
    <n v="25704"/>
    <n v="0"/>
    <n v="0"/>
    <n v="0"/>
    <n v="9418896.6688000672"/>
  </r>
  <r>
    <x v="8"/>
    <s v="Anne Arundel Community College "/>
    <m/>
    <n v="161767"/>
    <x v="8"/>
    <n v="0"/>
    <m/>
    <n v="0"/>
    <m/>
    <n v="75"/>
    <m/>
    <n v="0"/>
    <m/>
    <n v="4"/>
    <n v="0"/>
    <m/>
    <n v="0"/>
    <m/>
    <n v="78"/>
    <m/>
    <n v="0"/>
    <m/>
    <n v="3"/>
    <n v="0"/>
    <m/>
    <n v="0"/>
    <m/>
    <n v="76"/>
    <m/>
    <n v="0"/>
    <m/>
    <n v="3"/>
    <n v="0"/>
    <m/>
    <n v="0"/>
    <m/>
    <n v="14"/>
    <m/>
    <n v="0"/>
    <m/>
    <n v="1"/>
    <n v="0"/>
    <m/>
    <n v="0"/>
    <m/>
    <n v="0"/>
    <m/>
    <n v="0"/>
    <m/>
    <n v="1"/>
    <m/>
    <m/>
    <m/>
    <m/>
    <m/>
    <m/>
    <m/>
    <m/>
    <m/>
    <m/>
    <n v="6911873"/>
    <m/>
    <n v="6099989"/>
    <m/>
    <n v="5158833"/>
    <m/>
    <n v="882590"/>
    <m/>
    <n v="77502"/>
    <m/>
    <m/>
    <n v="0"/>
    <n v="798"/>
    <n v="0"/>
    <n v="816"/>
    <n v="0"/>
    <n v="796"/>
    <n v="0"/>
    <n v="152"/>
    <n v="0"/>
    <n v="12"/>
    <n v="0"/>
    <n v="0"/>
    <n v="0"/>
    <n v="8661.4949874686718"/>
    <n v="0"/>
    <n v="7475.4767156862745"/>
    <n v="0"/>
    <n v="6480.9459798994976"/>
    <n v="0"/>
    <n v="5806.5131578947367"/>
    <n v="0"/>
    <n v="6458.5"/>
    <n v="0"/>
    <n v="0"/>
    <n v="0"/>
    <n v="77953.454887218046"/>
    <n v="0"/>
    <n v="67279.290441176476"/>
    <n v="0"/>
    <n v="58328.513819095475"/>
    <n v="0"/>
    <n v="52258.618421052626"/>
    <n v="0"/>
    <n v="58126.5"/>
    <n v="0"/>
    <n v="0"/>
    <n v="0"/>
    <n v="66893.740509215102"/>
    <n v="0"/>
    <n v="79"/>
    <n v="0"/>
    <n v="81"/>
    <n v="0"/>
    <n v="79"/>
    <n v="0"/>
    <n v="15"/>
    <n v="0"/>
    <n v="1"/>
    <n v="0"/>
    <n v="0"/>
    <n v="0"/>
    <n v="255"/>
    <n v="0"/>
    <n v="6158322.9360902254"/>
    <n v="0"/>
    <n v="5449622.5257352944"/>
    <n v="0"/>
    <n v="4607952.5917085428"/>
    <n v="0"/>
    <n v="783879.27631578944"/>
    <n v="0"/>
    <n v="58126.5"/>
    <n v="0"/>
    <n v="0"/>
    <n v="0"/>
    <n v="17057903.82984985"/>
  </r>
  <r>
    <x v="8"/>
    <s v="College of Southern Maryland"/>
    <m/>
    <n v="162122"/>
    <x v="8"/>
    <n v="0"/>
    <m/>
    <n v="0"/>
    <m/>
    <n v="66"/>
    <m/>
    <n v="0"/>
    <m/>
    <n v="15"/>
    <n v="0"/>
    <m/>
    <n v="0"/>
    <m/>
    <n v="17"/>
    <m/>
    <n v="0"/>
    <m/>
    <n v="3"/>
    <n v="0"/>
    <m/>
    <n v="0"/>
    <m/>
    <n v="17"/>
    <m/>
    <n v="0"/>
    <m/>
    <n v="1"/>
    <n v="0"/>
    <m/>
    <n v="0"/>
    <m/>
    <n v="1"/>
    <m/>
    <n v="0"/>
    <m/>
    <n v="0"/>
    <n v="0"/>
    <m/>
    <n v="0"/>
    <m/>
    <n v="0"/>
    <m/>
    <n v="0"/>
    <m/>
    <n v="0"/>
    <m/>
    <m/>
    <m/>
    <m/>
    <m/>
    <m/>
    <m/>
    <m/>
    <m/>
    <m/>
    <n v="7541103"/>
    <m/>
    <n v="1479740"/>
    <m/>
    <n v="1153779"/>
    <m/>
    <n v="59851"/>
    <m/>
    <n v="0"/>
    <m/>
    <m/>
    <n v="0"/>
    <n v="840"/>
    <n v="0"/>
    <n v="206"/>
    <n v="0"/>
    <n v="182"/>
    <n v="0"/>
    <n v="10"/>
    <n v="0"/>
    <n v="0"/>
    <n v="0"/>
    <n v="0"/>
    <n v="0"/>
    <n v="8977.5035714285714"/>
    <n v="0"/>
    <n v="7183.2038834951454"/>
    <n v="0"/>
    <n v="6339.4450549450548"/>
    <n v="0"/>
    <n v="5985.1"/>
    <n v="0"/>
    <n v="0"/>
    <n v="0"/>
    <n v="0"/>
    <n v="0"/>
    <n v="80797.532142857148"/>
    <n v="0"/>
    <n v="64648.834951456309"/>
    <n v="0"/>
    <n v="57055.005494505494"/>
    <n v="0"/>
    <n v="53865.9"/>
    <n v="0"/>
    <n v="0"/>
    <n v="0"/>
    <n v="0"/>
    <n v="0"/>
    <n v="74320.273345847119"/>
    <n v="0"/>
    <n v="81"/>
    <n v="0"/>
    <n v="20"/>
    <n v="0"/>
    <n v="18"/>
    <n v="0"/>
    <n v="1"/>
    <n v="0"/>
    <n v="0"/>
    <n v="0"/>
    <n v="0"/>
    <n v="0"/>
    <n v="120"/>
    <n v="0"/>
    <n v="6544600.1035714289"/>
    <n v="0"/>
    <n v="1292976.6990291262"/>
    <n v="0"/>
    <n v="1026990.0989010989"/>
    <n v="0"/>
    <n v="53865.9"/>
    <n v="0"/>
    <n v="0"/>
    <n v="0"/>
    <n v="0"/>
    <n v="0"/>
    <n v="8918432.8015016541"/>
  </r>
  <r>
    <x v="8"/>
    <s v="Community College of Baltimore County (all campuses)"/>
    <m/>
    <n v="434672"/>
    <x v="8"/>
    <n v="0"/>
    <m/>
    <n v="0"/>
    <m/>
    <n v="48"/>
    <m/>
    <n v="0"/>
    <m/>
    <n v="15"/>
    <n v="0"/>
    <m/>
    <n v="0"/>
    <m/>
    <n v="104"/>
    <m/>
    <n v="0"/>
    <m/>
    <n v="24"/>
    <n v="0"/>
    <m/>
    <n v="0"/>
    <m/>
    <n v="148"/>
    <m/>
    <n v="0"/>
    <m/>
    <n v="33"/>
    <n v="0"/>
    <m/>
    <n v="0"/>
    <m/>
    <n v="41"/>
    <m/>
    <n v="0"/>
    <m/>
    <n v="17"/>
    <n v="0"/>
    <m/>
    <n v="0"/>
    <m/>
    <n v="0"/>
    <m/>
    <n v="0"/>
    <m/>
    <n v="0"/>
    <m/>
    <m/>
    <m/>
    <m/>
    <m/>
    <m/>
    <m/>
    <m/>
    <m/>
    <m/>
    <n v="6194438"/>
    <m/>
    <n v="10304092"/>
    <m/>
    <n v="12479510"/>
    <m/>
    <n v="3488881"/>
    <m/>
    <n v="0"/>
    <m/>
    <m/>
    <n v="0"/>
    <n v="660"/>
    <n v="0"/>
    <n v="1328"/>
    <n v="0"/>
    <n v="1876"/>
    <n v="0"/>
    <n v="614"/>
    <n v="0"/>
    <n v="0"/>
    <n v="0"/>
    <n v="0"/>
    <n v="0"/>
    <n v="9385.5121212121212"/>
    <n v="0"/>
    <n v="7759.1054216867469"/>
    <n v="0"/>
    <n v="6652.1908315565033"/>
    <n v="0"/>
    <n v="5682.2166123778497"/>
    <n v="0"/>
    <n v="0"/>
    <n v="0"/>
    <n v="0"/>
    <n v="0"/>
    <n v="84469.609090909085"/>
    <n v="0"/>
    <n v="69831.948795180724"/>
    <n v="0"/>
    <n v="59869.717484008528"/>
    <n v="0"/>
    <n v="51139.949511400649"/>
    <n v="0"/>
    <n v="0"/>
    <n v="0"/>
    <n v="0"/>
    <n v="0"/>
    <n v="65261.885476226023"/>
    <n v="0"/>
    <n v="63"/>
    <n v="0"/>
    <n v="128"/>
    <n v="0"/>
    <n v="181"/>
    <n v="0"/>
    <n v="58"/>
    <n v="0"/>
    <n v="0"/>
    <n v="0"/>
    <n v="0"/>
    <n v="0"/>
    <n v="430"/>
    <n v="0"/>
    <n v="5321585.3727272721"/>
    <n v="0"/>
    <n v="8938489.4457831327"/>
    <n v="0"/>
    <n v="10836418.864605544"/>
    <n v="0"/>
    <n v="2966117.0716612376"/>
    <n v="0"/>
    <n v="0"/>
    <n v="0"/>
    <n v="0"/>
    <n v="0"/>
    <n v="28062610.754777189"/>
  </r>
  <r>
    <x v="8"/>
    <s v="Howard Community College "/>
    <m/>
    <n v="162779"/>
    <x v="8"/>
    <n v="0"/>
    <m/>
    <n v="0"/>
    <m/>
    <n v="37"/>
    <m/>
    <n v="0"/>
    <m/>
    <n v="17"/>
    <n v="0"/>
    <m/>
    <n v="0"/>
    <m/>
    <n v="50"/>
    <m/>
    <n v="0"/>
    <m/>
    <n v="13"/>
    <n v="0"/>
    <m/>
    <n v="0"/>
    <m/>
    <n v="45"/>
    <m/>
    <n v="0"/>
    <m/>
    <n v="10"/>
    <n v="0"/>
    <m/>
    <n v="0"/>
    <m/>
    <n v="19"/>
    <m/>
    <n v="0"/>
    <m/>
    <n v="6"/>
    <n v="0"/>
    <m/>
    <n v="0"/>
    <m/>
    <n v="0"/>
    <m/>
    <n v="0"/>
    <m/>
    <n v="0"/>
    <m/>
    <m/>
    <m/>
    <m/>
    <m/>
    <m/>
    <m/>
    <m/>
    <m/>
    <m/>
    <n v="4819828"/>
    <m/>
    <n v="4468756"/>
    <m/>
    <n v="3556332"/>
    <m/>
    <n v="1486182"/>
    <m/>
    <n v="0"/>
    <m/>
    <m/>
    <n v="0"/>
    <n v="574"/>
    <n v="0"/>
    <n v="656"/>
    <n v="0"/>
    <n v="570"/>
    <n v="0"/>
    <n v="262"/>
    <n v="0"/>
    <n v="0"/>
    <n v="0"/>
    <n v="0"/>
    <n v="0"/>
    <n v="8396.9128919860632"/>
    <n v="0"/>
    <n v="6812.1280487804879"/>
    <n v="0"/>
    <n v="6239.1789473684212"/>
    <n v="0"/>
    <n v="5672.4503816793895"/>
    <n v="0"/>
    <n v="0"/>
    <n v="0"/>
    <n v="0"/>
    <n v="0"/>
    <n v="75572.216027874572"/>
    <n v="0"/>
    <n v="61309.152439024394"/>
    <n v="0"/>
    <n v="56152.610526315788"/>
    <n v="0"/>
    <n v="51052.053435114503"/>
    <n v="0"/>
    <n v="0"/>
    <n v="0"/>
    <n v="0"/>
    <n v="0"/>
    <n v="62477.518700451743"/>
    <n v="0"/>
    <n v="54"/>
    <n v="0"/>
    <n v="63"/>
    <n v="0"/>
    <n v="55"/>
    <n v="0"/>
    <n v="25"/>
    <n v="0"/>
    <n v="0"/>
    <n v="0"/>
    <n v="0"/>
    <n v="0"/>
    <n v="197"/>
    <n v="0"/>
    <n v="4080899.6655052267"/>
    <n v="0"/>
    <n v="3862476.6036585369"/>
    <n v="0"/>
    <n v="3088393.5789473685"/>
    <n v="0"/>
    <n v="1276301.3358778625"/>
    <n v="0"/>
    <n v="0"/>
    <n v="0"/>
    <n v="0"/>
    <n v="0"/>
    <n v="12308071.183988994"/>
  </r>
  <r>
    <x v="8"/>
    <s v="Montgomery College (all campuses)"/>
    <m/>
    <n v="163426"/>
    <x v="8"/>
    <n v="0"/>
    <m/>
    <n v="0"/>
    <m/>
    <n v="277"/>
    <m/>
    <n v="0"/>
    <m/>
    <n v="0"/>
    <n v="0"/>
    <m/>
    <n v="0"/>
    <m/>
    <n v="141"/>
    <m/>
    <n v="0"/>
    <m/>
    <n v="0"/>
    <n v="0"/>
    <m/>
    <n v="0"/>
    <m/>
    <n v="74"/>
    <m/>
    <n v="0"/>
    <m/>
    <n v="0"/>
    <n v="0"/>
    <m/>
    <n v="0"/>
    <m/>
    <n v="5"/>
    <m/>
    <n v="0"/>
    <m/>
    <n v="0"/>
    <n v="0"/>
    <m/>
    <n v="0"/>
    <m/>
    <n v="0"/>
    <m/>
    <n v="0"/>
    <m/>
    <n v="1"/>
    <m/>
    <m/>
    <m/>
    <m/>
    <m/>
    <m/>
    <m/>
    <m/>
    <m/>
    <m/>
    <n v="26907793"/>
    <m/>
    <n v="11398100"/>
    <m/>
    <n v="5483049"/>
    <m/>
    <n v="384638"/>
    <m/>
    <n v="68994"/>
    <m/>
    <m/>
    <n v="0"/>
    <n v="2770"/>
    <n v="0"/>
    <n v="1410"/>
    <n v="0"/>
    <n v="740"/>
    <n v="0"/>
    <n v="50"/>
    <n v="0"/>
    <n v="12"/>
    <n v="0"/>
    <n v="0"/>
    <n v="0"/>
    <n v="9714.0046931407942"/>
    <n v="0"/>
    <n v="8083.7588652482273"/>
    <n v="0"/>
    <n v="7409.5256756756753"/>
    <n v="0"/>
    <n v="7692.76"/>
    <n v="0"/>
    <n v="5749.5"/>
    <n v="0"/>
    <n v="0"/>
    <n v="0"/>
    <n v="87426.042238267153"/>
    <n v="0"/>
    <n v="72753.829787234048"/>
    <n v="0"/>
    <n v="66685.731081081074"/>
    <n v="0"/>
    <n v="69234.84"/>
    <n v="0"/>
    <n v="51745.5"/>
    <n v="0"/>
    <n v="0"/>
    <n v="0"/>
    <n v="79935.677710843389"/>
    <n v="0"/>
    <n v="277"/>
    <n v="0"/>
    <n v="141"/>
    <n v="0"/>
    <n v="74"/>
    <n v="0"/>
    <n v="5"/>
    <n v="0"/>
    <n v="1"/>
    <n v="0"/>
    <n v="0"/>
    <n v="0"/>
    <n v="498"/>
    <n v="0"/>
    <n v="24217013.700000003"/>
    <n v="0"/>
    <n v="10258290"/>
    <n v="0"/>
    <n v="4934744.0999999996"/>
    <n v="0"/>
    <n v="346174.19999999995"/>
    <n v="0"/>
    <n v="51745.5"/>
    <n v="0"/>
    <n v="0"/>
    <n v="0"/>
    <n v="39807967.500000007"/>
  </r>
  <r>
    <x v="8"/>
    <s v="Prince George's Community College "/>
    <m/>
    <n v="163657"/>
    <x v="8"/>
    <n v="0"/>
    <m/>
    <n v="0"/>
    <m/>
    <n v="79"/>
    <m/>
    <n v="0"/>
    <m/>
    <n v="2"/>
    <n v="0"/>
    <m/>
    <n v="0"/>
    <m/>
    <n v="101"/>
    <m/>
    <n v="0"/>
    <m/>
    <n v="2"/>
    <n v="0"/>
    <m/>
    <n v="0"/>
    <m/>
    <n v="44"/>
    <m/>
    <n v="0"/>
    <m/>
    <n v="4"/>
    <n v="0"/>
    <m/>
    <n v="0"/>
    <m/>
    <n v="0"/>
    <m/>
    <n v="0"/>
    <m/>
    <n v="0"/>
    <n v="0"/>
    <m/>
    <n v="0"/>
    <m/>
    <n v="0"/>
    <m/>
    <n v="0"/>
    <m/>
    <n v="0"/>
    <m/>
    <m/>
    <m/>
    <m/>
    <m/>
    <m/>
    <m/>
    <m/>
    <m/>
    <m/>
    <n v="6434162"/>
    <m/>
    <n v="7142707"/>
    <m/>
    <n v="2905783"/>
    <m/>
    <n v="0"/>
    <m/>
    <n v="0"/>
    <m/>
    <m/>
    <n v="0"/>
    <n v="814"/>
    <n v="0"/>
    <n v="1034"/>
    <n v="0"/>
    <n v="488"/>
    <n v="0"/>
    <n v="0"/>
    <n v="0"/>
    <n v="0"/>
    <n v="0"/>
    <n v="0"/>
    <n v="0"/>
    <n v="7904.3759213759213"/>
    <n v="0"/>
    <n v="6907.8404255319147"/>
    <n v="0"/>
    <n v="5954.4733606557375"/>
    <n v="0"/>
    <n v="0"/>
    <n v="0"/>
    <n v="0"/>
    <n v="0"/>
    <n v="0"/>
    <n v="0"/>
    <n v="71139.383292383296"/>
    <n v="0"/>
    <n v="62170.563829787236"/>
    <n v="0"/>
    <n v="53590.260245901634"/>
    <n v="0"/>
    <n v="0"/>
    <n v="0"/>
    <n v="0"/>
    <n v="0"/>
    <n v="0"/>
    <n v="0"/>
    <n v="63526.683676527638"/>
    <n v="0"/>
    <n v="81"/>
    <n v="0"/>
    <n v="103"/>
    <n v="0"/>
    <n v="48"/>
    <n v="0"/>
    <n v="0"/>
    <n v="0"/>
    <n v="0"/>
    <n v="0"/>
    <n v="0"/>
    <n v="0"/>
    <n v="232"/>
    <n v="0"/>
    <n v="5762290.046683047"/>
    <n v="0"/>
    <n v="6403568.0744680855"/>
    <n v="0"/>
    <n v="2572332.4918032782"/>
    <n v="0"/>
    <n v="0"/>
    <n v="0"/>
    <n v="0"/>
    <n v="0"/>
    <n v="0"/>
    <n v="0"/>
    <n v="14738190.612954412"/>
  </r>
  <r>
    <x v="8"/>
    <s v="Allegany College of Maryland"/>
    <s v="Met the criteria for Two-Year 3 in 2016-17."/>
    <n v="161688"/>
    <x v="7"/>
    <n v="0"/>
    <m/>
    <n v="17"/>
    <m/>
    <n v="5"/>
    <m/>
    <n v="0"/>
    <m/>
    <n v="4"/>
    <n v="0"/>
    <m/>
    <n v="24"/>
    <m/>
    <n v="3"/>
    <m/>
    <n v="0"/>
    <m/>
    <n v="6"/>
    <n v="0"/>
    <m/>
    <n v="23"/>
    <m/>
    <n v="1"/>
    <m/>
    <n v="0"/>
    <m/>
    <n v="3"/>
    <n v="0"/>
    <m/>
    <n v="8"/>
    <m/>
    <n v="4"/>
    <m/>
    <n v="0"/>
    <m/>
    <n v="5"/>
    <n v="0"/>
    <m/>
    <n v="0"/>
    <m/>
    <n v="0"/>
    <m/>
    <n v="0"/>
    <m/>
    <n v="0"/>
    <m/>
    <m/>
    <m/>
    <m/>
    <m/>
    <m/>
    <m/>
    <m/>
    <m/>
    <m/>
    <n v="1756387"/>
    <m/>
    <n v="1823892"/>
    <m/>
    <n v="1311923"/>
    <m/>
    <n v="878594"/>
    <m/>
    <n v="0"/>
    <m/>
    <m/>
    <n v="0"/>
    <n v="251"/>
    <n v="0"/>
    <n v="318"/>
    <n v="0"/>
    <n v="253"/>
    <n v="0"/>
    <n v="172"/>
    <n v="0"/>
    <n v="0"/>
    <n v="0"/>
    <n v="0"/>
    <n v="0"/>
    <n v="6997.5577689243028"/>
    <n v="0"/>
    <n v="5735.5094339622638"/>
    <n v="0"/>
    <n v="5185.466403162055"/>
    <n v="0"/>
    <n v="5108.104651162791"/>
    <n v="0"/>
    <n v="0"/>
    <n v="0"/>
    <n v="0"/>
    <n v="0"/>
    <n v="62978.019920318722"/>
    <n v="0"/>
    <n v="51619.584905660377"/>
    <n v="0"/>
    <n v="46669.197628458496"/>
    <n v="0"/>
    <n v="45972.941860465122"/>
    <n v="0"/>
    <n v="0"/>
    <n v="0"/>
    <n v="0"/>
    <n v="0"/>
    <n v="52257.118130207433"/>
    <n v="0"/>
    <n v="26"/>
    <n v="0"/>
    <n v="33"/>
    <n v="0"/>
    <n v="27"/>
    <n v="0"/>
    <n v="17"/>
    <n v="0"/>
    <n v="0"/>
    <n v="0"/>
    <n v="0"/>
    <n v="0"/>
    <n v="103"/>
    <n v="0"/>
    <n v="1637428.5179282867"/>
    <n v="0"/>
    <n v="1703446.3018867925"/>
    <n v="0"/>
    <n v="1260068.3359683794"/>
    <n v="0"/>
    <n v="781540.01162790705"/>
    <n v="0"/>
    <n v="0"/>
    <n v="0"/>
    <n v="0"/>
    <n v="0"/>
    <n v="5382483.1674113655"/>
  </r>
  <r>
    <x v="8"/>
    <s v="Baltimore City Community College"/>
    <m/>
    <n v="161864"/>
    <x v="7"/>
    <n v="0"/>
    <m/>
    <n v="0"/>
    <m/>
    <n v="16"/>
    <m/>
    <n v="0"/>
    <m/>
    <n v="0"/>
    <n v="0"/>
    <m/>
    <n v="0"/>
    <m/>
    <n v="23"/>
    <m/>
    <n v="0"/>
    <m/>
    <n v="0"/>
    <n v="0"/>
    <m/>
    <n v="0"/>
    <m/>
    <n v="64"/>
    <m/>
    <n v="0"/>
    <m/>
    <n v="0"/>
    <n v="0"/>
    <m/>
    <n v="0"/>
    <m/>
    <n v="0"/>
    <m/>
    <n v="0"/>
    <m/>
    <n v="0"/>
    <n v="0"/>
    <m/>
    <n v="0"/>
    <m/>
    <n v="0"/>
    <m/>
    <n v="0"/>
    <m/>
    <n v="0"/>
    <m/>
    <m/>
    <m/>
    <m/>
    <m/>
    <m/>
    <m/>
    <m/>
    <m/>
    <m/>
    <n v="1313381"/>
    <m/>
    <n v="1653558"/>
    <m/>
    <n v="3892516"/>
    <m/>
    <n v="0"/>
    <m/>
    <n v="0"/>
    <m/>
    <m/>
    <n v="0"/>
    <n v="160"/>
    <n v="0"/>
    <n v="230"/>
    <n v="0"/>
    <n v="640"/>
    <n v="0"/>
    <n v="0"/>
    <n v="0"/>
    <n v="0"/>
    <n v="0"/>
    <n v="0"/>
    <n v="0"/>
    <n v="8208.6312500000004"/>
    <n v="0"/>
    <n v="7189.3826086956524"/>
    <n v="0"/>
    <n v="6082.0562499999996"/>
    <n v="0"/>
    <n v="0"/>
    <n v="0"/>
    <n v="0"/>
    <n v="0"/>
    <n v="0"/>
    <n v="0"/>
    <n v="73877.681250000009"/>
    <n v="0"/>
    <n v="64704.443478260873"/>
    <n v="0"/>
    <n v="54738.506249999999"/>
    <n v="0"/>
    <n v="0"/>
    <n v="0"/>
    <n v="0"/>
    <n v="0"/>
    <n v="0"/>
    <n v="0"/>
    <n v="59936.985436893206"/>
    <n v="0"/>
    <n v="16"/>
    <n v="0"/>
    <n v="23"/>
    <n v="0"/>
    <n v="64"/>
    <n v="0"/>
    <n v="0"/>
    <n v="0"/>
    <n v="0"/>
    <n v="0"/>
    <n v="0"/>
    <n v="0"/>
    <n v="103"/>
    <n v="0"/>
    <n v="1182042.9000000001"/>
    <n v="0"/>
    <n v="1488202.2000000002"/>
    <n v="0"/>
    <n v="3503264.4"/>
    <n v="0"/>
    <n v="0"/>
    <n v="0"/>
    <n v="0"/>
    <n v="0"/>
    <n v="0"/>
    <n v="0"/>
    <n v="6173509.5"/>
  </r>
  <r>
    <x v="8"/>
    <s v="Carroll Community College"/>
    <m/>
    <n v="405872"/>
    <x v="7"/>
    <n v="0"/>
    <m/>
    <n v="0"/>
    <m/>
    <n v="10"/>
    <m/>
    <n v="0"/>
    <m/>
    <n v="2"/>
    <n v="0"/>
    <m/>
    <n v="0"/>
    <m/>
    <n v="16"/>
    <m/>
    <n v="0"/>
    <m/>
    <n v="3"/>
    <n v="0"/>
    <m/>
    <n v="0"/>
    <m/>
    <n v="36"/>
    <m/>
    <n v="0"/>
    <m/>
    <n v="2"/>
    <n v="0"/>
    <m/>
    <n v="0"/>
    <m/>
    <n v="6"/>
    <m/>
    <n v="0"/>
    <m/>
    <n v="0"/>
    <n v="0"/>
    <m/>
    <n v="0"/>
    <m/>
    <n v="0"/>
    <m/>
    <n v="0"/>
    <m/>
    <n v="0"/>
    <m/>
    <m/>
    <m/>
    <m/>
    <m/>
    <m/>
    <m/>
    <m/>
    <m/>
    <m/>
    <n v="898210"/>
    <m/>
    <n v="1257241"/>
    <m/>
    <n v="2017663"/>
    <m/>
    <n v="280008"/>
    <m/>
    <n v="0"/>
    <m/>
    <m/>
    <n v="0"/>
    <n v="124"/>
    <n v="0"/>
    <n v="196"/>
    <n v="0"/>
    <n v="384"/>
    <n v="0"/>
    <n v="60"/>
    <n v="0"/>
    <n v="0"/>
    <n v="0"/>
    <n v="0"/>
    <n v="0"/>
    <n v="7243.6290322580644"/>
    <n v="0"/>
    <n v="6414.4948979591836"/>
    <n v="0"/>
    <n v="5254.330729166667"/>
    <n v="0"/>
    <n v="4666.8"/>
    <n v="0"/>
    <n v="0"/>
    <n v="0"/>
    <n v="0"/>
    <n v="0"/>
    <n v="65192.661290322576"/>
    <n v="0"/>
    <n v="57730.454081632655"/>
    <n v="0"/>
    <n v="47288.9765625"/>
    <n v="0"/>
    <n v="42001.200000000004"/>
    <n v="0"/>
    <n v="0"/>
    <n v="0"/>
    <n v="0"/>
    <n v="0"/>
    <n v="52375.718298798551"/>
    <n v="0"/>
    <n v="12"/>
    <n v="0"/>
    <n v="19"/>
    <n v="0"/>
    <n v="38"/>
    <n v="0"/>
    <n v="6"/>
    <n v="0"/>
    <n v="0"/>
    <n v="0"/>
    <n v="0"/>
    <n v="0"/>
    <n v="75"/>
    <n v="0"/>
    <n v="782311.93548387091"/>
    <n v="0"/>
    <n v="1096878.6275510204"/>
    <n v="0"/>
    <n v="1796981.109375"/>
    <n v="0"/>
    <n v="252007.2"/>
    <n v="0"/>
    <n v="0"/>
    <n v="0"/>
    <n v="0"/>
    <n v="0"/>
    <n v="3928178.8724098913"/>
  </r>
  <r>
    <x v="8"/>
    <s v="Frederick Community College "/>
    <m/>
    <n v="162557"/>
    <x v="7"/>
    <n v="0"/>
    <m/>
    <n v="0"/>
    <m/>
    <n v="19"/>
    <m/>
    <n v="0"/>
    <m/>
    <n v="0"/>
    <n v="0"/>
    <m/>
    <n v="0"/>
    <m/>
    <n v="28"/>
    <m/>
    <n v="0"/>
    <m/>
    <n v="0"/>
    <n v="0"/>
    <m/>
    <n v="0"/>
    <m/>
    <n v="52"/>
    <m/>
    <n v="0"/>
    <m/>
    <n v="0"/>
    <n v="0"/>
    <m/>
    <n v="0"/>
    <m/>
    <n v="0"/>
    <m/>
    <n v="0"/>
    <m/>
    <n v="0"/>
    <n v="0"/>
    <m/>
    <n v="0"/>
    <m/>
    <n v="0"/>
    <m/>
    <n v="0"/>
    <m/>
    <n v="0"/>
    <m/>
    <m/>
    <m/>
    <m/>
    <m/>
    <m/>
    <m/>
    <m/>
    <m/>
    <m/>
    <n v="1733918"/>
    <m/>
    <n v="1948938"/>
    <m/>
    <n v="3171539"/>
    <m/>
    <n v="0"/>
    <m/>
    <n v="0"/>
    <m/>
    <m/>
    <n v="0"/>
    <n v="190"/>
    <n v="0"/>
    <n v="280"/>
    <n v="0"/>
    <n v="520"/>
    <n v="0"/>
    <n v="0"/>
    <n v="0"/>
    <n v="0"/>
    <n v="0"/>
    <n v="0"/>
    <n v="0"/>
    <n v="9125.8842105263157"/>
    <n v="0"/>
    <n v="6960.4928571428572"/>
    <n v="0"/>
    <n v="6099.1134615384617"/>
    <n v="0"/>
    <n v="0"/>
    <n v="0"/>
    <n v="0"/>
    <n v="0"/>
    <n v="0"/>
    <n v="0"/>
    <n v="82132.957894736843"/>
    <n v="0"/>
    <n v="62644.435714285719"/>
    <n v="0"/>
    <n v="54892.021153846159"/>
    <n v="0"/>
    <n v="0"/>
    <n v="0"/>
    <n v="0"/>
    <n v="0"/>
    <n v="0"/>
    <n v="0"/>
    <n v="62312.681818181816"/>
    <n v="0"/>
    <n v="19"/>
    <n v="0"/>
    <n v="28"/>
    <n v="0"/>
    <n v="52"/>
    <n v="0"/>
    <n v="0"/>
    <n v="0"/>
    <n v="0"/>
    <n v="0"/>
    <n v="0"/>
    <n v="0"/>
    <n v="99"/>
    <n v="0"/>
    <n v="1560526.2"/>
    <n v="0"/>
    <n v="1754044.2000000002"/>
    <n v="0"/>
    <n v="2854385.1"/>
    <n v="0"/>
    <n v="0"/>
    <n v="0"/>
    <n v="0"/>
    <n v="0"/>
    <n v="0"/>
    <n v="0"/>
    <n v="6168955.5"/>
  </r>
  <r>
    <x v="8"/>
    <s v="Hagerstown Community College "/>
    <m/>
    <n v="162690"/>
    <x v="7"/>
    <n v="0"/>
    <m/>
    <n v="0"/>
    <m/>
    <n v="12"/>
    <m/>
    <n v="0"/>
    <m/>
    <n v="0"/>
    <n v="0"/>
    <m/>
    <n v="0"/>
    <m/>
    <n v="9"/>
    <m/>
    <n v="1"/>
    <m/>
    <n v="0"/>
    <n v="0"/>
    <m/>
    <n v="0"/>
    <m/>
    <n v="31"/>
    <m/>
    <n v="5"/>
    <m/>
    <n v="0"/>
    <n v="0"/>
    <m/>
    <n v="0"/>
    <m/>
    <n v="14"/>
    <m/>
    <n v="7"/>
    <m/>
    <n v="0"/>
    <n v="1"/>
    <m/>
    <n v="0"/>
    <m/>
    <n v="0"/>
    <m/>
    <n v="0"/>
    <m/>
    <n v="0"/>
    <m/>
    <m/>
    <m/>
    <m/>
    <m/>
    <m/>
    <m/>
    <m/>
    <m/>
    <m/>
    <n v="938922"/>
    <m/>
    <n v="648904"/>
    <m/>
    <n v="2072213"/>
    <m/>
    <n v="1123415"/>
    <m/>
    <n v="0"/>
    <m/>
    <m/>
    <n v="0"/>
    <n v="120"/>
    <n v="0"/>
    <n v="101"/>
    <n v="0"/>
    <n v="365"/>
    <n v="0"/>
    <n v="217"/>
    <n v="0"/>
    <n v="0"/>
    <n v="0"/>
    <n v="0"/>
    <n v="0"/>
    <n v="7824.35"/>
    <n v="0"/>
    <n v="6424.7920792079212"/>
    <n v="0"/>
    <n v="5677.2958904109591"/>
    <n v="0"/>
    <n v="5177.027649769585"/>
    <n v="0"/>
    <n v="0"/>
    <n v="0"/>
    <n v="0"/>
    <n v="0"/>
    <n v="70419.150000000009"/>
    <n v="0"/>
    <n v="57823.128712871294"/>
    <n v="0"/>
    <n v="51095.663013698635"/>
    <n v="0"/>
    <n v="46593.248847926268"/>
    <n v="0"/>
    <n v="0"/>
    <n v="0"/>
    <n v="0"/>
    <n v="0"/>
    <n v="53685.609891497661"/>
    <n v="0"/>
    <n v="12"/>
    <n v="0"/>
    <n v="10"/>
    <n v="0"/>
    <n v="36"/>
    <n v="0"/>
    <n v="21"/>
    <n v="0"/>
    <n v="0"/>
    <n v="0"/>
    <n v="0"/>
    <n v="0"/>
    <n v="79"/>
    <n v="0"/>
    <n v="845029.8"/>
    <n v="0"/>
    <n v="578231.28712871298"/>
    <n v="0"/>
    <n v="1839443.8684931509"/>
    <n v="0"/>
    <n v="978458.22580645164"/>
    <n v="0"/>
    <n v="0"/>
    <n v="0"/>
    <n v="0"/>
    <n v="0"/>
    <n v="4241163.1814283151"/>
  </r>
  <r>
    <x v="8"/>
    <s v="Harford Community College "/>
    <m/>
    <n v="162706"/>
    <x v="7"/>
    <n v="0"/>
    <m/>
    <n v="0"/>
    <m/>
    <n v="18"/>
    <m/>
    <n v="0"/>
    <m/>
    <n v="0"/>
    <n v="0"/>
    <m/>
    <n v="0"/>
    <m/>
    <n v="19"/>
    <m/>
    <n v="0"/>
    <m/>
    <n v="0"/>
    <n v="0"/>
    <m/>
    <n v="0"/>
    <m/>
    <n v="26"/>
    <m/>
    <n v="0"/>
    <m/>
    <n v="0"/>
    <n v="0"/>
    <m/>
    <n v="0"/>
    <m/>
    <n v="0"/>
    <m/>
    <n v="0"/>
    <m/>
    <n v="0"/>
    <n v="0"/>
    <m/>
    <n v="38"/>
    <m/>
    <n v="0"/>
    <m/>
    <n v="0"/>
    <m/>
    <n v="0"/>
    <m/>
    <m/>
    <m/>
    <m/>
    <m/>
    <m/>
    <m/>
    <m/>
    <m/>
    <m/>
    <n v="1499864"/>
    <m/>
    <n v="1250931"/>
    <m/>
    <n v="1432695"/>
    <m/>
    <n v="0"/>
    <m/>
    <n v="1863046"/>
    <m/>
    <m/>
    <n v="0"/>
    <n v="180"/>
    <n v="0"/>
    <n v="190"/>
    <n v="0"/>
    <n v="260"/>
    <n v="0"/>
    <n v="0"/>
    <n v="0"/>
    <n v="342"/>
    <n v="0"/>
    <n v="0"/>
    <n v="0"/>
    <n v="8332.5777777777785"/>
    <n v="0"/>
    <n v="6583.847368421053"/>
    <n v="0"/>
    <n v="5510.3653846153848"/>
    <n v="0"/>
    <n v="0"/>
    <n v="0"/>
    <n v="5447.5029239766081"/>
    <n v="0"/>
    <n v="0"/>
    <n v="0"/>
    <n v="74993.200000000012"/>
    <n v="0"/>
    <n v="59254.626315789479"/>
    <n v="0"/>
    <n v="49593.288461538461"/>
    <n v="0"/>
    <n v="0"/>
    <n v="0"/>
    <n v="49027.526315789473"/>
    <n v="0"/>
    <n v="0"/>
    <n v="0"/>
    <n v="55724.623762376235"/>
    <n v="0"/>
    <n v="18"/>
    <n v="0"/>
    <n v="19"/>
    <n v="0"/>
    <n v="26"/>
    <n v="0"/>
    <n v="0"/>
    <n v="0"/>
    <n v="38"/>
    <n v="0"/>
    <n v="0"/>
    <n v="0"/>
    <n v="101"/>
    <n v="0"/>
    <n v="1349877.6"/>
    <n v="0"/>
    <n v="1125837.9000000001"/>
    <n v="0"/>
    <n v="1289425.5"/>
    <n v="0"/>
    <n v="0"/>
    <n v="0"/>
    <n v="1863046"/>
    <n v="0"/>
    <n v="0"/>
    <n v="0"/>
    <n v="5628187"/>
  </r>
  <r>
    <x v="8"/>
    <s v="Wor-Wic Community College "/>
    <s v="Reclassified: Met the criteria for Two-Year 3 in 2014-15 and 2015-16 and 2016-17."/>
    <n v="164313"/>
    <x v="9"/>
    <n v="0"/>
    <m/>
    <n v="0"/>
    <m/>
    <n v="7"/>
    <m/>
    <n v="0"/>
    <m/>
    <n v="3"/>
    <n v="0"/>
    <m/>
    <n v="0"/>
    <m/>
    <n v="10"/>
    <m/>
    <n v="0"/>
    <m/>
    <n v="8"/>
    <n v="0"/>
    <m/>
    <n v="0"/>
    <m/>
    <n v="19"/>
    <m/>
    <n v="0"/>
    <m/>
    <n v="10"/>
    <n v="0"/>
    <m/>
    <n v="0"/>
    <m/>
    <n v="12"/>
    <m/>
    <n v="0"/>
    <m/>
    <n v="2"/>
    <n v="0"/>
    <m/>
    <n v="0"/>
    <m/>
    <n v="0"/>
    <m/>
    <n v="0"/>
    <m/>
    <n v="0"/>
    <m/>
    <m/>
    <m/>
    <m/>
    <m/>
    <m/>
    <m/>
    <m/>
    <m/>
    <m/>
    <n v="753002"/>
    <m/>
    <n v="1269154"/>
    <m/>
    <n v="1635981"/>
    <m/>
    <n v="652402"/>
    <m/>
    <n v="0"/>
    <m/>
    <m/>
    <n v="0"/>
    <n v="106"/>
    <n v="0"/>
    <n v="196"/>
    <n v="0"/>
    <n v="310"/>
    <n v="0"/>
    <n v="144"/>
    <n v="0"/>
    <n v="0"/>
    <n v="0"/>
    <n v="0"/>
    <n v="0"/>
    <n v="7103.7924528301883"/>
    <n v="0"/>
    <n v="6475.2755102040819"/>
    <n v="0"/>
    <n v="5277.3580645161292"/>
    <n v="0"/>
    <n v="4530.5694444444443"/>
    <n v="0"/>
    <n v="0"/>
    <n v="0"/>
    <n v="0"/>
    <n v="0"/>
    <n v="63934.132075471694"/>
    <n v="0"/>
    <n v="58277.479591836738"/>
    <n v="0"/>
    <n v="47496.222580645161"/>
    <n v="0"/>
    <n v="40775.125"/>
    <n v="0"/>
    <n v="0"/>
    <n v="0"/>
    <n v="0"/>
    <n v="0"/>
    <n v="51219.410679528002"/>
    <n v="0"/>
    <n v="10"/>
    <n v="0"/>
    <n v="18"/>
    <n v="0"/>
    <n v="29"/>
    <n v="0"/>
    <n v="14"/>
    <n v="0"/>
    <n v="0"/>
    <n v="0"/>
    <n v="0"/>
    <n v="0"/>
    <n v="71"/>
    <n v="0"/>
    <n v="639341.32075471699"/>
    <n v="0"/>
    <n v="1048994.6326530613"/>
    <n v="0"/>
    <n v="1377390.4548387097"/>
    <n v="0"/>
    <n v="570851.75"/>
    <n v="0"/>
    <n v="0"/>
    <n v="0"/>
    <n v="0"/>
    <n v="0"/>
    <n v="3636578.1582464883"/>
  </r>
  <r>
    <x v="8"/>
    <s v="Cecil Community College "/>
    <m/>
    <n v="162104"/>
    <x v="9"/>
    <n v="0"/>
    <m/>
    <n v="0"/>
    <m/>
    <n v="19"/>
    <m/>
    <n v="0"/>
    <m/>
    <n v="1"/>
    <n v="0"/>
    <m/>
    <n v="0"/>
    <m/>
    <n v="6"/>
    <m/>
    <n v="0"/>
    <m/>
    <n v="0"/>
    <n v="0"/>
    <m/>
    <n v="0"/>
    <m/>
    <n v="20"/>
    <m/>
    <n v="0"/>
    <m/>
    <n v="2"/>
    <n v="0"/>
    <m/>
    <n v="0"/>
    <m/>
    <n v="2"/>
    <m/>
    <n v="0"/>
    <m/>
    <n v="0"/>
    <n v="0"/>
    <m/>
    <n v="0"/>
    <m/>
    <n v="0"/>
    <m/>
    <n v="0"/>
    <m/>
    <n v="0"/>
    <m/>
    <m/>
    <m/>
    <m/>
    <m/>
    <m/>
    <m/>
    <m/>
    <m/>
    <m/>
    <n v="1549900"/>
    <m/>
    <n v="409700"/>
    <m/>
    <n v="1206500"/>
    <m/>
    <n v="75000"/>
    <m/>
    <n v="0"/>
    <m/>
    <m/>
    <n v="0"/>
    <n v="202"/>
    <n v="0"/>
    <n v="60"/>
    <n v="0"/>
    <n v="224"/>
    <n v="0"/>
    <n v="20"/>
    <n v="0"/>
    <n v="0"/>
    <n v="0"/>
    <n v="0"/>
    <n v="0"/>
    <n v="7672.772277227723"/>
    <n v="0"/>
    <n v="6828.333333333333"/>
    <n v="0"/>
    <n v="5386.1607142857147"/>
    <n v="0"/>
    <n v="3750"/>
    <n v="0"/>
    <n v="0"/>
    <n v="0"/>
    <n v="0"/>
    <n v="0"/>
    <n v="69054.950495049503"/>
    <n v="0"/>
    <n v="61455"/>
    <n v="0"/>
    <n v="48475.446428571435"/>
    <n v="0"/>
    <n v="33750"/>
    <n v="0"/>
    <n v="0"/>
    <n v="0"/>
    <n v="0"/>
    <n v="0"/>
    <n v="57675.776626591236"/>
    <n v="0"/>
    <n v="20"/>
    <n v="0"/>
    <n v="6"/>
    <n v="0"/>
    <n v="22"/>
    <n v="0"/>
    <n v="2"/>
    <n v="0"/>
    <n v="0"/>
    <n v="0"/>
    <n v="0"/>
    <n v="0"/>
    <n v="50"/>
    <n v="0"/>
    <n v="1381099.0099009899"/>
    <n v="0"/>
    <n v="368730"/>
    <n v="0"/>
    <n v="1066459.8214285716"/>
    <n v="0"/>
    <n v="67500"/>
    <n v="0"/>
    <n v="0"/>
    <n v="0"/>
    <n v="0"/>
    <n v="0"/>
    <n v="2883788.8313295618"/>
  </r>
  <r>
    <x v="8"/>
    <s v="Chesapeake College "/>
    <m/>
    <n v="162168"/>
    <x v="9"/>
    <n v="0"/>
    <m/>
    <n v="0"/>
    <m/>
    <n v="7"/>
    <m/>
    <n v="0"/>
    <m/>
    <n v="0"/>
    <n v="0"/>
    <m/>
    <n v="0"/>
    <m/>
    <n v="15"/>
    <m/>
    <n v="0"/>
    <m/>
    <n v="2"/>
    <n v="0"/>
    <m/>
    <n v="0"/>
    <m/>
    <n v="15"/>
    <m/>
    <n v="0"/>
    <m/>
    <n v="3"/>
    <n v="0"/>
    <m/>
    <n v="0"/>
    <m/>
    <n v="12"/>
    <m/>
    <n v="0"/>
    <m/>
    <n v="1"/>
    <n v="0"/>
    <m/>
    <n v="0"/>
    <m/>
    <n v="0"/>
    <m/>
    <n v="0"/>
    <m/>
    <n v="2"/>
    <m/>
    <m/>
    <m/>
    <m/>
    <m/>
    <m/>
    <m/>
    <m/>
    <m/>
    <m/>
    <n v="555952"/>
    <m/>
    <n v="1179556"/>
    <m/>
    <n v="1199465"/>
    <m/>
    <n v="724868"/>
    <m/>
    <n v="129585"/>
    <m/>
    <m/>
    <n v="0"/>
    <n v="70"/>
    <n v="0"/>
    <n v="174"/>
    <n v="0"/>
    <n v="186"/>
    <n v="0"/>
    <n v="132"/>
    <n v="0"/>
    <n v="24"/>
    <n v="0"/>
    <n v="0"/>
    <n v="0"/>
    <n v="7942.1714285714288"/>
    <n v="0"/>
    <n v="6779.0574712643675"/>
    <n v="0"/>
    <n v="6448.7365591397847"/>
    <n v="0"/>
    <n v="5491.424242424242"/>
    <n v="0"/>
    <n v="5399.375"/>
    <n v="0"/>
    <n v="0"/>
    <n v="0"/>
    <n v="71479.542857142864"/>
    <n v="0"/>
    <n v="61011.517241379304"/>
    <n v="0"/>
    <n v="58038.629032258061"/>
    <n v="0"/>
    <n v="49422.818181818177"/>
    <n v="0"/>
    <n v="48594.375"/>
    <n v="0"/>
    <n v="0"/>
    <n v="0"/>
    <n v="58279.531614872445"/>
    <n v="0"/>
    <n v="7"/>
    <n v="0"/>
    <n v="17"/>
    <n v="0"/>
    <n v="18"/>
    <n v="0"/>
    <n v="13"/>
    <n v="0"/>
    <n v="2"/>
    <n v="0"/>
    <n v="0"/>
    <n v="0"/>
    <n v="57"/>
    <n v="0"/>
    <n v="500356.80000000005"/>
    <n v="0"/>
    <n v="1037195.7931034481"/>
    <n v="0"/>
    <n v="1044695.3225806451"/>
    <n v="0"/>
    <n v="642496.63636363624"/>
    <n v="0"/>
    <n v="97188.75"/>
    <n v="0"/>
    <n v="0"/>
    <n v="0"/>
    <n v="3321933.3020477295"/>
  </r>
  <r>
    <x v="8"/>
    <s v="Garrett College "/>
    <m/>
    <n v="162609"/>
    <x v="9"/>
    <n v="0"/>
    <m/>
    <n v="0"/>
    <m/>
    <n v="7"/>
    <m/>
    <n v="1"/>
    <m/>
    <n v="0"/>
    <n v="0"/>
    <m/>
    <n v="0"/>
    <m/>
    <n v="2"/>
    <m/>
    <n v="1"/>
    <m/>
    <n v="1"/>
    <n v="0"/>
    <m/>
    <n v="0"/>
    <m/>
    <n v="8"/>
    <m/>
    <n v="0"/>
    <m/>
    <n v="0"/>
    <n v="0"/>
    <m/>
    <n v="0"/>
    <m/>
    <n v="0"/>
    <m/>
    <n v="0"/>
    <m/>
    <n v="0"/>
    <n v="0"/>
    <m/>
    <n v="0"/>
    <m/>
    <n v="0"/>
    <m/>
    <n v="0"/>
    <m/>
    <n v="0"/>
    <m/>
    <m/>
    <m/>
    <m/>
    <m/>
    <m/>
    <m/>
    <m/>
    <m/>
    <m/>
    <n v="575574"/>
    <m/>
    <n v="250362"/>
    <m/>
    <n v="445803"/>
    <m/>
    <n v="0"/>
    <m/>
    <n v="0"/>
    <m/>
    <m/>
    <n v="0"/>
    <n v="81"/>
    <n v="0"/>
    <n v="43"/>
    <n v="0"/>
    <n v="80"/>
    <n v="0"/>
    <n v="0"/>
    <n v="0"/>
    <n v="0"/>
    <n v="0"/>
    <n v="0"/>
    <n v="0"/>
    <n v="7105.8518518518522"/>
    <n v="0"/>
    <n v="5822.3720930232557"/>
    <n v="0"/>
    <n v="5572.5375000000004"/>
    <n v="0"/>
    <n v="0"/>
    <n v="0"/>
    <n v="0"/>
    <n v="0"/>
    <n v="0"/>
    <n v="0"/>
    <n v="63952.666666666672"/>
    <n v="0"/>
    <n v="52401.348837209298"/>
    <n v="0"/>
    <n v="50152.837500000001"/>
    <n v="0"/>
    <n v="0"/>
    <n v="0"/>
    <n v="0"/>
    <n v="0"/>
    <n v="0"/>
    <n v="0"/>
    <n v="56122.471434108527"/>
    <n v="0"/>
    <n v="8"/>
    <n v="0"/>
    <n v="4"/>
    <n v="0"/>
    <n v="8"/>
    <n v="0"/>
    <n v="0"/>
    <n v="0"/>
    <n v="0"/>
    <n v="0"/>
    <n v="0"/>
    <n v="0"/>
    <n v="20"/>
    <n v="0"/>
    <n v="511621.33333333337"/>
    <n v="0"/>
    <n v="209605.39534883719"/>
    <n v="0"/>
    <n v="401222.7"/>
    <n v="0"/>
    <n v="0"/>
    <n v="0"/>
    <n v="0"/>
    <n v="0"/>
    <n v="0"/>
    <n v="0"/>
    <n v="1122449.4286821706"/>
  </r>
  <r>
    <x v="9"/>
    <s v="Mississippi State University"/>
    <m/>
    <n v="176080"/>
    <x v="1"/>
    <m/>
    <n v="121"/>
    <n v="122"/>
    <m/>
    <m/>
    <m/>
    <m/>
    <n v="115"/>
    <n v="116"/>
    <m/>
    <n v="195"/>
    <n v="191"/>
    <m/>
    <m/>
    <m/>
    <m/>
    <n v="54"/>
    <n v="50"/>
    <m/>
    <n v="234"/>
    <n v="250"/>
    <m/>
    <m/>
    <m/>
    <m/>
    <n v="42"/>
    <n v="39"/>
    <m/>
    <n v="122"/>
    <n v="132"/>
    <m/>
    <m/>
    <m/>
    <m/>
    <n v="18"/>
    <n v="17"/>
    <m/>
    <n v="55"/>
    <n v="54"/>
    <m/>
    <m/>
    <m/>
    <m/>
    <m/>
    <m/>
    <m/>
    <m/>
    <m/>
    <m/>
    <m/>
    <m/>
    <m/>
    <m/>
    <m/>
    <n v="28823743"/>
    <n v="29159874"/>
    <n v="20541010"/>
    <n v="20205087"/>
    <n v="20057545"/>
    <n v="18146930"/>
    <n v="6744468"/>
    <n v="7191342"/>
    <n v="1611534"/>
    <n v="1589066"/>
    <m/>
    <m/>
    <n v="2469"/>
    <n v="2490"/>
    <n v="2403"/>
    <n v="2319"/>
    <n v="2610"/>
    <n v="2718"/>
    <n v="1314"/>
    <n v="1392"/>
    <n v="495"/>
    <n v="486"/>
    <n v="0"/>
    <n v="0"/>
    <n v="11674.257999189955"/>
    <n v="11710.792771084338"/>
    <n v="8548.0690803162706"/>
    <n v="8712.8447606727041"/>
    <n v="7684.8831417624524"/>
    <n v="6676.5746872700511"/>
    <n v="5132.7762557077622"/>
    <n v="5166.1939655172409"/>
    <n v="3255.6242424242423"/>
    <n v="3269.6831275720165"/>
    <n v="0"/>
    <n v="0"/>
    <n v="105068.32199270959"/>
    <n v="105397.13493975904"/>
    <n v="76932.621722846437"/>
    <n v="78415.602846054331"/>
    <n v="69163.948275862072"/>
    <n v="60089.172185430463"/>
    <n v="46194.986301369863"/>
    <n v="46495.745689655167"/>
    <n v="29300.618181818179"/>
    <n v="29427.14814814815"/>
    <n v="0"/>
    <n v="0"/>
    <n v="74393.753771545962"/>
    <n v="71951.988950473504"/>
    <n v="236"/>
    <n v="238"/>
    <n v="249"/>
    <n v="241"/>
    <n v="276"/>
    <n v="289"/>
    <n v="140"/>
    <n v="149"/>
    <n v="55"/>
    <n v="54"/>
    <n v="0"/>
    <n v="0"/>
    <n v="956"/>
    <n v="971"/>
    <n v="24796123.990279462"/>
    <n v="25084518.115662649"/>
    <n v="19156222.808988761"/>
    <n v="18898160.285899095"/>
    <n v="19089249.724137932"/>
    <n v="17365770.761589404"/>
    <n v="6467298.0821917811"/>
    <n v="6927866.1077586198"/>
    <n v="1611533.9999999998"/>
    <n v="1589066"/>
    <n v="0"/>
    <n v="0"/>
    <n v="71120428.605597943"/>
    <n v="69865381.270909771"/>
  </r>
  <r>
    <x v="9"/>
    <s v="University of Southern Mississippi"/>
    <m/>
    <n v="176372"/>
    <x v="1"/>
    <m/>
    <n v="103"/>
    <n v="96"/>
    <m/>
    <m/>
    <m/>
    <m/>
    <n v="35"/>
    <n v="41"/>
    <m/>
    <n v="178"/>
    <n v="163"/>
    <m/>
    <m/>
    <m/>
    <m/>
    <n v="25"/>
    <n v="24"/>
    <m/>
    <n v="182"/>
    <n v="195"/>
    <m/>
    <m/>
    <m/>
    <m/>
    <n v="10"/>
    <n v="11"/>
    <m/>
    <n v="135"/>
    <n v="133"/>
    <m/>
    <m/>
    <m/>
    <m/>
    <n v="18"/>
    <n v="15"/>
    <m/>
    <n v="1"/>
    <n v="1"/>
    <m/>
    <m/>
    <m/>
    <m/>
    <n v="2"/>
    <n v="1"/>
    <m/>
    <m/>
    <m/>
    <m/>
    <m/>
    <m/>
    <m/>
    <m/>
    <m/>
    <n v="13526760"/>
    <n v="13441700"/>
    <n v="14900414"/>
    <n v="13565151"/>
    <n v="12610996"/>
    <n v="13774186"/>
    <n v="7611598"/>
    <n v="7448693"/>
    <n v="243475"/>
    <n v="124830"/>
    <m/>
    <m/>
    <n v="1347"/>
    <n v="1356"/>
    <n v="1902"/>
    <n v="1755"/>
    <n v="1758"/>
    <n v="1887"/>
    <n v="1431"/>
    <n v="1377"/>
    <n v="33"/>
    <n v="21"/>
    <n v="0"/>
    <n v="0"/>
    <n v="10042.138084632517"/>
    <n v="9912.758112094396"/>
    <n v="7834.0767613038906"/>
    <n v="7729.4307692307693"/>
    <n v="7173.4903299203643"/>
    <n v="7299.515633280339"/>
    <n v="5319.0761705101331"/>
    <n v="5409.3631082062457"/>
    <n v="7378.030303030303"/>
    <n v="5944.2857142857147"/>
    <n v="0"/>
    <n v="0"/>
    <n v="90379.242761692658"/>
    <n v="89214.823008849562"/>
    <n v="70506.690851735009"/>
    <n v="69564.876923076925"/>
    <n v="64561.412969283279"/>
    <n v="65695.64069952305"/>
    <n v="47871.685534591197"/>
    <n v="48684.267973856215"/>
    <n v="66402.272727272721"/>
    <n v="53498.571428571435"/>
    <n v="0"/>
    <n v="0"/>
    <n v="67786.008329597171"/>
    <n v="67759.755182231442"/>
    <n v="138"/>
    <n v="137"/>
    <n v="203"/>
    <n v="187"/>
    <n v="192"/>
    <n v="206"/>
    <n v="153"/>
    <n v="148"/>
    <n v="3"/>
    <n v="2"/>
    <n v="0"/>
    <n v="0"/>
    <n v="689"/>
    <n v="680"/>
    <n v="12472335.501113586"/>
    <n v="12222430.75221239"/>
    <n v="14312858.242902206"/>
    <n v="13008631.984615386"/>
    <n v="12395791.290102389"/>
    <n v="13533301.984101748"/>
    <n v="7324367.886792453"/>
    <n v="7205271.6601307197"/>
    <n v="199206.81818181818"/>
    <n v="106997.14285714287"/>
    <n v="0"/>
    <n v="0"/>
    <n v="46704559.739092454"/>
    <n v="46076633.523917377"/>
  </r>
  <r>
    <x v="9"/>
    <s v="Jackson State University "/>
    <m/>
    <n v="175856"/>
    <x v="2"/>
    <m/>
    <n v="68"/>
    <n v="67"/>
    <m/>
    <m/>
    <m/>
    <m/>
    <n v="16"/>
    <n v="20"/>
    <m/>
    <n v="97"/>
    <n v="94"/>
    <m/>
    <m/>
    <m/>
    <m/>
    <n v="14"/>
    <n v="13"/>
    <m/>
    <n v="106"/>
    <n v="104"/>
    <m/>
    <m/>
    <m/>
    <m/>
    <n v="5"/>
    <n v="4"/>
    <n v="2"/>
    <n v="71"/>
    <n v="69"/>
    <n v="3"/>
    <n v="3"/>
    <n v="2"/>
    <n v="1"/>
    <n v="3"/>
    <n v="1"/>
    <m/>
    <n v="1"/>
    <n v="1"/>
    <m/>
    <m/>
    <m/>
    <m/>
    <n v="1"/>
    <n v="1"/>
    <m/>
    <m/>
    <m/>
    <m/>
    <m/>
    <m/>
    <m/>
    <m/>
    <m/>
    <n v="6801826"/>
    <n v="7995127"/>
    <n v="7790183"/>
    <n v="7714530"/>
    <n v="6596975"/>
    <n v="6625691"/>
    <n v="3433132"/>
    <n v="3417626"/>
    <n v="145506"/>
    <n v="133269"/>
    <m/>
    <m/>
    <n v="804"/>
    <n v="843"/>
    <n v="1041"/>
    <n v="1002"/>
    <n v="1014"/>
    <n v="984"/>
    <n v="727"/>
    <n v="674"/>
    <n v="21"/>
    <n v="21"/>
    <n v="0"/>
    <n v="0"/>
    <n v="8459.9825870646764"/>
    <n v="9484.1364175563467"/>
    <n v="7483.3650336215178"/>
    <n v="7699.131736526946"/>
    <n v="6505.8925049309664"/>
    <n v="6733.4258130081298"/>
    <n v="4722.3273727647866"/>
    <n v="5070.6617210682489"/>
    <n v="6928.8571428571431"/>
    <n v="6346.1428571428569"/>
    <n v="0"/>
    <n v="0"/>
    <n v="76139.843283582086"/>
    <n v="85357.227758007124"/>
    <n v="67350.285302593664"/>
    <n v="69292.185628742518"/>
    <n v="58553.032544378701"/>
    <n v="60600.832317073167"/>
    <n v="42500.946354883083"/>
    <n v="45635.955489614236"/>
    <n v="62359.71428571429"/>
    <n v="57115.28571428571"/>
    <n v="0"/>
    <n v="0"/>
    <n v="61636.458158764908"/>
    <n v="65810.909643190462"/>
    <n v="84"/>
    <n v="87"/>
    <n v="111"/>
    <n v="107"/>
    <n v="111"/>
    <n v="108"/>
    <n v="79"/>
    <n v="74"/>
    <n v="2"/>
    <n v="2"/>
    <n v="0"/>
    <n v="0"/>
    <n v="387"/>
    <n v="378"/>
    <n v="6395746.8358208956"/>
    <n v="7426078.8149466198"/>
    <n v="7475881.668587897"/>
    <n v="7414263.8622754496"/>
    <n v="6499386.612426036"/>
    <n v="6544889.8902439019"/>
    <n v="3357574.7620357634"/>
    <n v="3377060.7062314535"/>
    <n v="124719.42857142858"/>
    <n v="114230.57142857142"/>
    <n v="0"/>
    <n v="0"/>
    <n v="23853309.307442021"/>
    <n v="24876523.845125996"/>
  </r>
  <r>
    <x v="9"/>
    <s v="University of Mississippi"/>
    <s v="Met the criteria for Four-Year 1 in 2015-16 and 2016-17."/>
    <n v="176017"/>
    <x v="2"/>
    <n v="1"/>
    <n v="115"/>
    <n v="123"/>
    <m/>
    <m/>
    <m/>
    <m/>
    <n v="103"/>
    <n v="111"/>
    <m/>
    <n v="181"/>
    <n v="181"/>
    <m/>
    <m/>
    <m/>
    <m/>
    <n v="89"/>
    <n v="96"/>
    <n v="3"/>
    <n v="212"/>
    <n v="229"/>
    <m/>
    <m/>
    <m/>
    <m/>
    <n v="84"/>
    <n v="82"/>
    <n v="9"/>
    <n v="126"/>
    <n v="128"/>
    <m/>
    <m/>
    <m/>
    <m/>
    <n v="61"/>
    <n v="58"/>
    <m/>
    <n v="28"/>
    <n v="28"/>
    <m/>
    <m/>
    <m/>
    <m/>
    <n v="8"/>
    <n v="9"/>
    <m/>
    <m/>
    <m/>
    <m/>
    <m/>
    <m/>
    <m/>
    <m/>
    <m/>
    <n v="28168413"/>
    <n v="30645817"/>
    <n v="26032614"/>
    <n v="26775939"/>
    <n v="24703787"/>
    <n v="25437808"/>
    <n v="9915672"/>
    <n v="9786948"/>
    <n v="2016313"/>
    <n v="2052831"/>
    <m/>
    <m/>
    <n v="2271"/>
    <n v="2439"/>
    <n v="2697"/>
    <n v="2781"/>
    <n v="2916"/>
    <n v="3045"/>
    <n v="1866"/>
    <n v="1848"/>
    <n v="348"/>
    <n v="360"/>
    <n v="0"/>
    <n v="0"/>
    <n v="12403.528401585205"/>
    <n v="12564.910619106191"/>
    <n v="9652.4338153503886"/>
    <n v="9628.1693635382962"/>
    <n v="8471.8062414266115"/>
    <n v="8353.9599343185546"/>
    <n v="5313.8649517684889"/>
    <n v="5295.9675324675327"/>
    <n v="5794.0028735632186"/>
    <n v="5702.3083333333334"/>
    <n v="0"/>
    <n v="0"/>
    <n v="111631.75561426685"/>
    <n v="113084.19557195572"/>
    <n v="86871.904338153501"/>
    <n v="86653.524271844668"/>
    <n v="76246.256172839509"/>
    <n v="75185.639408866991"/>
    <n v="47824.784565916401"/>
    <n v="47663.707792207795"/>
    <n v="52146.025862068971"/>
    <n v="51320.775000000001"/>
    <n v="0"/>
    <n v="0"/>
    <n v="80616.20691880137"/>
    <n v="80968.210686743449"/>
    <n v="218"/>
    <n v="234"/>
    <n v="270"/>
    <n v="277"/>
    <n v="296"/>
    <n v="311"/>
    <n v="187"/>
    <n v="186"/>
    <n v="36"/>
    <n v="37"/>
    <n v="0"/>
    <n v="0"/>
    <n v="1007"/>
    <n v="1045"/>
    <n v="24335722.723910172"/>
    <n v="26461701.763837639"/>
    <n v="23455414.171301447"/>
    <n v="24003026.223300975"/>
    <n v="22568891.827160496"/>
    <n v="23382733.856157634"/>
    <n v="8943234.7138263676"/>
    <n v="8865449.6493506506"/>
    <n v="1877256.931034483"/>
    <n v="1898868.675"/>
    <n v="0"/>
    <n v="0"/>
    <n v="81180520.367232978"/>
    <n v="84611780.1676469"/>
  </r>
  <r>
    <x v="9"/>
    <s v="Alcorn State University"/>
    <m/>
    <n v="175342"/>
    <x v="4"/>
    <m/>
    <n v="34"/>
    <n v="34"/>
    <m/>
    <m/>
    <m/>
    <m/>
    <n v="5"/>
    <n v="5"/>
    <m/>
    <n v="24"/>
    <n v="23"/>
    <m/>
    <m/>
    <m/>
    <m/>
    <n v="3"/>
    <n v="3"/>
    <m/>
    <n v="48"/>
    <n v="48"/>
    <m/>
    <m/>
    <m/>
    <m/>
    <n v="3"/>
    <n v="6"/>
    <m/>
    <n v="34"/>
    <n v="31"/>
    <m/>
    <m/>
    <m/>
    <m/>
    <n v="6"/>
    <n v="6"/>
    <m/>
    <m/>
    <m/>
    <m/>
    <m/>
    <m/>
    <m/>
    <m/>
    <m/>
    <m/>
    <m/>
    <m/>
    <m/>
    <m/>
    <m/>
    <m/>
    <m/>
    <m/>
    <n v="3118221"/>
    <n v="3120111"/>
    <n v="1883059"/>
    <n v="1773764"/>
    <n v="2947578"/>
    <n v="3239866"/>
    <n v="1793580"/>
    <n v="1652671"/>
    <m/>
    <m/>
    <m/>
    <m/>
    <n v="366"/>
    <n v="366"/>
    <n v="252"/>
    <n v="243"/>
    <n v="468"/>
    <n v="504"/>
    <n v="378"/>
    <n v="351"/>
    <n v="0"/>
    <n v="0"/>
    <n v="0"/>
    <n v="0"/>
    <n v="8519.7295081967204"/>
    <n v="8524.8934426229516"/>
    <n v="7472.4563492063489"/>
    <n v="7299.4403292181069"/>
    <n v="6298.2435897435898"/>
    <n v="6428.3055555555557"/>
    <n v="4744.9206349206352"/>
    <n v="4708.4643874643871"/>
    <n v="0"/>
    <n v="0"/>
    <n v="0"/>
    <n v="0"/>
    <n v="76677.56557377048"/>
    <n v="76724.040983606566"/>
    <n v="67252.107142857145"/>
    <n v="65694.962962962964"/>
    <n v="56684.192307692312"/>
    <n v="57854.75"/>
    <n v="42704.285714285717"/>
    <n v="42376.179487179485"/>
    <n v="0"/>
    <n v="0"/>
    <n v="0"/>
    <n v="0"/>
    <n v="59906.35150635623"/>
    <n v="60207.57548989317"/>
    <n v="39"/>
    <n v="39"/>
    <n v="27"/>
    <n v="26"/>
    <n v="51"/>
    <n v="54"/>
    <n v="40"/>
    <n v="37"/>
    <n v="0"/>
    <n v="0"/>
    <n v="0"/>
    <n v="0"/>
    <n v="157"/>
    <n v="156"/>
    <n v="2990425.0573770488"/>
    <n v="2992237.5983606563"/>
    <n v="1815806.892857143"/>
    <n v="1708069.0370370371"/>
    <n v="2890893.807692308"/>
    <n v="3124156.5"/>
    <n v="1708171.4285714286"/>
    <n v="1567918.641025641"/>
    <n v="0"/>
    <n v="0"/>
    <n v="0"/>
    <n v="0"/>
    <n v="9405297.1864979286"/>
    <n v="9392381.7764233351"/>
  </r>
  <r>
    <x v="9"/>
    <s v="Delta State University"/>
    <m/>
    <n v="175616"/>
    <x v="4"/>
    <m/>
    <n v="15"/>
    <n v="8"/>
    <m/>
    <m/>
    <m/>
    <m/>
    <n v="5"/>
    <n v="8"/>
    <m/>
    <n v="32"/>
    <n v="27"/>
    <m/>
    <m/>
    <m/>
    <m/>
    <n v="6"/>
    <n v="3"/>
    <m/>
    <n v="57"/>
    <n v="64"/>
    <n v="2"/>
    <n v="2"/>
    <m/>
    <m/>
    <n v="5"/>
    <n v="5"/>
    <n v="1"/>
    <n v="36"/>
    <n v="33"/>
    <n v="1"/>
    <n v="1"/>
    <m/>
    <m/>
    <n v="2"/>
    <n v="5"/>
    <m/>
    <m/>
    <m/>
    <m/>
    <m/>
    <m/>
    <m/>
    <m/>
    <m/>
    <m/>
    <m/>
    <m/>
    <m/>
    <m/>
    <m/>
    <m/>
    <m/>
    <m/>
    <n v="1495015"/>
    <n v="1334332"/>
    <n v="2402458"/>
    <n v="1887522"/>
    <n v="3584281"/>
    <n v="3892376"/>
    <n v="2020803"/>
    <n v="2091818"/>
    <m/>
    <m/>
    <m/>
    <m/>
    <n v="195"/>
    <n v="168"/>
    <n v="360"/>
    <n v="279"/>
    <n v="593"/>
    <n v="656"/>
    <n v="358"/>
    <n v="367"/>
    <n v="0"/>
    <n v="0"/>
    <n v="0"/>
    <n v="0"/>
    <n v="7666.7435897435898"/>
    <n v="7942.4523809523807"/>
    <n v="6673.4944444444445"/>
    <n v="6765.311827956989"/>
    <n v="6044.3187183811133"/>
    <n v="5933.5"/>
    <n v="5644.7011173184355"/>
    <n v="5699.7765667574931"/>
    <n v="0"/>
    <n v="0"/>
    <n v="0"/>
    <n v="0"/>
    <n v="69000.692307692312"/>
    <n v="71482.07142857142"/>
    <n v="60061.45"/>
    <n v="60887.806451612902"/>
    <n v="54398.868465430016"/>
    <n v="53401.5"/>
    <n v="50802.310055865921"/>
    <n v="51297.989100817438"/>
    <n v="0"/>
    <n v="0"/>
    <n v="0"/>
    <n v="0"/>
    <n v="56678.053541118868"/>
    <n v="56169.714175239802"/>
    <n v="20"/>
    <n v="16"/>
    <n v="38"/>
    <n v="30"/>
    <n v="64"/>
    <n v="71"/>
    <n v="39"/>
    <n v="39"/>
    <n v="0"/>
    <n v="0"/>
    <n v="0"/>
    <n v="0"/>
    <n v="161"/>
    <n v="156"/>
    <n v="1380013.8461538462"/>
    <n v="1143713.1428571427"/>
    <n v="2282335.1"/>
    <n v="1826634.1935483871"/>
    <n v="3481527.581787521"/>
    <n v="3791506.5"/>
    <n v="1981290.0921787708"/>
    <n v="2000621.57493188"/>
    <n v="0"/>
    <n v="0"/>
    <n v="0"/>
    <n v="0"/>
    <n v="9125166.6201201379"/>
    <n v="8762475.4113374092"/>
  </r>
  <r>
    <x v="9"/>
    <s v="Mississippi Valley State University"/>
    <m/>
    <n v="176044"/>
    <x v="4"/>
    <m/>
    <n v="14"/>
    <n v="17"/>
    <m/>
    <m/>
    <m/>
    <m/>
    <m/>
    <m/>
    <m/>
    <n v="30"/>
    <n v="25"/>
    <m/>
    <m/>
    <m/>
    <m/>
    <n v="1"/>
    <n v="1"/>
    <m/>
    <n v="40"/>
    <n v="40"/>
    <n v="4"/>
    <n v="4"/>
    <m/>
    <m/>
    <n v="3"/>
    <n v="3"/>
    <m/>
    <n v="23"/>
    <n v="27"/>
    <n v="2"/>
    <n v="1"/>
    <m/>
    <m/>
    <n v="1"/>
    <n v="2"/>
    <m/>
    <m/>
    <m/>
    <m/>
    <m/>
    <m/>
    <m/>
    <m/>
    <m/>
    <m/>
    <m/>
    <m/>
    <m/>
    <m/>
    <m/>
    <m/>
    <m/>
    <m/>
    <n v="913654"/>
    <n v="1097966"/>
    <n v="1791217"/>
    <n v="1506156"/>
    <n v="2475796"/>
    <n v="2459559"/>
    <n v="1126795"/>
    <n v="1318493"/>
    <m/>
    <m/>
    <m/>
    <m/>
    <n v="126"/>
    <n v="153"/>
    <n v="282"/>
    <n v="237"/>
    <n v="436"/>
    <n v="436"/>
    <n v="239"/>
    <n v="277"/>
    <n v="0"/>
    <n v="0"/>
    <n v="0"/>
    <n v="0"/>
    <n v="7251.2222222222226"/>
    <n v="7176.248366013072"/>
    <n v="6351.833333333333"/>
    <n v="6355.0886075949365"/>
    <n v="5678.4311926605506"/>
    <n v="5641.190366972477"/>
    <n v="4714.6234309623433"/>
    <n v="4759.902527075812"/>
    <n v="0"/>
    <n v="0"/>
    <n v="0"/>
    <n v="0"/>
    <n v="65261"/>
    <n v="64586.23529411765"/>
    <n v="57166.5"/>
    <n v="57195.797468354431"/>
    <n v="51105.880733944956"/>
    <n v="50770.713302752294"/>
    <n v="42431.610878661086"/>
    <n v="42839.12274368231"/>
    <n v="0"/>
    <n v="0"/>
    <n v="0"/>
    <n v="0"/>
    <n v="52466.218452038993"/>
    <n v="52137.116180975347"/>
    <n v="14"/>
    <n v="17"/>
    <n v="31"/>
    <n v="26"/>
    <n v="47"/>
    <n v="47"/>
    <n v="26"/>
    <n v="30"/>
    <n v="0"/>
    <n v="0"/>
    <n v="0"/>
    <n v="0"/>
    <n v="118"/>
    <n v="120"/>
    <n v="913654"/>
    <n v="1097966"/>
    <n v="1772161.5"/>
    <n v="1487090.7341772153"/>
    <n v="2401976.3944954127"/>
    <n v="2386223.5252293576"/>
    <n v="1103221.8828451883"/>
    <n v="1285173.6823104692"/>
    <n v="0"/>
    <n v="0"/>
    <n v="0"/>
    <n v="0"/>
    <n v="6191013.7773406012"/>
    <n v="6256453.9417170417"/>
  </r>
  <r>
    <x v="9"/>
    <s v="Mississippi University for Women"/>
    <m/>
    <n v="176035"/>
    <x v="5"/>
    <m/>
    <n v="24"/>
    <n v="24"/>
    <n v="3"/>
    <n v="2"/>
    <n v="7"/>
    <n v="7"/>
    <n v="1"/>
    <n v="1"/>
    <m/>
    <n v="14"/>
    <n v="11"/>
    <n v="5"/>
    <n v="6"/>
    <n v="2"/>
    <n v="4"/>
    <n v="2"/>
    <n v="5"/>
    <m/>
    <n v="25"/>
    <n v="31"/>
    <n v="4"/>
    <n v="3"/>
    <n v="1"/>
    <m/>
    <n v="8"/>
    <n v="6"/>
    <m/>
    <n v="26"/>
    <n v="25"/>
    <n v="7"/>
    <n v="7"/>
    <n v="1"/>
    <n v="1"/>
    <n v="7"/>
    <n v="9"/>
    <m/>
    <m/>
    <m/>
    <m/>
    <m/>
    <m/>
    <m/>
    <m/>
    <m/>
    <m/>
    <m/>
    <m/>
    <m/>
    <m/>
    <m/>
    <m/>
    <m/>
    <m/>
    <n v="2394268"/>
    <n v="2389414"/>
    <n v="1464416"/>
    <n v="1707681"/>
    <n v="2132165"/>
    <n v="2090004"/>
    <n v="2254303"/>
    <n v="2357835"/>
    <m/>
    <m/>
    <m/>
    <m/>
    <n v="335"/>
    <n v="325"/>
    <n v="222"/>
    <n v="263"/>
    <n v="372"/>
    <n v="381"/>
    <n v="399"/>
    <n v="414"/>
    <n v="0"/>
    <n v="0"/>
    <n v="0"/>
    <n v="0"/>
    <n v="7147.0686567164175"/>
    <n v="7352.043076923077"/>
    <n v="6596.468468468468"/>
    <n v="6493.083650190114"/>
    <n v="5731.6263440860212"/>
    <n v="5485.5748031496059"/>
    <n v="5649.8822055137844"/>
    <n v="5695.253623188406"/>
    <n v="0"/>
    <n v="0"/>
    <n v="0"/>
    <n v="0"/>
    <n v="64323.617910447756"/>
    <n v="66168.38769230769"/>
    <n v="59368.216216216213"/>
    <n v="58437.752851711026"/>
    <n v="51584.63709677419"/>
    <n v="49370.173228346452"/>
    <n v="50848.939849624061"/>
    <n v="51257.282608695656"/>
    <n v="0"/>
    <n v="0"/>
    <n v="0"/>
    <n v="0"/>
    <n v="55925.681338325907"/>
    <n v="55610.701087197347"/>
    <n v="35"/>
    <n v="34"/>
    <n v="23"/>
    <n v="26"/>
    <n v="38"/>
    <n v="40"/>
    <n v="41"/>
    <n v="42"/>
    <n v="0"/>
    <n v="0"/>
    <n v="0"/>
    <n v="0"/>
    <n v="137"/>
    <n v="142"/>
    <n v="2251326.6268656715"/>
    <n v="2249725.1815384612"/>
    <n v="1365468.9729729728"/>
    <n v="1519381.5741444866"/>
    <n v="1960216.2096774192"/>
    <n v="1974806.9291338581"/>
    <n v="2084806.5338345864"/>
    <n v="2152805.8695652178"/>
    <n v="0"/>
    <n v="0"/>
    <n v="0"/>
    <n v="0"/>
    <n v="7661818.3433506489"/>
    <n v="7896719.5543820234"/>
  </r>
  <r>
    <x v="9"/>
    <s v="Hinds Community College "/>
    <m/>
    <n v="175786"/>
    <x v="8"/>
    <m/>
    <m/>
    <m/>
    <m/>
    <m/>
    <m/>
    <m/>
    <m/>
    <m/>
    <m/>
    <m/>
    <m/>
    <m/>
    <m/>
    <m/>
    <m/>
    <m/>
    <m/>
    <m/>
    <m/>
    <m/>
    <m/>
    <m/>
    <m/>
    <m/>
    <m/>
    <m/>
    <m/>
    <m/>
    <m/>
    <m/>
    <m/>
    <m/>
    <m/>
    <m/>
    <m/>
    <m/>
    <m/>
    <m/>
    <m/>
    <m/>
    <m/>
    <m/>
    <m/>
    <m/>
    <m/>
    <n v="313"/>
    <n v="280"/>
    <n v="0"/>
    <n v="0"/>
    <n v="0"/>
    <n v="1"/>
    <n v="68"/>
    <n v="119"/>
    <m/>
    <m/>
    <m/>
    <m/>
    <m/>
    <m/>
    <m/>
    <m/>
    <m/>
    <m/>
    <n v="21091574"/>
    <n v="21837474"/>
    <n v="0"/>
    <n v="0"/>
    <n v="0"/>
    <n v="0"/>
    <n v="0"/>
    <n v="0"/>
    <n v="0"/>
    <n v="0"/>
    <n v="0"/>
    <n v="0"/>
    <n v="3633"/>
    <n v="3959"/>
    <n v="0"/>
    <n v="0"/>
    <n v="0"/>
    <n v="0"/>
    <n v="0"/>
    <n v="0"/>
    <n v="0"/>
    <n v="0"/>
    <n v="0"/>
    <n v="0"/>
    <n v="5805.5529865125245"/>
    <n v="5515.9065420560746"/>
    <n v="0"/>
    <n v="0"/>
    <n v="0"/>
    <n v="0"/>
    <n v="0"/>
    <n v="0"/>
    <n v="0"/>
    <n v="0"/>
    <n v="0"/>
    <n v="0"/>
    <n v="52249.976878612724"/>
    <n v="49643.15887850467"/>
    <n v="52249.976878612724"/>
    <n v="49643.15887850467"/>
    <n v="0"/>
    <n v="0"/>
    <n v="0"/>
    <n v="0"/>
    <n v="0"/>
    <n v="0"/>
    <n v="0"/>
    <n v="0"/>
    <n v="0"/>
    <n v="0"/>
    <n v="381"/>
    <n v="400"/>
    <n v="381"/>
    <n v="400"/>
    <n v="0"/>
    <n v="0"/>
    <n v="0"/>
    <n v="0"/>
    <n v="0"/>
    <n v="0"/>
    <n v="0"/>
    <n v="0"/>
    <n v="0"/>
    <n v="0"/>
    <n v="19907241.190751448"/>
    <n v="19857263.551401868"/>
    <n v="19907241.190751448"/>
    <n v="19857263.551401868"/>
  </r>
  <r>
    <x v="9"/>
    <s v="Itawamba Community College "/>
    <m/>
    <n v="175829"/>
    <x v="8"/>
    <m/>
    <m/>
    <m/>
    <m/>
    <m/>
    <m/>
    <m/>
    <m/>
    <m/>
    <m/>
    <m/>
    <m/>
    <m/>
    <m/>
    <m/>
    <m/>
    <m/>
    <m/>
    <m/>
    <m/>
    <m/>
    <m/>
    <m/>
    <m/>
    <m/>
    <m/>
    <m/>
    <m/>
    <m/>
    <m/>
    <m/>
    <m/>
    <m/>
    <m/>
    <m/>
    <m/>
    <m/>
    <m/>
    <m/>
    <m/>
    <m/>
    <m/>
    <m/>
    <m/>
    <m/>
    <m/>
    <n v="76"/>
    <n v="73"/>
    <n v="46"/>
    <n v="43"/>
    <n v="31"/>
    <n v="26"/>
    <n v="26"/>
    <n v="23"/>
    <m/>
    <m/>
    <m/>
    <m/>
    <m/>
    <m/>
    <m/>
    <m/>
    <m/>
    <m/>
    <n v="11537453"/>
    <n v="11329765"/>
    <n v="0"/>
    <n v="0"/>
    <n v="0"/>
    <n v="0"/>
    <n v="0"/>
    <n v="0"/>
    <n v="0"/>
    <n v="0"/>
    <n v="0"/>
    <n v="0"/>
    <n v="1797"/>
    <n v="1649"/>
    <n v="0"/>
    <n v="0"/>
    <n v="0"/>
    <n v="0"/>
    <n v="0"/>
    <n v="0"/>
    <n v="0"/>
    <n v="0"/>
    <n v="0"/>
    <n v="0"/>
    <n v="6420.3967723984415"/>
    <n v="6870.6882959369314"/>
    <n v="0"/>
    <n v="0"/>
    <n v="0"/>
    <n v="0"/>
    <n v="0"/>
    <n v="0"/>
    <n v="0"/>
    <n v="0"/>
    <n v="0"/>
    <n v="0"/>
    <n v="57783.570951585971"/>
    <n v="61836.194663432383"/>
    <n v="57783.570951585978"/>
    <n v="61836.19466343239"/>
    <n v="0"/>
    <n v="0"/>
    <n v="0"/>
    <n v="0"/>
    <n v="0"/>
    <n v="0"/>
    <n v="0"/>
    <n v="0"/>
    <n v="0"/>
    <n v="0"/>
    <n v="179"/>
    <n v="165"/>
    <n v="179"/>
    <n v="165"/>
    <n v="0"/>
    <n v="0"/>
    <n v="0"/>
    <n v="0"/>
    <n v="0"/>
    <n v="0"/>
    <n v="0"/>
    <n v="0"/>
    <n v="0"/>
    <n v="0"/>
    <n v="10343259.20033389"/>
    <n v="10202972.119466344"/>
    <n v="10343259.20033389"/>
    <n v="10202972.119466344"/>
  </r>
  <r>
    <x v="9"/>
    <s v="Mississippi Gulf Coast Community College "/>
    <m/>
    <n v="176071"/>
    <x v="8"/>
    <m/>
    <m/>
    <m/>
    <m/>
    <m/>
    <m/>
    <m/>
    <m/>
    <m/>
    <m/>
    <m/>
    <m/>
    <m/>
    <m/>
    <m/>
    <m/>
    <m/>
    <m/>
    <m/>
    <m/>
    <m/>
    <m/>
    <m/>
    <m/>
    <m/>
    <m/>
    <m/>
    <m/>
    <m/>
    <m/>
    <m/>
    <m/>
    <m/>
    <m/>
    <m/>
    <m/>
    <m/>
    <m/>
    <m/>
    <m/>
    <m/>
    <m/>
    <m/>
    <m/>
    <m/>
    <m/>
    <n v="168.2"/>
    <n v="164"/>
    <n v="112"/>
    <n v="100"/>
    <n v="1"/>
    <n v="1"/>
    <n v="43.7"/>
    <n v="41"/>
    <m/>
    <m/>
    <m/>
    <m/>
    <m/>
    <m/>
    <m/>
    <m/>
    <m/>
    <m/>
    <n v="16815218"/>
    <n v="15574216"/>
    <n v="0"/>
    <n v="0"/>
    <n v="0"/>
    <n v="0"/>
    <n v="0"/>
    <n v="0"/>
    <n v="0"/>
    <n v="0"/>
    <n v="0"/>
    <n v="0"/>
    <n v="3169.2000000000003"/>
    <n v="2979"/>
    <n v="0"/>
    <n v="0"/>
    <n v="0"/>
    <n v="0"/>
    <n v="0"/>
    <n v="0"/>
    <n v="0"/>
    <n v="0"/>
    <n v="0"/>
    <n v="0"/>
    <n v="5305.8241827590555"/>
    <n v="5228.0013427324602"/>
    <n v="0"/>
    <n v="0"/>
    <n v="0"/>
    <n v="0"/>
    <n v="0"/>
    <n v="0"/>
    <n v="0"/>
    <n v="0"/>
    <n v="0"/>
    <n v="0"/>
    <n v="47752.417644831497"/>
    <n v="47052.012084592141"/>
    <n v="47752.417644831497"/>
    <n v="47052.012084592141"/>
    <n v="0"/>
    <n v="0"/>
    <n v="0"/>
    <n v="0"/>
    <n v="0"/>
    <n v="0"/>
    <n v="0"/>
    <n v="0"/>
    <n v="0"/>
    <n v="0"/>
    <n v="324.89999999999998"/>
    <n v="306"/>
    <n v="324.89999999999998"/>
    <n v="306"/>
    <n v="0"/>
    <n v="0"/>
    <n v="0"/>
    <n v="0"/>
    <n v="0"/>
    <n v="0"/>
    <n v="0"/>
    <n v="0"/>
    <n v="0"/>
    <n v="0"/>
    <n v="15514760.492805753"/>
    <n v="14397915.697885195"/>
    <n v="15514760.492805753"/>
    <n v="14397915.697885195"/>
  </r>
  <r>
    <x v="9"/>
    <s v="Northwest Mississippi Community College "/>
    <m/>
    <n v="176178"/>
    <x v="8"/>
    <m/>
    <m/>
    <m/>
    <m/>
    <m/>
    <m/>
    <m/>
    <m/>
    <m/>
    <m/>
    <m/>
    <m/>
    <m/>
    <m/>
    <m/>
    <m/>
    <m/>
    <m/>
    <m/>
    <m/>
    <m/>
    <m/>
    <m/>
    <m/>
    <m/>
    <m/>
    <m/>
    <m/>
    <m/>
    <m/>
    <m/>
    <m/>
    <m/>
    <m/>
    <m/>
    <m/>
    <m/>
    <m/>
    <m/>
    <m/>
    <m/>
    <m/>
    <m/>
    <m/>
    <m/>
    <m/>
    <n v="140"/>
    <n v="126"/>
    <n v="26"/>
    <n v="45"/>
    <n v="3"/>
    <n v="5"/>
    <n v="41"/>
    <n v="52"/>
    <m/>
    <m/>
    <m/>
    <m/>
    <m/>
    <m/>
    <m/>
    <m/>
    <m/>
    <m/>
    <n v="12179837"/>
    <n v="12299937"/>
    <n v="0"/>
    <n v="0"/>
    <n v="0"/>
    <n v="0"/>
    <n v="0"/>
    <n v="0"/>
    <n v="0"/>
    <n v="0"/>
    <n v="0"/>
    <n v="0"/>
    <n v="2045"/>
    <n v="2263"/>
    <n v="0"/>
    <n v="0"/>
    <n v="0"/>
    <n v="0"/>
    <n v="0"/>
    <n v="0"/>
    <n v="0"/>
    <n v="0"/>
    <n v="0"/>
    <n v="0"/>
    <n v="5955.910513447433"/>
    <n v="5435.2350861688028"/>
    <n v="0"/>
    <n v="0"/>
    <n v="0"/>
    <n v="0"/>
    <n v="0"/>
    <n v="0"/>
    <n v="0"/>
    <n v="0"/>
    <n v="0"/>
    <n v="0"/>
    <n v="53603.194621026894"/>
    <n v="48917.115775519225"/>
    <n v="53603.194621026894"/>
    <n v="48917.115775519225"/>
    <n v="0"/>
    <n v="0"/>
    <n v="0"/>
    <n v="0"/>
    <n v="0"/>
    <n v="0"/>
    <n v="0"/>
    <n v="0"/>
    <n v="0"/>
    <n v="0"/>
    <n v="210"/>
    <n v="228"/>
    <n v="210"/>
    <n v="228"/>
    <n v="0"/>
    <n v="0"/>
    <n v="0"/>
    <n v="0"/>
    <n v="0"/>
    <n v="0"/>
    <n v="0"/>
    <n v="0"/>
    <n v="0"/>
    <n v="0"/>
    <n v="11256670.870415648"/>
    <n v="11153102.396818383"/>
    <n v="11256670.870415648"/>
    <n v="11153102.396818383"/>
  </r>
  <r>
    <x v="9"/>
    <s v="Copiah-Lincoln Community College "/>
    <m/>
    <n v="175573"/>
    <x v="7"/>
    <m/>
    <m/>
    <m/>
    <m/>
    <m/>
    <m/>
    <m/>
    <m/>
    <m/>
    <m/>
    <m/>
    <m/>
    <m/>
    <m/>
    <m/>
    <m/>
    <m/>
    <m/>
    <m/>
    <m/>
    <m/>
    <m/>
    <m/>
    <m/>
    <m/>
    <m/>
    <m/>
    <m/>
    <m/>
    <m/>
    <m/>
    <m/>
    <m/>
    <m/>
    <m/>
    <m/>
    <m/>
    <m/>
    <m/>
    <m/>
    <m/>
    <m/>
    <m/>
    <m/>
    <m/>
    <m/>
    <n v="0"/>
    <n v="0"/>
    <n v="114"/>
    <n v="113"/>
    <n v="0"/>
    <n v="0"/>
    <n v="0"/>
    <n v="0"/>
    <m/>
    <m/>
    <m/>
    <m/>
    <m/>
    <m/>
    <m/>
    <m/>
    <m/>
    <m/>
    <n v="5262181"/>
    <n v="5164276"/>
    <n v="0"/>
    <n v="0"/>
    <n v="0"/>
    <n v="0"/>
    <n v="0"/>
    <n v="0"/>
    <n v="0"/>
    <n v="0"/>
    <n v="0"/>
    <n v="0"/>
    <n v="1140"/>
    <n v="1130"/>
    <n v="0"/>
    <n v="0"/>
    <n v="0"/>
    <n v="0"/>
    <n v="0"/>
    <n v="0"/>
    <n v="0"/>
    <n v="0"/>
    <n v="0"/>
    <n v="0"/>
    <n v="4615.9482456140349"/>
    <n v="4570.1557522123894"/>
    <n v="0"/>
    <n v="0"/>
    <n v="0"/>
    <n v="0"/>
    <n v="0"/>
    <n v="0"/>
    <n v="0"/>
    <n v="0"/>
    <n v="0"/>
    <n v="0"/>
    <n v="41543.534210526312"/>
    <n v="41131.401769911507"/>
    <n v="41543.534210526312"/>
    <n v="41131.401769911507"/>
    <n v="0"/>
    <n v="0"/>
    <n v="0"/>
    <n v="0"/>
    <n v="0"/>
    <n v="0"/>
    <n v="0"/>
    <n v="0"/>
    <n v="0"/>
    <n v="0"/>
    <n v="114"/>
    <n v="113"/>
    <n v="114"/>
    <n v="113"/>
    <n v="0"/>
    <n v="0"/>
    <n v="0"/>
    <n v="0"/>
    <n v="0"/>
    <n v="0"/>
    <n v="0"/>
    <n v="0"/>
    <n v="0"/>
    <n v="0"/>
    <n v="4735962.8999999994"/>
    <n v="4647848.4000000004"/>
    <n v="4735962.8999999994"/>
    <n v="4647848.4000000004"/>
  </r>
  <r>
    <x v="9"/>
    <s v="East Central Community College "/>
    <m/>
    <n v="175643"/>
    <x v="7"/>
    <m/>
    <m/>
    <m/>
    <m/>
    <m/>
    <m/>
    <m/>
    <m/>
    <m/>
    <m/>
    <m/>
    <m/>
    <m/>
    <m/>
    <m/>
    <m/>
    <m/>
    <m/>
    <m/>
    <m/>
    <m/>
    <m/>
    <m/>
    <m/>
    <m/>
    <m/>
    <m/>
    <m/>
    <m/>
    <m/>
    <m/>
    <m/>
    <m/>
    <m/>
    <m/>
    <m/>
    <m/>
    <m/>
    <m/>
    <m/>
    <m/>
    <m/>
    <m/>
    <m/>
    <m/>
    <m/>
    <n v="68"/>
    <n v="67"/>
    <n v="0"/>
    <n v="0"/>
    <n v="2"/>
    <n v="2"/>
    <n v="8"/>
    <n v="8"/>
    <m/>
    <m/>
    <m/>
    <m/>
    <m/>
    <m/>
    <m/>
    <m/>
    <m/>
    <m/>
    <n v="3829379"/>
    <n v="3760110"/>
    <n v="0"/>
    <n v="0"/>
    <n v="0"/>
    <n v="0"/>
    <n v="0"/>
    <n v="0"/>
    <n v="0"/>
    <n v="0"/>
    <n v="0"/>
    <n v="0"/>
    <n v="730"/>
    <n v="721"/>
    <n v="0"/>
    <n v="0"/>
    <n v="0"/>
    <n v="0"/>
    <n v="0"/>
    <n v="0"/>
    <n v="0"/>
    <n v="0"/>
    <n v="0"/>
    <n v="0"/>
    <n v="5245.7246575342469"/>
    <n v="5215.1317614424406"/>
    <n v="0"/>
    <n v="0"/>
    <n v="0"/>
    <n v="0"/>
    <n v="0"/>
    <n v="0"/>
    <n v="0"/>
    <n v="0"/>
    <n v="0"/>
    <n v="0"/>
    <n v="47211.521917808219"/>
    <n v="46936.185852981966"/>
    <n v="47211.521917808219"/>
    <n v="46936.185852981966"/>
    <n v="0"/>
    <n v="0"/>
    <n v="0"/>
    <n v="0"/>
    <n v="0"/>
    <n v="0"/>
    <n v="0"/>
    <n v="0"/>
    <n v="0"/>
    <n v="0"/>
    <n v="78"/>
    <n v="77"/>
    <n v="78"/>
    <n v="77"/>
    <n v="0"/>
    <n v="0"/>
    <n v="0"/>
    <n v="0"/>
    <n v="0"/>
    <n v="0"/>
    <n v="0"/>
    <n v="0"/>
    <n v="0"/>
    <n v="0"/>
    <n v="3682498.7095890408"/>
    <n v="3614086.3106796113"/>
    <n v="3682498.7095890408"/>
    <n v="3614086.3106796113"/>
  </r>
  <r>
    <x v="9"/>
    <s v="East Mississippi Community College "/>
    <m/>
    <n v="175652"/>
    <x v="7"/>
    <m/>
    <m/>
    <m/>
    <m/>
    <m/>
    <m/>
    <m/>
    <m/>
    <m/>
    <m/>
    <m/>
    <m/>
    <m/>
    <m/>
    <m/>
    <m/>
    <m/>
    <m/>
    <m/>
    <m/>
    <m/>
    <m/>
    <m/>
    <m/>
    <m/>
    <m/>
    <m/>
    <m/>
    <m/>
    <m/>
    <m/>
    <m/>
    <m/>
    <m/>
    <m/>
    <m/>
    <m/>
    <m/>
    <m/>
    <m/>
    <m/>
    <m/>
    <m/>
    <m/>
    <m/>
    <m/>
    <n v="76"/>
    <n v="78"/>
    <n v="6"/>
    <n v="6"/>
    <n v="0"/>
    <n v="0"/>
    <n v="28.7"/>
    <n v="30.3"/>
    <m/>
    <m/>
    <m/>
    <m/>
    <m/>
    <m/>
    <m/>
    <m/>
    <m/>
    <m/>
    <n v="6187678"/>
    <n v="6311864"/>
    <n v="0"/>
    <n v="0"/>
    <n v="0"/>
    <n v="0"/>
    <n v="0"/>
    <n v="0"/>
    <n v="0"/>
    <n v="0"/>
    <n v="0"/>
    <n v="0"/>
    <n v="1088.4000000000001"/>
    <n v="1125.5999999999999"/>
    <n v="0"/>
    <n v="0"/>
    <n v="0"/>
    <n v="0"/>
    <n v="0"/>
    <n v="0"/>
    <n v="0"/>
    <n v="0"/>
    <n v="0"/>
    <n v="0"/>
    <n v="5685.1139287026826"/>
    <n v="5607.5550817341864"/>
    <n v="0"/>
    <n v="0"/>
    <n v="0"/>
    <n v="0"/>
    <n v="0"/>
    <n v="0"/>
    <n v="0"/>
    <n v="0"/>
    <n v="0"/>
    <n v="0"/>
    <n v="51166.025358324143"/>
    <n v="50467.995735607677"/>
    <n v="51166.025358324143"/>
    <n v="50467.995735607677"/>
    <n v="0"/>
    <n v="0"/>
    <n v="0"/>
    <n v="0"/>
    <n v="0"/>
    <n v="0"/>
    <n v="0"/>
    <n v="0"/>
    <n v="0"/>
    <n v="0"/>
    <n v="110.7"/>
    <n v="114.3"/>
    <n v="110.7"/>
    <n v="114.3"/>
    <n v="0"/>
    <n v="0"/>
    <n v="0"/>
    <n v="0"/>
    <n v="0"/>
    <n v="0"/>
    <n v="0"/>
    <n v="0"/>
    <n v="0"/>
    <n v="0"/>
    <n v="5664079.0071664825"/>
    <n v="5768491.9125799574"/>
    <n v="5664079.0071664825"/>
    <n v="5768491.9125799574"/>
  </r>
  <r>
    <x v="9"/>
    <s v="Holmes Community College "/>
    <s v="Met the criteria for Two-Year 1 in 2015-16 and 2016-17."/>
    <n v="175810"/>
    <x v="7"/>
    <m/>
    <m/>
    <m/>
    <m/>
    <m/>
    <m/>
    <m/>
    <m/>
    <m/>
    <m/>
    <m/>
    <m/>
    <m/>
    <m/>
    <m/>
    <m/>
    <m/>
    <m/>
    <m/>
    <m/>
    <m/>
    <m/>
    <m/>
    <m/>
    <m/>
    <m/>
    <m/>
    <m/>
    <m/>
    <m/>
    <m/>
    <m/>
    <m/>
    <m/>
    <m/>
    <m/>
    <m/>
    <m/>
    <m/>
    <m/>
    <m/>
    <m/>
    <m/>
    <m/>
    <m/>
    <m/>
    <n v="94"/>
    <n v="91"/>
    <n v="39"/>
    <n v="34"/>
    <n v="1"/>
    <n v="1"/>
    <n v="25"/>
    <n v="28"/>
    <m/>
    <m/>
    <m/>
    <m/>
    <m/>
    <m/>
    <m/>
    <m/>
    <m/>
    <m/>
    <n v="9154651"/>
    <n v="9013190"/>
    <n v="0"/>
    <n v="0"/>
    <n v="0"/>
    <n v="0"/>
    <n v="0"/>
    <n v="0"/>
    <n v="0"/>
    <n v="0"/>
    <n v="0"/>
    <n v="0"/>
    <n v="1547"/>
    <n v="1506"/>
    <n v="0"/>
    <n v="0"/>
    <n v="0"/>
    <n v="0"/>
    <n v="0"/>
    <n v="0"/>
    <n v="0"/>
    <n v="0"/>
    <n v="0"/>
    <n v="0"/>
    <n v="5917.6800258564963"/>
    <n v="5984.8539176626828"/>
    <n v="0"/>
    <n v="0"/>
    <n v="0"/>
    <n v="0"/>
    <n v="0"/>
    <n v="0"/>
    <n v="0"/>
    <n v="0"/>
    <n v="0"/>
    <n v="0"/>
    <n v="53259.120232708468"/>
    <n v="53863.685258964142"/>
    <n v="53259.120232708468"/>
    <n v="53863.685258964142"/>
    <n v="0"/>
    <n v="0"/>
    <n v="0"/>
    <n v="0"/>
    <n v="0"/>
    <n v="0"/>
    <n v="0"/>
    <n v="0"/>
    <n v="0"/>
    <n v="0"/>
    <n v="159"/>
    <n v="154"/>
    <n v="159"/>
    <n v="154"/>
    <n v="0"/>
    <n v="0"/>
    <n v="0"/>
    <n v="0"/>
    <n v="0"/>
    <n v="0"/>
    <n v="0"/>
    <n v="0"/>
    <n v="0"/>
    <n v="0"/>
    <n v="8468200.1170006469"/>
    <n v="8295007.529880478"/>
    <n v="8468200.1170006469"/>
    <n v="8295007.529880478"/>
  </r>
  <r>
    <x v="9"/>
    <s v="Jones County Junior College "/>
    <m/>
    <n v="175883"/>
    <x v="7"/>
    <m/>
    <m/>
    <m/>
    <m/>
    <m/>
    <m/>
    <m/>
    <m/>
    <m/>
    <m/>
    <m/>
    <m/>
    <m/>
    <m/>
    <m/>
    <m/>
    <m/>
    <m/>
    <m/>
    <m/>
    <m/>
    <m/>
    <m/>
    <m/>
    <m/>
    <m/>
    <m/>
    <m/>
    <m/>
    <m/>
    <m/>
    <m/>
    <m/>
    <m/>
    <m/>
    <m/>
    <m/>
    <m/>
    <m/>
    <m/>
    <m/>
    <m/>
    <m/>
    <m/>
    <m/>
    <m/>
    <n v="118.5"/>
    <n v="114.2"/>
    <n v="0"/>
    <n v="0"/>
    <n v="0"/>
    <n v="0"/>
    <n v="11.5"/>
    <n v="14.7"/>
    <m/>
    <m/>
    <m/>
    <m/>
    <m/>
    <m/>
    <m/>
    <m/>
    <m/>
    <m/>
    <n v="7078633"/>
    <n v="7089869"/>
    <n v="0"/>
    <n v="0"/>
    <n v="0"/>
    <n v="0"/>
    <n v="0"/>
    <n v="0"/>
    <n v="0"/>
    <n v="0"/>
    <n v="0"/>
    <n v="0"/>
    <n v="1204.5"/>
    <n v="1204.1999999999998"/>
    <n v="0"/>
    <n v="0"/>
    <n v="0"/>
    <n v="0"/>
    <n v="0"/>
    <n v="0"/>
    <n v="0"/>
    <n v="0"/>
    <n v="0"/>
    <n v="0"/>
    <n v="5876.8227480282276"/>
    <n v="5887.6175053977749"/>
    <n v="0"/>
    <n v="0"/>
    <n v="0"/>
    <n v="0"/>
    <n v="0"/>
    <n v="0"/>
    <n v="0"/>
    <n v="0"/>
    <n v="0"/>
    <n v="0"/>
    <n v="52891.40473225405"/>
    <n v="52988.557548579978"/>
    <n v="52891.40473225405"/>
    <n v="52988.557548579978"/>
    <n v="0"/>
    <n v="0"/>
    <n v="0"/>
    <n v="0"/>
    <n v="0"/>
    <n v="0"/>
    <n v="0"/>
    <n v="0"/>
    <n v="0"/>
    <n v="0"/>
    <n v="130"/>
    <n v="128.9"/>
    <n v="130"/>
    <n v="128.9"/>
    <n v="0"/>
    <n v="0"/>
    <n v="0"/>
    <n v="0"/>
    <n v="0"/>
    <n v="0"/>
    <n v="0"/>
    <n v="0"/>
    <n v="0"/>
    <n v="0"/>
    <n v="6875882.6151930261"/>
    <n v="6830225.0680119591"/>
    <n v="6875882.6151930261"/>
    <n v="6830225.0680119591"/>
  </r>
  <r>
    <x v="9"/>
    <s v="Meridian Community College "/>
    <m/>
    <n v="175935"/>
    <x v="7"/>
    <m/>
    <m/>
    <m/>
    <m/>
    <m/>
    <m/>
    <m/>
    <m/>
    <m/>
    <m/>
    <m/>
    <m/>
    <m/>
    <m/>
    <m/>
    <m/>
    <m/>
    <m/>
    <m/>
    <m/>
    <m/>
    <m/>
    <m/>
    <m/>
    <m/>
    <m/>
    <m/>
    <m/>
    <m/>
    <m/>
    <m/>
    <m/>
    <m/>
    <m/>
    <m/>
    <m/>
    <m/>
    <m/>
    <m/>
    <m/>
    <m/>
    <m/>
    <m/>
    <m/>
    <m/>
    <m/>
    <n v="47.5"/>
    <n v="47.3"/>
    <n v="39"/>
    <n v="43"/>
    <n v="0"/>
    <n v="0"/>
    <n v="61.8"/>
    <n v="60.7"/>
    <m/>
    <m/>
    <m/>
    <m/>
    <m/>
    <m/>
    <m/>
    <m/>
    <m/>
    <m/>
    <n v="7282870"/>
    <n v="7453543"/>
    <n v="0"/>
    <n v="0"/>
    <n v="0"/>
    <n v="0"/>
    <n v="0"/>
    <n v="0"/>
    <n v="0"/>
    <n v="0"/>
    <n v="0"/>
    <n v="0"/>
    <n v="1559.1"/>
    <n v="1584.1000000000001"/>
    <n v="0"/>
    <n v="0"/>
    <n v="0"/>
    <n v="0"/>
    <n v="0"/>
    <n v="0"/>
    <n v="0"/>
    <n v="0"/>
    <n v="0"/>
    <n v="0"/>
    <n v="4671.2013341030088"/>
    <n v="4705.2225238305655"/>
    <n v="0"/>
    <n v="0"/>
    <n v="0"/>
    <n v="0"/>
    <n v="0"/>
    <n v="0"/>
    <n v="0"/>
    <n v="0"/>
    <n v="0"/>
    <n v="0"/>
    <n v="42040.812006927081"/>
    <n v="42347.002714475093"/>
    <n v="42040.812006927081"/>
    <n v="42347.002714475093"/>
    <n v="0"/>
    <n v="0"/>
    <n v="0"/>
    <n v="0"/>
    <n v="0"/>
    <n v="0"/>
    <n v="0"/>
    <n v="0"/>
    <n v="0"/>
    <n v="0"/>
    <n v="148.30000000000001"/>
    <n v="151"/>
    <n v="148.30000000000001"/>
    <n v="151"/>
    <n v="0"/>
    <n v="0"/>
    <n v="0"/>
    <n v="0"/>
    <n v="0"/>
    <n v="0"/>
    <n v="0"/>
    <n v="0"/>
    <n v="0"/>
    <n v="0"/>
    <n v="6234652.4206272867"/>
    <n v="6394397.409885739"/>
    <n v="6234652.4206272867"/>
    <n v="6394397.409885739"/>
  </r>
  <r>
    <x v="9"/>
    <s v="Mississippi Delta Community College "/>
    <m/>
    <n v="176008"/>
    <x v="7"/>
    <m/>
    <m/>
    <m/>
    <m/>
    <m/>
    <m/>
    <m/>
    <m/>
    <m/>
    <m/>
    <m/>
    <m/>
    <m/>
    <m/>
    <m/>
    <m/>
    <m/>
    <m/>
    <m/>
    <m/>
    <m/>
    <m/>
    <m/>
    <m/>
    <m/>
    <m/>
    <m/>
    <m/>
    <m/>
    <m/>
    <m/>
    <m/>
    <m/>
    <m/>
    <m/>
    <m/>
    <m/>
    <m/>
    <m/>
    <m/>
    <m/>
    <m/>
    <m/>
    <m/>
    <m/>
    <m/>
    <n v="83.6"/>
    <n v="79.099999999999994"/>
    <n v="14.4"/>
    <n v="9.6999999999999993"/>
    <n v="0"/>
    <n v="3.2"/>
    <n v="3.2"/>
    <n v="10.199999999999999"/>
    <m/>
    <m/>
    <m/>
    <m/>
    <m/>
    <m/>
    <m/>
    <m/>
    <m/>
    <m/>
    <n v="5086437"/>
    <n v="5139770"/>
    <n v="0"/>
    <n v="0"/>
    <n v="0"/>
    <n v="0"/>
    <n v="0"/>
    <n v="0"/>
    <n v="0"/>
    <n v="0"/>
    <n v="0"/>
    <n v="0"/>
    <n v="934.8"/>
    <n v="966.5"/>
    <n v="0"/>
    <n v="0"/>
    <n v="0"/>
    <n v="0"/>
    <n v="0"/>
    <n v="0"/>
    <n v="0"/>
    <n v="0"/>
    <n v="0"/>
    <n v="0"/>
    <n v="5441.2034659820283"/>
    <n v="5317.9203310915673"/>
    <n v="0"/>
    <n v="0"/>
    <n v="0"/>
    <n v="0"/>
    <n v="0"/>
    <n v="0"/>
    <n v="0"/>
    <n v="0"/>
    <n v="0"/>
    <n v="0"/>
    <n v="48970.831193838254"/>
    <n v="47861.282979824107"/>
    <n v="48970.831193838254"/>
    <n v="47861.282979824107"/>
    <n v="0"/>
    <n v="0"/>
    <n v="0"/>
    <n v="0"/>
    <n v="0"/>
    <n v="0"/>
    <n v="0"/>
    <n v="0"/>
    <n v="0"/>
    <n v="0"/>
    <n v="101.2"/>
    <n v="102.2"/>
    <n v="101.2"/>
    <n v="102.2"/>
    <n v="0"/>
    <n v="0"/>
    <n v="0"/>
    <n v="0"/>
    <n v="0"/>
    <n v="0"/>
    <n v="0"/>
    <n v="0"/>
    <n v="0"/>
    <n v="0"/>
    <n v="4955848.1168164313"/>
    <n v="4891423.1205380242"/>
    <n v="4955848.1168164313"/>
    <n v="4891423.1205380242"/>
  </r>
  <r>
    <x v="9"/>
    <s v="Northeast Mississippi Community College "/>
    <m/>
    <n v="176169"/>
    <x v="7"/>
    <m/>
    <m/>
    <m/>
    <m/>
    <m/>
    <m/>
    <m/>
    <m/>
    <m/>
    <m/>
    <m/>
    <m/>
    <m/>
    <m/>
    <m/>
    <m/>
    <m/>
    <m/>
    <m/>
    <m/>
    <m/>
    <m/>
    <m/>
    <m/>
    <m/>
    <m/>
    <m/>
    <m/>
    <m/>
    <m/>
    <m/>
    <m/>
    <m/>
    <m/>
    <m/>
    <m/>
    <m/>
    <m/>
    <m/>
    <m/>
    <m/>
    <m/>
    <m/>
    <m/>
    <m/>
    <m/>
    <n v="65"/>
    <n v="64"/>
    <n v="36"/>
    <n v="38"/>
    <n v="6"/>
    <n v="6"/>
    <n v="16"/>
    <n v="15"/>
    <m/>
    <m/>
    <m/>
    <m/>
    <m/>
    <m/>
    <m/>
    <m/>
    <m/>
    <m/>
    <n v="6536912"/>
    <n v="6574053"/>
    <n v="0"/>
    <n v="0"/>
    <n v="0"/>
    <n v="0"/>
    <n v="0"/>
    <n v="0"/>
    <n v="0"/>
    <n v="0"/>
    <n v="0"/>
    <n v="0"/>
    <n v="1203"/>
    <n v="1202"/>
    <n v="0"/>
    <n v="0"/>
    <n v="0"/>
    <n v="0"/>
    <n v="0"/>
    <n v="0"/>
    <n v="0"/>
    <n v="0"/>
    <n v="0"/>
    <n v="0"/>
    <n v="5433.8420615128844"/>
    <n v="5469.2620632279531"/>
    <n v="0"/>
    <n v="0"/>
    <n v="0"/>
    <n v="0"/>
    <n v="0"/>
    <n v="0"/>
    <n v="0"/>
    <n v="0"/>
    <n v="0"/>
    <n v="0"/>
    <n v="48904.57855361596"/>
    <n v="49223.358569051576"/>
    <n v="48904.57855361596"/>
    <n v="49223.358569051576"/>
    <n v="0"/>
    <n v="0"/>
    <n v="0"/>
    <n v="0"/>
    <n v="0"/>
    <n v="0"/>
    <n v="0"/>
    <n v="0"/>
    <n v="0"/>
    <n v="0"/>
    <n v="123"/>
    <n v="123"/>
    <n v="123"/>
    <n v="123"/>
    <n v="0"/>
    <n v="0"/>
    <n v="0"/>
    <n v="0"/>
    <n v="0"/>
    <n v="0"/>
    <n v="0"/>
    <n v="0"/>
    <n v="0"/>
    <n v="0"/>
    <n v="6015263.1620947635"/>
    <n v="6054473.1039933441"/>
    <n v="6015263.1620947635"/>
    <n v="6054473.1039933441"/>
  </r>
  <r>
    <x v="9"/>
    <s v="Pearl River Community College "/>
    <m/>
    <n v="176239"/>
    <x v="7"/>
    <m/>
    <m/>
    <m/>
    <m/>
    <m/>
    <m/>
    <m/>
    <m/>
    <m/>
    <m/>
    <m/>
    <m/>
    <m/>
    <m/>
    <m/>
    <m/>
    <m/>
    <m/>
    <m/>
    <m/>
    <m/>
    <m/>
    <m/>
    <m/>
    <m/>
    <m/>
    <m/>
    <m/>
    <m/>
    <m/>
    <m/>
    <m/>
    <m/>
    <m/>
    <m/>
    <m/>
    <m/>
    <m/>
    <m/>
    <m/>
    <m/>
    <m/>
    <m/>
    <m/>
    <m/>
    <m/>
    <n v="187"/>
    <n v="175"/>
    <n v="0"/>
    <n v="0"/>
    <n v="0"/>
    <n v="0"/>
    <n v="0"/>
    <n v="0"/>
    <m/>
    <m/>
    <m/>
    <m/>
    <m/>
    <m/>
    <m/>
    <m/>
    <m/>
    <m/>
    <n v="11028314"/>
    <n v="10242573"/>
    <n v="0"/>
    <n v="0"/>
    <n v="0"/>
    <n v="0"/>
    <n v="0"/>
    <n v="0"/>
    <n v="0"/>
    <n v="0"/>
    <n v="0"/>
    <n v="0"/>
    <n v="1683"/>
    <n v="1575"/>
    <n v="0"/>
    <n v="0"/>
    <n v="0"/>
    <n v="0"/>
    <n v="0"/>
    <n v="0"/>
    <n v="0"/>
    <n v="0"/>
    <n v="0"/>
    <n v="0"/>
    <n v="6552.7712418300653"/>
    <n v="6503.2209523809524"/>
    <n v="0"/>
    <n v="0"/>
    <n v="0"/>
    <n v="0"/>
    <n v="0"/>
    <n v="0"/>
    <n v="0"/>
    <n v="0"/>
    <n v="0"/>
    <n v="0"/>
    <n v="58974.941176470587"/>
    <n v="58528.98857142857"/>
    <n v="58974.941176470587"/>
    <n v="58528.98857142857"/>
    <n v="0"/>
    <n v="0"/>
    <n v="0"/>
    <n v="0"/>
    <n v="0"/>
    <n v="0"/>
    <n v="0"/>
    <n v="0"/>
    <n v="0"/>
    <n v="0"/>
    <n v="187"/>
    <n v="175"/>
    <n v="187"/>
    <n v="175"/>
    <n v="0"/>
    <n v="0"/>
    <n v="0"/>
    <n v="0"/>
    <n v="0"/>
    <n v="0"/>
    <n v="0"/>
    <n v="0"/>
    <n v="0"/>
    <n v="0"/>
    <n v="11028314"/>
    <n v="10242573"/>
    <n v="11028314"/>
    <n v="10242573"/>
  </r>
  <r>
    <x v="9"/>
    <s v="Coahoma Community College "/>
    <m/>
    <n v="175519"/>
    <x v="9"/>
    <m/>
    <m/>
    <m/>
    <m/>
    <m/>
    <m/>
    <m/>
    <m/>
    <m/>
    <m/>
    <m/>
    <m/>
    <m/>
    <m/>
    <m/>
    <m/>
    <m/>
    <m/>
    <m/>
    <m/>
    <m/>
    <m/>
    <m/>
    <m/>
    <m/>
    <m/>
    <m/>
    <m/>
    <m/>
    <m/>
    <m/>
    <m/>
    <m/>
    <m/>
    <m/>
    <m/>
    <m/>
    <m/>
    <m/>
    <m/>
    <m/>
    <m/>
    <m/>
    <m/>
    <m/>
    <m/>
    <n v="34"/>
    <n v="0"/>
    <n v="27"/>
    <n v="57"/>
    <n v="0"/>
    <n v="0"/>
    <n v="18"/>
    <n v="19"/>
    <m/>
    <m/>
    <m/>
    <m/>
    <m/>
    <m/>
    <m/>
    <m/>
    <m/>
    <m/>
    <n v="3582596"/>
    <n v="3698472"/>
    <n v="0"/>
    <n v="0"/>
    <n v="0"/>
    <n v="0"/>
    <n v="0"/>
    <n v="0"/>
    <n v="0"/>
    <n v="0"/>
    <n v="0"/>
    <n v="0"/>
    <n v="792"/>
    <n v="798"/>
    <n v="0"/>
    <n v="0"/>
    <n v="0"/>
    <n v="0"/>
    <n v="0"/>
    <n v="0"/>
    <n v="0"/>
    <n v="0"/>
    <n v="0"/>
    <n v="0"/>
    <n v="4523.4797979797977"/>
    <n v="4634.6766917293235"/>
    <n v="0"/>
    <n v="0"/>
    <n v="0"/>
    <n v="0"/>
    <n v="0"/>
    <n v="0"/>
    <n v="0"/>
    <n v="0"/>
    <n v="0"/>
    <n v="0"/>
    <n v="40711.318181818177"/>
    <n v="41712.090225563908"/>
    <n v="40711.318181818177"/>
    <n v="41712.090225563908"/>
    <n v="0"/>
    <n v="0"/>
    <n v="0"/>
    <n v="0"/>
    <n v="0"/>
    <n v="0"/>
    <n v="0"/>
    <n v="0"/>
    <n v="0"/>
    <n v="0"/>
    <n v="79"/>
    <n v="76"/>
    <n v="79"/>
    <n v="76"/>
    <n v="0"/>
    <n v="0"/>
    <n v="0"/>
    <n v="0"/>
    <n v="0"/>
    <n v="0"/>
    <n v="0"/>
    <n v="0"/>
    <n v="0"/>
    <n v="0"/>
    <n v="3216194.1363636358"/>
    <n v="3170118.8571428573"/>
    <n v="3216194.1363636358"/>
    <n v="3170118.8571428573"/>
  </r>
  <r>
    <x v="9"/>
    <s v="Southwest Mississippi Community College"/>
    <m/>
    <n v="176354"/>
    <x v="9"/>
    <m/>
    <m/>
    <m/>
    <m/>
    <m/>
    <m/>
    <m/>
    <m/>
    <m/>
    <m/>
    <m/>
    <m/>
    <m/>
    <m/>
    <m/>
    <m/>
    <m/>
    <m/>
    <m/>
    <m/>
    <m/>
    <m/>
    <m/>
    <m/>
    <m/>
    <m/>
    <m/>
    <m/>
    <m/>
    <m/>
    <m/>
    <m/>
    <m/>
    <m/>
    <m/>
    <m/>
    <m/>
    <m/>
    <m/>
    <m/>
    <m/>
    <m/>
    <m/>
    <m/>
    <m/>
    <m/>
    <n v="62"/>
    <n v="62"/>
    <n v="2"/>
    <n v="3"/>
    <n v="7"/>
    <n v="7"/>
    <n v="1"/>
    <n v="0"/>
    <m/>
    <m/>
    <m/>
    <m/>
    <m/>
    <m/>
    <m/>
    <m/>
    <m/>
    <m/>
    <n v="4076052"/>
    <n v="4008970"/>
    <n v="0"/>
    <n v="0"/>
    <n v="0"/>
    <n v="0"/>
    <n v="0"/>
    <n v="0"/>
    <n v="0"/>
    <n v="0"/>
    <n v="0"/>
    <n v="0"/>
    <n v="667"/>
    <n v="665"/>
    <n v="0"/>
    <n v="0"/>
    <n v="0"/>
    <n v="0"/>
    <n v="0"/>
    <n v="0"/>
    <n v="0"/>
    <n v="0"/>
    <n v="0"/>
    <n v="0"/>
    <n v="6111.0224887556224"/>
    <n v="6028.5263157894733"/>
    <n v="0"/>
    <n v="0"/>
    <n v="0"/>
    <n v="0"/>
    <n v="0"/>
    <n v="0"/>
    <n v="0"/>
    <n v="0"/>
    <n v="0"/>
    <n v="0"/>
    <n v="54999.202398800604"/>
    <n v="54256.73684210526"/>
    <n v="54999.202398800604"/>
    <n v="54256.73684210526"/>
    <n v="0"/>
    <n v="0"/>
    <n v="0"/>
    <n v="0"/>
    <n v="0"/>
    <n v="0"/>
    <n v="0"/>
    <n v="0"/>
    <n v="0"/>
    <n v="0"/>
    <n v="72"/>
    <n v="72"/>
    <n v="72"/>
    <n v="72"/>
    <n v="0"/>
    <n v="0"/>
    <n v="0"/>
    <n v="0"/>
    <n v="0"/>
    <n v="0"/>
    <n v="0"/>
    <n v="0"/>
    <n v="0"/>
    <n v="0"/>
    <n v="3959942.5727136433"/>
    <n v="3906485.0526315789"/>
    <n v="3959942.5727136433"/>
    <n v="3906485.0526315789"/>
  </r>
  <r>
    <x v="10"/>
    <s v="Asheville-Buncombe Technical Community College"/>
    <m/>
    <n v="197887"/>
    <x v="8"/>
    <m/>
    <m/>
    <m/>
    <m/>
    <m/>
    <m/>
    <m/>
    <m/>
    <m/>
    <m/>
    <m/>
    <m/>
    <m/>
    <m/>
    <m/>
    <m/>
    <m/>
    <m/>
    <m/>
    <m/>
    <m/>
    <m/>
    <m/>
    <m/>
    <m/>
    <m/>
    <m/>
    <m/>
    <m/>
    <m/>
    <m/>
    <m/>
    <m/>
    <m/>
    <m/>
    <m/>
    <m/>
    <m/>
    <m/>
    <m/>
    <m/>
    <m/>
    <m/>
    <m/>
    <m/>
    <n v="0"/>
    <n v="85"/>
    <n v="85"/>
    <n v="6"/>
    <n v="6"/>
    <n v="0"/>
    <n v="0"/>
    <n v="81"/>
    <n v="82"/>
    <m/>
    <m/>
    <m/>
    <m/>
    <m/>
    <m/>
    <m/>
    <m/>
    <n v="9028944"/>
    <m/>
    <m/>
    <n v="9375696"/>
    <n v="0"/>
    <n v="0"/>
    <n v="0"/>
    <n v="0"/>
    <n v="0"/>
    <n v="0"/>
    <n v="0"/>
    <n v="0"/>
    <n v="0"/>
    <n v="0"/>
    <n v="1797"/>
    <n v="1809"/>
    <n v="0"/>
    <n v="0"/>
    <n v="0"/>
    <n v="0"/>
    <n v="0"/>
    <n v="0"/>
    <n v="0"/>
    <n v="0"/>
    <n v="0"/>
    <n v="0"/>
    <n v="0"/>
    <n v="5182.8059701492539"/>
    <n v="0"/>
    <n v="0"/>
    <n v="0"/>
    <n v="0"/>
    <n v="0"/>
    <n v="0"/>
    <n v="0"/>
    <n v="0"/>
    <n v="0"/>
    <n v="0"/>
    <n v="0"/>
    <n v="46645.253731343284"/>
    <n v="0"/>
    <n v="46645.253731343284"/>
    <n v="0"/>
    <n v="0"/>
    <n v="0"/>
    <n v="0"/>
    <n v="0"/>
    <n v="0"/>
    <n v="0"/>
    <n v="0"/>
    <n v="0"/>
    <n v="0"/>
    <n v="172"/>
    <n v="173"/>
    <n v="172"/>
    <n v="173"/>
    <n v="0"/>
    <n v="0"/>
    <n v="0"/>
    <n v="0"/>
    <n v="0"/>
    <n v="0"/>
    <n v="0"/>
    <n v="0"/>
    <n v="0"/>
    <n v="0"/>
    <n v="0"/>
    <n v="8069628.8955223877"/>
    <n v="0"/>
    <n v="8069628.8955223877"/>
  </r>
  <r>
    <x v="10"/>
    <s v="Cape Fear Community College"/>
    <m/>
    <n v="198154"/>
    <x v="8"/>
    <m/>
    <m/>
    <m/>
    <m/>
    <m/>
    <m/>
    <m/>
    <m/>
    <m/>
    <m/>
    <m/>
    <m/>
    <m/>
    <m/>
    <m/>
    <m/>
    <m/>
    <m/>
    <m/>
    <m/>
    <m/>
    <m/>
    <m/>
    <m/>
    <m/>
    <m/>
    <m/>
    <m/>
    <m/>
    <m/>
    <m/>
    <m/>
    <m/>
    <m/>
    <m/>
    <m/>
    <m/>
    <m/>
    <m/>
    <m/>
    <m/>
    <m/>
    <m/>
    <m/>
    <m/>
    <n v="0"/>
    <n v="187"/>
    <n v="177"/>
    <n v="1"/>
    <n v="2"/>
    <n v="0"/>
    <n v="0"/>
    <n v="109"/>
    <n v="118"/>
    <m/>
    <m/>
    <m/>
    <m/>
    <m/>
    <m/>
    <m/>
    <m/>
    <n v="16073521"/>
    <m/>
    <m/>
    <n v="16650424"/>
    <n v="0"/>
    <n v="0"/>
    <n v="0"/>
    <n v="0"/>
    <n v="0"/>
    <n v="0"/>
    <n v="0"/>
    <n v="0"/>
    <n v="0"/>
    <n v="0"/>
    <n v="3001"/>
    <n v="3029"/>
    <n v="0"/>
    <n v="0"/>
    <n v="0"/>
    <n v="0"/>
    <n v="0"/>
    <n v="0"/>
    <n v="0"/>
    <n v="0"/>
    <n v="0"/>
    <n v="0"/>
    <n v="0"/>
    <n v="5497.0036315615716"/>
    <n v="0"/>
    <n v="0"/>
    <n v="0"/>
    <n v="0"/>
    <n v="0"/>
    <n v="0"/>
    <n v="0"/>
    <n v="0"/>
    <n v="0"/>
    <n v="0"/>
    <n v="0"/>
    <n v="49473.032684054146"/>
    <n v="0"/>
    <n v="49473.032684054146"/>
    <n v="0"/>
    <n v="0"/>
    <n v="0"/>
    <n v="0"/>
    <n v="0"/>
    <n v="0"/>
    <n v="0"/>
    <n v="0"/>
    <n v="0"/>
    <n v="0"/>
    <n v="297"/>
    <n v="297"/>
    <n v="297"/>
    <n v="297"/>
    <n v="0"/>
    <n v="0"/>
    <n v="0"/>
    <n v="0"/>
    <n v="0"/>
    <n v="0"/>
    <n v="0"/>
    <n v="0"/>
    <n v="0"/>
    <n v="0"/>
    <n v="0"/>
    <n v="14693490.707164081"/>
    <n v="0"/>
    <n v="14693490.707164081"/>
  </r>
  <r>
    <x v="10"/>
    <s v="Central Piedmont Community College "/>
    <m/>
    <n v="198260"/>
    <x v="8"/>
    <m/>
    <m/>
    <m/>
    <m/>
    <m/>
    <m/>
    <m/>
    <m/>
    <m/>
    <m/>
    <m/>
    <m/>
    <m/>
    <m/>
    <m/>
    <m/>
    <m/>
    <m/>
    <m/>
    <m/>
    <m/>
    <m/>
    <m/>
    <m/>
    <m/>
    <m/>
    <m/>
    <m/>
    <m/>
    <m/>
    <m/>
    <m/>
    <m/>
    <m/>
    <m/>
    <m/>
    <m/>
    <m/>
    <m/>
    <m/>
    <m/>
    <m/>
    <m/>
    <m/>
    <m/>
    <n v="0"/>
    <n v="0"/>
    <n v="0"/>
    <n v="374"/>
    <n v="369"/>
    <n v="0"/>
    <n v="0"/>
    <n v="27"/>
    <n v="21"/>
    <m/>
    <m/>
    <m/>
    <m/>
    <m/>
    <m/>
    <m/>
    <m/>
    <n v="23606709"/>
    <m/>
    <m/>
    <n v="23087391"/>
    <n v="0"/>
    <n v="0"/>
    <n v="0"/>
    <n v="0"/>
    <n v="0"/>
    <n v="0"/>
    <n v="0"/>
    <n v="0"/>
    <n v="0"/>
    <n v="0"/>
    <n v="4064"/>
    <n v="3942"/>
    <n v="0"/>
    <n v="0"/>
    <n v="0"/>
    <n v="0"/>
    <n v="0"/>
    <n v="0"/>
    <n v="0"/>
    <n v="0"/>
    <n v="0"/>
    <n v="0"/>
    <n v="0"/>
    <n v="5856.770928462709"/>
    <n v="0"/>
    <n v="0"/>
    <n v="0"/>
    <n v="0"/>
    <n v="0"/>
    <n v="0"/>
    <n v="0"/>
    <n v="0"/>
    <n v="0"/>
    <n v="0"/>
    <n v="0"/>
    <n v="52710.938356164377"/>
    <n v="0"/>
    <n v="52710.938356164377"/>
    <n v="0"/>
    <n v="0"/>
    <n v="0"/>
    <n v="0"/>
    <n v="0"/>
    <n v="0"/>
    <n v="0"/>
    <n v="0"/>
    <n v="0"/>
    <n v="0"/>
    <n v="401"/>
    <n v="390"/>
    <n v="401"/>
    <n v="390"/>
    <n v="0"/>
    <n v="0"/>
    <n v="0"/>
    <n v="0"/>
    <n v="0"/>
    <n v="0"/>
    <n v="0"/>
    <n v="0"/>
    <n v="0"/>
    <n v="0"/>
    <n v="0"/>
    <n v="20557265.958904106"/>
    <n v="0"/>
    <n v="20557265.958904106"/>
  </r>
  <r>
    <x v="10"/>
    <s v="Fayetteville Technical Community College"/>
    <m/>
    <n v="198534"/>
    <x v="8"/>
    <m/>
    <m/>
    <m/>
    <m/>
    <m/>
    <m/>
    <m/>
    <m/>
    <m/>
    <m/>
    <m/>
    <m/>
    <m/>
    <m/>
    <m/>
    <m/>
    <m/>
    <m/>
    <m/>
    <m/>
    <m/>
    <m/>
    <m/>
    <m/>
    <m/>
    <m/>
    <m/>
    <m/>
    <m/>
    <m/>
    <m/>
    <m/>
    <m/>
    <m/>
    <m/>
    <m/>
    <m/>
    <m/>
    <m/>
    <m/>
    <m/>
    <m/>
    <m/>
    <m/>
    <m/>
    <n v="1"/>
    <n v="1"/>
    <n v="2"/>
    <n v="180"/>
    <n v="181"/>
    <n v="0"/>
    <n v="1"/>
    <n v="119"/>
    <n v="117"/>
    <m/>
    <m/>
    <m/>
    <m/>
    <m/>
    <m/>
    <m/>
    <m/>
    <n v="17457811"/>
    <m/>
    <m/>
    <n v="17997507"/>
    <n v="0"/>
    <n v="0"/>
    <n v="0"/>
    <n v="0"/>
    <n v="0"/>
    <n v="0"/>
    <n v="0"/>
    <n v="0"/>
    <n v="0"/>
    <n v="0"/>
    <n v="3237"/>
    <n v="3243"/>
    <n v="0"/>
    <n v="0"/>
    <n v="0"/>
    <n v="0"/>
    <n v="0"/>
    <n v="0"/>
    <n v="0"/>
    <n v="0"/>
    <n v="0"/>
    <n v="0"/>
    <n v="0"/>
    <n v="5549.6475485661422"/>
    <n v="0"/>
    <n v="0"/>
    <n v="0"/>
    <n v="0"/>
    <n v="0"/>
    <n v="0"/>
    <n v="0"/>
    <n v="0"/>
    <n v="0"/>
    <n v="0"/>
    <n v="0"/>
    <n v="49946.827937095281"/>
    <n v="0"/>
    <n v="49946.827937095281"/>
    <n v="0"/>
    <n v="0"/>
    <n v="0"/>
    <n v="0"/>
    <n v="0"/>
    <n v="0"/>
    <n v="0"/>
    <n v="0"/>
    <n v="0"/>
    <n v="0"/>
    <n v="300"/>
    <n v="301"/>
    <n v="300"/>
    <n v="301"/>
    <n v="0"/>
    <n v="0"/>
    <n v="0"/>
    <n v="0"/>
    <n v="0"/>
    <n v="0"/>
    <n v="0"/>
    <n v="0"/>
    <n v="0"/>
    <n v="0"/>
    <n v="0"/>
    <n v="15033995.209065679"/>
    <n v="0"/>
    <n v="15033995.209065679"/>
  </r>
  <r>
    <x v="10"/>
    <s v="Forsyth Technical Community College"/>
    <m/>
    <n v="198552"/>
    <x v="8"/>
    <m/>
    <m/>
    <m/>
    <m/>
    <m/>
    <m/>
    <m/>
    <m/>
    <m/>
    <m/>
    <m/>
    <m/>
    <m/>
    <m/>
    <m/>
    <m/>
    <m/>
    <m/>
    <m/>
    <m/>
    <m/>
    <m/>
    <m/>
    <m/>
    <m/>
    <m/>
    <m/>
    <m/>
    <m/>
    <m/>
    <m/>
    <m/>
    <m/>
    <m/>
    <m/>
    <m/>
    <m/>
    <m/>
    <m/>
    <m/>
    <m/>
    <m/>
    <m/>
    <m/>
    <m/>
    <n v="0"/>
    <n v="253"/>
    <n v="80"/>
    <n v="0"/>
    <n v="18"/>
    <n v="0"/>
    <n v="0"/>
    <n v="0"/>
    <n v="144"/>
    <m/>
    <m/>
    <m/>
    <m/>
    <m/>
    <m/>
    <m/>
    <m/>
    <n v="11143053"/>
    <m/>
    <m/>
    <n v="13738664"/>
    <n v="0"/>
    <n v="0"/>
    <n v="0"/>
    <n v="0"/>
    <n v="0"/>
    <n v="0"/>
    <n v="0"/>
    <n v="0"/>
    <n v="0"/>
    <n v="0"/>
    <n v="2277"/>
    <n v="2628"/>
    <n v="0"/>
    <n v="0"/>
    <n v="0"/>
    <n v="0"/>
    <n v="0"/>
    <n v="0"/>
    <n v="0"/>
    <n v="0"/>
    <n v="0"/>
    <n v="0"/>
    <n v="0"/>
    <n v="5227.8021308980215"/>
    <n v="0"/>
    <n v="0"/>
    <n v="0"/>
    <n v="0"/>
    <n v="0"/>
    <n v="0"/>
    <n v="0"/>
    <n v="0"/>
    <n v="0"/>
    <n v="0"/>
    <n v="0"/>
    <n v="47050.219178082196"/>
    <n v="0"/>
    <n v="47050.219178082196"/>
    <n v="0"/>
    <n v="0"/>
    <n v="0"/>
    <n v="0"/>
    <n v="0"/>
    <n v="0"/>
    <n v="0"/>
    <n v="0"/>
    <n v="0"/>
    <n v="0"/>
    <n v="253"/>
    <n v="242"/>
    <n v="253"/>
    <n v="242"/>
    <n v="0"/>
    <n v="0"/>
    <n v="0"/>
    <n v="0"/>
    <n v="0"/>
    <n v="0"/>
    <n v="0"/>
    <n v="0"/>
    <n v="0"/>
    <n v="0"/>
    <n v="0"/>
    <n v="11386153.041095892"/>
    <n v="0"/>
    <n v="11386153.041095892"/>
  </r>
  <r>
    <x v="10"/>
    <s v="Guilford Technical Community College"/>
    <m/>
    <n v="198622"/>
    <x v="8"/>
    <m/>
    <m/>
    <m/>
    <m/>
    <m/>
    <m/>
    <m/>
    <m/>
    <m/>
    <m/>
    <m/>
    <m/>
    <m/>
    <m/>
    <m/>
    <m/>
    <m/>
    <m/>
    <m/>
    <m/>
    <m/>
    <m/>
    <m/>
    <m/>
    <m/>
    <m/>
    <m/>
    <m/>
    <m/>
    <m/>
    <m/>
    <m/>
    <m/>
    <m/>
    <m/>
    <m/>
    <m/>
    <m/>
    <m/>
    <m/>
    <m/>
    <m/>
    <m/>
    <m/>
    <m/>
    <n v="0"/>
    <n v="287"/>
    <n v="203"/>
    <n v="0"/>
    <n v="4"/>
    <n v="0"/>
    <n v="0"/>
    <n v="15"/>
    <n v="83"/>
    <m/>
    <m/>
    <m/>
    <m/>
    <m/>
    <m/>
    <m/>
    <m/>
    <n v="15557591"/>
    <m/>
    <m/>
    <n v="16824419"/>
    <n v="0"/>
    <n v="0"/>
    <n v="0"/>
    <n v="0"/>
    <n v="0"/>
    <n v="0"/>
    <n v="0"/>
    <n v="0"/>
    <n v="0"/>
    <n v="0"/>
    <n v="2763"/>
    <n v="2863"/>
    <n v="0"/>
    <n v="0"/>
    <n v="0"/>
    <n v="0"/>
    <n v="0"/>
    <n v="0"/>
    <n v="0"/>
    <n v="0"/>
    <n v="0"/>
    <n v="0"/>
    <n v="0"/>
    <n v="5876.4998253580161"/>
    <n v="0"/>
    <n v="0"/>
    <n v="0"/>
    <n v="0"/>
    <n v="0"/>
    <n v="0"/>
    <n v="0"/>
    <n v="0"/>
    <n v="0"/>
    <n v="0"/>
    <n v="0"/>
    <n v="52888.498428222141"/>
    <n v="0"/>
    <n v="52888.498428222141"/>
    <n v="0"/>
    <n v="0"/>
    <n v="0"/>
    <n v="0"/>
    <n v="0"/>
    <n v="0"/>
    <n v="0"/>
    <n v="0"/>
    <n v="0"/>
    <n v="0"/>
    <n v="302"/>
    <n v="290"/>
    <n v="302"/>
    <n v="290"/>
    <n v="0"/>
    <n v="0"/>
    <n v="0"/>
    <n v="0"/>
    <n v="0"/>
    <n v="0"/>
    <n v="0"/>
    <n v="0"/>
    <n v="0"/>
    <n v="0"/>
    <n v="0"/>
    <n v="15337664.54418442"/>
    <n v="0"/>
    <n v="15337664.54418442"/>
  </r>
  <r>
    <x v="10"/>
    <s v="Pitt Community College"/>
    <m/>
    <n v="199333"/>
    <x v="8"/>
    <m/>
    <m/>
    <m/>
    <m/>
    <m/>
    <m/>
    <m/>
    <m/>
    <m/>
    <m/>
    <m/>
    <m/>
    <m/>
    <m/>
    <m/>
    <m/>
    <m/>
    <m/>
    <m/>
    <m/>
    <m/>
    <m/>
    <m/>
    <m/>
    <m/>
    <m/>
    <m/>
    <m/>
    <m/>
    <m/>
    <m/>
    <m/>
    <m/>
    <m/>
    <m/>
    <m/>
    <m/>
    <m/>
    <m/>
    <m/>
    <m/>
    <m/>
    <m/>
    <m/>
    <m/>
    <n v="0"/>
    <n v="74"/>
    <n v="70"/>
    <n v="13"/>
    <n v="12"/>
    <n v="18"/>
    <n v="5"/>
    <n v="95"/>
    <n v="107"/>
    <m/>
    <m/>
    <m/>
    <m/>
    <m/>
    <m/>
    <m/>
    <m/>
    <n v="11668509"/>
    <m/>
    <m/>
    <n v="11700748"/>
    <n v="0"/>
    <n v="0"/>
    <n v="0"/>
    <n v="0"/>
    <n v="0"/>
    <n v="0"/>
    <n v="0"/>
    <n v="0"/>
    <n v="0"/>
    <n v="0"/>
    <n v="2134"/>
    <n v="2089"/>
    <n v="0"/>
    <n v="0"/>
    <n v="0"/>
    <n v="0"/>
    <n v="0"/>
    <n v="0"/>
    <n v="0"/>
    <n v="0"/>
    <n v="0"/>
    <n v="0"/>
    <n v="0"/>
    <n v="5601.1239827668742"/>
    <n v="0"/>
    <n v="0"/>
    <n v="0"/>
    <n v="0"/>
    <n v="0"/>
    <n v="0"/>
    <n v="0"/>
    <n v="0"/>
    <n v="0"/>
    <n v="0"/>
    <n v="0"/>
    <n v="50410.115844901869"/>
    <n v="0"/>
    <n v="50410.115844901869"/>
    <n v="0"/>
    <n v="0"/>
    <n v="0"/>
    <n v="0"/>
    <n v="0"/>
    <n v="0"/>
    <n v="0"/>
    <n v="0"/>
    <n v="0"/>
    <n v="0"/>
    <n v="200"/>
    <n v="194"/>
    <n v="200"/>
    <n v="194"/>
    <n v="0"/>
    <n v="0"/>
    <n v="0"/>
    <n v="0"/>
    <n v="0"/>
    <n v="0"/>
    <n v="0"/>
    <n v="0"/>
    <n v="0"/>
    <n v="0"/>
    <n v="0"/>
    <n v="9779562.4739109632"/>
    <n v="0"/>
    <n v="9779562.4739109632"/>
  </r>
  <r>
    <x v="10"/>
    <s v="Rowan-Cabarrus Community College"/>
    <s v="Met the criteria for Two-Year 2 in 2016-17."/>
    <n v="199494"/>
    <x v="8"/>
    <m/>
    <m/>
    <m/>
    <m/>
    <m/>
    <m/>
    <m/>
    <m/>
    <m/>
    <m/>
    <m/>
    <m/>
    <m/>
    <m/>
    <m/>
    <m/>
    <m/>
    <m/>
    <m/>
    <m/>
    <m/>
    <m/>
    <m/>
    <m/>
    <m/>
    <m/>
    <m/>
    <m/>
    <m/>
    <m/>
    <m/>
    <m/>
    <m/>
    <m/>
    <m/>
    <m/>
    <m/>
    <m/>
    <m/>
    <m/>
    <m/>
    <m/>
    <m/>
    <m/>
    <m/>
    <n v="0"/>
    <n v="118"/>
    <n v="117"/>
    <n v="1"/>
    <n v="6"/>
    <n v="1"/>
    <n v="2"/>
    <n v="42"/>
    <n v="33"/>
    <m/>
    <m/>
    <m/>
    <m/>
    <m/>
    <m/>
    <m/>
    <m/>
    <n v="8691624"/>
    <m/>
    <m/>
    <n v="8428090"/>
    <n v="0"/>
    <n v="0"/>
    <n v="0"/>
    <n v="0"/>
    <n v="0"/>
    <n v="0"/>
    <n v="0"/>
    <n v="0"/>
    <n v="0"/>
    <n v="0"/>
    <n v="1587"/>
    <n v="1531"/>
    <n v="0"/>
    <n v="0"/>
    <n v="0"/>
    <n v="0"/>
    <n v="0"/>
    <n v="0"/>
    <n v="0"/>
    <n v="0"/>
    <n v="0"/>
    <n v="0"/>
    <n v="0"/>
    <n v="5504.9575440888311"/>
    <n v="0"/>
    <n v="0"/>
    <n v="0"/>
    <n v="0"/>
    <n v="0"/>
    <n v="0"/>
    <n v="0"/>
    <n v="0"/>
    <n v="0"/>
    <n v="0"/>
    <n v="0"/>
    <n v="49544.617896799478"/>
    <n v="0"/>
    <n v="49544.617896799478"/>
    <n v="0"/>
    <n v="0"/>
    <n v="0"/>
    <n v="0"/>
    <n v="0"/>
    <n v="0"/>
    <n v="0"/>
    <n v="0"/>
    <n v="0"/>
    <n v="0"/>
    <n v="162"/>
    <n v="158"/>
    <n v="162"/>
    <n v="158"/>
    <n v="0"/>
    <n v="0"/>
    <n v="0"/>
    <n v="0"/>
    <n v="0"/>
    <n v="0"/>
    <n v="0"/>
    <n v="0"/>
    <n v="0"/>
    <n v="0"/>
    <n v="0"/>
    <n v="7828049.6276943171"/>
    <n v="0"/>
    <n v="7828049.6276943171"/>
  </r>
  <r>
    <x v="10"/>
    <s v="Wake Technical Community College"/>
    <m/>
    <n v="199856"/>
    <x v="8"/>
    <m/>
    <m/>
    <m/>
    <m/>
    <m/>
    <m/>
    <m/>
    <m/>
    <m/>
    <m/>
    <m/>
    <m/>
    <m/>
    <m/>
    <m/>
    <m/>
    <m/>
    <m/>
    <m/>
    <m/>
    <m/>
    <m/>
    <m/>
    <m/>
    <m/>
    <m/>
    <m/>
    <m/>
    <m/>
    <m/>
    <m/>
    <m/>
    <m/>
    <m/>
    <m/>
    <m/>
    <m/>
    <m/>
    <m/>
    <m/>
    <m/>
    <m/>
    <m/>
    <m/>
    <m/>
    <n v="18"/>
    <n v="376"/>
    <n v="402"/>
    <n v="9"/>
    <n v="7"/>
    <n v="0"/>
    <n v="0"/>
    <n v="163"/>
    <n v="152"/>
    <m/>
    <m/>
    <m/>
    <m/>
    <m/>
    <m/>
    <m/>
    <m/>
    <n v="28781934"/>
    <m/>
    <m/>
    <n v="30149409"/>
    <n v="0"/>
    <n v="0"/>
    <n v="0"/>
    <n v="0"/>
    <n v="0"/>
    <n v="0"/>
    <n v="0"/>
    <n v="0"/>
    <n v="0"/>
    <n v="0"/>
    <n v="5430"/>
    <n v="5512"/>
    <n v="0"/>
    <n v="0"/>
    <n v="0"/>
    <n v="0"/>
    <n v="0"/>
    <n v="0"/>
    <n v="0"/>
    <n v="0"/>
    <n v="0"/>
    <n v="0"/>
    <n v="0"/>
    <n v="5469.7766690856315"/>
    <n v="0"/>
    <n v="0"/>
    <n v="0"/>
    <n v="0"/>
    <n v="0"/>
    <n v="0"/>
    <n v="0"/>
    <n v="0"/>
    <n v="0"/>
    <n v="0"/>
    <n v="0"/>
    <n v="49227.990021770682"/>
    <n v="0"/>
    <n v="49227.990021770682"/>
    <n v="0"/>
    <n v="0"/>
    <n v="0"/>
    <n v="0"/>
    <n v="0"/>
    <n v="0"/>
    <n v="0"/>
    <n v="0"/>
    <n v="0"/>
    <n v="0"/>
    <n v="548"/>
    <n v="561"/>
    <n v="548"/>
    <n v="561"/>
    <n v="0"/>
    <n v="0"/>
    <n v="0"/>
    <n v="0"/>
    <n v="0"/>
    <n v="0"/>
    <n v="0"/>
    <n v="0"/>
    <n v="0"/>
    <n v="0"/>
    <n v="0"/>
    <n v="27616902.402213354"/>
    <n v="0"/>
    <n v="27616902.402213354"/>
  </r>
  <r>
    <x v="10"/>
    <s v="Alamance Community College"/>
    <m/>
    <n v="199786"/>
    <x v="7"/>
    <m/>
    <m/>
    <m/>
    <m/>
    <m/>
    <m/>
    <m/>
    <m/>
    <m/>
    <m/>
    <m/>
    <m/>
    <m/>
    <m/>
    <m/>
    <m/>
    <m/>
    <m/>
    <m/>
    <m/>
    <m/>
    <m/>
    <m/>
    <m/>
    <m/>
    <m/>
    <m/>
    <m/>
    <m/>
    <m/>
    <m/>
    <m/>
    <m/>
    <m/>
    <m/>
    <m/>
    <m/>
    <m/>
    <m/>
    <m/>
    <m/>
    <m/>
    <m/>
    <m/>
    <m/>
    <n v="0"/>
    <n v="96"/>
    <n v="107"/>
    <n v="1"/>
    <n v="4"/>
    <n v="0"/>
    <n v="0"/>
    <n v="10"/>
    <n v="3"/>
    <m/>
    <m/>
    <m/>
    <m/>
    <m/>
    <m/>
    <m/>
    <m/>
    <n v="5835434"/>
    <m/>
    <m/>
    <n v="6385480"/>
    <n v="0"/>
    <n v="0"/>
    <n v="0"/>
    <n v="0"/>
    <n v="0"/>
    <n v="0"/>
    <n v="0"/>
    <n v="0"/>
    <n v="0"/>
    <n v="0"/>
    <n v="994"/>
    <n v="1039"/>
    <n v="0"/>
    <n v="0"/>
    <n v="0"/>
    <n v="0"/>
    <n v="0"/>
    <n v="0"/>
    <n v="0"/>
    <n v="0"/>
    <n v="0"/>
    <n v="0"/>
    <n v="0"/>
    <n v="6145.7940327237729"/>
    <n v="0"/>
    <n v="0"/>
    <n v="0"/>
    <n v="0"/>
    <n v="0"/>
    <n v="0"/>
    <n v="0"/>
    <n v="0"/>
    <n v="0"/>
    <n v="0"/>
    <n v="0"/>
    <n v="55312.146294513957"/>
    <n v="0"/>
    <n v="55312.146294513957"/>
    <n v="0"/>
    <n v="0"/>
    <n v="0"/>
    <n v="0"/>
    <n v="0"/>
    <n v="0"/>
    <n v="0"/>
    <n v="0"/>
    <n v="0"/>
    <n v="0"/>
    <n v="107"/>
    <n v="114"/>
    <n v="107"/>
    <n v="114"/>
    <n v="0"/>
    <n v="0"/>
    <n v="0"/>
    <n v="0"/>
    <n v="0"/>
    <n v="0"/>
    <n v="0"/>
    <n v="0"/>
    <n v="0"/>
    <n v="0"/>
    <n v="0"/>
    <n v="6305584.6775745908"/>
    <n v="0"/>
    <n v="6305584.6775745908"/>
  </r>
  <r>
    <x v="10"/>
    <s v="Caldwell Community College &amp; Technical Institute"/>
    <m/>
    <n v="198118"/>
    <x v="7"/>
    <m/>
    <m/>
    <m/>
    <m/>
    <m/>
    <m/>
    <m/>
    <m/>
    <m/>
    <m/>
    <m/>
    <m/>
    <m/>
    <m/>
    <m/>
    <m/>
    <m/>
    <m/>
    <m/>
    <m/>
    <m/>
    <m/>
    <m/>
    <m/>
    <m/>
    <m/>
    <m/>
    <m/>
    <m/>
    <m/>
    <m/>
    <m/>
    <m/>
    <m/>
    <m/>
    <m/>
    <m/>
    <m/>
    <m/>
    <m/>
    <m/>
    <m/>
    <m/>
    <m/>
    <m/>
    <n v="0"/>
    <n v="48"/>
    <n v="49"/>
    <n v="3"/>
    <n v="5"/>
    <n v="2"/>
    <n v="11"/>
    <n v="29"/>
    <n v="30"/>
    <m/>
    <m/>
    <m/>
    <m/>
    <m/>
    <m/>
    <m/>
    <m/>
    <n v="3901019"/>
    <m/>
    <m/>
    <n v="4592695"/>
    <n v="0"/>
    <n v="0"/>
    <n v="0"/>
    <n v="0"/>
    <n v="0"/>
    <n v="0"/>
    <n v="0"/>
    <n v="0"/>
    <n v="0"/>
    <n v="0"/>
    <n v="832"/>
    <n v="972"/>
    <n v="0"/>
    <n v="0"/>
    <n v="0"/>
    <n v="0"/>
    <n v="0"/>
    <n v="0"/>
    <n v="0"/>
    <n v="0"/>
    <n v="0"/>
    <n v="0"/>
    <n v="0"/>
    <n v="4724.9948559670784"/>
    <n v="0"/>
    <n v="0"/>
    <n v="0"/>
    <n v="0"/>
    <n v="0"/>
    <n v="0"/>
    <n v="0"/>
    <n v="0"/>
    <n v="0"/>
    <n v="0"/>
    <n v="0"/>
    <n v="42524.953703703708"/>
    <n v="0"/>
    <n v="42524.953703703708"/>
    <n v="0"/>
    <n v="0"/>
    <n v="0"/>
    <n v="0"/>
    <n v="0"/>
    <n v="0"/>
    <n v="0"/>
    <n v="0"/>
    <n v="0"/>
    <n v="0"/>
    <n v="82"/>
    <n v="95"/>
    <n v="82"/>
    <n v="95"/>
    <n v="0"/>
    <n v="0"/>
    <n v="0"/>
    <n v="0"/>
    <n v="0"/>
    <n v="0"/>
    <n v="0"/>
    <n v="0"/>
    <n v="0"/>
    <n v="0"/>
    <n v="0"/>
    <n v="4039870.6018518521"/>
    <n v="0"/>
    <n v="4039870.6018518521"/>
  </r>
  <r>
    <x v="10"/>
    <s v="Catawba Valley Community College"/>
    <m/>
    <n v="198233"/>
    <x v="7"/>
    <m/>
    <m/>
    <m/>
    <m/>
    <m/>
    <m/>
    <m/>
    <m/>
    <m/>
    <m/>
    <m/>
    <m/>
    <m/>
    <m/>
    <m/>
    <m/>
    <m/>
    <m/>
    <m/>
    <m/>
    <m/>
    <m/>
    <m/>
    <m/>
    <m/>
    <m/>
    <m/>
    <m/>
    <m/>
    <m/>
    <m/>
    <m/>
    <m/>
    <m/>
    <m/>
    <m/>
    <m/>
    <m/>
    <m/>
    <m/>
    <m/>
    <m/>
    <m/>
    <m/>
    <m/>
    <n v="0"/>
    <n v="95"/>
    <n v="97"/>
    <n v="17"/>
    <n v="5"/>
    <n v="0"/>
    <n v="11"/>
    <n v="24"/>
    <n v="28"/>
    <m/>
    <m/>
    <m/>
    <m/>
    <m/>
    <m/>
    <m/>
    <m/>
    <n v="7131506"/>
    <m/>
    <m/>
    <n v="7127314"/>
    <n v="0"/>
    <n v="0"/>
    <n v="0"/>
    <n v="0"/>
    <n v="0"/>
    <n v="0"/>
    <n v="0"/>
    <n v="0"/>
    <n v="0"/>
    <n v="0"/>
    <n v="1313"/>
    <n v="1380"/>
    <n v="0"/>
    <n v="0"/>
    <n v="0"/>
    <n v="0"/>
    <n v="0"/>
    <n v="0"/>
    <n v="0"/>
    <n v="0"/>
    <n v="0"/>
    <n v="0"/>
    <n v="0"/>
    <n v="5164.7202898550722"/>
    <n v="0"/>
    <n v="0"/>
    <n v="0"/>
    <n v="0"/>
    <n v="0"/>
    <n v="0"/>
    <n v="0"/>
    <n v="0"/>
    <n v="0"/>
    <n v="0"/>
    <n v="0"/>
    <n v="46482.482608695653"/>
    <n v="0"/>
    <n v="46482.482608695653"/>
    <n v="0"/>
    <n v="0"/>
    <n v="0"/>
    <n v="0"/>
    <n v="0"/>
    <n v="0"/>
    <n v="0"/>
    <n v="0"/>
    <n v="0"/>
    <n v="0"/>
    <n v="136"/>
    <n v="141"/>
    <n v="136"/>
    <n v="141"/>
    <n v="0"/>
    <n v="0"/>
    <n v="0"/>
    <n v="0"/>
    <n v="0"/>
    <n v="0"/>
    <n v="0"/>
    <n v="0"/>
    <n v="0"/>
    <n v="0"/>
    <n v="0"/>
    <n v="6554030.0478260871"/>
    <n v="0"/>
    <n v="6554030.0478260871"/>
  </r>
  <r>
    <x v="10"/>
    <s v="Central Carolina Commuity College"/>
    <m/>
    <n v="198251"/>
    <x v="7"/>
    <m/>
    <m/>
    <m/>
    <m/>
    <m/>
    <m/>
    <m/>
    <m/>
    <m/>
    <m/>
    <m/>
    <m/>
    <m/>
    <m/>
    <m/>
    <m/>
    <m/>
    <m/>
    <m/>
    <m/>
    <m/>
    <m/>
    <m/>
    <m/>
    <m/>
    <m/>
    <m/>
    <m/>
    <n v="90"/>
    <n v="98"/>
    <n v="0"/>
    <n v="0"/>
    <n v="0"/>
    <n v="0"/>
    <n v="53"/>
    <n v="51"/>
    <m/>
    <m/>
    <m/>
    <m/>
    <m/>
    <m/>
    <m/>
    <m/>
    <m/>
    <n v="0"/>
    <n v="1"/>
    <n v="1"/>
    <n v="0"/>
    <n v="0"/>
    <n v="0"/>
    <n v="0"/>
    <n v="1"/>
    <n v="2"/>
    <m/>
    <m/>
    <m/>
    <m/>
    <m/>
    <m/>
    <n v="7381236"/>
    <n v="7832220"/>
    <n v="105804"/>
    <m/>
    <m/>
    <n v="145632"/>
    <n v="0"/>
    <n v="0"/>
    <n v="0"/>
    <n v="0"/>
    <n v="0"/>
    <n v="0"/>
    <n v="1446"/>
    <n v="1494"/>
    <n v="0"/>
    <n v="0"/>
    <n v="21"/>
    <n v="33"/>
    <n v="0"/>
    <n v="0"/>
    <n v="0"/>
    <n v="0"/>
    <n v="0"/>
    <n v="0"/>
    <n v="5104.5892116182577"/>
    <n v="5242.4497991967874"/>
    <n v="0"/>
    <n v="0"/>
    <n v="0"/>
    <n v="4413.090909090909"/>
    <n v="0"/>
    <n v="0"/>
    <n v="0"/>
    <n v="0"/>
    <n v="0"/>
    <n v="0"/>
    <n v="45941.30290456432"/>
    <n v="47182.048192771086"/>
    <n v="0"/>
    <n v="0"/>
    <n v="0"/>
    <n v="39717.818181818184"/>
    <n v="45307.629761053089"/>
    <n v="47034.727863607543"/>
    <n v="0"/>
    <n v="0"/>
    <n v="0"/>
    <n v="0"/>
    <n v="0"/>
    <n v="0"/>
    <n v="143"/>
    <n v="149"/>
    <n v="0"/>
    <n v="0"/>
    <n v="2"/>
    <n v="3"/>
    <n v="145"/>
    <n v="152"/>
    <n v="0"/>
    <n v="0"/>
    <n v="0"/>
    <n v="0"/>
    <n v="0"/>
    <n v="0"/>
    <n v="6569606.3153526979"/>
    <n v="7030125.1807228923"/>
    <n v="0"/>
    <n v="0"/>
    <n v="0"/>
    <n v="119153.45454545456"/>
    <n v="6569606.3153526979"/>
    <n v="7149278.6352683464"/>
  </r>
  <r>
    <x v="10"/>
    <s v="Cleveland Community College"/>
    <m/>
    <n v="198321"/>
    <x v="7"/>
    <m/>
    <m/>
    <m/>
    <m/>
    <m/>
    <m/>
    <m/>
    <m/>
    <m/>
    <m/>
    <m/>
    <m/>
    <m/>
    <m/>
    <m/>
    <m/>
    <m/>
    <m/>
    <m/>
    <m/>
    <m/>
    <m/>
    <m/>
    <m/>
    <m/>
    <m/>
    <m/>
    <m/>
    <m/>
    <n v="41"/>
    <m/>
    <n v="11"/>
    <m/>
    <n v="0"/>
    <m/>
    <n v="22"/>
    <m/>
    <m/>
    <m/>
    <m/>
    <m/>
    <m/>
    <m/>
    <m/>
    <m/>
    <m/>
    <n v="37"/>
    <m/>
    <n v="16"/>
    <m/>
    <n v="0"/>
    <m/>
    <n v="25"/>
    <m/>
    <m/>
    <m/>
    <m/>
    <m/>
    <m/>
    <m/>
    <m/>
    <n v="4533892"/>
    <n v="4149706"/>
    <m/>
    <m/>
    <m/>
    <n v="0"/>
    <n v="0"/>
    <n v="0"/>
    <n v="0"/>
    <n v="0"/>
    <n v="0"/>
    <n v="0"/>
    <n v="743"/>
    <n v="0"/>
    <n v="0"/>
    <n v="793"/>
    <n v="0"/>
    <n v="0"/>
    <n v="0"/>
    <n v="0"/>
    <n v="0"/>
    <n v="0"/>
    <n v="0"/>
    <n v="0"/>
    <n v="6102.1426648721399"/>
    <n v="0"/>
    <n v="0"/>
    <n v="0"/>
    <n v="0"/>
    <n v="0"/>
    <n v="0"/>
    <n v="0"/>
    <n v="0"/>
    <n v="0"/>
    <n v="0"/>
    <n v="0"/>
    <n v="54919.283983849258"/>
    <n v="0"/>
    <n v="0"/>
    <n v="0"/>
    <n v="0"/>
    <n v="0"/>
    <n v="54919.283983849258"/>
    <n v="0"/>
    <n v="0"/>
    <n v="0"/>
    <n v="0"/>
    <n v="0"/>
    <n v="0"/>
    <n v="0"/>
    <n v="74"/>
    <n v="0"/>
    <n v="0"/>
    <n v="78"/>
    <n v="0"/>
    <n v="78"/>
    <n v="74"/>
    <n v="0"/>
    <n v="0"/>
    <n v="0"/>
    <n v="0"/>
    <n v="0"/>
    <n v="0"/>
    <n v="0"/>
    <n v="4064027.0148048452"/>
    <n v="0"/>
    <n v="0"/>
    <n v="0"/>
    <n v="0"/>
    <n v="0"/>
    <n v="4064027.0148048452"/>
  </r>
  <r>
    <x v="10"/>
    <s v="Coastal Carolina Community College "/>
    <m/>
    <n v="198330"/>
    <x v="7"/>
    <m/>
    <m/>
    <m/>
    <m/>
    <m/>
    <m/>
    <m/>
    <m/>
    <m/>
    <m/>
    <m/>
    <m/>
    <m/>
    <m/>
    <m/>
    <m/>
    <m/>
    <m/>
    <m/>
    <m/>
    <m/>
    <m/>
    <m/>
    <m/>
    <m/>
    <m/>
    <m/>
    <m/>
    <m/>
    <m/>
    <m/>
    <m/>
    <m/>
    <m/>
    <m/>
    <m/>
    <m/>
    <m/>
    <m/>
    <m/>
    <m/>
    <m/>
    <m/>
    <m/>
    <m/>
    <n v="0"/>
    <n v="131"/>
    <n v="103"/>
    <n v="7"/>
    <n v="0"/>
    <n v="0"/>
    <n v="11"/>
    <n v="0"/>
    <n v="31"/>
    <m/>
    <m/>
    <m/>
    <m/>
    <m/>
    <m/>
    <m/>
    <m/>
    <n v="6586948"/>
    <m/>
    <m/>
    <n v="7102473"/>
    <n v="0"/>
    <n v="0"/>
    <n v="0"/>
    <n v="0"/>
    <n v="0"/>
    <n v="0"/>
    <n v="0"/>
    <n v="0"/>
    <n v="0"/>
    <n v="0"/>
    <n v="1249"/>
    <n v="1420"/>
    <n v="0"/>
    <n v="0"/>
    <n v="0"/>
    <n v="0"/>
    <n v="0"/>
    <n v="0"/>
    <n v="0"/>
    <n v="0"/>
    <n v="0"/>
    <n v="0"/>
    <n v="0"/>
    <n v="5001.7415492957743"/>
    <n v="0"/>
    <n v="0"/>
    <n v="0"/>
    <n v="0"/>
    <n v="0"/>
    <n v="0"/>
    <n v="0"/>
    <n v="0"/>
    <n v="0"/>
    <n v="0"/>
    <n v="0"/>
    <n v="45015.673943661968"/>
    <n v="0"/>
    <n v="45015.673943661968"/>
    <n v="0"/>
    <n v="0"/>
    <n v="0"/>
    <n v="0"/>
    <n v="0"/>
    <n v="0"/>
    <n v="0"/>
    <n v="0"/>
    <n v="0"/>
    <n v="0"/>
    <n v="138"/>
    <n v="145"/>
    <n v="138"/>
    <n v="145"/>
    <n v="0"/>
    <n v="0"/>
    <n v="0"/>
    <n v="0"/>
    <n v="0"/>
    <n v="0"/>
    <n v="0"/>
    <n v="0"/>
    <n v="0"/>
    <n v="0"/>
    <n v="0"/>
    <n v="6527272.7218309855"/>
    <n v="0"/>
    <n v="6527272.7218309855"/>
  </r>
  <r>
    <x v="10"/>
    <s v="Craven Community College "/>
    <m/>
    <n v="198367"/>
    <x v="7"/>
    <m/>
    <m/>
    <m/>
    <m/>
    <m/>
    <m/>
    <m/>
    <m/>
    <m/>
    <m/>
    <m/>
    <m/>
    <m/>
    <m/>
    <m/>
    <m/>
    <m/>
    <m/>
    <m/>
    <m/>
    <m/>
    <m/>
    <m/>
    <m/>
    <m/>
    <m/>
    <m/>
    <m/>
    <m/>
    <m/>
    <m/>
    <m/>
    <m/>
    <m/>
    <m/>
    <m/>
    <m/>
    <m/>
    <m/>
    <m/>
    <m/>
    <m/>
    <m/>
    <m/>
    <m/>
    <n v="0"/>
    <m/>
    <n v="65"/>
    <m/>
    <n v="0"/>
    <m/>
    <n v="0"/>
    <m/>
    <n v="0"/>
    <m/>
    <m/>
    <m/>
    <m/>
    <m/>
    <m/>
    <m/>
    <m/>
    <m/>
    <m/>
    <m/>
    <n v="3271860"/>
    <n v="0"/>
    <n v="0"/>
    <n v="0"/>
    <n v="0"/>
    <n v="0"/>
    <n v="0"/>
    <n v="0"/>
    <n v="0"/>
    <n v="0"/>
    <n v="0"/>
    <n v="0"/>
    <n v="585"/>
    <n v="0"/>
    <n v="0"/>
    <n v="0"/>
    <n v="0"/>
    <n v="0"/>
    <n v="0"/>
    <n v="0"/>
    <n v="0"/>
    <n v="0"/>
    <n v="0"/>
    <n v="0"/>
    <n v="5592.9230769230771"/>
    <n v="0"/>
    <n v="0"/>
    <n v="0"/>
    <n v="0"/>
    <n v="0"/>
    <n v="0"/>
    <n v="0"/>
    <n v="0"/>
    <n v="0"/>
    <n v="0"/>
    <n v="0"/>
    <n v="50336.307692307695"/>
    <n v="0"/>
    <n v="50336.307692307695"/>
    <n v="0"/>
    <n v="0"/>
    <n v="0"/>
    <n v="0"/>
    <n v="0"/>
    <n v="0"/>
    <n v="0"/>
    <n v="0"/>
    <n v="0"/>
    <n v="0"/>
    <n v="0"/>
    <n v="65"/>
    <n v="0"/>
    <n v="65"/>
    <n v="0"/>
    <n v="0"/>
    <n v="0"/>
    <n v="0"/>
    <n v="0"/>
    <n v="0"/>
    <n v="0"/>
    <n v="0"/>
    <n v="0"/>
    <n v="0"/>
    <n v="0"/>
    <n v="3271860"/>
    <n v="0"/>
    <n v="3271860"/>
  </r>
  <r>
    <x v="10"/>
    <s v="Davidson County Community College "/>
    <m/>
    <n v="198376"/>
    <x v="7"/>
    <m/>
    <m/>
    <m/>
    <m/>
    <m/>
    <m/>
    <m/>
    <m/>
    <m/>
    <m/>
    <m/>
    <m/>
    <m/>
    <m/>
    <m/>
    <m/>
    <m/>
    <m/>
    <m/>
    <m/>
    <m/>
    <m/>
    <m/>
    <m/>
    <m/>
    <m/>
    <m/>
    <m/>
    <m/>
    <m/>
    <m/>
    <m/>
    <m/>
    <m/>
    <m/>
    <m/>
    <m/>
    <m/>
    <m/>
    <m/>
    <m/>
    <m/>
    <m/>
    <m/>
    <m/>
    <n v="0"/>
    <m/>
    <n v="99"/>
    <m/>
    <n v="0"/>
    <m/>
    <n v="0"/>
    <m/>
    <n v="0"/>
    <m/>
    <m/>
    <m/>
    <m/>
    <m/>
    <m/>
    <m/>
    <m/>
    <m/>
    <m/>
    <m/>
    <n v="4846509"/>
    <n v="0"/>
    <n v="0"/>
    <n v="0"/>
    <n v="0"/>
    <n v="0"/>
    <n v="0"/>
    <n v="0"/>
    <n v="0"/>
    <n v="0"/>
    <n v="0"/>
    <n v="0"/>
    <n v="891"/>
    <n v="0"/>
    <n v="0"/>
    <n v="0"/>
    <n v="0"/>
    <n v="0"/>
    <n v="0"/>
    <n v="0"/>
    <n v="0"/>
    <n v="0"/>
    <n v="0"/>
    <n v="0"/>
    <n v="5439.4040404040406"/>
    <n v="0"/>
    <n v="0"/>
    <n v="0"/>
    <n v="0"/>
    <n v="0"/>
    <n v="0"/>
    <n v="0"/>
    <n v="0"/>
    <n v="0"/>
    <n v="0"/>
    <n v="0"/>
    <n v="48954.636363636368"/>
    <n v="0"/>
    <n v="48954.63636363636"/>
    <n v="0"/>
    <n v="0"/>
    <n v="0"/>
    <n v="0"/>
    <n v="0"/>
    <n v="0"/>
    <n v="0"/>
    <n v="0"/>
    <n v="0"/>
    <n v="0"/>
    <n v="0"/>
    <n v="99"/>
    <n v="0"/>
    <n v="99"/>
    <n v="0"/>
    <n v="0"/>
    <n v="0"/>
    <n v="0"/>
    <n v="0"/>
    <n v="0"/>
    <n v="0"/>
    <n v="0"/>
    <n v="0"/>
    <n v="0"/>
    <n v="0"/>
    <n v="4846509"/>
    <n v="0"/>
    <n v="4846509"/>
  </r>
  <r>
    <x v="10"/>
    <s v="Durham Technical Community College"/>
    <m/>
    <n v="198455"/>
    <x v="7"/>
    <m/>
    <m/>
    <m/>
    <m/>
    <m/>
    <m/>
    <m/>
    <m/>
    <m/>
    <m/>
    <m/>
    <m/>
    <m/>
    <m/>
    <m/>
    <m/>
    <m/>
    <m/>
    <m/>
    <m/>
    <m/>
    <m/>
    <m/>
    <m/>
    <m/>
    <m/>
    <m/>
    <m/>
    <n v="92"/>
    <n v="3"/>
    <n v="0"/>
    <n v="0"/>
    <n v="0"/>
    <n v="0"/>
    <n v="24"/>
    <n v="1"/>
    <m/>
    <m/>
    <m/>
    <m/>
    <m/>
    <m/>
    <m/>
    <m/>
    <m/>
    <n v="0"/>
    <n v="1"/>
    <n v="92"/>
    <n v="0"/>
    <n v="0"/>
    <n v="0"/>
    <n v="0"/>
    <n v="1"/>
    <n v="25"/>
    <m/>
    <m/>
    <m/>
    <m/>
    <m/>
    <m/>
    <n v="6285556"/>
    <n v="207192"/>
    <n v="101268"/>
    <m/>
    <m/>
    <n v="6492006"/>
    <n v="0"/>
    <n v="0"/>
    <n v="0"/>
    <n v="0"/>
    <n v="0"/>
    <n v="0"/>
    <n v="1116"/>
    <n v="39"/>
    <n v="0"/>
    <n v="0"/>
    <n v="21"/>
    <n v="1128"/>
    <n v="0"/>
    <n v="0"/>
    <n v="0"/>
    <n v="0"/>
    <n v="0"/>
    <n v="0"/>
    <n v="5632.2186379928316"/>
    <n v="5312.6153846153848"/>
    <n v="0"/>
    <n v="0"/>
    <n v="0"/>
    <n v="5755.3244680851067"/>
    <n v="0"/>
    <n v="0"/>
    <n v="0"/>
    <n v="0"/>
    <n v="0"/>
    <n v="0"/>
    <n v="50689.967741935485"/>
    <n v="47813.538461538461"/>
    <n v="0"/>
    <n v="0"/>
    <n v="0"/>
    <n v="51797.920212765959"/>
    <n v="49830.815746309454"/>
    <n v="51666.205113551827"/>
    <n v="0"/>
    <n v="0"/>
    <n v="0"/>
    <n v="0"/>
    <n v="0"/>
    <n v="0"/>
    <n v="116"/>
    <n v="4"/>
    <n v="0"/>
    <n v="0"/>
    <n v="2"/>
    <n v="117"/>
    <n v="118"/>
    <n v="121"/>
    <n v="0"/>
    <n v="0"/>
    <n v="0"/>
    <n v="0"/>
    <n v="0"/>
    <n v="0"/>
    <n v="5880036.2580645159"/>
    <n v="191254.15384615384"/>
    <n v="0"/>
    <n v="0"/>
    <n v="0"/>
    <n v="6060356.6648936169"/>
    <n v="5880036.2580645159"/>
    <n v="6251610.8187397709"/>
  </r>
  <r>
    <x v="10"/>
    <s v="Edgecombe Community College"/>
    <s v="Met the criteria for Two-Year 3 in 2016-17."/>
    <n v="198491"/>
    <x v="7"/>
    <m/>
    <m/>
    <m/>
    <m/>
    <m/>
    <m/>
    <m/>
    <m/>
    <m/>
    <m/>
    <m/>
    <m/>
    <m/>
    <m/>
    <m/>
    <m/>
    <m/>
    <m/>
    <m/>
    <m/>
    <m/>
    <m/>
    <m/>
    <m/>
    <m/>
    <m/>
    <m/>
    <m/>
    <n v="25"/>
    <n v="48"/>
    <n v="2"/>
    <n v="0"/>
    <n v="0"/>
    <n v="0"/>
    <n v="19"/>
    <n v="0"/>
    <m/>
    <m/>
    <m/>
    <m/>
    <m/>
    <m/>
    <m/>
    <m/>
    <m/>
    <n v="0"/>
    <n v="4"/>
    <n v="9"/>
    <n v="2"/>
    <n v="0"/>
    <n v="0"/>
    <n v="0"/>
    <n v="6"/>
    <n v="1"/>
    <m/>
    <m/>
    <m/>
    <m/>
    <m/>
    <m/>
    <n v="2135918"/>
    <n v="2223792"/>
    <n v="556814"/>
    <m/>
    <m/>
    <n v="491958"/>
    <n v="0"/>
    <n v="0"/>
    <n v="0"/>
    <n v="0"/>
    <n v="0"/>
    <n v="0"/>
    <n v="473"/>
    <n v="432"/>
    <n v="0"/>
    <n v="0"/>
    <n v="128"/>
    <n v="93"/>
    <n v="0"/>
    <n v="0"/>
    <n v="0"/>
    <n v="0"/>
    <n v="0"/>
    <n v="0"/>
    <n v="4515.6828752642705"/>
    <n v="5147.666666666667"/>
    <n v="0"/>
    <n v="0"/>
    <n v="0"/>
    <n v="5289.8709677419356"/>
    <n v="0"/>
    <n v="0"/>
    <n v="0"/>
    <n v="0"/>
    <n v="0"/>
    <n v="0"/>
    <n v="40641.145877378432"/>
    <n v="46329"/>
    <n v="0"/>
    <n v="0"/>
    <n v="0"/>
    <n v="47608.838709677424"/>
    <n v="32232.63293723117"/>
    <n v="46549.661846496107"/>
    <n v="0"/>
    <n v="0"/>
    <n v="0"/>
    <n v="0"/>
    <n v="0"/>
    <n v="0"/>
    <n v="46"/>
    <n v="48"/>
    <n v="0"/>
    <n v="0"/>
    <n v="12"/>
    <n v="10"/>
    <n v="58"/>
    <n v="58"/>
    <n v="0"/>
    <n v="0"/>
    <n v="0"/>
    <n v="0"/>
    <n v="0"/>
    <n v="0"/>
    <n v="1869492.7103594078"/>
    <n v="2223792"/>
    <n v="0"/>
    <n v="0"/>
    <n v="0"/>
    <n v="476088.38709677424"/>
    <n v="1869492.7103594078"/>
    <n v="2699880.3870967743"/>
  </r>
  <r>
    <x v="10"/>
    <s v="Gaston College "/>
    <m/>
    <n v="198570"/>
    <x v="7"/>
    <m/>
    <m/>
    <m/>
    <m/>
    <m/>
    <m/>
    <m/>
    <m/>
    <m/>
    <m/>
    <m/>
    <m/>
    <m/>
    <m/>
    <m/>
    <m/>
    <m/>
    <m/>
    <m/>
    <m/>
    <m/>
    <m/>
    <m/>
    <m/>
    <m/>
    <m/>
    <m/>
    <m/>
    <m/>
    <m/>
    <m/>
    <m/>
    <m/>
    <m/>
    <m/>
    <m/>
    <m/>
    <m/>
    <m/>
    <m/>
    <m/>
    <m/>
    <m/>
    <m/>
    <m/>
    <n v="0"/>
    <n v="119"/>
    <n v="117"/>
    <n v="4"/>
    <n v="2"/>
    <n v="0"/>
    <n v="0"/>
    <n v="38"/>
    <n v="38"/>
    <m/>
    <m/>
    <m/>
    <m/>
    <m/>
    <m/>
    <m/>
    <m/>
    <m/>
    <m/>
    <n v="8697644"/>
    <n v="8723238"/>
    <n v="0"/>
    <n v="0"/>
    <n v="0"/>
    <n v="0"/>
    <n v="0"/>
    <n v="0"/>
    <n v="0"/>
    <n v="0"/>
    <n v="0"/>
    <n v="0"/>
    <n v="1567"/>
    <n v="1529"/>
    <n v="0"/>
    <n v="0"/>
    <n v="0"/>
    <n v="0"/>
    <n v="0"/>
    <n v="0"/>
    <n v="0"/>
    <n v="0"/>
    <n v="0"/>
    <n v="0"/>
    <n v="5550.5067007019779"/>
    <n v="5705.1916285153693"/>
    <n v="0"/>
    <n v="0"/>
    <n v="0"/>
    <n v="0"/>
    <n v="0"/>
    <n v="0"/>
    <n v="0"/>
    <n v="0"/>
    <n v="0"/>
    <n v="0"/>
    <n v="49954.560306317799"/>
    <n v="51346.724656638326"/>
    <n v="49954.560306317799"/>
    <n v="51346.724656638326"/>
    <n v="0"/>
    <n v="0"/>
    <n v="0"/>
    <n v="0"/>
    <n v="0"/>
    <n v="0"/>
    <n v="0"/>
    <n v="0"/>
    <n v="0"/>
    <n v="0"/>
    <n v="161"/>
    <n v="157"/>
    <n v="161"/>
    <n v="157"/>
    <n v="0"/>
    <n v="0"/>
    <n v="0"/>
    <n v="0"/>
    <n v="0"/>
    <n v="0"/>
    <n v="0"/>
    <n v="0"/>
    <n v="0"/>
    <n v="0"/>
    <n v="8042684.2093171654"/>
    <n v="8061435.7710922174"/>
    <n v="8042684.2093171654"/>
    <n v="8061435.7710922174"/>
  </r>
  <r>
    <x v="10"/>
    <s v="Johnston Community College"/>
    <m/>
    <n v="198774"/>
    <x v="7"/>
    <m/>
    <m/>
    <m/>
    <m/>
    <m/>
    <m/>
    <m/>
    <m/>
    <m/>
    <m/>
    <m/>
    <m/>
    <m/>
    <m/>
    <m/>
    <m/>
    <m/>
    <m/>
    <m/>
    <m/>
    <m/>
    <m/>
    <m/>
    <m/>
    <m/>
    <m/>
    <m/>
    <m/>
    <m/>
    <m/>
    <m/>
    <m/>
    <m/>
    <m/>
    <m/>
    <m/>
    <m/>
    <m/>
    <m/>
    <m/>
    <m/>
    <m/>
    <m/>
    <m/>
    <m/>
    <n v="0"/>
    <n v="98"/>
    <n v="95"/>
    <n v="0"/>
    <n v="0"/>
    <n v="0"/>
    <n v="0"/>
    <n v="11"/>
    <n v="12"/>
    <m/>
    <m/>
    <m/>
    <m/>
    <m/>
    <m/>
    <m/>
    <m/>
    <m/>
    <m/>
    <n v="6367269"/>
    <n v="6327511"/>
    <n v="0"/>
    <n v="0"/>
    <n v="0"/>
    <n v="0"/>
    <n v="0"/>
    <n v="0"/>
    <n v="0"/>
    <n v="0"/>
    <n v="0"/>
    <n v="0"/>
    <n v="1014"/>
    <n v="999"/>
    <n v="0"/>
    <n v="0"/>
    <n v="0"/>
    <n v="0"/>
    <n v="0"/>
    <n v="0"/>
    <n v="0"/>
    <n v="0"/>
    <n v="0"/>
    <n v="0"/>
    <n v="6279.3579881656806"/>
    <n v="6333.8448448448453"/>
    <n v="0"/>
    <n v="0"/>
    <n v="0"/>
    <n v="0"/>
    <n v="0"/>
    <n v="0"/>
    <n v="0"/>
    <n v="0"/>
    <n v="0"/>
    <n v="0"/>
    <n v="56514.221893491122"/>
    <n v="57004.603603603609"/>
    <n v="56514.221893491122"/>
    <n v="57004.603603603602"/>
    <n v="0"/>
    <n v="0"/>
    <n v="0"/>
    <n v="0"/>
    <n v="0"/>
    <n v="0"/>
    <n v="0"/>
    <n v="0"/>
    <n v="0"/>
    <n v="0"/>
    <n v="109"/>
    <n v="107"/>
    <n v="109"/>
    <n v="107"/>
    <n v="0"/>
    <n v="0"/>
    <n v="0"/>
    <n v="0"/>
    <n v="0"/>
    <n v="0"/>
    <n v="0"/>
    <n v="0"/>
    <n v="0"/>
    <n v="0"/>
    <n v="6160050.1863905322"/>
    <n v="6099492.5855855858"/>
    <n v="6160050.1863905322"/>
    <n v="6099492.5855855858"/>
  </r>
  <r>
    <x v="10"/>
    <s v="Lenoir Community College "/>
    <m/>
    <n v="198817"/>
    <x v="7"/>
    <m/>
    <m/>
    <m/>
    <m/>
    <m/>
    <m/>
    <m/>
    <m/>
    <m/>
    <m/>
    <m/>
    <m/>
    <m/>
    <m/>
    <m/>
    <m/>
    <m/>
    <m/>
    <m/>
    <m/>
    <m/>
    <m/>
    <m/>
    <m/>
    <m/>
    <m/>
    <m/>
    <m/>
    <m/>
    <m/>
    <m/>
    <m/>
    <m/>
    <m/>
    <m/>
    <m/>
    <m/>
    <m/>
    <m/>
    <m/>
    <m/>
    <m/>
    <m/>
    <m/>
    <m/>
    <n v="0"/>
    <n v="114"/>
    <n v="107"/>
    <n v="0"/>
    <n v="0"/>
    <n v="0"/>
    <n v="0"/>
    <n v="0"/>
    <n v="0"/>
    <m/>
    <m/>
    <m/>
    <m/>
    <m/>
    <m/>
    <m/>
    <m/>
    <m/>
    <m/>
    <n v="4968162"/>
    <n v="4748031"/>
    <n v="0"/>
    <n v="0"/>
    <n v="0"/>
    <n v="0"/>
    <n v="0"/>
    <n v="0"/>
    <n v="0"/>
    <n v="0"/>
    <n v="0"/>
    <n v="0"/>
    <n v="1026"/>
    <n v="963"/>
    <n v="0"/>
    <n v="0"/>
    <n v="0"/>
    <n v="0"/>
    <n v="0"/>
    <n v="0"/>
    <n v="0"/>
    <n v="0"/>
    <n v="0"/>
    <n v="0"/>
    <n v="4842.2631578947367"/>
    <n v="4930.4579439252338"/>
    <n v="0"/>
    <n v="0"/>
    <n v="0"/>
    <n v="0"/>
    <n v="0"/>
    <n v="0"/>
    <n v="0"/>
    <n v="0"/>
    <n v="0"/>
    <n v="0"/>
    <n v="43580.368421052626"/>
    <n v="44374.121495327105"/>
    <n v="43580.368421052626"/>
    <n v="44374.121495327105"/>
    <n v="0"/>
    <n v="0"/>
    <n v="0"/>
    <n v="0"/>
    <n v="0"/>
    <n v="0"/>
    <n v="0"/>
    <n v="0"/>
    <n v="0"/>
    <n v="0"/>
    <n v="114"/>
    <n v="107"/>
    <n v="114"/>
    <n v="107"/>
    <n v="0"/>
    <n v="0"/>
    <n v="0"/>
    <n v="0"/>
    <n v="0"/>
    <n v="0"/>
    <n v="0"/>
    <n v="0"/>
    <n v="0"/>
    <n v="0"/>
    <n v="4968161.9999999991"/>
    <n v="4748031"/>
    <n v="4968161.9999999991"/>
    <n v="4748031"/>
  </r>
  <r>
    <x v="10"/>
    <s v="Mitchell Community College "/>
    <m/>
    <n v="198987"/>
    <x v="7"/>
    <m/>
    <m/>
    <m/>
    <m/>
    <m/>
    <m/>
    <m/>
    <m/>
    <m/>
    <m/>
    <m/>
    <m/>
    <m/>
    <m/>
    <m/>
    <m/>
    <m/>
    <m/>
    <m/>
    <m/>
    <m/>
    <m/>
    <m/>
    <m/>
    <m/>
    <m/>
    <m/>
    <m/>
    <m/>
    <m/>
    <m/>
    <m/>
    <m/>
    <m/>
    <m/>
    <m/>
    <m/>
    <m/>
    <m/>
    <m/>
    <m/>
    <m/>
    <m/>
    <m/>
    <m/>
    <n v="1"/>
    <n v="0"/>
    <n v="0"/>
    <n v="84"/>
    <n v="79"/>
    <n v="1"/>
    <n v="3"/>
    <n v="0"/>
    <n v="0"/>
    <m/>
    <m/>
    <m/>
    <m/>
    <m/>
    <m/>
    <m/>
    <m/>
    <m/>
    <m/>
    <n v="4466219"/>
    <n v="4351114"/>
    <n v="0"/>
    <n v="0"/>
    <n v="0"/>
    <n v="0"/>
    <n v="0"/>
    <n v="0"/>
    <n v="0"/>
    <n v="0"/>
    <n v="0"/>
    <n v="0"/>
    <n v="851"/>
    <n v="823"/>
    <n v="0"/>
    <n v="0"/>
    <n v="0"/>
    <n v="0"/>
    <n v="0"/>
    <n v="0"/>
    <n v="0"/>
    <n v="0"/>
    <n v="0"/>
    <n v="0"/>
    <n v="5248.2009400705056"/>
    <n v="5286.8942891859051"/>
    <n v="0"/>
    <n v="0"/>
    <n v="0"/>
    <n v="0"/>
    <n v="0"/>
    <n v="0"/>
    <n v="0"/>
    <n v="0"/>
    <n v="0"/>
    <n v="0"/>
    <n v="47233.808460634551"/>
    <n v="47582.048602673145"/>
    <n v="47233.808460634551"/>
    <n v="47582.048602673145"/>
    <n v="0"/>
    <n v="0"/>
    <n v="0"/>
    <n v="0"/>
    <n v="0"/>
    <n v="0"/>
    <n v="0"/>
    <n v="0"/>
    <n v="0"/>
    <n v="0"/>
    <n v="85"/>
    <n v="82"/>
    <n v="85"/>
    <n v="82"/>
    <n v="0"/>
    <n v="0"/>
    <n v="0"/>
    <n v="0"/>
    <n v="0"/>
    <n v="0"/>
    <n v="0"/>
    <n v="0"/>
    <n v="0"/>
    <n v="0"/>
    <n v="4014873.719153937"/>
    <n v="3901727.9854191979"/>
    <n v="4014873.719153937"/>
    <n v="3901727.9854191979"/>
  </r>
  <r>
    <x v="10"/>
    <s v="Nash Community College"/>
    <m/>
    <n v="199087"/>
    <x v="7"/>
    <m/>
    <m/>
    <m/>
    <m/>
    <m/>
    <m/>
    <m/>
    <m/>
    <m/>
    <m/>
    <m/>
    <m/>
    <m/>
    <m/>
    <m/>
    <m/>
    <m/>
    <m/>
    <m/>
    <m/>
    <m/>
    <m/>
    <m/>
    <m/>
    <m/>
    <m/>
    <m/>
    <m/>
    <n v="0"/>
    <n v="0"/>
    <n v="50"/>
    <n v="51"/>
    <n v="1"/>
    <n v="2"/>
    <n v="68"/>
    <n v="54"/>
    <m/>
    <m/>
    <m/>
    <m/>
    <m/>
    <m/>
    <m/>
    <m/>
    <m/>
    <m/>
    <m/>
    <m/>
    <m/>
    <m/>
    <m/>
    <m/>
    <m/>
    <m/>
    <m/>
    <m/>
    <m/>
    <m/>
    <m/>
    <m/>
    <n v="6357058"/>
    <n v="6154595"/>
    <m/>
    <m/>
    <m/>
    <m/>
    <n v="0"/>
    <n v="0"/>
    <n v="0"/>
    <n v="0"/>
    <n v="0"/>
    <n v="0"/>
    <n v="1327"/>
    <n v="1180"/>
    <n v="0"/>
    <n v="0"/>
    <n v="0"/>
    <n v="0"/>
    <n v="0"/>
    <n v="0"/>
    <n v="0"/>
    <n v="0"/>
    <n v="0"/>
    <n v="0"/>
    <n v="4790.5486058779197"/>
    <n v="5215.7584745762715"/>
    <n v="0"/>
    <n v="0"/>
    <n v="0"/>
    <n v="0"/>
    <n v="0"/>
    <n v="0"/>
    <n v="0"/>
    <n v="0"/>
    <n v="0"/>
    <n v="0"/>
    <n v="43114.937452901278"/>
    <n v="46941.826271186445"/>
    <n v="0"/>
    <n v="0"/>
    <n v="0"/>
    <n v="0"/>
    <n v="43114.937452901278"/>
    <n v="46941.826271186445"/>
    <n v="0"/>
    <n v="0"/>
    <n v="0"/>
    <n v="0"/>
    <n v="0"/>
    <n v="0"/>
    <n v="119"/>
    <n v="107"/>
    <n v="0"/>
    <n v="0"/>
    <n v="0"/>
    <n v="0"/>
    <n v="119"/>
    <n v="107"/>
    <n v="0"/>
    <n v="0"/>
    <n v="0"/>
    <n v="0"/>
    <n v="0"/>
    <n v="0"/>
    <n v="5130677.5568952523"/>
    <n v="5022775.4110169495"/>
    <n v="0"/>
    <n v="0"/>
    <n v="0"/>
    <n v="0"/>
    <n v="5130677.5568952523"/>
    <n v="5022775.4110169495"/>
  </r>
  <r>
    <x v="10"/>
    <s v="Randolph Community College"/>
    <m/>
    <n v="199421"/>
    <x v="7"/>
    <m/>
    <m/>
    <m/>
    <m/>
    <m/>
    <m/>
    <m/>
    <m/>
    <m/>
    <m/>
    <m/>
    <m/>
    <m/>
    <m/>
    <m/>
    <m/>
    <m/>
    <m/>
    <m/>
    <m/>
    <m/>
    <m/>
    <m/>
    <m/>
    <m/>
    <m/>
    <m/>
    <m/>
    <m/>
    <m/>
    <m/>
    <m/>
    <m/>
    <m/>
    <m/>
    <m/>
    <m/>
    <m/>
    <m/>
    <m/>
    <m/>
    <m/>
    <m/>
    <m/>
    <m/>
    <n v="0"/>
    <n v="30"/>
    <n v="34"/>
    <n v="11"/>
    <n v="11"/>
    <n v="0"/>
    <n v="0"/>
    <n v="41"/>
    <n v="44"/>
    <m/>
    <m/>
    <m/>
    <m/>
    <m/>
    <m/>
    <m/>
    <m/>
    <m/>
    <m/>
    <n v="4421866"/>
    <n v="4760928"/>
    <n v="0"/>
    <n v="0"/>
    <n v="0"/>
    <n v="0"/>
    <n v="0"/>
    <n v="0"/>
    <n v="0"/>
    <n v="0"/>
    <n v="0"/>
    <n v="0"/>
    <n v="872"/>
    <n v="944"/>
    <n v="0"/>
    <n v="0"/>
    <n v="0"/>
    <n v="0"/>
    <n v="0"/>
    <n v="0"/>
    <n v="0"/>
    <n v="0"/>
    <n v="0"/>
    <n v="0"/>
    <n v="5070.9472477064219"/>
    <n v="5043.3559322033898"/>
    <n v="0"/>
    <n v="0"/>
    <n v="0"/>
    <n v="0"/>
    <n v="0"/>
    <n v="0"/>
    <n v="0"/>
    <n v="0"/>
    <n v="0"/>
    <n v="0"/>
    <n v="45638.525229357794"/>
    <n v="45390.203389830509"/>
    <n v="45638.525229357794"/>
    <n v="45390.203389830509"/>
    <n v="0"/>
    <n v="0"/>
    <n v="0"/>
    <n v="0"/>
    <n v="0"/>
    <n v="0"/>
    <n v="0"/>
    <n v="0"/>
    <n v="0"/>
    <n v="0"/>
    <n v="82"/>
    <n v="89"/>
    <n v="82"/>
    <n v="89"/>
    <n v="0"/>
    <n v="0"/>
    <n v="0"/>
    <n v="0"/>
    <n v="0"/>
    <n v="0"/>
    <n v="0"/>
    <n v="0"/>
    <n v="0"/>
    <n v="0"/>
    <n v="3742359.0688073393"/>
    <n v="4039728.1016949154"/>
    <n v="3742359.0688073393"/>
    <n v="4039728.1016949154"/>
  </r>
  <r>
    <x v="10"/>
    <s v="Richmond Community College"/>
    <m/>
    <n v="199449"/>
    <x v="7"/>
    <m/>
    <m/>
    <m/>
    <m/>
    <m/>
    <m/>
    <m/>
    <m/>
    <m/>
    <m/>
    <m/>
    <m/>
    <m/>
    <m/>
    <m/>
    <m/>
    <m/>
    <m/>
    <m/>
    <m/>
    <m/>
    <m/>
    <m/>
    <m/>
    <m/>
    <m/>
    <m/>
    <m/>
    <m/>
    <m/>
    <m/>
    <m/>
    <m/>
    <m/>
    <m/>
    <m/>
    <m/>
    <m/>
    <m/>
    <m/>
    <m/>
    <m/>
    <m/>
    <m/>
    <m/>
    <n v="0"/>
    <n v="65"/>
    <n v="65"/>
    <n v="0"/>
    <n v="0"/>
    <n v="0"/>
    <n v="0"/>
    <n v="27"/>
    <n v="27"/>
    <m/>
    <m/>
    <m/>
    <m/>
    <m/>
    <m/>
    <m/>
    <m/>
    <m/>
    <m/>
    <n v="5299500"/>
    <n v="5295881"/>
    <n v="0"/>
    <n v="0"/>
    <n v="0"/>
    <n v="0"/>
    <n v="0"/>
    <n v="0"/>
    <n v="0"/>
    <n v="0"/>
    <n v="0"/>
    <n v="0"/>
    <n v="909"/>
    <n v="909"/>
    <n v="0"/>
    <n v="0"/>
    <n v="0"/>
    <n v="0"/>
    <n v="0"/>
    <n v="0"/>
    <n v="0"/>
    <n v="0"/>
    <n v="0"/>
    <n v="0"/>
    <n v="5830.0330033003302"/>
    <n v="5826.0517051705174"/>
    <n v="0"/>
    <n v="0"/>
    <n v="0"/>
    <n v="0"/>
    <n v="0"/>
    <n v="0"/>
    <n v="0"/>
    <n v="0"/>
    <n v="0"/>
    <n v="0"/>
    <n v="52470.297029702968"/>
    <n v="52434.465346534656"/>
    <n v="52470.297029702968"/>
    <n v="52434.465346534656"/>
    <n v="0"/>
    <n v="0"/>
    <n v="0"/>
    <n v="0"/>
    <n v="0"/>
    <n v="0"/>
    <n v="0"/>
    <n v="0"/>
    <n v="0"/>
    <n v="0"/>
    <n v="92"/>
    <n v="92"/>
    <n v="92"/>
    <n v="92"/>
    <n v="0"/>
    <n v="0"/>
    <n v="0"/>
    <n v="0"/>
    <n v="0"/>
    <n v="0"/>
    <n v="0"/>
    <n v="0"/>
    <n v="0"/>
    <n v="0"/>
    <n v="4827267.3267326728"/>
    <n v="4823970.8118811883"/>
    <n v="4827267.3267326728"/>
    <n v="4823970.8118811883"/>
  </r>
  <r>
    <x v="10"/>
    <s v="Robeson Community College"/>
    <m/>
    <n v="199476"/>
    <x v="7"/>
    <m/>
    <m/>
    <m/>
    <m/>
    <m/>
    <m/>
    <m/>
    <m/>
    <m/>
    <m/>
    <m/>
    <m/>
    <m/>
    <m/>
    <m/>
    <m/>
    <m/>
    <m/>
    <m/>
    <m/>
    <m/>
    <m/>
    <m/>
    <m/>
    <m/>
    <m/>
    <m/>
    <m/>
    <n v="12"/>
    <n v="13"/>
    <n v="31"/>
    <n v="26"/>
    <n v="0"/>
    <n v="3"/>
    <n v="40"/>
    <n v="35"/>
    <m/>
    <m/>
    <m/>
    <m/>
    <m/>
    <m/>
    <m/>
    <m/>
    <m/>
    <m/>
    <m/>
    <m/>
    <m/>
    <m/>
    <m/>
    <m/>
    <m/>
    <m/>
    <m/>
    <m/>
    <m/>
    <m/>
    <m/>
    <m/>
    <n v="5089126"/>
    <n v="4770440"/>
    <m/>
    <m/>
    <m/>
    <m/>
    <n v="0"/>
    <n v="0"/>
    <n v="0"/>
    <n v="0"/>
    <n v="0"/>
    <n v="0"/>
    <n v="898"/>
    <n v="830"/>
    <n v="0"/>
    <n v="0"/>
    <n v="0"/>
    <n v="0"/>
    <n v="0"/>
    <n v="0"/>
    <n v="0"/>
    <n v="0"/>
    <n v="0"/>
    <n v="0"/>
    <n v="5667.178173719376"/>
    <n v="5747.5180722891564"/>
    <n v="0"/>
    <n v="0"/>
    <n v="0"/>
    <n v="0"/>
    <n v="0"/>
    <n v="0"/>
    <n v="0"/>
    <n v="0"/>
    <n v="0"/>
    <n v="0"/>
    <n v="51004.603563474382"/>
    <n v="51727.662650602404"/>
    <n v="0"/>
    <n v="0"/>
    <n v="0"/>
    <n v="0"/>
    <n v="51004.603563474382"/>
    <n v="51727.662650602404"/>
    <n v="0"/>
    <n v="0"/>
    <n v="0"/>
    <n v="0"/>
    <n v="0"/>
    <n v="0"/>
    <n v="83"/>
    <n v="77"/>
    <n v="0"/>
    <n v="0"/>
    <n v="0"/>
    <n v="0"/>
    <n v="83"/>
    <n v="77"/>
    <n v="0"/>
    <n v="0"/>
    <n v="0"/>
    <n v="0"/>
    <n v="0"/>
    <n v="0"/>
    <n v="4233382.0957683735"/>
    <n v="3983030.0240963851"/>
    <n v="0"/>
    <n v="0"/>
    <n v="0"/>
    <n v="0"/>
    <n v="4233382.0957683735"/>
    <n v="3983030.0240963851"/>
  </r>
  <r>
    <x v="10"/>
    <s v="Sandhills Community College "/>
    <m/>
    <n v="199634"/>
    <x v="7"/>
    <m/>
    <m/>
    <m/>
    <m/>
    <m/>
    <m/>
    <m/>
    <m/>
    <m/>
    <m/>
    <m/>
    <m/>
    <m/>
    <m/>
    <m/>
    <m/>
    <m/>
    <m/>
    <m/>
    <m/>
    <m/>
    <m/>
    <m/>
    <m/>
    <m/>
    <m/>
    <m/>
    <m/>
    <m/>
    <m/>
    <m/>
    <m/>
    <m/>
    <m/>
    <m/>
    <m/>
    <m/>
    <m/>
    <m/>
    <m/>
    <m/>
    <m/>
    <m/>
    <m/>
    <m/>
    <n v="0"/>
    <n v="120"/>
    <n v="26"/>
    <n v="0"/>
    <n v="16"/>
    <n v="0"/>
    <n v="0"/>
    <n v="0"/>
    <n v="75"/>
    <m/>
    <m/>
    <m/>
    <m/>
    <m/>
    <m/>
    <m/>
    <m/>
    <m/>
    <m/>
    <n v="5796010"/>
    <n v="6653341"/>
    <n v="0"/>
    <n v="0"/>
    <n v="0"/>
    <n v="0"/>
    <n v="0"/>
    <n v="0"/>
    <n v="0"/>
    <n v="0"/>
    <n v="0"/>
    <n v="0"/>
    <n v="1080"/>
    <n v="1294"/>
    <n v="0"/>
    <n v="0"/>
    <n v="0"/>
    <n v="0"/>
    <n v="0"/>
    <n v="0"/>
    <n v="0"/>
    <n v="0"/>
    <n v="0"/>
    <n v="0"/>
    <n v="5366.6759259259261"/>
    <n v="5141.6854714064912"/>
    <n v="0"/>
    <n v="0"/>
    <n v="0"/>
    <n v="0"/>
    <n v="0"/>
    <n v="0"/>
    <n v="0"/>
    <n v="0"/>
    <n v="0"/>
    <n v="0"/>
    <n v="48300.083333333336"/>
    <n v="46275.16924265842"/>
    <n v="48300.083333333336"/>
    <n v="46275.16924265842"/>
    <n v="0"/>
    <n v="0"/>
    <n v="0"/>
    <n v="0"/>
    <n v="0"/>
    <n v="0"/>
    <n v="0"/>
    <n v="0"/>
    <n v="0"/>
    <n v="0"/>
    <n v="120"/>
    <n v="117"/>
    <n v="120"/>
    <n v="117"/>
    <n v="0"/>
    <n v="0"/>
    <n v="0"/>
    <n v="0"/>
    <n v="0"/>
    <n v="0"/>
    <n v="0"/>
    <n v="0"/>
    <n v="0"/>
    <n v="0"/>
    <n v="5796010"/>
    <n v="5414194.8013910353"/>
    <n v="5796010"/>
    <n v="5414194.8013910353"/>
  </r>
  <r>
    <x v="10"/>
    <s v="Stanly Community College"/>
    <m/>
    <n v="199740"/>
    <x v="7"/>
    <m/>
    <m/>
    <m/>
    <m/>
    <m/>
    <m/>
    <m/>
    <m/>
    <m/>
    <m/>
    <m/>
    <m/>
    <m/>
    <m/>
    <m/>
    <m/>
    <m/>
    <m/>
    <m/>
    <m/>
    <m/>
    <m/>
    <m/>
    <m/>
    <m/>
    <m/>
    <m/>
    <m/>
    <n v="24"/>
    <n v="23"/>
    <n v="1"/>
    <n v="1"/>
    <n v="0"/>
    <n v="0"/>
    <n v="52"/>
    <n v="55"/>
    <m/>
    <m/>
    <m/>
    <m/>
    <m/>
    <m/>
    <m/>
    <m/>
    <m/>
    <m/>
    <m/>
    <m/>
    <m/>
    <m/>
    <m/>
    <m/>
    <m/>
    <m/>
    <m/>
    <m/>
    <m/>
    <m/>
    <m/>
    <m/>
    <n v="4228751"/>
    <n v="4360183"/>
    <m/>
    <m/>
    <m/>
    <m/>
    <n v="0"/>
    <n v="0"/>
    <n v="0"/>
    <n v="0"/>
    <n v="0"/>
    <n v="0"/>
    <n v="850"/>
    <n v="877"/>
    <n v="0"/>
    <n v="0"/>
    <n v="0"/>
    <n v="0"/>
    <n v="0"/>
    <n v="0"/>
    <n v="0"/>
    <n v="0"/>
    <n v="0"/>
    <n v="0"/>
    <n v="4975.0011764705887"/>
    <n v="4971.7023945267956"/>
    <n v="0"/>
    <n v="0"/>
    <n v="0"/>
    <n v="0"/>
    <n v="0"/>
    <n v="0"/>
    <n v="0"/>
    <n v="0"/>
    <n v="0"/>
    <n v="0"/>
    <n v="44775.010588235295"/>
    <n v="44745.321550741159"/>
    <n v="0"/>
    <n v="0"/>
    <n v="0"/>
    <n v="0"/>
    <n v="44775.010588235295"/>
    <n v="44745.321550741159"/>
    <n v="0"/>
    <n v="0"/>
    <n v="0"/>
    <n v="0"/>
    <n v="0"/>
    <n v="0"/>
    <n v="77"/>
    <n v="79"/>
    <n v="0"/>
    <n v="0"/>
    <n v="0"/>
    <n v="0"/>
    <n v="77"/>
    <n v="79"/>
    <n v="0"/>
    <n v="0"/>
    <n v="0"/>
    <n v="0"/>
    <n v="0"/>
    <n v="0"/>
    <n v="3447675.8152941177"/>
    <n v="3534880.4025085517"/>
    <n v="0"/>
    <n v="0"/>
    <n v="0"/>
    <n v="0"/>
    <n v="3447675.8152941177"/>
    <n v="3534880.4025085517"/>
  </r>
  <r>
    <x v="10"/>
    <s v="Surry Community College "/>
    <m/>
    <n v="199768"/>
    <x v="7"/>
    <m/>
    <m/>
    <m/>
    <m/>
    <m/>
    <m/>
    <m/>
    <m/>
    <m/>
    <m/>
    <m/>
    <m/>
    <m/>
    <m/>
    <m/>
    <m/>
    <m/>
    <m/>
    <m/>
    <m/>
    <m/>
    <m/>
    <m/>
    <m/>
    <m/>
    <m/>
    <m/>
    <m/>
    <m/>
    <m/>
    <m/>
    <m/>
    <m/>
    <m/>
    <m/>
    <m/>
    <m/>
    <m/>
    <m/>
    <m/>
    <m/>
    <m/>
    <m/>
    <m/>
    <m/>
    <n v="0"/>
    <n v="88"/>
    <n v="93"/>
    <n v="0"/>
    <n v="0"/>
    <n v="0"/>
    <n v="0"/>
    <n v="12"/>
    <n v="11"/>
    <m/>
    <m/>
    <m/>
    <m/>
    <m/>
    <m/>
    <m/>
    <m/>
    <m/>
    <m/>
    <n v="4892900"/>
    <n v="5216100"/>
    <n v="0"/>
    <n v="0"/>
    <n v="0"/>
    <n v="0"/>
    <n v="0"/>
    <n v="0"/>
    <n v="0"/>
    <n v="0"/>
    <n v="0"/>
    <n v="0"/>
    <n v="936"/>
    <n v="969"/>
    <n v="0"/>
    <n v="0"/>
    <n v="0"/>
    <n v="0"/>
    <n v="0"/>
    <n v="0"/>
    <n v="0"/>
    <n v="0"/>
    <n v="0"/>
    <n v="0"/>
    <n v="5227.4572649572647"/>
    <n v="5382.9721362229102"/>
    <n v="0"/>
    <n v="0"/>
    <n v="0"/>
    <n v="0"/>
    <n v="0"/>
    <n v="0"/>
    <n v="0"/>
    <n v="0"/>
    <n v="0"/>
    <n v="0"/>
    <n v="47047.115384615383"/>
    <n v="48446.749226006192"/>
    <n v="47047.115384615383"/>
    <n v="48446.749226006199"/>
    <n v="0"/>
    <n v="0"/>
    <n v="0"/>
    <n v="0"/>
    <n v="0"/>
    <n v="0"/>
    <n v="0"/>
    <n v="0"/>
    <n v="0"/>
    <n v="0"/>
    <n v="100"/>
    <n v="104"/>
    <n v="100"/>
    <n v="104"/>
    <n v="0"/>
    <n v="0"/>
    <n v="0"/>
    <n v="0"/>
    <n v="0"/>
    <n v="0"/>
    <n v="0"/>
    <n v="0"/>
    <n v="0"/>
    <n v="0"/>
    <n v="4704711.538461538"/>
    <n v="5038461.9195046443"/>
    <n v="4704711.538461538"/>
    <n v="5038461.9195046443"/>
  </r>
  <r>
    <x v="10"/>
    <s v="Vance-Granville Community College "/>
    <m/>
    <n v="199838"/>
    <x v="7"/>
    <m/>
    <m/>
    <m/>
    <m/>
    <m/>
    <m/>
    <m/>
    <m/>
    <m/>
    <m/>
    <m/>
    <m/>
    <m/>
    <m/>
    <m/>
    <m/>
    <m/>
    <m/>
    <m/>
    <m/>
    <m/>
    <m/>
    <m/>
    <m/>
    <m/>
    <m/>
    <m/>
    <m/>
    <n v="63"/>
    <n v="1"/>
    <n v="9"/>
    <n v="0"/>
    <n v="7"/>
    <n v="0"/>
    <n v="52"/>
    <n v="0"/>
    <m/>
    <m/>
    <m/>
    <m/>
    <m/>
    <m/>
    <m/>
    <m/>
    <m/>
    <n v="0"/>
    <m/>
    <n v="62"/>
    <m/>
    <n v="8"/>
    <m/>
    <n v="2"/>
    <m/>
    <n v="32"/>
    <m/>
    <m/>
    <m/>
    <m/>
    <m/>
    <m/>
    <n v="5621882"/>
    <n v="36216"/>
    <m/>
    <m/>
    <m/>
    <n v="5149448"/>
    <n v="0"/>
    <n v="0"/>
    <n v="0"/>
    <n v="0"/>
    <n v="0"/>
    <n v="0"/>
    <n v="1358"/>
    <n v="9"/>
    <n v="0"/>
    <n v="0"/>
    <n v="0"/>
    <n v="1044"/>
    <n v="0"/>
    <n v="0"/>
    <n v="0"/>
    <n v="0"/>
    <n v="0"/>
    <n v="0"/>
    <n v="4139.8247422680415"/>
    <n v="4024"/>
    <n v="0"/>
    <n v="0"/>
    <n v="0"/>
    <n v="4932.4214559386974"/>
    <n v="0"/>
    <n v="0"/>
    <n v="0"/>
    <n v="0"/>
    <n v="0"/>
    <n v="0"/>
    <n v="37258.422680412375"/>
    <n v="36216"/>
    <n v="0"/>
    <n v="0"/>
    <n v="0"/>
    <n v="44391.793103448275"/>
    <n v="37258.422680412375"/>
    <n v="44313.928407224957"/>
    <n v="0"/>
    <n v="0"/>
    <n v="0"/>
    <n v="0"/>
    <n v="0"/>
    <n v="0"/>
    <n v="131"/>
    <n v="1"/>
    <n v="0"/>
    <n v="0"/>
    <n v="0"/>
    <n v="104"/>
    <n v="131"/>
    <n v="105"/>
    <n v="0"/>
    <n v="0"/>
    <n v="0"/>
    <n v="0"/>
    <n v="0"/>
    <n v="0"/>
    <n v="4880853.3711340213"/>
    <n v="36216"/>
    <n v="0"/>
    <n v="0"/>
    <n v="0"/>
    <n v="4616746.4827586208"/>
    <n v="4880853.3711340213"/>
    <n v="4652962.4827586208"/>
  </r>
  <r>
    <x v="10"/>
    <s v="Wayne Community College"/>
    <m/>
    <n v="199892"/>
    <x v="7"/>
    <m/>
    <m/>
    <m/>
    <m/>
    <m/>
    <m/>
    <m/>
    <m/>
    <m/>
    <m/>
    <m/>
    <m/>
    <m/>
    <m/>
    <m/>
    <m/>
    <m/>
    <m/>
    <m/>
    <m/>
    <m/>
    <m/>
    <m/>
    <m/>
    <m/>
    <m/>
    <m/>
    <m/>
    <n v="0"/>
    <n v="0"/>
    <n v="0"/>
    <n v="0"/>
    <n v="0"/>
    <n v="0"/>
    <n v="1"/>
    <n v="1"/>
    <m/>
    <m/>
    <m/>
    <m/>
    <m/>
    <m/>
    <m/>
    <m/>
    <m/>
    <n v="0"/>
    <n v="48"/>
    <n v="50"/>
    <n v="2"/>
    <n v="2"/>
    <n v="1"/>
    <n v="2"/>
    <n v="77"/>
    <n v="70"/>
    <m/>
    <m/>
    <m/>
    <m/>
    <m/>
    <m/>
    <n v="57348"/>
    <n v="58788"/>
    <m/>
    <m/>
    <n v="6828998"/>
    <n v="6761226"/>
    <n v="0"/>
    <n v="0"/>
    <n v="0"/>
    <n v="0"/>
    <n v="0"/>
    <n v="0"/>
    <n v="12"/>
    <n v="12"/>
    <n v="0"/>
    <n v="0"/>
    <n v="1387"/>
    <n v="1332"/>
    <n v="0"/>
    <n v="0"/>
    <n v="0"/>
    <n v="0"/>
    <n v="0"/>
    <n v="0"/>
    <n v="4779"/>
    <n v="4899"/>
    <n v="0"/>
    <n v="0"/>
    <n v="4923.5746214852197"/>
    <n v="5075.9954954954956"/>
    <n v="0"/>
    <n v="0"/>
    <n v="0"/>
    <n v="0"/>
    <n v="0"/>
    <n v="0"/>
    <n v="43011"/>
    <n v="44091"/>
    <n v="0"/>
    <n v="0"/>
    <n v="44312.171593366977"/>
    <n v="45683.95945945946"/>
    <n v="44302.084991868011"/>
    <n v="45671.215783783788"/>
    <n v="0"/>
    <n v="0"/>
    <n v="0"/>
    <n v="0"/>
    <n v="0"/>
    <n v="0"/>
    <n v="1"/>
    <n v="1"/>
    <n v="0"/>
    <n v="0"/>
    <n v="128"/>
    <n v="124"/>
    <n v="129"/>
    <n v="125"/>
    <n v="0"/>
    <n v="0"/>
    <n v="0"/>
    <n v="0"/>
    <n v="0"/>
    <n v="0"/>
    <n v="43011"/>
    <n v="44091"/>
    <n v="0"/>
    <n v="0"/>
    <n v="5671957.963950973"/>
    <n v="5664810.9729729732"/>
    <n v="5714968.963950973"/>
    <n v="5708901.9729729732"/>
  </r>
  <r>
    <x v="10"/>
    <s v="Western Piedmont Community College "/>
    <s v="Met the criteria for Two-Year 3 in 2015-16 and 2016-17."/>
    <n v="199908"/>
    <x v="7"/>
    <m/>
    <m/>
    <m/>
    <m/>
    <m/>
    <m/>
    <m/>
    <m/>
    <m/>
    <m/>
    <m/>
    <m/>
    <m/>
    <m/>
    <m/>
    <m/>
    <m/>
    <m/>
    <m/>
    <m/>
    <m/>
    <m/>
    <m/>
    <m/>
    <m/>
    <m/>
    <m/>
    <m/>
    <m/>
    <m/>
    <m/>
    <m/>
    <m/>
    <m/>
    <m/>
    <m/>
    <m/>
    <m/>
    <m/>
    <m/>
    <m/>
    <m/>
    <m/>
    <m/>
    <m/>
    <n v="0"/>
    <n v="71"/>
    <n v="68"/>
    <n v="0"/>
    <n v="0"/>
    <n v="0"/>
    <n v="0"/>
    <n v="1"/>
    <n v="0"/>
    <m/>
    <m/>
    <m/>
    <m/>
    <m/>
    <m/>
    <m/>
    <m/>
    <m/>
    <m/>
    <n v="3626544"/>
    <n v="3418641"/>
    <n v="0"/>
    <n v="0"/>
    <n v="0"/>
    <n v="0"/>
    <n v="0"/>
    <n v="0"/>
    <n v="0"/>
    <n v="0"/>
    <n v="0"/>
    <n v="0"/>
    <n v="651"/>
    <n v="612"/>
    <n v="0"/>
    <n v="0"/>
    <n v="0"/>
    <n v="0"/>
    <n v="0"/>
    <n v="0"/>
    <n v="0"/>
    <n v="0"/>
    <n v="0"/>
    <n v="0"/>
    <n v="5570.7281105990787"/>
    <n v="5586.0147058823532"/>
    <n v="0"/>
    <n v="0"/>
    <n v="0"/>
    <n v="0"/>
    <n v="0"/>
    <n v="0"/>
    <n v="0"/>
    <n v="0"/>
    <n v="0"/>
    <n v="0"/>
    <n v="50136.552995391707"/>
    <n v="50274.132352941175"/>
    <n v="50136.552995391707"/>
    <n v="50274.132352941175"/>
    <n v="0"/>
    <n v="0"/>
    <n v="0"/>
    <n v="0"/>
    <n v="0"/>
    <n v="0"/>
    <n v="0"/>
    <n v="0"/>
    <n v="0"/>
    <n v="0"/>
    <n v="72"/>
    <n v="68"/>
    <n v="72"/>
    <n v="68"/>
    <n v="0"/>
    <n v="0"/>
    <n v="0"/>
    <n v="0"/>
    <n v="0"/>
    <n v="0"/>
    <n v="0"/>
    <n v="0"/>
    <n v="0"/>
    <n v="0"/>
    <n v="3609831.8156682029"/>
    <n v="3418641"/>
    <n v="3609831.8156682029"/>
    <n v="3418641"/>
  </r>
  <r>
    <x v="10"/>
    <s v="Wilkes Community College "/>
    <m/>
    <n v="199926"/>
    <x v="7"/>
    <m/>
    <m/>
    <m/>
    <m/>
    <m/>
    <m/>
    <m/>
    <m/>
    <m/>
    <m/>
    <m/>
    <m/>
    <m/>
    <m/>
    <m/>
    <m/>
    <m/>
    <m/>
    <m/>
    <m/>
    <m/>
    <m/>
    <m/>
    <m/>
    <m/>
    <m/>
    <m/>
    <m/>
    <n v="52"/>
    <m/>
    <n v="10"/>
    <m/>
    <n v="2"/>
    <m/>
    <n v="38"/>
    <m/>
    <m/>
    <m/>
    <m/>
    <m/>
    <m/>
    <m/>
    <m/>
    <m/>
    <m/>
    <n v="0"/>
    <m/>
    <n v="40"/>
    <m/>
    <n v="11"/>
    <m/>
    <n v="1"/>
    <m/>
    <n v="46"/>
    <m/>
    <m/>
    <m/>
    <m/>
    <m/>
    <m/>
    <n v="5096037"/>
    <m/>
    <m/>
    <m/>
    <m/>
    <n v="5108997"/>
    <n v="0"/>
    <n v="0"/>
    <n v="0"/>
    <n v="0"/>
    <n v="0"/>
    <n v="0"/>
    <n v="1046"/>
    <n v="0"/>
    <n v="0"/>
    <n v="0"/>
    <n v="0"/>
    <n v="1033"/>
    <n v="0"/>
    <n v="0"/>
    <n v="0"/>
    <n v="0"/>
    <n v="0"/>
    <n v="0"/>
    <n v="4871.9282982791583"/>
    <n v="0"/>
    <n v="0"/>
    <n v="0"/>
    <n v="0"/>
    <n v="4945.7860600193608"/>
    <n v="0"/>
    <n v="0"/>
    <n v="0"/>
    <n v="0"/>
    <n v="0"/>
    <n v="0"/>
    <n v="43847.354684512422"/>
    <n v="0"/>
    <n v="0"/>
    <n v="0"/>
    <n v="0"/>
    <n v="44512.074540174246"/>
    <n v="43847.354684512422"/>
    <n v="44512.074540174246"/>
    <n v="0"/>
    <n v="0"/>
    <n v="0"/>
    <n v="0"/>
    <n v="0"/>
    <n v="0"/>
    <n v="102"/>
    <n v="0"/>
    <n v="0"/>
    <n v="0"/>
    <n v="0"/>
    <n v="98"/>
    <n v="102"/>
    <n v="98"/>
    <n v="0"/>
    <n v="0"/>
    <n v="0"/>
    <n v="0"/>
    <n v="0"/>
    <n v="0"/>
    <n v="4472430.1778202672"/>
    <n v="0"/>
    <n v="0"/>
    <n v="0"/>
    <n v="0"/>
    <n v="4362183.3049370758"/>
    <n v="4472430.1778202672"/>
    <n v="4362183.3049370758"/>
  </r>
  <r>
    <x v="10"/>
    <s v="Beaufort County Community College "/>
    <m/>
    <n v="197966"/>
    <x v="9"/>
    <m/>
    <m/>
    <m/>
    <m/>
    <m/>
    <m/>
    <m/>
    <m/>
    <m/>
    <m/>
    <m/>
    <m/>
    <m/>
    <m/>
    <m/>
    <m/>
    <m/>
    <m/>
    <m/>
    <m/>
    <m/>
    <m/>
    <m/>
    <m/>
    <m/>
    <m/>
    <m/>
    <m/>
    <m/>
    <m/>
    <m/>
    <m/>
    <m/>
    <m/>
    <m/>
    <m/>
    <m/>
    <m/>
    <m/>
    <m/>
    <m/>
    <m/>
    <m/>
    <m/>
    <m/>
    <n v="0"/>
    <n v="41"/>
    <n v="41"/>
    <n v="2"/>
    <n v="1"/>
    <n v="13"/>
    <n v="9"/>
    <n v="2"/>
    <n v="0"/>
    <m/>
    <m/>
    <m/>
    <m/>
    <m/>
    <m/>
    <m/>
    <m/>
    <m/>
    <m/>
    <n v="2790247"/>
    <n v="2425621"/>
    <n v="0"/>
    <n v="0"/>
    <n v="0"/>
    <n v="0"/>
    <n v="0"/>
    <n v="0"/>
    <n v="0"/>
    <n v="0"/>
    <n v="0"/>
    <n v="0"/>
    <n v="556"/>
    <n v="478"/>
    <n v="0"/>
    <n v="0"/>
    <n v="0"/>
    <n v="0"/>
    <n v="0"/>
    <n v="0"/>
    <n v="0"/>
    <n v="0"/>
    <n v="0"/>
    <n v="0"/>
    <n v="5018.4298561151081"/>
    <n v="5074.5209205020919"/>
    <n v="0"/>
    <n v="0"/>
    <n v="0"/>
    <n v="0"/>
    <n v="0"/>
    <n v="0"/>
    <n v="0"/>
    <n v="0"/>
    <n v="0"/>
    <n v="0"/>
    <n v="45165.868705035973"/>
    <n v="45670.68828451883"/>
    <n v="45165.868705035973"/>
    <n v="45670.68828451883"/>
    <n v="0"/>
    <n v="0"/>
    <n v="0"/>
    <n v="0"/>
    <n v="0"/>
    <n v="0"/>
    <n v="0"/>
    <n v="0"/>
    <n v="0"/>
    <n v="0"/>
    <n v="58"/>
    <n v="51"/>
    <n v="58"/>
    <n v="51"/>
    <n v="0"/>
    <n v="0"/>
    <n v="0"/>
    <n v="0"/>
    <n v="0"/>
    <n v="0"/>
    <n v="0"/>
    <n v="0"/>
    <n v="0"/>
    <n v="0"/>
    <n v="2619620.3848920865"/>
    <n v="2329205.1025104602"/>
    <n v="2619620.3848920865"/>
    <n v="2329205.1025104602"/>
  </r>
  <r>
    <x v="10"/>
    <s v="Bladen Community College"/>
    <m/>
    <n v="198011"/>
    <x v="9"/>
    <m/>
    <m/>
    <m/>
    <m/>
    <m/>
    <m/>
    <m/>
    <m/>
    <m/>
    <m/>
    <m/>
    <m/>
    <m/>
    <m/>
    <m/>
    <m/>
    <m/>
    <m/>
    <m/>
    <m/>
    <m/>
    <m/>
    <m/>
    <m/>
    <m/>
    <m/>
    <m/>
    <m/>
    <m/>
    <m/>
    <m/>
    <m/>
    <m/>
    <m/>
    <m/>
    <m/>
    <m/>
    <m/>
    <m/>
    <m/>
    <m/>
    <m/>
    <m/>
    <m/>
    <m/>
    <n v="0"/>
    <n v="0"/>
    <n v="0"/>
    <n v="40"/>
    <n v="39"/>
    <n v="4"/>
    <n v="4"/>
    <n v="0"/>
    <n v="0"/>
    <m/>
    <m/>
    <m/>
    <m/>
    <m/>
    <m/>
    <m/>
    <m/>
    <m/>
    <m/>
    <n v="2588861"/>
    <n v="2574433"/>
    <n v="0"/>
    <n v="0"/>
    <n v="0"/>
    <n v="0"/>
    <n v="0"/>
    <n v="0"/>
    <n v="0"/>
    <n v="0"/>
    <n v="0"/>
    <n v="0"/>
    <n v="444"/>
    <n v="434"/>
    <n v="0"/>
    <n v="0"/>
    <n v="0"/>
    <n v="0"/>
    <n v="0"/>
    <n v="0"/>
    <n v="0"/>
    <n v="0"/>
    <n v="0"/>
    <n v="0"/>
    <n v="5830.7680180180178"/>
    <n v="5931.8732718894007"/>
    <n v="0"/>
    <n v="0"/>
    <n v="0"/>
    <n v="0"/>
    <n v="0"/>
    <n v="0"/>
    <n v="0"/>
    <n v="0"/>
    <n v="0"/>
    <n v="0"/>
    <n v="52476.91216216216"/>
    <n v="53386.859447004608"/>
    <n v="52476.91216216216"/>
    <n v="53386.859447004608"/>
    <n v="0"/>
    <n v="0"/>
    <n v="0"/>
    <n v="0"/>
    <n v="0"/>
    <n v="0"/>
    <n v="0"/>
    <n v="0"/>
    <n v="0"/>
    <n v="0"/>
    <n v="44"/>
    <n v="43"/>
    <n v="44"/>
    <n v="43"/>
    <n v="0"/>
    <n v="0"/>
    <n v="0"/>
    <n v="0"/>
    <n v="0"/>
    <n v="0"/>
    <n v="0"/>
    <n v="0"/>
    <n v="0"/>
    <n v="0"/>
    <n v="2308984.1351351351"/>
    <n v="2295634.9562211982"/>
    <n v="2308984.1351351351"/>
    <n v="2295634.9562211982"/>
  </r>
  <r>
    <x v="10"/>
    <s v="Blue Ridge Community College"/>
    <m/>
    <n v="198039"/>
    <x v="9"/>
    <m/>
    <m/>
    <m/>
    <m/>
    <m/>
    <m/>
    <m/>
    <m/>
    <m/>
    <m/>
    <m/>
    <m/>
    <m/>
    <m/>
    <m/>
    <m/>
    <m/>
    <m/>
    <m/>
    <m/>
    <m/>
    <m/>
    <m/>
    <m/>
    <m/>
    <m/>
    <m/>
    <m/>
    <m/>
    <m/>
    <m/>
    <m/>
    <m/>
    <m/>
    <m/>
    <m/>
    <m/>
    <m/>
    <m/>
    <m/>
    <m/>
    <m/>
    <m/>
    <m/>
    <m/>
    <n v="0"/>
    <n v="31"/>
    <n v="32"/>
    <n v="3"/>
    <n v="5"/>
    <n v="0"/>
    <n v="0"/>
    <n v="30"/>
    <n v="34"/>
    <m/>
    <m/>
    <m/>
    <m/>
    <m/>
    <m/>
    <m/>
    <m/>
    <m/>
    <m/>
    <n v="3403351"/>
    <n v="3972852"/>
    <n v="0"/>
    <n v="0"/>
    <n v="0"/>
    <n v="0"/>
    <n v="0"/>
    <n v="0"/>
    <n v="0"/>
    <n v="0"/>
    <n v="0"/>
    <n v="0"/>
    <n v="669"/>
    <n v="746"/>
    <n v="0"/>
    <n v="0"/>
    <n v="0"/>
    <n v="0"/>
    <n v="0"/>
    <n v="0"/>
    <n v="0"/>
    <n v="0"/>
    <n v="0"/>
    <n v="0"/>
    <n v="5087.2212257100146"/>
    <n v="5325.5388739946384"/>
    <n v="0"/>
    <n v="0"/>
    <n v="0"/>
    <n v="0"/>
    <n v="0"/>
    <n v="0"/>
    <n v="0"/>
    <n v="0"/>
    <n v="0"/>
    <n v="0"/>
    <n v="45784.991031390135"/>
    <n v="47929.849865951743"/>
    <n v="45784.991031390135"/>
    <n v="47929.849865951743"/>
    <n v="0"/>
    <n v="0"/>
    <n v="0"/>
    <n v="0"/>
    <n v="0"/>
    <n v="0"/>
    <n v="0"/>
    <n v="0"/>
    <n v="0"/>
    <n v="0"/>
    <n v="64"/>
    <n v="71"/>
    <n v="64"/>
    <n v="71"/>
    <n v="0"/>
    <n v="0"/>
    <n v="0"/>
    <n v="0"/>
    <n v="0"/>
    <n v="0"/>
    <n v="0"/>
    <n v="0"/>
    <n v="0"/>
    <n v="0"/>
    <n v="2930239.4260089686"/>
    <n v="3403019.340482574"/>
    <n v="2930239.4260089686"/>
    <n v="3403019.340482574"/>
  </r>
  <r>
    <x v="10"/>
    <s v="Brunswick Community College"/>
    <m/>
    <n v="198084"/>
    <x v="9"/>
    <m/>
    <m/>
    <m/>
    <m/>
    <m/>
    <m/>
    <m/>
    <m/>
    <m/>
    <m/>
    <m/>
    <m/>
    <m/>
    <m/>
    <m/>
    <m/>
    <m/>
    <m/>
    <m/>
    <m/>
    <m/>
    <m/>
    <m/>
    <m/>
    <m/>
    <m/>
    <m/>
    <m/>
    <m/>
    <m/>
    <m/>
    <m/>
    <m/>
    <m/>
    <m/>
    <m/>
    <m/>
    <m/>
    <m/>
    <m/>
    <m/>
    <m/>
    <m/>
    <m/>
    <m/>
    <n v="0"/>
    <n v="17"/>
    <n v="13"/>
    <n v="6"/>
    <n v="6"/>
    <n v="3"/>
    <n v="2"/>
    <n v="21"/>
    <n v="22"/>
    <m/>
    <m/>
    <m/>
    <m/>
    <m/>
    <m/>
    <m/>
    <m/>
    <m/>
    <m/>
    <n v="2491239"/>
    <n v="2318265"/>
    <n v="0"/>
    <n v="0"/>
    <n v="0"/>
    <n v="0"/>
    <n v="0"/>
    <n v="0"/>
    <n v="0"/>
    <n v="0"/>
    <n v="0"/>
    <n v="0"/>
    <n v="498"/>
    <n v="463"/>
    <n v="0"/>
    <n v="0"/>
    <n v="0"/>
    <n v="0"/>
    <n v="0"/>
    <n v="0"/>
    <n v="0"/>
    <n v="0"/>
    <n v="0"/>
    <n v="0"/>
    <n v="5002.4879518072294"/>
    <n v="5007.0518358531317"/>
    <n v="0"/>
    <n v="0"/>
    <n v="0"/>
    <n v="0"/>
    <n v="0"/>
    <n v="0"/>
    <n v="0"/>
    <n v="0"/>
    <n v="0"/>
    <n v="0"/>
    <n v="45022.391566265062"/>
    <n v="45063.466522678187"/>
    <n v="45022.391566265054"/>
    <n v="45063.466522678187"/>
    <n v="0"/>
    <n v="0"/>
    <n v="0"/>
    <n v="0"/>
    <n v="0"/>
    <n v="0"/>
    <n v="0"/>
    <n v="0"/>
    <n v="0"/>
    <n v="0"/>
    <n v="47"/>
    <n v="43"/>
    <n v="47"/>
    <n v="43"/>
    <n v="0"/>
    <n v="0"/>
    <n v="0"/>
    <n v="0"/>
    <n v="0"/>
    <n v="0"/>
    <n v="0"/>
    <n v="0"/>
    <n v="0"/>
    <n v="0"/>
    <n v="2116052.4036144577"/>
    <n v="1937729.060475162"/>
    <n v="2116052.4036144577"/>
    <n v="1937729.060475162"/>
  </r>
  <r>
    <x v="10"/>
    <s v="Carteret Community College"/>
    <m/>
    <n v="198206"/>
    <x v="9"/>
    <m/>
    <m/>
    <m/>
    <m/>
    <m/>
    <m/>
    <m/>
    <m/>
    <m/>
    <m/>
    <n v="0"/>
    <m/>
    <n v="0"/>
    <m/>
    <n v="0"/>
    <m/>
    <n v="1"/>
    <m/>
    <m/>
    <m/>
    <m/>
    <m/>
    <m/>
    <m/>
    <m/>
    <m/>
    <m/>
    <m/>
    <m/>
    <m/>
    <m/>
    <m/>
    <m/>
    <m/>
    <m/>
    <m/>
    <m/>
    <m/>
    <m/>
    <m/>
    <m/>
    <m/>
    <m/>
    <m/>
    <m/>
    <n v="0"/>
    <n v="1"/>
    <n v="1"/>
    <n v="18"/>
    <n v="21"/>
    <n v="4"/>
    <n v="1"/>
    <n v="33"/>
    <n v="35"/>
    <m/>
    <m/>
    <n v="53802"/>
    <m/>
    <m/>
    <m/>
    <m/>
    <m/>
    <m/>
    <m/>
    <n v="3009357"/>
    <n v="3091613"/>
    <n v="0"/>
    <n v="0"/>
    <n v="12"/>
    <n v="0"/>
    <n v="0"/>
    <n v="0"/>
    <n v="0"/>
    <n v="0"/>
    <n v="0"/>
    <n v="0"/>
    <n v="629"/>
    <n v="650"/>
    <n v="0"/>
    <n v="0"/>
    <n v="4483.5"/>
    <n v="0"/>
    <n v="0"/>
    <n v="0"/>
    <n v="0"/>
    <n v="0"/>
    <n v="0"/>
    <n v="0"/>
    <n v="4784.3513513513517"/>
    <n v="4756.3276923076919"/>
    <n v="0"/>
    <n v="0"/>
    <n v="40351.5"/>
    <n v="0"/>
    <n v="0"/>
    <n v="0"/>
    <n v="0"/>
    <n v="0"/>
    <n v="0"/>
    <n v="0"/>
    <n v="43059.162162162167"/>
    <n v="42806.949230769227"/>
    <n v="43011.659317211954"/>
    <n v="42806.949230769227"/>
    <n v="0"/>
    <n v="0"/>
    <n v="1"/>
    <n v="0"/>
    <n v="0"/>
    <n v="0"/>
    <n v="0"/>
    <n v="0"/>
    <n v="0"/>
    <n v="0"/>
    <n v="56"/>
    <n v="58"/>
    <n v="57"/>
    <n v="58"/>
    <n v="0"/>
    <n v="0"/>
    <n v="40351.5"/>
    <n v="0"/>
    <n v="0"/>
    <n v="0"/>
    <n v="0"/>
    <n v="0"/>
    <n v="0"/>
    <n v="0"/>
    <n v="2411313.0810810812"/>
    <n v="2482803.055384615"/>
    <n v="2451664.5810810812"/>
    <n v="2482803.055384615"/>
  </r>
  <r>
    <x v="10"/>
    <s v="College of the Albemarle"/>
    <m/>
    <n v="197814"/>
    <x v="9"/>
    <m/>
    <m/>
    <m/>
    <m/>
    <m/>
    <m/>
    <m/>
    <m/>
    <m/>
    <m/>
    <m/>
    <m/>
    <m/>
    <m/>
    <m/>
    <m/>
    <m/>
    <m/>
    <m/>
    <m/>
    <m/>
    <m/>
    <m/>
    <m/>
    <m/>
    <m/>
    <m/>
    <m/>
    <m/>
    <m/>
    <m/>
    <m/>
    <m/>
    <m/>
    <m/>
    <m/>
    <m/>
    <m/>
    <m/>
    <m/>
    <m/>
    <m/>
    <m/>
    <m/>
    <m/>
    <n v="0"/>
    <n v="48"/>
    <n v="44"/>
    <n v="7"/>
    <n v="9"/>
    <n v="1"/>
    <n v="1"/>
    <n v="13"/>
    <n v="12"/>
    <m/>
    <m/>
    <m/>
    <m/>
    <m/>
    <m/>
    <m/>
    <m/>
    <m/>
    <m/>
    <n v="3481093"/>
    <n v="3520935"/>
    <n v="0"/>
    <n v="0"/>
    <n v="0"/>
    <n v="0"/>
    <n v="0"/>
    <n v="0"/>
    <n v="0"/>
    <n v="0"/>
    <n v="0"/>
    <n v="0"/>
    <n v="669"/>
    <n v="641"/>
    <n v="0"/>
    <n v="0"/>
    <n v="0"/>
    <n v="0"/>
    <n v="0"/>
    <n v="0"/>
    <n v="0"/>
    <n v="0"/>
    <n v="0"/>
    <n v="0"/>
    <n v="5203.4275037369207"/>
    <n v="5492.8783151326052"/>
    <n v="0"/>
    <n v="0"/>
    <n v="0"/>
    <n v="0"/>
    <n v="0"/>
    <n v="0"/>
    <n v="0"/>
    <n v="0"/>
    <n v="0"/>
    <n v="0"/>
    <n v="46830.847533632288"/>
    <n v="49435.904836193447"/>
    <n v="46830.847533632288"/>
    <n v="49435.904836193447"/>
    <n v="0"/>
    <n v="0"/>
    <n v="0"/>
    <n v="0"/>
    <n v="0"/>
    <n v="0"/>
    <n v="0"/>
    <n v="0"/>
    <n v="0"/>
    <n v="0"/>
    <n v="69"/>
    <n v="66"/>
    <n v="69"/>
    <n v="66"/>
    <n v="0"/>
    <n v="0"/>
    <n v="0"/>
    <n v="0"/>
    <n v="0"/>
    <n v="0"/>
    <n v="0"/>
    <n v="0"/>
    <n v="0"/>
    <n v="0"/>
    <n v="3231328.4798206277"/>
    <n v="3262769.7191887675"/>
    <n v="3231328.4798206277"/>
    <n v="3262769.7191887675"/>
  </r>
  <r>
    <x v="10"/>
    <s v="Halifax Community College "/>
    <m/>
    <n v="198640"/>
    <x v="9"/>
    <m/>
    <m/>
    <m/>
    <m/>
    <m/>
    <m/>
    <m/>
    <m/>
    <m/>
    <m/>
    <m/>
    <m/>
    <m/>
    <m/>
    <m/>
    <m/>
    <m/>
    <m/>
    <m/>
    <m/>
    <m/>
    <m/>
    <m/>
    <m/>
    <m/>
    <m/>
    <m/>
    <m/>
    <m/>
    <m/>
    <m/>
    <m/>
    <m/>
    <m/>
    <m/>
    <m/>
    <m/>
    <m/>
    <m/>
    <m/>
    <m/>
    <m/>
    <m/>
    <m/>
    <m/>
    <n v="1"/>
    <n v="49"/>
    <n v="0"/>
    <n v="4"/>
    <n v="52"/>
    <n v="0"/>
    <n v="0"/>
    <n v="4"/>
    <n v="8"/>
    <m/>
    <m/>
    <m/>
    <m/>
    <m/>
    <m/>
    <m/>
    <m/>
    <m/>
    <m/>
    <n v="2755759"/>
    <n v="2993016"/>
    <n v="0"/>
    <n v="0"/>
    <n v="0"/>
    <n v="0"/>
    <n v="0"/>
    <n v="0"/>
    <n v="0"/>
    <n v="0"/>
    <n v="0"/>
    <n v="0"/>
    <n v="529"/>
    <n v="616"/>
    <n v="0"/>
    <n v="0"/>
    <n v="0"/>
    <n v="0"/>
    <n v="0"/>
    <n v="0"/>
    <n v="0"/>
    <n v="0"/>
    <n v="0"/>
    <n v="0"/>
    <n v="5209.3742911153122"/>
    <n v="4858.7922077922076"/>
    <n v="0"/>
    <n v="0"/>
    <n v="0"/>
    <n v="0"/>
    <n v="0"/>
    <n v="0"/>
    <n v="0"/>
    <n v="0"/>
    <n v="0"/>
    <n v="0"/>
    <n v="46884.368620037807"/>
    <n v="43729.129870129866"/>
    <n v="46884.368620037807"/>
    <n v="43729.129870129866"/>
    <n v="0"/>
    <n v="0"/>
    <n v="0"/>
    <n v="0"/>
    <n v="0"/>
    <n v="0"/>
    <n v="0"/>
    <n v="0"/>
    <n v="0"/>
    <n v="0"/>
    <n v="57"/>
    <n v="60"/>
    <n v="57"/>
    <n v="60"/>
    <n v="0"/>
    <n v="0"/>
    <n v="0"/>
    <n v="0"/>
    <n v="0"/>
    <n v="0"/>
    <n v="0"/>
    <n v="0"/>
    <n v="0"/>
    <n v="0"/>
    <n v="2672409.0113421548"/>
    <n v="2623747.7922077919"/>
    <n v="2672409.0113421548"/>
    <n v="2623747.7922077919"/>
  </r>
  <r>
    <x v="10"/>
    <s v="Haywood Community College"/>
    <m/>
    <n v="198668"/>
    <x v="9"/>
    <m/>
    <m/>
    <m/>
    <m/>
    <m/>
    <m/>
    <m/>
    <m/>
    <m/>
    <m/>
    <m/>
    <m/>
    <m/>
    <m/>
    <m/>
    <m/>
    <m/>
    <m/>
    <m/>
    <m/>
    <m/>
    <m/>
    <m/>
    <m/>
    <m/>
    <m/>
    <m/>
    <m/>
    <m/>
    <m/>
    <m/>
    <m/>
    <m/>
    <m/>
    <m/>
    <m/>
    <m/>
    <m/>
    <m/>
    <m/>
    <m/>
    <m/>
    <m/>
    <m/>
    <m/>
    <n v="0"/>
    <n v="49"/>
    <n v="44"/>
    <n v="5"/>
    <n v="6"/>
    <n v="2"/>
    <n v="5"/>
    <n v="2"/>
    <n v="0"/>
    <m/>
    <m/>
    <m/>
    <m/>
    <m/>
    <m/>
    <m/>
    <m/>
    <m/>
    <m/>
    <n v="2983477"/>
    <n v="2768828"/>
    <n v="0"/>
    <n v="0"/>
    <n v="0"/>
    <n v="0"/>
    <n v="0"/>
    <n v="0"/>
    <n v="0"/>
    <n v="0"/>
    <n v="0"/>
    <n v="0"/>
    <n v="537"/>
    <n v="511"/>
    <n v="0"/>
    <n v="0"/>
    <n v="0"/>
    <n v="0"/>
    <n v="0"/>
    <n v="0"/>
    <n v="0"/>
    <n v="0"/>
    <n v="0"/>
    <n v="0"/>
    <n v="5555.823091247672"/>
    <n v="5418.4500978473579"/>
    <n v="0"/>
    <n v="0"/>
    <n v="0"/>
    <n v="0"/>
    <n v="0"/>
    <n v="0"/>
    <n v="0"/>
    <n v="0"/>
    <n v="0"/>
    <n v="0"/>
    <n v="50002.407821229048"/>
    <n v="48766.050880626222"/>
    <n v="50002.407821229048"/>
    <n v="48766.050880626222"/>
    <n v="0"/>
    <n v="0"/>
    <n v="0"/>
    <n v="0"/>
    <n v="0"/>
    <n v="0"/>
    <n v="0"/>
    <n v="0"/>
    <n v="0"/>
    <n v="0"/>
    <n v="58"/>
    <n v="55"/>
    <n v="58"/>
    <n v="55"/>
    <n v="0"/>
    <n v="0"/>
    <n v="0"/>
    <n v="0"/>
    <n v="0"/>
    <n v="0"/>
    <n v="0"/>
    <n v="0"/>
    <n v="0"/>
    <n v="0"/>
    <n v="2900139.6536312848"/>
    <n v="2682132.7984344424"/>
    <n v="2900139.6536312848"/>
    <n v="2682132.7984344424"/>
  </r>
  <r>
    <x v="10"/>
    <s v="Isothermal Community College "/>
    <m/>
    <n v="198710"/>
    <x v="9"/>
    <m/>
    <m/>
    <m/>
    <m/>
    <m/>
    <m/>
    <m/>
    <m/>
    <m/>
    <m/>
    <m/>
    <m/>
    <m/>
    <m/>
    <m/>
    <m/>
    <m/>
    <m/>
    <m/>
    <m/>
    <m/>
    <m/>
    <m/>
    <m/>
    <m/>
    <m/>
    <m/>
    <m/>
    <m/>
    <m/>
    <m/>
    <m/>
    <m/>
    <m/>
    <m/>
    <m/>
    <m/>
    <m/>
    <m/>
    <m/>
    <m/>
    <m/>
    <m/>
    <m/>
    <m/>
    <n v="0"/>
    <n v="59"/>
    <n v="59"/>
    <n v="2"/>
    <n v="3"/>
    <n v="0"/>
    <n v="0"/>
    <n v="2"/>
    <n v="2"/>
    <m/>
    <m/>
    <m/>
    <m/>
    <m/>
    <m/>
    <m/>
    <m/>
    <m/>
    <m/>
    <n v="3303509"/>
    <n v="3398265"/>
    <n v="0"/>
    <n v="0"/>
    <n v="0"/>
    <n v="0"/>
    <n v="0"/>
    <n v="0"/>
    <n v="0"/>
    <n v="0"/>
    <n v="0"/>
    <n v="0"/>
    <n v="575"/>
    <n v="585"/>
    <n v="0"/>
    <n v="0"/>
    <n v="0"/>
    <n v="0"/>
    <n v="0"/>
    <n v="0"/>
    <n v="0"/>
    <n v="0"/>
    <n v="0"/>
    <n v="0"/>
    <n v="5745.2330434782607"/>
    <n v="5809"/>
    <n v="0"/>
    <n v="0"/>
    <n v="0"/>
    <n v="0"/>
    <n v="0"/>
    <n v="0"/>
    <n v="0"/>
    <n v="0"/>
    <n v="0"/>
    <n v="0"/>
    <n v="51707.097391304349"/>
    <n v="52281"/>
    <n v="51707.097391304349"/>
    <n v="52281"/>
    <n v="0"/>
    <n v="0"/>
    <n v="0"/>
    <n v="0"/>
    <n v="0"/>
    <n v="0"/>
    <n v="0"/>
    <n v="0"/>
    <n v="0"/>
    <n v="0"/>
    <n v="63"/>
    <n v="64"/>
    <n v="63"/>
    <n v="64"/>
    <n v="0"/>
    <n v="0"/>
    <n v="0"/>
    <n v="0"/>
    <n v="0"/>
    <n v="0"/>
    <n v="0"/>
    <n v="0"/>
    <n v="0"/>
    <n v="0"/>
    <n v="3257547.1356521738"/>
    <n v="3345984"/>
    <n v="3257547.1356521738"/>
    <n v="3345984"/>
  </r>
  <r>
    <x v="10"/>
    <s v="James Sprunt Community College"/>
    <m/>
    <n v="198729"/>
    <x v="9"/>
    <m/>
    <m/>
    <m/>
    <m/>
    <m/>
    <m/>
    <m/>
    <m/>
    <m/>
    <m/>
    <m/>
    <m/>
    <m/>
    <m/>
    <m/>
    <m/>
    <m/>
    <m/>
    <m/>
    <m/>
    <m/>
    <m/>
    <m/>
    <m/>
    <m/>
    <m/>
    <m/>
    <m/>
    <m/>
    <m/>
    <m/>
    <m/>
    <m/>
    <m/>
    <m/>
    <m/>
    <m/>
    <m/>
    <m/>
    <m/>
    <m/>
    <m/>
    <m/>
    <m/>
    <m/>
    <n v="1"/>
    <n v="25"/>
    <n v="23"/>
    <n v="1"/>
    <n v="1"/>
    <n v="1"/>
    <n v="2"/>
    <n v="10"/>
    <n v="14"/>
    <m/>
    <m/>
    <m/>
    <m/>
    <m/>
    <m/>
    <m/>
    <m/>
    <m/>
    <m/>
    <n v="1821536"/>
    <n v="2003223"/>
    <n v="0"/>
    <n v="0"/>
    <n v="0"/>
    <n v="0"/>
    <n v="0"/>
    <n v="0"/>
    <n v="0"/>
    <n v="0"/>
    <n v="0"/>
    <n v="0"/>
    <n v="366"/>
    <n v="407"/>
    <n v="0"/>
    <n v="0"/>
    <n v="0"/>
    <n v="0"/>
    <n v="0"/>
    <n v="0"/>
    <n v="0"/>
    <n v="0"/>
    <n v="0"/>
    <n v="0"/>
    <n v="4976.8743169398904"/>
    <n v="4921.9238329238333"/>
    <n v="0"/>
    <n v="0"/>
    <n v="0"/>
    <n v="0"/>
    <n v="0"/>
    <n v="0"/>
    <n v="0"/>
    <n v="0"/>
    <n v="0"/>
    <n v="0"/>
    <n v="44791.868852459011"/>
    <n v="44297.314496314502"/>
    <n v="44791.868852459011"/>
    <n v="44297.314496314502"/>
    <n v="0"/>
    <n v="0"/>
    <n v="0"/>
    <n v="0"/>
    <n v="0"/>
    <n v="0"/>
    <n v="0"/>
    <n v="0"/>
    <n v="0"/>
    <n v="0"/>
    <n v="37"/>
    <n v="40"/>
    <n v="37"/>
    <n v="40"/>
    <n v="0"/>
    <n v="0"/>
    <n v="0"/>
    <n v="0"/>
    <n v="0"/>
    <n v="0"/>
    <n v="0"/>
    <n v="0"/>
    <n v="0"/>
    <n v="0"/>
    <n v="1657299.1475409833"/>
    <n v="1771892.5798525801"/>
    <n v="1657299.1475409833"/>
    <n v="1771892.5798525801"/>
  </r>
  <r>
    <x v="10"/>
    <s v="Martin Community College "/>
    <m/>
    <n v="198905"/>
    <x v="9"/>
    <m/>
    <m/>
    <m/>
    <m/>
    <m/>
    <m/>
    <m/>
    <m/>
    <m/>
    <m/>
    <m/>
    <m/>
    <m/>
    <m/>
    <m/>
    <m/>
    <m/>
    <m/>
    <m/>
    <m/>
    <m/>
    <m/>
    <m/>
    <m/>
    <m/>
    <m/>
    <m/>
    <m/>
    <n v="20"/>
    <n v="22"/>
    <n v="0"/>
    <n v="0"/>
    <n v="1"/>
    <n v="0"/>
    <n v="4"/>
    <n v="2"/>
    <m/>
    <m/>
    <m/>
    <m/>
    <m/>
    <m/>
    <m/>
    <m/>
    <m/>
    <m/>
    <m/>
    <m/>
    <m/>
    <m/>
    <m/>
    <m/>
    <m/>
    <m/>
    <m/>
    <m/>
    <m/>
    <m/>
    <m/>
    <m/>
    <n v="1148548"/>
    <n v="1034990"/>
    <m/>
    <m/>
    <m/>
    <m/>
    <n v="0"/>
    <n v="0"/>
    <n v="0"/>
    <n v="0"/>
    <n v="0"/>
    <n v="0"/>
    <n v="239"/>
    <n v="222"/>
    <n v="0"/>
    <n v="0"/>
    <n v="0"/>
    <n v="0"/>
    <n v="0"/>
    <n v="0"/>
    <n v="0"/>
    <n v="0"/>
    <n v="0"/>
    <n v="0"/>
    <n v="4805.6401673640166"/>
    <n v="4662.1171171171172"/>
    <n v="0"/>
    <n v="0"/>
    <n v="0"/>
    <n v="0"/>
    <n v="0"/>
    <n v="0"/>
    <n v="0"/>
    <n v="0"/>
    <n v="0"/>
    <n v="0"/>
    <n v="43250.761506276147"/>
    <n v="41959.054054054053"/>
    <n v="0"/>
    <n v="0"/>
    <n v="0"/>
    <n v="0"/>
    <n v="43250.761506276147"/>
    <n v="41959.054054054053"/>
    <n v="0"/>
    <n v="0"/>
    <n v="0"/>
    <n v="0"/>
    <n v="0"/>
    <n v="0"/>
    <n v="25"/>
    <n v="24"/>
    <n v="0"/>
    <n v="0"/>
    <n v="0"/>
    <n v="0"/>
    <n v="25"/>
    <n v="24"/>
    <n v="0"/>
    <n v="0"/>
    <n v="0"/>
    <n v="0"/>
    <n v="0"/>
    <n v="0"/>
    <n v="1081269.0376569037"/>
    <n v="1007017.2972972973"/>
    <n v="0"/>
    <n v="0"/>
    <n v="0"/>
    <n v="0"/>
    <n v="1081269.0376569037"/>
    <n v="1007017.2972972973"/>
  </r>
  <r>
    <x v="10"/>
    <s v="Mayland Community College"/>
    <m/>
    <n v="198914"/>
    <x v="9"/>
    <m/>
    <m/>
    <m/>
    <m/>
    <m/>
    <m/>
    <m/>
    <m/>
    <m/>
    <m/>
    <m/>
    <m/>
    <m/>
    <m/>
    <m/>
    <m/>
    <m/>
    <m/>
    <m/>
    <m/>
    <m/>
    <m/>
    <m/>
    <m/>
    <m/>
    <m/>
    <m/>
    <m/>
    <m/>
    <m/>
    <m/>
    <m/>
    <m/>
    <m/>
    <m/>
    <m/>
    <m/>
    <m/>
    <m/>
    <m/>
    <m/>
    <m/>
    <m/>
    <m/>
    <m/>
    <n v="0"/>
    <n v="0"/>
    <n v="0"/>
    <n v="24"/>
    <n v="21"/>
    <n v="0"/>
    <n v="0"/>
    <n v="20"/>
    <n v="20"/>
    <m/>
    <m/>
    <m/>
    <m/>
    <m/>
    <m/>
    <m/>
    <m/>
    <m/>
    <m/>
    <n v="2460276"/>
    <n v="2325756"/>
    <n v="0"/>
    <n v="0"/>
    <n v="0"/>
    <n v="0"/>
    <n v="0"/>
    <n v="0"/>
    <n v="0"/>
    <n v="0"/>
    <n v="0"/>
    <n v="0"/>
    <n v="480"/>
    <n v="450"/>
    <n v="0"/>
    <n v="0"/>
    <n v="0"/>
    <n v="0"/>
    <n v="0"/>
    <n v="0"/>
    <n v="0"/>
    <n v="0"/>
    <n v="0"/>
    <n v="0"/>
    <n v="5125.5749999999998"/>
    <n v="5168.3466666666664"/>
    <n v="0"/>
    <n v="0"/>
    <n v="0"/>
    <n v="0"/>
    <n v="0"/>
    <n v="0"/>
    <n v="0"/>
    <n v="0"/>
    <n v="0"/>
    <n v="0"/>
    <n v="46130.174999999996"/>
    <n v="46515.119999999995"/>
    <n v="46130.174999999996"/>
    <n v="46515.119999999995"/>
    <n v="0"/>
    <n v="0"/>
    <n v="0"/>
    <n v="0"/>
    <n v="0"/>
    <n v="0"/>
    <n v="0"/>
    <n v="0"/>
    <n v="0"/>
    <n v="0"/>
    <n v="44"/>
    <n v="41"/>
    <n v="44"/>
    <n v="41"/>
    <n v="0"/>
    <n v="0"/>
    <n v="0"/>
    <n v="0"/>
    <n v="0"/>
    <n v="0"/>
    <n v="0"/>
    <n v="0"/>
    <n v="0"/>
    <n v="0"/>
    <n v="2029727.6999999997"/>
    <n v="1907119.92"/>
    <n v="2029727.6999999997"/>
    <n v="1907119.92"/>
  </r>
  <r>
    <x v="10"/>
    <s v="McDowell Technical Community College"/>
    <m/>
    <n v="198923"/>
    <x v="9"/>
    <m/>
    <m/>
    <m/>
    <m/>
    <m/>
    <m/>
    <m/>
    <m/>
    <m/>
    <m/>
    <m/>
    <m/>
    <m/>
    <m/>
    <m/>
    <m/>
    <m/>
    <m/>
    <m/>
    <m/>
    <m/>
    <m/>
    <m/>
    <m/>
    <m/>
    <m/>
    <m/>
    <m/>
    <n v="0"/>
    <n v="0"/>
    <n v="47"/>
    <n v="47"/>
    <n v="0"/>
    <n v="0"/>
    <n v="0"/>
    <n v="0"/>
    <m/>
    <m/>
    <m/>
    <m/>
    <m/>
    <m/>
    <m/>
    <m/>
    <m/>
    <m/>
    <m/>
    <m/>
    <m/>
    <m/>
    <m/>
    <m/>
    <m/>
    <m/>
    <m/>
    <m/>
    <m/>
    <m/>
    <m/>
    <m/>
    <n v="2045000"/>
    <n v="2075675"/>
    <m/>
    <m/>
    <m/>
    <m/>
    <n v="0"/>
    <n v="0"/>
    <n v="0"/>
    <n v="0"/>
    <n v="0"/>
    <n v="0"/>
    <n v="470"/>
    <n v="470"/>
    <n v="0"/>
    <n v="0"/>
    <n v="0"/>
    <n v="0"/>
    <n v="0"/>
    <n v="0"/>
    <n v="0"/>
    <n v="0"/>
    <n v="0"/>
    <n v="0"/>
    <n v="4351.0638297872338"/>
    <n v="4416.3297872340427"/>
    <n v="0"/>
    <n v="0"/>
    <n v="0"/>
    <n v="0"/>
    <n v="0"/>
    <n v="0"/>
    <n v="0"/>
    <n v="0"/>
    <n v="0"/>
    <n v="0"/>
    <n v="39159.574468085106"/>
    <n v="39746.968085106382"/>
    <n v="0"/>
    <n v="0"/>
    <n v="0"/>
    <n v="0"/>
    <n v="39159.574468085106"/>
    <n v="39746.968085106382"/>
    <n v="0"/>
    <n v="0"/>
    <n v="0"/>
    <n v="0"/>
    <n v="0"/>
    <n v="0"/>
    <n v="47"/>
    <n v="47"/>
    <n v="0"/>
    <n v="0"/>
    <n v="0"/>
    <n v="0"/>
    <n v="47"/>
    <n v="47"/>
    <n v="0"/>
    <n v="0"/>
    <n v="0"/>
    <n v="0"/>
    <n v="0"/>
    <n v="0"/>
    <n v="1840500"/>
    <n v="1868107.5"/>
    <n v="0"/>
    <n v="0"/>
    <n v="0"/>
    <n v="0"/>
    <n v="1840500"/>
    <n v="1868107.5"/>
  </r>
  <r>
    <x v="10"/>
    <s v="Montgomery Community College"/>
    <m/>
    <n v="199023"/>
    <x v="9"/>
    <m/>
    <m/>
    <m/>
    <m/>
    <m/>
    <m/>
    <m/>
    <m/>
    <m/>
    <m/>
    <m/>
    <m/>
    <m/>
    <m/>
    <m/>
    <m/>
    <m/>
    <m/>
    <m/>
    <m/>
    <m/>
    <m/>
    <m/>
    <m/>
    <m/>
    <m/>
    <m/>
    <m/>
    <n v="13"/>
    <n v="10"/>
    <n v="8"/>
    <n v="9"/>
    <n v="0"/>
    <n v="0"/>
    <n v="15"/>
    <n v="15"/>
    <m/>
    <m/>
    <m/>
    <m/>
    <m/>
    <m/>
    <m/>
    <m/>
    <m/>
    <m/>
    <m/>
    <m/>
    <m/>
    <m/>
    <m/>
    <m/>
    <m/>
    <m/>
    <m/>
    <m/>
    <m/>
    <m/>
    <m/>
    <m/>
    <n v="1775823"/>
    <n v="1716220"/>
    <m/>
    <m/>
    <m/>
    <m/>
    <n v="0"/>
    <n v="0"/>
    <n v="0"/>
    <n v="0"/>
    <n v="0"/>
    <n v="0"/>
    <n v="377"/>
    <n v="360"/>
    <n v="0"/>
    <n v="0"/>
    <n v="0"/>
    <n v="0"/>
    <n v="0"/>
    <n v="0"/>
    <n v="0"/>
    <n v="0"/>
    <n v="0"/>
    <n v="0"/>
    <n v="4710.4058355437664"/>
    <n v="4767.2777777777774"/>
    <n v="0"/>
    <n v="0"/>
    <n v="0"/>
    <n v="0"/>
    <n v="0"/>
    <n v="0"/>
    <n v="0"/>
    <n v="0"/>
    <n v="0"/>
    <n v="0"/>
    <n v="42393.652519893898"/>
    <n v="42905.5"/>
    <n v="0"/>
    <n v="0"/>
    <n v="0"/>
    <n v="0"/>
    <n v="42393.652519893898"/>
    <n v="42905.5"/>
    <n v="0"/>
    <n v="0"/>
    <n v="0"/>
    <n v="0"/>
    <n v="0"/>
    <n v="0"/>
    <n v="36"/>
    <n v="34"/>
    <n v="0"/>
    <n v="0"/>
    <n v="0"/>
    <n v="0"/>
    <n v="36"/>
    <n v="34"/>
    <n v="0"/>
    <n v="0"/>
    <n v="0"/>
    <n v="0"/>
    <n v="0"/>
    <n v="0"/>
    <n v="1526171.4907161803"/>
    <n v="1458787"/>
    <n v="0"/>
    <n v="0"/>
    <n v="0"/>
    <n v="0"/>
    <n v="1526171.4907161803"/>
    <n v="1458787"/>
  </r>
  <r>
    <x v="10"/>
    <s v="Pamlico Community College"/>
    <m/>
    <n v="199263"/>
    <x v="9"/>
    <m/>
    <m/>
    <m/>
    <m/>
    <m/>
    <m/>
    <m/>
    <m/>
    <m/>
    <m/>
    <m/>
    <m/>
    <m/>
    <m/>
    <m/>
    <m/>
    <m/>
    <m/>
    <m/>
    <m/>
    <m/>
    <m/>
    <m/>
    <m/>
    <m/>
    <m/>
    <m/>
    <m/>
    <n v="16"/>
    <n v="17"/>
    <n v="0"/>
    <n v="0"/>
    <n v="0"/>
    <n v="0"/>
    <n v="11"/>
    <n v="11"/>
    <m/>
    <m/>
    <m/>
    <m/>
    <m/>
    <m/>
    <m/>
    <m/>
    <m/>
    <m/>
    <m/>
    <m/>
    <m/>
    <m/>
    <m/>
    <m/>
    <m/>
    <m/>
    <m/>
    <m/>
    <m/>
    <m/>
    <m/>
    <m/>
    <n v="1381322"/>
    <n v="1443826"/>
    <m/>
    <m/>
    <m/>
    <m/>
    <n v="0"/>
    <n v="0"/>
    <n v="0"/>
    <n v="0"/>
    <n v="0"/>
    <n v="0"/>
    <n v="276"/>
    <n v="285"/>
    <n v="0"/>
    <n v="0"/>
    <n v="0"/>
    <n v="0"/>
    <n v="0"/>
    <n v="0"/>
    <n v="0"/>
    <n v="0"/>
    <n v="0"/>
    <n v="0"/>
    <n v="5004.789855072464"/>
    <n v="5066.0561403508773"/>
    <n v="0"/>
    <n v="0"/>
    <n v="0"/>
    <n v="0"/>
    <n v="0"/>
    <n v="0"/>
    <n v="0"/>
    <n v="0"/>
    <n v="0"/>
    <n v="0"/>
    <n v="45043.108695652176"/>
    <n v="45594.505263157895"/>
    <n v="0"/>
    <n v="0"/>
    <n v="0"/>
    <n v="0"/>
    <n v="45043.108695652169"/>
    <n v="45594.505263157895"/>
    <n v="0"/>
    <n v="0"/>
    <n v="0"/>
    <n v="0"/>
    <n v="0"/>
    <n v="0"/>
    <n v="27"/>
    <n v="28"/>
    <n v="0"/>
    <n v="0"/>
    <n v="0"/>
    <n v="0"/>
    <n v="27"/>
    <n v="28"/>
    <n v="0"/>
    <n v="0"/>
    <n v="0"/>
    <n v="0"/>
    <n v="0"/>
    <n v="0"/>
    <n v="1216163.9347826086"/>
    <n v="1276646.1473684211"/>
    <n v="0"/>
    <n v="0"/>
    <n v="0"/>
    <n v="0"/>
    <n v="1216163.9347826086"/>
    <n v="1276646.1473684211"/>
  </r>
  <r>
    <x v="10"/>
    <s v="Piedmont Community College"/>
    <m/>
    <n v="199324"/>
    <x v="9"/>
    <m/>
    <m/>
    <m/>
    <m/>
    <m/>
    <m/>
    <m/>
    <m/>
    <m/>
    <m/>
    <m/>
    <m/>
    <m/>
    <m/>
    <m/>
    <m/>
    <m/>
    <m/>
    <m/>
    <m/>
    <m/>
    <m/>
    <m/>
    <m/>
    <m/>
    <m/>
    <m/>
    <m/>
    <m/>
    <m/>
    <m/>
    <m/>
    <m/>
    <m/>
    <m/>
    <m/>
    <m/>
    <m/>
    <m/>
    <m/>
    <m/>
    <m/>
    <m/>
    <m/>
    <m/>
    <n v="0"/>
    <n v="62"/>
    <n v="59"/>
    <n v="1"/>
    <n v="1"/>
    <n v="0"/>
    <n v="0"/>
    <n v="14"/>
    <n v="8"/>
    <m/>
    <m/>
    <m/>
    <m/>
    <m/>
    <m/>
    <m/>
    <m/>
    <m/>
    <m/>
    <n v="3634718"/>
    <n v="3129893"/>
    <n v="0"/>
    <n v="0"/>
    <n v="0"/>
    <n v="0"/>
    <n v="0"/>
    <n v="0"/>
    <n v="0"/>
    <n v="0"/>
    <n v="0"/>
    <n v="0"/>
    <n v="736"/>
    <n v="637"/>
    <n v="0"/>
    <n v="0"/>
    <n v="0"/>
    <n v="0"/>
    <n v="0"/>
    <n v="0"/>
    <n v="0"/>
    <n v="0"/>
    <n v="0"/>
    <n v="0"/>
    <n v="4938.475543478261"/>
    <n v="4913.4897959183672"/>
    <n v="0"/>
    <n v="0"/>
    <n v="0"/>
    <n v="0"/>
    <n v="0"/>
    <n v="0"/>
    <n v="0"/>
    <n v="0"/>
    <n v="0"/>
    <n v="0"/>
    <n v="44446.279891304352"/>
    <n v="44221.408163265303"/>
    <n v="44446.279891304352"/>
    <n v="44221.408163265303"/>
    <n v="0"/>
    <n v="0"/>
    <n v="0"/>
    <n v="0"/>
    <n v="0"/>
    <n v="0"/>
    <n v="0"/>
    <n v="0"/>
    <n v="0"/>
    <n v="0"/>
    <n v="77"/>
    <n v="68"/>
    <n v="77"/>
    <n v="68"/>
    <n v="0"/>
    <n v="0"/>
    <n v="0"/>
    <n v="0"/>
    <n v="0"/>
    <n v="0"/>
    <n v="0"/>
    <n v="0"/>
    <n v="0"/>
    <n v="0"/>
    <n v="3422363.551630435"/>
    <n v="3007055.7551020407"/>
    <n v="3422363.551630435"/>
    <n v="3007055.7551020407"/>
  </r>
  <r>
    <x v="10"/>
    <s v="Roanoke-Chowan Community College"/>
    <m/>
    <n v="199467"/>
    <x v="9"/>
    <m/>
    <m/>
    <m/>
    <m/>
    <m/>
    <m/>
    <m/>
    <m/>
    <m/>
    <m/>
    <m/>
    <m/>
    <m/>
    <m/>
    <m/>
    <m/>
    <m/>
    <m/>
    <m/>
    <m/>
    <m/>
    <m/>
    <m/>
    <m/>
    <m/>
    <m/>
    <m/>
    <m/>
    <m/>
    <m/>
    <m/>
    <m/>
    <m/>
    <m/>
    <m/>
    <m/>
    <m/>
    <m/>
    <m/>
    <m/>
    <m/>
    <m/>
    <m/>
    <m/>
    <m/>
    <n v="0"/>
    <n v="32"/>
    <n v="21"/>
    <n v="0"/>
    <n v="0"/>
    <n v="0"/>
    <n v="0"/>
    <n v="2"/>
    <n v="1"/>
    <m/>
    <m/>
    <m/>
    <m/>
    <m/>
    <m/>
    <m/>
    <m/>
    <m/>
    <m/>
    <n v="1695234"/>
    <n v="1138260"/>
    <n v="0"/>
    <n v="0"/>
    <n v="0"/>
    <n v="0"/>
    <n v="0"/>
    <n v="0"/>
    <n v="0"/>
    <n v="0"/>
    <n v="0"/>
    <n v="0"/>
    <n v="312"/>
    <n v="201"/>
    <n v="0"/>
    <n v="0"/>
    <n v="0"/>
    <n v="0"/>
    <n v="0"/>
    <n v="0"/>
    <n v="0"/>
    <n v="0"/>
    <n v="0"/>
    <n v="0"/>
    <n v="5433.4423076923076"/>
    <n v="5662.9850746268658"/>
    <n v="0"/>
    <n v="0"/>
    <n v="0"/>
    <n v="0"/>
    <n v="0"/>
    <n v="0"/>
    <n v="0"/>
    <n v="0"/>
    <n v="0"/>
    <n v="0"/>
    <n v="48900.980769230766"/>
    <n v="50966.86567164179"/>
    <n v="48900.980769230766"/>
    <n v="50966.865671641783"/>
    <n v="0"/>
    <n v="0"/>
    <n v="0"/>
    <n v="0"/>
    <n v="0"/>
    <n v="0"/>
    <n v="0"/>
    <n v="0"/>
    <n v="0"/>
    <n v="0"/>
    <n v="34"/>
    <n v="22"/>
    <n v="34"/>
    <n v="22"/>
    <n v="0"/>
    <n v="0"/>
    <n v="0"/>
    <n v="0"/>
    <n v="0"/>
    <n v="0"/>
    <n v="0"/>
    <n v="0"/>
    <n v="0"/>
    <n v="0"/>
    <n v="1662633.346153846"/>
    <n v="1121271.0447761193"/>
    <n v="1662633.346153846"/>
    <n v="1121271.0447761193"/>
  </r>
  <r>
    <x v="10"/>
    <s v="Rockingham Community College "/>
    <m/>
    <n v="199485"/>
    <x v="9"/>
    <m/>
    <m/>
    <m/>
    <m/>
    <m/>
    <m/>
    <m/>
    <m/>
    <m/>
    <m/>
    <m/>
    <m/>
    <m/>
    <m/>
    <m/>
    <m/>
    <m/>
    <m/>
    <m/>
    <m/>
    <m/>
    <m/>
    <m/>
    <m/>
    <m/>
    <m/>
    <m/>
    <m/>
    <m/>
    <m/>
    <m/>
    <m/>
    <m/>
    <m/>
    <m/>
    <m/>
    <m/>
    <m/>
    <m/>
    <m/>
    <m/>
    <m/>
    <m/>
    <m/>
    <m/>
    <n v="0"/>
    <n v="45"/>
    <n v="37"/>
    <n v="0"/>
    <n v="0"/>
    <n v="0"/>
    <n v="0"/>
    <n v="19"/>
    <n v="27"/>
    <m/>
    <m/>
    <m/>
    <m/>
    <m/>
    <m/>
    <m/>
    <m/>
    <m/>
    <m/>
    <n v="3175779"/>
    <n v="3323664"/>
    <n v="0"/>
    <n v="0"/>
    <n v="0"/>
    <n v="0"/>
    <n v="0"/>
    <n v="0"/>
    <n v="0"/>
    <n v="0"/>
    <n v="0"/>
    <n v="0"/>
    <n v="633"/>
    <n v="657"/>
    <n v="0"/>
    <n v="0"/>
    <n v="0"/>
    <n v="0"/>
    <n v="0"/>
    <n v="0"/>
    <n v="0"/>
    <n v="0"/>
    <n v="0"/>
    <n v="0"/>
    <n v="5017.0284360189571"/>
    <n v="5058.8493150684935"/>
    <n v="0"/>
    <n v="0"/>
    <n v="0"/>
    <n v="0"/>
    <n v="0"/>
    <n v="0"/>
    <n v="0"/>
    <n v="0"/>
    <n v="0"/>
    <n v="0"/>
    <n v="45153.255924170611"/>
    <n v="45529.643835616444"/>
    <n v="45153.255924170611"/>
    <n v="45529.643835616444"/>
    <n v="0"/>
    <n v="0"/>
    <n v="0"/>
    <n v="0"/>
    <n v="0"/>
    <n v="0"/>
    <n v="0"/>
    <n v="0"/>
    <n v="0"/>
    <n v="0"/>
    <n v="64"/>
    <n v="64"/>
    <n v="64"/>
    <n v="64"/>
    <n v="0"/>
    <n v="0"/>
    <n v="0"/>
    <n v="0"/>
    <n v="0"/>
    <n v="0"/>
    <n v="0"/>
    <n v="0"/>
    <n v="0"/>
    <n v="0"/>
    <n v="2889808.3791469191"/>
    <n v="2913897.2054794524"/>
    <n v="2889808.3791469191"/>
    <n v="2913897.2054794524"/>
  </r>
  <r>
    <x v="10"/>
    <s v="Sampson Community College"/>
    <m/>
    <n v="199625"/>
    <x v="9"/>
    <m/>
    <m/>
    <m/>
    <m/>
    <m/>
    <m/>
    <m/>
    <m/>
    <m/>
    <m/>
    <m/>
    <m/>
    <m/>
    <m/>
    <m/>
    <m/>
    <m/>
    <m/>
    <m/>
    <m/>
    <m/>
    <m/>
    <m/>
    <m/>
    <m/>
    <m/>
    <m/>
    <m/>
    <m/>
    <m/>
    <m/>
    <m/>
    <m/>
    <m/>
    <m/>
    <m/>
    <m/>
    <m/>
    <m/>
    <m/>
    <m/>
    <m/>
    <m/>
    <m/>
    <m/>
    <n v="0"/>
    <n v="17"/>
    <n v="17"/>
    <n v="3"/>
    <n v="2"/>
    <n v="4"/>
    <n v="4"/>
    <n v="36"/>
    <n v="40"/>
    <m/>
    <m/>
    <m/>
    <m/>
    <m/>
    <m/>
    <m/>
    <m/>
    <m/>
    <m/>
    <n v="3393903"/>
    <n v="3311447"/>
    <n v="0"/>
    <n v="0"/>
    <n v="0"/>
    <n v="0"/>
    <n v="0"/>
    <n v="0"/>
    <n v="0"/>
    <n v="0"/>
    <n v="0"/>
    <n v="0"/>
    <n v="659"/>
    <n v="697"/>
    <n v="0"/>
    <n v="0"/>
    <n v="0"/>
    <n v="0"/>
    <n v="0"/>
    <n v="0"/>
    <n v="0"/>
    <n v="0"/>
    <n v="0"/>
    <n v="0"/>
    <n v="5150.0804248861914"/>
    <n v="4751"/>
    <n v="0"/>
    <n v="0"/>
    <n v="0"/>
    <n v="0"/>
    <n v="0"/>
    <n v="0"/>
    <n v="0"/>
    <n v="0"/>
    <n v="0"/>
    <n v="0"/>
    <n v="46350.723823975721"/>
    <n v="42759"/>
    <n v="46350.723823975721"/>
    <n v="42759"/>
    <n v="0"/>
    <n v="0"/>
    <n v="0"/>
    <n v="0"/>
    <n v="0"/>
    <n v="0"/>
    <n v="0"/>
    <n v="0"/>
    <n v="0"/>
    <n v="0"/>
    <n v="60"/>
    <n v="63"/>
    <n v="60"/>
    <n v="63"/>
    <n v="0"/>
    <n v="0"/>
    <n v="0"/>
    <n v="0"/>
    <n v="0"/>
    <n v="0"/>
    <n v="0"/>
    <n v="0"/>
    <n v="0"/>
    <n v="0"/>
    <n v="2781043.429438543"/>
    <n v="2693817"/>
    <n v="2781043.429438543"/>
    <n v="2693817"/>
  </r>
  <r>
    <x v="10"/>
    <s v="South Piedmont Community College"/>
    <s v="Met the criteria for Two-Year 2 in 2016-17."/>
    <n v="197850"/>
    <x v="9"/>
    <n v="0"/>
    <m/>
    <n v="1"/>
    <m/>
    <n v="2"/>
    <m/>
    <n v="0"/>
    <m/>
    <n v="0"/>
    <n v="0"/>
    <m/>
    <n v="1"/>
    <m/>
    <n v="1"/>
    <m/>
    <n v="0"/>
    <m/>
    <n v="0"/>
    <m/>
    <m/>
    <m/>
    <m/>
    <m/>
    <m/>
    <m/>
    <m/>
    <m/>
    <m/>
    <m/>
    <m/>
    <m/>
    <m/>
    <m/>
    <m/>
    <m/>
    <m/>
    <m/>
    <m/>
    <m/>
    <m/>
    <m/>
    <m/>
    <m/>
    <m/>
    <m/>
    <n v="0"/>
    <n v="48"/>
    <n v="48"/>
    <n v="8"/>
    <n v="6"/>
    <n v="0"/>
    <n v="0"/>
    <n v="37"/>
    <n v="37"/>
    <m/>
    <n v="171420"/>
    <m/>
    <n v="64164"/>
    <m/>
    <m/>
    <m/>
    <m/>
    <m/>
    <m/>
    <n v="4417980"/>
    <n v="4368180"/>
    <n v="0"/>
    <n v="29"/>
    <n v="0"/>
    <n v="19"/>
    <n v="0"/>
    <n v="0"/>
    <n v="0"/>
    <n v="0"/>
    <n v="0"/>
    <n v="0"/>
    <n v="956"/>
    <n v="936"/>
    <n v="0"/>
    <n v="5911.0344827586205"/>
    <n v="0"/>
    <n v="3377.0526315789475"/>
    <n v="0"/>
    <n v="0"/>
    <n v="0"/>
    <n v="0"/>
    <n v="0"/>
    <n v="0"/>
    <n v="4621.3179916317995"/>
    <n v="4666.8589743589746"/>
    <n v="0"/>
    <n v="53199.310344827587"/>
    <n v="0"/>
    <n v="30393.473684210527"/>
    <n v="0"/>
    <n v="0"/>
    <n v="0"/>
    <n v="0"/>
    <n v="0"/>
    <n v="0"/>
    <n v="41591.861924686193"/>
    <n v="42001.730769230773"/>
    <n v="41591.861924686193"/>
    <n v="42109.816441696916"/>
    <n v="0"/>
    <n v="3"/>
    <n v="0"/>
    <n v="2"/>
    <n v="0"/>
    <n v="0"/>
    <n v="0"/>
    <n v="0"/>
    <n v="0"/>
    <n v="0"/>
    <n v="93"/>
    <n v="91"/>
    <n v="93"/>
    <n v="96"/>
    <n v="0"/>
    <n v="159597.93103448275"/>
    <n v="0"/>
    <n v="60786.947368421053"/>
    <n v="0"/>
    <n v="0"/>
    <n v="0"/>
    <n v="0"/>
    <n v="0"/>
    <n v="0"/>
    <n v="3868043.158995816"/>
    <n v="3822157.5000000005"/>
    <n v="3868043.158995816"/>
    <n v="4042542.3784029037"/>
  </r>
  <r>
    <x v="10"/>
    <s v="Southeastern Community College "/>
    <m/>
    <n v="199722"/>
    <x v="9"/>
    <m/>
    <m/>
    <m/>
    <m/>
    <m/>
    <m/>
    <m/>
    <m/>
    <m/>
    <m/>
    <m/>
    <m/>
    <m/>
    <m/>
    <m/>
    <m/>
    <m/>
    <m/>
    <m/>
    <m/>
    <m/>
    <m/>
    <m/>
    <m/>
    <m/>
    <m/>
    <m/>
    <m/>
    <n v="46"/>
    <n v="49"/>
    <n v="0"/>
    <n v="0"/>
    <n v="0"/>
    <n v="0"/>
    <n v="16"/>
    <n v="13"/>
    <m/>
    <m/>
    <m/>
    <m/>
    <m/>
    <m/>
    <m/>
    <m/>
    <m/>
    <m/>
    <n v="1"/>
    <m/>
    <n v="0"/>
    <m/>
    <n v="0"/>
    <m/>
    <n v="0"/>
    <m/>
    <m/>
    <m/>
    <m/>
    <m/>
    <m/>
    <m/>
    <n v="3198907"/>
    <n v="3258222"/>
    <m/>
    <m/>
    <n v="39897"/>
    <m/>
    <n v="0"/>
    <n v="0"/>
    <n v="0"/>
    <n v="0"/>
    <n v="0"/>
    <n v="0"/>
    <n v="606"/>
    <n v="597"/>
    <n v="0"/>
    <n v="0"/>
    <n v="9"/>
    <n v="0"/>
    <n v="0"/>
    <n v="0"/>
    <n v="0"/>
    <n v="0"/>
    <n v="0"/>
    <n v="0"/>
    <n v="5278.7244224422438"/>
    <n v="5457.6582914572864"/>
    <n v="0"/>
    <n v="0"/>
    <n v="4433"/>
    <n v="0"/>
    <n v="0"/>
    <n v="0"/>
    <n v="0"/>
    <n v="0"/>
    <n v="0"/>
    <n v="0"/>
    <n v="47508.519801980197"/>
    <n v="49118.924623115578"/>
    <n v="0"/>
    <n v="0"/>
    <n v="39897"/>
    <n v="0"/>
    <n v="47387.702027345593"/>
    <n v="49118.924623115578"/>
    <n v="0"/>
    <n v="0"/>
    <n v="0"/>
    <n v="0"/>
    <n v="0"/>
    <n v="0"/>
    <n v="62"/>
    <n v="62"/>
    <n v="0"/>
    <n v="0"/>
    <n v="1"/>
    <n v="0"/>
    <n v="63"/>
    <n v="62"/>
    <n v="0"/>
    <n v="0"/>
    <n v="0"/>
    <n v="0"/>
    <n v="0"/>
    <n v="0"/>
    <n v="2945528.2277227724"/>
    <n v="3045373.3266331656"/>
    <n v="0"/>
    <n v="0"/>
    <n v="39897"/>
    <n v="0"/>
    <n v="2985425.2277227724"/>
    <n v="3045373.3266331656"/>
  </r>
  <r>
    <x v="10"/>
    <s v="Southwestern Community College "/>
    <s v="Met the criteria for Two-Year 2 in 2016-17."/>
    <n v="199731"/>
    <x v="9"/>
    <m/>
    <m/>
    <m/>
    <m/>
    <m/>
    <m/>
    <m/>
    <m/>
    <m/>
    <m/>
    <m/>
    <m/>
    <m/>
    <m/>
    <m/>
    <m/>
    <m/>
    <m/>
    <m/>
    <m/>
    <m/>
    <m/>
    <m/>
    <m/>
    <m/>
    <m/>
    <m/>
    <m/>
    <m/>
    <m/>
    <m/>
    <m/>
    <m/>
    <m/>
    <m/>
    <m/>
    <m/>
    <m/>
    <m/>
    <m/>
    <m/>
    <m/>
    <m/>
    <m/>
    <m/>
    <n v="0"/>
    <n v="68"/>
    <n v="76"/>
    <n v="2"/>
    <n v="2"/>
    <n v="0"/>
    <n v="0"/>
    <n v="15"/>
    <n v="8"/>
    <m/>
    <m/>
    <m/>
    <m/>
    <m/>
    <m/>
    <m/>
    <m/>
    <m/>
    <m/>
    <n v="4151255"/>
    <n v="4184440"/>
    <n v="0"/>
    <n v="0"/>
    <n v="0"/>
    <n v="0"/>
    <n v="0"/>
    <n v="0"/>
    <n v="0"/>
    <n v="0"/>
    <n v="0"/>
    <n v="0"/>
    <n v="812"/>
    <n v="800"/>
    <n v="0"/>
    <n v="0"/>
    <n v="0"/>
    <n v="0"/>
    <n v="0"/>
    <n v="0"/>
    <n v="0"/>
    <n v="0"/>
    <n v="0"/>
    <n v="0"/>
    <n v="5112.3830049261087"/>
    <n v="5230.55"/>
    <n v="0"/>
    <n v="0"/>
    <n v="0"/>
    <n v="0"/>
    <n v="0"/>
    <n v="0"/>
    <n v="0"/>
    <n v="0"/>
    <n v="0"/>
    <n v="0"/>
    <n v="46011.447044334978"/>
    <n v="47074.950000000004"/>
    <n v="46011.447044334978"/>
    <n v="47074.950000000004"/>
    <n v="0"/>
    <n v="0"/>
    <n v="0"/>
    <n v="0"/>
    <n v="0"/>
    <n v="0"/>
    <n v="0"/>
    <n v="0"/>
    <n v="0"/>
    <n v="0"/>
    <n v="85"/>
    <n v="86"/>
    <n v="85"/>
    <n v="86"/>
    <n v="0"/>
    <n v="0"/>
    <n v="0"/>
    <n v="0"/>
    <n v="0"/>
    <n v="0"/>
    <n v="0"/>
    <n v="0"/>
    <n v="0"/>
    <n v="0"/>
    <n v="3910972.998768473"/>
    <n v="4048445.7"/>
    <n v="3910972.998768473"/>
    <n v="4048445.7"/>
  </r>
  <r>
    <x v="10"/>
    <s v="Tri-County Community College "/>
    <m/>
    <n v="199795"/>
    <x v="9"/>
    <m/>
    <m/>
    <m/>
    <m/>
    <m/>
    <m/>
    <m/>
    <m/>
    <m/>
    <m/>
    <m/>
    <m/>
    <m/>
    <m/>
    <m/>
    <m/>
    <m/>
    <m/>
    <m/>
    <m/>
    <m/>
    <m/>
    <m/>
    <m/>
    <m/>
    <m/>
    <m/>
    <m/>
    <m/>
    <m/>
    <m/>
    <m/>
    <m/>
    <m/>
    <m/>
    <m/>
    <m/>
    <m/>
    <m/>
    <m/>
    <m/>
    <m/>
    <m/>
    <m/>
    <m/>
    <n v="0"/>
    <n v="11"/>
    <n v="15"/>
    <n v="21"/>
    <n v="19"/>
    <n v="0"/>
    <n v="0"/>
    <n v="2"/>
    <n v="3"/>
    <m/>
    <m/>
    <m/>
    <m/>
    <m/>
    <m/>
    <m/>
    <m/>
    <m/>
    <m/>
    <n v="1606888"/>
    <n v="1757167"/>
    <n v="0"/>
    <n v="0"/>
    <n v="0"/>
    <n v="0"/>
    <n v="0"/>
    <n v="0"/>
    <n v="0"/>
    <n v="0"/>
    <n v="0"/>
    <n v="0"/>
    <n v="333"/>
    <n v="361"/>
    <n v="0"/>
    <n v="0"/>
    <n v="0"/>
    <n v="0"/>
    <n v="0"/>
    <n v="0"/>
    <n v="0"/>
    <n v="0"/>
    <n v="0"/>
    <n v="0"/>
    <n v="4825.4894894894896"/>
    <n v="4867.4986149584483"/>
    <n v="0"/>
    <n v="0"/>
    <n v="0"/>
    <n v="0"/>
    <n v="0"/>
    <n v="0"/>
    <n v="0"/>
    <n v="0"/>
    <n v="0"/>
    <n v="0"/>
    <n v="43429.405405405407"/>
    <n v="43807.487534626038"/>
    <n v="43429.405405405407"/>
    <n v="43807.487534626038"/>
    <n v="0"/>
    <n v="0"/>
    <n v="0"/>
    <n v="0"/>
    <n v="0"/>
    <n v="0"/>
    <n v="0"/>
    <n v="0"/>
    <n v="0"/>
    <n v="0"/>
    <n v="34"/>
    <n v="37"/>
    <n v="34"/>
    <n v="37"/>
    <n v="0"/>
    <n v="0"/>
    <n v="0"/>
    <n v="0"/>
    <n v="0"/>
    <n v="0"/>
    <n v="0"/>
    <n v="0"/>
    <n v="0"/>
    <n v="0"/>
    <n v="1476599.7837837839"/>
    <n v="1620877.0387811633"/>
    <n v="1476599.7837837839"/>
    <n v="1620877.0387811633"/>
  </r>
  <r>
    <x v="10"/>
    <s v="Wilson Community College"/>
    <m/>
    <n v="199953"/>
    <x v="9"/>
    <m/>
    <m/>
    <m/>
    <m/>
    <m/>
    <m/>
    <m/>
    <m/>
    <m/>
    <m/>
    <m/>
    <m/>
    <m/>
    <m/>
    <m/>
    <m/>
    <m/>
    <m/>
    <m/>
    <m/>
    <m/>
    <m/>
    <m/>
    <m/>
    <m/>
    <m/>
    <m/>
    <m/>
    <m/>
    <m/>
    <m/>
    <m/>
    <m/>
    <m/>
    <m/>
    <m/>
    <m/>
    <m/>
    <m/>
    <m/>
    <m/>
    <m/>
    <m/>
    <m/>
    <m/>
    <n v="0"/>
    <n v="0"/>
    <n v="0"/>
    <n v="0"/>
    <n v="3"/>
    <n v="0"/>
    <n v="0"/>
    <n v="46"/>
    <n v="44"/>
    <m/>
    <m/>
    <m/>
    <m/>
    <m/>
    <m/>
    <m/>
    <m/>
    <m/>
    <m/>
    <n v="2788151"/>
    <n v="2898283"/>
    <n v="0"/>
    <n v="0"/>
    <n v="0"/>
    <n v="0"/>
    <n v="0"/>
    <n v="0"/>
    <n v="0"/>
    <n v="0"/>
    <n v="0"/>
    <n v="0"/>
    <n v="552"/>
    <n v="558"/>
    <n v="0"/>
    <n v="0"/>
    <n v="0"/>
    <n v="0"/>
    <n v="0"/>
    <n v="0"/>
    <n v="0"/>
    <n v="0"/>
    <n v="0"/>
    <n v="0"/>
    <n v="5050.998188405797"/>
    <n v="5194.0555555555557"/>
    <n v="0"/>
    <n v="0"/>
    <n v="0"/>
    <n v="0"/>
    <n v="0"/>
    <n v="0"/>
    <n v="0"/>
    <n v="0"/>
    <n v="0"/>
    <n v="0"/>
    <n v="45458.983695652176"/>
    <n v="46746.5"/>
    <n v="45458.983695652176"/>
    <n v="46746.5"/>
    <n v="0"/>
    <n v="0"/>
    <n v="0"/>
    <n v="0"/>
    <n v="0"/>
    <n v="0"/>
    <n v="0"/>
    <n v="0"/>
    <n v="0"/>
    <n v="0"/>
    <n v="46"/>
    <n v="47"/>
    <n v="46"/>
    <n v="47"/>
    <n v="0"/>
    <n v="0"/>
    <n v="0"/>
    <n v="0"/>
    <n v="0"/>
    <n v="0"/>
    <n v="0"/>
    <n v="0"/>
    <n v="0"/>
    <n v="0"/>
    <n v="2091113.25"/>
    <n v="2197085.5"/>
    <n v="2091113.25"/>
    <n v="2197085.5"/>
  </r>
  <r>
    <x v="10"/>
    <s v="North Carolina State University "/>
    <m/>
    <n v="199193"/>
    <x v="1"/>
    <m/>
    <n v="440"/>
    <n v="443"/>
    <n v="0"/>
    <n v="0"/>
    <n v="0"/>
    <n v="0"/>
    <n v="216"/>
    <n v="215"/>
    <m/>
    <n v="362"/>
    <n v="370"/>
    <n v="0"/>
    <n v="0"/>
    <n v="0"/>
    <n v="0"/>
    <n v="123"/>
    <n v="119"/>
    <m/>
    <n v="284"/>
    <n v="317"/>
    <n v="0"/>
    <n v="0"/>
    <n v="0"/>
    <n v="0"/>
    <n v="73"/>
    <n v="76"/>
    <m/>
    <n v="0"/>
    <n v="0"/>
    <n v="0"/>
    <n v="0"/>
    <n v="0"/>
    <n v="0"/>
    <n v="0"/>
    <n v="1"/>
    <m/>
    <n v="155"/>
    <n v="166"/>
    <n v="0"/>
    <n v="0"/>
    <n v="0"/>
    <n v="0"/>
    <n v="49"/>
    <n v="41"/>
    <m/>
    <m/>
    <m/>
    <m/>
    <m/>
    <m/>
    <m/>
    <m/>
    <m/>
    <n v="85933967"/>
    <n v="90066404"/>
    <n v="45008370"/>
    <n v="47874724"/>
    <n v="29045103"/>
    <n v="32673100"/>
    <n v="0"/>
    <n v="85000"/>
    <n v="11051580"/>
    <n v="11373681"/>
    <m/>
    <m/>
    <n v="6552"/>
    <n v="6567"/>
    <n v="4734"/>
    <n v="4758"/>
    <n v="3432"/>
    <n v="3765"/>
    <n v="0"/>
    <n v="12"/>
    <n v="1983"/>
    <n v="1986"/>
    <n v="0"/>
    <n v="0"/>
    <n v="13115.684829059828"/>
    <n v="13714.999847723466"/>
    <n v="9507.471482889734"/>
    <n v="10061.942833123161"/>
    <n v="8463.0253496503501"/>
    <n v="8678.1142098273576"/>
    <n v="0"/>
    <n v="7083.333333333333"/>
    <n v="5573.1618759455368"/>
    <n v="5726.9290030211478"/>
    <n v="0"/>
    <n v="0"/>
    <n v="118041.16346153845"/>
    <n v="123434.99862951119"/>
    <n v="85567.243346007599"/>
    <n v="90557.48549810845"/>
    <n v="76167.228146853158"/>
    <n v="78103.027888446217"/>
    <n v="0"/>
    <n v="63750"/>
    <n v="50158.456883509833"/>
    <n v="51542.361027190331"/>
    <n v="0"/>
    <n v="0"/>
    <n v="91867.885961366337"/>
    <n v="95497.910869325613"/>
    <n v="656"/>
    <n v="658"/>
    <n v="485"/>
    <n v="489"/>
    <n v="357"/>
    <n v="393"/>
    <n v="0"/>
    <n v="1"/>
    <n v="204"/>
    <n v="207"/>
    <n v="0"/>
    <n v="0"/>
    <n v="1702"/>
    <n v="1748"/>
    <n v="77435003.230769232"/>
    <n v="81220229.098218367"/>
    <n v="41500113.022813685"/>
    <n v="44282610.408575036"/>
    <n v="27191700.448426578"/>
    <n v="30694489.960159361"/>
    <n v="0"/>
    <n v="63750"/>
    <n v="10232325.204236006"/>
    <n v="10669268.732628398"/>
    <n v="0"/>
    <n v="0"/>
    <n v="156359141.9062455"/>
    <n v="166930348.19958118"/>
  </r>
  <r>
    <x v="10"/>
    <s v="University of North Carolina at Chapel Hill "/>
    <m/>
    <n v="199120"/>
    <x v="1"/>
    <m/>
    <n v="412"/>
    <n v="475"/>
    <n v="0"/>
    <n v="0"/>
    <n v="0"/>
    <n v="0"/>
    <n v="91"/>
    <n v="129"/>
    <m/>
    <n v="259"/>
    <n v="309"/>
    <n v="0"/>
    <n v="0"/>
    <n v="0"/>
    <n v="0"/>
    <n v="92"/>
    <n v="103"/>
    <m/>
    <n v="258"/>
    <n v="255"/>
    <n v="0"/>
    <n v="0"/>
    <n v="0"/>
    <n v="0"/>
    <n v="67"/>
    <n v="63"/>
    <m/>
    <n v="3"/>
    <n v="3"/>
    <n v="0"/>
    <n v="0"/>
    <n v="0"/>
    <n v="0"/>
    <n v="0"/>
    <n v="4"/>
    <m/>
    <n v="192"/>
    <n v="218"/>
    <n v="0"/>
    <n v="0"/>
    <n v="0"/>
    <n v="0"/>
    <n v="110"/>
    <n v="110"/>
    <m/>
    <m/>
    <m/>
    <m/>
    <m/>
    <m/>
    <m/>
    <m/>
    <m/>
    <n v="78834805"/>
    <n v="98401122"/>
    <n v="37992363"/>
    <n v="45856150"/>
    <n v="29567421"/>
    <n v="30283576"/>
    <n v="445000"/>
    <n v="946893"/>
    <n v="23642185"/>
    <n v="25163100"/>
    <m/>
    <m/>
    <n v="4800"/>
    <n v="5823"/>
    <n v="3435"/>
    <n v="4017"/>
    <n v="3126"/>
    <n v="3051"/>
    <n v="27"/>
    <n v="75"/>
    <n v="3048"/>
    <n v="3282"/>
    <n v="0"/>
    <n v="0"/>
    <n v="16423.917708333334"/>
    <n v="16898.698608964452"/>
    <n v="11060.367685589519"/>
    <n v="11415.521533482699"/>
    <n v="9458.5479846449143"/>
    <n v="9925.7869550966898"/>
    <n v="16481.481481481482"/>
    <n v="12625.24"/>
    <n v="7756.6223753280838"/>
    <n v="7667.0018281535649"/>
    <n v="0"/>
    <n v="0"/>
    <n v="147815.25937500002"/>
    <n v="152088.28748068007"/>
    <n v="99543.309170305671"/>
    <n v="102739.69380134429"/>
    <n v="85126.931861804231"/>
    <n v="89332.082595870204"/>
    <n v="148333.33333333334"/>
    <n v="113627.16"/>
    <n v="69809.601377952757"/>
    <n v="69003.016453382079"/>
    <n v="0"/>
    <n v="0"/>
    <n v="106795.50502400972"/>
    <n v="111459.59332934731"/>
    <n v="503"/>
    <n v="604"/>
    <n v="351"/>
    <n v="412"/>
    <n v="325"/>
    <n v="318"/>
    <n v="3"/>
    <n v="7"/>
    <n v="302"/>
    <n v="328"/>
    <n v="0"/>
    <n v="0"/>
    <n v="1484"/>
    <n v="1669"/>
    <n v="74351075.465625018"/>
    <n v="91861325.638330758"/>
    <n v="34939701.518777288"/>
    <n v="42328753.846153848"/>
    <n v="27666252.855086375"/>
    <n v="28407602.265486725"/>
    <n v="445000"/>
    <n v="795390.12"/>
    <n v="21082499.616141733"/>
    <n v="22632989.396709323"/>
    <n v="0"/>
    <n v="0"/>
    <n v="158484529.45563042"/>
    <n v="186026061.26668066"/>
  </r>
  <r>
    <x v="10"/>
    <s v="University of North Carolina at Charlotte"/>
    <m/>
    <n v="199139"/>
    <x v="1"/>
    <m/>
    <n v="203"/>
    <n v="216"/>
    <n v="0"/>
    <n v="0"/>
    <n v="0"/>
    <n v="1"/>
    <n v="6"/>
    <n v="6"/>
    <m/>
    <n v="319"/>
    <n v="309"/>
    <n v="0"/>
    <n v="0"/>
    <n v="0"/>
    <n v="0"/>
    <n v="5"/>
    <n v="5"/>
    <m/>
    <n v="175"/>
    <n v="180"/>
    <n v="0"/>
    <n v="0"/>
    <n v="0"/>
    <n v="0"/>
    <n v="4"/>
    <n v="31"/>
    <m/>
    <n v="0"/>
    <n v="0"/>
    <n v="0"/>
    <n v="0"/>
    <n v="0"/>
    <n v="0"/>
    <n v="0"/>
    <n v="0"/>
    <m/>
    <n v="245"/>
    <n v="255"/>
    <n v="1"/>
    <n v="9"/>
    <n v="0"/>
    <n v="0"/>
    <n v="51"/>
    <n v="70"/>
    <m/>
    <m/>
    <m/>
    <m/>
    <m/>
    <m/>
    <m/>
    <m/>
    <m/>
    <n v="24025898"/>
    <n v="27404412"/>
    <n v="26799565"/>
    <n v="27578926"/>
    <n v="13858836"/>
    <n v="16906371"/>
    <n v="0"/>
    <n v="0"/>
    <n v="16706667"/>
    <n v="19800860"/>
    <m/>
    <m/>
    <n v="1899"/>
    <n v="2027"/>
    <n v="2931"/>
    <n v="2841"/>
    <n v="1623"/>
    <n v="1992"/>
    <n v="0"/>
    <n v="0"/>
    <n v="2827"/>
    <n v="3225"/>
    <n v="0"/>
    <n v="0"/>
    <n v="12651.868351764086"/>
    <n v="13519.690182535767"/>
    <n v="9143.4885704537701"/>
    <n v="9707.4713129179872"/>
    <n v="8539.0240295748608"/>
    <n v="8487.1340361445782"/>
    <n v="0"/>
    <n v="0"/>
    <n v="5909.680580120269"/>
    <n v="6139.8015503875968"/>
    <n v="0"/>
    <n v="0"/>
    <n v="113866.81516587677"/>
    <n v="121677.2116428219"/>
    <n v="82291.397134083934"/>
    <n v="87367.241816261885"/>
    <n v="76851.216266173753"/>
    <n v="76384.206325301202"/>
    <n v="0"/>
    <n v="0"/>
    <n v="53187.125221082424"/>
    <n v="55258.213953488368"/>
    <n v="0"/>
    <n v="0"/>
    <n v="79299.822540553054"/>
    <n v="82385.067580184099"/>
    <n v="209"/>
    <n v="223"/>
    <n v="324"/>
    <n v="314"/>
    <n v="179"/>
    <n v="211"/>
    <n v="0"/>
    <n v="0"/>
    <n v="297"/>
    <n v="334"/>
    <n v="0"/>
    <n v="0"/>
    <n v="1009"/>
    <n v="1082"/>
    <n v="23798164.369668245"/>
    <n v="27134018.196349286"/>
    <n v="26662412.671443194"/>
    <n v="27433313.930306233"/>
    <n v="13756367.711645102"/>
    <n v="16117067.534638554"/>
    <n v="0"/>
    <n v="0"/>
    <n v="15796576.190661481"/>
    <n v="18456243.460465115"/>
    <n v="0"/>
    <n v="0"/>
    <n v="80013520.943418026"/>
    <n v="89140643.121759191"/>
  </r>
  <r>
    <x v="10"/>
    <s v="University of North Carolina at Greensboro"/>
    <m/>
    <n v="199148"/>
    <x v="1"/>
    <m/>
    <n v="150"/>
    <n v="157"/>
    <n v="24"/>
    <n v="27"/>
    <n v="0"/>
    <n v="0"/>
    <n v="6"/>
    <n v="3"/>
    <m/>
    <n v="232"/>
    <n v="235"/>
    <n v="10"/>
    <n v="11"/>
    <n v="0"/>
    <n v="0"/>
    <n v="6"/>
    <n v="5"/>
    <m/>
    <n v="104"/>
    <n v="99"/>
    <n v="3"/>
    <n v="3"/>
    <n v="0"/>
    <n v="0"/>
    <n v="6"/>
    <n v="9"/>
    <m/>
    <n v="0"/>
    <n v="0"/>
    <n v="1"/>
    <n v="1"/>
    <n v="0"/>
    <n v="0"/>
    <n v="2"/>
    <n v="1"/>
    <m/>
    <n v="154"/>
    <n v="179"/>
    <n v="18"/>
    <n v="20"/>
    <n v="0"/>
    <n v="0"/>
    <n v="23"/>
    <n v="40"/>
    <m/>
    <m/>
    <m/>
    <m/>
    <m/>
    <m/>
    <m/>
    <m/>
    <m/>
    <n v="19244799"/>
    <n v="20705221"/>
    <n v="18945611"/>
    <n v="20238616"/>
    <n v="7885307"/>
    <n v="8398732"/>
    <n v="173871"/>
    <n v="112839"/>
    <n v="9461747"/>
    <n v="12131995"/>
    <m/>
    <m/>
    <n v="1662"/>
    <n v="1719"/>
    <n v="2260"/>
    <n v="2285"/>
    <n v="1038"/>
    <n v="1029"/>
    <n v="34"/>
    <n v="22"/>
    <n v="1842"/>
    <n v="2291"/>
    <n v="0"/>
    <n v="0"/>
    <n v="11579.301444043322"/>
    <n v="12044.922047702152"/>
    <n v="8383.0137168141591"/>
    <n v="8857.1623632385126"/>
    <n v="7596.6348747591519"/>
    <n v="8162.0330417881441"/>
    <n v="5113.8529411764703"/>
    <n v="5129.045454545455"/>
    <n v="5136.670466883822"/>
    <n v="5295.5019642077696"/>
    <n v="0"/>
    <n v="0"/>
    <n v="104213.71299638989"/>
    <n v="108404.29842931937"/>
    <n v="75447.123451327439"/>
    <n v="79714.461269146617"/>
    <n v="68369.713872832363"/>
    <n v="73458.297376093295"/>
    <n v="46024.676470588231"/>
    <n v="46161.409090909096"/>
    <n v="46230.034201954397"/>
    <n v="47659.517677869924"/>
    <n v="0"/>
    <n v="0"/>
    <n v="73542.710854806908"/>
    <n v="75843.990046553939"/>
    <n v="180"/>
    <n v="187"/>
    <n v="248"/>
    <n v="251"/>
    <n v="113"/>
    <n v="111"/>
    <n v="3"/>
    <n v="2"/>
    <n v="195"/>
    <n v="239"/>
    <n v="0"/>
    <n v="0"/>
    <n v="739"/>
    <n v="790"/>
    <n v="18758468.339350179"/>
    <n v="20271603.806282721"/>
    <n v="18710886.615929205"/>
    <n v="20008329.778555799"/>
    <n v="7725777.6676300569"/>
    <n v="8153871.0087463558"/>
    <n v="138074.0294117647"/>
    <n v="92322.818181818191"/>
    <n v="9014856.6693811081"/>
    <n v="11390624.725010911"/>
    <n v="0"/>
    <n v="0"/>
    <n v="54348063.321702302"/>
    <n v="59916752.13677761"/>
  </r>
  <r>
    <x v="10"/>
    <s v="East Carolina University "/>
    <m/>
    <n v="198464"/>
    <x v="2"/>
    <m/>
    <n v="175"/>
    <n v="188"/>
    <n v="0"/>
    <n v="0"/>
    <n v="3"/>
    <n v="4"/>
    <n v="49"/>
    <n v="53"/>
    <m/>
    <n v="358"/>
    <n v="337"/>
    <n v="0"/>
    <n v="0"/>
    <n v="1"/>
    <n v="0"/>
    <n v="70"/>
    <n v="62"/>
    <m/>
    <n v="184"/>
    <n v="168"/>
    <n v="0"/>
    <n v="0"/>
    <n v="0"/>
    <n v="0"/>
    <n v="32"/>
    <n v="39"/>
    <m/>
    <n v="4"/>
    <n v="3"/>
    <n v="0"/>
    <n v="0"/>
    <n v="0"/>
    <n v="0"/>
    <n v="0"/>
    <n v="0"/>
    <m/>
    <n v="240"/>
    <n v="236"/>
    <n v="1"/>
    <n v="1"/>
    <n v="0"/>
    <n v="0"/>
    <n v="123"/>
    <n v="133"/>
    <m/>
    <m/>
    <m/>
    <m/>
    <m/>
    <m/>
    <m/>
    <m/>
    <m/>
    <n v="23107817"/>
    <n v="27085755"/>
    <n v="33402281"/>
    <n v="32865164"/>
    <n v="15401098"/>
    <n v="16048995"/>
    <n v="240766"/>
    <n v="213104"/>
    <n v="23868508"/>
    <n v="25887976"/>
    <m/>
    <m/>
    <n v="2196"/>
    <n v="2372"/>
    <n v="4073"/>
    <n v="3777"/>
    <n v="2040"/>
    <n v="1980"/>
    <n v="36"/>
    <n v="27"/>
    <n v="3646"/>
    <n v="3730"/>
    <n v="0"/>
    <n v="0"/>
    <n v="10522.685336976321"/>
    <n v="11418.952360876898"/>
    <n v="8200.9037564448809"/>
    <n v="8701.3936987026736"/>
    <n v="7549.5578431372551"/>
    <n v="8105.55303030303"/>
    <n v="6687.9444444444443"/>
    <n v="7892.7407407407409"/>
    <n v="6546.4914975315414"/>
    <n v="6940.4761394101879"/>
    <n v="0"/>
    <n v="0"/>
    <n v="94704.168032786896"/>
    <n v="102770.57124789208"/>
    <n v="73808.133808003928"/>
    <n v="78312.543288324057"/>
    <n v="67946.020588235289"/>
    <n v="72949.977272727265"/>
    <n v="60191.5"/>
    <n v="71034.666666666672"/>
    <n v="58918.423477783872"/>
    <n v="62464.285254691691"/>
    <n v="0"/>
    <n v="0"/>
    <n v="72197.538822619739"/>
    <n v="77492.671215249458"/>
    <n v="227"/>
    <n v="245"/>
    <n v="429"/>
    <n v="399"/>
    <n v="216"/>
    <n v="207"/>
    <n v="4"/>
    <n v="3"/>
    <n v="364"/>
    <n v="370"/>
    <n v="0"/>
    <n v="0"/>
    <n v="1240"/>
    <n v="1224"/>
    <n v="21497846.143442627"/>
    <n v="25178789.95573356"/>
    <n v="31663689.403633684"/>
    <n v="31246704.772041298"/>
    <n v="14676340.447058823"/>
    <n v="15100645.295454543"/>
    <n v="240766"/>
    <n v="213104"/>
    <n v="21446306.145913329"/>
    <n v="23111785.544235926"/>
    <n v="0"/>
    <n v="0"/>
    <n v="89524948.140048474"/>
    <n v="94851029.567465335"/>
  </r>
  <r>
    <x v="10"/>
    <s v="Appalachian State University "/>
    <m/>
    <n v="197869"/>
    <x v="3"/>
    <m/>
    <n v="284"/>
    <n v="290"/>
    <n v="0"/>
    <n v="0"/>
    <n v="1"/>
    <n v="1"/>
    <n v="4"/>
    <n v="2"/>
    <m/>
    <n v="234"/>
    <n v="238"/>
    <n v="0"/>
    <n v="0"/>
    <n v="0"/>
    <n v="0"/>
    <n v="2"/>
    <n v="2"/>
    <m/>
    <n v="191"/>
    <n v="194"/>
    <n v="0"/>
    <n v="1"/>
    <n v="0"/>
    <n v="0"/>
    <n v="0"/>
    <n v="0"/>
    <m/>
    <n v="9"/>
    <n v="1"/>
    <n v="0"/>
    <n v="0"/>
    <n v="0"/>
    <n v="0"/>
    <n v="1"/>
    <n v="0"/>
    <m/>
    <n v="193"/>
    <n v="207"/>
    <n v="2"/>
    <n v="1"/>
    <n v="2"/>
    <n v="6"/>
    <n v="7"/>
    <n v="8"/>
    <m/>
    <m/>
    <m/>
    <m/>
    <m/>
    <m/>
    <m/>
    <m/>
    <m/>
    <n v="26565047"/>
    <n v="28561529"/>
    <n v="17090976"/>
    <n v="18558294"/>
    <n v="12291284"/>
    <n v="13275266"/>
    <n v="560054"/>
    <n v="60053"/>
    <n v="9141246"/>
    <n v="10694760"/>
    <m/>
    <m/>
    <n v="2615"/>
    <n v="2645"/>
    <n v="2130"/>
    <n v="2166"/>
    <n v="1719"/>
    <n v="1756"/>
    <n v="93"/>
    <n v="9"/>
    <n v="1863"/>
    <n v="2035"/>
    <n v="0"/>
    <n v="0"/>
    <n v="10158.717782026768"/>
    <n v="10798.309640831758"/>
    <n v="8023.9323943661975"/>
    <n v="8568.0027700831033"/>
    <n v="7150.2524723676552"/>
    <n v="7559.9464692482916"/>
    <n v="6022.0860215053763"/>
    <n v="6672.5555555555557"/>
    <n v="4906.7342995169083"/>
    <n v="5255.4103194103191"/>
    <n v="0"/>
    <n v="0"/>
    <n v="91428.460038240912"/>
    <n v="97184.786767485813"/>
    <n v="72215.391549295775"/>
    <n v="77112.024930747924"/>
    <n v="64352.272251308896"/>
    <n v="68039.518223234627"/>
    <n v="54198.774193548386"/>
    <n v="60053"/>
    <n v="44160.608695652176"/>
    <n v="47298.692874692875"/>
    <n v="0"/>
    <n v="0"/>
    <n v="70223.326099498881"/>
    <n v="74458.567169259099"/>
    <n v="289"/>
    <n v="293"/>
    <n v="236"/>
    <n v="240"/>
    <n v="191"/>
    <n v="195"/>
    <n v="10"/>
    <n v="1"/>
    <n v="204"/>
    <n v="222"/>
    <n v="0"/>
    <n v="0"/>
    <n v="930"/>
    <n v="951"/>
    <n v="26422824.951051623"/>
    <n v="28475142.522873342"/>
    <n v="17042832.405633803"/>
    <n v="18506885.983379502"/>
    <n v="12291284"/>
    <n v="13267706.053530753"/>
    <n v="541987.74193548388"/>
    <n v="60053"/>
    <n v="9008764.173913043"/>
    <n v="10500309.818181818"/>
    <n v="0"/>
    <n v="0"/>
    <n v="65307693.272533961"/>
    <n v="70810097.377965406"/>
  </r>
  <r>
    <x v="10"/>
    <s v="North Carolina A&amp;T State University"/>
    <s v="Met the criteria for Four-Year 2 in  2016-17."/>
    <n v="199102"/>
    <x v="3"/>
    <m/>
    <n v="76"/>
    <n v="71"/>
    <n v="0"/>
    <n v="0"/>
    <n v="0"/>
    <n v="0"/>
    <n v="28"/>
    <n v="29"/>
    <m/>
    <n v="151"/>
    <n v="169"/>
    <n v="0"/>
    <n v="0"/>
    <n v="0"/>
    <n v="0"/>
    <n v="12"/>
    <n v="19"/>
    <m/>
    <n v="72"/>
    <n v="78"/>
    <n v="0"/>
    <n v="0"/>
    <n v="0"/>
    <n v="0"/>
    <n v="7"/>
    <n v="4"/>
    <m/>
    <n v="0"/>
    <n v="0"/>
    <n v="0"/>
    <n v="0"/>
    <n v="0"/>
    <n v="0"/>
    <n v="1"/>
    <n v="1"/>
    <m/>
    <n v="51"/>
    <n v="54"/>
    <n v="0"/>
    <n v="0"/>
    <n v="0"/>
    <n v="0"/>
    <n v="13"/>
    <n v="30"/>
    <m/>
    <m/>
    <m/>
    <m/>
    <m/>
    <m/>
    <m/>
    <m/>
    <m/>
    <n v="10888580"/>
    <n v="10604675"/>
    <n v="13474649"/>
    <n v="15909493"/>
    <n v="5839459"/>
    <n v="5974985"/>
    <n v="72852"/>
    <n v="73945"/>
    <n v="3917859"/>
    <n v="4878947"/>
    <m/>
    <m/>
    <n v="1020"/>
    <n v="987"/>
    <n v="1503"/>
    <n v="1749"/>
    <n v="732"/>
    <n v="750"/>
    <n v="12"/>
    <n v="12"/>
    <n v="615"/>
    <n v="846"/>
    <n v="0"/>
    <n v="0"/>
    <n v="10675.078431372549"/>
    <n v="10744.3515704154"/>
    <n v="8965.1689953426485"/>
    <n v="9096.3367638650652"/>
    <n v="7977.4030054644809"/>
    <n v="7966.6466666666665"/>
    <n v="6071"/>
    <n v="6162.083333333333"/>
    <n v="6370.5024390243907"/>
    <n v="5767.0768321513006"/>
    <n v="0"/>
    <n v="0"/>
    <n v="96075.705882352937"/>
    <n v="96699.164133738595"/>
    <n v="80686.520958083842"/>
    <n v="81867.030874785589"/>
    <n v="71796.62704918033"/>
    <n v="71699.819999999992"/>
    <n v="54639"/>
    <n v="55458.75"/>
    <n v="57334.521951219518"/>
    <n v="51903.691489361707"/>
    <n v="0"/>
    <n v="0"/>
    <n v="79172.16124013545"/>
    <n v="77704.774270197653"/>
    <n v="104"/>
    <n v="100"/>
    <n v="163"/>
    <n v="188"/>
    <n v="79"/>
    <n v="82"/>
    <n v="1"/>
    <n v="1"/>
    <n v="64"/>
    <n v="84"/>
    <n v="0"/>
    <n v="0"/>
    <n v="411"/>
    <n v="455"/>
    <n v="9991873.4117647056"/>
    <n v="9669916.4133738596"/>
    <n v="13151902.916167667"/>
    <n v="15391001.804459691"/>
    <n v="5671933.5368852457"/>
    <n v="5879385.2399999993"/>
    <n v="54639"/>
    <n v="55458.75"/>
    <n v="3669409.4048780492"/>
    <n v="4359910.0851063831"/>
    <n v="0"/>
    <n v="0"/>
    <n v="32539758.269695669"/>
    <n v="35355672.292939931"/>
  </r>
  <r>
    <x v="10"/>
    <s v="North Carolina Central University "/>
    <m/>
    <n v="199157"/>
    <x v="3"/>
    <m/>
    <n v="36"/>
    <n v="42"/>
    <n v="0"/>
    <n v="1"/>
    <n v="3"/>
    <n v="5"/>
    <n v="15"/>
    <n v="19"/>
    <m/>
    <n v="98"/>
    <n v="90"/>
    <n v="0"/>
    <n v="0"/>
    <n v="5"/>
    <n v="4"/>
    <n v="21"/>
    <n v="18"/>
    <m/>
    <n v="82"/>
    <n v="88"/>
    <n v="0"/>
    <n v="0"/>
    <n v="2"/>
    <n v="2"/>
    <n v="9"/>
    <n v="7"/>
    <m/>
    <n v="4"/>
    <n v="4"/>
    <n v="0"/>
    <n v="0"/>
    <n v="0"/>
    <n v="0"/>
    <n v="3"/>
    <n v="3"/>
    <m/>
    <n v="94"/>
    <n v="89"/>
    <n v="1"/>
    <n v="1"/>
    <n v="2"/>
    <n v="2"/>
    <n v="11"/>
    <n v="11"/>
    <m/>
    <m/>
    <m/>
    <m/>
    <m/>
    <m/>
    <m/>
    <m/>
    <m/>
    <n v="5671936"/>
    <n v="7039949"/>
    <n v="10084392"/>
    <n v="9447957"/>
    <n v="6424169"/>
    <n v="6686492"/>
    <n v="434972"/>
    <n v="454737"/>
    <n v="5824323"/>
    <n v="5876935"/>
    <m/>
    <m/>
    <n v="537"/>
    <n v="671"/>
    <n v="1189"/>
    <n v="1070"/>
    <n v="868"/>
    <n v="898"/>
    <n v="72"/>
    <n v="72"/>
    <n v="1010"/>
    <n v="965"/>
    <n v="0"/>
    <n v="0"/>
    <n v="10562.264432029795"/>
    <n v="10491.727272727272"/>
    <n v="8481.4062237174094"/>
    <n v="8829.8663551401878"/>
    <n v="7401.1163594470045"/>
    <n v="7445.9821826280622"/>
    <n v="6041.2777777777774"/>
    <n v="6315.791666666667"/>
    <n v="5766.6564356435647"/>
    <n v="6090.0880829015541"/>
    <n v="0"/>
    <n v="0"/>
    <n v="95060.379888268159"/>
    <n v="94425.545454545441"/>
    <n v="76332.656013456683"/>
    <n v="79468.797196261687"/>
    <n v="66610.047235023041"/>
    <n v="67013.839643652565"/>
    <n v="54371.5"/>
    <n v="56842.125"/>
    <n v="51899.90792079208"/>
    <n v="54810.792746113984"/>
    <n v="0"/>
    <n v="0"/>
    <n v="69375.737844398434"/>
    <n v="71944.989131398688"/>
    <n v="54"/>
    <n v="67"/>
    <n v="124"/>
    <n v="112"/>
    <n v="93"/>
    <n v="97"/>
    <n v="7"/>
    <n v="7"/>
    <n v="108"/>
    <n v="103"/>
    <n v="0"/>
    <n v="0"/>
    <n v="386"/>
    <n v="386"/>
    <n v="5133260.5139664803"/>
    <n v="6326511.5454545449"/>
    <n v="9465249.3456686288"/>
    <n v="8900505.2859813087"/>
    <n v="6194734.3928571427"/>
    <n v="6500342.4454342993"/>
    <n v="380600.5"/>
    <n v="397894.875"/>
    <n v="5605190.0554455444"/>
    <n v="5645511.6528497403"/>
    <n v="0"/>
    <n v="0"/>
    <n v="26779034.807937797"/>
    <n v="27770765.804719895"/>
  </r>
  <r>
    <x v="10"/>
    <s v="University of North Carolina at Wilmington"/>
    <m/>
    <n v="199218"/>
    <x v="3"/>
    <m/>
    <n v="160"/>
    <n v="163"/>
    <n v="0"/>
    <n v="0"/>
    <n v="0"/>
    <n v="0"/>
    <n v="21"/>
    <n v="21"/>
    <m/>
    <n v="183"/>
    <n v="168"/>
    <n v="0"/>
    <n v="0"/>
    <n v="0"/>
    <n v="0"/>
    <n v="11"/>
    <n v="11"/>
    <m/>
    <n v="129"/>
    <n v="133"/>
    <n v="0"/>
    <n v="0"/>
    <n v="0"/>
    <n v="0"/>
    <n v="0"/>
    <n v="1"/>
    <m/>
    <n v="0"/>
    <n v="0"/>
    <n v="0"/>
    <n v="0"/>
    <n v="0"/>
    <n v="0"/>
    <n v="0"/>
    <n v="0"/>
    <m/>
    <n v="123"/>
    <n v="118"/>
    <n v="0"/>
    <n v="0"/>
    <n v="0"/>
    <n v="0"/>
    <n v="3"/>
    <n v="3"/>
    <m/>
    <m/>
    <m/>
    <m/>
    <m/>
    <m/>
    <m/>
    <m/>
    <m/>
    <n v="17518383"/>
    <n v="18639724"/>
    <n v="14250438"/>
    <n v="13634963"/>
    <n v="8364740"/>
    <n v="9229352"/>
    <n v="0"/>
    <n v="0"/>
    <n v="6139977"/>
    <n v="6073355"/>
    <m/>
    <m/>
    <n v="1692"/>
    <n v="1719"/>
    <n v="1779"/>
    <n v="1644"/>
    <n v="1161"/>
    <n v="1209"/>
    <n v="0"/>
    <n v="0"/>
    <n v="1143"/>
    <n v="1098"/>
    <n v="0"/>
    <n v="0"/>
    <n v="10353.654255319148"/>
    <n v="10843.353112274579"/>
    <n v="8010.3642495784152"/>
    <n v="8293.7731143552319"/>
    <n v="7204.7717484926789"/>
    <n v="7633.8726220016542"/>
    <n v="0"/>
    <n v="0"/>
    <n v="5371.808398950131"/>
    <n v="5531.2887067395268"/>
    <n v="0"/>
    <n v="0"/>
    <n v="93182.888297872341"/>
    <n v="97590.178010471209"/>
    <n v="72093.278246205737"/>
    <n v="74643.958029197092"/>
    <n v="64842.945736434107"/>
    <n v="68704.853598014888"/>
    <n v="0"/>
    <n v="0"/>
    <n v="48346.27559055118"/>
    <n v="49781.598360655742"/>
    <n v="0"/>
    <n v="0"/>
    <n v="71918.364263632146"/>
    <n v="75320.202305706014"/>
    <n v="181"/>
    <n v="184"/>
    <n v="194"/>
    <n v="179"/>
    <n v="129"/>
    <n v="134"/>
    <n v="0"/>
    <n v="0"/>
    <n v="126"/>
    <n v="121"/>
    <n v="0"/>
    <n v="0"/>
    <n v="630"/>
    <n v="618"/>
    <n v="16866102.781914894"/>
    <n v="17956592.753926702"/>
    <n v="13986095.979763912"/>
    <n v="13361268.487226279"/>
    <n v="8364740"/>
    <n v="9206450.3821339943"/>
    <n v="0"/>
    <n v="0"/>
    <n v="6091630.7244094489"/>
    <n v="6023573.4016393451"/>
    <n v="0"/>
    <n v="0"/>
    <n v="45308569.486088254"/>
    <n v="46547885.02492632"/>
  </r>
  <r>
    <x v="10"/>
    <s v="Western Carolina University "/>
    <m/>
    <n v="200004"/>
    <x v="3"/>
    <m/>
    <n v="72"/>
    <n v="77"/>
    <n v="2"/>
    <n v="2"/>
    <n v="0"/>
    <n v="0"/>
    <n v="12"/>
    <n v="12"/>
    <m/>
    <n v="128"/>
    <n v="126"/>
    <n v="6"/>
    <n v="7"/>
    <n v="0"/>
    <n v="0"/>
    <n v="11"/>
    <n v="13"/>
    <m/>
    <n v="154"/>
    <n v="156"/>
    <n v="4"/>
    <n v="6"/>
    <n v="0"/>
    <n v="1"/>
    <n v="10"/>
    <n v="11"/>
    <m/>
    <n v="16"/>
    <n v="23"/>
    <n v="2"/>
    <n v="2"/>
    <n v="0"/>
    <n v="0"/>
    <n v="4"/>
    <n v="5"/>
    <m/>
    <n v="31"/>
    <n v="30"/>
    <n v="0"/>
    <n v="0"/>
    <n v="0"/>
    <n v="0"/>
    <n v="4"/>
    <n v="2"/>
    <m/>
    <m/>
    <m/>
    <m/>
    <m/>
    <m/>
    <m/>
    <m/>
    <m/>
    <n v="8315681"/>
    <n v="9104154"/>
    <n v="10471040"/>
    <n v="10817803"/>
    <n v="10372388"/>
    <n v="11085439"/>
    <n v="966140"/>
    <n v="1361004"/>
    <n v="1968689"/>
    <n v="1871981"/>
    <m/>
    <m/>
    <n v="812"/>
    <n v="857"/>
    <n v="1344"/>
    <n v="1360"/>
    <n v="1546"/>
    <n v="1607"/>
    <n v="212"/>
    <n v="287"/>
    <n v="327"/>
    <n v="294"/>
    <n v="0"/>
    <n v="0"/>
    <n v="10240.986453201971"/>
    <n v="10623.283547257877"/>
    <n v="7790.9523809523807"/>
    <n v="7954.2669117647056"/>
    <n v="6709.1772315653297"/>
    <n v="6898.2196639701306"/>
    <n v="4557.2641509433961"/>
    <n v="4742.1742160278745"/>
    <n v="6020.4556574923545"/>
    <n v="6367.2823129251701"/>
    <n v="0"/>
    <n v="0"/>
    <n v="92168.878078817739"/>
    <n v="95609.551925320891"/>
    <n v="70118.57142857142"/>
    <n v="71588.402205882347"/>
    <n v="60382.595084087967"/>
    <n v="62083.976975731173"/>
    <n v="41015.377358490565"/>
    <n v="42679.56794425087"/>
    <n v="54184.100917431191"/>
    <n v="57305.540816326531"/>
    <n v="0"/>
    <n v="0"/>
    <n v="68063.101272028172"/>
    <n v="69913.641195539589"/>
    <n v="86"/>
    <n v="91"/>
    <n v="145"/>
    <n v="146"/>
    <n v="168"/>
    <n v="174"/>
    <n v="22"/>
    <n v="30"/>
    <n v="35"/>
    <n v="32"/>
    <n v="0"/>
    <n v="0"/>
    <n v="456"/>
    <n v="473"/>
    <n v="7926523.5147783253"/>
    <n v="8700469.2252042014"/>
    <n v="10167192.857142856"/>
    <n v="10451906.722058823"/>
    <n v="10144275.974126779"/>
    <n v="10802611.993777225"/>
    <n v="902338.30188679241"/>
    <n v="1280387.0383275261"/>
    <n v="1896443.5321100918"/>
    <n v="1833777.306122449"/>
    <n v="0"/>
    <n v="0"/>
    <n v="31036774.180044845"/>
    <n v="33069152.285490226"/>
  </r>
  <r>
    <x v="10"/>
    <s v="Fayetteville State University "/>
    <m/>
    <n v="198543"/>
    <x v="4"/>
    <m/>
    <n v="43"/>
    <n v="40"/>
    <n v="6"/>
    <n v="6"/>
    <n v="13"/>
    <n v="11"/>
    <n v="3"/>
    <n v="3"/>
    <m/>
    <n v="69"/>
    <n v="64"/>
    <n v="10"/>
    <n v="11"/>
    <n v="12"/>
    <n v="9"/>
    <n v="1"/>
    <n v="1"/>
    <m/>
    <n v="57"/>
    <n v="65"/>
    <n v="7"/>
    <n v="7"/>
    <n v="0"/>
    <n v="1"/>
    <n v="2"/>
    <n v="2"/>
    <m/>
    <n v="3"/>
    <n v="4"/>
    <n v="0"/>
    <n v="1"/>
    <n v="0"/>
    <n v="0"/>
    <n v="0"/>
    <n v="0"/>
    <m/>
    <n v="24"/>
    <n v="27"/>
    <n v="2"/>
    <n v="2"/>
    <n v="0"/>
    <n v="0"/>
    <n v="3"/>
    <n v="2"/>
    <m/>
    <m/>
    <m/>
    <m/>
    <m/>
    <m/>
    <m/>
    <m/>
    <m/>
    <n v="5839074"/>
    <n v="5694514"/>
    <n v="6945908"/>
    <n v="6790100"/>
    <n v="4622210"/>
    <n v="5701179"/>
    <n v="162114"/>
    <n v="373245"/>
    <n v="1702650"/>
    <n v="1905052"/>
    <m/>
    <m/>
    <n v="626"/>
    <n v="577"/>
    <n v="865"/>
    <n v="797"/>
    <n v="607"/>
    <n v="690"/>
    <n v="27"/>
    <n v="46"/>
    <n v="272"/>
    <n v="287"/>
    <n v="0"/>
    <n v="0"/>
    <n v="9327.5942492012782"/>
    <n v="9869.1750433275556"/>
    <n v="8029.9514450867055"/>
    <n v="8519.5734002509416"/>
    <n v="7614.8434925864913"/>
    <n v="8262.5782608695645"/>
    <n v="6004.2222222222226"/>
    <n v="8114.021739130435"/>
    <n v="6259.7426470588234"/>
    <n v="6637.8118466898959"/>
    <n v="0"/>
    <n v="0"/>
    <n v="83948.348242811509"/>
    <n v="88822.575389948004"/>
    <n v="72269.56300578035"/>
    <n v="76676.160602258475"/>
    <n v="68533.591433278416"/>
    <n v="74363.204347826075"/>
    <n v="54038"/>
    <n v="73026.195652173919"/>
    <n v="56337.683823529413"/>
    <n v="59740.306620209063"/>
    <n v="0"/>
    <n v="0"/>
    <n v="72253.201167816747"/>
    <n v="76723.238219387335"/>
    <n v="65"/>
    <n v="60"/>
    <n v="92"/>
    <n v="85"/>
    <n v="66"/>
    <n v="75"/>
    <n v="3"/>
    <n v="5"/>
    <n v="29"/>
    <n v="31"/>
    <n v="0"/>
    <n v="0"/>
    <n v="255"/>
    <n v="256"/>
    <n v="5456642.6357827485"/>
    <n v="5329354.5233968804"/>
    <n v="6648799.7965317918"/>
    <n v="6517473.6511919703"/>
    <n v="4523217.0345963752"/>
    <n v="5577240.3260869551"/>
    <n v="162114"/>
    <n v="365130.97826086963"/>
    <n v="1633792.830882353"/>
    <n v="1851949.505226481"/>
    <n v="0"/>
    <n v="0"/>
    <n v="18424566.297793269"/>
    <n v="19641148.984163158"/>
  </r>
  <r>
    <x v="10"/>
    <s v="University of North Carolina at Pembroke"/>
    <m/>
    <n v="199281"/>
    <x v="5"/>
    <m/>
    <n v="57"/>
    <n v="54"/>
    <n v="0"/>
    <n v="0"/>
    <n v="0"/>
    <n v="0"/>
    <n v="3"/>
    <n v="0"/>
    <m/>
    <n v="76"/>
    <n v="77"/>
    <n v="0"/>
    <n v="3"/>
    <n v="0"/>
    <n v="0"/>
    <n v="4"/>
    <n v="9"/>
    <m/>
    <n v="49"/>
    <n v="55"/>
    <n v="0"/>
    <n v="1"/>
    <n v="0"/>
    <n v="0"/>
    <n v="26"/>
    <n v="11"/>
    <m/>
    <n v="2"/>
    <n v="3"/>
    <n v="0"/>
    <n v="0"/>
    <n v="0"/>
    <n v="0"/>
    <n v="0"/>
    <n v="0"/>
    <m/>
    <n v="47"/>
    <n v="56"/>
    <n v="0"/>
    <n v="0"/>
    <n v="0"/>
    <n v="0"/>
    <n v="17"/>
    <n v="15"/>
    <m/>
    <m/>
    <m/>
    <m/>
    <m/>
    <m/>
    <m/>
    <m/>
    <m/>
    <n v="4895067"/>
    <n v="4582149"/>
    <n v="5124793"/>
    <n v="6006451"/>
    <n v="4641652"/>
    <n v="4261840"/>
    <n v="98290"/>
    <n v="158874"/>
    <n v="3313109"/>
    <n v="3851355"/>
    <m/>
    <m/>
    <n v="549"/>
    <n v="486"/>
    <n v="732"/>
    <n v="831"/>
    <n v="753"/>
    <n v="637"/>
    <n v="18"/>
    <n v="27"/>
    <n v="627"/>
    <n v="684"/>
    <n v="0"/>
    <n v="0"/>
    <n v="8916.3333333333339"/>
    <n v="9428.2901234567908"/>
    <n v="7001.083333333333"/>
    <n v="7227.979542719615"/>
    <n v="6164.2124833997341"/>
    <n v="6690.486656200942"/>
    <n v="5460.5555555555557"/>
    <n v="5884.2222222222226"/>
    <n v="5284.0653907496016"/>
    <n v="5630.6359649122805"/>
    <n v="0"/>
    <n v="0"/>
    <n v="80247"/>
    <n v="84854.611111111124"/>
    <n v="63009.75"/>
    <n v="65051.815884476535"/>
    <n v="55477.912350597609"/>
    <n v="60214.379905808477"/>
    <n v="49145"/>
    <n v="52958"/>
    <n v="47556.588516746415"/>
    <n v="50675.723684210527"/>
    <n v="0"/>
    <n v="0"/>
    <n v="61061.7618909843"/>
    <n v="63954.135383755376"/>
    <n v="60"/>
    <n v="54"/>
    <n v="80"/>
    <n v="89"/>
    <n v="75"/>
    <n v="67"/>
    <n v="2"/>
    <n v="3"/>
    <n v="64"/>
    <n v="71"/>
    <n v="0"/>
    <n v="0"/>
    <n v="281"/>
    <n v="284"/>
    <n v="4814820"/>
    <n v="4582149.0000000009"/>
    <n v="5040780"/>
    <n v="5789611.6137184119"/>
    <n v="4160843.4262948208"/>
    <n v="4034363.4536891677"/>
    <n v="98290"/>
    <n v="158874"/>
    <n v="3043621.6650717705"/>
    <n v="3597976.3815789474"/>
    <n v="0"/>
    <n v="0"/>
    <n v="17158355.091366589"/>
    <n v="18162974.448986527"/>
  </r>
  <r>
    <x v="10"/>
    <s v="Winston-Salem State University "/>
    <m/>
    <n v="199999"/>
    <x v="5"/>
    <m/>
    <n v="47"/>
    <n v="43"/>
    <n v="4"/>
    <n v="4"/>
    <n v="1"/>
    <n v="0"/>
    <n v="14"/>
    <n v="11"/>
    <m/>
    <n v="85"/>
    <n v="86"/>
    <n v="17"/>
    <n v="15"/>
    <n v="0"/>
    <n v="0"/>
    <n v="10"/>
    <n v="12"/>
    <m/>
    <n v="63"/>
    <n v="57"/>
    <n v="4"/>
    <n v="4"/>
    <n v="0"/>
    <n v="0"/>
    <n v="12"/>
    <n v="14"/>
    <m/>
    <n v="24"/>
    <n v="22"/>
    <n v="0"/>
    <n v="1"/>
    <n v="0"/>
    <n v="0"/>
    <n v="15"/>
    <n v="12"/>
    <m/>
    <n v="8"/>
    <n v="11"/>
    <n v="2"/>
    <n v="1"/>
    <n v="1"/>
    <n v="1"/>
    <n v="6"/>
    <n v="8"/>
    <m/>
    <m/>
    <m/>
    <m/>
    <m/>
    <m/>
    <m/>
    <m/>
    <m/>
    <n v="6627814"/>
    <n v="5723499"/>
    <n v="8612017"/>
    <n v="9004840"/>
    <n v="5428234"/>
    <n v="5454988"/>
    <n v="2618042"/>
    <n v="2378111"/>
    <n v="1023706"/>
    <n v="1321132"/>
    <m/>
    <m/>
    <n v="642"/>
    <n v="559"/>
    <n v="1055"/>
    <n v="1068"/>
    <n v="751"/>
    <n v="721"/>
    <n v="396"/>
    <n v="352"/>
    <n v="175"/>
    <n v="216"/>
    <n v="0"/>
    <n v="0"/>
    <n v="10323.697819314642"/>
    <n v="10238.817531305904"/>
    <n v="8163.0492890995265"/>
    <n v="8431.4981273408248"/>
    <n v="7228.0079893475367"/>
    <n v="7565.8640776699031"/>
    <n v="6611.2171717171714"/>
    <n v="6755.997159090909"/>
    <n v="5849.7485714285713"/>
    <n v="6116.3518518518522"/>
    <n v="0"/>
    <n v="0"/>
    <n v="92913.280373831774"/>
    <n v="92149.357781753133"/>
    <n v="73467.443601895735"/>
    <n v="75883.483146067418"/>
    <n v="65052.071904127828"/>
    <n v="68092.776699029127"/>
    <n v="59500.954545454544"/>
    <n v="60803.974431818184"/>
    <n v="52647.737142857142"/>
    <n v="55047.166666666672"/>
    <n v="0"/>
    <n v="0"/>
    <n v="72572.819895247972"/>
    <n v="73876.10663704676"/>
    <n v="66"/>
    <n v="58"/>
    <n v="112"/>
    <n v="113"/>
    <n v="79"/>
    <n v="75"/>
    <n v="39"/>
    <n v="35"/>
    <n v="17"/>
    <n v="21"/>
    <n v="0"/>
    <n v="0"/>
    <n v="313"/>
    <n v="302"/>
    <n v="6132276.504672897"/>
    <n v="5344662.7513416819"/>
    <n v="8228353.6834123228"/>
    <n v="8574833.5955056176"/>
    <n v="5139113.6804260984"/>
    <n v="5106958.252427185"/>
    <n v="2320537.2272727271"/>
    <n v="2128139.1051136362"/>
    <n v="895011.53142857144"/>
    <n v="1155990.5"/>
    <n v="0"/>
    <n v="0"/>
    <n v="22715292.627212614"/>
    <n v="22310584.204388123"/>
  </r>
  <r>
    <x v="10"/>
    <s v="Elizabeth City State University "/>
    <m/>
    <n v="198507"/>
    <x v="6"/>
    <m/>
    <n v="37"/>
    <n v="34"/>
    <n v="0"/>
    <n v="0"/>
    <n v="0"/>
    <n v="0"/>
    <n v="0"/>
    <n v="0"/>
    <m/>
    <n v="28"/>
    <n v="35"/>
    <n v="0"/>
    <n v="0"/>
    <n v="0"/>
    <n v="0"/>
    <n v="0"/>
    <n v="0"/>
    <m/>
    <n v="22"/>
    <n v="16"/>
    <n v="0"/>
    <n v="0"/>
    <n v="0"/>
    <n v="0"/>
    <n v="1"/>
    <n v="1"/>
    <m/>
    <n v="2"/>
    <n v="1"/>
    <n v="0"/>
    <n v="0"/>
    <n v="0"/>
    <n v="0"/>
    <n v="0"/>
    <n v="0"/>
    <m/>
    <n v="11"/>
    <n v="13"/>
    <n v="0"/>
    <n v="0"/>
    <n v="0"/>
    <n v="0"/>
    <n v="0"/>
    <n v="1"/>
    <m/>
    <m/>
    <m/>
    <m/>
    <m/>
    <m/>
    <m/>
    <m/>
    <m/>
    <n v="2747411"/>
    <n v="2591404"/>
    <n v="1876443"/>
    <n v="2322496"/>
    <n v="1439137"/>
    <n v="1173990"/>
    <n v="97000"/>
    <n v="52000"/>
    <n v="723682"/>
    <n v="864907"/>
    <m/>
    <m/>
    <n v="333"/>
    <n v="306"/>
    <n v="252"/>
    <n v="315"/>
    <n v="210"/>
    <n v="156"/>
    <n v="18"/>
    <n v="9"/>
    <n v="99"/>
    <n v="129"/>
    <n v="0"/>
    <n v="0"/>
    <n v="8250.4834834834837"/>
    <n v="8468.6405228758176"/>
    <n v="7446.2023809523807"/>
    <n v="7373.0031746031746"/>
    <n v="6853.0333333333338"/>
    <n v="7525.5769230769229"/>
    <n v="5388.8888888888887"/>
    <n v="5777.7777777777774"/>
    <n v="7309.9191919191917"/>
    <n v="6704.7054263565888"/>
    <n v="0"/>
    <n v="0"/>
    <n v="74254.351351351361"/>
    <n v="76217.764705882364"/>
    <n v="67015.82142857142"/>
    <n v="66357.028571428571"/>
    <n v="61677.3"/>
    <n v="67730.192307692312"/>
    <n v="48500"/>
    <n v="52000"/>
    <n v="65789.272727272721"/>
    <n v="60342.348837209298"/>
    <n v="0"/>
    <n v="0"/>
    <n v="67951.622772277231"/>
    <n v="68931.744088630687"/>
    <n v="37"/>
    <n v="34"/>
    <n v="28"/>
    <n v="35"/>
    <n v="23"/>
    <n v="17"/>
    <n v="2"/>
    <n v="1"/>
    <n v="11"/>
    <n v="14"/>
    <n v="0"/>
    <n v="0"/>
    <n v="101"/>
    <n v="101"/>
    <n v="2747411.0000000005"/>
    <n v="2591404.0000000005"/>
    <n v="1876442.9999999998"/>
    <n v="2322496"/>
    <n v="1418577.9000000001"/>
    <n v="1151413.2692307692"/>
    <n v="97000"/>
    <n v="52000"/>
    <n v="723681.99999999988"/>
    <n v="844792.8837209302"/>
    <n v="0"/>
    <n v="0"/>
    <n v="6863113.9000000004"/>
    <n v="6962106.1529516997"/>
  </r>
  <r>
    <x v="10"/>
    <s v="University of North Carolina at Asheville"/>
    <m/>
    <n v="199111"/>
    <x v="6"/>
    <m/>
    <n v="47"/>
    <n v="49"/>
    <n v="14"/>
    <n v="14"/>
    <n v="0"/>
    <n v="1"/>
    <n v="0"/>
    <n v="0"/>
    <m/>
    <n v="42"/>
    <n v="41"/>
    <n v="13"/>
    <n v="17"/>
    <n v="1"/>
    <n v="1"/>
    <n v="0"/>
    <n v="0"/>
    <m/>
    <n v="47"/>
    <n v="54"/>
    <n v="3"/>
    <n v="1"/>
    <n v="0"/>
    <n v="1"/>
    <n v="0"/>
    <n v="0"/>
    <m/>
    <n v="0"/>
    <n v="1"/>
    <n v="0"/>
    <n v="0"/>
    <n v="0"/>
    <n v="0"/>
    <n v="0"/>
    <n v="0"/>
    <m/>
    <n v="43"/>
    <n v="39"/>
    <n v="4"/>
    <n v="3"/>
    <n v="0"/>
    <n v="0"/>
    <n v="2"/>
    <n v="2"/>
    <m/>
    <m/>
    <m/>
    <m/>
    <m/>
    <m/>
    <m/>
    <m/>
    <m/>
    <n v="5353586"/>
    <n v="5922409"/>
    <n v="4253010"/>
    <n v="4712987"/>
    <n v="3267753"/>
    <n v="3823375"/>
    <n v="0"/>
    <n v="61389"/>
    <n v="2626676"/>
    <n v="2534241"/>
    <m/>
    <m/>
    <n v="563"/>
    <n v="592"/>
    <n v="519"/>
    <n v="550"/>
    <n v="453"/>
    <n v="507"/>
    <n v="0"/>
    <n v="9"/>
    <n v="451"/>
    <n v="405"/>
    <n v="0"/>
    <n v="0"/>
    <n v="9509.0337477797511"/>
    <n v="10004.069256756757"/>
    <n v="8194.6242774566472"/>
    <n v="8569.0672727272722"/>
    <n v="7213.5827814569539"/>
    <n v="7541.1735700197241"/>
    <n v="0"/>
    <n v="6821"/>
    <n v="5824.1152993348114"/>
    <n v="6257.385185185185"/>
    <n v="0"/>
    <n v="0"/>
    <n v="85581.303730017768"/>
    <n v="90036.623310810814"/>
    <n v="73751.618497109826"/>
    <n v="77121.605454545454"/>
    <n v="64922.245033112587"/>
    <n v="67870.56213017751"/>
    <n v="0"/>
    <n v="61389"/>
    <n v="52417.037694013299"/>
    <n v="56316.466666666667"/>
    <n v="0"/>
    <n v="0"/>
    <n v="70208.783620516275"/>
    <n v="74341.891188988157"/>
    <n v="61"/>
    <n v="64"/>
    <n v="56"/>
    <n v="59"/>
    <n v="50"/>
    <n v="56"/>
    <n v="0"/>
    <n v="1"/>
    <n v="49"/>
    <n v="44"/>
    <n v="0"/>
    <n v="0"/>
    <n v="216"/>
    <n v="224"/>
    <n v="5220459.5275310837"/>
    <n v="5762343.8918918921"/>
    <n v="4130090.63583815"/>
    <n v="4550174.7218181817"/>
    <n v="3246112.2516556294"/>
    <n v="3800751.4792899406"/>
    <n v="0"/>
    <n v="61389"/>
    <n v="2568434.8470066516"/>
    <n v="2477924.5333333332"/>
    <n v="0"/>
    <n v="0"/>
    <n v="15165097.262031516"/>
    <n v="16652583.626333347"/>
  </r>
  <r>
    <x v="11"/>
    <s v="Canadian Valley Technology Center                 "/>
    <m/>
    <n v="365374"/>
    <x v="10"/>
    <m/>
    <m/>
    <m/>
    <m/>
    <m/>
    <m/>
    <m/>
    <m/>
    <m/>
    <m/>
    <m/>
    <m/>
    <m/>
    <m/>
    <m/>
    <m/>
    <m/>
    <m/>
    <m/>
    <m/>
    <m/>
    <m/>
    <m/>
    <m/>
    <m/>
    <m/>
    <m/>
    <m/>
    <m/>
    <m/>
    <m/>
    <m/>
    <m/>
    <m/>
    <m/>
    <m/>
    <m/>
    <m/>
    <m/>
    <m/>
    <m/>
    <m/>
    <m/>
    <m/>
    <m/>
    <m/>
    <m/>
    <m/>
    <n v="42"/>
    <n v="42"/>
    <n v="12"/>
    <n v="12"/>
    <n v="4"/>
    <n v="4"/>
    <m/>
    <m/>
    <m/>
    <m/>
    <m/>
    <m/>
    <m/>
    <m/>
    <m/>
    <m/>
    <n v="3490266"/>
    <n v="3490266"/>
    <n v="0"/>
    <n v="0"/>
    <n v="0"/>
    <n v="0"/>
    <n v="0"/>
    <n v="0"/>
    <n v="0"/>
    <n v="0"/>
    <n v="0"/>
    <n v="0"/>
    <n v="600"/>
    <n v="600"/>
    <n v="0"/>
    <n v="0"/>
    <n v="0"/>
    <n v="0"/>
    <n v="0"/>
    <n v="0"/>
    <n v="0"/>
    <n v="0"/>
    <n v="0"/>
    <n v="0"/>
    <n v="5817.11"/>
    <n v="5817.11"/>
    <n v="0"/>
    <n v="0"/>
    <n v="0"/>
    <n v="0"/>
    <n v="0"/>
    <n v="0"/>
    <n v="0"/>
    <n v="0"/>
    <n v="0"/>
    <n v="0"/>
    <n v="52353.99"/>
    <n v="52353.99"/>
    <n v="52353.99"/>
    <n v="52353.99"/>
    <n v="0"/>
    <n v="0"/>
    <n v="0"/>
    <n v="0"/>
    <n v="0"/>
    <n v="0"/>
    <n v="0"/>
    <n v="0"/>
    <n v="0"/>
    <n v="0"/>
    <n v="58"/>
    <n v="58"/>
    <n v="58"/>
    <n v="58"/>
    <n v="0"/>
    <n v="0"/>
    <n v="0"/>
    <n v="0"/>
    <n v="0"/>
    <n v="0"/>
    <n v="0"/>
    <n v="0"/>
    <n v="0"/>
    <n v="0"/>
    <n v="3036531.42"/>
    <n v="3036531.42"/>
    <n v="3036531.42"/>
    <n v="3036531.42"/>
  </r>
  <r>
    <x v="11"/>
    <s v="Francis Tuttle Technology Center                  "/>
    <m/>
    <n v="245999"/>
    <x v="10"/>
    <m/>
    <m/>
    <m/>
    <m/>
    <m/>
    <m/>
    <m/>
    <m/>
    <m/>
    <m/>
    <m/>
    <m/>
    <m/>
    <m/>
    <m/>
    <m/>
    <m/>
    <m/>
    <m/>
    <m/>
    <m/>
    <m/>
    <m/>
    <m/>
    <m/>
    <m/>
    <m/>
    <m/>
    <m/>
    <m/>
    <m/>
    <m/>
    <m/>
    <m/>
    <m/>
    <m/>
    <m/>
    <m/>
    <m/>
    <m/>
    <m/>
    <m/>
    <m/>
    <m/>
    <m/>
    <m/>
    <m/>
    <m/>
    <n v="78"/>
    <n v="78"/>
    <n v="12"/>
    <n v="12"/>
    <n v="14"/>
    <n v="14"/>
    <m/>
    <m/>
    <m/>
    <m/>
    <m/>
    <m/>
    <m/>
    <m/>
    <m/>
    <m/>
    <n v="7252458"/>
    <n v="7252458"/>
    <n v="0"/>
    <n v="0"/>
    <n v="0"/>
    <n v="0"/>
    <n v="0"/>
    <n v="0"/>
    <n v="0"/>
    <n v="0"/>
    <n v="0"/>
    <n v="0"/>
    <n v="1080"/>
    <n v="1080"/>
    <n v="0"/>
    <n v="0"/>
    <n v="0"/>
    <n v="0"/>
    <n v="0"/>
    <n v="0"/>
    <n v="0"/>
    <n v="0"/>
    <n v="0"/>
    <n v="0"/>
    <n v="6715.2388888888891"/>
    <n v="6715.2388888888891"/>
    <n v="0"/>
    <n v="0"/>
    <n v="0"/>
    <n v="0"/>
    <n v="0"/>
    <n v="0"/>
    <n v="0"/>
    <n v="0"/>
    <n v="0"/>
    <n v="0"/>
    <n v="60437.15"/>
    <n v="60437.15"/>
    <n v="60437.150000000009"/>
    <n v="60437.150000000009"/>
    <n v="0"/>
    <n v="0"/>
    <n v="0"/>
    <n v="0"/>
    <n v="0"/>
    <n v="0"/>
    <n v="0"/>
    <n v="0"/>
    <n v="0"/>
    <n v="0"/>
    <n v="104"/>
    <n v="104"/>
    <n v="104"/>
    <n v="104"/>
    <n v="0"/>
    <n v="0"/>
    <n v="0"/>
    <n v="0"/>
    <n v="0"/>
    <n v="0"/>
    <n v="0"/>
    <n v="0"/>
    <n v="0"/>
    <n v="0"/>
    <n v="6285463.6000000006"/>
    <n v="6285463.6000000006"/>
    <n v="6285463.6000000006"/>
    <n v="6285463.6000000006"/>
  </r>
  <r>
    <x v="11"/>
    <s v="Metro Technology Centers                          "/>
    <s v="Met the criteria for Technical Institute or College 2 in 2015-16 and 2016-17."/>
    <n v="363165"/>
    <x v="10"/>
    <m/>
    <m/>
    <m/>
    <m/>
    <m/>
    <m/>
    <m/>
    <m/>
    <m/>
    <m/>
    <m/>
    <m/>
    <m/>
    <m/>
    <m/>
    <m/>
    <m/>
    <m/>
    <m/>
    <m/>
    <m/>
    <m/>
    <m/>
    <m/>
    <m/>
    <m/>
    <m/>
    <m/>
    <m/>
    <m/>
    <m/>
    <m/>
    <m/>
    <m/>
    <m/>
    <m/>
    <m/>
    <m/>
    <m/>
    <m/>
    <m/>
    <m/>
    <m/>
    <m/>
    <m/>
    <m/>
    <m/>
    <m/>
    <n v="31"/>
    <n v="31"/>
    <n v="9"/>
    <n v="9"/>
    <n v="17"/>
    <n v="17"/>
    <m/>
    <m/>
    <m/>
    <m/>
    <m/>
    <m/>
    <m/>
    <m/>
    <m/>
    <m/>
    <n v="3044997"/>
    <n v="3044997"/>
    <n v="0"/>
    <n v="0"/>
    <n v="0"/>
    <n v="0"/>
    <n v="0"/>
    <n v="0"/>
    <n v="0"/>
    <n v="0"/>
    <n v="0"/>
    <n v="0"/>
    <n v="613"/>
    <n v="613"/>
    <n v="0"/>
    <n v="0"/>
    <n v="0"/>
    <n v="0"/>
    <n v="0"/>
    <n v="0"/>
    <n v="0"/>
    <n v="0"/>
    <n v="0"/>
    <n v="0"/>
    <n v="4967.3686786296903"/>
    <n v="4967.3686786296903"/>
    <n v="0"/>
    <n v="0"/>
    <n v="0"/>
    <n v="0"/>
    <n v="0"/>
    <n v="0"/>
    <n v="0"/>
    <n v="0"/>
    <n v="0"/>
    <n v="0"/>
    <n v="44706.318107667212"/>
    <n v="44706.318107667212"/>
    <n v="44706.318107667219"/>
    <n v="44706.318107667219"/>
    <n v="0"/>
    <n v="0"/>
    <n v="0"/>
    <n v="0"/>
    <n v="0"/>
    <n v="0"/>
    <n v="0"/>
    <n v="0"/>
    <n v="0"/>
    <n v="0"/>
    <n v="57"/>
    <n v="57"/>
    <n v="57"/>
    <n v="57"/>
    <n v="0"/>
    <n v="0"/>
    <n v="0"/>
    <n v="0"/>
    <n v="0"/>
    <n v="0"/>
    <n v="0"/>
    <n v="0"/>
    <n v="0"/>
    <n v="0"/>
    <n v="2548260.1321370313"/>
    <n v="2548260.1321370313"/>
    <n v="2548260.1321370313"/>
    <n v="2548260.1321370313"/>
  </r>
  <r>
    <x v="11"/>
    <s v="Autry Technology Center                           "/>
    <m/>
    <n v="365213"/>
    <x v="11"/>
    <m/>
    <m/>
    <m/>
    <m/>
    <m/>
    <m/>
    <m/>
    <m/>
    <m/>
    <m/>
    <m/>
    <m/>
    <m/>
    <m/>
    <m/>
    <m/>
    <m/>
    <m/>
    <m/>
    <m/>
    <m/>
    <m/>
    <m/>
    <m/>
    <m/>
    <m/>
    <m/>
    <m/>
    <m/>
    <m/>
    <m/>
    <m/>
    <m/>
    <m/>
    <m/>
    <m/>
    <m/>
    <m/>
    <m/>
    <m/>
    <m/>
    <m/>
    <m/>
    <m/>
    <m/>
    <m/>
    <m/>
    <m/>
    <n v="19"/>
    <n v="19"/>
    <n v="2"/>
    <n v="2"/>
    <n v="8"/>
    <n v="8"/>
    <m/>
    <m/>
    <m/>
    <m/>
    <m/>
    <m/>
    <m/>
    <m/>
    <m/>
    <m/>
    <n v="1812334.16"/>
    <n v="1812334.16"/>
    <n v="0"/>
    <n v="0"/>
    <n v="0"/>
    <n v="0"/>
    <n v="0"/>
    <n v="0"/>
    <n v="0"/>
    <n v="0"/>
    <n v="0"/>
    <n v="0"/>
    <n v="308"/>
    <n v="308"/>
    <n v="0"/>
    <n v="0"/>
    <n v="0"/>
    <n v="0"/>
    <n v="0"/>
    <n v="0"/>
    <n v="0"/>
    <n v="0"/>
    <n v="0"/>
    <n v="0"/>
    <n v="5884.2018181818175"/>
    <n v="5884.2018181818175"/>
    <n v="0"/>
    <n v="0"/>
    <n v="0"/>
    <n v="0"/>
    <n v="0"/>
    <n v="0"/>
    <n v="0"/>
    <n v="0"/>
    <n v="0"/>
    <n v="0"/>
    <n v="52957.816363636361"/>
    <n v="52957.816363636361"/>
    <n v="52957.816363636361"/>
    <n v="52957.816363636361"/>
    <n v="0"/>
    <n v="0"/>
    <n v="0"/>
    <n v="0"/>
    <n v="0"/>
    <n v="0"/>
    <n v="0"/>
    <n v="0"/>
    <n v="0"/>
    <n v="0"/>
    <n v="29"/>
    <n v="29"/>
    <n v="29"/>
    <n v="29"/>
    <n v="0"/>
    <n v="0"/>
    <n v="0"/>
    <n v="0"/>
    <n v="0"/>
    <n v="0"/>
    <n v="0"/>
    <n v="0"/>
    <n v="0"/>
    <n v="0"/>
    <n v="1535776.6745454546"/>
    <n v="1535776.6745454546"/>
    <n v="1535776.6745454546"/>
    <n v="1535776.6745454546"/>
  </r>
  <r>
    <x v="11"/>
    <s v="Caddo Kiowa Technology Center                     "/>
    <m/>
    <n v="364946"/>
    <x v="11"/>
    <m/>
    <m/>
    <m/>
    <m/>
    <m/>
    <m/>
    <m/>
    <m/>
    <m/>
    <m/>
    <m/>
    <m/>
    <m/>
    <m/>
    <m/>
    <m/>
    <m/>
    <m/>
    <m/>
    <m/>
    <m/>
    <m/>
    <m/>
    <m/>
    <m/>
    <m/>
    <m/>
    <m/>
    <m/>
    <m/>
    <m/>
    <m/>
    <m/>
    <m/>
    <m/>
    <m/>
    <m/>
    <m/>
    <m/>
    <m/>
    <m/>
    <m/>
    <m/>
    <m/>
    <m/>
    <m/>
    <m/>
    <m/>
    <n v="20"/>
    <n v="20"/>
    <n v="4"/>
    <n v="4"/>
    <n v="2"/>
    <n v="2"/>
    <m/>
    <m/>
    <m/>
    <m/>
    <m/>
    <m/>
    <m/>
    <m/>
    <m/>
    <m/>
    <n v="1358030"/>
    <n v="1358030"/>
    <n v="0"/>
    <n v="0"/>
    <n v="0"/>
    <n v="0"/>
    <n v="0"/>
    <n v="0"/>
    <n v="0"/>
    <n v="0"/>
    <n v="0"/>
    <n v="0"/>
    <n v="268"/>
    <n v="268"/>
    <n v="0"/>
    <n v="0"/>
    <n v="0"/>
    <n v="0"/>
    <n v="0"/>
    <n v="0"/>
    <n v="0"/>
    <n v="0"/>
    <n v="0"/>
    <n v="0"/>
    <n v="5067.2761194029854"/>
    <n v="5067.2761194029854"/>
    <n v="0"/>
    <n v="0"/>
    <n v="0"/>
    <n v="0"/>
    <n v="0"/>
    <n v="0"/>
    <n v="0"/>
    <n v="0"/>
    <n v="0"/>
    <n v="0"/>
    <n v="45605.485074626871"/>
    <n v="45605.485074626871"/>
    <n v="45605.485074626871"/>
    <n v="45605.485074626871"/>
    <n v="0"/>
    <n v="0"/>
    <n v="0"/>
    <n v="0"/>
    <n v="0"/>
    <n v="0"/>
    <n v="0"/>
    <n v="0"/>
    <n v="0"/>
    <n v="0"/>
    <n v="26"/>
    <n v="26"/>
    <n v="26"/>
    <n v="26"/>
    <n v="0"/>
    <n v="0"/>
    <n v="0"/>
    <n v="0"/>
    <n v="0"/>
    <n v="0"/>
    <n v="0"/>
    <n v="0"/>
    <n v="0"/>
    <n v="0"/>
    <n v="1185742.6119402987"/>
    <n v="1185742.6119402987"/>
    <n v="1185742.6119402987"/>
    <n v="1185742.6119402987"/>
  </r>
  <r>
    <x v="11"/>
    <s v="Central Technology Center                         "/>
    <m/>
    <n v="246017"/>
    <x v="11"/>
    <m/>
    <m/>
    <m/>
    <m/>
    <m/>
    <m/>
    <m/>
    <m/>
    <m/>
    <m/>
    <m/>
    <m/>
    <m/>
    <m/>
    <m/>
    <m/>
    <m/>
    <m/>
    <m/>
    <m/>
    <m/>
    <m/>
    <m/>
    <m/>
    <m/>
    <m/>
    <m/>
    <m/>
    <m/>
    <m/>
    <m/>
    <m/>
    <m/>
    <m/>
    <m/>
    <m/>
    <m/>
    <m/>
    <m/>
    <m/>
    <m/>
    <m/>
    <m/>
    <m/>
    <m/>
    <m/>
    <m/>
    <m/>
    <n v="30"/>
    <n v="30"/>
    <n v="0"/>
    <n v="0"/>
    <n v="19"/>
    <n v="19"/>
    <m/>
    <m/>
    <m/>
    <m/>
    <m/>
    <m/>
    <m/>
    <m/>
    <m/>
    <m/>
    <n v="2738248"/>
    <n v="2738248"/>
    <n v="0"/>
    <n v="0"/>
    <n v="0"/>
    <n v="0"/>
    <n v="0"/>
    <n v="0"/>
    <n v="0"/>
    <n v="0"/>
    <n v="0"/>
    <n v="0"/>
    <n v="528"/>
    <n v="528"/>
    <n v="0"/>
    <n v="0"/>
    <n v="0"/>
    <n v="0"/>
    <n v="0"/>
    <n v="0"/>
    <n v="0"/>
    <n v="0"/>
    <n v="0"/>
    <n v="0"/>
    <n v="5186.075757575758"/>
    <n v="5186.075757575758"/>
    <n v="0"/>
    <n v="0"/>
    <n v="0"/>
    <n v="0"/>
    <n v="0"/>
    <n v="0"/>
    <n v="0"/>
    <n v="0"/>
    <n v="0"/>
    <n v="0"/>
    <n v="46674.681818181823"/>
    <n v="46674.681818181823"/>
    <n v="46674.681818181823"/>
    <n v="46674.681818181823"/>
    <n v="0"/>
    <n v="0"/>
    <n v="0"/>
    <n v="0"/>
    <n v="0"/>
    <n v="0"/>
    <n v="0"/>
    <n v="0"/>
    <n v="0"/>
    <n v="0"/>
    <n v="49"/>
    <n v="49"/>
    <n v="49"/>
    <n v="49"/>
    <n v="0"/>
    <n v="0"/>
    <n v="0"/>
    <n v="0"/>
    <n v="0"/>
    <n v="0"/>
    <n v="0"/>
    <n v="0"/>
    <n v="0"/>
    <n v="0"/>
    <n v="2287059.4090909092"/>
    <n v="2287059.4090909092"/>
    <n v="2287059.4090909092"/>
    <n v="2287059.4090909092"/>
  </r>
  <r>
    <x v="11"/>
    <s v="Chisholm Trail Technology Center                  "/>
    <m/>
    <n v="375656"/>
    <x v="11"/>
    <m/>
    <m/>
    <m/>
    <m/>
    <m/>
    <m/>
    <m/>
    <m/>
    <m/>
    <m/>
    <m/>
    <m/>
    <m/>
    <m/>
    <m/>
    <m/>
    <m/>
    <m/>
    <m/>
    <m/>
    <m/>
    <m/>
    <m/>
    <m/>
    <m/>
    <m/>
    <m/>
    <m/>
    <m/>
    <m/>
    <m/>
    <m/>
    <m/>
    <m/>
    <m/>
    <m/>
    <m/>
    <m/>
    <m/>
    <m/>
    <m/>
    <m/>
    <m/>
    <m/>
    <m/>
    <m/>
    <m/>
    <m/>
    <n v="4"/>
    <n v="4"/>
    <n v="0"/>
    <n v="0"/>
    <n v="1"/>
    <n v="1"/>
    <m/>
    <m/>
    <m/>
    <m/>
    <m/>
    <m/>
    <m/>
    <m/>
    <m/>
    <m/>
    <n v="216500"/>
    <n v="216500"/>
    <n v="0"/>
    <n v="0"/>
    <n v="0"/>
    <n v="0"/>
    <n v="0"/>
    <n v="0"/>
    <n v="0"/>
    <n v="0"/>
    <n v="0"/>
    <n v="0"/>
    <n v="52"/>
    <n v="52"/>
    <n v="0"/>
    <n v="0"/>
    <n v="0"/>
    <n v="0"/>
    <n v="0"/>
    <n v="0"/>
    <n v="0"/>
    <n v="0"/>
    <n v="0"/>
    <n v="0"/>
    <n v="4163.4615384615381"/>
    <n v="4163.4615384615381"/>
    <n v="0"/>
    <n v="0"/>
    <n v="0"/>
    <n v="0"/>
    <n v="0"/>
    <n v="0"/>
    <n v="0"/>
    <n v="0"/>
    <n v="0"/>
    <n v="0"/>
    <n v="37471.153846153844"/>
    <n v="37471.153846153844"/>
    <n v="37471.153846153844"/>
    <n v="37471.153846153844"/>
    <n v="0"/>
    <n v="0"/>
    <n v="0"/>
    <n v="0"/>
    <n v="0"/>
    <n v="0"/>
    <n v="0"/>
    <n v="0"/>
    <n v="0"/>
    <n v="0"/>
    <n v="5"/>
    <n v="5"/>
    <n v="5"/>
    <n v="5"/>
    <n v="0"/>
    <n v="0"/>
    <n v="0"/>
    <n v="0"/>
    <n v="0"/>
    <n v="0"/>
    <n v="0"/>
    <n v="0"/>
    <n v="0"/>
    <n v="0"/>
    <n v="187355.76923076922"/>
    <n v="187355.76923076922"/>
    <n v="187355.76923076922"/>
    <n v="187355.76923076922"/>
  </r>
  <r>
    <x v="11"/>
    <s v="Eastern Oklahoma County Technology Center         "/>
    <m/>
    <n v="418348"/>
    <x v="11"/>
    <m/>
    <m/>
    <m/>
    <m/>
    <m/>
    <m/>
    <m/>
    <m/>
    <m/>
    <m/>
    <m/>
    <m/>
    <m/>
    <m/>
    <m/>
    <m/>
    <m/>
    <m/>
    <m/>
    <m/>
    <m/>
    <m/>
    <m/>
    <m/>
    <m/>
    <m/>
    <m/>
    <m/>
    <m/>
    <m/>
    <m/>
    <m/>
    <m/>
    <m/>
    <m/>
    <m/>
    <m/>
    <m/>
    <m/>
    <m/>
    <m/>
    <m/>
    <m/>
    <m/>
    <m/>
    <m/>
    <m/>
    <m/>
    <n v="16"/>
    <n v="16"/>
    <n v="2"/>
    <n v="2"/>
    <n v="1"/>
    <n v="1"/>
    <m/>
    <m/>
    <m/>
    <m/>
    <m/>
    <m/>
    <m/>
    <m/>
    <m/>
    <m/>
    <n v="1027923"/>
    <n v="1027923"/>
    <n v="0"/>
    <n v="0"/>
    <n v="0"/>
    <n v="0"/>
    <n v="0"/>
    <n v="0"/>
    <n v="0"/>
    <n v="0"/>
    <n v="0"/>
    <n v="0"/>
    <n v="194"/>
    <n v="194"/>
    <n v="0"/>
    <n v="0"/>
    <n v="0"/>
    <n v="0"/>
    <n v="0"/>
    <n v="0"/>
    <n v="0"/>
    <n v="0"/>
    <n v="0"/>
    <n v="0"/>
    <n v="5298.572164948454"/>
    <n v="5298.572164948454"/>
    <n v="0"/>
    <n v="0"/>
    <n v="0"/>
    <n v="0"/>
    <n v="0"/>
    <n v="0"/>
    <n v="0"/>
    <n v="0"/>
    <n v="0"/>
    <n v="0"/>
    <n v="47687.149484536087"/>
    <n v="47687.149484536087"/>
    <n v="47687.149484536087"/>
    <n v="47687.149484536087"/>
    <n v="0"/>
    <n v="0"/>
    <n v="0"/>
    <n v="0"/>
    <n v="0"/>
    <n v="0"/>
    <n v="0"/>
    <n v="0"/>
    <n v="0"/>
    <n v="0"/>
    <n v="19"/>
    <n v="19"/>
    <n v="19"/>
    <n v="19"/>
    <n v="0"/>
    <n v="0"/>
    <n v="0"/>
    <n v="0"/>
    <n v="0"/>
    <n v="0"/>
    <n v="0"/>
    <n v="0"/>
    <n v="0"/>
    <n v="0"/>
    <n v="906055.84020618559"/>
    <n v="906055.84020618559"/>
    <n v="906055.84020618559"/>
    <n v="906055.84020618559"/>
  </r>
  <r>
    <x v="11"/>
    <s v="Gordon Cooper Technology Center                   "/>
    <m/>
    <n v="375683"/>
    <x v="11"/>
    <m/>
    <m/>
    <m/>
    <m/>
    <m/>
    <m/>
    <m/>
    <m/>
    <m/>
    <m/>
    <m/>
    <m/>
    <m/>
    <m/>
    <m/>
    <m/>
    <m/>
    <m/>
    <m/>
    <m/>
    <m/>
    <m/>
    <m/>
    <m/>
    <m/>
    <m/>
    <m/>
    <m/>
    <m/>
    <m/>
    <m/>
    <m/>
    <m/>
    <m/>
    <m/>
    <m/>
    <m/>
    <m/>
    <m/>
    <m/>
    <m/>
    <m/>
    <m/>
    <m/>
    <m/>
    <m/>
    <m/>
    <m/>
    <n v="25"/>
    <n v="25"/>
    <n v="0"/>
    <n v="0"/>
    <n v="8"/>
    <n v="8"/>
    <m/>
    <m/>
    <m/>
    <m/>
    <m/>
    <m/>
    <m/>
    <m/>
    <m/>
    <m/>
    <n v="2021053"/>
    <n v="2021053"/>
    <n v="0"/>
    <n v="0"/>
    <n v="0"/>
    <n v="0"/>
    <n v="0"/>
    <n v="0"/>
    <n v="0"/>
    <n v="0"/>
    <n v="0"/>
    <n v="0"/>
    <n v="346"/>
    <n v="346"/>
    <n v="0"/>
    <n v="0"/>
    <n v="0"/>
    <n v="0"/>
    <n v="0"/>
    <n v="0"/>
    <n v="0"/>
    <n v="0"/>
    <n v="0"/>
    <n v="0"/>
    <n v="5841.1936416184972"/>
    <n v="5841.1936416184972"/>
    <n v="0"/>
    <n v="0"/>
    <n v="0"/>
    <n v="0"/>
    <n v="0"/>
    <n v="0"/>
    <n v="0"/>
    <n v="0"/>
    <n v="0"/>
    <n v="0"/>
    <n v="52570.742774566475"/>
    <n v="52570.742774566475"/>
    <n v="52570.742774566475"/>
    <n v="52570.742774566475"/>
    <n v="0"/>
    <n v="0"/>
    <n v="0"/>
    <n v="0"/>
    <n v="0"/>
    <n v="0"/>
    <n v="0"/>
    <n v="0"/>
    <n v="0"/>
    <n v="0"/>
    <n v="33"/>
    <n v="33"/>
    <n v="33"/>
    <n v="33"/>
    <n v="0"/>
    <n v="0"/>
    <n v="0"/>
    <n v="0"/>
    <n v="0"/>
    <n v="0"/>
    <n v="0"/>
    <n v="0"/>
    <n v="0"/>
    <n v="0"/>
    <n v="1734834.5115606936"/>
    <n v="1734834.5115606936"/>
    <n v="1734834.5115606936"/>
    <n v="1734834.5115606936"/>
  </r>
  <r>
    <x v="11"/>
    <s v="Great Plains Technology Center                    "/>
    <m/>
    <n v="364548"/>
    <x v="11"/>
    <m/>
    <m/>
    <m/>
    <m/>
    <m/>
    <m/>
    <m/>
    <m/>
    <m/>
    <m/>
    <m/>
    <m/>
    <m/>
    <m/>
    <m/>
    <m/>
    <m/>
    <m/>
    <m/>
    <m/>
    <m/>
    <m/>
    <m/>
    <m/>
    <m/>
    <m/>
    <m/>
    <m/>
    <m/>
    <m/>
    <m/>
    <m/>
    <m/>
    <m/>
    <m/>
    <m/>
    <m/>
    <m/>
    <m/>
    <m/>
    <m/>
    <m/>
    <m/>
    <m/>
    <m/>
    <m/>
    <m/>
    <m/>
    <n v="32"/>
    <n v="32"/>
    <n v="0"/>
    <n v="0"/>
    <n v="17"/>
    <n v="17"/>
    <m/>
    <m/>
    <m/>
    <m/>
    <m/>
    <m/>
    <m/>
    <m/>
    <m/>
    <m/>
    <n v="2394282"/>
    <n v="2394282"/>
    <n v="0"/>
    <n v="0"/>
    <n v="0"/>
    <n v="0"/>
    <n v="0"/>
    <n v="0"/>
    <n v="0"/>
    <n v="0"/>
    <n v="0"/>
    <n v="0"/>
    <n v="524"/>
    <n v="524"/>
    <n v="0"/>
    <n v="0"/>
    <n v="0"/>
    <n v="0"/>
    <n v="0"/>
    <n v="0"/>
    <n v="0"/>
    <n v="0"/>
    <n v="0"/>
    <n v="0"/>
    <n v="4569.240458015267"/>
    <n v="4569.240458015267"/>
    <n v="0"/>
    <n v="0"/>
    <n v="0"/>
    <n v="0"/>
    <n v="0"/>
    <n v="0"/>
    <n v="0"/>
    <n v="0"/>
    <n v="0"/>
    <n v="0"/>
    <n v="41123.164122137401"/>
    <n v="41123.164122137401"/>
    <n v="41123.164122137401"/>
    <n v="41123.164122137401"/>
    <n v="0"/>
    <n v="0"/>
    <n v="0"/>
    <n v="0"/>
    <n v="0"/>
    <n v="0"/>
    <n v="0"/>
    <n v="0"/>
    <n v="0"/>
    <n v="0"/>
    <n v="49"/>
    <n v="49"/>
    <n v="49"/>
    <n v="49"/>
    <n v="0"/>
    <n v="0"/>
    <n v="0"/>
    <n v="0"/>
    <n v="0"/>
    <n v="0"/>
    <n v="0"/>
    <n v="0"/>
    <n v="0"/>
    <n v="0"/>
    <n v="2015035.0419847327"/>
    <n v="2015035.0419847327"/>
    <n v="2015035.0419847327"/>
    <n v="2015035.0419847327"/>
  </r>
  <r>
    <x v="11"/>
    <s v="Green Country Technology Center                   "/>
    <m/>
    <n v="428019"/>
    <x v="11"/>
    <m/>
    <m/>
    <m/>
    <m/>
    <m/>
    <m/>
    <m/>
    <m/>
    <m/>
    <m/>
    <m/>
    <m/>
    <m/>
    <m/>
    <m/>
    <m/>
    <m/>
    <m/>
    <m/>
    <m/>
    <m/>
    <m/>
    <m/>
    <m/>
    <m/>
    <m/>
    <m/>
    <m/>
    <m/>
    <m/>
    <m/>
    <m/>
    <m/>
    <m/>
    <m/>
    <m/>
    <m/>
    <m/>
    <m/>
    <m/>
    <m/>
    <m/>
    <m/>
    <m/>
    <m/>
    <m/>
    <m/>
    <m/>
    <n v="5"/>
    <n v="5"/>
    <n v="3"/>
    <n v="3"/>
    <n v="4"/>
    <n v="4"/>
    <m/>
    <m/>
    <m/>
    <m/>
    <m/>
    <m/>
    <m/>
    <m/>
    <m/>
    <m/>
    <n v="584429"/>
    <n v="584429"/>
    <n v="0"/>
    <n v="0"/>
    <n v="0"/>
    <n v="0"/>
    <n v="0"/>
    <n v="0"/>
    <n v="0"/>
    <n v="0"/>
    <n v="0"/>
    <n v="0"/>
    <n v="131"/>
    <n v="131"/>
    <n v="0"/>
    <n v="0"/>
    <n v="0"/>
    <n v="0"/>
    <n v="0"/>
    <n v="0"/>
    <n v="0"/>
    <n v="0"/>
    <n v="0"/>
    <n v="0"/>
    <n v="4461.2900763358775"/>
    <n v="4461.2900763358775"/>
    <n v="0"/>
    <n v="0"/>
    <n v="0"/>
    <n v="0"/>
    <n v="0"/>
    <n v="0"/>
    <n v="0"/>
    <n v="0"/>
    <n v="0"/>
    <n v="0"/>
    <n v="40151.610687022898"/>
    <n v="40151.610687022898"/>
    <n v="40151.610687022898"/>
    <n v="40151.610687022898"/>
    <n v="0"/>
    <n v="0"/>
    <n v="0"/>
    <n v="0"/>
    <n v="0"/>
    <n v="0"/>
    <n v="0"/>
    <n v="0"/>
    <n v="0"/>
    <n v="0"/>
    <n v="12"/>
    <n v="12"/>
    <n v="12"/>
    <n v="12"/>
    <n v="0"/>
    <n v="0"/>
    <n v="0"/>
    <n v="0"/>
    <n v="0"/>
    <n v="0"/>
    <n v="0"/>
    <n v="0"/>
    <n v="0"/>
    <n v="0"/>
    <n v="481819.32824427477"/>
    <n v="481819.32824427477"/>
    <n v="481819.32824427477"/>
    <n v="481819.32824427477"/>
  </r>
  <r>
    <x v="11"/>
    <s v="High Plains Technology Center                     "/>
    <m/>
    <n v="208053"/>
    <x v="11"/>
    <m/>
    <m/>
    <m/>
    <m/>
    <m/>
    <m/>
    <m/>
    <m/>
    <m/>
    <m/>
    <m/>
    <m/>
    <m/>
    <m/>
    <m/>
    <m/>
    <m/>
    <m/>
    <m/>
    <m/>
    <m/>
    <m/>
    <m/>
    <m/>
    <m/>
    <m/>
    <m/>
    <m/>
    <m/>
    <m/>
    <m/>
    <m/>
    <m/>
    <m/>
    <m/>
    <m/>
    <m/>
    <m/>
    <m/>
    <m/>
    <m/>
    <m/>
    <m/>
    <m/>
    <m/>
    <m/>
    <m/>
    <m/>
    <n v="9"/>
    <n v="9"/>
    <n v="1"/>
    <n v="1"/>
    <n v="3"/>
    <n v="3"/>
    <m/>
    <m/>
    <m/>
    <m/>
    <m/>
    <m/>
    <m/>
    <m/>
    <m/>
    <m/>
    <n v="757891"/>
    <n v="757891"/>
    <n v="0"/>
    <n v="0"/>
    <n v="0"/>
    <n v="0"/>
    <n v="0"/>
    <n v="0"/>
    <n v="0"/>
    <n v="0"/>
    <n v="0"/>
    <n v="0"/>
    <n v="137"/>
    <n v="137"/>
    <n v="0"/>
    <n v="0"/>
    <n v="0"/>
    <n v="0"/>
    <n v="0"/>
    <n v="0"/>
    <n v="0"/>
    <n v="0"/>
    <n v="0"/>
    <n v="0"/>
    <n v="5532.0510948905112"/>
    <n v="5532.0510948905112"/>
    <n v="0"/>
    <n v="0"/>
    <n v="0"/>
    <n v="0"/>
    <n v="0"/>
    <n v="0"/>
    <n v="0"/>
    <n v="0"/>
    <n v="0"/>
    <n v="0"/>
    <n v="49788.459854014603"/>
    <n v="49788.459854014603"/>
    <n v="49788.459854014603"/>
    <n v="49788.459854014603"/>
    <n v="0"/>
    <n v="0"/>
    <n v="0"/>
    <n v="0"/>
    <n v="0"/>
    <n v="0"/>
    <n v="0"/>
    <n v="0"/>
    <n v="0"/>
    <n v="0"/>
    <n v="13"/>
    <n v="13"/>
    <n v="13"/>
    <n v="13"/>
    <n v="0"/>
    <n v="0"/>
    <n v="0"/>
    <n v="0"/>
    <n v="0"/>
    <n v="0"/>
    <n v="0"/>
    <n v="0"/>
    <n v="0"/>
    <n v="0"/>
    <n v="647249.97810218984"/>
    <n v="647249.97810218984"/>
    <n v="647249.97810218984"/>
    <n v="647249.97810218984"/>
  </r>
  <r>
    <x v="11"/>
    <s v="Indian Capital Technology Center-Muskogee         "/>
    <m/>
    <n v="418296"/>
    <x v="11"/>
    <m/>
    <m/>
    <m/>
    <m/>
    <m/>
    <m/>
    <m/>
    <m/>
    <m/>
    <m/>
    <m/>
    <m/>
    <m/>
    <m/>
    <m/>
    <m/>
    <m/>
    <m/>
    <m/>
    <m/>
    <m/>
    <m/>
    <m/>
    <m/>
    <m/>
    <m/>
    <m/>
    <m/>
    <m/>
    <m/>
    <m/>
    <m/>
    <m/>
    <m/>
    <m/>
    <m/>
    <m/>
    <m/>
    <m/>
    <m/>
    <m/>
    <m/>
    <m/>
    <m/>
    <m/>
    <m/>
    <m/>
    <m/>
    <n v="18"/>
    <n v="18"/>
    <n v="1"/>
    <n v="1"/>
    <n v="10"/>
    <n v="10"/>
    <m/>
    <m/>
    <m/>
    <m/>
    <m/>
    <m/>
    <m/>
    <m/>
    <m/>
    <m/>
    <n v="1560033"/>
    <n v="1560033"/>
    <n v="0"/>
    <n v="0"/>
    <n v="0"/>
    <n v="0"/>
    <n v="0"/>
    <n v="0"/>
    <n v="0"/>
    <n v="0"/>
    <n v="0"/>
    <n v="0"/>
    <n v="311"/>
    <n v="311"/>
    <n v="0"/>
    <n v="0"/>
    <n v="0"/>
    <n v="0"/>
    <n v="0"/>
    <n v="0"/>
    <n v="0"/>
    <n v="0"/>
    <n v="0"/>
    <n v="0"/>
    <n v="5016.1832797427651"/>
    <n v="5016.1832797427651"/>
    <n v="0"/>
    <n v="0"/>
    <n v="0"/>
    <n v="0"/>
    <n v="0"/>
    <n v="0"/>
    <n v="0"/>
    <n v="0"/>
    <n v="0"/>
    <n v="0"/>
    <n v="45145.649517684884"/>
    <n v="45145.649517684884"/>
    <n v="45145.649517684884"/>
    <n v="45145.649517684884"/>
    <n v="0"/>
    <n v="0"/>
    <n v="0"/>
    <n v="0"/>
    <n v="0"/>
    <n v="0"/>
    <n v="0"/>
    <n v="0"/>
    <n v="0"/>
    <n v="0"/>
    <n v="29"/>
    <n v="29"/>
    <n v="29"/>
    <n v="29"/>
    <n v="0"/>
    <n v="0"/>
    <n v="0"/>
    <n v="0"/>
    <n v="0"/>
    <n v="0"/>
    <n v="0"/>
    <n v="0"/>
    <n v="0"/>
    <n v="0"/>
    <n v="1309223.8360128617"/>
    <n v="1309223.8360128617"/>
    <n v="1309223.8360128617"/>
    <n v="1309223.8360128617"/>
  </r>
  <r>
    <x v="11"/>
    <s v="Indian Capital Technology Center-Sallisaw         "/>
    <m/>
    <n v="421540"/>
    <x v="11"/>
    <m/>
    <m/>
    <m/>
    <m/>
    <m/>
    <m/>
    <m/>
    <m/>
    <m/>
    <m/>
    <m/>
    <m/>
    <m/>
    <m/>
    <m/>
    <m/>
    <m/>
    <m/>
    <m/>
    <m/>
    <m/>
    <m/>
    <m/>
    <m/>
    <m/>
    <m/>
    <m/>
    <m/>
    <m/>
    <m/>
    <m/>
    <m/>
    <m/>
    <m/>
    <m/>
    <m/>
    <m/>
    <m/>
    <m/>
    <m/>
    <m/>
    <m/>
    <m/>
    <m/>
    <m/>
    <m/>
    <m/>
    <m/>
    <n v="7"/>
    <n v="7"/>
    <n v="0"/>
    <n v="0"/>
    <n v="3"/>
    <n v="3"/>
    <m/>
    <m/>
    <m/>
    <m/>
    <m/>
    <m/>
    <m/>
    <m/>
    <m/>
    <m/>
    <n v="539816"/>
    <n v="539816"/>
    <n v="0"/>
    <n v="0"/>
    <n v="0"/>
    <n v="0"/>
    <n v="0"/>
    <n v="0"/>
    <n v="0"/>
    <n v="0"/>
    <n v="0"/>
    <n v="0"/>
    <n v="106"/>
    <n v="106"/>
    <n v="0"/>
    <n v="0"/>
    <n v="0"/>
    <n v="0"/>
    <n v="0"/>
    <n v="0"/>
    <n v="0"/>
    <n v="0"/>
    <n v="0"/>
    <n v="0"/>
    <n v="5092.6037735849059"/>
    <n v="5092.6037735849059"/>
    <n v="0"/>
    <n v="0"/>
    <n v="0"/>
    <n v="0"/>
    <n v="0"/>
    <n v="0"/>
    <n v="0"/>
    <n v="0"/>
    <n v="0"/>
    <n v="0"/>
    <n v="45833.433962264156"/>
    <n v="45833.433962264156"/>
    <n v="45833.433962264156"/>
    <n v="45833.433962264156"/>
    <n v="0"/>
    <n v="0"/>
    <n v="0"/>
    <n v="0"/>
    <n v="0"/>
    <n v="0"/>
    <n v="0"/>
    <n v="0"/>
    <n v="0"/>
    <n v="0"/>
    <n v="10"/>
    <n v="10"/>
    <n v="10"/>
    <n v="10"/>
    <n v="0"/>
    <n v="0"/>
    <n v="0"/>
    <n v="0"/>
    <n v="0"/>
    <n v="0"/>
    <n v="0"/>
    <n v="0"/>
    <n v="0"/>
    <n v="0"/>
    <n v="458334.33962264156"/>
    <n v="458334.33962264156"/>
    <n v="458334.33962264156"/>
    <n v="458334.33962264156"/>
  </r>
  <r>
    <x v="11"/>
    <s v="Indian Capital Technology Center-Stilwell         "/>
    <m/>
    <n v="421559"/>
    <x v="11"/>
    <m/>
    <m/>
    <m/>
    <m/>
    <m/>
    <m/>
    <m/>
    <m/>
    <m/>
    <m/>
    <m/>
    <m/>
    <m/>
    <m/>
    <m/>
    <m/>
    <m/>
    <m/>
    <m/>
    <m/>
    <m/>
    <m/>
    <m/>
    <m/>
    <m/>
    <m/>
    <m/>
    <m/>
    <m/>
    <m/>
    <m/>
    <m/>
    <m/>
    <m/>
    <m/>
    <m/>
    <m/>
    <m/>
    <m/>
    <m/>
    <m/>
    <m/>
    <m/>
    <m/>
    <m/>
    <m/>
    <m/>
    <m/>
    <n v="6"/>
    <n v="6"/>
    <n v="0"/>
    <n v="0"/>
    <n v="2"/>
    <n v="2"/>
    <m/>
    <m/>
    <m/>
    <m/>
    <m/>
    <m/>
    <m/>
    <m/>
    <m/>
    <m/>
    <n v="410436"/>
    <n v="410436"/>
    <n v="0"/>
    <n v="0"/>
    <n v="0"/>
    <n v="0"/>
    <n v="0"/>
    <n v="0"/>
    <n v="0"/>
    <n v="0"/>
    <n v="0"/>
    <n v="0"/>
    <n v="84"/>
    <n v="84"/>
    <n v="0"/>
    <n v="0"/>
    <n v="0"/>
    <n v="0"/>
    <n v="0"/>
    <n v="0"/>
    <n v="0"/>
    <n v="0"/>
    <n v="0"/>
    <n v="0"/>
    <n v="4886.1428571428569"/>
    <n v="4886.1428571428569"/>
    <n v="0"/>
    <n v="0"/>
    <n v="0"/>
    <n v="0"/>
    <n v="0"/>
    <n v="0"/>
    <n v="0"/>
    <n v="0"/>
    <n v="0"/>
    <n v="0"/>
    <n v="43975.28571428571"/>
    <n v="43975.28571428571"/>
    <n v="43975.28571428571"/>
    <n v="43975.28571428571"/>
    <n v="0"/>
    <n v="0"/>
    <n v="0"/>
    <n v="0"/>
    <n v="0"/>
    <n v="0"/>
    <n v="0"/>
    <n v="0"/>
    <n v="0"/>
    <n v="0"/>
    <n v="8"/>
    <n v="8"/>
    <n v="8"/>
    <n v="8"/>
    <n v="0"/>
    <n v="0"/>
    <n v="0"/>
    <n v="0"/>
    <n v="0"/>
    <n v="0"/>
    <n v="0"/>
    <n v="0"/>
    <n v="0"/>
    <n v="0"/>
    <n v="351802.28571428568"/>
    <n v="351802.28571428568"/>
    <n v="351802.28571428568"/>
    <n v="351802.28571428568"/>
  </r>
  <r>
    <x v="11"/>
    <s v="Indian Capital Technology Center-Tahlequah        "/>
    <m/>
    <n v="208026"/>
    <x v="11"/>
    <m/>
    <m/>
    <m/>
    <m/>
    <m/>
    <m/>
    <m/>
    <m/>
    <m/>
    <m/>
    <m/>
    <m/>
    <m/>
    <m/>
    <m/>
    <m/>
    <m/>
    <m/>
    <m/>
    <m/>
    <m/>
    <m/>
    <m/>
    <m/>
    <m/>
    <m/>
    <m/>
    <m/>
    <m/>
    <m/>
    <m/>
    <m/>
    <m/>
    <m/>
    <m/>
    <m/>
    <m/>
    <m/>
    <m/>
    <m/>
    <m/>
    <m/>
    <m/>
    <m/>
    <m/>
    <m/>
    <m/>
    <m/>
    <n v="11"/>
    <n v="11"/>
    <n v="0"/>
    <n v="0"/>
    <n v="2"/>
    <n v="2"/>
    <m/>
    <m/>
    <m/>
    <m/>
    <m/>
    <m/>
    <m/>
    <m/>
    <m/>
    <m/>
    <n v="665085"/>
    <n v="665085"/>
    <n v="0"/>
    <n v="0"/>
    <n v="0"/>
    <n v="0"/>
    <n v="0"/>
    <n v="0"/>
    <n v="0"/>
    <n v="0"/>
    <n v="0"/>
    <n v="0"/>
    <n v="134"/>
    <n v="134"/>
    <n v="0"/>
    <n v="0"/>
    <n v="0"/>
    <n v="0"/>
    <n v="0"/>
    <n v="0"/>
    <n v="0"/>
    <n v="0"/>
    <n v="0"/>
    <n v="0"/>
    <n v="4963.3208955223881"/>
    <n v="4963.3208955223881"/>
    <n v="0"/>
    <n v="0"/>
    <n v="0"/>
    <n v="0"/>
    <n v="0"/>
    <n v="0"/>
    <n v="0"/>
    <n v="0"/>
    <n v="0"/>
    <n v="0"/>
    <n v="44669.888059701494"/>
    <n v="44669.888059701494"/>
    <n v="44669.888059701494"/>
    <n v="44669.888059701494"/>
    <n v="0"/>
    <n v="0"/>
    <n v="0"/>
    <n v="0"/>
    <n v="0"/>
    <n v="0"/>
    <n v="0"/>
    <n v="0"/>
    <n v="0"/>
    <n v="0"/>
    <n v="13"/>
    <n v="13"/>
    <n v="13"/>
    <n v="13"/>
    <n v="0"/>
    <n v="0"/>
    <n v="0"/>
    <n v="0"/>
    <n v="0"/>
    <n v="0"/>
    <n v="0"/>
    <n v="0"/>
    <n v="0"/>
    <n v="0"/>
    <n v="580708.54477611941"/>
    <n v="580708.54477611941"/>
    <n v="580708.54477611941"/>
    <n v="580708.54477611941"/>
  </r>
  <r>
    <x v="11"/>
    <s v="Kiamichi Technology Center-Atoka                  "/>
    <m/>
    <n v="375692"/>
    <x v="11"/>
    <m/>
    <m/>
    <m/>
    <m/>
    <m/>
    <m/>
    <m/>
    <m/>
    <m/>
    <m/>
    <m/>
    <m/>
    <m/>
    <m/>
    <m/>
    <m/>
    <m/>
    <m/>
    <m/>
    <m/>
    <m/>
    <m/>
    <m/>
    <m/>
    <m/>
    <m/>
    <m/>
    <m/>
    <m/>
    <m/>
    <m/>
    <m/>
    <m/>
    <m/>
    <m/>
    <m/>
    <m/>
    <m/>
    <m/>
    <m/>
    <m/>
    <m/>
    <m/>
    <m/>
    <m/>
    <m/>
    <m/>
    <m/>
    <n v="7"/>
    <n v="7"/>
    <n v="0"/>
    <n v="0"/>
    <n v="1"/>
    <n v="1"/>
    <m/>
    <m/>
    <m/>
    <m/>
    <m/>
    <m/>
    <m/>
    <m/>
    <m/>
    <m/>
    <n v="427745"/>
    <n v="427745"/>
    <n v="0"/>
    <n v="0"/>
    <n v="0"/>
    <n v="0"/>
    <n v="0"/>
    <n v="0"/>
    <n v="0"/>
    <n v="0"/>
    <n v="0"/>
    <n v="0"/>
    <n v="82"/>
    <n v="82"/>
    <n v="0"/>
    <n v="0"/>
    <n v="0"/>
    <n v="0"/>
    <n v="0"/>
    <n v="0"/>
    <n v="0"/>
    <n v="0"/>
    <n v="0"/>
    <n v="0"/>
    <n v="5216.4024390243903"/>
    <n v="5216.4024390243903"/>
    <n v="0"/>
    <n v="0"/>
    <n v="0"/>
    <n v="0"/>
    <n v="0"/>
    <n v="0"/>
    <n v="0"/>
    <n v="0"/>
    <n v="0"/>
    <n v="0"/>
    <n v="46947.621951219509"/>
    <n v="46947.621951219509"/>
    <n v="46947.621951219509"/>
    <n v="46947.621951219509"/>
    <n v="0"/>
    <n v="0"/>
    <n v="0"/>
    <n v="0"/>
    <n v="0"/>
    <n v="0"/>
    <n v="0"/>
    <n v="0"/>
    <n v="0"/>
    <n v="0"/>
    <n v="8"/>
    <n v="8"/>
    <n v="8"/>
    <n v="8"/>
    <n v="0"/>
    <n v="0"/>
    <n v="0"/>
    <n v="0"/>
    <n v="0"/>
    <n v="0"/>
    <n v="0"/>
    <n v="0"/>
    <n v="0"/>
    <n v="0"/>
    <n v="375580.97560975607"/>
    <n v="375580.97560975607"/>
    <n v="375580.97560975607"/>
    <n v="375580.97560975607"/>
  </r>
  <r>
    <x v="11"/>
    <s v="Kiamichi Technology Center-Durant                 "/>
    <m/>
    <n v="375708"/>
    <x v="11"/>
    <m/>
    <m/>
    <m/>
    <m/>
    <m/>
    <m/>
    <m/>
    <m/>
    <m/>
    <m/>
    <m/>
    <m/>
    <m/>
    <m/>
    <m/>
    <m/>
    <m/>
    <m/>
    <m/>
    <m/>
    <m/>
    <m/>
    <m/>
    <m/>
    <m/>
    <m/>
    <m/>
    <m/>
    <m/>
    <m/>
    <m/>
    <m/>
    <m/>
    <m/>
    <m/>
    <m/>
    <m/>
    <m/>
    <m/>
    <m/>
    <m/>
    <m/>
    <m/>
    <m/>
    <m/>
    <m/>
    <m/>
    <m/>
    <n v="11"/>
    <n v="11"/>
    <m/>
    <m/>
    <n v="1"/>
    <n v="1"/>
    <m/>
    <m/>
    <m/>
    <m/>
    <m/>
    <m/>
    <m/>
    <m/>
    <m/>
    <m/>
    <n v="657996"/>
    <n v="657996"/>
    <n v="0"/>
    <n v="0"/>
    <n v="0"/>
    <n v="0"/>
    <n v="0"/>
    <n v="0"/>
    <n v="0"/>
    <n v="0"/>
    <n v="0"/>
    <n v="0"/>
    <n v="122"/>
    <n v="122"/>
    <n v="0"/>
    <n v="0"/>
    <n v="0"/>
    <n v="0"/>
    <n v="0"/>
    <n v="0"/>
    <n v="0"/>
    <n v="0"/>
    <n v="0"/>
    <n v="0"/>
    <n v="5393.4098360655735"/>
    <n v="5393.4098360655735"/>
    <n v="0"/>
    <n v="0"/>
    <n v="0"/>
    <n v="0"/>
    <n v="0"/>
    <n v="0"/>
    <n v="0"/>
    <n v="0"/>
    <n v="0"/>
    <n v="0"/>
    <n v="48540.688524590165"/>
    <n v="48540.688524590165"/>
    <n v="48540.688524590165"/>
    <n v="48540.688524590165"/>
    <n v="0"/>
    <n v="0"/>
    <n v="0"/>
    <n v="0"/>
    <n v="0"/>
    <n v="0"/>
    <n v="0"/>
    <n v="0"/>
    <n v="0"/>
    <n v="0"/>
    <n v="12"/>
    <n v="12"/>
    <n v="12"/>
    <n v="12"/>
    <n v="0"/>
    <n v="0"/>
    <n v="0"/>
    <n v="0"/>
    <n v="0"/>
    <n v="0"/>
    <n v="0"/>
    <n v="0"/>
    <n v="0"/>
    <n v="0"/>
    <n v="582488.26229508198"/>
    <n v="582488.26229508198"/>
    <n v="582488.26229508198"/>
    <n v="582488.26229508198"/>
  </r>
  <r>
    <x v="11"/>
    <s v="Kiamichi Technology Center-Hugo                   "/>
    <m/>
    <n v="375717"/>
    <x v="11"/>
    <m/>
    <m/>
    <m/>
    <m/>
    <m/>
    <m/>
    <m/>
    <m/>
    <m/>
    <m/>
    <m/>
    <m/>
    <m/>
    <m/>
    <m/>
    <m/>
    <m/>
    <m/>
    <m/>
    <m/>
    <m/>
    <m/>
    <m/>
    <m/>
    <m/>
    <m/>
    <m/>
    <m/>
    <m/>
    <m/>
    <m/>
    <m/>
    <m/>
    <m/>
    <m/>
    <m/>
    <m/>
    <m/>
    <m/>
    <m/>
    <m/>
    <m/>
    <m/>
    <m/>
    <m/>
    <m/>
    <m/>
    <m/>
    <n v="7"/>
    <n v="7"/>
    <m/>
    <m/>
    <n v="2"/>
    <n v="2"/>
    <m/>
    <m/>
    <m/>
    <m/>
    <m/>
    <m/>
    <m/>
    <m/>
    <m/>
    <m/>
    <n v="501020"/>
    <n v="501020"/>
    <n v="0"/>
    <n v="0"/>
    <n v="0"/>
    <n v="0"/>
    <n v="0"/>
    <n v="0"/>
    <n v="0"/>
    <n v="0"/>
    <n v="0"/>
    <n v="0"/>
    <n v="94"/>
    <n v="94"/>
    <n v="0"/>
    <n v="0"/>
    <n v="0"/>
    <n v="0"/>
    <n v="0"/>
    <n v="0"/>
    <n v="0"/>
    <n v="0"/>
    <n v="0"/>
    <n v="0"/>
    <n v="5330"/>
    <n v="5330"/>
    <n v="0"/>
    <n v="0"/>
    <n v="0"/>
    <n v="0"/>
    <n v="0"/>
    <n v="0"/>
    <n v="0"/>
    <n v="0"/>
    <n v="0"/>
    <n v="0"/>
    <n v="47970"/>
    <n v="47970"/>
    <n v="47970"/>
    <n v="47970"/>
    <n v="0"/>
    <n v="0"/>
    <n v="0"/>
    <n v="0"/>
    <n v="0"/>
    <n v="0"/>
    <n v="0"/>
    <n v="0"/>
    <n v="0"/>
    <n v="0"/>
    <n v="9"/>
    <n v="9"/>
    <n v="9"/>
    <n v="9"/>
    <n v="0"/>
    <n v="0"/>
    <n v="0"/>
    <n v="0"/>
    <n v="0"/>
    <n v="0"/>
    <n v="0"/>
    <n v="0"/>
    <n v="0"/>
    <n v="0"/>
    <n v="431730"/>
    <n v="431730"/>
    <n v="431730"/>
    <n v="431730"/>
  </r>
  <r>
    <x v="11"/>
    <s v="Kiamichi Technology Center-Idabel                 "/>
    <m/>
    <n v="375735"/>
    <x v="11"/>
    <m/>
    <m/>
    <m/>
    <m/>
    <m/>
    <m/>
    <m/>
    <m/>
    <m/>
    <m/>
    <m/>
    <m/>
    <m/>
    <m/>
    <m/>
    <m/>
    <m/>
    <m/>
    <m/>
    <m/>
    <m/>
    <m/>
    <m/>
    <m/>
    <m/>
    <m/>
    <m/>
    <m/>
    <m/>
    <m/>
    <m/>
    <m/>
    <m/>
    <m/>
    <m/>
    <m/>
    <m/>
    <m/>
    <m/>
    <m/>
    <m/>
    <m/>
    <m/>
    <m/>
    <m/>
    <m/>
    <m/>
    <m/>
    <n v="11"/>
    <n v="11"/>
    <m/>
    <m/>
    <n v="2"/>
    <n v="2"/>
    <m/>
    <m/>
    <m/>
    <m/>
    <m/>
    <m/>
    <m/>
    <m/>
    <m/>
    <m/>
    <n v="730611"/>
    <n v="730611"/>
    <n v="0"/>
    <n v="0"/>
    <n v="0"/>
    <n v="0"/>
    <n v="0"/>
    <n v="0"/>
    <n v="0"/>
    <n v="0"/>
    <n v="0"/>
    <n v="0"/>
    <n v="134"/>
    <n v="134"/>
    <n v="0"/>
    <n v="0"/>
    <n v="0"/>
    <n v="0"/>
    <n v="0"/>
    <n v="0"/>
    <n v="0"/>
    <n v="0"/>
    <n v="0"/>
    <n v="0"/>
    <n v="5452.3208955223881"/>
    <n v="5452.3208955223881"/>
    <n v="0"/>
    <n v="0"/>
    <n v="0"/>
    <n v="0"/>
    <n v="0"/>
    <n v="0"/>
    <n v="0"/>
    <n v="0"/>
    <n v="0"/>
    <n v="0"/>
    <n v="49070.888059701494"/>
    <n v="49070.888059701494"/>
    <n v="49070.888059701494"/>
    <n v="49070.888059701494"/>
    <n v="0"/>
    <n v="0"/>
    <n v="0"/>
    <n v="0"/>
    <n v="0"/>
    <n v="0"/>
    <n v="0"/>
    <n v="0"/>
    <n v="0"/>
    <n v="0"/>
    <n v="13"/>
    <n v="13"/>
    <n v="13"/>
    <n v="13"/>
    <n v="0"/>
    <n v="0"/>
    <n v="0"/>
    <n v="0"/>
    <n v="0"/>
    <n v="0"/>
    <n v="0"/>
    <n v="0"/>
    <n v="0"/>
    <n v="0"/>
    <n v="637921.54477611941"/>
    <n v="637921.54477611941"/>
    <n v="637921.54477611941"/>
    <n v="637921.54477611941"/>
  </r>
  <r>
    <x v="11"/>
    <s v="Kiamichi Technology Center-McAlester              "/>
    <m/>
    <n v="375726"/>
    <x v="11"/>
    <m/>
    <m/>
    <m/>
    <m/>
    <m/>
    <m/>
    <m/>
    <m/>
    <m/>
    <m/>
    <m/>
    <m/>
    <m/>
    <m/>
    <m/>
    <m/>
    <m/>
    <m/>
    <m/>
    <m/>
    <m/>
    <m/>
    <m/>
    <m/>
    <m/>
    <m/>
    <m/>
    <m/>
    <m/>
    <m/>
    <m/>
    <m/>
    <m/>
    <m/>
    <m/>
    <m/>
    <m/>
    <m/>
    <m/>
    <m/>
    <m/>
    <m/>
    <m/>
    <m/>
    <m/>
    <m/>
    <m/>
    <m/>
    <n v="18"/>
    <n v="18"/>
    <m/>
    <m/>
    <n v="2"/>
    <n v="2"/>
    <m/>
    <m/>
    <m/>
    <m/>
    <m/>
    <m/>
    <m/>
    <m/>
    <m/>
    <m/>
    <n v="1116146"/>
    <n v="1116146"/>
    <n v="0"/>
    <n v="0"/>
    <n v="0"/>
    <n v="0"/>
    <n v="0"/>
    <n v="0"/>
    <n v="0"/>
    <n v="0"/>
    <n v="0"/>
    <n v="0"/>
    <n v="204"/>
    <n v="204"/>
    <n v="0"/>
    <n v="0"/>
    <n v="0"/>
    <n v="0"/>
    <n v="0"/>
    <n v="0"/>
    <n v="0"/>
    <n v="0"/>
    <n v="0"/>
    <n v="0"/>
    <n v="5471.3039215686276"/>
    <n v="5471.3039215686276"/>
    <n v="0"/>
    <n v="0"/>
    <n v="0"/>
    <n v="0"/>
    <n v="0"/>
    <n v="0"/>
    <n v="0"/>
    <n v="0"/>
    <n v="0"/>
    <n v="0"/>
    <n v="49241.73529411765"/>
    <n v="49241.73529411765"/>
    <n v="49241.73529411765"/>
    <n v="49241.73529411765"/>
    <n v="0"/>
    <n v="0"/>
    <n v="0"/>
    <n v="0"/>
    <n v="0"/>
    <n v="0"/>
    <n v="0"/>
    <n v="0"/>
    <n v="0"/>
    <n v="0"/>
    <n v="20"/>
    <n v="20"/>
    <n v="20"/>
    <n v="20"/>
    <n v="0"/>
    <n v="0"/>
    <n v="0"/>
    <n v="0"/>
    <n v="0"/>
    <n v="0"/>
    <n v="0"/>
    <n v="0"/>
    <n v="0"/>
    <n v="0"/>
    <n v="984834.70588235301"/>
    <n v="984834.70588235301"/>
    <n v="984834.70588235301"/>
    <n v="984834.70588235301"/>
  </r>
  <r>
    <x v="11"/>
    <s v="Kiamichi Technology Center-Poteau                 "/>
    <m/>
    <n v="375744"/>
    <x v="11"/>
    <m/>
    <m/>
    <m/>
    <m/>
    <m/>
    <m/>
    <m/>
    <m/>
    <m/>
    <m/>
    <m/>
    <m/>
    <m/>
    <m/>
    <m/>
    <m/>
    <m/>
    <m/>
    <m/>
    <m/>
    <m/>
    <m/>
    <m/>
    <m/>
    <m/>
    <m/>
    <m/>
    <m/>
    <m/>
    <m/>
    <m/>
    <m/>
    <m/>
    <m/>
    <m/>
    <m/>
    <m/>
    <m/>
    <m/>
    <m/>
    <m/>
    <m/>
    <m/>
    <m/>
    <m/>
    <m/>
    <m/>
    <m/>
    <n v="11"/>
    <n v="11"/>
    <m/>
    <m/>
    <n v="3"/>
    <n v="3"/>
    <m/>
    <m/>
    <m/>
    <m/>
    <m/>
    <m/>
    <m/>
    <m/>
    <m/>
    <m/>
    <n v="727507"/>
    <n v="727507"/>
    <n v="0"/>
    <n v="0"/>
    <n v="0"/>
    <n v="0"/>
    <n v="0"/>
    <n v="0"/>
    <n v="0"/>
    <n v="0"/>
    <n v="0"/>
    <n v="0"/>
    <n v="146"/>
    <n v="146"/>
    <n v="0"/>
    <n v="0"/>
    <n v="0"/>
    <n v="0"/>
    <n v="0"/>
    <n v="0"/>
    <n v="0"/>
    <n v="0"/>
    <n v="0"/>
    <n v="0"/>
    <n v="4982.9246575342468"/>
    <n v="4982.9246575342468"/>
    <n v="0"/>
    <n v="0"/>
    <n v="0"/>
    <n v="0"/>
    <n v="0"/>
    <n v="0"/>
    <n v="0"/>
    <n v="0"/>
    <n v="0"/>
    <n v="0"/>
    <n v="44846.321917808222"/>
    <n v="44846.321917808222"/>
    <n v="44846.321917808222"/>
    <n v="44846.321917808222"/>
    <n v="0"/>
    <n v="0"/>
    <n v="0"/>
    <n v="0"/>
    <n v="0"/>
    <n v="0"/>
    <n v="0"/>
    <n v="0"/>
    <n v="0"/>
    <n v="0"/>
    <n v="14"/>
    <n v="14"/>
    <n v="14"/>
    <n v="14"/>
    <n v="0"/>
    <n v="0"/>
    <n v="0"/>
    <n v="0"/>
    <n v="0"/>
    <n v="0"/>
    <n v="0"/>
    <n v="0"/>
    <n v="0"/>
    <n v="0"/>
    <n v="627848.50684931513"/>
    <n v="627848.50684931513"/>
    <n v="627848.50684931513"/>
    <n v="627848.50684931513"/>
  </r>
  <r>
    <x v="11"/>
    <s v="Kiamichi Technology Center-Spiro                  "/>
    <m/>
    <n v="375753"/>
    <x v="11"/>
    <m/>
    <m/>
    <m/>
    <m/>
    <m/>
    <m/>
    <m/>
    <m/>
    <m/>
    <m/>
    <m/>
    <m/>
    <m/>
    <m/>
    <m/>
    <m/>
    <m/>
    <m/>
    <m/>
    <m/>
    <m/>
    <m/>
    <m/>
    <m/>
    <m/>
    <m/>
    <m/>
    <m/>
    <m/>
    <m/>
    <m/>
    <m/>
    <m/>
    <m/>
    <m/>
    <m/>
    <m/>
    <m/>
    <m/>
    <m/>
    <m/>
    <m/>
    <m/>
    <m/>
    <m/>
    <m/>
    <m/>
    <m/>
    <n v="1"/>
    <n v="1"/>
    <m/>
    <m/>
    <m/>
    <m/>
    <m/>
    <m/>
    <m/>
    <m/>
    <m/>
    <m/>
    <m/>
    <m/>
    <m/>
    <m/>
    <n v="47840"/>
    <n v="47840"/>
    <n v="0"/>
    <n v="0"/>
    <n v="0"/>
    <n v="0"/>
    <n v="0"/>
    <n v="0"/>
    <n v="0"/>
    <n v="0"/>
    <n v="0"/>
    <n v="0"/>
    <n v="10"/>
    <n v="10"/>
    <n v="0"/>
    <n v="0"/>
    <n v="0"/>
    <n v="0"/>
    <n v="0"/>
    <n v="0"/>
    <n v="0"/>
    <n v="0"/>
    <n v="0"/>
    <n v="0"/>
    <n v="4784"/>
    <n v="4784"/>
    <n v="0"/>
    <n v="0"/>
    <n v="0"/>
    <n v="0"/>
    <n v="0"/>
    <n v="0"/>
    <n v="0"/>
    <n v="0"/>
    <n v="0"/>
    <n v="0"/>
    <n v="43056"/>
    <n v="43056"/>
    <n v="43056"/>
    <n v="43056"/>
    <n v="0"/>
    <n v="0"/>
    <n v="0"/>
    <n v="0"/>
    <n v="0"/>
    <n v="0"/>
    <n v="0"/>
    <n v="0"/>
    <n v="0"/>
    <n v="0"/>
    <n v="1"/>
    <n v="1"/>
    <n v="1"/>
    <n v="1"/>
    <n v="0"/>
    <n v="0"/>
    <n v="0"/>
    <n v="0"/>
    <n v="0"/>
    <n v="0"/>
    <n v="0"/>
    <n v="0"/>
    <n v="0"/>
    <n v="0"/>
    <n v="43056"/>
    <n v="43056"/>
    <n v="43056"/>
    <n v="43056"/>
  </r>
  <r>
    <x v="11"/>
    <s v="Kiamichi Technology Center-Stigler                "/>
    <m/>
    <n v="405748"/>
    <x v="11"/>
    <m/>
    <m/>
    <m/>
    <m/>
    <m/>
    <m/>
    <m/>
    <m/>
    <m/>
    <m/>
    <m/>
    <m/>
    <m/>
    <m/>
    <m/>
    <m/>
    <m/>
    <m/>
    <m/>
    <m/>
    <m/>
    <m/>
    <m/>
    <m/>
    <m/>
    <m/>
    <m/>
    <m/>
    <m/>
    <m/>
    <m/>
    <m/>
    <m/>
    <m/>
    <m/>
    <m/>
    <m/>
    <m/>
    <m/>
    <m/>
    <m/>
    <m/>
    <m/>
    <m/>
    <m/>
    <m/>
    <m/>
    <m/>
    <n v="6"/>
    <n v="6"/>
    <m/>
    <m/>
    <m/>
    <m/>
    <m/>
    <m/>
    <m/>
    <m/>
    <m/>
    <m/>
    <m/>
    <m/>
    <m/>
    <m/>
    <n v="315240"/>
    <n v="315240"/>
    <n v="0"/>
    <n v="0"/>
    <n v="0"/>
    <n v="0"/>
    <n v="0"/>
    <n v="0"/>
    <n v="0"/>
    <n v="0"/>
    <n v="0"/>
    <n v="0"/>
    <n v="60"/>
    <n v="60"/>
    <n v="0"/>
    <n v="0"/>
    <n v="0"/>
    <n v="0"/>
    <n v="0"/>
    <n v="0"/>
    <n v="0"/>
    <n v="0"/>
    <n v="0"/>
    <n v="0"/>
    <n v="5254"/>
    <n v="5254"/>
    <n v="0"/>
    <n v="0"/>
    <n v="0"/>
    <n v="0"/>
    <n v="0"/>
    <n v="0"/>
    <n v="0"/>
    <n v="0"/>
    <n v="0"/>
    <n v="0"/>
    <n v="47286"/>
    <n v="47286"/>
    <n v="47286"/>
    <n v="47286"/>
    <n v="0"/>
    <n v="0"/>
    <n v="0"/>
    <n v="0"/>
    <n v="0"/>
    <n v="0"/>
    <n v="0"/>
    <n v="0"/>
    <n v="0"/>
    <n v="0"/>
    <n v="6"/>
    <n v="6"/>
    <n v="6"/>
    <n v="6"/>
    <n v="0"/>
    <n v="0"/>
    <n v="0"/>
    <n v="0"/>
    <n v="0"/>
    <n v="0"/>
    <n v="0"/>
    <n v="0"/>
    <n v="0"/>
    <n v="0"/>
    <n v="283716"/>
    <n v="283716"/>
    <n v="283716"/>
    <n v="283716"/>
  </r>
  <r>
    <x v="11"/>
    <s v="Kiamichi Technology Center-Talihina               "/>
    <m/>
    <n v="375762"/>
    <x v="11"/>
    <m/>
    <m/>
    <m/>
    <m/>
    <m/>
    <m/>
    <m/>
    <m/>
    <m/>
    <m/>
    <m/>
    <m/>
    <m/>
    <m/>
    <m/>
    <m/>
    <m/>
    <m/>
    <m/>
    <m/>
    <m/>
    <m/>
    <m/>
    <m/>
    <m/>
    <m/>
    <m/>
    <m/>
    <m/>
    <m/>
    <m/>
    <m/>
    <m/>
    <m/>
    <m/>
    <m/>
    <m/>
    <m/>
    <m/>
    <m/>
    <m/>
    <m/>
    <m/>
    <m/>
    <m/>
    <m/>
    <m/>
    <m/>
    <n v="5"/>
    <n v="5"/>
    <m/>
    <m/>
    <m/>
    <m/>
    <m/>
    <m/>
    <m/>
    <m/>
    <m/>
    <m/>
    <m/>
    <m/>
    <m/>
    <m/>
    <n v="261225"/>
    <n v="261225"/>
    <n v="0"/>
    <n v="0"/>
    <n v="0"/>
    <n v="0"/>
    <n v="0"/>
    <n v="0"/>
    <n v="0"/>
    <n v="0"/>
    <n v="0"/>
    <n v="0"/>
    <n v="50"/>
    <n v="50"/>
    <n v="0"/>
    <n v="0"/>
    <n v="0"/>
    <n v="0"/>
    <n v="0"/>
    <n v="0"/>
    <n v="0"/>
    <n v="0"/>
    <n v="0"/>
    <n v="0"/>
    <n v="5224.5"/>
    <n v="5224.5"/>
    <n v="0"/>
    <n v="0"/>
    <n v="0"/>
    <n v="0"/>
    <n v="0"/>
    <n v="0"/>
    <n v="0"/>
    <n v="0"/>
    <n v="0"/>
    <n v="0"/>
    <n v="47020.5"/>
    <n v="47020.5"/>
    <n v="47020.5"/>
    <n v="47020.5"/>
    <n v="0"/>
    <n v="0"/>
    <n v="0"/>
    <n v="0"/>
    <n v="0"/>
    <n v="0"/>
    <n v="0"/>
    <n v="0"/>
    <n v="0"/>
    <n v="0"/>
    <n v="5"/>
    <n v="5"/>
    <n v="5"/>
    <n v="5"/>
    <n v="0"/>
    <n v="0"/>
    <n v="0"/>
    <n v="0"/>
    <n v="0"/>
    <n v="0"/>
    <n v="0"/>
    <n v="0"/>
    <n v="0"/>
    <n v="0"/>
    <n v="235102.5"/>
    <n v="235102.5"/>
    <n v="235102.5"/>
    <n v="235102.5"/>
  </r>
  <r>
    <x v="11"/>
    <s v="Meridian Technology Center                        "/>
    <m/>
    <n v="365480"/>
    <x v="11"/>
    <m/>
    <m/>
    <m/>
    <m/>
    <m/>
    <m/>
    <m/>
    <m/>
    <m/>
    <m/>
    <m/>
    <m/>
    <m/>
    <m/>
    <m/>
    <m/>
    <m/>
    <m/>
    <m/>
    <m/>
    <m/>
    <m/>
    <m/>
    <m/>
    <m/>
    <m/>
    <m/>
    <m/>
    <m/>
    <m/>
    <m/>
    <m/>
    <m/>
    <m/>
    <m/>
    <m/>
    <m/>
    <m/>
    <m/>
    <m/>
    <m/>
    <m/>
    <m/>
    <m/>
    <m/>
    <m/>
    <m/>
    <m/>
    <n v="29"/>
    <n v="29"/>
    <m/>
    <m/>
    <n v="9"/>
    <n v="9"/>
    <m/>
    <m/>
    <m/>
    <m/>
    <m/>
    <m/>
    <m/>
    <m/>
    <m/>
    <m/>
    <n v="2209507"/>
    <n v="2209507"/>
    <n v="0"/>
    <n v="0"/>
    <n v="0"/>
    <n v="0"/>
    <n v="0"/>
    <n v="0"/>
    <n v="0"/>
    <n v="0"/>
    <n v="0"/>
    <n v="0"/>
    <n v="398"/>
    <n v="398"/>
    <n v="0"/>
    <n v="0"/>
    <n v="0"/>
    <n v="0"/>
    <n v="0"/>
    <n v="0"/>
    <n v="0"/>
    <n v="0"/>
    <n v="0"/>
    <n v="0"/>
    <n v="5551.5251256281408"/>
    <n v="5551.5251256281408"/>
    <n v="0"/>
    <n v="0"/>
    <n v="0"/>
    <n v="0"/>
    <n v="0"/>
    <n v="0"/>
    <n v="0"/>
    <n v="0"/>
    <n v="0"/>
    <n v="0"/>
    <n v="49963.726130653267"/>
    <n v="49963.726130653267"/>
    <n v="49963.726130653267"/>
    <n v="49963.726130653267"/>
    <n v="0"/>
    <n v="0"/>
    <n v="0"/>
    <n v="0"/>
    <n v="0"/>
    <n v="0"/>
    <n v="0"/>
    <n v="0"/>
    <n v="0"/>
    <n v="0"/>
    <n v="38"/>
    <n v="38"/>
    <n v="38"/>
    <n v="38"/>
    <n v="0"/>
    <n v="0"/>
    <n v="0"/>
    <n v="0"/>
    <n v="0"/>
    <n v="0"/>
    <n v="0"/>
    <n v="0"/>
    <n v="0"/>
    <n v="0"/>
    <n v="1898621.5929648241"/>
    <n v="1898621.5929648241"/>
    <n v="1898621.5929648241"/>
    <n v="1898621.5929648241"/>
  </r>
  <r>
    <x v="11"/>
    <s v="Mid-America Technology Center                     "/>
    <m/>
    <n v="418320"/>
    <x v="11"/>
    <m/>
    <m/>
    <m/>
    <m/>
    <m/>
    <m/>
    <m/>
    <m/>
    <m/>
    <m/>
    <m/>
    <m/>
    <m/>
    <m/>
    <m/>
    <m/>
    <m/>
    <m/>
    <m/>
    <m/>
    <m/>
    <m/>
    <m/>
    <m/>
    <m/>
    <m/>
    <m/>
    <m/>
    <m/>
    <m/>
    <m/>
    <m/>
    <m/>
    <m/>
    <m/>
    <m/>
    <m/>
    <m/>
    <m/>
    <m/>
    <m/>
    <m/>
    <m/>
    <m/>
    <m/>
    <m/>
    <m/>
    <m/>
    <n v="26"/>
    <n v="26"/>
    <n v="2"/>
    <n v="2"/>
    <n v="3"/>
    <n v="3"/>
    <m/>
    <m/>
    <m/>
    <m/>
    <m/>
    <m/>
    <m/>
    <m/>
    <m/>
    <m/>
    <n v="1749348"/>
    <n v="1749348"/>
    <n v="0"/>
    <n v="0"/>
    <n v="0"/>
    <n v="0"/>
    <n v="0"/>
    <n v="0"/>
    <n v="0"/>
    <n v="0"/>
    <n v="0"/>
    <n v="0"/>
    <n v="318"/>
    <n v="318"/>
    <n v="0"/>
    <n v="0"/>
    <n v="0"/>
    <n v="0"/>
    <n v="0"/>
    <n v="0"/>
    <n v="0"/>
    <n v="0"/>
    <n v="0"/>
    <n v="0"/>
    <n v="5501.0943396226412"/>
    <n v="5501.0943396226412"/>
    <n v="0"/>
    <n v="0"/>
    <n v="0"/>
    <n v="0"/>
    <n v="0"/>
    <n v="0"/>
    <n v="0"/>
    <n v="0"/>
    <n v="0"/>
    <n v="0"/>
    <n v="49509.849056603773"/>
    <n v="49509.849056603773"/>
    <n v="49509.849056603773"/>
    <n v="49509.849056603773"/>
    <n v="0"/>
    <n v="0"/>
    <n v="0"/>
    <n v="0"/>
    <n v="0"/>
    <n v="0"/>
    <n v="0"/>
    <n v="0"/>
    <n v="0"/>
    <n v="0"/>
    <n v="31"/>
    <n v="31"/>
    <n v="31"/>
    <n v="31"/>
    <n v="0"/>
    <n v="0"/>
    <n v="0"/>
    <n v="0"/>
    <n v="0"/>
    <n v="0"/>
    <n v="0"/>
    <n v="0"/>
    <n v="0"/>
    <n v="0"/>
    <n v="1534805.3207547169"/>
    <n v="1534805.3207547169"/>
    <n v="1534805.3207547169"/>
    <n v="1534805.3207547169"/>
  </r>
  <r>
    <x v="11"/>
    <s v="Mid-Del Technology Center                         "/>
    <m/>
    <n v="431017"/>
    <x v="11"/>
    <m/>
    <m/>
    <m/>
    <m/>
    <m/>
    <m/>
    <m/>
    <m/>
    <m/>
    <m/>
    <m/>
    <m/>
    <m/>
    <m/>
    <m/>
    <m/>
    <m/>
    <m/>
    <m/>
    <m/>
    <m/>
    <m/>
    <m/>
    <m/>
    <m/>
    <m/>
    <m/>
    <m/>
    <m/>
    <m/>
    <m/>
    <m/>
    <m/>
    <m/>
    <m/>
    <m/>
    <m/>
    <m/>
    <m/>
    <m/>
    <m/>
    <m/>
    <m/>
    <m/>
    <m/>
    <m/>
    <m/>
    <m/>
    <n v="19"/>
    <n v="19"/>
    <n v="0"/>
    <n v="0"/>
    <n v="4"/>
    <n v="4"/>
    <m/>
    <m/>
    <m/>
    <m/>
    <m/>
    <m/>
    <m/>
    <m/>
    <m/>
    <m/>
    <n v="1255158"/>
    <n v="1255158"/>
    <n v="0"/>
    <n v="0"/>
    <n v="0"/>
    <n v="0"/>
    <n v="0"/>
    <n v="0"/>
    <n v="0"/>
    <n v="0"/>
    <n v="0"/>
    <n v="0"/>
    <n v="238"/>
    <n v="238"/>
    <n v="0"/>
    <n v="0"/>
    <n v="0"/>
    <n v="0"/>
    <n v="0"/>
    <n v="0"/>
    <n v="0"/>
    <n v="0"/>
    <n v="0"/>
    <n v="0"/>
    <n v="5273.773109243697"/>
    <n v="5273.773109243697"/>
    <n v="0"/>
    <n v="0"/>
    <n v="0"/>
    <n v="0"/>
    <n v="0"/>
    <n v="0"/>
    <n v="0"/>
    <n v="0"/>
    <n v="0"/>
    <n v="0"/>
    <n v="47463.957983193272"/>
    <n v="47463.957983193272"/>
    <n v="47463.957983193272"/>
    <n v="47463.957983193272"/>
    <n v="0"/>
    <n v="0"/>
    <n v="0"/>
    <n v="0"/>
    <n v="0"/>
    <n v="0"/>
    <n v="0"/>
    <n v="0"/>
    <n v="0"/>
    <n v="0"/>
    <n v="23"/>
    <n v="23"/>
    <n v="23"/>
    <n v="23"/>
    <n v="0"/>
    <n v="0"/>
    <n v="0"/>
    <n v="0"/>
    <n v="0"/>
    <n v="0"/>
    <n v="0"/>
    <n v="0"/>
    <n v="0"/>
    <n v="0"/>
    <n v="1091671.0336134452"/>
    <n v="1091671.0336134452"/>
    <n v="1091671.0336134452"/>
    <n v="1091671.0336134452"/>
  </r>
  <r>
    <x v="11"/>
    <s v="Moore Norman Technology Center                    "/>
    <m/>
    <n v="248606"/>
    <x v="11"/>
    <m/>
    <m/>
    <m/>
    <m/>
    <m/>
    <m/>
    <m/>
    <m/>
    <m/>
    <m/>
    <m/>
    <m/>
    <m/>
    <m/>
    <m/>
    <m/>
    <m/>
    <m/>
    <m/>
    <m/>
    <m/>
    <m/>
    <m/>
    <m/>
    <m/>
    <m/>
    <m/>
    <m/>
    <m/>
    <m/>
    <m/>
    <m/>
    <m/>
    <m/>
    <m/>
    <m/>
    <m/>
    <m/>
    <m/>
    <m/>
    <m/>
    <m/>
    <m/>
    <m/>
    <m/>
    <m/>
    <m/>
    <m/>
    <n v="49"/>
    <n v="49"/>
    <n v="0"/>
    <n v="0"/>
    <n v="1"/>
    <n v="1"/>
    <m/>
    <m/>
    <m/>
    <m/>
    <m/>
    <m/>
    <m/>
    <m/>
    <m/>
    <m/>
    <n v="2933218"/>
    <n v="2933218"/>
    <n v="0"/>
    <n v="0"/>
    <n v="0"/>
    <n v="0"/>
    <n v="0"/>
    <n v="0"/>
    <n v="0"/>
    <n v="0"/>
    <n v="0"/>
    <n v="0"/>
    <n v="502"/>
    <n v="502"/>
    <n v="0"/>
    <n v="0"/>
    <n v="0"/>
    <n v="0"/>
    <n v="0"/>
    <n v="0"/>
    <n v="0"/>
    <n v="0"/>
    <n v="0"/>
    <n v="0"/>
    <n v="5843.0637450199201"/>
    <n v="5843.0637450199201"/>
    <n v="0"/>
    <n v="0"/>
    <n v="0"/>
    <n v="0"/>
    <n v="0"/>
    <n v="0"/>
    <n v="0"/>
    <n v="0"/>
    <n v="0"/>
    <n v="0"/>
    <n v="52587.573705179282"/>
    <n v="52587.573705179282"/>
    <n v="52587.573705179282"/>
    <n v="52587.573705179282"/>
    <n v="0"/>
    <n v="0"/>
    <n v="0"/>
    <n v="0"/>
    <n v="0"/>
    <n v="0"/>
    <n v="0"/>
    <n v="0"/>
    <n v="0"/>
    <n v="0"/>
    <n v="50"/>
    <n v="50"/>
    <n v="50"/>
    <n v="50"/>
    <n v="0"/>
    <n v="0"/>
    <n v="0"/>
    <n v="0"/>
    <n v="0"/>
    <n v="0"/>
    <n v="0"/>
    <n v="0"/>
    <n v="0"/>
    <n v="0"/>
    <n v="2629378.6852589641"/>
    <n v="2629378.6852589641"/>
    <n v="2629378.6852589641"/>
    <n v="2629378.6852589641"/>
  </r>
  <r>
    <x v="11"/>
    <s v="Northeast Technology Center-Afton                 "/>
    <m/>
    <n v="420459"/>
    <x v="11"/>
    <m/>
    <m/>
    <m/>
    <m/>
    <m/>
    <m/>
    <m/>
    <m/>
    <m/>
    <m/>
    <m/>
    <m/>
    <m/>
    <m/>
    <m/>
    <m/>
    <m/>
    <m/>
    <m/>
    <m/>
    <m/>
    <m/>
    <m/>
    <m/>
    <m/>
    <m/>
    <m/>
    <m/>
    <m/>
    <m/>
    <m/>
    <m/>
    <m/>
    <m/>
    <m/>
    <m/>
    <m/>
    <m/>
    <m/>
    <m/>
    <m/>
    <m/>
    <m/>
    <m/>
    <m/>
    <m/>
    <m/>
    <m/>
    <n v="15"/>
    <n v="15"/>
    <m/>
    <m/>
    <n v="2"/>
    <n v="2"/>
    <m/>
    <m/>
    <m/>
    <m/>
    <m/>
    <m/>
    <m/>
    <m/>
    <m/>
    <m/>
    <n v="950668"/>
    <n v="950668"/>
    <n v="0"/>
    <n v="0"/>
    <n v="0"/>
    <n v="0"/>
    <n v="0"/>
    <n v="0"/>
    <n v="0"/>
    <n v="0"/>
    <n v="0"/>
    <n v="0"/>
    <n v="174"/>
    <n v="174"/>
    <n v="0"/>
    <n v="0"/>
    <n v="0"/>
    <n v="0"/>
    <n v="0"/>
    <n v="0"/>
    <n v="0"/>
    <n v="0"/>
    <n v="0"/>
    <n v="0"/>
    <n v="5463.6091954022986"/>
    <n v="5463.6091954022986"/>
    <n v="0"/>
    <n v="0"/>
    <n v="0"/>
    <n v="0"/>
    <n v="0"/>
    <n v="0"/>
    <n v="0"/>
    <n v="0"/>
    <n v="0"/>
    <n v="0"/>
    <n v="49172.482758620688"/>
    <n v="49172.482758620688"/>
    <n v="49172.482758620688"/>
    <n v="49172.482758620688"/>
    <n v="0"/>
    <n v="0"/>
    <n v="0"/>
    <n v="0"/>
    <n v="0"/>
    <n v="0"/>
    <n v="0"/>
    <n v="0"/>
    <n v="0"/>
    <n v="0"/>
    <n v="17"/>
    <n v="17"/>
    <n v="17"/>
    <n v="17"/>
    <n v="0"/>
    <n v="0"/>
    <n v="0"/>
    <n v="0"/>
    <n v="0"/>
    <n v="0"/>
    <n v="0"/>
    <n v="0"/>
    <n v="0"/>
    <n v="0"/>
    <n v="835932.20689655165"/>
    <n v="835932.20689655165"/>
    <n v="835932.20689655165"/>
    <n v="835932.20689655165"/>
  </r>
  <r>
    <x v="11"/>
    <s v="Northeast Technology Center-Claremore"/>
    <m/>
    <n v="456560"/>
    <x v="11"/>
    <m/>
    <m/>
    <m/>
    <m/>
    <m/>
    <m/>
    <m/>
    <m/>
    <m/>
    <m/>
    <m/>
    <m/>
    <m/>
    <m/>
    <m/>
    <m/>
    <m/>
    <m/>
    <m/>
    <m/>
    <m/>
    <m/>
    <m/>
    <m/>
    <m/>
    <m/>
    <m/>
    <m/>
    <m/>
    <m/>
    <m/>
    <m/>
    <m/>
    <m/>
    <m/>
    <m/>
    <m/>
    <m/>
    <m/>
    <m/>
    <m/>
    <m/>
    <m/>
    <m/>
    <m/>
    <m/>
    <m/>
    <m/>
    <n v="6"/>
    <n v="6"/>
    <m/>
    <m/>
    <n v="2"/>
    <n v="2"/>
    <m/>
    <m/>
    <m/>
    <m/>
    <m/>
    <m/>
    <m/>
    <m/>
    <m/>
    <m/>
    <n v="472889"/>
    <n v="472889"/>
    <n v="0"/>
    <n v="0"/>
    <n v="0"/>
    <n v="0"/>
    <n v="0"/>
    <n v="0"/>
    <n v="0"/>
    <n v="0"/>
    <n v="0"/>
    <n v="0"/>
    <n v="84"/>
    <n v="84"/>
    <n v="0"/>
    <n v="0"/>
    <n v="0"/>
    <n v="0"/>
    <n v="0"/>
    <n v="0"/>
    <n v="0"/>
    <n v="0"/>
    <n v="0"/>
    <n v="0"/>
    <n v="5629.6309523809523"/>
    <n v="5629.6309523809523"/>
    <n v="0"/>
    <n v="0"/>
    <n v="0"/>
    <n v="0"/>
    <n v="0"/>
    <n v="0"/>
    <n v="0"/>
    <n v="0"/>
    <n v="0"/>
    <n v="0"/>
    <n v="50666.678571428572"/>
    <n v="50666.678571428572"/>
    <n v="50666.678571428572"/>
    <n v="50666.678571428572"/>
    <n v="0"/>
    <n v="0"/>
    <n v="0"/>
    <n v="0"/>
    <n v="0"/>
    <n v="0"/>
    <n v="0"/>
    <n v="0"/>
    <n v="0"/>
    <n v="0"/>
    <n v="8"/>
    <n v="8"/>
    <n v="8"/>
    <n v="8"/>
    <n v="0"/>
    <n v="0"/>
    <n v="0"/>
    <n v="0"/>
    <n v="0"/>
    <n v="0"/>
    <n v="0"/>
    <n v="0"/>
    <n v="0"/>
    <n v="0"/>
    <n v="405333.42857142858"/>
    <n v="405333.42857142858"/>
    <n v="405333.42857142858"/>
    <n v="405333.42857142858"/>
  </r>
  <r>
    <x v="11"/>
    <s v="Northeast Technology Center-Kansas                "/>
    <m/>
    <n v="432074"/>
    <x v="11"/>
    <m/>
    <m/>
    <m/>
    <m/>
    <m/>
    <m/>
    <m/>
    <m/>
    <m/>
    <m/>
    <m/>
    <m/>
    <m/>
    <m/>
    <m/>
    <m/>
    <m/>
    <m/>
    <m/>
    <m/>
    <m/>
    <m/>
    <m/>
    <m/>
    <m/>
    <m/>
    <m/>
    <m/>
    <m/>
    <m/>
    <m/>
    <m/>
    <m/>
    <m/>
    <m/>
    <m/>
    <m/>
    <m/>
    <m/>
    <m/>
    <m/>
    <m/>
    <m/>
    <m/>
    <m/>
    <m/>
    <m/>
    <m/>
    <n v="6"/>
    <n v="6"/>
    <m/>
    <m/>
    <n v="3"/>
    <n v="3"/>
    <m/>
    <m/>
    <m/>
    <m/>
    <m/>
    <m/>
    <m/>
    <m/>
    <m/>
    <m/>
    <n v="528758"/>
    <n v="528758"/>
    <n v="0"/>
    <n v="0"/>
    <n v="0"/>
    <n v="0"/>
    <n v="0"/>
    <n v="0"/>
    <n v="0"/>
    <n v="0"/>
    <n v="0"/>
    <n v="0"/>
    <n v="96"/>
    <n v="96"/>
    <n v="0"/>
    <n v="0"/>
    <n v="0"/>
    <n v="0"/>
    <n v="0"/>
    <n v="0"/>
    <n v="0"/>
    <n v="0"/>
    <n v="0"/>
    <n v="0"/>
    <n v="5507.895833333333"/>
    <n v="5507.895833333333"/>
    <n v="0"/>
    <n v="0"/>
    <n v="0"/>
    <n v="0"/>
    <n v="0"/>
    <n v="0"/>
    <n v="0"/>
    <n v="0"/>
    <n v="0"/>
    <n v="0"/>
    <n v="49571.0625"/>
    <n v="49571.0625"/>
    <n v="49571.0625"/>
    <n v="49571.0625"/>
    <n v="0"/>
    <n v="0"/>
    <n v="0"/>
    <n v="0"/>
    <n v="0"/>
    <n v="0"/>
    <n v="0"/>
    <n v="0"/>
    <n v="0"/>
    <n v="0"/>
    <n v="9"/>
    <n v="9"/>
    <n v="9"/>
    <n v="9"/>
    <n v="0"/>
    <n v="0"/>
    <n v="0"/>
    <n v="0"/>
    <n v="0"/>
    <n v="0"/>
    <n v="0"/>
    <n v="0"/>
    <n v="0"/>
    <n v="0"/>
    <n v="446139.5625"/>
    <n v="446139.5625"/>
    <n v="446139.5625"/>
    <n v="446139.5625"/>
  </r>
  <r>
    <x v="11"/>
    <s v="Northeast Technology Center-Pryor                 "/>
    <m/>
    <n v="418339"/>
    <x v="11"/>
    <m/>
    <m/>
    <m/>
    <m/>
    <m/>
    <m/>
    <m/>
    <m/>
    <m/>
    <m/>
    <m/>
    <m/>
    <m/>
    <m/>
    <m/>
    <m/>
    <m/>
    <m/>
    <m/>
    <m/>
    <m/>
    <m/>
    <m/>
    <m/>
    <m/>
    <m/>
    <m/>
    <m/>
    <m/>
    <m/>
    <m/>
    <m/>
    <m/>
    <m/>
    <m/>
    <m/>
    <m/>
    <m/>
    <m/>
    <m/>
    <m/>
    <m/>
    <m/>
    <m/>
    <m/>
    <m/>
    <m/>
    <m/>
    <n v="13"/>
    <n v="13"/>
    <m/>
    <m/>
    <n v="3"/>
    <n v="3"/>
    <m/>
    <m/>
    <m/>
    <m/>
    <m/>
    <m/>
    <m/>
    <m/>
    <m/>
    <m/>
    <n v="925982"/>
    <n v="925982"/>
    <n v="0"/>
    <n v="0"/>
    <n v="0"/>
    <n v="0"/>
    <n v="0"/>
    <n v="0"/>
    <n v="0"/>
    <n v="0"/>
    <n v="0"/>
    <n v="0"/>
    <n v="166"/>
    <n v="166"/>
    <n v="0"/>
    <n v="0"/>
    <n v="0"/>
    <n v="0"/>
    <n v="0"/>
    <n v="0"/>
    <n v="0"/>
    <n v="0"/>
    <n v="0"/>
    <n v="0"/>
    <n v="5578.2048192771081"/>
    <n v="5578.2048192771081"/>
    <n v="0"/>
    <n v="0"/>
    <n v="0"/>
    <n v="0"/>
    <n v="0"/>
    <n v="0"/>
    <n v="0"/>
    <n v="0"/>
    <n v="0"/>
    <n v="0"/>
    <n v="50203.843373493975"/>
    <n v="50203.843373493975"/>
    <n v="50203.843373493975"/>
    <n v="50203.843373493975"/>
    <n v="0"/>
    <n v="0"/>
    <n v="0"/>
    <n v="0"/>
    <n v="0"/>
    <n v="0"/>
    <n v="0"/>
    <n v="0"/>
    <n v="0"/>
    <n v="0"/>
    <n v="16"/>
    <n v="16"/>
    <n v="16"/>
    <n v="16"/>
    <n v="0"/>
    <n v="0"/>
    <n v="0"/>
    <n v="0"/>
    <n v="0"/>
    <n v="0"/>
    <n v="0"/>
    <n v="0"/>
    <n v="0"/>
    <n v="0"/>
    <n v="803261.49397590361"/>
    <n v="803261.49397590361"/>
    <n v="803261.49397590361"/>
    <n v="803261.49397590361"/>
  </r>
  <r>
    <x v="11"/>
    <s v="Northwest Technology Center-Alva                  "/>
    <m/>
    <n v="366623"/>
    <x v="11"/>
    <m/>
    <m/>
    <m/>
    <m/>
    <m/>
    <m/>
    <m/>
    <m/>
    <m/>
    <m/>
    <m/>
    <m/>
    <m/>
    <m/>
    <m/>
    <m/>
    <m/>
    <m/>
    <m/>
    <m/>
    <m/>
    <m/>
    <m/>
    <m/>
    <m/>
    <m/>
    <m/>
    <m/>
    <m/>
    <m/>
    <m/>
    <m/>
    <m/>
    <m/>
    <m/>
    <m/>
    <m/>
    <m/>
    <m/>
    <m/>
    <m/>
    <m/>
    <m/>
    <m/>
    <m/>
    <m/>
    <m/>
    <m/>
    <n v="8"/>
    <n v="8"/>
    <m/>
    <m/>
    <n v="2"/>
    <n v="2"/>
    <m/>
    <m/>
    <m/>
    <m/>
    <m/>
    <m/>
    <m/>
    <m/>
    <m/>
    <m/>
    <n v="628424"/>
    <n v="628424"/>
    <n v="0"/>
    <n v="0"/>
    <n v="0"/>
    <n v="0"/>
    <n v="0"/>
    <n v="0"/>
    <n v="0"/>
    <n v="0"/>
    <n v="0"/>
    <n v="0"/>
    <n v="104"/>
    <n v="104"/>
    <n v="0"/>
    <n v="0"/>
    <n v="0"/>
    <n v="0"/>
    <n v="0"/>
    <n v="0"/>
    <n v="0"/>
    <n v="0"/>
    <n v="0"/>
    <n v="0"/>
    <n v="6042.5384615384619"/>
    <n v="6042.5384615384619"/>
    <n v="0"/>
    <n v="0"/>
    <n v="0"/>
    <n v="0"/>
    <n v="0"/>
    <n v="0"/>
    <n v="0"/>
    <n v="0"/>
    <n v="0"/>
    <n v="0"/>
    <n v="54382.846153846156"/>
    <n v="54382.846153846156"/>
    <n v="54382.846153846149"/>
    <n v="54382.846153846149"/>
    <n v="0"/>
    <n v="0"/>
    <n v="0"/>
    <n v="0"/>
    <n v="0"/>
    <n v="0"/>
    <n v="0"/>
    <n v="0"/>
    <n v="0"/>
    <n v="0"/>
    <n v="10"/>
    <n v="10"/>
    <n v="10"/>
    <n v="10"/>
    <n v="0"/>
    <n v="0"/>
    <n v="0"/>
    <n v="0"/>
    <n v="0"/>
    <n v="0"/>
    <n v="0"/>
    <n v="0"/>
    <n v="0"/>
    <n v="0"/>
    <n v="543828.4615384615"/>
    <n v="543828.4615384615"/>
    <n v="543828.4615384615"/>
    <n v="543828.4615384615"/>
  </r>
  <r>
    <x v="11"/>
    <s v="Northwest Technology Center-Fairview              "/>
    <m/>
    <n v="407601"/>
    <x v="11"/>
    <m/>
    <m/>
    <m/>
    <m/>
    <m/>
    <m/>
    <m/>
    <m/>
    <m/>
    <m/>
    <m/>
    <m/>
    <m/>
    <m/>
    <m/>
    <m/>
    <m/>
    <m/>
    <m/>
    <m/>
    <m/>
    <m/>
    <m/>
    <m/>
    <m/>
    <m/>
    <m/>
    <m/>
    <m/>
    <m/>
    <m/>
    <m/>
    <m/>
    <m/>
    <m/>
    <m/>
    <m/>
    <m/>
    <m/>
    <m/>
    <m/>
    <m/>
    <m/>
    <m/>
    <m/>
    <m/>
    <m/>
    <m/>
    <n v="7"/>
    <n v="7"/>
    <m/>
    <m/>
    <m/>
    <m/>
    <m/>
    <m/>
    <m/>
    <m/>
    <m/>
    <m/>
    <m/>
    <m/>
    <m/>
    <m/>
    <n v="400609"/>
    <n v="400609"/>
    <n v="0"/>
    <n v="0"/>
    <n v="0"/>
    <n v="0"/>
    <n v="0"/>
    <n v="0"/>
    <n v="0"/>
    <n v="0"/>
    <n v="0"/>
    <n v="0"/>
    <n v="70"/>
    <n v="70"/>
    <n v="0"/>
    <n v="0"/>
    <n v="0"/>
    <n v="0"/>
    <n v="0"/>
    <n v="0"/>
    <n v="0"/>
    <n v="0"/>
    <n v="0"/>
    <n v="0"/>
    <n v="5722.9857142857145"/>
    <n v="5722.9857142857145"/>
    <n v="0"/>
    <n v="0"/>
    <n v="0"/>
    <n v="0"/>
    <n v="0"/>
    <n v="0"/>
    <n v="0"/>
    <n v="0"/>
    <n v="0"/>
    <n v="0"/>
    <n v="51506.87142857143"/>
    <n v="51506.87142857143"/>
    <n v="51506.87142857143"/>
    <n v="51506.87142857143"/>
    <n v="0"/>
    <n v="0"/>
    <n v="0"/>
    <n v="0"/>
    <n v="0"/>
    <n v="0"/>
    <n v="0"/>
    <n v="0"/>
    <n v="0"/>
    <n v="0"/>
    <n v="7"/>
    <n v="7"/>
    <n v="7"/>
    <n v="7"/>
    <n v="0"/>
    <n v="0"/>
    <n v="0"/>
    <n v="0"/>
    <n v="0"/>
    <n v="0"/>
    <n v="0"/>
    <n v="0"/>
    <n v="0"/>
    <n v="0"/>
    <n v="360548.10000000003"/>
    <n v="360548.10000000003"/>
    <n v="360548.10000000003"/>
    <n v="360548.10000000003"/>
  </r>
  <r>
    <x v="11"/>
    <s v="Pioneer Technology Center                         "/>
    <m/>
    <n v="364627"/>
    <x v="11"/>
    <m/>
    <m/>
    <m/>
    <m/>
    <m/>
    <m/>
    <m/>
    <m/>
    <m/>
    <m/>
    <m/>
    <m/>
    <m/>
    <m/>
    <m/>
    <m/>
    <m/>
    <m/>
    <m/>
    <m/>
    <m/>
    <m/>
    <m/>
    <m/>
    <m/>
    <m/>
    <m/>
    <m/>
    <m/>
    <m/>
    <m/>
    <m/>
    <m/>
    <m/>
    <m/>
    <m/>
    <m/>
    <m/>
    <m/>
    <m/>
    <m/>
    <m/>
    <m/>
    <m/>
    <m/>
    <m/>
    <m/>
    <m/>
    <n v="10"/>
    <n v="10"/>
    <m/>
    <m/>
    <n v="9"/>
    <n v="9"/>
    <m/>
    <m/>
    <m/>
    <m/>
    <m/>
    <m/>
    <m/>
    <m/>
    <m/>
    <m/>
    <n v="1046522"/>
    <n v="1046522"/>
    <n v="0"/>
    <n v="0"/>
    <n v="0"/>
    <n v="0"/>
    <n v="0"/>
    <n v="0"/>
    <n v="0"/>
    <n v="0"/>
    <n v="0"/>
    <n v="0"/>
    <n v="208"/>
    <n v="208"/>
    <n v="0"/>
    <n v="0"/>
    <n v="0"/>
    <n v="0"/>
    <n v="0"/>
    <n v="0"/>
    <n v="0"/>
    <n v="0"/>
    <n v="0"/>
    <n v="0"/>
    <n v="5031.3557692307695"/>
    <n v="5031.3557692307695"/>
    <n v="0"/>
    <n v="0"/>
    <n v="0"/>
    <n v="0"/>
    <n v="0"/>
    <n v="0"/>
    <n v="0"/>
    <n v="0"/>
    <n v="0"/>
    <n v="0"/>
    <n v="45282.201923076922"/>
    <n v="45282.201923076922"/>
    <n v="45282.201923076922"/>
    <n v="45282.201923076922"/>
    <n v="0"/>
    <n v="0"/>
    <n v="0"/>
    <n v="0"/>
    <n v="0"/>
    <n v="0"/>
    <n v="0"/>
    <n v="0"/>
    <n v="0"/>
    <n v="0"/>
    <n v="19"/>
    <n v="19"/>
    <n v="19"/>
    <n v="19"/>
    <n v="0"/>
    <n v="0"/>
    <n v="0"/>
    <n v="0"/>
    <n v="0"/>
    <n v="0"/>
    <n v="0"/>
    <n v="0"/>
    <n v="0"/>
    <n v="0"/>
    <n v="860361.8365384615"/>
    <n v="860361.8365384615"/>
    <n v="860361.8365384615"/>
    <n v="860361.8365384615"/>
  </r>
  <r>
    <x v="11"/>
    <s v="Pontotoc Technology Center                        "/>
    <m/>
    <n v="206905"/>
    <x v="11"/>
    <m/>
    <m/>
    <m/>
    <m/>
    <m/>
    <m/>
    <m/>
    <m/>
    <m/>
    <m/>
    <m/>
    <m/>
    <m/>
    <m/>
    <m/>
    <m/>
    <m/>
    <m/>
    <m/>
    <m/>
    <m/>
    <m/>
    <m/>
    <m/>
    <m/>
    <m/>
    <m/>
    <m/>
    <m/>
    <m/>
    <m/>
    <m/>
    <m/>
    <m/>
    <m/>
    <m/>
    <m/>
    <m/>
    <m/>
    <m/>
    <m/>
    <m/>
    <m/>
    <m/>
    <m/>
    <m/>
    <m/>
    <m/>
    <n v="8"/>
    <n v="8"/>
    <m/>
    <m/>
    <n v="3"/>
    <n v="3"/>
    <m/>
    <m/>
    <m/>
    <m/>
    <m/>
    <m/>
    <m/>
    <m/>
    <m/>
    <m/>
    <n v="544084"/>
    <n v="544084"/>
    <n v="0"/>
    <n v="0"/>
    <n v="0"/>
    <n v="0"/>
    <n v="0"/>
    <n v="0"/>
    <n v="0"/>
    <n v="0"/>
    <n v="0"/>
    <n v="0"/>
    <n v="116"/>
    <n v="116"/>
    <n v="0"/>
    <n v="0"/>
    <n v="0"/>
    <n v="0"/>
    <n v="0"/>
    <n v="0"/>
    <n v="0"/>
    <n v="0"/>
    <n v="0"/>
    <n v="0"/>
    <n v="4690.3793103448279"/>
    <n v="4690.3793103448279"/>
    <n v="0"/>
    <n v="0"/>
    <n v="0"/>
    <n v="0"/>
    <n v="0"/>
    <n v="0"/>
    <n v="0"/>
    <n v="0"/>
    <n v="0"/>
    <n v="0"/>
    <n v="42213.413793103449"/>
    <n v="42213.413793103449"/>
    <n v="42213.413793103449"/>
    <n v="42213.413793103449"/>
    <n v="0"/>
    <n v="0"/>
    <n v="0"/>
    <n v="0"/>
    <n v="0"/>
    <n v="0"/>
    <n v="0"/>
    <n v="0"/>
    <n v="0"/>
    <n v="0"/>
    <n v="11"/>
    <n v="11"/>
    <n v="11"/>
    <n v="11"/>
    <n v="0"/>
    <n v="0"/>
    <n v="0"/>
    <n v="0"/>
    <n v="0"/>
    <n v="0"/>
    <n v="0"/>
    <n v="0"/>
    <n v="0"/>
    <n v="0"/>
    <n v="464347.55172413797"/>
    <n v="464347.55172413797"/>
    <n v="464347.55172413797"/>
    <n v="464347.55172413797"/>
  </r>
  <r>
    <x v="11"/>
    <s v="Red River Technology Center                       "/>
    <m/>
    <n v="250993"/>
    <x v="11"/>
    <m/>
    <m/>
    <m/>
    <m/>
    <m/>
    <m/>
    <m/>
    <m/>
    <m/>
    <m/>
    <m/>
    <m/>
    <m/>
    <m/>
    <m/>
    <m/>
    <m/>
    <m/>
    <m/>
    <m/>
    <m/>
    <m/>
    <m/>
    <m/>
    <m/>
    <m/>
    <m/>
    <m/>
    <m/>
    <m/>
    <m/>
    <m/>
    <m/>
    <m/>
    <m/>
    <m/>
    <m/>
    <m/>
    <m/>
    <m/>
    <m/>
    <m/>
    <m/>
    <m/>
    <m/>
    <m/>
    <m/>
    <m/>
    <n v="16"/>
    <n v="16"/>
    <n v="1"/>
    <n v="1"/>
    <n v="4"/>
    <n v="4"/>
    <m/>
    <m/>
    <m/>
    <m/>
    <m/>
    <m/>
    <m/>
    <m/>
    <m/>
    <m/>
    <n v="1143362.44"/>
    <n v="1143362.44"/>
    <n v="0"/>
    <n v="0"/>
    <n v="0"/>
    <n v="0"/>
    <n v="0"/>
    <n v="0"/>
    <n v="0"/>
    <n v="0"/>
    <n v="0"/>
    <n v="0"/>
    <n v="219"/>
    <n v="219"/>
    <n v="0"/>
    <n v="0"/>
    <n v="0"/>
    <n v="0"/>
    <n v="0"/>
    <n v="0"/>
    <n v="0"/>
    <n v="0"/>
    <n v="0"/>
    <n v="0"/>
    <n v="5220.8330593607307"/>
    <n v="5220.8330593607307"/>
    <n v="0"/>
    <n v="0"/>
    <n v="0"/>
    <n v="0"/>
    <n v="0"/>
    <n v="0"/>
    <n v="0"/>
    <n v="0"/>
    <n v="0"/>
    <n v="0"/>
    <n v="46987.497534246577"/>
    <n v="46987.497534246577"/>
    <n v="46987.497534246577"/>
    <n v="46987.497534246577"/>
    <n v="0"/>
    <n v="0"/>
    <n v="0"/>
    <n v="0"/>
    <n v="0"/>
    <n v="0"/>
    <n v="0"/>
    <n v="0"/>
    <n v="0"/>
    <n v="0"/>
    <n v="21"/>
    <n v="21"/>
    <n v="21"/>
    <n v="21"/>
    <n v="0"/>
    <n v="0"/>
    <n v="0"/>
    <n v="0"/>
    <n v="0"/>
    <n v="0"/>
    <n v="0"/>
    <n v="0"/>
    <n v="0"/>
    <n v="0"/>
    <n v="986737.44821917813"/>
    <n v="986737.44821917813"/>
    <n v="986737.44821917813"/>
    <n v="986737.44821917813"/>
  </r>
  <r>
    <x v="11"/>
    <s v="Southern Oklahoma Technology Center               "/>
    <m/>
    <n v="365198"/>
    <x v="11"/>
    <m/>
    <m/>
    <m/>
    <m/>
    <m/>
    <m/>
    <m/>
    <m/>
    <m/>
    <m/>
    <m/>
    <m/>
    <m/>
    <m/>
    <m/>
    <m/>
    <m/>
    <m/>
    <m/>
    <m/>
    <m/>
    <m/>
    <m/>
    <m/>
    <m/>
    <m/>
    <m/>
    <m/>
    <m/>
    <m/>
    <m/>
    <m/>
    <m/>
    <m/>
    <m/>
    <m/>
    <m/>
    <m/>
    <m/>
    <m/>
    <m/>
    <m/>
    <m/>
    <m/>
    <m/>
    <m/>
    <m/>
    <m/>
    <n v="1"/>
    <n v="1"/>
    <n v="25"/>
    <n v="25"/>
    <n v="1"/>
    <n v="1"/>
    <m/>
    <m/>
    <m/>
    <m/>
    <m/>
    <m/>
    <m/>
    <m/>
    <m/>
    <m/>
    <n v="1564584"/>
    <n v="1564584"/>
    <n v="0"/>
    <n v="0"/>
    <n v="0"/>
    <n v="0"/>
    <n v="0"/>
    <n v="0"/>
    <n v="0"/>
    <n v="0"/>
    <n v="0"/>
    <n v="0"/>
    <n v="297"/>
    <n v="297"/>
    <n v="0"/>
    <n v="0"/>
    <n v="0"/>
    <n v="0"/>
    <n v="0"/>
    <n v="0"/>
    <n v="0"/>
    <n v="0"/>
    <n v="0"/>
    <n v="0"/>
    <n v="5267.9595959595963"/>
    <n v="5267.9595959595963"/>
    <n v="0"/>
    <n v="0"/>
    <n v="0"/>
    <n v="0"/>
    <n v="0"/>
    <n v="0"/>
    <n v="0"/>
    <n v="0"/>
    <n v="0"/>
    <n v="0"/>
    <n v="47411.636363636368"/>
    <n v="47411.636363636368"/>
    <n v="47411.636363636368"/>
    <n v="47411.636363636368"/>
    <n v="0"/>
    <n v="0"/>
    <n v="0"/>
    <n v="0"/>
    <n v="0"/>
    <n v="0"/>
    <n v="0"/>
    <n v="0"/>
    <n v="0"/>
    <n v="0"/>
    <n v="27"/>
    <n v="27"/>
    <n v="27"/>
    <n v="27"/>
    <n v="0"/>
    <n v="0"/>
    <n v="0"/>
    <n v="0"/>
    <n v="0"/>
    <n v="0"/>
    <n v="0"/>
    <n v="0"/>
    <n v="0"/>
    <n v="0"/>
    <n v="1280114.1818181819"/>
    <n v="1280114.1818181819"/>
    <n v="1280114.1818181819"/>
    <n v="1280114.1818181819"/>
  </r>
  <r>
    <x v="11"/>
    <s v="Southwest Technology Center                       "/>
    <m/>
    <n v="368364"/>
    <x v="11"/>
    <m/>
    <m/>
    <m/>
    <m/>
    <m/>
    <m/>
    <m/>
    <m/>
    <m/>
    <m/>
    <m/>
    <m/>
    <m/>
    <m/>
    <m/>
    <m/>
    <m/>
    <m/>
    <m/>
    <m/>
    <m/>
    <m/>
    <m/>
    <m/>
    <m/>
    <m/>
    <m/>
    <m/>
    <m/>
    <m/>
    <m/>
    <m/>
    <m/>
    <m/>
    <m/>
    <m/>
    <m/>
    <m/>
    <m/>
    <m/>
    <m/>
    <m/>
    <m/>
    <m/>
    <m/>
    <m/>
    <m/>
    <m/>
    <n v="8"/>
    <n v="8"/>
    <n v="5"/>
    <n v="5"/>
    <n v="3"/>
    <n v="3"/>
    <m/>
    <m/>
    <m/>
    <m/>
    <m/>
    <m/>
    <m/>
    <m/>
    <m/>
    <m/>
    <n v="784192.05"/>
    <n v="784192.05"/>
    <n v="0"/>
    <n v="0"/>
    <n v="0"/>
    <n v="0"/>
    <n v="0"/>
    <n v="0"/>
    <n v="0"/>
    <n v="0"/>
    <n v="0"/>
    <n v="0"/>
    <n v="171"/>
    <n v="171"/>
    <n v="0"/>
    <n v="0"/>
    <n v="0"/>
    <n v="0"/>
    <n v="0"/>
    <n v="0"/>
    <n v="0"/>
    <n v="0"/>
    <n v="0"/>
    <n v="0"/>
    <n v="4585.9184210526319"/>
    <n v="4585.9184210526319"/>
    <n v="0"/>
    <n v="0"/>
    <n v="0"/>
    <n v="0"/>
    <n v="0"/>
    <n v="0"/>
    <n v="0"/>
    <n v="0"/>
    <n v="0"/>
    <n v="0"/>
    <n v="41273.265789473684"/>
    <n v="41273.265789473684"/>
    <n v="41273.265789473684"/>
    <n v="41273.265789473684"/>
    <n v="0"/>
    <n v="0"/>
    <n v="0"/>
    <n v="0"/>
    <n v="0"/>
    <n v="0"/>
    <n v="0"/>
    <n v="0"/>
    <n v="0"/>
    <n v="0"/>
    <n v="16"/>
    <n v="16"/>
    <n v="16"/>
    <n v="16"/>
    <n v="0"/>
    <n v="0"/>
    <n v="0"/>
    <n v="0"/>
    <n v="0"/>
    <n v="0"/>
    <n v="0"/>
    <n v="0"/>
    <n v="0"/>
    <n v="0"/>
    <n v="660372.25263157894"/>
    <n v="660372.25263157894"/>
    <n v="660372.25263157894"/>
    <n v="660372.25263157894"/>
  </r>
  <r>
    <x v="11"/>
    <s v="Tri County Technology Center                      "/>
    <m/>
    <n v="418287"/>
    <x v="11"/>
    <m/>
    <m/>
    <m/>
    <m/>
    <m/>
    <m/>
    <m/>
    <m/>
    <m/>
    <m/>
    <m/>
    <m/>
    <m/>
    <m/>
    <m/>
    <m/>
    <m/>
    <m/>
    <m/>
    <m/>
    <m/>
    <m/>
    <m/>
    <m/>
    <m/>
    <m/>
    <m/>
    <m/>
    <m/>
    <m/>
    <m/>
    <m/>
    <m/>
    <m/>
    <m/>
    <m/>
    <m/>
    <m/>
    <m/>
    <m/>
    <m/>
    <m/>
    <m/>
    <m/>
    <m/>
    <m/>
    <m/>
    <m/>
    <n v="20"/>
    <n v="20"/>
    <n v="6"/>
    <n v="6"/>
    <m/>
    <m/>
    <m/>
    <m/>
    <m/>
    <m/>
    <m/>
    <m/>
    <m/>
    <m/>
    <m/>
    <m/>
    <n v="1558971"/>
    <n v="1558971"/>
    <n v="0"/>
    <n v="0"/>
    <n v="0"/>
    <n v="0"/>
    <n v="0"/>
    <n v="0"/>
    <n v="0"/>
    <n v="0"/>
    <n v="0"/>
    <n v="0"/>
    <n v="266"/>
    <n v="266"/>
    <n v="0"/>
    <n v="0"/>
    <n v="0"/>
    <n v="0"/>
    <n v="0"/>
    <n v="0"/>
    <n v="0"/>
    <n v="0"/>
    <n v="0"/>
    <n v="0"/>
    <n v="5860.793233082707"/>
    <n v="5860.793233082707"/>
    <n v="0"/>
    <n v="0"/>
    <n v="0"/>
    <n v="0"/>
    <n v="0"/>
    <n v="0"/>
    <n v="0"/>
    <n v="0"/>
    <n v="0"/>
    <n v="0"/>
    <n v="52747.139097744366"/>
    <n v="52747.139097744366"/>
    <n v="52747.139097744366"/>
    <n v="52747.139097744366"/>
    <n v="0"/>
    <n v="0"/>
    <n v="0"/>
    <n v="0"/>
    <n v="0"/>
    <n v="0"/>
    <n v="0"/>
    <n v="0"/>
    <n v="0"/>
    <n v="0"/>
    <n v="26"/>
    <n v="26"/>
    <n v="26"/>
    <n v="26"/>
    <n v="0"/>
    <n v="0"/>
    <n v="0"/>
    <n v="0"/>
    <n v="0"/>
    <n v="0"/>
    <n v="0"/>
    <n v="0"/>
    <n v="0"/>
    <n v="0"/>
    <n v="1371425.6165413535"/>
    <n v="1371425.6165413535"/>
    <n v="1371425.6165413535"/>
    <n v="1371425.6165413535"/>
  </r>
  <r>
    <x v="11"/>
    <s v="Tulsa County Area Voc Tech School Dist 18-Peoria  "/>
    <m/>
    <n v="207607"/>
    <x v="11"/>
    <m/>
    <m/>
    <m/>
    <m/>
    <m/>
    <m/>
    <m/>
    <m/>
    <m/>
    <m/>
    <m/>
    <m/>
    <m/>
    <m/>
    <m/>
    <m/>
    <m/>
    <m/>
    <m/>
    <m/>
    <m/>
    <m/>
    <m/>
    <m/>
    <m/>
    <m/>
    <m/>
    <m/>
    <m/>
    <m/>
    <m/>
    <m/>
    <m/>
    <m/>
    <m/>
    <m/>
    <m/>
    <m/>
    <m/>
    <m/>
    <m/>
    <m/>
    <m/>
    <m/>
    <m/>
    <m/>
    <m/>
    <m/>
    <n v="0"/>
    <n v="0"/>
    <n v="22"/>
    <n v="22"/>
    <n v="1"/>
    <n v="1"/>
    <m/>
    <m/>
    <m/>
    <m/>
    <m/>
    <m/>
    <m/>
    <m/>
    <m/>
    <m/>
    <n v="1291610"/>
    <n v="1291610"/>
    <n v="0"/>
    <n v="0"/>
    <n v="0"/>
    <n v="0"/>
    <n v="0"/>
    <n v="0"/>
    <n v="0"/>
    <n v="0"/>
    <n v="0"/>
    <n v="0"/>
    <n v="254"/>
    <n v="254"/>
    <n v="0"/>
    <n v="0"/>
    <n v="0"/>
    <n v="0"/>
    <n v="0"/>
    <n v="0"/>
    <n v="0"/>
    <n v="0"/>
    <n v="0"/>
    <n v="0"/>
    <n v="5085.0787401574808"/>
    <n v="5085.0787401574808"/>
    <n v="0"/>
    <n v="0"/>
    <n v="0"/>
    <n v="0"/>
    <n v="0"/>
    <n v="0"/>
    <n v="0"/>
    <n v="0"/>
    <n v="0"/>
    <n v="0"/>
    <n v="45765.708661417324"/>
    <n v="45765.708661417324"/>
    <n v="45765.708661417324"/>
    <n v="45765.708661417324"/>
    <n v="0"/>
    <n v="0"/>
    <n v="0"/>
    <n v="0"/>
    <n v="0"/>
    <n v="0"/>
    <n v="0"/>
    <n v="0"/>
    <n v="0"/>
    <n v="0"/>
    <n v="23"/>
    <n v="23"/>
    <n v="23"/>
    <n v="23"/>
    <n v="0"/>
    <n v="0"/>
    <n v="0"/>
    <n v="0"/>
    <n v="0"/>
    <n v="0"/>
    <n v="0"/>
    <n v="0"/>
    <n v="0"/>
    <n v="0"/>
    <n v="1052611.2992125985"/>
    <n v="1052611.2992125985"/>
    <n v="1052611.2992125985"/>
    <n v="1052611.2992125985"/>
  </r>
  <r>
    <x v="11"/>
    <s v="Tulsa Technology Center-Broken Arrow Campus       "/>
    <m/>
    <n v="261393"/>
    <x v="11"/>
    <m/>
    <m/>
    <m/>
    <m/>
    <m/>
    <m/>
    <m/>
    <m/>
    <m/>
    <m/>
    <m/>
    <m/>
    <m/>
    <m/>
    <m/>
    <m/>
    <m/>
    <m/>
    <m/>
    <m/>
    <m/>
    <m/>
    <m/>
    <m/>
    <m/>
    <m/>
    <m/>
    <m/>
    <m/>
    <m/>
    <m/>
    <m/>
    <m/>
    <m/>
    <m/>
    <m/>
    <m/>
    <m/>
    <m/>
    <m/>
    <m/>
    <m/>
    <m/>
    <m/>
    <m/>
    <m/>
    <m/>
    <m/>
    <n v="0"/>
    <n v="0"/>
    <n v="31"/>
    <n v="31"/>
    <n v="0"/>
    <n v="0"/>
    <m/>
    <m/>
    <m/>
    <m/>
    <m/>
    <m/>
    <m/>
    <m/>
    <m/>
    <m/>
    <n v="1694200"/>
    <n v="1694200"/>
    <n v="0"/>
    <n v="0"/>
    <n v="0"/>
    <n v="0"/>
    <n v="0"/>
    <n v="0"/>
    <n v="0"/>
    <n v="0"/>
    <n v="0"/>
    <n v="0"/>
    <n v="341"/>
    <n v="341"/>
    <n v="0"/>
    <n v="0"/>
    <n v="0"/>
    <n v="0"/>
    <n v="0"/>
    <n v="0"/>
    <n v="0"/>
    <n v="0"/>
    <n v="0"/>
    <n v="0"/>
    <n v="4968.3284457478003"/>
    <n v="4968.3284457478003"/>
    <n v="0"/>
    <n v="0"/>
    <n v="0"/>
    <n v="0"/>
    <n v="0"/>
    <n v="0"/>
    <n v="0"/>
    <n v="0"/>
    <n v="0"/>
    <n v="0"/>
    <n v="44714.956011730203"/>
    <n v="44714.956011730203"/>
    <n v="44714.956011730203"/>
    <n v="44714.956011730203"/>
    <n v="0"/>
    <n v="0"/>
    <n v="0"/>
    <n v="0"/>
    <n v="0"/>
    <n v="0"/>
    <n v="0"/>
    <n v="0"/>
    <n v="0"/>
    <n v="0"/>
    <n v="31"/>
    <n v="31"/>
    <n v="31"/>
    <n v="31"/>
    <n v="0"/>
    <n v="0"/>
    <n v="0"/>
    <n v="0"/>
    <n v="0"/>
    <n v="0"/>
    <n v="0"/>
    <n v="0"/>
    <n v="0"/>
    <n v="0"/>
    <n v="1386163.6363636362"/>
    <n v="1386163.6363636362"/>
    <n v="1386163.6363636362"/>
    <n v="1386163.6363636362"/>
  </r>
  <r>
    <x v="11"/>
    <s v="Tulsa Technology Center-Lemley Campus             "/>
    <m/>
    <n v="261375"/>
    <x v="10"/>
    <m/>
    <m/>
    <m/>
    <m/>
    <m/>
    <m/>
    <m/>
    <m/>
    <m/>
    <m/>
    <m/>
    <m/>
    <m/>
    <m/>
    <m/>
    <m/>
    <m/>
    <m/>
    <m/>
    <m/>
    <m/>
    <m/>
    <m/>
    <m/>
    <m/>
    <m/>
    <m/>
    <m/>
    <m/>
    <m/>
    <m/>
    <m/>
    <m/>
    <m/>
    <m/>
    <m/>
    <m/>
    <m/>
    <m/>
    <m/>
    <m/>
    <m/>
    <m/>
    <m/>
    <m/>
    <m/>
    <m/>
    <m/>
    <n v="0"/>
    <n v="0"/>
    <n v="67"/>
    <n v="67"/>
    <n v="0"/>
    <n v="0"/>
    <m/>
    <m/>
    <m/>
    <m/>
    <m/>
    <m/>
    <m/>
    <m/>
    <m/>
    <m/>
    <n v="3892500"/>
    <n v="3892500"/>
    <n v="0"/>
    <n v="0"/>
    <n v="0"/>
    <n v="0"/>
    <n v="0"/>
    <n v="0"/>
    <n v="0"/>
    <n v="0"/>
    <n v="0"/>
    <n v="0"/>
    <n v="737"/>
    <n v="737"/>
    <n v="0"/>
    <n v="0"/>
    <n v="0"/>
    <n v="0"/>
    <n v="0"/>
    <n v="0"/>
    <n v="0"/>
    <n v="0"/>
    <n v="0"/>
    <n v="0"/>
    <n v="5281.5468113975576"/>
    <n v="5281.5468113975576"/>
    <n v="0"/>
    <n v="0"/>
    <n v="0"/>
    <n v="0"/>
    <n v="0"/>
    <n v="0"/>
    <n v="0"/>
    <n v="0"/>
    <n v="0"/>
    <n v="0"/>
    <n v="47533.921302578019"/>
    <n v="47533.921302578019"/>
    <n v="47533.921302578019"/>
    <n v="47533.921302578019"/>
    <n v="0"/>
    <n v="0"/>
    <n v="0"/>
    <n v="0"/>
    <n v="0"/>
    <n v="0"/>
    <n v="0"/>
    <n v="0"/>
    <n v="0"/>
    <n v="0"/>
    <n v="67"/>
    <n v="67"/>
    <n v="67"/>
    <n v="67"/>
    <n v="0"/>
    <n v="0"/>
    <n v="0"/>
    <n v="0"/>
    <n v="0"/>
    <n v="0"/>
    <n v="0"/>
    <n v="0"/>
    <n v="0"/>
    <n v="0"/>
    <n v="3184772.7272727271"/>
    <n v="3184772.7272727271"/>
    <n v="3184772.7272727271"/>
    <n v="3184772.7272727271"/>
  </r>
  <r>
    <x v="11"/>
    <s v="Tulsa Technology Center-Owasso - NEW"/>
    <m/>
    <n v="482264"/>
    <x v="11"/>
    <m/>
    <m/>
    <m/>
    <m/>
    <m/>
    <m/>
    <m/>
    <m/>
    <m/>
    <m/>
    <m/>
    <m/>
    <m/>
    <m/>
    <m/>
    <m/>
    <m/>
    <m/>
    <m/>
    <m/>
    <m/>
    <m/>
    <m/>
    <m/>
    <m/>
    <m/>
    <m/>
    <m/>
    <m/>
    <m/>
    <m/>
    <m/>
    <m/>
    <m/>
    <m/>
    <m/>
    <m/>
    <m/>
    <m/>
    <m/>
    <m/>
    <m/>
    <m/>
    <m/>
    <m/>
    <m/>
    <m/>
    <m/>
    <n v="0"/>
    <n v="0"/>
    <n v="13"/>
    <n v="13"/>
    <n v="0"/>
    <n v="0"/>
    <m/>
    <m/>
    <m/>
    <m/>
    <m/>
    <m/>
    <m/>
    <m/>
    <m/>
    <m/>
    <n v="745430"/>
    <n v="745430"/>
    <n v="0"/>
    <n v="0"/>
    <n v="0"/>
    <n v="0"/>
    <n v="0"/>
    <n v="0"/>
    <n v="0"/>
    <n v="0"/>
    <n v="0"/>
    <n v="0"/>
    <n v="143"/>
    <n v="143"/>
    <n v="0"/>
    <n v="0"/>
    <n v="0"/>
    <n v="0"/>
    <n v="0"/>
    <n v="0"/>
    <n v="0"/>
    <n v="0"/>
    <n v="0"/>
    <n v="0"/>
    <n v="5212.7972027972028"/>
    <n v="5212.7972027972028"/>
    <n v="0"/>
    <n v="0"/>
    <n v="0"/>
    <n v="0"/>
    <n v="0"/>
    <n v="0"/>
    <n v="0"/>
    <n v="0"/>
    <n v="0"/>
    <n v="0"/>
    <n v="46915.174825174821"/>
    <n v="46915.174825174821"/>
    <n v="46915.174825174821"/>
    <n v="46915.174825174821"/>
    <n v="0"/>
    <n v="0"/>
    <n v="0"/>
    <n v="0"/>
    <n v="0"/>
    <n v="0"/>
    <n v="0"/>
    <n v="0"/>
    <n v="0"/>
    <n v="0"/>
    <n v="13"/>
    <n v="13"/>
    <n v="13"/>
    <n v="13"/>
    <n v="0"/>
    <n v="0"/>
    <n v="0"/>
    <n v="0"/>
    <n v="0"/>
    <n v="0"/>
    <n v="0"/>
    <n v="0"/>
    <n v="0"/>
    <n v="0"/>
    <n v="609897.27272727271"/>
    <n v="609897.27272727271"/>
    <n v="609897.27272727271"/>
    <n v="609897.27272727271"/>
  </r>
  <r>
    <x v="11"/>
    <s v="Tulsa Technology Center-Riverside Campus          "/>
    <m/>
    <n v="261384"/>
    <x v="11"/>
    <m/>
    <m/>
    <m/>
    <m/>
    <m/>
    <m/>
    <m/>
    <m/>
    <m/>
    <m/>
    <m/>
    <m/>
    <m/>
    <m/>
    <m/>
    <m/>
    <m/>
    <m/>
    <m/>
    <m/>
    <m/>
    <m/>
    <m/>
    <m/>
    <m/>
    <m/>
    <m/>
    <m/>
    <m/>
    <m/>
    <m/>
    <m/>
    <m/>
    <m/>
    <m/>
    <m/>
    <m/>
    <m/>
    <m/>
    <m/>
    <m/>
    <m/>
    <m/>
    <m/>
    <m/>
    <m/>
    <m/>
    <m/>
    <n v="0"/>
    <n v="0"/>
    <n v="27"/>
    <n v="27"/>
    <n v="0"/>
    <n v="0"/>
    <m/>
    <m/>
    <m/>
    <m/>
    <m/>
    <m/>
    <m/>
    <m/>
    <m/>
    <m/>
    <n v="1567535"/>
    <n v="1567535"/>
    <n v="0"/>
    <n v="0"/>
    <n v="0"/>
    <n v="0"/>
    <n v="0"/>
    <n v="0"/>
    <n v="0"/>
    <n v="0"/>
    <n v="0"/>
    <n v="0"/>
    <n v="297"/>
    <n v="297"/>
    <n v="0"/>
    <n v="0"/>
    <n v="0"/>
    <n v="0"/>
    <n v="0"/>
    <n v="0"/>
    <n v="0"/>
    <n v="0"/>
    <n v="0"/>
    <n v="0"/>
    <n v="5277.8956228956231"/>
    <n v="5277.8956228956231"/>
    <n v="0"/>
    <n v="0"/>
    <n v="0"/>
    <n v="0"/>
    <n v="0"/>
    <n v="0"/>
    <n v="0"/>
    <n v="0"/>
    <n v="0"/>
    <n v="0"/>
    <n v="47501.060606060608"/>
    <n v="47501.060606060608"/>
    <n v="47501.060606060608"/>
    <n v="47501.060606060608"/>
    <n v="0"/>
    <n v="0"/>
    <n v="0"/>
    <n v="0"/>
    <n v="0"/>
    <n v="0"/>
    <n v="0"/>
    <n v="0"/>
    <n v="0"/>
    <n v="0"/>
    <n v="27"/>
    <n v="27"/>
    <n v="27"/>
    <n v="27"/>
    <n v="0"/>
    <n v="0"/>
    <n v="0"/>
    <n v="0"/>
    <n v="0"/>
    <n v="0"/>
    <n v="0"/>
    <n v="0"/>
    <n v="0"/>
    <n v="0"/>
    <n v="1282528.6363636365"/>
    <n v="1282528.6363636365"/>
    <n v="1282528.6363636365"/>
    <n v="1282528.6363636365"/>
  </r>
  <r>
    <x v="11"/>
    <s v="Tulsa Technology Center-Sand Springs - NEW"/>
    <m/>
    <n v="482273"/>
    <x v="11"/>
    <m/>
    <m/>
    <m/>
    <m/>
    <m/>
    <m/>
    <m/>
    <m/>
    <m/>
    <m/>
    <m/>
    <m/>
    <m/>
    <m/>
    <m/>
    <m/>
    <m/>
    <m/>
    <m/>
    <m/>
    <m/>
    <m/>
    <m/>
    <m/>
    <m/>
    <m/>
    <m/>
    <m/>
    <m/>
    <m/>
    <m/>
    <m/>
    <m/>
    <m/>
    <m/>
    <m/>
    <m/>
    <m/>
    <m/>
    <m/>
    <m/>
    <m/>
    <m/>
    <m/>
    <m/>
    <m/>
    <m/>
    <m/>
    <n v="0"/>
    <n v="0"/>
    <n v="8"/>
    <n v="8"/>
    <n v="0"/>
    <n v="0"/>
    <m/>
    <m/>
    <m/>
    <m/>
    <m/>
    <m/>
    <m/>
    <m/>
    <m/>
    <m/>
    <n v="466200"/>
    <n v="466200"/>
    <n v="0"/>
    <n v="0"/>
    <n v="0"/>
    <n v="0"/>
    <n v="0"/>
    <n v="0"/>
    <n v="0"/>
    <n v="0"/>
    <n v="0"/>
    <n v="0"/>
    <n v="88"/>
    <n v="88"/>
    <n v="0"/>
    <n v="0"/>
    <n v="0"/>
    <n v="0"/>
    <n v="0"/>
    <n v="0"/>
    <n v="0"/>
    <n v="0"/>
    <n v="0"/>
    <n v="0"/>
    <n v="5297.727272727273"/>
    <n v="5297.727272727273"/>
    <n v="0"/>
    <n v="0"/>
    <n v="0"/>
    <n v="0"/>
    <n v="0"/>
    <n v="0"/>
    <n v="0"/>
    <n v="0"/>
    <n v="0"/>
    <n v="0"/>
    <n v="47679.545454545456"/>
    <n v="47679.545454545456"/>
    <n v="47679.545454545456"/>
    <n v="47679.545454545456"/>
    <n v="0"/>
    <n v="0"/>
    <n v="0"/>
    <n v="0"/>
    <n v="0"/>
    <n v="0"/>
    <n v="0"/>
    <n v="0"/>
    <n v="0"/>
    <n v="0"/>
    <n v="8"/>
    <n v="8"/>
    <n v="8"/>
    <n v="8"/>
    <n v="0"/>
    <n v="0"/>
    <n v="0"/>
    <n v="0"/>
    <n v="0"/>
    <n v="0"/>
    <n v="0"/>
    <n v="0"/>
    <n v="0"/>
    <n v="0"/>
    <n v="381436.36363636365"/>
    <n v="381436.36363636365"/>
    <n v="381436.36363636365"/>
    <n v="381436.36363636365"/>
  </r>
  <r>
    <x v="11"/>
    <s v="Wes Watkins Technology Center                     "/>
    <m/>
    <n v="418357"/>
    <x v="11"/>
    <m/>
    <m/>
    <m/>
    <m/>
    <m/>
    <m/>
    <m/>
    <m/>
    <m/>
    <m/>
    <m/>
    <m/>
    <m/>
    <m/>
    <m/>
    <m/>
    <m/>
    <m/>
    <m/>
    <m/>
    <m/>
    <m/>
    <m/>
    <m/>
    <m/>
    <m/>
    <m/>
    <m/>
    <m/>
    <m/>
    <m/>
    <m/>
    <m/>
    <m/>
    <m/>
    <m/>
    <m/>
    <m/>
    <m/>
    <m/>
    <m/>
    <m/>
    <m/>
    <m/>
    <m/>
    <m/>
    <m/>
    <m/>
    <n v="11"/>
    <n v="11"/>
    <n v="0"/>
    <n v="0"/>
    <n v="3"/>
    <n v="3"/>
    <m/>
    <m/>
    <m/>
    <m/>
    <m/>
    <m/>
    <m/>
    <m/>
    <m/>
    <m/>
    <n v="663271"/>
    <n v="663271"/>
    <n v="0"/>
    <n v="0"/>
    <n v="0"/>
    <n v="0"/>
    <n v="0"/>
    <n v="0"/>
    <n v="0"/>
    <n v="0"/>
    <n v="0"/>
    <n v="0"/>
    <n v="146"/>
    <n v="146"/>
    <n v="0"/>
    <n v="0"/>
    <n v="0"/>
    <n v="0"/>
    <n v="0"/>
    <n v="0"/>
    <n v="0"/>
    <n v="0"/>
    <n v="0"/>
    <n v="0"/>
    <n v="4542.9520547945203"/>
    <n v="4542.9520547945203"/>
    <n v="0"/>
    <n v="0"/>
    <n v="0"/>
    <n v="0"/>
    <n v="0"/>
    <n v="0"/>
    <n v="0"/>
    <n v="0"/>
    <n v="0"/>
    <n v="0"/>
    <n v="40886.568493150684"/>
    <n v="40886.568493150684"/>
    <n v="40886.568493150684"/>
    <n v="40886.568493150684"/>
    <n v="0"/>
    <n v="0"/>
    <n v="0"/>
    <n v="0"/>
    <n v="0"/>
    <n v="0"/>
    <n v="0"/>
    <n v="0"/>
    <n v="0"/>
    <n v="0"/>
    <n v="14"/>
    <n v="14"/>
    <n v="14"/>
    <n v="14"/>
    <n v="0"/>
    <n v="0"/>
    <n v="0"/>
    <n v="0"/>
    <n v="0"/>
    <n v="0"/>
    <n v="0"/>
    <n v="0"/>
    <n v="0"/>
    <n v="0"/>
    <n v="572411.95890410955"/>
    <n v="572411.95890410955"/>
    <n v="572411.95890410955"/>
    <n v="572411.95890410955"/>
  </r>
  <r>
    <x v="11"/>
    <s v="Western Technology Center                         "/>
    <m/>
    <n v="418302"/>
    <x v="11"/>
    <m/>
    <m/>
    <m/>
    <m/>
    <m/>
    <m/>
    <m/>
    <m/>
    <m/>
    <m/>
    <m/>
    <m/>
    <m/>
    <m/>
    <m/>
    <m/>
    <m/>
    <m/>
    <m/>
    <m/>
    <m/>
    <m/>
    <m/>
    <m/>
    <m/>
    <m/>
    <m/>
    <m/>
    <m/>
    <m/>
    <m/>
    <m/>
    <m/>
    <m/>
    <m/>
    <m/>
    <m/>
    <m/>
    <m/>
    <m/>
    <m/>
    <m/>
    <m/>
    <m/>
    <m/>
    <m/>
    <m/>
    <m/>
    <n v="24"/>
    <n v="24"/>
    <n v="2"/>
    <n v="2"/>
    <n v="0"/>
    <n v="0"/>
    <m/>
    <m/>
    <m/>
    <m/>
    <m/>
    <m/>
    <m/>
    <m/>
    <m/>
    <m/>
    <n v="1322235"/>
    <n v="1322235"/>
    <n v="0"/>
    <n v="0"/>
    <n v="0"/>
    <n v="0"/>
    <n v="0"/>
    <n v="0"/>
    <n v="0"/>
    <n v="0"/>
    <n v="0"/>
    <n v="0"/>
    <n v="262"/>
    <n v="262"/>
    <n v="0"/>
    <n v="0"/>
    <n v="0"/>
    <n v="0"/>
    <n v="0"/>
    <n v="0"/>
    <n v="0"/>
    <n v="0"/>
    <n v="0"/>
    <n v="0"/>
    <n v="5046.698473282443"/>
    <n v="5046.698473282443"/>
    <n v="0"/>
    <n v="0"/>
    <n v="0"/>
    <n v="0"/>
    <n v="0"/>
    <n v="0"/>
    <n v="0"/>
    <n v="0"/>
    <n v="0"/>
    <n v="0"/>
    <n v="45420.286259541987"/>
    <n v="45420.286259541987"/>
    <n v="45420.286259541987"/>
    <n v="45420.286259541987"/>
    <n v="0"/>
    <n v="0"/>
    <n v="0"/>
    <n v="0"/>
    <n v="0"/>
    <n v="0"/>
    <n v="0"/>
    <n v="0"/>
    <n v="0"/>
    <n v="0"/>
    <n v="26"/>
    <n v="26"/>
    <n v="26"/>
    <n v="26"/>
    <n v="0"/>
    <n v="0"/>
    <n v="0"/>
    <n v="0"/>
    <n v="0"/>
    <n v="0"/>
    <n v="0"/>
    <n v="0"/>
    <n v="0"/>
    <n v="0"/>
    <n v="1180927.4427480916"/>
    <n v="1180927.4427480916"/>
    <n v="1180927.4427480916"/>
    <n v="1180927.4427480916"/>
  </r>
  <r>
    <x v="11"/>
    <s v="University of Oklahoma Norman Campus"/>
    <m/>
    <n v="207500"/>
    <x v="1"/>
    <m/>
    <n v="340"/>
    <n v="334"/>
    <m/>
    <m/>
    <n v="85"/>
    <n v="90"/>
    <m/>
    <m/>
    <m/>
    <n v="252"/>
    <n v="248"/>
    <m/>
    <m/>
    <n v="32"/>
    <n v="31"/>
    <m/>
    <m/>
    <m/>
    <n v="297"/>
    <n v="289"/>
    <m/>
    <m/>
    <n v="15"/>
    <n v="18"/>
    <m/>
    <m/>
    <m/>
    <n v="143"/>
    <n v="169"/>
    <m/>
    <m/>
    <n v="13"/>
    <n v="21"/>
    <m/>
    <m/>
    <m/>
    <m/>
    <m/>
    <m/>
    <m/>
    <m/>
    <m/>
    <m/>
    <m/>
    <m/>
    <m/>
    <m/>
    <m/>
    <m/>
    <m/>
    <m/>
    <m/>
    <m/>
    <n v="49872444"/>
    <n v="49574533"/>
    <n v="22735993"/>
    <n v="22756311"/>
    <n v="22541735"/>
    <n v="22362314"/>
    <n v="6825384"/>
    <n v="8346119"/>
    <m/>
    <m/>
    <m/>
    <m/>
    <n v="3995"/>
    <n v="3996"/>
    <n v="2620"/>
    <n v="2573"/>
    <n v="2838"/>
    <n v="2799"/>
    <n v="1430"/>
    <n v="1752"/>
    <n v="0"/>
    <n v="0"/>
    <n v="0"/>
    <n v="0"/>
    <n v="12483.715644555694"/>
    <n v="12406.039289289289"/>
    <n v="8677.8599236641221"/>
    <n v="8844.2716673144187"/>
    <n v="7942.8241719520793"/>
    <n v="7989.3940693104678"/>
    <n v="4772.9958041958043"/>
    <n v="4763.7665525114153"/>
    <n v="0"/>
    <n v="0"/>
    <n v="0"/>
    <n v="0"/>
    <n v="112353.44080100124"/>
    <n v="111654.35360360359"/>
    <n v="78100.739312977094"/>
    <n v="79598.445005829766"/>
    <n v="71485.417547568708"/>
    <n v="71904.546623794216"/>
    <n v="42956.962237762236"/>
    <n v="42873.898972602736"/>
    <n v="0"/>
    <n v="0"/>
    <n v="0"/>
    <n v="0"/>
    <n v="84057.399056281531"/>
    <n v="83141.790585711482"/>
    <n v="425"/>
    <n v="424"/>
    <n v="284"/>
    <n v="279"/>
    <n v="312"/>
    <n v="307"/>
    <n v="156"/>
    <n v="190"/>
    <n v="0"/>
    <n v="0"/>
    <n v="0"/>
    <n v="0"/>
    <n v="1177"/>
    <n v="1200"/>
    <n v="47750212.340425529"/>
    <n v="47341445.927927926"/>
    <n v="22180609.964885496"/>
    <n v="22207966.156626504"/>
    <n v="22303450.274841435"/>
    <n v="22074695.813504826"/>
    <n v="6701286.1090909084"/>
    <n v="8146040.8047945201"/>
    <n v="0"/>
    <n v="0"/>
    <n v="0"/>
    <n v="0"/>
    <n v="98935558.689243361"/>
    <n v="99770148.702853784"/>
  </r>
  <r>
    <x v="11"/>
    <s v="Oklahoma State University Main Campus"/>
    <m/>
    <n v="207388"/>
    <x v="1"/>
    <m/>
    <n v="219"/>
    <n v="215"/>
    <m/>
    <m/>
    <n v="60"/>
    <n v="69"/>
    <m/>
    <m/>
    <m/>
    <n v="249"/>
    <n v="233"/>
    <m/>
    <m/>
    <n v="37"/>
    <n v="42"/>
    <m/>
    <m/>
    <m/>
    <n v="225"/>
    <n v="276"/>
    <m/>
    <m/>
    <n v="19"/>
    <n v="28"/>
    <m/>
    <m/>
    <m/>
    <n v="99"/>
    <n v="134"/>
    <m/>
    <m/>
    <n v="83"/>
    <n v="46"/>
    <m/>
    <m/>
    <m/>
    <m/>
    <m/>
    <m/>
    <m/>
    <m/>
    <m/>
    <m/>
    <m/>
    <m/>
    <m/>
    <m/>
    <m/>
    <m/>
    <m/>
    <m/>
    <m/>
    <m/>
    <n v="32665755"/>
    <n v="32793755"/>
    <n v="23438821"/>
    <n v="22911724"/>
    <n v="18966129"/>
    <n v="23808789"/>
    <n v="8550287"/>
    <n v="9216760"/>
    <m/>
    <m/>
    <m/>
    <m/>
    <n v="2631"/>
    <n v="2694"/>
    <n v="2648"/>
    <n v="2559"/>
    <n v="2234"/>
    <n v="2792"/>
    <n v="1804"/>
    <n v="1712"/>
    <n v="0"/>
    <n v="0"/>
    <n v="0"/>
    <n v="0"/>
    <n v="12415.718358038768"/>
    <n v="12172.886043058648"/>
    <n v="8851.5185045317212"/>
    <n v="8953.3896053145763"/>
    <n v="8489.7623097582818"/>
    <n v="8527.5032234957016"/>
    <n v="4739.6269401330374"/>
    <n v="5383.6214953271028"/>
    <n v="0"/>
    <n v="0"/>
    <n v="0"/>
    <n v="0"/>
    <n v="111741.46522234891"/>
    <n v="109555.97438752784"/>
    <n v="79663.666540785489"/>
    <n v="80580.506447831183"/>
    <n v="76407.860787824538"/>
    <n v="76747.529011461316"/>
    <n v="42656.642461197334"/>
    <n v="48452.593457943927"/>
    <n v="0"/>
    <n v="0"/>
    <n v="0"/>
    <n v="0"/>
    <n v="81096.573549815439"/>
    <n v="81808.486712488622"/>
    <n v="279"/>
    <n v="284"/>
    <n v="286"/>
    <n v="275"/>
    <n v="244"/>
    <n v="304"/>
    <n v="182"/>
    <n v="180"/>
    <n v="0"/>
    <n v="0"/>
    <n v="0"/>
    <n v="0"/>
    <n v="991"/>
    <n v="1043"/>
    <n v="31175868.797035348"/>
    <n v="31113896.726057906"/>
    <n v="22783808.63066465"/>
    <n v="22159639.273153577"/>
    <n v="18643518.032229189"/>
    <n v="23331248.819484241"/>
    <n v="7763508.9279379146"/>
    <n v="8721466.8224299066"/>
    <n v="0"/>
    <n v="0"/>
    <n v="0"/>
    <n v="0"/>
    <n v="80366704.387867093"/>
    <n v="85326251.641125634"/>
  </r>
  <r>
    <x v="11"/>
    <s v="University of Central Oklahoma"/>
    <m/>
    <n v="206941"/>
    <x v="3"/>
    <m/>
    <n v="187"/>
    <n v="193"/>
    <m/>
    <m/>
    <m/>
    <m/>
    <m/>
    <m/>
    <m/>
    <n v="80"/>
    <n v="82"/>
    <m/>
    <m/>
    <m/>
    <m/>
    <m/>
    <m/>
    <m/>
    <n v="124"/>
    <n v="118"/>
    <m/>
    <m/>
    <m/>
    <m/>
    <m/>
    <m/>
    <m/>
    <n v="122"/>
    <n v="148"/>
    <m/>
    <m/>
    <m/>
    <m/>
    <m/>
    <m/>
    <m/>
    <m/>
    <m/>
    <m/>
    <m/>
    <m/>
    <m/>
    <m/>
    <m/>
    <m/>
    <m/>
    <m/>
    <m/>
    <m/>
    <m/>
    <m/>
    <m/>
    <m/>
    <n v="16116782"/>
    <n v="16779227"/>
    <n v="6018640"/>
    <n v="6042006"/>
    <n v="7592644"/>
    <n v="7207086"/>
    <n v="4858406"/>
    <n v="6107996"/>
    <m/>
    <m/>
    <m/>
    <m/>
    <n v="1683"/>
    <n v="1737"/>
    <n v="720"/>
    <n v="738"/>
    <n v="1116"/>
    <n v="1062"/>
    <n v="1098"/>
    <n v="1332"/>
    <n v="0"/>
    <n v="0"/>
    <n v="0"/>
    <n v="0"/>
    <n v="9576.2222222222226"/>
    <n v="9659.8888888888887"/>
    <n v="8359.2222222222226"/>
    <n v="8187"/>
    <n v="6803.4444444444443"/>
    <n v="6786.333333333333"/>
    <n v="4424.7777777777774"/>
    <n v="4585.5825825825823"/>
    <n v="0"/>
    <n v="0"/>
    <n v="0"/>
    <n v="0"/>
    <n v="86186"/>
    <n v="86939"/>
    <n v="75233"/>
    <n v="73683"/>
    <n v="61231"/>
    <n v="61077"/>
    <n v="39823"/>
    <n v="41270.24324324324"/>
    <n v="0"/>
    <n v="0"/>
    <n v="0"/>
    <n v="0"/>
    <n v="67420.023391812865"/>
    <n v="66795.406654343809"/>
    <n v="187"/>
    <n v="193"/>
    <n v="80"/>
    <n v="82"/>
    <n v="124"/>
    <n v="118"/>
    <n v="122"/>
    <n v="148"/>
    <n v="0"/>
    <n v="0"/>
    <n v="0"/>
    <n v="0"/>
    <n v="513"/>
    <n v="541"/>
    <n v="16116782"/>
    <n v="16779227"/>
    <n v="6018640"/>
    <n v="6042006"/>
    <n v="7592644"/>
    <n v="7207086"/>
    <n v="4858406"/>
    <n v="6107995.9999999991"/>
    <n v="0"/>
    <n v="0"/>
    <n v="0"/>
    <n v="0"/>
    <n v="34586472"/>
    <n v="36136315"/>
  </r>
  <r>
    <x v="11"/>
    <s v="East Central University "/>
    <m/>
    <n v="207041"/>
    <x v="5"/>
    <m/>
    <n v="42"/>
    <n v="32"/>
    <m/>
    <m/>
    <n v="2"/>
    <n v="0"/>
    <m/>
    <m/>
    <m/>
    <n v="17"/>
    <n v="19"/>
    <m/>
    <m/>
    <n v="0"/>
    <n v="1"/>
    <m/>
    <m/>
    <m/>
    <n v="44"/>
    <n v="49"/>
    <m/>
    <m/>
    <n v="1"/>
    <n v="1"/>
    <m/>
    <m/>
    <m/>
    <n v="51"/>
    <n v="43"/>
    <m/>
    <m/>
    <n v="9"/>
    <n v="2"/>
    <m/>
    <m/>
    <m/>
    <m/>
    <m/>
    <m/>
    <m/>
    <m/>
    <m/>
    <m/>
    <m/>
    <m/>
    <m/>
    <m/>
    <m/>
    <m/>
    <m/>
    <m/>
    <m/>
    <m/>
    <n v="3104691"/>
    <n v="2228368"/>
    <n v="930920"/>
    <n v="1134442"/>
    <n v="2273339"/>
    <n v="2659788"/>
    <n v="2750417"/>
    <n v="2244517"/>
    <m/>
    <m/>
    <m/>
    <m/>
    <n v="400"/>
    <n v="288"/>
    <n v="153"/>
    <n v="182"/>
    <n v="407"/>
    <n v="452"/>
    <n v="558"/>
    <n v="409"/>
    <n v="0"/>
    <n v="0"/>
    <n v="0"/>
    <n v="0"/>
    <n v="7761.7275"/>
    <n v="7737.3888888888887"/>
    <n v="6084.4444444444443"/>
    <n v="6233.197802197802"/>
    <n v="5585.5995085995082"/>
    <n v="5884.4867256637172"/>
    <n v="4929.0627240143367"/>
    <n v="5487.8166259168702"/>
    <n v="0"/>
    <n v="0"/>
    <n v="0"/>
    <n v="0"/>
    <n v="69855.547500000001"/>
    <n v="69636.5"/>
    <n v="54760"/>
    <n v="56098.780219780216"/>
    <n v="50270.395577395575"/>
    <n v="52960.380530973453"/>
    <n v="44361.56451612903"/>
    <n v="49390.349633251833"/>
    <n v="0"/>
    <n v="0"/>
    <n v="0"/>
    <n v="0"/>
    <n v="53785.697361147853"/>
    <n v="55924.682751296656"/>
    <n v="44"/>
    <n v="32"/>
    <n v="17"/>
    <n v="20"/>
    <n v="45"/>
    <n v="50"/>
    <n v="60"/>
    <n v="45"/>
    <n v="0"/>
    <n v="0"/>
    <n v="0"/>
    <n v="0"/>
    <n v="166"/>
    <n v="147"/>
    <n v="3073644.09"/>
    <n v="2228368"/>
    <n v="930920"/>
    <n v="1121975.6043956042"/>
    <n v="2262167.8009828008"/>
    <n v="2648019.0265486725"/>
    <n v="2661693.8709677421"/>
    <n v="2222565.7334963325"/>
    <n v="0"/>
    <n v="0"/>
    <n v="0"/>
    <n v="0"/>
    <n v="8928425.7619505432"/>
    <n v="8220928.3644406088"/>
  </r>
  <r>
    <x v="11"/>
    <s v="Northeastern State University"/>
    <m/>
    <n v="207263"/>
    <x v="3"/>
    <m/>
    <n v="63"/>
    <n v="67"/>
    <m/>
    <m/>
    <n v="11"/>
    <n v="11"/>
    <m/>
    <m/>
    <m/>
    <n v="57"/>
    <n v="63"/>
    <m/>
    <m/>
    <n v="5"/>
    <n v="6"/>
    <m/>
    <m/>
    <m/>
    <n v="83"/>
    <n v="74"/>
    <m/>
    <m/>
    <n v="14"/>
    <n v="13"/>
    <m/>
    <m/>
    <m/>
    <n v="70"/>
    <n v="73"/>
    <m/>
    <m/>
    <n v="4"/>
    <n v="5"/>
    <m/>
    <m/>
    <m/>
    <m/>
    <m/>
    <m/>
    <m/>
    <m/>
    <m/>
    <m/>
    <m/>
    <m/>
    <m/>
    <m/>
    <m/>
    <m/>
    <m/>
    <m/>
    <m/>
    <m/>
    <n v="5548806"/>
    <n v="5826818"/>
    <n v="3833508"/>
    <n v="4210032"/>
    <n v="5194437"/>
    <n v="4687205"/>
    <n v="3470439"/>
    <n v="3471324"/>
    <m/>
    <m/>
    <m/>
    <m/>
    <n v="688"/>
    <n v="724"/>
    <n v="568"/>
    <n v="633"/>
    <n v="901"/>
    <n v="809"/>
    <n v="674"/>
    <n v="712"/>
    <n v="0"/>
    <n v="0"/>
    <n v="0"/>
    <n v="0"/>
    <n v="8065.125"/>
    <n v="8048.0911602209944"/>
    <n v="6749.1338028169012"/>
    <n v="6650.9194312796208"/>
    <n v="5765.1908990011098"/>
    <n v="5793.8257107540176"/>
    <n v="5149.0192878338275"/>
    <n v="4875.4550561797751"/>
    <n v="0"/>
    <n v="0"/>
    <n v="0"/>
    <n v="0"/>
    <n v="72586.125"/>
    <n v="72432.820441988952"/>
    <n v="60742.204225352107"/>
    <n v="59858.274881516583"/>
    <n v="51886.718091009985"/>
    <n v="52144.43139678616"/>
    <n v="46341.173590504448"/>
    <n v="43879.095505617974"/>
    <n v="0"/>
    <n v="0"/>
    <n v="0"/>
    <n v="0"/>
    <n v="57327.844991847312"/>
    <n v="56856.14084057173"/>
    <n v="74"/>
    <n v="78"/>
    <n v="62"/>
    <n v="69"/>
    <n v="97"/>
    <n v="87"/>
    <n v="74"/>
    <n v="78"/>
    <n v="0"/>
    <n v="0"/>
    <n v="0"/>
    <n v="0"/>
    <n v="307"/>
    <n v="312"/>
    <n v="5371373.25"/>
    <n v="5649759.9944751384"/>
    <n v="3766016.6619718308"/>
    <n v="4130220.9668246442"/>
    <n v="5033011.6548279682"/>
    <n v="4536565.5315203955"/>
    <n v="3429246.8456973294"/>
    <n v="3422569.4494382017"/>
    <n v="0"/>
    <n v="0"/>
    <n v="0"/>
    <n v="0"/>
    <n v="17599648.412497126"/>
    <n v="17739115.94225838"/>
  </r>
  <r>
    <x v="11"/>
    <s v="Northwestern Oklahoma State University "/>
    <m/>
    <n v="207306"/>
    <x v="5"/>
    <m/>
    <n v="20"/>
    <n v="22"/>
    <m/>
    <m/>
    <n v="1"/>
    <n v="1"/>
    <m/>
    <m/>
    <m/>
    <n v="9"/>
    <n v="9"/>
    <m/>
    <m/>
    <n v="1"/>
    <n v="1"/>
    <m/>
    <m/>
    <m/>
    <n v="24"/>
    <n v="24"/>
    <m/>
    <m/>
    <n v="0"/>
    <n v="1"/>
    <m/>
    <m/>
    <m/>
    <n v="28"/>
    <n v="26"/>
    <m/>
    <m/>
    <n v="3"/>
    <n v="1"/>
    <m/>
    <m/>
    <m/>
    <m/>
    <m/>
    <m/>
    <m/>
    <m/>
    <m/>
    <m/>
    <m/>
    <m/>
    <m/>
    <m/>
    <m/>
    <m/>
    <m/>
    <m/>
    <m/>
    <m/>
    <n v="1281434"/>
    <n v="1572365"/>
    <n v="557467"/>
    <n v="675744"/>
    <n v="1369344"/>
    <n v="1446345"/>
    <n v="1248872"/>
    <n v="1062061"/>
    <m/>
    <m/>
    <m/>
    <m/>
    <n v="191"/>
    <n v="209"/>
    <n v="92"/>
    <n v="92"/>
    <n v="216"/>
    <n v="227"/>
    <n v="285"/>
    <n v="245"/>
    <n v="0"/>
    <n v="0"/>
    <n v="0"/>
    <n v="0"/>
    <n v="6709.0785340314133"/>
    <n v="7523.2775119617227"/>
    <n v="6059.423913043478"/>
    <n v="7345.04347826087"/>
    <n v="6339.5555555555557"/>
    <n v="6371.5638766519824"/>
    <n v="4382.0070175438595"/>
    <n v="4334.9428571428571"/>
    <n v="0"/>
    <n v="0"/>
    <n v="0"/>
    <n v="0"/>
    <n v="60381.706806282717"/>
    <n v="67709.497607655503"/>
    <n v="54534.815217391304"/>
    <n v="66105.391304347824"/>
    <n v="57056"/>
    <n v="57344.074889867843"/>
    <n v="39438.063157894736"/>
    <n v="39014.485714285714"/>
    <n v="0"/>
    <n v="0"/>
    <n v="0"/>
    <n v="0"/>
    <n v="51224.278523262634"/>
    <n v="55357.239347670184"/>
    <n v="21"/>
    <n v="23"/>
    <n v="10"/>
    <n v="10"/>
    <n v="24"/>
    <n v="25"/>
    <n v="31"/>
    <n v="27"/>
    <n v="0"/>
    <n v="0"/>
    <n v="0"/>
    <n v="0"/>
    <n v="86"/>
    <n v="85"/>
    <n v="1268015.842931937"/>
    <n v="1557318.4449760765"/>
    <n v="545348.15217391308"/>
    <n v="661053.91304347827"/>
    <n v="1369344"/>
    <n v="1433601.8722466961"/>
    <n v="1222579.9578947369"/>
    <n v="1053391.1142857142"/>
    <n v="0"/>
    <n v="0"/>
    <n v="0"/>
    <n v="0"/>
    <n v="4405287.9530005865"/>
    <n v="4705365.3445519656"/>
  </r>
  <r>
    <x v="11"/>
    <s v="Southeastern Oklahoma State University "/>
    <m/>
    <n v="207847"/>
    <x v="4"/>
    <m/>
    <n v="49"/>
    <n v="47"/>
    <m/>
    <m/>
    <n v="6"/>
    <n v="6"/>
    <m/>
    <m/>
    <m/>
    <n v="26"/>
    <n v="21"/>
    <m/>
    <m/>
    <n v="2"/>
    <n v="1"/>
    <m/>
    <m/>
    <m/>
    <n v="24"/>
    <n v="18"/>
    <m/>
    <m/>
    <n v="5"/>
    <n v="4"/>
    <m/>
    <m/>
    <m/>
    <n v="18"/>
    <n v="13"/>
    <m/>
    <m/>
    <n v="0"/>
    <n v="1"/>
    <m/>
    <m/>
    <m/>
    <m/>
    <m/>
    <m/>
    <m/>
    <m/>
    <m/>
    <m/>
    <m/>
    <m/>
    <m/>
    <m/>
    <m/>
    <m/>
    <m/>
    <m/>
    <m/>
    <m/>
    <n v="4082335"/>
    <n v="4026497"/>
    <n v="1721376"/>
    <n v="1356516"/>
    <n v="1656756"/>
    <n v="1300706"/>
    <n v="753642"/>
    <n v="540674"/>
    <m/>
    <m/>
    <m/>
    <m/>
    <n v="507"/>
    <n v="489"/>
    <n v="256"/>
    <n v="200"/>
    <n v="271"/>
    <n v="206"/>
    <n v="162"/>
    <n v="128"/>
    <n v="0"/>
    <n v="0"/>
    <n v="0"/>
    <n v="0"/>
    <n v="8051.9428007889546"/>
    <n v="8234.1451942740277"/>
    <n v="6724.125"/>
    <n v="6782.58"/>
    <n v="6113.4907749077493"/>
    <n v="6314.1067961165045"/>
    <n v="4652.1111111111113"/>
    <n v="4224.015625"/>
    <n v="0"/>
    <n v="0"/>
    <n v="0"/>
    <n v="0"/>
    <n v="72467.485207100588"/>
    <n v="74107.306748466246"/>
    <n v="60517.125"/>
    <n v="61043.22"/>
    <n v="55021.416974169741"/>
    <n v="56826.961165048539"/>
    <n v="41869"/>
    <n v="38016.140625"/>
    <n v="0"/>
    <n v="0"/>
    <n v="0"/>
    <n v="0"/>
    <n v="61765.032912626579"/>
    <n v="63541.055964412422"/>
    <n v="55"/>
    <n v="53"/>
    <n v="28"/>
    <n v="22"/>
    <n v="29"/>
    <n v="22"/>
    <n v="18"/>
    <n v="14"/>
    <n v="0"/>
    <n v="0"/>
    <n v="0"/>
    <n v="0"/>
    <n v="130"/>
    <n v="111"/>
    <n v="3985711.6863905322"/>
    <n v="3927687.2576687112"/>
    <n v="1694479.5"/>
    <n v="1342950.84"/>
    <n v="1595621.0922509225"/>
    <n v="1250193.1456310679"/>
    <n v="753642"/>
    <n v="532225.96875"/>
    <n v="0"/>
    <n v="0"/>
    <n v="0"/>
    <n v="0"/>
    <n v="8029454.2786414549"/>
    <n v="7053057.2120497786"/>
  </r>
  <r>
    <x v="11"/>
    <s v="Southwestern Oklahoma State University"/>
    <s v="Met the criteria for Four-Year 4 in 2015-16 and 2016-17."/>
    <n v="207865"/>
    <x v="5"/>
    <m/>
    <n v="29"/>
    <n v="32"/>
    <m/>
    <m/>
    <n v="4"/>
    <n v="5"/>
    <m/>
    <m/>
    <m/>
    <n v="40"/>
    <n v="40"/>
    <m/>
    <m/>
    <n v="9"/>
    <n v="9"/>
    <m/>
    <m/>
    <m/>
    <n v="43"/>
    <n v="41"/>
    <m/>
    <m/>
    <n v="11"/>
    <n v="11"/>
    <m/>
    <m/>
    <m/>
    <n v="70"/>
    <n v="66"/>
    <m/>
    <m/>
    <n v="2"/>
    <n v="3"/>
    <m/>
    <m/>
    <m/>
    <m/>
    <m/>
    <m/>
    <m/>
    <m/>
    <m/>
    <m/>
    <m/>
    <m/>
    <m/>
    <m/>
    <m/>
    <m/>
    <m/>
    <m/>
    <m/>
    <m/>
    <n v="2751517"/>
    <n v="3154560"/>
    <n v="3269868"/>
    <n v="3191516"/>
    <n v="3057361"/>
    <n v="3084352"/>
    <n v="3435382"/>
    <n v="3387233"/>
    <m/>
    <m/>
    <m/>
    <m/>
    <n v="305"/>
    <n v="343"/>
    <n v="459"/>
    <n v="459"/>
    <n v="508"/>
    <n v="490"/>
    <n v="652"/>
    <n v="627"/>
    <n v="0"/>
    <n v="0"/>
    <n v="0"/>
    <n v="0"/>
    <n v="9021.3672131147541"/>
    <n v="9196.9679300291536"/>
    <n v="7123.8954248366017"/>
    <n v="6953.1938997821353"/>
    <n v="6018.427165354331"/>
    <n v="6294.5959183673467"/>
    <n v="5268.9907975460119"/>
    <n v="5402.2854864433812"/>
    <n v="0"/>
    <n v="0"/>
    <n v="0"/>
    <n v="0"/>
    <n v="81192.30491803278"/>
    <n v="82772.711370262376"/>
    <n v="64115.058823529413"/>
    <n v="62578.745098039217"/>
    <n v="54165.844488188981"/>
    <n v="56651.363265306121"/>
    <n v="47420.917177914103"/>
    <n v="48620.569377990432"/>
    <n v="0"/>
    <n v="0"/>
    <n v="0"/>
    <n v="0"/>
    <n v="58462.719152980979"/>
    <n v="60046.565253047767"/>
    <n v="33"/>
    <n v="37"/>
    <n v="49"/>
    <n v="49"/>
    <n v="54"/>
    <n v="52"/>
    <n v="72"/>
    <n v="69"/>
    <n v="0"/>
    <n v="0"/>
    <n v="0"/>
    <n v="0"/>
    <n v="208"/>
    <n v="207"/>
    <n v="2679346.0622950816"/>
    <n v="3062590.3206997081"/>
    <n v="3141637.8823529412"/>
    <n v="3066358.5098039214"/>
    <n v="2924955.6023622048"/>
    <n v="2945870.8897959185"/>
    <n v="3414306.0368098156"/>
    <n v="3354819.2870813399"/>
    <n v="0"/>
    <n v="0"/>
    <n v="0"/>
    <n v="0"/>
    <n v="12160245.583820043"/>
    <n v="12429639.007380888"/>
  </r>
  <r>
    <x v="11"/>
    <s v="Cameron University "/>
    <m/>
    <n v="206914"/>
    <x v="5"/>
    <m/>
    <n v="39"/>
    <n v="39"/>
    <m/>
    <m/>
    <m/>
    <m/>
    <m/>
    <m/>
    <m/>
    <n v="34"/>
    <n v="38"/>
    <m/>
    <m/>
    <n v="2"/>
    <m/>
    <m/>
    <m/>
    <m/>
    <n v="57"/>
    <n v="40"/>
    <m/>
    <m/>
    <m/>
    <m/>
    <m/>
    <m/>
    <m/>
    <n v="41"/>
    <n v="35"/>
    <m/>
    <m/>
    <n v="2"/>
    <n v="2"/>
    <m/>
    <m/>
    <m/>
    <m/>
    <m/>
    <m/>
    <m/>
    <m/>
    <m/>
    <m/>
    <m/>
    <m/>
    <m/>
    <m/>
    <m/>
    <m/>
    <m/>
    <m/>
    <m/>
    <m/>
    <n v="2788110"/>
    <n v="2795208"/>
    <n v="2188949"/>
    <n v="2290298"/>
    <n v="2856669"/>
    <n v="2001200"/>
    <n v="1702493"/>
    <n v="1483635"/>
    <m/>
    <m/>
    <m/>
    <m/>
    <n v="351"/>
    <n v="351"/>
    <n v="328"/>
    <n v="342"/>
    <n v="513"/>
    <n v="360"/>
    <n v="391"/>
    <n v="337"/>
    <n v="0"/>
    <n v="0"/>
    <n v="0"/>
    <n v="0"/>
    <n v="7943.333333333333"/>
    <n v="7963.5555555555557"/>
    <n v="6673.625"/>
    <n v="6696.7777777777774"/>
    <n v="5568.5555555555557"/>
    <n v="5558.8888888888887"/>
    <n v="4354.2020460358053"/>
    <n v="4402.4777448071218"/>
    <n v="0"/>
    <n v="0"/>
    <n v="0"/>
    <n v="0"/>
    <n v="71490"/>
    <n v="71672"/>
    <n v="60062.625"/>
    <n v="60271"/>
    <n v="50117"/>
    <n v="50030"/>
    <n v="39187.818414322246"/>
    <n v="39622.2997032641"/>
    <n v="0"/>
    <n v="0"/>
    <n v="0"/>
    <n v="0"/>
    <n v="54240.626810376321"/>
    <n v="55537.214863771245"/>
    <n v="39"/>
    <n v="39"/>
    <n v="36"/>
    <n v="38"/>
    <n v="57"/>
    <n v="40"/>
    <n v="43"/>
    <n v="37"/>
    <n v="0"/>
    <n v="0"/>
    <n v="0"/>
    <n v="0"/>
    <n v="175"/>
    <n v="154"/>
    <n v="2788110"/>
    <n v="2795208"/>
    <n v="2162254.5"/>
    <n v="2290298"/>
    <n v="2856669"/>
    <n v="2001200"/>
    <n v="1685076.1918158566"/>
    <n v="1466025.0890207717"/>
    <n v="0"/>
    <n v="0"/>
    <n v="0"/>
    <n v="0"/>
    <n v="9492109.6918158568"/>
    <n v="8552731.0890207719"/>
  </r>
  <r>
    <x v="11"/>
    <s v="Langston University"/>
    <m/>
    <n v="207209"/>
    <x v="5"/>
    <m/>
    <n v="4"/>
    <n v="3"/>
    <m/>
    <m/>
    <n v="7"/>
    <n v="4"/>
    <m/>
    <m/>
    <m/>
    <n v="22"/>
    <n v="19"/>
    <m/>
    <m/>
    <n v="22"/>
    <n v="17"/>
    <m/>
    <m/>
    <m/>
    <n v="30"/>
    <n v="31"/>
    <m/>
    <m/>
    <n v="17"/>
    <n v="19"/>
    <m/>
    <m/>
    <m/>
    <n v="25"/>
    <n v="25"/>
    <m/>
    <m/>
    <n v="4"/>
    <n v="6"/>
    <m/>
    <m/>
    <m/>
    <m/>
    <m/>
    <m/>
    <m/>
    <m/>
    <m/>
    <m/>
    <m/>
    <m/>
    <m/>
    <m/>
    <m/>
    <m/>
    <m/>
    <m/>
    <m/>
    <m/>
    <n v="722049"/>
    <n v="529310"/>
    <n v="2422826"/>
    <n v="2090782"/>
    <n v="2488913"/>
    <n v="2546721"/>
    <n v="1356284"/>
    <n v="1465945"/>
    <m/>
    <m/>
    <m/>
    <m/>
    <n v="113"/>
    <n v="71"/>
    <n v="440"/>
    <n v="358"/>
    <n v="457"/>
    <n v="488"/>
    <n v="269"/>
    <n v="291"/>
    <n v="0"/>
    <n v="0"/>
    <n v="0"/>
    <n v="0"/>
    <n v="6389.8141592920356"/>
    <n v="7455.070422535211"/>
    <n v="5506.4227272727276"/>
    <n v="5840.1731843575417"/>
    <n v="5446.1991247264768"/>
    <n v="5218.6905737704919"/>
    <n v="5041.9479553903348"/>
    <n v="5037.6116838487969"/>
    <n v="0"/>
    <n v="0"/>
    <n v="0"/>
    <n v="0"/>
    <n v="57508.327433628321"/>
    <n v="67095.633802816898"/>
    <n v="49557.80454545455"/>
    <n v="52561.558659217873"/>
    <n v="49015.792122538289"/>
    <n v="46968.21516393443"/>
    <n v="45377.531598513015"/>
    <n v="45338.50515463917"/>
    <n v="0"/>
    <n v="0"/>
    <n v="0"/>
    <n v="0"/>
    <n v="49105.539296840376"/>
    <n v="49320.88682533949"/>
    <n v="11"/>
    <n v="7"/>
    <n v="44"/>
    <n v="36"/>
    <n v="47"/>
    <n v="50"/>
    <n v="29"/>
    <n v="31"/>
    <n v="0"/>
    <n v="0"/>
    <n v="0"/>
    <n v="0"/>
    <n v="131"/>
    <n v="124"/>
    <n v="632591.60176991159"/>
    <n v="469669.43661971827"/>
    <n v="2180543.4000000004"/>
    <n v="1892216.1117318436"/>
    <n v="2303742.2297592997"/>
    <n v="2348410.7581967213"/>
    <n v="1315948.4163568774"/>
    <n v="1405493.6597938142"/>
    <n v="0"/>
    <n v="0"/>
    <n v="0"/>
    <n v="0"/>
    <n v="6432825.647886089"/>
    <n v="6115789.9663420971"/>
  </r>
  <r>
    <x v="11"/>
    <s v="Oklahoma Panhandle State University "/>
    <m/>
    <n v="207351"/>
    <x v="6"/>
    <m/>
    <n v="3"/>
    <n v="4"/>
    <m/>
    <m/>
    <n v="1"/>
    <n v="1"/>
    <m/>
    <m/>
    <m/>
    <n v="9"/>
    <n v="7"/>
    <m/>
    <m/>
    <n v="2"/>
    <n v="2"/>
    <m/>
    <m/>
    <m/>
    <n v="18"/>
    <n v="21"/>
    <m/>
    <m/>
    <n v="1"/>
    <n v="1"/>
    <m/>
    <m/>
    <m/>
    <n v="17"/>
    <n v="15"/>
    <m/>
    <m/>
    <n v="3"/>
    <n v="4"/>
    <m/>
    <m/>
    <m/>
    <m/>
    <m/>
    <m/>
    <m/>
    <m/>
    <m/>
    <m/>
    <m/>
    <m/>
    <m/>
    <m/>
    <m/>
    <m/>
    <m/>
    <m/>
    <m/>
    <m/>
    <n v="172414"/>
    <n v="230316"/>
    <n v="547352"/>
    <n v="420878"/>
    <n v="811863"/>
    <n v="942090"/>
    <n v="684110"/>
    <n v="630835"/>
    <m/>
    <m/>
    <m/>
    <m/>
    <n v="38"/>
    <n v="47"/>
    <n v="103"/>
    <n v="85"/>
    <n v="173"/>
    <n v="200"/>
    <n v="186"/>
    <n v="179"/>
    <n v="0"/>
    <n v="0"/>
    <n v="0"/>
    <n v="0"/>
    <n v="4537.2105263157891"/>
    <n v="4900.3404255319147"/>
    <n v="5314.0970873786409"/>
    <n v="4951.5058823529416"/>
    <n v="4692.8497109826585"/>
    <n v="4710.45"/>
    <n v="3678.010752688172"/>
    <n v="3524.2178770949722"/>
    <n v="0"/>
    <n v="0"/>
    <n v="0"/>
    <n v="0"/>
    <n v="40834.8947368421"/>
    <n v="44103.063829787236"/>
    <n v="47826.87378640777"/>
    <n v="44563.552941176473"/>
    <n v="42235.647398843925"/>
    <n v="42394.049999999996"/>
    <n v="33102.096774193546"/>
    <n v="31717.96089385475"/>
    <n v="0"/>
    <n v="0"/>
    <n v="0"/>
    <n v="0"/>
    <n v="39888.044938143699"/>
    <n v="39216.320956413896"/>
    <n v="4"/>
    <n v="5"/>
    <n v="11"/>
    <n v="9"/>
    <n v="19"/>
    <n v="22"/>
    <n v="20"/>
    <n v="19"/>
    <n v="0"/>
    <n v="0"/>
    <n v="0"/>
    <n v="0"/>
    <n v="54"/>
    <n v="55"/>
    <n v="163339.5789473684"/>
    <n v="220515.31914893619"/>
    <n v="526095.61165048543"/>
    <n v="401071.97647058824"/>
    <n v="802477.3005780346"/>
    <n v="932669.09999999986"/>
    <n v="662041.93548387091"/>
    <n v="602641.25698324025"/>
    <n v="0"/>
    <n v="0"/>
    <n v="0"/>
    <n v="0"/>
    <n v="2153954.4266597596"/>
    <n v="2156897.6526027643"/>
  </r>
  <r>
    <x v="11"/>
    <s v="Rogers State University"/>
    <m/>
    <n v="207661"/>
    <x v="6"/>
    <m/>
    <n v="15"/>
    <n v="15"/>
    <m/>
    <m/>
    <n v="7"/>
    <n v="8"/>
    <m/>
    <m/>
    <m/>
    <n v="19"/>
    <n v="18"/>
    <m/>
    <m/>
    <n v="7"/>
    <n v="5"/>
    <m/>
    <m/>
    <m/>
    <n v="26"/>
    <n v="29"/>
    <m/>
    <m/>
    <n v="1"/>
    <n v="1"/>
    <m/>
    <m/>
    <m/>
    <n v="23"/>
    <n v="23"/>
    <m/>
    <m/>
    <n v="0"/>
    <m/>
    <m/>
    <m/>
    <m/>
    <m/>
    <m/>
    <m/>
    <m/>
    <m/>
    <m/>
    <m/>
    <m/>
    <m/>
    <m/>
    <m/>
    <m/>
    <m/>
    <m/>
    <m/>
    <m/>
    <m/>
    <n v="1427189"/>
    <n v="1386936"/>
    <n v="1581895"/>
    <n v="1214765"/>
    <n v="1388417"/>
    <n v="1395044"/>
    <n v="1070719"/>
    <n v="913744"/>
    <m/>
    <m/>
    <m/>
    <m/>
    <n v="212"/>
    <n v="223"/>
    <n v="248"/>
    <n v="217"/>
    <n v="245"/>
    <n v="272"/>
    <n v="207"/>
    <n v="207"/>
    <n v="0"/>
    <n v="0"/>
    <n v="0"/>
    <n v="0"/>
    <n v="6732.0235849056608"/>
    <n v="6219.4439461883412"/>
    <n v="6378.6088709677415"/>
    <n v="5597.9953917050689"/>
    <n v="5667.0081632653064"/>
    <n v="5128.838235294118"/>
    <n v="5172.5555555555557"/>
    <n v="4414.2222222222226"/>
    <n v="0"/>
    <n v="0"/>
    <n v="0"/>
    <n v="0"/>
    <n v="60588.212264150949"/>
    <n v="55974.995515695075"/>
    <n v="57407.479838709674"/>
    <n v="50381.958525345617"/>
    <n v="51003.07346938776"/>
    <n v="46159.544117647063"/>
    <n v="46553"/>
    <n v="39728"/>
    <n v="0"/>
    <n v="0"/>
    <n v="0"/>
    <n v="0"/>
    <n v="53809.562543788183"/>
    <n v="47926.669358316649"/>
    <n v="22"/>
    <n v="23"/>
    <n v="26"/>
    <n v="23"/>
    <n v="27"/>
    <n v="30"/>
    <n v="23"/>
    <n v="23"/>
    <n v="0"/>
    <n v="0"/>
    <n v="0"/>
    <n v="0"/>
    <n v="98"/>
    <n v="99"/>
    <n v="1332940.669811321"/>
    <n v="1287424.8968609867"/>
    <n v="1492594.4758064516"/>
    <n v="1158785.0460829493"/>
    <n v="1377082.9836734696"/>
    <n v="1384786.3235294118"/>
    <n v="1070719"/>
    <n v="913744"/>
    <n v="0"/>
    <n v="0"/>
    <n v="0"/>
    <n v="0"/>
    <n v="5273337.129291242"/>
    <n v="4744740.2664733483"/>
  </r>
  <r>
    <x v="11"/>
    <s v="University of Science and Arts of Oklahoma"/>
    <m/>
    <n v="207722"/>
    <x v="6"/>
    <m/>
    <n v="13"/>
    <n v="15"/>
    <m/>
    <m/>
    <n v="2"/>
    <n v="2"/>
    <m/>
    <m/>
    <m/>
    <n v="13"/>
    <n v="12"/>
    <m/>
    <m/>
    <n v="1"/>
    <n v="2"/>
    <m/>
    <m/>
    <m/>
    <n v="16"/>
    <n v="11"/>
    <m/>
    <m/>
    <n v="1"/>
    <m/>
    <m/>
    <m/>
    <m/>
    <n v="8"/>
    <n v="8"/>
    <m/>
    <m/>
    <m/>
    <m/>
    <m/>
    <m/>
    <m/>
    <m/>
    <m/>
    <m/>
    <m/>
    <m/>
    <m/>
    <m/>
    <m/>
    <m/>
    <m/>
    <m/>
    <m/>
    <m/>
    <m/>
    <m/>
    <m/>
    <m/>
    <n v="901927"/>
    <n v="1013242"/>
    <n v="721036"/>
    <n v="727667"/>
    <n v="787328"/>
    <n v="506429"/>
    <n v="332448"/>
    <n v="327168"/>
    <m/>
    <m/>
    <m/>
    <m/>
    <n v="139"/>
    <n v="157"/>
    <n v="128"/>
    <n v="130"/>
    <n v="155"/>
    <n v="99"/>
    <n v="72"/>
    <n v="72"/>
    <n v="0"/>
    <n v="0"/>
    <n v="0"/>
    <n v="0"/>
    <n v="6488.6834532374105"/>
    <n v="6453.7707006369428"/>
    <n v="5633.09375"/>
    <n v="5597.4384615384615"/>
    <n v="5079.5354838709682"/>
    <n v="5115.4444444444443"/>
    <n v="4617.333333333333"/>
    <n v="4544"/>
    <n v="0"/>
    <n v="0"/>
    <n v="0"/>
    <n v="0"/>
    <n v="58398.151079136696"/>
    <n v="58083.936305732488"/>
    <n v="50697.84375"/>
    <n v="50376.946153846155"/>
    <n v="45715.819354838713"/>
    <n v="46039"/>
    <n v="41556"/>
    <n v="40896"/>
    <n v="0"/>
    <n v="0"/>
    <n v="0"/>
    <n v="0"/>
    <n v="49914.055698505712"/>
    <n v="50526.023267025965"/>
    <n v="15"/>
    <n v="17"/>
    <n v="14"/>
    <n v="14"/>
    <n v="17"/>
    <n v="11"/>
    <n v="8"/>
    <n v="8"/>
    <n v="0"/>
    <n v="0"/>
    <n v="0"/>
    <n v="0"/>
    <n v="54"/>
    <n v="50"/>
    <n v="875972.2661870505"/>
    <n v="987426.91719745228"/>
    <n v="709769.8125"/>
    <n v="705277.24615384615"/>
    <n v="777168.92903225811"/>
    <n v="506429"/>
    <n v="332448"/>
    <n v="327168"/>
    <n v="0"/>
    <n v="0"/>
    <n v="0"/>
    <n v="0"/>
    <n v="2695359.0077193086"/>
    <n v="2526301.1633512983"/>
  </r>
  <r>
    <x v="11"/>
    <s v="Carl Albert State College"/>
    <m/>
    <n v="206923"/>
    <x v="9"/>
    <m/>
    <m/>
    <m/>
    <m/>
    <m/>
    <m/>
    <m/>
    <m/>
    <m/>
    <m/>
    <m/>
    <m/>
    <m/>
    <m/>
    <m/>
    <m/>
    <m/>
    <m/>
    <m/>
    <m/>
    <m/>
    <m/>
    <m/>
    <m/>
    <m/>
    <m/>
    <m/>
    <m/>
    <m/>
    <m/>
    <m/>
    <m/>
    <m/>
    <m/>
    <m/>
    <m/>
    <m/>
    <m/>
    <m/>
    <m/>
    <m/>
    <m/>
    <m/>
    <m/>
    <m/>
    <m/>
    <n v="47"/>
    <n v="44"/>
    <m/>
    <m/>
    <n v="5"/>
    <n v="6"/>
    <m/>
    <m/>
    <m/>
    <m/>
    <m/>
    <m/>
    <m/>
    <m/>
    <m/>
    <m/>
    <m/>
    <m/>
    <n v="2196920"/>
    <n v="1955010"/>
    <n v="0"/>
    <n v="0"/>
    <n v="0"/>
    <n v="0"/>
    <n v="0"/>
    <n v="0"/>
    <n v="0"/>
    <n v="0"/>
    <n v="0"/>
    <n v="0"/>
    <n v="478"/>
    <n v="462"/>
    <n v="0"/>
    <n v="0"/>
    <n v="0"/>
    <n v="0"/>
    <n v="0"/>
    <n v="0"/>
    <n v="0"/>
    <n v="0"/>
    <n v="0"/>
    <n v="0"/>
    <n v="4596.0669456066944"/>
    <n v="4231.6233766233763"/>
    <n v="0"/>
    <n v="0"/>
    <n v="0"/>
    <n v="0"/>
    <n v="0"/>
    <n v="0"/>
    <n v="0"/>
    <n v="0"/>
    <n v="0"/>
    <n v="0"/>
    <n v="41364.602510460252"/>
    <n v="38084.610389610389"/>
    <n v="41364.602510460252"/>
    <n v="38084.610389610389"/>
    <n v="0"/>
    <n v="0"/>
    <n v="0"/>
    <n v="0"/>
    <n v="0"/>
    <n v="0"/>
    <n v="0"/>
    <n v="0"/>
    <n v="0"/>
    <n v="0"/>
    <n v="52"/>
    <n v="50"/>
    <n v="52"/>
    <n v="50"/>
    <n v="0"/>
    <n v="0"/>
    <n v="0"/>
    <n v="0"/>
    <n v="0"/>
    <n v="0"/>
    <n v="0"/>
    <n v="0"/>
    <n v="0"/>
    <n v="0"/>
    <n v="2150959.330543933"/>
    <n v="1904230.5194805195"/>
    <n v="2150959.330543933"/>
    <n v="1904230.5194805195"/>
  </r>
  <r>
    <x v="11"/>
    <s v="Connors State College "/>
    <m/>
    <n v="206996"/>
    <x v="9"/>
    <m/>
    <m/>
    <m/>
    <m/>
    <m/>
    <m/>
    <m/>
    <m/>
    <m/>
    <m/>
    <m/>
    <m/>
    <m/>
    <m/>
    <m/>
    <m/>
    <m/>
    <m/>
    <m/>
    <m/>
    <m/>
    <m/>
    <m/>
    <m/>
    <m/>
    <m/>
    <m/>
    <m/>
    <m/>
    <m/>
    <m/>
    <m/>
    <m/>
    <m/>
    <m/>
    <m/>
    <m/>
    <m/>
    <m/>
    <m/>
    <m/>
    <m/>
    <m/>
    <m/>
    <m/>
    <m/>
    <n v="43"/>
    <n v="42"/>
    <m/>
    <m/>
    <n v="3"/>
    <n v="1"/>
    <m/>
    <m/>
    <m/>
    <m/>
    <m/>
    <m/>
    <m/>
    <m/>
    <m/>
    <m/>
    <m/>
    <m/>
    <n v="2023668"/>
    <n v="1876398"/>
    <n v="0"/>
    <n v="0"/>
    <n v="0"/>
    <n v="0"/>
    <n v="0"/>
    <n v="0"/>
    <n v="0"/>
    <n v="0"/>
    <n v="0"/>
    <n v="0"/>
    <n v="420"/>
    <n v="389"/>
    <n v="0"/>
    <n v="0"/>
    <n v="0"/>
    <n v="0"/>
    <n v="0"/>
    <n v="0"/>
    <n v="0"/>
    <n v="0"/>
    <n v="0"/>
    <n v="0"/>
    <n v="4818.2571428571428"/>
    <n v="4823.645244215938"/>
    <n v="0"/>
    <n v="0"/>
    <n v="0"/>
    <n v="0"/>
    <n v="0"/>
    <n v="0"/>
    <n v="0"/>
    <n v="0"/>
    <n v="0"/>
    <n v="0"/>
    <n v="43364.314285714281"/>
    <n v="43412.807197943439"/>
    <n v="43364.314285714281"/>
    <n v="43412.807197943439"/>
    <n v="0"/>
    <n v="0"/>
    <n v="0"/>
    <n v="0"/>
    <n v="0"/>
    <n v="0"/>
    <n v="0"/>
    <n v="0"/>
    <n v="0"/>
    <n v="0"/>
    <n v="46"/>
    <n v="43"/>
    <n v="46"/>
    <n v="43"/>
    <n v="0"/>
    <n v="0"/>
    <n v="0"/>
    <n v="0"/>
    <n v="0"/>
    <n v="0"/>
    <n v="0"/>
    <n v="0"/>
    <n v="0"/>
    <n v="0"/>
    <n v="1994758.4571428569"/>
    <n v="1866750.7095115678"/>
    <n v="1994758.4571428569"/>
    <n v="1866750.7095115678"/>
  </r>
  <r>
    <x v="11"/>
    <s v="Eastern Oklahoma State College "/>
    <m/>
    <n v="207050"/>
    <x v="9"/>
    <m/>
    <m/>
    <m/>
    <m/>
    <m/>
    <m/>
    <m/>
    <m/>
    <m/>
    <m/>
    <m/>
    <m/>
    <m/>
    <m/>
    <m/>
    <m/>
    <m/>
    <m/>
    <m/>
    <m/>
    <m/>
    <m/>
    <m/>
    <m/>
    <m/>
    <m/>
    <m/>
    <m/>
    <m/>
    <m/>
    <m/>
    <m/>
    <m/>
    <m/>
    <m/>
    <m/>
    <m/>
    <m/>
    <m/>
    <m/>
    <m/>
    <m/>
    <m/>
    <m/>
    <m/>
    <m/>
    <n v="43"/>
    <n v="38"/>
    <m/>
    <m/>
    <n v="0"/>
    <m/>
    <m/>
    <m/>
    <m/>
    <m/>
    <m/>
    <m/>
    <m/>
    <m/>
    <m/>
    <m/>
    <m/>
    <m/>
    <n v="1827973"/>
    <n v="1598736"/>
    <n v="0"/>
    <n v="0"/>
    <n v="0"/>
    <n v="0"/>
    <n v="0"/>
    <n v="0"/>
    <n v="0"/>
    <n v="0"/>
    <n v="0"/>
    <n v="0"/>
    <n v="387"/>
    <n v="342"/>
    <n v="0"/>
    <n v="0"/>
    <n v="0"/>
    <n v="0"/>
    <n v="0"/>
    <n v="0"/>
    <n v="0"/>
    <n v="0"/>
    <n v="0"/>
    <n v="0"/>
    <n v="4723.4444444444443"/>
    <n v="4674.666666666667"/>
    <n v="0"/>
    <n v="0"/>
    <n v="0"/>
    <n v="0"/>
    <n v="0"/>
    <n v="0"/>
    <n v="0"/>
    <n v="0"/>
    <n v="0"/>
    <n v="0"/>
    <n v="42511"/>
    <n v="42072"/>
    <n v="42511"/>
    <n v="42072"/>
    <n v="0"/>
    <n v="0"/>
    <n v="0"/>
    <n v="0"/>
    <n v="0"/>
    <n v="0"/>
    <n v="0"/>
    <n v="0"/>
    <n v="0"/>
    <n v="0"/>
    <n v="43"/>
    <n v="38"/>
    <n v="43"/>
    <n v="38"/>
    <n v="0"/>
    <n v="0"/>
    <n v="0"/>
    <n v="0"/>
    <n v="0"/>
    <n v="0"/>
    <n v="0"/>
    <n v="0"/>
    <n v="0"/>
    <n v="0"/>
    <n v="1827973"/>
    <n v="1598736"/>
    <n v="1827973"/>
    <n v="1598736"/>
  </r>
  <r>
    <x v="11"/>
    <s v="Murray State College "/>
    <m/>
    <n v="207236"/>
    <x v="9"/>
    <m/>
    <m/>
    <m/>
    <m/>
    <m/>
    <m/>
    <m/>
    <m/>
    <m/>
    <m/>
    <m/>
    <m/>
    <m/>
    <m/>
    <m/>
    <m/>
    <m/>
    <m/>
    <m/>
    <m/>
    <m/>
    <m/>
    <m/>
    <m/>
    <m/>
    <m/>
    <m/>
    <m/>
    <m/>
    <m/>
    <m/>
    <m/>
    <m/>
    <m/>
    <m/>
    <m/>
    <m/>
    <m/>
    <m/>
    <m/>
    <m/>
    <m/>
    <m/>
    <m/>
    <m/>
    <m/>
    <n v="44"/>
    <n v="38"/>
    <m/>
    <m/>
    <n v="13"/>
    <n v="15"/>
    <m/>
    <m/>
    <m/>
    <m/>
    <m/>
    <m/>
    <m/>
    <m/>
    <m/>
    <m/>
    <m/>
    <m/>
    <n v="2648962"/>
    <n v="2340000"/>
    <n v="0"/>
    <n v="0"/>
    <n v="0"/>
    <n v="0"/>
    <n v="0"/>
    <n v="0"/>
    <n v="0"/>
    <n v="0"/>
    <n v="0"/>
    <n v="0"/>
    <n v="539"/>
    <n v="507"/>
    <n v="0"/>
    <n v="0"/>
    <n v="0"/>
    <n v="0"/>
    <n v="0"/>
    <n v="0"/>
    <n v="0"/>
    <n v="0"/>
    <n v="0"/>
    <n v="0"/>
    <n v="4914.5862708719851"/>
    <n v="4615.3846153846152"/>
    <n v="0"/>
    <n v="0"/>
    <n v="0"/>
    <n v="0"/>
    <n v="0"/>
    <n v="0"/>
    <n v="0"/>
    <n v="0"/>
    <n v="0"/>
    <n v="0"/>
    <n v="44231.276437847868"/>
    <n v="41538.461538461539"/>
    <n v="44231.276437847868"/>
    <n v="41538.461538461539"/>
    <n v="0"/>
    <n v="0"/>
    <n v="0"/>
    <n v="0"/>
    <n v="0"/>
    <n v="0"/>
    <n v="0"/>
    <n v="0"/>
    <n v="0"/>
    <n v="0"/>
    <n v="57"/>
    <n v="53"/>
    <n v="57"/>
    <n v="53"/>
    <n v="0"/>
    <n v="0"/>
    <n v="0"/>
    <n v="0"/>
    <n v="0"/>
    <n v="0"/>
    <n v="0"/>
    <n v="0"/>
    <n v="0"/>
    <n v="0"/>
    <n v="2521182.7569573284"/>
    <n v="2201538.4615384615"/>
    <n v="2521182.7569573284"/>
    <n v="2201538.4615384615"/>
  </r>
  <r>
    <x v="11"/>
    <s v="Northeastern Oklahoma A &amp; M College "/>
    <m/>
    <n v="207290"/>
    <x v="9"/>
    <m/>
    <m/>
    <m/>
    <m/>
    <m/>
    <m/>
    <m/>
    <m/>
    <m/>
    <m/>
    <m/>
    <m/>
    <m/>
    <m/>
    <m/>
    <m/>
    <m/>
    <m/>
    <m/>
    <m/>
    <m/>
    <m/>
    <m/>
    <m/>
    <m/>
    <m/>
    <m/>
    <m/>
    <m/>
    <m/>
    <m/>
    <m/>
    <m/>
    <m/>
    <m/>
    <m/>
    <m/>
    <m/>
    <m/>
    <m/>
    <m/>
    <m/>
    <m/>
    <m/>
    <m/>
    <m/>
    <n v="60"/>
    <n v="56"/>
    <m/>
    <m/>
    <n v="0"/>
    <m/>
    <m/>
    <m/>
    <m/>
    <m/>
    <m/>
    <m/>
    <m/>
    <m/>
    <m/>
    <m/>
    <m/>
    <m/>
    <n v="2751300"/>
    <n v="2563596"/>
    <n v="0"/>
    <n v="0"/>
    <n v="0"/>
    <n v="0"/>
    <n v="0"/>
    <n v="0"/>
    <n v="0"/>
    <n v="0"/>
    <n v="0"/>
    <n v="0"/>
    <n v="540"/>
    <n v="504"/>
    <n v="0"/>
    <n v="0"/>
    <n v="0"/>
    <n v="0"/>
    <n v="0"/>
    <n v="0"/>
    <n v="0"/>
    <n v="0"/>
    <n v="0"/>
    <n v="0"/>
    <n v="5095"/>
    <n v="5086.5"/>
    <n v="0"/>
    <n v="0"/>
    <n v="0"/>
    <n v="0"/>
    <n v="0"/>
    <n v="0"/>
    <n v="0"/>
    <n v="0"/>
    <n v="0"/>
    <n v="0"/>
    <n v="45855"/>
    <n v="45778.5"/>
    <n v="45855"/>
    <n v="45778.5"/>
    <n v="0"/>
    <n v="0"/>
    <n v="0"/>
    <n v="0"/>
    <n v="0"/>
    <n v="0"/>
    <n v="0"/>
    <n v="0"/>
    <n v="0"/>
    <n v="0"/>
    <n v="60"/>
    <n v="56"/>
    <n v="60"/>
    <n v="56"/>
    <n v="0"/>
    <n v="0"/>
    <n v="0"/>
    <n v="0"/>
    <n v="0"/>
    <n v="0"/>
    <n v="0"/>
    <n v="0"/>
    <n v="0"/>
    <n v="0"/>
    <n v="2751300"/>
    <n v="2563596"/>
    <n v="2751300"/>
    <n v="2563596"/>
  </r>
  <r>
    <x v="11"/>
    <s v="Northern Oklahoma College "/>
    <m/>
    <n v="207281"/>
    <x v="7"/>
    <m/>
    <m/>
    <m/>
    <m/>
    <m/>
    <m/>
    <m/>
    <m/>
    <m/>
    <m/>
    <m/>
    <m/>
    <m/>
    <m/>
    <m/>
    <m/>
    <m/>
    <m/>
    <m/>
    <m/>
    <m/>
    <m/>
    <m/>
    <m/>
    <m/>
    <m/>
    <m/>
    <m/>
    <m/>
    <m/>
    <m/>
    <m/>
    <m/>
    <m/>
    <m/>
    <m/>
    <m/>
    <m/>
    <m/>
    <m/>
    <m/>
    <m/>
    <m/>
    <m/>
    <m/>
    <m/>
    <n v="97"/>
    <n v="98"/>
    <m/>
    <m/>
    <n v="2"/>
    <n v="2"/>
    <m/>
    <m/>
    <m/>
    <m/>
    <m/>
    <m/>
    <m/>
    <m/>
    <m/>
    <m/>
    <m/>
    <m/>
    <n v="4896235"/>
    <n v="4917762"/>
    <n v="0"/>
    <n v="0"/>
    <n v="0"/>
    <n v="0"/>
    <n v="0"/>
    <n v="0"/>
    <n v="0"/>
    <n v="0"/>
    <n v="0"/>
    <n v="0"/>
    <n v="895"/>
    <n v="904"/>
    <n v="0"/>
    <n v="0"/>
    <n v="0"/>
    <n v="0"/>
    <n v="0"/>
    <n v="0"/>
    <n v="0"/>
    <n v="0"/>
    <n v="0"/>
    <n v="0"/>
    <n v="5470.6536312849166"/>
    <n v="5440.0022123893805"/>
    <n v="0"/>
    <n v="0"/>
    <n v="0"/>
    <n v="0"/>
    <n v="0"/>
    <n v="0"/>
    <n v="0"/>
    <n v="0"/>
    <n v="0"/>
    <n v="0"/>
    <n v="49235.882681564253"/>
    <n v="48960.019911504423"/>
    <n v="49235.882681564246"/>
    <n v="48960.019911504423"/>
    <n v="0"/>
    <n v="0"/>
    <n v="0"/>
    <n v="0"/>
    <n v="0"/>
    <n v="0"/>
    <n v="0"/>
    <n v="0"/>
    <n v="0"/>
    <n v="0"/>
    <n v="99"/>
    <n v="100"/>
    <n v="99"/>
    <n v="100"/>
    <n v="0"/>
    <n v="0"/>
    <n v="0"/>
    <n v="0"/>
    <n v="0"/>
    <n v="0"/>
    <n v="0"/>
    <n v="0"/>
    <n v="0"/>
    <n v="0"/>
    <n v="4874352.3854748607"/>
    <n v="4896001.9911504425"/>
    <n v="4874352.3854748607"/>
    <n v="4896001.9911504425"/>
  </r>
  <r>
    <x v="11"/>
    <s v="Oklahoma City Community College "/>
    <m/>
    <n v="207449"/>
    <x v="8"/>
    <m/>
    <m/>
    <m/>
    <m/>
    <m/>
    <m/>
    <m/>
    <m/>
    <m/>
    <m/>
    <m/>
    <m/>
    <m/>
    <m/>
    <m/>
    <m/>
    <m/>
    <m/>
    <m/>
    <m/>
    <m/>
    <m/>
    <m/>
    <m/>
    <m/>
    <m/>
    <m/>
    <m/>
    <m/>
    <m/>
    <m/>
    <m/>
    <m/>
    <m/>
    <m/>
    <m/>
    <m/>
    <m/>
    <m/>
    <m/>
    <m/>
    <m/>
    <m/>
    <m/>
    <m/>
    <m/>
    <n v="140"/>
    <n v="143"/>
    <m/>
    <m/>
    <n v="3"/>
    <m/>
    <m/>
    <m/>
    <m/>
    <m/>
    <m/>
    <m/>
    <m/>
    <m/>
    <m/>
    <m/>
    <m/>
    <m/>
    <n v="6984662"/>
    <n v="6938789"/>
    <n v="0"/>
    <n v="0"/>
    <n v="0"/>
    <n v="0"/>
    <n v="0"/>
    <n v="0"/>
    <n v="0"/>
    <n v="0"/>
    <n v="0"/>
    <n v="0"/>
    <n v="1293"/>
    <n v="1287"/>
    <n v="0"/>
    <n v="0"/>
    <n v="0"/>
    <n v="0"/>
    <n v="0"/>
    <n v="0"/>
    <n v="0"/>
    <n v="0"/>
    <n v="0"/>
    <n v="0"/>
    <n v="5401.9040989945861"/>
    <n v="5391.4444444444443"/>
    <n v="0"/>
    <n v="0"/>
    <n v="0"/>
    <n v="0"/>
    <n v="0"/>
    <n v="0"/>
    <n v="0"/>
    <n v="0"/>
    <n v="0"/>
    <n v="0"/>
    <n v="48617.136890951275"/>
    <n v="48523"/>
    <n v="48617.136890951275"/>
    <n v="48523"/>
    <n v="0"/>
    <n v="0"/>
    <n v="0"/>
    <n v="0"/>
    <n v="0"/>
    <n v="0"/>
    <n v="0"/>
    <n v="0"/>
    <n v="0"/>
    <n v="0"/>
    <n v="143"/>
    <n v="143"/>
    <n v="143"/>
    <n v="143"/>
    <n v="0"/>
    <n v="0"/>
    <n v="0"/>
    <n v="0"/>
    <n v="0"/>
    <n v="0"/>
    <n v="0"/>
    <n v="0"/>
    <n v="0"/>
    <n v="0"/>
    <n v="6952250.5754060326"/>
    <n v="6938789"/>
    <n v="6952250.5754060326"/>
    <n v="6938789"/>
  </r>
  <r>
    <x v="11"/>
    <s v="Redlands Community College"/>
    <m/>
    <n v="207069"/>
    <x v="9"/>
    <m/>
    <m/>
    <m/>
    <m/>
    <m/>
    <m/>
    <m/>
    <m/>
    <m/>
    <m/>
    <m/>
    <m/>
    <m/>
    <m/>
    <m/>
    <m/>
    <m/>
    <m/>
    <m/>
    <m/>
    <m/>
    <m/>
    <m/>
    <m/>
    <m/>
    <m/>
    <m/>
    <m/>
    <m/>
    <m/>
    <m/>
    <m/>
    <m/>
    <m/>
    <m/>
    <m/>
    <m/>
    <m/>
    <m/>
    <m/>
    <m/>
    <m/>
    <m/>
    <m/>
    <m/>
    <m/>
    <n v="26"/>
    <n v="23"/>
    <m/>
    <m/>
    <n v="1"/>
    <n v="3"/>
    <m/>
    <m/>
    <m/>
    <m/>
    <m/>
    <m/>
    <m/>
    <m/>
    <m/>
    <m/>
    <m/>
    <m/>
    <n v="1167472"/>
    <n v="1178258"/>
    <n v="0"/>
    <n v="0"/>
    <n v="0"/>
    <n v="0"/>
    <n v="0"/>
    <n v="0"/>
    <n v="0"/>
    <n v="0"/>
    <n v="0"/>
    <n v="0"/>
    <n v="245"/>
    <n v="240"/>
    <n v="0"/>
    <n v="0"/>
    <n v="0"/>
    <n v="0"/>
    <n v="0"/>
    <n v="0"/>
    <n v="0"/>
    <n v="0"/>
    <n v="0"/>
    <n v="0"/>
    <n v="4765.1918367346934"/>
    <n v="4909.4083333333338"/>
    <n v="0"/>
    <n v="0"/>
    <n v="0"/>
    <n v="0"/>
    <n v="0"/>
    <n v="0"/>
    <n v="0"/>
    <n v="0"/>
    <n v="0"/>
    <n v="0"/>
    <n v="42886.726530612243"/>
    <n v="44184.675000000003"/>
    <n v="42886.726530612243"/>
    <n v="44184.675000000003"/>
    <n v="0"/>
    <n v="0"/>
    <n v="0"/>
    <n v="0"/>
    <n v="0"/>
    <n v="0"/>
    <n v="0"/>
    <n v="0"/>
    <n v="0"/>
    <n v="0"/>
    <n v="27"/>
    <n v="26"/>
    <n v="27"/>
    <n v="26"/>
    <n v="0"/>
    <n v="0"/>
    <n v="0"/>
    <n v="0"/>
    <n v="0"/>
    <n v="0"/>
    <n v="0"/>
    <n v="0"/>
    <n v="0"/>
    <n v="0"/>
    <n v="1157941.6163265305"/>
    <n v="1148801.55"/>
    <n v="1157941.6163265305"/>
    <n v="1148801.55"/>
  </r>
  <r>
    <x v="11"/>
    <s v="Rose State College "/>
    <m/>
    <n v="207670"/>
    <x v="7"/>
    <m/>
    <m/>
    <m/>
    <m/>
    <m/>
    <m/>
    <m/>
    <m/>
    <m/>
    <m/>
    <m/>
    <m/>
    <m/>
    <m/>
    <m/>
    <m/>
    <m/>
    <m/>
    <m/>
    <m/>
    <m/>
    <m/>
    <m/>
    <m/>
    <m/>
    <m/>
    <m/>
    <m/>
    <m/>
    <m/>
    <m/>
    <m/>
    <m/>
    <m/>
    <m/>
    <m/>
    <m/>
    <m/>
    <m/>
    <m/>
    <m/>
    <m/>
    <m/>
    <m/>
    <m/>
    <m/>
    <n v="100"/>
    <n v="95"/>
    <m/>
    <m/>
    <n v="10"/>
    <n v="10"/>
    <m/>
    <m/>
    <m/>
    <m/>
    <m/>
    <m/>
    <m/>
    <m/>
    <m/>
    <m/>
    <m/>
    <m/>
    <n v="5122278"/>
    <n v="4858051"/>
    <n v="0"/>
    <n v="0"/>
    <n v="0"/>
    <n v="0"/>
    <n v="0"/>
    <n v="0"/>
    <n v="0"/>
    <n v="0"/>
    <n v="0"/>
    <n v="0"/>
    <n v="1010"/>
    <n v="965"/>
    <n v="0"/>
    <n v="0"/>
    <n v="0"/>
    <n v="0"/>
    <n v="0"/>
    <n v="0"/>
    <n v="0"/>
    <n v="0"/>
    <n v="0"/>
    <n v="0"/>
    <n v="5071.5623762376235"/>
    <n v="5034.2497409326425"/>
    <n v="0"/>
    <n v="0"/>
    <n v="0"/>
    <n v="0"/>
    <n v="0"/>
    <n v="0"/>
    <n v="0"/>
    <n v="0"/>
    <n v="0"/>
    <n v="0"/>
    <n v="45644.061386138608"/>
    <n v="45308.247668393786"/>
    <n v="45644.061386138608"/>
    <n v="45308.247668393793"/>
    <n v="0"/>
    <n v="0"/>
    <n v="0"/>
    <n v="0"/>
    <n v="0"/>
    <n v="0"/>
    <n v="0"/>
    <n v="0"/>
    <n v="0"/>
    <n v="0"/>
    <n v="110"/>
    <n v="105"/>
    <n v="110"/>
    <n v="105"/>
    <n v="0"/>
    <n v="0"/>
    <n v="0"/>
    <n v="0"/>
    <n v="0"/>
    <n v="0"/>
    <n v="0"/>
    <n v="0"/>
    <n v="0"/>
    <n v="0"/>
    <n v="5020846.7524752468"/>
    <n v="4757366.005181348"/>
    <n v="5020846.7524752468"/>
    <n v="4757366.005181348"/>
  </r>
  <r>
    <x v="11"/>
    <s v="Seminole State College "/>
    <m/>
    <n v="207740"/>
    <x v="9"/>
    <m/>
    <m/>
    <m/>
    <m/>
    <m/>
    <m/>
    <m/>
    <m/>
    <m/>
    <m/>
    <m/>
    <m/>
    <m/>
    <m/>
    <m/>
    <m/>
    <m/>
    <m/>
    <m/>
    <m/>
    <m/>
    <m/>
    <m/>
    <m/>
    <m/>
    <m/>
    <m/>
    <m/>
    <m/>
    <m/>
    <m/>
    <m/>
    <m/>
    <m/>
    <m/>
    <m/>
    <m/>
    <m/>
    <m/>
    <m/>
    <m/>
    <m/>
    <m/>
    <m/>
    <m/>
    <m/>
    <n v="31"/>
    <n v="32"/>
    <m/>
    <m/>
    <n v="6"/>
    <n v="8"/>
    <m/>
    <m/>
    <m/>
    <m/>
    <m/>
    <m/>
    <m/>
    <m/>
    <m/>
    <m/>
    <m/>
    <m/>
    <n v="1524055"/>
    <n v="1642968"/>
    <n v="0"/>
    <n v="0"/>
    <n v="0"/>
    <n v="0"/>
    <n v="0"/>
    <n v="0"/>
    <n v="0"/>
    <n v="0"/>
    <n v="0"/>
    <n v="0"/>
    <n v="345"/>
    <n v="376"/>
    <n v="0"/>
    <n v="0"/>
    <n v="0"/>
    <n v="0"/>
    <n v="0"/>
    <n v="0"/>
    <n v="0"/>
    <n v="0"/>
    <n v="0"/>
    <n v="0"/>
    <n v="4417.550724637681"/>
    <n v="4369.5957446808507"/>
    <n v="0"/>
    <n v="0"/>
    <n v="0"/>
    <n v="0"/>
    <n v="0"/>
    <n v="0"/>
    <n v="0"/>
    <n v="0"/>
    <n v="0"/>
    <n v="0"/>
    <n v="39757.956521739128"/>
    <n v="39326.361702127659"/>
    <n v="39757.956521739128"/>
    <n v="39326.361702127659"/>
    <n v="0"/>
    <n v="0"/>
    <n v="0"/>
    <n v="0"/>
    <n v="0"/>
    <n v="0"/>
    <n v="0"/>
    <n v="0"/>
    <n v="0"/>
    <n v="0"/>
    <n v="37"/>
    <n v="40"/>
    <n v="37"/>
    <n v="40"/>
    <n v="0"/>
    <n v="0"/>
    <n v="0"/>
    <n v="0"/>
    <n v="0"/>
    <n v="0"/>
    <n v="0"/>
    <n v="0"/>
    <n v="0"/>
    <n v="0"/>
    <n v="1471044.3913043477"/>
    <n v="1573054.4680851065"/>
    <n v="1471044.3913043477"/>
    <n v="1573054.4680851065"/>
  </r>
  <r>
    <x v="11"/>
    <s v="Tulsa Community College "/>
    <m/>
    <n v="207935"/>
    <x v="8"/>
    <m/>
    <m/>
    <m/>
    <m/>
    <m/>
    <m/>
    <m/>
    <m/>
    <m/>
    <m/>
    <m/>
    <m/>
    <m/>
    <m/>
    <m/>
    <m/>
    <m/>
    <m/>
    <m/>
    <m/>
    <m/>
    <m/>
    <m/>
    <m/>
    <m/>
    <m/>
    <m/>
    <m/>
    <m/>
    <m/>
    <m/>
    <m/>
    <m/>
    <m/>
    <m/>
    <m/>
    <m/>
    <m/>
    <m/>
    <m/>
    <m/>
    <m/>
    <m/>
    <m/>
    <m/>
    <m/>
    <n v="255"/>
    <n v="244"/>
    <m/>
    <m/>
    <n v="45"/>
    <n v="43"/>
    <m/>
    <m/>
    <m/>
    <m/>
    <m/>
    <m/>
    <m/>
    <m/>
    <m/>
    <m/>
    <m/>
    <m/>
    <n v="17071849"/>
    <n v="16359575"/>
    <n v="0"/>
    <n v="0"/>
    <n v="0"/>
    <n v="0"/>
    <n v="0"/>
    <n v="0"/>
    <n v="0"/>
    <n v="0"/>
    <n v="0"/>
    <n v="0"/>
    <n v="2790"/>
    <n v="2669"/>
    <n v="0"/>
    <n v="0"/>
    <n v="0"/>
    <n v="0"/>
    <n v="0"/>
    <n v="0"/>
    <n v="0"/>
    <n v="0"/>
    <n v="0"/>
    <n v="0"/>
    <n v="6118.9422939068099"/>
    <n v="6129.4773323342079"/>
    <n v="0"/>
    <n v="0"/>
    <n v="0"/>
    <n v="0"/>
    <n v="0"/>
    <n v="0"/>
    <n v="0"/>
    <n v="0"/>
    <n v="0"/>
    <n v="0"/>
    <n v="55070.480645161289"/>
    <n v="55165.295991007872"/>
    <n v="55070.480645161289"/>
    <n v="55165.295991007872"/>
    <n v="0"/>
    <n v="0"/>
    <n v="0"/>
    <n v="0"/>
    <n v="0"/>
    <n v="0"/>
    <n v="0"/>
    <n v="0"/>
    <n v="0"/>
    <n v="0"/>
    <n v="300"/>
    <n v="287"/>
    <n v="300"/>
    <n v="287"/>
    <n v="0"/>
    <n v="0"/>
    <n v="0"/>
    <n v="0"/>
    <n v="0"/>
    <n v="0"/>
    <n v="0"/>
    <n v="0"/>
    <n v="0"/>
    <n v="0"/>
    <n v="16521144.193548387"/>
    <n v="15832439.94941926"/>
    <n v="16521144.193548387"/>
    <n v="15832439.94941926"/>
  </r>
  <r>
    <x v="11"/>
    <s v="Western Oklahoma State College "/>
    <m/>
    <n v="208035"/>
    <x v="9"/>
    <m/>
    <m/>
    <m/>
    <m/>
    <m/>
    <m/>
    <m/>
    <m/>
    <m/>
    <m/>
    <m/>
    <m/>
    <m/>
    <m/>
    <m/>
    <m/>
    <m/>
    <m/>
    <m/>
    <m/>
    <m/>
    <m/>
    <m/>
    <m/>
    <m/>
    <m/>
    <m/>
    <m/>
    <m/>
    <m/>
    <m/>
    <m/>
    <m/>
    <m/>
    <m/>
    <m/>
    <m/>
    <m/>
    <m/>
    <m/>
    <m/>
    <m/>
    <m/>
    <m/>
    <m/>
    <m/>
    <n v="33"/>
    <n v="25"/>
    <m/>
    <m/>
    <n v="4"/>
    <n v="2"/>
    <m/>
    <m/>
    <m/>
    <m/>
    <m/>
    <m/>
    <m/>
    <m/>
    <m/>
    <m/>
    <m/>
    <m/>
    <n v="1611974"/>
    <n v="1190971"/>
    <n v="0"/>
    <n v="0"/>
    <n v="0"/>
    <n v="0"/>
    <n v="0"/>
    <n v="0"/>
    <n v="0"/>
    <n v="0"/>
    <n v="0"/>
    <n v="0"/>
    <n v="341"/>
    <n v="247"/>
    <n v="0"/>
    <n v="0"/>
    <n v="0"/>
    <n v="0"/>
    <n v="0"/>
    <n v="0"/>
    <n v="0"/>
    <n v="0"/>
    <n v="0"/>
    <n v="0"/>
    <n v="4727.1964809384162"/>
    <n v="4821.7449392712551"/>
    <n v="0"/>
    <n v="0"/>
    <n v="0"/>
    <n v="0"/>
    <n v="0"/>
    <n v="0"/>
    <n v="0"/>
    <n v="0"/>
    <n v="0"/>
    <n v="0"/>
    <n v="42544.768328445745"/>
    <n v="43395.7044534413"/>
    <n v="42544.768328445745"/>
    <n v="43395.7044534413"/>
    <n v="0"/>
    <n v="0"/>
    <n v="0"/>
    <n v="0"/>
    <n v="0"/>
    <n v="0"/>
    <n v="0"/>
    <n v="0"/>
    <n v="0"/>
    <n v="0"/>
    <n v="37"/>
    <n v="27"/>
    <n v="37"/>
    <n v="27"/>
    <n v="0"/>
    <n v="0"/>
    <n v="0"/>
    <n v="0"/>
    <n v="0"/>
    <n v="0"/>
    <n v="0"/>
    <n v="0"/>
    <n v="0"/>
    <n v="0"/>
    <n v="1574156.4281524925"/>
    <n v="1171684.020242915"/>
    <n v="1574156.4281524925"/>
    <n v="1171684.020242915"/>
  </r>
  <r>
    <x v="11"/>
    <s v="Oklahoma State University Technical Branch-Okmulgee "/>
    <m/>
    <n v="207564"/>
    <x v="12"/>
    <m/>
    <m/>
    <m/>
    <m/>
    <m/>
    <m/>
    <m/>
    <m/>
    <m/>
    <m/>
    <m/>
    <m/>
    <m/>
    <m/>
    <m/>
    <m/>
    <m/>
    <m/>
    <m/>
    <m/>
    <m/>
    <m/>
    <m/>
    <m/>
    <m/>
    <m/>
    <m/>
    <m/>
    <m/>
    <m/>
    <m/>
    <m/>
    <m/>
    <m/>
    <m/>
    <m/>
    <m/>
    <m/>
    <m/>
    <m/>
    <m/>
    <m/>
    <m/>
    <m/>
    <m/>
    <m/>
    <m/>
    <n v="0"/>
    <m/>
    <m/>
    <n v="121"/>
    <n v="124"/>
    <m/>
    <m/>
    <m/>
    <m/>
    <m/>
    <m/>
    <m/>
    <m/>
    <m/>
    <m/>
    <m/>
    <m/>
    <n v="6671214"/>
    <n v="6772756"/>
    <n v="0"/>
    <n v="0"/>
    <n v="0"/>
    <n v="0"/>
    <n v="0"/>
    <n v="0"/>
    <n v="0"/>
    <n v="0"/>
    <n v="0"/>
    <n v="0"/>
    <n v="1331"/>
    <n v="1364"/>
    <n v="0"/>
    <n v="0"/>
    <n v="0"/>
    <n v="0"/>
    <n v="0"/>
    <n v="0"/>
    <n v="0"/>
    <n v="0"/>
    <n v="0"/>
    <n v="0"/>
    <n v="5012.181818181818"/>
    <n v="4965.363636363636"/>
    <n v="0"/>
    <n v="0"/>
    <n v="0"/>
    <n v="0"/>
    <n v="0"/>
    <n v="0"/>
    <n v="0"/>
    <n v="0"/>
    <n v="0"/>
    <n v="0"/>
    <n v="45109.63636363636"/>
    <n v="44688.272727272721"/>
    <n v="45109.63636363636"/>
    <n v="44688.272727272721"/>
    <n v="0"/>
    <n v="0"/>
    <n v="0"/>
    <n v="0"/>
    <n v="0"/>
    <n v="0"/>
    <n v="0"/>
    <n v="0"/>
    <n v="0"/>
    <n v="0"/>
    <n v="121"/>
    <n v="124"/>
    <n v="121"/>
    <n v="124"/>
    <n v="0"/>
    <n v="0"/>
    <n v="0"/>
    <n v="0"/>
    <n v="0"/>
    <n v="0"/>
    <n v="0"/>
    <n v="0"/>
    <n v="0"/>
    <n v="0"/>
    <n v="5458266"/>
    <n v="5541345.8181818174"/>
    <n v="5458266"/>
    <n v="5541345.8181818174"/>
  </r>
  <r>
    <x v="11"/>
    <s v="Oklahoma State University-Oklahoma City "/>
    <m/>
    <n v="207397"/>
    <x v="12"/>
    <m/>
    <m/>
    <m/>
    <m/>
    <m/>
    <m/>
    <m/>
    <m/>
    <m/>
    <m/>
    <m/>
    <m/>
    <m/>
    <m/>
    <m/>
    <m/>
    <m/>
    <m/>
    <m/>
    <m/>
    <m/>
    <m/>
    <m/>
    <m/>
    <m/>
    <m/>
    <m/>
    <m/>
    <m/>
    <m/>
    <m/>
    <m/>
    <m/>
    <m/>
    <m/>
    <m/>
    <m/>
    <m/>
    <m/>
    <m/>
    <m/>
    <m/>
    <m/>
    <m/>
    <m/>
    <m/>
    <n v="51"/>
    <n v="57"/>
    <m/>
    <m/>
    <n v="23"/>
    <n v="26"/>
    <m/>
    <m/>
    <m/>
    <m/>
    <m/>
    <m/>
    <m/>
    <m/>
    <m/>
    <m/>
    <m/>
    <m/>
    <n v="3790576"/>
    <n v="4249083"/>
    <n v="0"/>
    <n v="0"/>
    <n v="0"/>
    <n v="0"/>
    <n v="0"/>
    <n v="0"/>
    <n v="0"/>
    <n v="0"/>
    <n v="0"/>
    <n v="0"/>
    <n v="712"/>
    <n v="799"/>
    <n v="0"/>
    <n v="0"/>
    <n v="0"/>
    <n v="0"/>
    <n v="0"/>
    <n v="0"/>
    <n v="0"/>
    <n v="0"/>
    <n v="0"/>
    <n v="0"/>
    <n v="5323.8426966292136"/>
    <n v="5318.0012515644557"/>
    <n v="0"/>
    <n v="0"/>
    <n v="0"/>
    <n v="0"/>
    <n v="0"/>
    <n v="0"/>
    <n v="0"/>
    <n v="0"/>
    <n v="0"/>
    <n v="0"/>
    <n v="47914.584269662926"/>
    <n v="47862.011264080102"/>
    <n v="47914.584269662926"/>
    <n v="47862.011264080102"/>
    <n v="0"/>
    <n v="0"/>
    <n v="0"/>
    <n v="0"/>
    <n v="0"/>
    <n v="0"/>
    <n v="0"/>
    <n v="0"/>
    <n v="0"/>
    <n v="0"/>
    <n v="74"/>
    <n v="83"/>
    <n v="74"/>
    <n v="83"/>
    <n v="0"/>
    <n v="0"/>
    <n v="0"/>
    <n v="0"/>
    <n v="0"/>
    <n v="0"/>
    <n v="0"/>
    <n v="0"/>
    <n v="0"/>
    <n v="0"/>
    <n v="3545679.2359550567"/>
    <n v="3972546.9349186486"/>
    <n v="3545679.2359550567"/>
    <n v="3972546.9349186486"/>
  </r>
  <r>
    <x v="12"/>
    <s v="Clemson University"/>
    <m/>
    <n v="217882"/>
    <x v="1"/>
    <m/>
    <n v="308"/>
    <n v="314"/>
    <m/>
    <m/>
    <m/>
    <m/>
    <n v="36"/>
    <n v="29"/>
    <m/>
    <n v="269"/>
    <n v="271"/>
    <m/>
    <m/>
    <m/>
    <m/>
    <n v="14"/>
    <n v="6"/>
    <m/>
    <n v="250"/>
    <n v="251"/>
    <m/>
    <m/>
    <m/>
    <m/>
    <n v="5"/>
    <n v="5"/>
    <m/>
    <n v="2"/>
    <n v="1"/>
    <m/>
    <m/>
    <m/>
    <m/>
    <m/>
    <m/>
    <m/>
    <n v="233"/>
    <n v="278"/>
    <m/>
    <m/>
    <m/>
    <m/>
    <n v="17"/>
    <n v="17"/>
    <m/>
    <m/>
    <m/>
    <m/>
    <m/>
    <m/>
    <m/>
    <m/>
    <m/>
    <n v="45350313"/>
    <n v="43130951"/>
    <n v="26173487"/>
    <n v="25456757"/>
    <n v="21070030"/>
    <n v="21449854"/>
    <n v="119730"/>
    <n v="64000"/>
    <n v="13226596"/>
    <n v="15865689"/>
    <m/>
    <m/>
    <n v="3204"/>
    <n v="3174"/>
    <n v="2589"/>
    <n v="2511"/>
    <n v="2310"/>
    <n v="2319"/>
    <n v="18"/>
    <n v="9"/>
    <n v="2301"/>
    <n v="2706"/>
    <n v="0"/>
    <n v="0"/>
    <n v="14154.279962546816"/>
    <n v="13588.831442974166"/>
    <n v="10109.496716879104"/>
    <n v="10138.095181202709"/>
    <n v="9121.2251082251078"/>
    <n v="9249.613626563174"/>
    <n v="6651.666666666667"/>
    <n v="7111.1111111111113"/>
    <n v="5748.1946979574095"/>
    <n v="5863.1518847006655"/>
    <n v="0"/>
    <n v="0"/>
    <n v="127388.51966292135"/>
    <n v="122299.48298676749"/>
    <n v="90985.47045191194"/>
    <n v="91242.856630824375"/>
    <n v="82091.025974025964"/>
    <n v="83246.522639068571"/>
    <n v="59865"/>
    <n v="64000"/>
    <n v="51733.752281616689"/>
    <n v="52768.36696230599"/>
    <n v="0"/>
    <n v="0"/>
    <n v="91320.034035023651"/>
    <n v="88877.791809455113"/>
    <n v="344"/>
    <n v="343"/>
    <n v="283"/>
    <n v="277"/>
    <n v="255"/>
    <n v="256"/>
    <n v="2"/>
    <n v="1"/>
    <n v="250"/>
    <n v="295"/>
    <n v="0"/>
    <n v="0"/>
    <n v="1134"/>
    <n v="1172"/>
    <n v="43821650.76404494"/>
    <n v="41948722.664461248"/>
    <n v="25748888.13789108"/>
    <n v="25274271.286738351"/>
    <n v="20933211.623376619"/>
    <n v="21311109.795601554"/>
    <n v="119730"/>
    <n v="64000"/>
    <n v="12933438.070404172"/>
    <n v="15566668.253880268"/>
    <n v="0"/>
    <n v="0"/>
    <n v="103556918.59571682"/>
    <n v="104164772.00068139"/>
  </r>
  <r>
    <x v="12"/>
    <s v="University of South Carolina-Columbia"/>
    <m/>
    <n v="218663"/>
    <x v="1"/>
    <m/>
    <n v="278"/>
    <n v="299"/>
    <m/>
    <m/>
    <n v="37"/>
    <n v="59"/>
    <n v="12"/>
    <n v="14"/>
    <m/>
    <n v="371"/>
    <n v="380"/>
    <m/>
    <m/>
    <n v="19"/>
    <n v="28"/>
    <n v="13"/>
    <n v="18"/>
    <m/>
    <n v="235"/>
    <n v="338"/>
    <m/>
    <m/>
    <n v="11"/>
    <n v="15"/>
    <n v="42"/>
    <n v="25"/>
    <m/>
    <n v="105"/>
    <n v="115"/>
    <m/>
    <m/>
    <n v="31"/>
    <n v="41"/>
    <n v="26"/>
    <n v="31"/>
    <m/>
    <n v="24"/>
    <n v="26"/>
    <m/>
    <m/>
    <n v="2"/>
    <n v="4"/>
    <n v="7"/>
    <n v="2"/>
    <m/>
    <m/>
    <m/>
    <m/>
    <m/>
    <m/>
    <m/>
    <m/>
    <m/>
    <n v="43501391"/>
    <n v="52229354"/>
    <n v="36112703"/>
    <n v="40480467"/>
    <n v="23364959"/>
    <n v="33703510"/>
    <n v="8856568"/>
    <n v="10265213"/>
    <n v="2338145"/>
    <n v="2538502"/>
    <m/>
    <m/>
    <n v="3053"/>
    <n v="3508"/>
    <n v="3704"/>
    <n v="3944"/>
    <n v="2740"/>
    <n v="3507"/>
    <n v="1598"/>
    <n v="1858"/>
    <n v="322"/>
    <n v="302"/>
    <n v="0"/>
    <n v="0"/>
    <n v="14248.735997379626"/>
    <n v="14888.641391106043"/>
    <n v="9749.6498380129597"/>
    <n v="10263.81009127789"/>
    <n v="8527.3572992700738"/>
    <n v="9610.3535785571712"/>
    <n v="5542.2828535669587"/>
    <n v="5524.8724434876212"/>
    <n v="7261.3198757763976"/>
    <n v="8405.6357615894049"/>
    <n v="0"/>
    <n v="0"/>
    <n v="128238.62397641664"/>
    <n v="133997.77251995439"/>
    <n v="87746.848542116641"/>
    <n v="92374.29082150101"/>
    <n v="76746.215693430669"/>
    <n v="86493.182207014543"/>
    <n v="49880.545682102631"/>
    <n v="49723.85199138859"/>
    <n v="65351.878881987577"/>
    <n v="75650.721854304647"/>
    <n v="0"/>
    <n v="0"/>
    <n v="90384.320301793487"/>
    <n v="95779.373163699915"/>
    <n v="327"/>
    <n v="372"/>
    <n v="403"/>
    <n v="426"/>
    <n v="288"/>
    <n v="378"/>
    <n v="162"/>
    <n v="187"/>
    <n v="33"/>
    <n v="32"/>
    <n v="0"/>
    <n v="0"/>
    <n v="1213"/>
    <n v="1395"/>
    <n v="41934030.04028824"/>
    <n v="49847171.377423033"/>
    <n v="35361979.962473005"/>
    <n v="39351447.889959432"/>
    <n v="22102910.119708031"/>
    <n v="32694422.874251496"/>
    <n v="8080648.4005006263"/>
    <n v="9298360.322389666"/>
    <n v="2156612.0031055901"/>
    <n v="2420823.0993377487"/>
    <n v="0"/>
    <n v="0"/>
    <n v="109636180.5260755"/>
    <n v="133612225.56336138"/>
  </r>
  <r>
    <x v="12"/>
    <s v="College of Charleston"/>
    <m/>
    <n v="217819"/>
    <x v="3"/>
    <m/>
    <n v="152"/>
    <n v="154"/>
    <m/>
    <m/>
    <m/>
    <m/>
    <m/>
    <m/>
    <m/>
    <n v="178"/>
    <n v="178"/>
    <m/>
    <m/>
    <m/>
    <m/>
    <m/>
    <m/>
    <m/>
    <n v="163"/>
    <n v="145"/>
    <m/>
    <m/>
    <m/>
    <m/>
    <m/>
    <m/>
    <m/>
    <n v="55"/>
    <n v="54"/>
    <m/>
    <m/>
    <m/>
    <m/>
    <m/>
    <m/>
    <m/>
    <m/>
    <m/>
    <m/>
    <m/>
    <m/>
    <m/>
    <m/>
    <m/>
    <m/>
    <m/>
    <m/>
    <m/>
    <m/>
    <m/>
    <m/>
    <m/>
    <m/>
    <n v="14069535"/>
    <n v="14501543"/>
    <n v="13042736"/>
    <n v="13385544"/>
    <n v="10723271"/>
    <n v="9967506"/>
    <n v="3025673"/>
    <n v="3109456"/>
    <n v="0"/>
    <m/>
    <m/>
    <m/>
    <n v="1368"/>
    <n v="1386"/>
    <n v="1602"/>
    <n v="1602"/>
    <n v="1467"/>
    <n v="1305"/>
    <n v="495"/>
    <n v="486"/>
    <n v="0"/>
    <n v="0"/>
    <n v="0"/>
    <n v="0"/>
    <n v="10284.747807017544"/>
    <n v="10462.873737373737"/>
    <n v="8141.5330836454432"/>
    <n v="8355.5205992509364"/>
    <n v="7309.6598500340833"/>
    <n v="7637.9356321839077"/>
    <n v="6112.4707070707072"/>
    <n v="6398.0576131687239"/>
    <n v="0"/>
    <n v="0"/>
    <n v="0"/>
    <n v="0"/>
    <n v="92562.730263157893"/>
    <n v="94165.863636363632"/>
    <n v="73273.797752808983"/>
    <n v="75199.685393258434"/>
    <n v="65786.938650306751"/>
    <n v="68741.420689655177"/>
    <n v="55012.236363636366"/>
    <n v="57582.518518518518"/>
    <n v="0"/>
    <n v="0"/>
    <n v="0"/>
    <n v="0"/>
    <n v="74564.26094890511"/>
    <n v="77145.101694915254"/>
    <n v="152"/>
    <n v="154"/>
    <n v="178"/>
    <n v="178"/>
    <n v="163"/>
    <n v="145"/>
    <n v="55"/>
    <n v="54"/>
    <n v="0"/>
    <n v="0"/>
    <n v="0"/>
    <n v="0"/>
    <n v="548"/>
    <n v="531"/>
    <n v="14069535"/>
    <n v="14501543"/>
    <n v="13042735.999999998"/>
    <n v="13385544.000000002"/>
    <n v="10723271"/>
    <n v="9967506"/>
    <n v="3025673"/>
    <n v="3109456"/>
    <n v="0"/>
    <n v="0"/>
    <n v="0"/>
    <n v="0"/>
    <n v="40861215"/>
    <n v="40964049"/>
  </r>
  <r>
    <x v="12"/>
    <s v="The Citadel, the Military College of South Carolina "/>
    <m/>
    <n v="217864"/>
    <x v="3"/>
    <m/>
    <n v="65"/>
    <n v="67"/>
    <m/>
    <m/>
    <m/>
    <m/>
    <m/>
    <m/>
    <m/>
    <n v="62"/>
    <n v="59"/>
    <m/>
    <m/>
    <m/>
    <m/>
    <m/>
    <m/>
    <m/>
    <n v="49"/>
    <n v="51"/>
    <m/>
    <m/>
    <m/>
    <m/>
    <m/>
    <m/>
    <m/>
    <n v="16"/>
    <n v="13"/>
    <m/>
    <m/>
    <m/>
    <m/>
    <m/>
    <m/>
    <m/>
    <m/>
    <m/>
    <m/>
    <m/>
    <m/>
    <m/>
    <m/>
    <m/>
    <m/>
    <m/>
    <m/>
    <m/>
    <m/>
    <m/>
    <m/>
    <m/>
    <m/>
    <n v="5793681"/>
    <n v="6358887"/>
    <n v="4746556"/>
    <n v="4606153"/>
    <n v="3072597"/>
    <n v="3384715"/>
    <n v="810338"/>
    <n v="607607"/>
    <n v="0"/>
    <m/>
    <m/>
    <m/>
    <n v="585"/>
    <n v="603"/>
    <n v="558"/>
    <n v="531"/>
    <n v="441"/>
    <n v="459"/>
    <n v="144"/>
    <n v="117"/>
    <n v="0"/>
    <n v="0"/>
    <n v="0"/>
    <n v="0"/>
    <n v="9903.7282051282054"/>
    <n v="10545.417910447761"/>
    <n v="8506.3727598566311"/>
    <n v="8674.4877589453863"/>
    <n v="6967.3401360544221"/>
    <n v="7374.1067538126363"/>
    <n v="5627.3472222222226"/>
    <n v="5193.2222222222226"/>
    <n v="0"/>
    <n v="0"/>
    <n v="0"/>
    <n v="0"/>
    <n v="89133.553846153853"/>
    <n v="94908.761194029852"/>
    <n v="76557.354838709682"/>
    <n v="78070.389830508473"/>
    <n v="62706.0612244898"/>
    <n v="66366.96078431372"/>
    <n v="50646.125"/>
    <n v="46739"/>
    <n v="0"/>
    <n v="0"/>
    <n v="0"/>
    <n v="0"/>
    <n v="75120.6875"/>
    <n v="78722.957894736843"/>
    <n v="65"/>
    <n v="67"/>
    <n v="62"/>
    <n v="59"/>
    <n v="49"/>
    <n v="51"/>
    <n v="16"/>
    <n v="13"/>
    <n v="0"/>
    <n v="0"/>
    <n v="0"/>
    <n v="0"/>
    <n v="192"/>
    <n v="190"/>
    <n v="5793681"/>
    <n v="6358887"/>
    <n v="4746556"/>
    <n v="4606153"/>
    <n v="3072597"/>
    <n v="3384714.9999999995"/>
    <n v="810338"/>
    <n v="607607"/>
    <n v="0"/>
    <n v="0"/>
    <n v="0"/>
    <n v="0"/>
    <n v="14423172"/>
    <n v="14957362"/>
  </r>
  <r>
    <x v="12"/>
    <s v="Winthrop University "/>
    <m/>
    <n v="218964"/>
    <x v="3"/>
    <m/>
    <n v="70"/>
    <n v="69"/>
    <n v="18"/>
    <n v="19"/>
    <m/>
    <m/>
    <n v="1"/>
    <n v="1"/>
    <m/>
    <n v="79"/>
    <n v="70"/>
    <n v="11"/>
    <n v="10"/>
    <m/>
    <m/>
    <m/>
    <m/>
    <m/>
    <n v="72"/>
    <n v="78"/>
    <n v="3"/>
    <n v="3"/>
    <m/>
    <m/>
    <n v="1"/>
    <n v="1"/>
    <m/>
    <n v="22"/>
    <n v="24"/>
    <n v="1"/>
    <n v="1"/>
    <m/>
    <m/>
    <n v="2"/>
    <n v="3"/>
    <m/>
    <m/>
    <m/>
    <n v="1"/>
    <n v="1"/>
    <m/>
    <m/>
    <m/>
    <m/>
    <m/>
    <m/>
    <m/>
    <m/>
    <m/>
    <m/>
    <m/>
    <m/>
    <m/>
    <n v="7313875"/>
    <n v="7565073"/>
    <n v="6205953"/>
    <n v="5782962"/>
    <n v="4696730"/>
    <n v="5074507"/>
    <n v="1124081"/>
    <n v="1314192"/>
    <n v="35700"/>
    <n v="37686"/>
    <m/>
    <m/>
    <n v="822"/>
    <n v="823"/>
    <n v="821"/>
    <n v="730"/>
    <n v="690"/>
    <n v="744"/>
    <n v="232"/>
    <n v="262"/>
    <n v="10"/>
    <n v="10"/>
    <n v="0"/>
    <n v="0"/>
    <n v="8897.658150851581"/>
    <n v="9192.0692588092352"/>
    <n v="7559.0170523751522"/>
    <n v="7921.8657534246577"/>
    <n v="6806.855072463768"/>
    <n v="6820.5739247311831"/>
    <n v="4845.1767241379312"/>
    <n v="5016"/>
    <n v="3570"/>
    <n v="3768.6"/>
    <n v="0"/>
    <n v="0"/>
    <n v="80078.923357664229"/>
    <n v="82728.623329283117"/>
    <n v="68031.153471376369"/>
    <n v="71296.791780821921"/>
    <n v="61261.695652173912"/>
    <n v="61385.165322580651"/>
    <n v="43606.590517241377"/>
    <n v="45144"/>
    <n v="32130"/>
    <n v="33917.4"/>
    <n v="0"/>
    <n v="0"/>
    <n v="67715.343856769541"/>
    <n v="69279.013482941285"/>
    <n v="89"/>
    <n v="89"/>
    <n v="90"/>
    <n v="80"/>
    <n v="76"/>
    <n v="82"/>
    <n v="25"/>
    <n v="28"/>
    <n v="1"/>
    <n v="1"/>
    <n v="0"/>
    <n v="0"/>
    <n v="281"/>
    <n v="280"/>
    <n v="7127024.1788321165"/>
    <n v="7362847.4763061972"/>
    <n v="6122803.8124238728"/>
    <n v="5703743.3424657537"/>
    <n v="4655888.8695652178"/>
    <n v="5033583.5564516131"/>
    <n v="1090164.7629310344"/>
    <n v="1264032"/>
    <n v="32130"/>
    <n v="33917.4"/>
    <n v="0"/>
    <n v="0"/>
    <n v="19028011.62375224"/>
    <n v="19398123.775223561"/>
  </r>
  <r>
    <x v="12"/>
    <s v="Coastal Carolina University"/>
    <s v="Met the criteria for Four-Year 4 in 2016-17."/>
    <n v="218724"/>
    <x v="5"/>
    <m/>
    <n v="81"/>
    <n v="89"/>
    <m/>
    <m/>
    <m/>
    <m/>
    <n v="7"/>
    <n v="6"/>
    <m/>
    <n v="105"/>
    <n v="111"/>
    <m/>
    <m/>
    <n v="1"/>
    <n v="1"/>
    <n v="2"/>
    <n v="5"/>
    <m/>
    <n v="116"/>
    <n v="114"/>
    <m/>
    <m/>
    <m/>
    <m/>
    <m/>
    <m/>
    <m/>
    <n v="11"/>
    <n v="10"/>
    <m/>
    <m/>
    <m/>
    <m/>
    <n v="1"/>
    <n v="1"/>
    <m/>
    <n v="102"/>
    <n v="107"/>
    <m/>
    <m/>
    <m/>
    <n v="1"/>
    <n v="5"/>
    <n v="6"/>
    <m/>
    <m/>
    <m/>
    <m/>
    <m/>
    <m/>
    <m/>
    <m/>
    <m/>
    <n v="8513029"/>
    <n v="9492930"/>
    <n v="7499484"/>
    <n v="8829470"/>
    <n v="6111388"/>
    <n v="7589870"/>
    <n v="584430"/>
    <n v="559581"/>
    <n v="4320300"/>
    <n v="5570893"/>
    <m/>
    <m/>
    <n v="813"/>
    <n v="873"/>
    <n v="980"/>
    <n v="1070"/>
    <n v="1044"/>
    <n v="1026"/>
    <n v="111"/>
    <n v="102"/>
    <n v="978"/>
    <n v="1046"/>
    <n v="0"/>
    <n v="0"/>
    <n v="10471.130381303814"/>
    <n v="10873.917525773197"/>
    <n v="7652.534693877551"/>
    <n v="8251.8411214953267"/>
    <n v="5853.8199233716477"/>
    <n v="7397.5341130604293"/>
    <n v="5265.135135135135"/>
    <n v="5486.088235294118"/>
    <n v="4417.4846625766868"/>
    <n v="5325.9015296367115"/>
    <n v="0"/>
    <n v="0"/>
    <n v="94240.173431734322"/>
    <n v="97865.257731958773"/>
    <n v="68872.812244897956"/>
    <n v="74266.570093457936"/>
    <n v="52684.379310344826"/>
    <n v="66577.807017543862"/>
    <n v="47386.216216216213"/>
    <n v="49374.794117647063"/>
    <n v="39757.361963190182"/>
    <n v="47933.113766730406"/>
    <n v="0"/>
    <n v="0"/>
    <n v="61868.815102314489"/>
    <n v="70030.500865126494"/>
    <n v="88"/>
    <n v="95"/>
    <n v="108"/>
    <n v="117"/>
    <n v="116"/>
    <n v="114"/>
    <n v="12"/>
    <n v="11"/>
    <n v="107"/>
    <n v="114"/>
    <n v="0"/>
    <n v="0"/>
    <n v="431"/>
    <n v="451"/>
    <n v="8293135.2619926203"/>
    <n v="9297199.4845360834"/>
    <n v="7438263.7224489795"/>
    <n v="8689188.7009345777"/>
    <n v="6111388"/>
    <n v="7589870"/>
    <n v="568634.59459459456"/>
    <n v="543122.73529411771"/>
    <n v="4254037.7300613495"/>
    <n v="5464374.969407266"/>
    <n v="0"/>
    <n v="0"/>
    <n v="26665459.309097543"/>
    <n v="31583755.890172049"/>
  </r>
  <r>
    <x v="12"/>
    <s v="Francis Marion University "/>
    <m/>
    <n v="218061"/>
    <x v="5"/>
    <m/>
    <n v="48"/>
    <n v="52"/>
    <n v="2"/>
    <n v="4"/>
    <n v="2"/>
    <n v="4"/>
    <n v="6"/>
    <n v="4"/>
    <m/>
    <n v="59"/>
    <n v="53"/>
    <m/>
    <n v="1"/>
    <n v="3"/>
    <n v="2"/>
    <m/>
    <n v="1"/>
    <m/>
    <n v="65"/>
    <n v="66"/>
    <m/>
    <m/>
    <m/>
    <m/>
    <n v="1"/>
    <n v="4"/>
    <m/>
    <n v="14"/>
    <n v="14"/>
    <m/>
    <m/>
    <m/>
    <m/>
    <m/>
    <m/>
    <m/>
    <m/>
    <m/>
    <m/>
    <m/>
    <m/>
    <m/>
    <m/>
    <m/>
    <m/>
    <m/>
    <m/>
    <m/>
    <m/>
    <m/>
    <m/>
    <m/>
    <m/>
    <n v="5200224"/>
    <n v="5538459"/>
    <n v="4154920"/>
    <n v="3968634"/>
    <n v="3638142"/>
    <n v="3976216"/>
    <n v="757543"/>
    <n v="730985"/>
    <m/>
    <m/>
    <m/>
    <m/>
    <n v="546"/>
    <n v="600"/>
    <n v="564"/>
    <n v="521"/>
    <n v="597"/>
    <n v="642"/>
    <n v="126"/>
    <n v="126"/>
    <n v="0"/>
    <n v="0"/>
    <n v="0"/>
    <n v="0"/>
    <n v="9524.2197802197807"/>
    <n v="9230.7649999999994"/>
    <n v="7366.8794326241132"/>
    <n v="7617.3397312859888"/>
    <n v="6094.0402010050248"/>
    <n v="6193.4828660436133"/>
    <n v="6012.2460317460318"/>
    <n v="5801.4682539682535"/>
    <n v="0"/>
    <n v="0"/>
    <n v="0"/>
    <n v="0"/>
    <n v="85717.978021978022"/>
    <n v="83076.884999999995"/>
    <n v="66301.914893617024"/>
    <n v="68556.057581573899"/>
    <n v="54846.361809045222"/>
    <n v="55741.345794392517"/>
    <n v="54110.21428571429"/>
    <n v="52213.214285714283"/>
    <n v="0"/>
    <n v="0"/>
    <n v="0"/>
    <n v="0"/>
    <n v="67298.821640379829"/>
    <n v="67597.537208571652"/>
    <n v="58"/>
    <n v="64"/>
    <n v="62"/>
    <n v="57"/>
    <n v="66"/>
    <n v="70"/>
    <n v="14"/>
    <n v="14"/>
    <n v="0"/>
    <n v="0"/>
    <n v="0"/>
    <n v="0"/>
    <n v="200"/>
    <n v="205"/>
    <n v="4971642.7252747249"/>
    <n v="5316920.6399999997"/>
    <n v="4110718.7234042557"/>
    <n v="3907695.2821497121"/>
    <n v="3619859.8793969848"/>
    <n v="3901894.2056074762"/>
    <n v="757543"/>
    <n v="730985"/>
    <n v="0"/>
    <n v="0"/>
    <n v="0"/>
    <n v="0"/>
    <n v="13459764.328075966"/>
    <n v="13857495.127757188"/>
  </r>
  <r>
    <x v="12"/>
    <s v="South Carolina State University "/>
    <m/>
    <n v="218733"/>
    <x v="5"/>
    <m/>
    <n v="35"/>
    <n v="35"/>
    <m/>
    <n v="1"/>
    <m/>
    <m/>
    <n v="1"/>
    <n v="2"/>
    <m/>
    <n v="43"/>
    <n v="43"/>
    <m/>
    <m/>
    <m/>
    <m/>
    <n v="2"/>
    <n v="1"/>
    <m/>
    <n v="31"/>
    <n v="33"/>
    <n v="2"/>
    <n v="2"/>
    <m/>
    <m/>
    <m/>
    <m/>
    <m/>
    <n v="15"/>
    <n v="18"/>
    <n v="1"/>
    <m/>
    <m/>
    <m/>
    <n v="3"/>
    <n v="2"/>
    <m/>
    <m/>
    <m/>
    <m/>
    <m/>
    <m/>
    <m/>
    <m/>
    <m/>
    <m/>
    <m/>
    <m/>
    <m/>
    <m/>
    <m/>
    <m/>
    <m/>
    <m/>
    <n v="2597013"/>
    <n v="2883363"/>
    <n v="2916459"/>
    <n v="2906797"/>
    <n v="1990672"/>
    <n v="2145671"/>
    <n v="959525"/>
    <n v="1026445"/>
    <m/>
    <m/>
    <m/>
    <m/>
    <n v="327"/>
    <n v="349"/>
    <n v="411"/>
    <n v="399"/>
    <n v="299"/>
    <n v="317"/>
    <n v="181"/>
    <n v="186"/>
    <n v="0"/>
    <n v="0"/>
    <n v="0"/>
    <n v="0"/>
    <n v="7941.9357798165138"/>
    <n v="8261.7851002865336"/>
    <n v="7096.0072992700734"/>
    <n v="7285.2055137844609"/>
    <n v="6657.7658862876251"/>
    <n v="6768.6782334384861"/>
    <n v="5301.2430939226515"/>
    <n v="5518.5215053763441"/>
    <n v="0"/>
    <n v="0"/>
    <n v="0"/>
    <n v="0"/>
    <n v="71477.422018348618"/>
    <n v="74356.065902578805"/>
    <n v="63864.065693430661"/>
    <n v="65566.849624060153"/>
    <n v="59919.892976588628"/>
    <n v="60918.104100946373"/>
    <n v="47711.187845303866"/>
    <n v="49666.693548387098"/>
    <n v="0"/>
    <n v="0"/>
    <n v="0"/>
    <n v="0"/>
    <n v="62638.640497391949"/>
    <n v="64495.908045675242"/>
    <n v="36"/>
    <n v="38"/>
    <n v="45"/>
    <n v="44"/>
    <n v="33"/>
    <n v="35"/>
    <n v="19"/>
    <n v="20"/>
    <n v="0"/>
    <n v="0"/>
    <n v="0"/>
    <n v="0"/>
    <n v="133"/>
    <n v="137"/>
    <n v="2573187.1926605501"/>
    <n v="2825530.5042979945"/>
    <n v="2873882.9562043799"/>
    <n v="2884941.3834586469"/>
    <n v="1977356.4682274247"/>
    <n v="2132133.6435331232"/>
    <n v="906512.56906077347"/>
    <n v="993333.87096774194"/>
    <n v="0"/>
    <n v="0"/>
    <n v="0"/>
    <n v="0"/>
    <n v="8330939.1861531287"/>
    <n v="8835939.4022575077"/>
  </r>
  <r>
    <x v="12"/>
    <s v="Lander University"/>
    <m/>
    <n v="218229"/>
    <x v="6"/>
    <m/>
    <n v="26"/>
    <n v="20"/>
    <m/>
    <m/>
    <m/>
    <m/>
    <n v="1"/>
    <m/>
    <m/>
    <n v="38"/>
    <n v="35"/>
    <m/>
    <m/>
    <m/>
    <m/>
    <n v="2"/>
    <n v="1"/>
    <m/>
    <n v="34"/>
    <n v="47"/>
    <m/>
    <m/>
    <m/>
    <m/>
    <m/>
    <m/>
    <m/>
    <n v="5"/>
    <n v="9"/>
    <m/>
    <m/>
    <m/>
    <m/>
    <m/>
    <m/>
    <m/>
    <n v="20"/>
    <n v="15"/>
    <n v="1"/>
    <n v="1"/>
    <m/>
    <m/>
    <n v="2"/>
    <m/>
    <m/>
    <m/>
    <m/>
    <m/>
    <m/>
    <m/>
    <m/>
    <m/>
    <m/>
    <n v="1783638"/>
    <n v="1325516"/>
    <n v="2351417"/>
    <n v="2215267"/>
    <n v="1804970"/>
    <n v="2620348"/>
    <n v="188723"/>
    <n v="254427"/>
    <n v="1087750"/>
    <n v="683118"/>
    <m/>
    <m/>
    <n v="246"/>
    <n v="180"/>
    <n v="366"/>
    <n v="327"/>
    <n v="306"/>
    <n v="423"/>
    <n v="45"/>
    <n v="81"/>
    <n v="214"/>
    <n v="145"/>
    <n v="0"/>
    <n v="0"/>
    <n v="7250.5609756097565"/>
    <n v="7363.9777777777781"/>
    <n v="6424.6366120218581"/>
    <n v="6774.5168195718652"/>
    <n v="5898.5947712418301"/>
    <n v="6194.6761229314425"/>
    <n v="4193.8444444444449"/>
    <n v="3141.0740740740739"/>
    <n v="5082.9439252336451"/>
    <n v="4711.1586206896554"/>
    <n v="0"/>
    <n v="0"/>
    <n v="65255.048780487807"/>
    <n v="66275.8"/>
    <n v="57821.729508196724"/>
    <n v="60970.651376146787"/>
    <n v="53087.352941176468"/>
    <n v="55752.085106382983"/>
    <n v="37744.600000000006"/>
    <n v="28269.666666666664"/>
    <n v="45746.495327102806"/>
    <n v="42400.427586206897"/>
    <n v="0"/>
    <n v="0"/>
    <n v="55198.588293987639"/>
    <n v="55262.822585317139"/>
    <n v="27"/>
    <n v="20"/>
    <n v="40"/>
    <n v="36"/>
    <n v="34"/>
    <n v="47"/>
    <n v="5"/>
    <n v="9"/>
    <n v="23"/>
    <n v="16"/>
    <n v="0"/>
    <n v="0"/>
    <n v="129"/>
    <n v="128"/>
    <n v="1761886.3170731708"/>
    <n v="1325516"/>
    <n v="2312869.180327869"/>
    <n v="2194943.4495412842"/>
    <n v="1804970"/>
    <n v="2620348"/>
    <n v="188723.00000000003"/>
    <n v="254426.99999999997"/>
    <n v="1052169.3925233646"/>
    <n v="678406.84137931035"/>
    <n v="0"/>
    <n v="0"/>
    <n v="7120617.8899244051"/>
    <n v="7073641.2909205938"/>
  </r>
  <r>
    <x v="12"/>
    <s v="University of South Carolina-Aiken"/>
    <m/>
    <n v="218645"/>
    <x v="6"/>
    <m/>
    <n v="23"/>
    <n v="24"/>
    <m/>
    <m/>
    <n v="3"/>
    <n v="6"/>
    <n v="2"/>
    <n v="5"/>
    <m/>
    <n v="30"/>
    <n v="34"/>
    <m/>
    <m/>
    <n v="2"/>
    <n v="1"/>
    <n v="1"/>
    <n v="4"/>
    <m/>
    <n v="27"/>
    <n v="45"/>
    <m/>
    <m/>
    <n v="1"/>
    <n v="1"/>
    <m/>
    <n v="1"/>
    <m/>
    <n v="32"/>
    <n v="32"/>
    <m/>
    <m/>
    <m/>
    <m/>
    <n v="2"/>
    <n v="1"/>
    <m/>
    <m/>
    <m/>
    <m/>
    <m/>
    <m/>
    <m/>
    <m/>
    <m/>
    <m/>
    <m/>
    <m/>
    <m/>
    <m/>
    <m/>
    <m/>
    <m/>
    <m/>
    <n v="2237754"/>
    <n v="2998201"/>
    <n v="2082403"/>
    <n v="2588305"/>
    <n v="1624259"/>
    <n v="2776767"/>
    <n v="1577377"/>
    <n v="1589467"/>
    <m/>
    <m/>
    <m/>
    <m/>
    <n v="264"/>
    <n v="342"/>
    <n v="304"/>
    <n v="365"/>
    <n v="254"/>
    <n v="428"/>
    <n v="312"/>
    <n v="300"/>
    <n v="0"/>
    <n v="0"/>
    <n v="0"/>
    <n v="0"/>
    <n v="8476.3409090909099"/>
    <n v="8766.6695906432742"/>
    <n v="6850.0098684210525"/>
    <n v="7091.2465753424658"/>
    <n v="6394.7204724409448"/>
    <n v="6487.7733644859809"/>
    <n v="5055.6955128205127"/>
    <n v="5298.2233333333334"/>
    <n v="0"/>
    <n v="0"/>
    <n v="0"/>
    <n v="0"/>
    <n v="76287.068181818191"/>
    <n v="78900.026315789466"/>
    <n v="61650.088815789473"/>
    <n v="63821.219178082189"/>
    <n v="57552.484251968504"/>
    <n v="58389.960280373831"/>
    <n v="45501.259615384617"/>
    <n v="47684.01"/>
    <n v="0"/>
    <n v="0"/>
    <n v="0"/>
    <n v="0"/>
    <n v="59585.392081220787"/>
    <n v="62132.655403736397"/>
    <n v="28"/>
    <n v="35"/>
    <n v="33"/>
    <n v="39"/>
    <n v="28"/>
    <n v="47"/>
    <n v="34"/>
    <n v="33"/>
    <n v="0"/>
    <n v="0"/>
    <n v="0"/>
    <n v="0"/>
    <n v="123"/>
    <n v="154"/>
    <n v="2136037.9090909092"/>
    <n v="2761500.9210526315"/>
    <n v="2034452.9309210526"/>
    <n v="2489027.5479452051"/>
    <n v="1611469.5590551181"/>
    <n v="2744328.1331775701"/>
    <n v="1547042.826923077"/>
    <n v="1573572.33"/>
    <n v="0"/>
    <n v="0"/>
    <n v="0"/>
    <n v="0"/>
    <n v="7329003.2259901566"/>
    <n v="9568428.9321754053"/>
  </r>
  <r>
    <x v="12"/>
    <s v="University of South Carolina-Beaufort"/>
    <m/>
    <n v="218654"/>
    <x v="6"/>
    <m/>
    <n v="6"/>
    <n v="8"/>
    <m/>
    <m/>
    <n v="2"/>
    <n v="6"/>
    <m/>
    <m/>
    <m/>
    <n v="17"/>
    <n v="16"/>
    <m/>
    <m/>
    <n v="2"/>
    <n v="5"/>
    <m/>
    <m/>
    <m/>
    <n v="18"/>
    <n v="34"/>
    <m/>
    <m/>
    <m/>
    <n v="1"/>
    <m/>
    <m/>
    <m/>
    <n v="21"/>
    <n v="25"/>
    <m/>
    <m/>
    <n v="2"/>
    <n v="2"/>
    <m/>
    <m/>
    <m/>
    <m/>
    <m/>
    <m/>
    <m/>
    <m/>
    <m/>
    <m/>
    <m/>
    <m/>
    <m/>
    <m/>
    <m/>
    <m/>
    <m/>
    <m/>
    <m/>
    <m/>
    <n v="670072"/>
    <n v="1294932"/>
    <n v="1252206"/>
    <n v="1603639"/>
    <n v="1015911"/>
    <n v="2085040"/>
    <n v="1151245"/>
    <n v="1430210"/>
    <m/>
    <m/>
    <m/>
    <m/>
    <n v="76"/>
    <n v="138"/>
    <n v="175"/>
    <n v="199"/>
    <n v="162"/>
    <n v="317"/>
    <n v="211"/>
    <n v="247"/>
    <n v="0"/>
    <n v="0"/>
    <n v="0"/>
    <n v="0"/>
    <n v="8816.7368421052633"/>
    <n v="9383.565217391304"/>
    <n v="7155.4628571428575"/>
    <n v="8058.4874371859296"/>
    <n v="6271.0555555555557"/>
    <n v="6577.4132492113567"/>
    <n v="5456.1374407582935"/>
    <n v="5790.3238866396759"/>
    <n v="0"/>
    <n v="0"/>
    <n v="0"/>
    <n v="0"/>
    <n v="79350.631578947374"/>
    <n v="84452.086956521729"/>
    <n v="64399.165714285715"/>
    <n v="72526.38693467337"/>
    <n v="56439.5"/>
    <n v="59196.719242902211"/>
    <n v="49105.236966824639"/>
    <n v="52112.914979757086"/>
    <n v="0"/>
    <n v="0"/>
    <n v="0"/>
    <n v="0"/>
    <n v="58878.244874117263"/>
    <n v="63755.847638911997"/>
    <n v="8"/>
    <n v="14"/>
    <n v="19"/>
    <n v="21"/>
    <n v="18"/>
    <n v="35"/>
    <n v="23"/>
    <n v="27"/>
    <n v="0"/>
    <n v="0"/>
    <n v="0"/>
    <n v="0"/>
    <n v="68"/>
    <n v="97"/>
    <n v="634805.05263157899"/>
    <n v="1182329.2173913042"/>
    <n v="1223584.1485714286"/>
    <n v="1523054.1256281408"/>
    <n v="1015911"/>
    <n v="2071885.1735015775"/>
    <n v="1129420.4502369666"/>
    <n v="1407048.7044534413"/>
    <n v="0"/>
    <n v="0"/>
    <n v="0"/>
    <n v="0"/>
    <n v="4003720.6514399741"/>
    <n v="6184317.220974464"/>
  </r>
  <r>
    <x v="12"/>
    <s v="University of South Carolina-Upstate"/>
    <m/>
    <n v="218742"/>
    <x v="6"/>
    <m/>
    <n v="26"/>
    <n v="32"/>
    <m/>
    <m/>
    <m/>
    <m/>
    <n v="1"/>
    <n v="3"/>
    <m/>
    <n v="49"/>
    <n v="54"/>
    <m/>
    <m/>
    <n v="3"/>
    <n v="3"/>
    <n v="1"/>
    <n v="1"/>
    <m/>
    <n v="37"/>
    <n v="65"/>
    <m/>
    <m/>
    <n v="2"/>
    <n v="2"/>
    <m/>
    <m/>
    <m/>
    <n v="67"/>
    <n v="71"/>
    <m/>
    <m/>
    <n v="3"/>
    <n v="2"/>
    <n v="3"/>
    <n v="2"/>
    <m/>
    <m/>
    <m/>
    <m/>
    <m/>
    <m/>
    <m/>
    <n v="1"/>
    <m/>
    <m/>
    <m/>
    <m/>
    <m/>
    <m/>
    <m/>
    <m/>
    <m/>
    <m/>
    <n v="1948486"/>
    <n v="2659885"/>
    <n v="3311402"/>
    <n v="3722217"/>
    <n v="2239394"/>
    <n v="3982066"/>
    <n v="3556900"/>
    <n v="3692188"/>
    <n v="45900"/>
    <m/>
    <m/>
    <m/>
    <n v="246"/>
    <n v="324"/>
    <n v="486"/>
    <n v="531"/>
    <n v="355"/>
    <n v="607"/>
    <n v="672"/>
    <n v="685"/>
    <n v="12"/>
    <n v="0"/>
    <n v="0"/>
    <n v="0"/>
    <n v="7920.6747967479678"/>
    <n v="8209.5216049382725"/>
    <n v="6813.5843621399181"/>
    <n v="7009.8248587570624"/>
    <n v="6308.1521126760563"/>
    <n v="6560.2405271828666"/>
    <n v="5293.0059523809523"/>
    <n v="5390.0554744525543"/>
    <n v="3825"/>
    <n v="0"/>
    <n v="0"/>
    <n v="0"/>
    <n v="71286.073170731717"/>
    <n v="73885.694444444453"/>
    <n v="61322.259259259263"/>
    <n v="63088.423728813563"/>
    <n v="56773.369014084506"/>
    <n v="59042.164744645801"/>
    <n v="47637.053571428572"/>
    <n v="48510.499270072993"/>
    <n v="34425"/>
    <n v="0"/>
    <n v="0"/>
    <n v="0"/>
    <n v="56481.321339969327"/>
    <n v="58890.384531802076"/>
    <n v="27"/>
    <n v="35"/>
    <n v="53"/>
    <n v="58"/>
    <n v="39"/>
    <n v="67"/>
    <n v="73"/>
    <n v="75"/>
    <n v="1"/>
    <n v="0"/>
    <n v="0"/>
    <n v="0"/>
    <n v="193"/>
    <n v="235"/>
    <n v="1924723.9756097563"/>
    <n v="2585999.305555556"/>
    <n v="3250079.7407407411"/>
    <n v="3659128.5762711866"/>
    <n v="2214161.3915492957"/>
    <n v="3955825.0378912687"/>
    <n v="3477504.9107142859"/>
    <n v="3638287.4452554747"/>
    <n v="34425"/>
    <n v="0"/>
    <n v="0"/>
    <n v="0"/>
    <n v="10900895.01861408"/>
    <n v="13839240.364973487"/>
  </r>
  <r>
    <x v="12"/>
    <s v="Florence-Darlington Technical College "/>
    <s v="Met the criteria for Two-Year 2 in 2015-16 and 2016-17."/>
    <n v="218025"/>
    <x v="8"/>
    <m/>
    <m/>
    <m/>
    <m/>
    <m/>
    <m/>
    <m/>
    <m/>
    <m/>
    <m/>
    <m/>
    <m/>
    <m/>
    <m/>
    <m/>
    <m/>
    <m/>
    <m/>
    <m/>
    <m/>
    <m/>
    <m/>
    <m/>
    <m/>
    <m/>
    <m/>
    <m/>
    <m/>
    <m/>
    <m/>
    <m/>
    <m/>
    <m/>
    <m/>
    <m/>
    <m/>
    <m/>
    <n v="97"/>
    <n v="99"/>
    <m/>
    <m/>
    <m/>
    <m/>
    <m/>
    <m/>
    <m/>
    <m/>
    <m/>
    <m/>
    <m/>
    <m/>
    <m/>
    <m/>
    <m/>
    <m/>
    <m/>
    <m/>
    <m/>
    <m/>
    <m/>
    <m/>
    <m/>
    <n v="5047465"/>
    <n v="5204154"/>
    <m/>
    <m/>
    <n v="0"/>
    <n v="0"/>
    <n v="0"/>
    <n v="0"/>
    <n v="0"/>
    <n v="0"/>
    <n v="0"/>
    <n v="0"/>
    <n v="873"/>
    <n v="891"/>
    <n v="0"/>
    <n v="0"/>
    <n v="0"/>
    <n v="0"/>
    <n v="0"/>
    <n v="0"/>
    <n v="0"/>
    <n v="0"/>
    <n v="0"/>
    <n v="0"/>
    <n v="5781.7468499427259"/>
    <n v="5840.8013468013469"/>
    <n v="0"/>
    <n v="0"/>
    <n v="0"/>
    <n v="0"/>
    <n v="0"/>
    <n v="0"/>
    <n v="0"/>
    <n v="0"/>
    <n v="0"/>
    <n v="0"/>
    <n v="52035.721649484534"/>
    <n v="52567.21212121212"/>
    <n v="0"/>
    <n v="0"/>
    <n v="52035.721649484534"/>
    <n v="52567.21212121212"/>
    <n v="0"/>
    <n v="0"/>
    <n v="0"/>
    <n v="0"/>
    <n v="0"/>
    <n v="0"/>
    <n v="0"/>
    <n v="0"/>
    <n v="97"/>
    <n v="99"/>
    <n v="0"/>
    <n v="0"/>
    <n v="97"/>
    <n v="99"/>
    <n v="0"/>
    <n v="0"/>
    <n v="0"/>
    <n v="0"/>
    <n v="0"/>
    <n v="0"/>
    <n v="0"/>
    <n v="0"/>
    <n v="5047465"/>
    <n v="5204154"/>
    <n v="0"/>
    <n v="0"/>
    <n v="5047465"/>
    <n v="5204154"/>
  </r>
  <r>
    <x v="12"/>
    <s v="Greenville Technical College "/>
    <m/>
    <n v="218113"/>
    <x v="8"/>
    <m/>
    <m/>
    <m/>
    <m/>
    <m/>
    <m/>
    <m/>
    <m/>
    <m/>
    <m/>
    <m/>
    <m/>
    <m/>
    <m/>
    <m/>
    <m/>
    <m/>
    <m/>
    <m/>
    <m/>
    <m/>
    <m/>
    <m/>
    <m/>
    <m/>
    <m/>
    <m/>
    <m/>
    <m/>
    <m/>
    <m/>
    <m/>
    <m/>
    <m/>
    <m/>
    <m/>
    <m/>
    <n v="336"/>
    <n v="324"/>
    <m/>
    <m/>
    <m/>
    <m/>
    <m/>
    <m/>
    <m/>
    <m/>
    <m/>
    <m/>
    <m/>
    <m/>
    <m/>
    <m/>
    <m/>
    <m/>
    <m/>
    <m/>
    <m/>
    <m/>
    <m/>
    <m/>
    <m/>
    <n v="15857426"/>
    <n v="15575396"/>
    <m/>
    <m/>
    <n v="0"/>
    <n v="0"/>
    <n v="0"/>
    <n v="0"/>
    <n v="0"/>
    <n v="0"/>
    <n v="0"/>
    <n v="0"/>
    <n v="3024"/>
    <n v="2916"/>
    <n v="0"/>
    <n v="0"/>
    <n v="0"/>
    <n v="0"/>
    <n v="0"/>
    <n v="0"/>
    <n v="0"/>
    <n v="0"/>
    <n v="0"/>
    <n v="0"/>
    <n v="5243.8578042328045"/>
    <n v="5341.3566529492455"/>
    <n v="0"/>
    <n v="0"/>
    <n v="0"/>
    <n v="0"/>
    <n v="0"/>
    <n v="0"/>
    <n v="0"/>
    <n v="0"/>
    <n v="0"/>
    <n v="0"/>
    <n v="47194.720238095237"/>
    <n v="48072.209876543209"/>
    <n v="0"/>
    <n v="0"/>
    <n v="47194.720238095237"/>
    <n v="48072.209876543209"/>
    <n v="0"/>
    <n v="0"/>
    <n v="0"/>
    <n v="0"/>
    <n v="0"/>
    <n v="0"/>
    <n v="0"/>
    <n v="0"/>
    <n v="336"/>
    <n v="324"/>
    <n v="0"/>
    <n v="0"/>
    <n v="336"/>
    <n v="324"/>
    <n v="0"/>
    <n v="0"/>
    <n v="0"/>
    <n v="0"/>
    <n v="0"/>
    <n v="0"/>
    <n v="0"/>
    <n v="0"/>
    <n v="15857426"/>
    <n v="15575396"/>
    <n v="0"/>
    <n v="0"/>
    <n v="15857426"/>
    <n v="15575396"/>
  </r>
  <r>
    <x v="12"/>
    <s v="Horry-Georgetown Technical College "/>
    <m/>
    <n v="218140"/>
    <x v="8"/>
    <m/>
    <m/>
    <m/>
    <m/>
    <m/>
    <m/>
    <m/>
    <m/>
    <m/>
    <m/>
    <m/>
    <m/>
    <m/>
    <m/>
    <m/>
    <m/>
    <m/>
    <m/>
    <m/>
    <m/>
    <m/>
    <m/>
    <m/>
    <m/>
    <m/>
    <m/>
    <m/>
    <m/>
    <m/>
    <m/>
    <m/>
    <m/>
    <m/>
    <m/>
    <m/>
    <m/>
    <m/>
    <n v="165"/>
    <n v="162"/>
    <m/>
    <m/>
    <m/>
    <m/>
    <m/>
    <m/>
    <m/>
    <m/>
    <m/>
    <m/>
    <m/>
    <m/>
    <m/>
    <m/>
    <m/>
    <m/>
    <m/>
    <m/>
    <m/>
    <m/>
    <m/>
    <m/>
    <m/>
    <n v="8309764"/>
    <n v="8446562"/>
    <m/>
    <m/>
    <n v="0"/>
    <n v="0"/>
    <n v="0"/>
    <n v="0"/>
    <n v="0"/>
    <n v="0"/>
    <n v="0"/>
    <n v="0"/>
    <n v="1485"/>
    <n v="1458"/>
    <n v="0"/>
    <n v="0"/>
    <n v="0"/>
    <n v="0"/>
    <n v="0"/>
    <n v="0"/>
    <n v="0"/>
    <n v="0"/>
    <n v="0"/>
    <n v="0"/>
    <n v="5595.8006734006731"/>
    <n v="5793.2524005486966"/>
    <n v="0"/>
    <n v="0"/>
    <n v="0"/>
    <n v="0"/>
    <n v="0"/>
    <n v="0"/>
    <n v="0"/>
    <n v="0"/>
    <n v="0"/>
    <n v="0"/>
    <n v="50362.206060606055"/>
    <n v="52139.271604938273"/>
    <n v="0"/>
    <n v="0"/>
    <n v="50362.206060606055"/>
    <n v="52139.271604938273"/>
    <n v="0"/>
    <n v="0"/>
    <n v="0"/>
    <n v="0"/>
    <n v="0"/>
    <n v="0"/>
    <n v="0"/>
    <n v="0"/>
    <n v="165"/>
    <n v="162"/>
    <n v="0"/>
    <n v="0"/>
    <n v="165"/>
    <n v="162"/>
    <n v="0"/>
    <n v="0"/>
    <n v="0"/>
    <n v="0"/>
    <n v="0"/>
    <n v="0"/>
    <n v="0"/>
    <n v="0"/>
    <n v="8309763.9999999991"/>
    <n v="8446562"/>
    <n v="0"/>
    <n v="0"/>
    <n v="8309763.9999999991"/>
    <n v="8446562"/>
  </r>
  <r>
    <x v="12"/>
    <s v="Midlands Technical College "/>
    <m/>
    <n v="218353"/>
    <x v="8"/>
    <m/>
    <m/>
    <m/>
    <m/>
    <m/>
    <m/>
    <m/>
    <m/>
    <m/>
    <m/>
    <m/>
    <m/>
    <m/>
    <m/>
    <m/>
    <m/>
    <m/>
    <m/>
    <m/>
    <m/>
    <m/>
    <m/>
    <m/>
    <m/>
    <m/>
    <m/>
    <m/>
    <m/>
    <m/>
    <m/>
    <m/>
    <m/>
    <m/>
    <m/>
    <m/>
    <m/>
    <m/>
    <n v="232"/>
    <n v="227"/>
    <m/>
    <m/>
    <m/>
    <m/>
    <m/>
    <m/>
    <m/>
    <m/>
    <m/>
    <m/>
    <m/>
    <m/>
    <m/>
    <m/>
    <m/>
    <m/>
    <m/>
    <m/>
    <m/>
    <m/>
    <m/>
    <m/>
    <m/>
    <n v="12740178"/>
    <n v="12762163"/>
    <m/>
    <m/>
    <n v="0"/>
    <n v="0"/>
    <n v="0"/>
    <n v="0"/>
    <n v="0"/>
    <n v="0"/>
    <n v="0"/>
    <n v="0"/>
    <n v="2088"/>
    <n v="2043"/>
    <n v="0"/>
    <n v="0"/>
    <n v="0"/>
    <n v="0"/>
    <n v="0"/>
    <n v="0"/>
    <n v="0"/>
    <n v="0"/>
    <n v="0"/>
    <n v="0"/>
    <n v="6101.6178160919544"/>
    <n v="6246.7758198727361"/>
    <n v="0"/>
    <n v="0"/>
    <n v="0"/>
    <n v="0"/>
    <n v="0"/>
    <n v="0"/>
    <n v="0"/>
    <n v="0"/>
    <n v="0"/>
    <n v="0"/>
    <n v="54914.560344827587"/>
    <n v="56220.982378854627"/>
    <n v="0"/>
    <n v="0"/>
    <n v="54914.560344827587"/>
    <n v="56220.982378854627"/>
    <n v="0"/>
    <n v="0"/>
    <n v="0"/>
    <n v="0"/>
    <n v="0"/>
    <n v="0"/>
    <n v="0"/>
    <n v="0"/>
    <n v="232"/>
    <n v="227"/>
    <n v="0"/>
    <n v="0"/>
    <n v="232"/>
    <n v="227"/>
    <n v="0"/>
    <n v="0"/>
    <n v="0"/>
    <n v="0"/>
    <n v="0"/>
    <n v="0"/>
    <n v="0"/>
    <n v="0"/>
    <n v="12740178"/>
    <n v="12762163"/>
    <n v="0"/>
    <n v="0"/>
    <n v="12740178"/>
    <n v="12762163"/>
  </r>
  <r>
    <x v="12"/>
    <s v="Piedmont Technical College "/>
    <s v="Reclassified: Met the criteria for Two-Year 2 in 2014-15, 2015-16, and 2016-17."/>
    <n v="218520"/>
    <x v="7"/>
    <m/>
    <m/>
    <m/>
    <m/>
    <m/>
    <m/>
    <m/>
    <m/>
    <m/>
    <m/>
    <m/>
    <m/>
    <m/>
    <m/>
    <m/>
    <m/>
    <m/>
    <m/>
    <m/>
    <m/>
    <m/>
    <m/>
    <m/>
    <m/>
    <m/>
    <m/>
    <m/>
    <m/>
    <m/>
    <m/>
    <m/>
    <m/>
    <m/>
    <m/>
    <m/>
    <m/>
    <m/>
    <n v="121"/>
    <n v="113"/>
    <m/>
    <m/>
    <m/>
    <m/>
    <m/>
    <m/>
    <m/>
    <m/>
    <m/>
    <m/>
    <m/>
    <m/>
    <m/>
    <m/>
    <m/>
    <m/>
    <m/>
    <m/>
    <m/>
    <m/>
    <m/>
    <m/>
    <m/>
    <n v="5498330"/>
    <n v="5290339"/>
    <m/>
    <m/>
    <n v="0"/>
    <n v="0"/>
    <n v="0"/>
    <n v="0"/>
    <n v="0"/>
    <n v="0"/>
    <n v="0"/>
    <n v="0"/>
    <n v="1089"/>
    <n v="1017"/>
    <n v="0"/>
    <n v="0"/>
    <n v="0"/>
    <n v="0"/>
    <n v="0"/>
    <n v="0"/>
    <n v="0"/>
    <n v="0"/>
    <n v="0"/>
    <n v="0"/>
    <n v="5048.9715335169876"/>
    <n v="5201.9065880039334"/>
    <n v="0"/>
    <n v="0"/>
    <n v="0"/>
    <n v="0"/>
    <n v="0"/>
    <n v="0"/>
    <n v="0"/>
    <n v="0"/>
    <n v="0"/>
    <n v="0"/>
    <n v="45440.74380165289"/>
    <n v="46817.159292035401"/>
    <n v="0"/>
    <n v="0"/>
    <n v="45440.74380165289"/>
    <n v="46817.159292035401"/>
    <n v="0"/>
    <n v="0"/>
    <n v="0"/>
    <n v="0"/>
    <n v="0"/>
    <n v="0"/>
    <n v="0"/>
    <n v="0"/>
    <n v="121"/>
    <n v="113"/>
    <n v="0"/>
    <n v="0"/>
    <n v="121"/>
    <n v="113"/>
    <n v="0"/>
    <n v="0"/>
    <n v="0"/>
    <n v="0"/>
    <n v="0"/>
    <n v="0"/>
    <n v="0"/>
    <n v="0"/>
    <n v="5498330"/>
    <n v="5290339"/>
    <n v="0"/>
    <n v="0"/>
    <n v="5498330"/>
    <n v="5290339"/>
  </r>
  <r>
    <x v="12"/>
    <s v="Tri-County Technical College "/>
    <s v="Met the criteria for Two-Year 2 in 2016-17."/>
    <n v="218885"/>
    <x v="8"/>
    <m/>
    <m/>
    <m/>
    <m/>
    <m/>
    <m/>
    <m/>
    <m/>
    <m/>
    <m/>
    <m/>
    <m/>
    <m/>
    <m/>
    <m/>
    <m/>
    <m/>
    <m/>
    <m/>
    <m/>
    <m/>
    <m/>
    <m/>
    <m/>
    <m/>
    <m/>
    <m/>
    <m/>
    <m/>
    <m/>
    <m/>
    <m/>
    <m/>
    <m/>
    <m/>
    <m/>
    <m/>
    <n v="144"/>
    <n v="138"/>
    <m/>
    <m/>
    <m/>
    <m/>
    <m/>
    <m/>
    <m/>
    <m/>
    <m/>
    <m/>
    <m/>
    <m/>
    <m/>
    <m/>
    <m/>
    <m/>
    <m/>
    <m/>
    <m/>
    <m/>
    <m/>
    <m/>
    <m/>
    <n v="6362926"/>
    <n v="6349820"/>
    <m/>
    <m/>
    <n v="0"/>
    <n v="0"/>
    <n v="0"/>
    <n v="0"/>
    <n v="0"/>
    <n v="0"/>
    <n v="0"/>
    <n v="0"/>
    <n v="1296"/>
    <n v="1242"/>
    <n v="0"/>
    <n v="0"/>
    <n v="0"/>
    <n v="0"/>
    <n v="0"/>
    <n v="0"/>
    <n v="0"/>
    <n v="0"/>
    <n v="0"/>
    <n v="0"/>
    <n v="4909.6651234567898"/>
    <n v="5112.5764895330112"/>
    <n v="0"/>
    <n v="0"/>
    <n v="0"/>
    <n v="0"/>
    <n v="0"/>
    <n v="0"/>
    <n v="0"/>
    <n v="0"/>
    <n v="0"/>
    <n v="0"/>
    <n v="44186.986111111109"/>
    <n v="46013.188405797104"/>
    <n v="0"/>
    <n v="0"/>
    <n v="44186.986111111109"/>
    <n v="46013.188405797104"/>
    <n v="0"/>
    <n v="0"/>
    <n v="0"/>
    <n v="0"/>
    <n v="0"/>
    <n v="0"/>
    <n v="0"/>
    <n v="0"/>
    <n v="144"/>
    <n v="138"/>
    <n v="0"/>
    <n v="0"/>
    <n v="144"/>
    <n v="138"/>
    <n v="0"/>
    <n v="0"/>
    <n v="0"/>
    <n v="0"/>
    <n v="0"/>
    <n v="0"/>
    <n v="0"/>
    <n v="0"/>
    <n v="6362926"/>
    <n v="6349820"/>
    <n v="0"/>
    <n v="0"/>
    <n v="6362926"/>
    <n v="6349820"/>
  </r>
  <r>
    <x v="12"/>
    <s v="Trident Technical College "/>
    <m/>
    <n v="218894"/>
    <x v="8"/>
    <m/>
    <m/>
    <m/>
    <m/>
    <m/>
    <m/>
    <m/>
    <m/>
    <m/>
    <m/>
    <m/>
    <m/>
    <m/>
    <m/>
    <m/>
    <m/>
    <m/>
    <m/>
    <m/>
    <m/>
    <m/>
    <m/>
    <m/>
    <m/>
    <m/>
    <m/>
    <m/>
    <m/>
    <m/>
    <m/>
    <m/>
    <m/>
    <m/>
    <m/>
    <m/>
    <m/>
    <m/>
    <n v="334"/>
    <n v="309"/>
    <m/>
    <m/>
    <m/>
    <m/>
    <m/>
    <m/>
    <m/>
    <m/>
    <m/>
    <m/>
    <m/>
    <m/>
    <m/>
    <m/>
    <m/>
    <m/>
    <m/>
    <m/>
    <m/>
    <m/>
    <m/>
    <m/>
    <m/>
    <n v="16273470"/>
    <n v="15443499"/>
    <m/>
    <m/>
    <n v="0"/>
    <n v="0"/>
    <n v="0"/>
    <n v="0"/>
    <n v="0"/>
    <n v="0"/>
    <n v="0"/>
    <n v="0"/>
    <n v="3006"/>
    <n v="2781"/>
    <n v="0"/>
    <n v="0"/>
    <n v="0"/>
    <n v="0"/>
    <n v="0"/>
    <n v="0"/>
    <n v="0"/>
    <n v="0"/>
    <n v="0"/>
    <n v="0"/>
    <n v="5413.662674650699"/>
    <n v="5553.2179072276158"/>
    <n v="0"/>
    <n v="0"/>
    <n v="0"/>
    <n v="0"/>
    <n v="0"/>
    <n v="0"/>
    <n v="0"/>
    <n v="0"/>
    <n v="0"/>
    <n v="0"/>
    <n v="48722.964071856288"/>
    <n v="49978.961165048546"/>
    <n v="0"/>
    <n v="0"/>
    <n v="48722.964071856288"/>
    <n v="49978.961165048546"/>
    <n v="0"/>
    <n v="0"/>
    <n v="0"/>
    <n v="0"/>
    <n v="0"/>
    <n v="0"/>
    <n v="0"/>
    <n v="0"/>
    <n v="334"/>
    <n v="309"/>
    <n v="0"/>
    <n v="0"/>
    <n v="334"/>
    <n v="309"/>
    <n v="0"/>
    <n v="0"/>
    <n v="0"/>
    <n v="0"/>
    <n v="0"/>
    <n v="0"/>
    <n v="0"/>
    <n v="0"/>
    <n v="16273470"/>
    <n v="15443499"/>
    <n v="0"/>
    <n v="0"/>
    <n v="16273470"/>
    <n v="15443499"/>
  </r>
  <r>
    <x v="12"/>
    <s v="Aiken Technical College "/>
    <s v="Reclassified: Met the criteria for Two-Year 3 in 2014-15, 2015-16, and 2016-17."/>
    <n v="217615"/>
    <x v="9"/>
    <m/>
    <m/>
    <m/>
    <m/>
    <m/>
    <m/>
    <m/>
    <m/>
    <m/>
    <m/>
    <m/>
    <m/>
    <m/>
    <m/>
    <m/>
    <m/>
    <m/>
    <m/>
    <m/>
    <m/>
    <m/>
    <m/>
    <m/>
    <m/>
    <m/>
    <m/>
    <m/>
    <m/>
    <m/>
    <m/>
    <m/>
    <m/>
    <m/>
    <m/>
    <m/>
    <m/>
    <m/>
    <n v="53"/>
    <n v="55"/>
    <m/>
    <m/>
    <m/>
    <m/>
    <m/>
    <m/>
    <m/>
    <m/>
    <m/>
    <m/>
    <m/>
    <m/>
    <m/>
    <m/>
    <m/>
    <m/>
    <m/>
    <m/>
    <m/>
    <m/>
    <m/>
    <m/>
    <m/>
    <n v="2632608"/>
    <n v="2808866"/>
    <m/>
    <m/>
    <n v="0"/>
    <n v="0"/>
    <n v="0"/>
    <n v="0"/>
    <n v="0"/>
    <n v="0"/>
    <n v="0"/>
    <n v="0"/>
    <n v="477"/>
    <n v="495"/>
    <n v="0"/>
    <n v="0"/>
    <n v="0"/>
    <n v="0"/>
    <n v="0"/>
    <n v="0"/>
    <n v="0"/>
    <n v="0"/>
    <n v="0"/>
    <n v="0"/>
    <n v="5519.0943396226412"/>
    <n v="5674.4767676767678"/>
    <n v="0"/>
    <n v="0"/>
    <n v="0"/>
    <n v="0"/>
    <n v="0"/>
    <n v="0"/>
    <n v="0"/>
    <n v="0"/>
    <n v="0"/>
    <n v="0"/>
    <n v="49671.849056603773"/>
    <n v="51070.290909090909"/>
    <n v="0"/>
    <n v="0"/>
    <n v="49671.849056603773"/>
    <n v="51070.290909090909"/>
    <n v="0"/>
    <n v="0"/>
    <n v="0"/>
    <n v="0"/>
    <n v="0"/>
    <n v="0"/>
    <n v="0"/>
    <n v="0"/>
    <n v="53"/>
    <n v="55"/>
    <n v="0"/>
    <n v="0"/>
    <n v="53"/>
    <n v="55"/>
    <n v="0"/>
    <n v="0"/>
    <n v="0"/>
    <n v="0"/>
    <n v="0"/>
    <n v="0"/>
    <n v="0"/>
    <n v="0"/>
    <n v="2632608"/>
    <n v="2808866"/>
    <n v="0"/>
    <n v="0"/>
    <n v="2632608"/>
    <n v="2808866"/>
  </r>
  <r>
    <x v="12"/>
    <s v="Central Carolina Technical College "/>
    <m/>
    <n v="218858"/>
    <x v="7"/>
    <m/>
    <m/>
    <m/>
    <m/>
    <m/>
    <m/>
    <m/>
    <m/>
    <m/>
    <m/>
    <m/>
    <m/>
    <m/>
    <m/>
    <m/>
    <m/>
    <m/>
    <m/>
    <m/>
    <m/>
    <m/>
    <m/>
    <m/>
    <m/>
    <m/>
    <m/>
    <m/>
    <m/>
    <m/>
    <m/>
    <m/>
    <m/>
    <m/>
    <m/>
    <m/>
    <m/>
    <m/>
    <n v="84"/>
    <n v="92"/>
    <m/>
    <m/>
    <m/>
    <m/>
    <m/>
    <m/>
    <m/>
    <m/>
    <m/>
    <m/>
    <m/>
    <m/>
    <m/>
    <m/>
    <m/>
    <m/>
    <m/>
    <m/>
    <m/>
    <m/>
    <m/>
    <m/>
    <m/>
    <n v="3937550"/>
    <n v="4389028"/>
    <m/>
    <m/>
    <n v="0"/>
    <n v="0"/>
    <n v="0"/>
    <n v="0"/>
    <n v="0"/>
    <n v="0"/>
    <n v="0"/>
    <n v="0"/>
    <n v="756"/>
    <n v="828"/>
    <n v="0"/>
    <n v="0"/>
    <n v="0"/>
    <n v="0"/>
    <n v="0"/>
    <n v="0"/>
    <n v="0"/>
    <n v="0"/>
    <n v="0"/>
    <n v="0"/>
    <n v="5208.3994708994705"/>
    <n v="5300.7584541062806"/>
    <n v="0"/>
    <n v="0"/>
    <n v="0"/>
    <n v="0"/>
    <n v="0"/>
    <n v="0"/>
    <n v="0"/>
    <n v="0"/>
    <n v="0"/>
    <n v="0"/>
    <n v="46875.595238095237"/>
    <n v="47706.826086956527"/>
    <n v="0"/>
    <n v="0"/>
    <n v="46875.595238095237"/>
    <n v="47706.826086956535"/>
    <n v="0"/>
    <n v="0"/>
    <n v="0"/>
    <n v="0"/>
    <n v="0"/>
    <n v="0"/>
    <n v="0"/>
    <n v="0"/>
    <n v="84"/>
    <n v="92"/>
    <n v="0"/>
    <n v="0"/>
    <n v="84"/>
    <n v="92"/>
    <n v="0"/>
    <n v="0"/>
    <n v="0"/>
    <n v="0"/>
    <n v="0"/>
    <n v="0"/>
    <n v="0"/>
    <n v="0"/>
    <n v="3937550"/>
    <n v="4389028.0000000009"/>
    <n v="0"/>
    <n v="0"/>
    <n v="3937550"/>
    <n v="4389028.0000000009"/>
  </r>
  <r>
    <x v="12"/>
    <s v="Orangeburg-Calhoun Technical College "/>
    <s v="Met the criteria for Two-Year 3 in 2016-17."/>
    <n v="218487"/>
    <x v="7"/>
    <m/>
    <m/>
    <m/>
    <m/>
    <m/>
    <m/>
    <m/>
    <m/>
    <m/>
    <m/>
    <m/>
    <m/>
    <m/>
    <m/>
    <m/>
    <m/>
    <m/>
    <m/>
    <m/>
    <m/>
    <m/>
    <m/>
    <m/>
    <m/>
    <m/>
    <m/>
    <m/>
    <m/>
    <m/>
    <m/>
    <m/>
    <m/>
    <m/>
    <m/>
    <m/>
    <m/>
    <m/>
    <n v="82"/>
    <n v="80"/>
    <m/>
    <m/>
    <m/>
    <m/>
    <m/>
    <m/>
    <m/>
    <m/>
    <m/>
    <m/>
    <m/>
    <m/>
    <m/>
    <m/>
    <m/>
    <m/>
    <m/>
    <m/>
    <m/>
    <m/>
    <m/>
    <m/>
    <m/>
    <n v="3652503"/>
    <n v="3771017"/>
    <m/>
    <m/>
    <n v="0"/>
    <n v="0"/>
    <n v="0"/>
    <n v="0"/>
    <n v="0"/>
    <n v="0"/>
    <n v="0"/>
    <n v="0"/>
    <n v="738"/>
    <n v="720"/>
    <n v="0"/>
    <n v="0"/>
    <n v="0"/>
    <n v="0"/>
    <n v="0"/>
    <n v="0"/>
    <n v="0"/>
    <n v="0"/>
    <n v="0"/>
    <n v="0"/>
    <n v="4949.1910569105694"/>
    <n v="5237.5236111111108"/>
    <n v="0"/>
    <n v="0"/>
    <n v="0"/>
    <n v="0"/>
    <n v="0"/>
    <n v="0"/>
    <n v="0"/>
    <n v="0"/>
    <n v="0"/>
    <n v="0"/>
    <n v="44542.719512195123"/>
    <n v="47137.712499999994"/>
    <n v="0"/>
    <n v="0"/>
    <n v="44542.719512195123"/>
    <n v="47137.712499999994"/>
    <n v="0"/>
    <n v="0"/>
    <n v="0"/>
    <n v="0"/>
    <n v="0"/>
    <n v="0"/>
    <n v="0"/>
    <n v="0"/>
    <n v="82"/>
    <n v="80"/>
    <n v="0"/>
    <n v="0"/>
    <n v="82"/>
    <n v="80"/>
    <n v="0"/>
    <n v="0"/>
    <n v="0"/>
    <n v="0"/>
    <n v="0"/>
    <n v="0"/>
    <n v="0"/>
    <n v="0"/>
    <n v="3652503"/>
    <n v="3771016.9999999995"/>
    <n v="0"/>
    <n v="0"/>
    <n v="3652503"/>
    <n v="3771016.9999999995"/>
  </r>
  <r>
    <x v="12"/>
    <s v="Spartanburg Community College "/>
    <m/>
    <n v="218830"/>
    <x v="7"/>
    <m/>
    <m/>
    <m/>
    <m/>
    <m/>
    <m/>
    <m/>
    <m/>
    <m/>
    <m/>
    <m/>
    <m/>
    <m/>
    <m/>
    <m/>
    <m/>
    <m/>
    <m/>
    <m/>
    <m/>
    <m/>
    <m/>
    <m/>
    <m/>
    <m/>
    <m/>
    <m/>
    <m/>
    <m/>
    <m/>
    <m/>
    <m/>
    <m/>
    <m/>
    <m/>
    <m/>
    <m/>
    <n v="121"/>
    <n v="117"/>
    <m/>
    <m/>
    <m/>
    <m/>
    <m/>
    <m/>
    <m/>
    <m/>
    <m/>
    <m/>
    <m/>
    <m/>
    <m/>
    <m/>
    <m/>
    <m/>
    <m/>
    <m/>
    <m/>
    <m/>
    <m/>
    <m/>
    <m/>
    <n v="5820789"/>
    <n v="5729936"/>
    <m/>
    <m/>
    <n v="0"/>
    <n v="0"/>
    <n v="0"/>
    <n v="0"/>
    <n v="0"/>
    <n v="0"/>
    <n v="0"/>
    <n v="0"/>
    <n v="1089"/>
    <n v="1053"/>
    <n v="0"/>
    <n v="0"/>
    <n v="0"/>
    <n v="0"/>
    <n v="0"/>
    <n v="0"/>
    <n v="0"/>
    <n v="0"/>
    <n v="0"/>
    <n v="0"/>
    <n v="5345.0771349862262"/>
    <n v="5441.5346628679963"/>
    <n v="0"/>
    <n v="0"/>
    <n v="0"/>
    <n v="0"/>
    <n v="0"/>
    <n v="0"/>
    <n v="0"/>
    <n v="0"/>
    <n v="0"/>
    <n v="0"/>
    <n v="48105.694214876035"/>
    <n v="48973.811965811969"/>
    <n v="0"/>
    <n v="0"/>
    <n v="48105.694214876035"/>
    <n v="48973.811965811969"/>
    <n v="0"/>
    <n v="0"/>
    <n v="0"/>
    <n v="0"/>
    <n v="0"/>
    <n v="0"/>
    <n v="0"/>
    <n v="0"/>
    <n v="121"/>
    <n v="117"/>
    <n v="0"/>
    <n v="0"/>
    <n v="121"/>
    <n v="117"/>
    <n v="0"/>
    <n v="0"/>
    <n v="0"/>
    <n v="0"/>
    <n v="0"/>
    <n v="0"/>
    <n v="0"/>
    <n v="0"/>
    <n v="5820789"/>
    <n v="5729936"/>
    <n v="0"/>
    <n v="0"/>
    <n v="5820789"/>
    <n v="5729936"/>
  </r>
  <r>
    <x v="12"/>
    <s v="York Technical College "/>
    <m/>
    <n v="218991"/>
    <x v="7"/>
    <m/>
    <m/>
    <m/>
    <m/>
    <m/>
    <m/>
    <m/>
    <m/>
    <m/>
    <m/>
    <m/>
    <m/>
    <m/>
    <m/>
    <m/>
    <m/>
    <m/>
    <m/>
    <m/>
    <m/>
    <m/>
    <m/>
    <m/>
    <m/>
    <m/>
    <m/>
    <m/>
    <m/>
    <m/>
    <m/>
    <m/>
    <m/>
    <m/>
    <m/>
    <m/>
    <m/>
    <m/>
    <n v="119"/>
    <n v="121"/>
    <m/>
    <m/>
    <m/>
    <m/>
    <m/>
    <m/>
    <m/>
    <m/>
    <m/>
    <m/>
    <m/>
    <m/>
    <m/>
    <m/>
    <m/>
    <m/>
    <m/>
    <m/>
    <m/>
    <m/>
    <m/>
    <m/>
    <m/>
    <n v="5873156"/>
    <n v="6198400"/>
    <m/>
    <m/>
    <n v="0"/>
    <n v="0"/>
    <n v="0"/>
    <n v="0"/>
    <n v="0"/>
    <n v="0"/>
    <n v="0"/>
    <n v="0"/>
    <n v="1071"/>
    <n v="1089"/>
    <n v="0"/>
    <n v="0"/>
    <n v="0"/>
    <n v="0"/>
    <n v="0"/>
    <n v="0"/>
    <n v="0"/>
    <n v="0"/>
    <n v="0"/>
    <n v="0"/>
    <n v="5483.8057889822594"/>
    <n v="5691.8273645546369"/>
    <n v="0"/>
    <n v="0"/>
    <n v="0"/>
    <n v="0"/>
    <n v="0"/>
    <n v="0"/>
    <n v="0"/>
    <n v="0"/>
    <n v="0"/>
    <n v="0"/>
    <n v="49354.252100840335"/>
    <n v="51226.446280991731"/>
    <n v="0"/>
    <n v="0"/>
    <n v="49354.252100840335"/>
    <n v="51226.446280991731"/>
    <n v="0"/>
    <n v="0"/>
    <n v="0"/>
    <n v="0"/>
    <n v="0"/>
    <n v="0"/>
    <n v="0"/>
    <n v="0"/>
    <n v="119"/>
    <n v="121"/>
    <n v="0"/>
    <n v="0"/>
    <n v="119"/>
    <n v="121"/>
    <n v="0"/>
    <n v="0"/>
    <n v="0"/>
    <n v="0"/>
    <n v="0"/>
    <n v="0"/>
    <n v="0"/>
    <n v="0"/>
    <n v="5873156"/>
    <n v="6198399.9999999991"/>
    <n v="0"/>
    <n v="0"/>
    <n v="5873156"/>
    <n v="6198399.9999999991"/>
  </r>
  <r>
    <x v="12"/>
    <s v="Denmark Technical College "/>
    <m/>
    <n v="217989"/>
    <x v="9"/>
    <m/>
    <m/>
    <m/>
    <m/>
    <m/>
    <m/>
    <m/>
    <m/>
    <m/>
    <m/>
    <m/>
    <m/>
    <m/>
    <m/>
    <m/>
    <m/>
    <m/>
    <m/>
    <m/>
    <m/>
    <m/>
    <m/>
    <m/>
    <m/>
    <m/>
    <m/>
    <m/>
    <m/>
    <m/>
    <m/>
    <m/>
    <m/>
    <m/>
    <m/>
    <m/>
    <m/>
    <m/>
    <n v="31"/>
    <n v="27"/>
    <m/>
    <m/>
    <m/>
    <m/>
    <m/>
    <m/>
    <m/>
    <m/>
    <m/>
    <m/>
    <m/>
    <m/>
    <m/>
    <m/>
    <m/>
    <m/>
    <m/>
    <m/>
    <m/>
    <m/>
    <m/>
    <m/>
    <m/>
    <n v="1656253"/>
    <n v="1102336"/>
    <m/>
    <m/>
    <n v="0"/>
    <n v="0"/>
    <n v="0"/>
    <n v="0"/>
    <n v="0"/>
    <n v="0"/>
    <n v="0"/>
    <n v="0"/>
    <n v="279"/>
    <n v="243"/>
    <n v="0"/>
    <n v="0"/>
    <n v="0"/>
    <n v="0"/>
    <n v="0"/>
    <n v="0"/>
    <n v="0"/>
    <n v="0"/>
    <n v="0"/>
    <n v="0"/>
    <n v="5936.3906810035842"/>
    <n v="4536.3621399176955"/>
    <n v="0"/>
    <n v="0"/>
    <n v="0"/>
    <n v="0"/>
    <n v="0"/>
    <n v="0"/>
    <n v="0"/>
    <n v="0"/>
    <n v="0"/>
    <n v="0"/>
    <n v="53427.516129032258"/>
    <n v="40827.259259259255"/>
    <n v="0"/>
    <n v="0"/>
    <n v="53427.516129032258"/>
    <n v="40827.259259259263"/>
    <n v="0"/>
    <n v="0"/>
    <n v="0"/>
    <n v="0"/>
    <n v="0"/>
    <n v="0"/>
    <n v="0"/>
    <n v="0"/>
    <n v="31"/>
    <n v="27"/>
    <n v="0"/>
    <n v="0"/>
    <n v="31"/>
    <n v="27"/>
    <n v="0"/>
    <n v="0"/>
    <n v="0"/>
    <n v="0"/>
    <n v="0"/>
    <n v="0"/>
    <n v="0"/>
    <n v="0"/>
    <n v="1656253"/>
    <n v="1102336"/>
    <n v="0"/>
    <n v="0"/>
    <n v="1656253"/>
    <n v="1102336"/>
  </r>
  <r>
    <x v="12"/>
    <s v="Northeastern Technical College "/>
    <m/>
    <n v="217837"/>
    <x v="9"/>
    <m/>
    <m/>
    <m/>
    <m/>
    <m/>
    <m/>
    <m/>
    <m/>
    <m/>
    <m/>
    <m/>
    <m/>
    <m/>
    <m/>
    <m/>
    <m/>
    <m/>
    <m/>
    <m/>
    <m/>
    <m/>
    <m/>
    <m/>
    <m/>
    <m/>
    <m/>
    <m/>
    <m/>
    <m/>
    <m/>
    <m/>
    <m/>
    <m/>
    <m/>
    <m/>
    <m/>
    <m/>
    <n v="28"/>
    <n v="26"/>
    <m/>
    <m/>
    <m/>
    <m/>
    <m/>
    <m/>
    <m/>
    <m/>
    <m/>
    <m/>
    <m/>
    <m/>
    <m/>
    <m/>
    <m/>
    <m/>
    <m/>
    <m/>
    <m/>
    <m/>
    <m/>
    <m/>
    <m/>
    <n v="984640"/>
    <n v="968293"/>
    <m/>
    <m/>
    <n v="0"/>
    <n v="0"/>
    <n v="0"/>
    <n v="0"/>
    <n v="0"/>
    <n v="0"/>
    <n v="0"/>
    <n v="0"/>
    <n v="252"/>
    <n v="234"/>
    <n v="0"/>
    <n v="0"/>
    <n v="0"/>
    <n v="0"/>
    <n v="0"/>
    <n v="0"/>
    <n v="0"/>
    <n v="0"/>
    <n v="0"/>
    <n v="0"/>
    <n v="3907.3015873015875"/>
    <n v="4138.0042735042734"/>
    <n v="0"/>
    <n v="0"/>
    <n v="0"/>
    <n v="0"/>
    <n v="0"/>
    <n v="0"/>
    <n v="0"/>
    <n v="0"/>
    <n v="0"/>
    <n v="0"/>
    <n v="35165.71428571429"/>
    <n v="37242.038461538461"/>
    <n v="0"/>
    <n v="0"/>
    <n v="35165.71428571429"/>
    <n v="37242.038461538461"/>
    <n v="0"/>
    <n v="0"/>
    <n v="0"/>
    <n v="0"/>
    <n v="0"/>
    <n v="0"/>
    <n v="0"/>
    <n v="0"/>
    <n v="28"/>
    <n v="26"/>
    <n v="0"/>
    <n v="0"/>
    <n v="28"/>
    <n v="26"/>
    <n v="0"/>
    <n v="0"/>
    <n v="0"/>
    <n v="0"/>
    <n v="0"/>
    <n v="0"/>
    <n v="0"/>
    <n v="0"/>
    <n v="984640.00000000012"/>
    <n v="968293"/>
    <n v="0"/>
    <n v="0"/>
    <n v="984640.00000000012"/>
    <n v="968293"/>
  </r>
  <r>
    <x v="12"/>
    <s v="Technical College of the Lowcountry"/>
    <m/>
    <n v="217712"/>
    <x v="9"/>
    <m/>
    <m/>
    <m/>
    <m/>
    <m/>
    <m/>
    <m/>
    <m/>
    <m/>
    <m/>
    <m/>
    <m/>
    <m/>
    <m/>
    <m/>
    <m/>
    <m/>
    <m/>
    <m/>
    <m/>
    <m/>
    <m/>
    <m/>
    <m/>
    <m/>
    <m/>
    <m/>
    <m/>
    <m/>
    <m/>
    <m/>
    <m/>
    <m/>
    <m/>
    <m/>
    <m/>
    <m/>
    <n v="44"/>
    <n v="46"/>
    <m/>
    <m/>
    <m/>
    <m/>
    <m/>
    <m/>
    <m/>
    <m/>
    <m/>
    <m/>
    <m/>
    <m/>
    <m/>
    <m/>
    <m/>
    <m/>
    <m/>
    <m/>
    <m/>
    <m/>
    <m/>
    <m/>
    <m/>
    <n v="2145612"/>
    <n v="2349044"/>
    <m/>
    <m/>
    <n v="0"/>
    <n v="0"/>
    <n v="0"/>
    <n v="0"/>
    <n v="0"/>
    <n v="0"/>
    <n v="0"/>
    <n v="0"/>
    <n v="396"/>
    <n v="414"/>
    <n v="0"/>
    <n v="0"/>
    <n v="0"/>
    <n v="0"/>
    <n v="0"/>
    <n v="0"/>
    <n v="0"/>
    <n v="0"/>
    <n v="0"/>
    <n v="0"/>
    <n v="5418.212121212121"/>
    <n v="5674.0193236714977"/>
    <n v="0"/>
    <n v="0"/>
    <n v="0"/>
    <n v="0"/>
    <n v="0"/>
    <n v="0"/>
    <n v="0"/>
    <n v="0"/>
    <n v="0"/>
    <n v="0"/>
    <n v="48763.909090909088"/>
    <n v="51066.17391304348"/>
    <n v="0"/>
    <n v="0"/>
    <n v="48763.909090909088"/>
    <n v="51066.17391304348"/>
    <n v="0"/>
    <n v="0"/>
    <n v="0"/>
    <n v="0"/>
    <n v="0"/>
    <n v="0"/>
    <n v="0"/>
    <n v="0"/>
    <n v="44"/>
    <n v="46"/>
    <n v="0"/>
    <n v="0"/>
    <n v="44"/>
    <n v="46"/>
    <n v="0"/>
    <n v="0"/>
    <n v="0"/>
    <n v="0"/>
    <n v="0"/>
    <n v="0"/>
    <n v="0"/>
    <n v="0"/>
    <n v="2145612"/>
    <n v="2349044"/>
    <n v="0"/>
    <n v="0"/>
    <n v="2145612"/>
    <n v="2349044"/>
  </r>
  <r>
    <x v="12"/>
    <s v="University of South Carolina-Lancaster"/>
    <m/>
    <n v="218672"/>
    <x v="9"/>
    <m/>
    <n v="2"/>
    <n v="2"/>
    <m/>
    <m/>
    <m/>
    <m/>
    <m/>
    <n v="1"/>
    <m/>
    <n v="16"/>
    <n v="20"/>
    <m/>
    <m/>
    <m/>
    <m/>
    <m/>
    <m/>
    <m/>
    <n v="7"/>
    <n v="8"/>
    <m/>
    <m/>
    <m/>
    <m/>
    <m/>
    <m/>
    <m/>
    <n v="17"/>
    <n v="17"/>
    <m/>
    <m/>
    <n v="2"/>
    <n v="2"/>
    <n v="2"/>
    <n v="1"/>
    <m/>
    <m/>
    <m/>
    <m/>
    <m/>
    <m/>
    <m/>
    <m/>
    <m/>
    <m/>
    <m/>
    <m/>
    <m/>
    <m/>
    <m/>
    <m/>
    <m/>
    <m/>
    <n v="125983"/>
    <n v="236272"/>
    <n v="916692"/>
    <n v="1166753"/>
    <n v="328185"/>
    <n v="375332"/>
    <n v="1107040"/>
    <n v="1220354"/>
    <m/>
    <m/>
    <m/>
    <m/>
    <n v="18"/>
    <n v="30"/>
    <n v="144"/>
    <n v="180"/>
    <n v="63"/>
    <n v="72"/>
    <n v="199"/>
    <n v="187"/>
    <n v="0"/>
    <n v="0"/>
    <n v="0"/>
    <n v="0"/>
    <n v="6999.0555555555557"/>
    <n v="7875.7333333333336"/>
    <n v="6365.916666666667"/>
    <n v="6481.9611111111108"/>
    <n v="5209.2857142857147"/>
    <n v="5212.9444444444443"/>
    <n v="5563.0150753768849"/>
    <n v="6525.9572192513369"/>
    <n v="0"/>
    <n v="0"/>
    <n v="0"/>
    <n v="0"/>
    <n v="62991.5"/>
    <n v="70881.600000000006"/>
    <n v="57293.25"/>
    <n v="58337.649999999994"/>
    <n v="46883.571428571435"/>
    <n v="46916.5"/>
    <n v="50067.135678391962"/>
    <n v="58733.614973262032"/>
    <n v="0"/>
    <n v="0"/>
    <n v="0"/>
    <n v="0"/>
    <n v="52658.040201005017"/>
    <n v="57439.256852259619"/>
    <n v="2"/>
    <n v="3"/>
    <n v="16"/>
    <n v="20"/>
    <n v="7"/>
    <n v="8"/>
    <n v="21"/>
    <n v="20"/>
    <n v="0"/>
    <n v="0"/>
    <n v="0"/>
    <n v="0"/>
    <n v="46"/>
    <n v="51"/>
    <n v="125983"/>
    <n v="212644.80000000002"/>
    <n v="916692"/>
    <n v="1166753"/>
    <n v="328185.00000000006"/>
    <n v="375332"/>
    <n v="1051409.8492462311"/>
    <n v="1174672.2994652407"/>
    <n v="0"/>
    <n v="0"/>
    <n v="0"/>
    <n v="0"/>
    <n v="2422269.8492462309"/>
    <n v="2929402.0994652407"/>
  </r>
  <r>
    <x v="12"/>
    <s v="University of South Carolina-Salkehatchie"/>
    <m/>
    <n v="218681"/>
    <x v="9"/>
    <m/>
    <n v="1"/>
    <n v="1"/>
    <m/>
    <m/>
    <m/>
    <m/>
    <m/>
    <m/>
    <m/>
    <n v="7"/>
    <n v="11"/>
    <m/>
    <m/>
    <m/>
    <m/>
    <m/>
    <m/>
    <m/>
    <n v="6"/>
    <n v="1"/>
    <m/>
    <m/>
    <m/>
    <m/>
    <m/>
    <m/>
    <m/>
    <n v="5"/>
    <n v="5"/>
    <m/>
    <m/>
    <m/>
    <m/>
    <n v="1"/>
    <n v="1"/>
    <m/>
    <m/>
    <m/>
    <m/>
    <m/>
    <m/>
    <m/>
    <m/>
    <m/>
    <m/>
    <m/>
    <m/>
    <m/>
    <m/>
    <m/>
    <m/>
    <m/>
    <m/>
    <n v="60152"/>
    <n v="62106"/>
    <n v="378507"/>
    <n v="611276"/>
    <n v="276942"/>
    <n v="42126"/>
    <n v="250750"/>
    <n v="253001"/>
    <m/>
    <m/>
    <m/>
    <m/>
    <n v="9"/>
    <n v="9"/>
    <n v="63"/>
    <n v="99"/>
    <n v="54"/>
    <n v="9"/>
    <n v="57"/>
    <n v="57"/>
    <n v="0"/>
    <n v="0"/>
    <n v="0"/>
    <n v="0"/>
    <n v="6683.5555555555557"/>
    <n v="6900.666666666667"/>
    <n v="6008.0476190476193"/>
    <n v="6174.5050505050503"/>
    <n v="5128.5555555555557"/>
    <n v="4680.666666666667"/>
    <n v="4399.1228070175439"/>
    <n v="4438.6140350877195"/>
    <n v="0"/>
    <n v="0"/>
    <n v="0"/>
    <n v="0"/>
    <n v="60152"/>
    <n v="62106"/>
    <n v="54072.428571428572"/>
    <n v="55570.545454545456"/>
    <n v="46157"/>
    <n v="42126"/>
    <n v="39592.105263157893"/>
    <n v="39947.526315789473"/>
    <n v="0"/>
    <n v="0"/>
    <n v="0"/>
    <n v="0"/>
    <n v="47657.681578947369"/>
    <n v="50273.324099722995"/>
    <n v="1"/>
    <n v="1"/>
    <n v="7"/>
    <n v="11"/>
    <n v="6"/>
    <n v="1"/>
    <n v="6"/>
    <n v="6"/>
    <n v="0"/>
    <n v="0"/>
    <n v="0"/>
    <n v="0"/>
    <n v="20"/>
    <n v="19"/>
    <n v="60152"/>
    <n v="62106"/>
    <n v="378507"/>
    <n v="611276"/>
    <n v="276942"/>
    <n v="42126"/>
    <n v="237552.63157894736"/>
    <n v="239685.15789473685"/>
    <n v="0"/>
    <n v="0"/>
    <n v="0"/>
    <n v="0"/>
    <n v="953153.63157894742"/>
    <n v="955193.15789473685"/>
  </r>
  <r>
    <x v="12"/>
    <s v="University of South Carolina-Sumter"/>
    <m/>
    <n v="218690"/>
    <x v="9"/>
    <m/>
    <n v="3"/>
    <n v="7"/>
    <m/>
    <m/>
    <m/>
    <m/>
    <n v="2"/>
    <n v="3"/>
    <m/>
    <n v="9"/>
    <n v="7"/>
    <m/>
    <m/>
    <m/>
    <m/>
    <m/>
    <n v="1"/>
    <m/>
    <n v="1"/>
    <n v="5"/>
    <m/>
    <m/>
    <m/>
    <m/>
    <m/>
    <m/>
    <m/>
    <n v="11"/>
    <n v="11"/>
    <m/>
    <m/>
    <m/>
    <m/>
    <m/>
    <m/>
    <m/>
    <m/>
    <m/>
    <m/>
    <m/>
    <m/>
    <m/>
    <m/>
    <m/>
    <m/>
    <m/>
    <m/>
    <m/>
    <m/>
    <m/>
    <m/>
    <m/>
    <m/>
    <n v="424030"/>
    <n v="795458"/>
    <n v="517305"/>
    <n v="499955"/>
    <n v="44125"/>
    <n v="219783"/>
    <n v="424710"/>
    <n v="438509"/>
    <m/>
    <m/>
    <m/>
    <m/>
    <n v="51"/>
    <n v="99"/>
    <n v="81"/>
    <n v="75"/>
    <n v="9"/>
    <n v="45"/>
    <n v="99"/>
    <n v="99"/>
    <n v="0"/>
    <n v="0"/>
    <n v="0"/>
    <n v="0"/>
    <n v="8314.3137254901958"/>
    <n v="8034.9292929292933"/>
    <n v="6386.4814814814818"/>
    <n v="6666.0666666666666"/>
    <n v="4902.7777777777774"/>
    <n v="4884.0666666666666"/>
    <n v="4290"/>
    <n v="4429.3838383838383"/>
    <n v="0"/>
    <n v="0"/>
    <n v="0"/>
    <n v="0"/>
    <n v="74828.823529411762"/>
    <n v="72314.363636363647"/>
    <n v="57478.333333333336"/>
    <n v="59994.6"/>
    <n v="44125"/>
    <n v="43956.6"/>
    <n v="38610"/>
    <n v="39864.454545454544"/>
    <n v="0"/>
    <n v="0"/>
    <n v="0"/>
    <n v="0"/>
    <n v="52318.61990950226"/>
    <n v="54746.836363636365"/>
    <n v="5"/>
    <n v="10"/>
    <n v="9"/>
    <n v="8"/>
    <n v="1"/>
    <n v="5"/>
    <n v="11"/>
    <n v="11"/>
    <n v="0"/>
    <n v="0"/>
    <n v="0"/>
    <n v="0"/>
    <n v="26"/>
    <n v="34"/>
    <n v="374144.1176470588"/>
    <n v="723143.63636363647"/>
    <n v="517305"/>
    <n v="479956.8"/>
    <n v="44125"/>
    <n v="219783"/>
    <n v="424710"/>
    <n v="438509"/>
    <n v="0"/>
    <n v="0"/>
    <n v="0"/>
    <n v="0"/>
    <n v="1360284.1176470588"/>
    <n v="1861392.4363636365"/>
  </r>
  <r>
    <x v="12"/>
    <s v="University of South Carolina-Union"/>
    <m/>
    <n v="218706"/>
    <x v="9"/>
    <m/>
    <m/>
    <m/>
    <m/>
    <m/>
    <m/>
    <m/>
    <m/>
    <m/>
    <m/>
    <n v="1"/>
    <n v="1"/>
    <m/>
    <m/>
    <m/>
    <m/>
    <m/>
    <m/>
    <m/>
    <n v="5"/>
    <n v="6"/>
    <m/>
    <m/>
    <m/>
    <m/>
    <n v="1"/>
    <n v="1"/>
    <m/>
    <n v="3"/>
    <n v="3"/>
    <m/>
    <m/>
    <m/>
    <m/>
    <m/>
    <m/>
    <m/>
    <m/>
    <m/>
    <m/>
    <m/>
    <m/>
    <m/>
    <m/>
    <m/>
    <m/>
    <m/>
    <m/>
    <m/>
    <m/>
    <m/>
    <m/>
    <m/>
    <m/>
    <m/>
    <m/>
    <n v="60387"/>
    <n v="62349"/>
    <n v="338537"/>
    <n v="388432"/>
    <n v="161130"/>
    <n v="172922"/>
    <m/>
    <m/>
    <m/>
    <m/>
    <n v="0"/>
    <n v="0"/>
    <n v="9"/>
    <n v="9"/>
    <n v="57"/>
    <n v="66"/>
    <n v="27"/>
    <n v="27"/>
    <n v="0"/>
    <n v="0"/>
    <n v="0"/>
    <n v="0"/>
    <n v="0"/>
    <n v="0"/>
    <n v="6709.666666666667"/>
    <n v="6927.666666666667"/>
    <n v="5939.2456140350878"/>
    <n v="5885.333333333333"/>
    <n v="5967.7777777777774"/>
    <n v="6404.5185185185182"/>
    <n v="0"/>
    <n v="0"/>
    <n v="0"/>
    <n v="0"/>
    <n v="0"/>
    <n v="0"/>
    <n v="60387"/>
    <n v="62349"/>
    <n v="53453.210526315786"/>
    <n v="52968"/>
    <n v="53710"/>
    <n v="57640.666666666664"/>
    <n v="0"/>
    <n v="0"/>
    <n v="0"/>
    <n v="0"/>
    <n v="54223.626315789472"/>
    <n v="55095.181818181816"/>
    <n v="0"/>
    <n v="0"/>
    <n v="1"/>
    <n v="1"/>
    <n v="6"/>
    <n v="7"/>
    <n v="3"/>
    <n v="3"/>
    <n v="0"/>
    <n v="0"/>
    <n v="0"/>
    <n v="0"/>
    <n v="10"/>
    <n v="11"/>
    <n v="0"/>
    <n v="0"/>
    <n v="60387"/>
    <n v="62349"/>
    <n v="320719.26315789472"/>
    <n v="370776"/>
    <n v="161130"/>
    <n v="172922"/>
    <n v="0"/>
    <n v="0"/>
    <n v="0"/>
    <n v="0"/>
    <n v="542236.26315789472"/>
    <n v="606047"/>
  </r>
  <r>
    <x v="12"/>
    <s v="Willamsburg Technical College "/>
    <m/>
    <n v="218955"/>
    <x v="9"/>
    <m/>
    <m/>
    <m/>
    <m/>
    <m/>
    <m/>
    <m/>
    <m/>
    <m/>
    <m/>
    <m/>
    <m/>
    <m/>
    <m/>
    <m/>
    <m/>
    <m/>
    <m/>
    <m/>
    <m/>
    <m/>
    <m/>
    <m/>
    <m/>
    <m/>
    <m/>
    <m/>
    <m/>
    <m/>
    <m/>
    <m/>
    <m/>
    <m/>
    <m/>
    <m/>
    <m/>
    <m/>
    <n v="18"/>
    <n v="18"/>
    <m/>
    <m/>
    <m/>
    <m/>
    <m/>
    <m/>
    <m/>
    <m/>
    <m/>
    <m/>
    <m/>
    <m/>
    <m/>
    <m/>
    <m/>
    <m/>
    <m/>
    <m/>
    <m/>
    <m/>
    <m/>
    <m/>
    <m/>
    <n v="662215"/>
    <n v="699452"/>
    <m/>
    <m/>
    <n v="0"/>
    <n v="0"/>
    <n v="0"/>
    <n v="0"/>
    <n v="0"/>
    <n v="0"/>
    <n v="0"/>
    <n v="0"/>
    <n v="162"/>
    <n v="162"/>
    <n v="0"/>
    <n v="0"/>
    <n v="0"/>
    <n v="0"/>
    <n v="0"/>
    <n v="0"/>
    <n v="0"/>
    <n v="0"/>
    <n v="0"/>
    <n v="0"/>
    <n v="4087.7469135802471"/>
    <n v="4317.6049382716046"/>
    <n v="0"/>
    <n v="0"/>
    <n v="0"/>
    <n v="0"/>
    <n v="0"/>
    <n v="0"/>
    <n v="0"/>
    <n v="0"/>
    <n v="0"/>
    <n v="0"/>
    <n v="36789.722222222226"/>
    <n v="38858.444444444438"/>
    <n v="0"/>
    <n v="0"/>
    <n v="36789.722222222226"/>
    <n v="38858.444444444438"/>
    <n v="0"/>
    <n v="0"/>
    <n v="0"/>
    <n v="0"/>
    <n v="0"/>
    <n v="0"/>
    <n v="0"/>
    <n v="0"/>
    <n v="18"/>
    <n v="18"/>
    <n v="0"/>
    <n v="0"/>
    <n v="18"/>
    <n v="18"/>
    <n v="0"/>
    <n v="0"/>
    <n v="0"/>
    <n v="0"/>
    <n v="0"/>
    <n v="0"/>
    <n v="0"/>
    <n v="0"/>
    <n v="662215.00000000012"/>
    <n v="699451.99999999988"/>
    <n v="0"/>
    <n v="0"/>
    <n v="662215.00000000012"/>
    <n v="699451.99999999988"/>
  </r>
  <r>
    <x v="13"/>
    <s v="University of Memphis"/>
    <m/>
    <n v="220862"/>
    <x v="1"/>
    <n v="0"/>
    <n v="208"/>
    <n v="196"/>
    <n v="0"/>
    <n v="0"/>
    <n v="0"/>
    <n v="0"/>
    <n v="16"/>
    <n v="15"/>
    <n v="0"/>
    <n v="234"/>
    <n v="234"/>
    <n v="0"/>
    <n v="0"/>
    <n v="0"/>
    <n v="0"/>
    <n v="17"/>
    <n v="16"/>
    <n v="0"/>
    <n v="239"/>
    <n v="237"/>
    <n v="0"/>
    <n v="0"/>
    <n v="0"/>
    <n v="0"/>
    <n v="15"/>
    <n v="19"/>
    <n v="0"/>
    <n v="121"/>
    <n v="116"/>
    <n v="0"/>
    <n v="0"/>
    <n v="0"/>
    <n v="0"/>
    <n v="29"/>
    <n v="26"/>
    <n v="0"/>
    <n v="2"/>
    <n v="2"/>
    <n v="0"/>
    <n v="0"/>
    <n v="0"/>
    <n v="0"/>
    <n v="0"/>
    <n v="0"/>
    <m/>
    <m/>
    <m/>
    <m/>
    <m/>
    <m/>
    <m/>
    <m/>
    <m/>
    <n v="25719317"/>
    <n v="24513456"/>
    <n v="19360580"/>
    <n v="19318360"/>
    <n v="17160946"/>
    <n v="17600119"/>
    <n v="7083699"/>
    <n v="6750254"/>
    <n v="75950"/>
    <n v="75950"/>
    <m/>
    <m/>
    <n v="2064"/>
    <n v="1944"/>
    <n v="2310"/>
    <n v="2298"/>
    <n v="2331"/>
    <n v="2361"/>
    <n v="1437"/>
    <n v="1356"/>
    <n v="18"/>
    <n v="18"/>
    <n v="0"/>
    <n v="0"/>
    <n v="12460.909399224805"/>
    <n v="12609.802469135802"/>
    <n v="8381.2034632034629"/>
    <n v="8406.5970409051351"/>
    <n v="7362.0531960531962"/>
    <n v="7454.5188479457856"/>
    <n v="4929.5052192066805"/>
    <n v="4978.0634218289088"/>
    <n v="4219.4444444444443"/>
    <n v="4219.4444444444443"/>
    <n v="0"/>
    <n v="0"/>
    <n v="112148.18459302325"/>
    <n v="113488.22222222222"/>
    <n v="75430.831168831166"/>
    <n v="75659.373368146218"/>
    <n v="66258.478764478772"/>
    <n v="67090.669631512064"/>
    <n v="44365.546972860124"/>
    <n v="44802.570796460175"/>
    <n v="37975"/>
    <n v="37975"/>
    <n v="0"/>
    <n v="0"/>
    <n v="76747.749857344446"/>
    <n v="77205.55715411136"/>
    <n v="224"/>
    <n v="211"/>
    <n v="251"/>
    <n v="250"/>
    <n v="254"/>
    <n v="256"/>
    <n v="150"/>
    <n v="142"/>
    <n v="2"/>
    <n v="2"/>
    <n v="0"/>
    <n v="0"/>
    <n v="881"/>
    <n v="861"/>
    <n v="25121193.348837208"/>
    <n v="23946014.888888888"/>
    <n v="18933138.623376623"/>
    <n v="18914843.342036553"/>
    <n v="16829653.606177609"/>
    <n v="17175211.425667088"/>
    <n v="6654832.0459290184"/>
    <n v="6361965.0530973449"/>
    <n v="75950"/>
    <n v="75950"/>
    <n v="0"/>
    <n v="0"/>
    <n v="67614767.624320462"/>
    <n v="66473984.709689878"/>
  </r>
  <r>
    <x v="13"/>
    <s v="University of Tennessee, Knoxville"/>
    <m/>
    <n v="221759"/>
    <x v="1"/>
    <n v="0"/>
    <n v="379"/>
    <n v="387"/>
    <n v="0"/>
    <n v="0"/>
    <n v="0"/>
    <n v="0"/>
    <n v="121"/>
    <n v="121"/>
    <n v="0"/>
    <n v="317"/>
    <n v="318"/>
    <n v="0"/>
    <n v="0"/>
    <n v="0"/>
    <n v="0"/>
    <n v="54"/>
    <n v="54"/>
    <n v="0"/>
    <n v="258"/>
    <n v="244"/>
    <n v="0"/>
    <n v="0"/>
    <n v="0"/>
    <n v="0"/>
    <n v="75"/>
    <n v="83"/>
    <n v="0"/>
    <n v="23"/>
    <n v="21"/>
    <n v="0"/>
    <n v="0"/>
    <n v="0"/>
    <n v="0"/>
    <n v="7"/>
    <n v="4"/>
    <n v="0"/>
    <n v="274"/>
    <n v="279"/>
    <n v="0"/>
    <n v="0"/>
    <n v="0"/>
    <n v="0"/>
    <n v="18"/>
    <n v="18"/>
    <m/>
    <m/>
    <m/>
    <m/>
    <m/>
    <m/>
    <m/>
    <m/>
    <m/>
    <n v="71708931"/>
    <n v="74949868"/>
    <n v="35840856"/>
    <n v="37151349"/>
    <n v="27630729"/>
    <n v="28003074"/>
    <n v="1786641"/>
    <n v="1525407"/>
    <n v="15271307"/>
    <n v="15539469"/>
    <m/>
    <m/>
    <n v="4863"/>
    <n v="4935"/>
    <n v="3501"/>
    <n v="3510"/>
    <n v="3222"/>
    <n v="3192"/>
    <n v="291"/>
    <n v="237"/>
    <n v="2682"/>
    <n v="2727"/>
    <n v="0"/>
    <n v="0"/>
    <n v="14745.821714990747"/>
    <n v="15187.409929078014"/>
    <n v="10237.319622964867"/>
    <n v="10584.429914529914"/>
    <n v="8575.6452513966487"/>
    <n v="8772.8928571428569"/>
    <n v="6139.6597938144332"/>
    <n v="6436.3164556962029"/>
    <n v="5693.9996271439222"/>
    <n v="5698.3751375137517"/>
    <n v="0"/>
    <n v="0"/>
    <n v="132712.39543491672"/>
    <n v="136686.68936170213"/>
    <n v="92135.8766066838"/>
    <n v="95259.869230769225"/>
    <n v="77180.807262569841"/>
    <n v="78956.03571428571"/>
    <n v="55256.938144329899"/>
    <n v="57926.848101265823"/>
    <n v="51245.996644295301"/>
    <n v="51285.376237623765"/>
    <n v="0"/>
    <n v="0"/>
    <n v="93618.188677220125"/>
    <n v="96384.60508389023"/>
    <n v="500"/>
    <n v="508"/>
    <n v="371"/>
    <n v="372"/>
    <n v="333"/>
    <n v="327"/>
    <n v="30"/>
    <n v="25"/>
    <n v="292"/>
    <n v="297"/>
    <n v="0"/>
    <n v="0"/>
    <n v="1526"/>
    <n v="1529"/>
    <n v="66356197.71745836"/>
    <n v="69436838.195744678"/>
    <n v="34182410.221079692"/>
    <n v="35436671.353846155"/>
    <n v="25701208.818435758"/>
    <n v="25818623.678571425"/>
    <n v="1657708.1443298969"/>
    <n v="1448171.2025316455"/>
    <n v="14963831.020134227"/>
    <n v="15231756.742574258"/>
    <n v="0"/>
    <n v="0"/>
    <n v="142861355.92143792"/>
    <n v="147372061.17326817"/>
  </r>
  <r>
    <x v="13"/>
    <s v="Tennessee State University "/>
    <m/>
    <n v="221838"/>
    <x v="2"/>
    <n v="0"/>
    <n v="100"/>
    <n v="98"/>
    <n v="0"/>
    <n v="0"/>
    <n v="0"/>
    <n v="0"/>
    <n v="3"/>
    <n v="3"/>
    <n v="0"/>
    <n v="93"/>
    <n v="91"/>
    <n v="0"/>
    <n v="0"/>
    <n v="0"/>
    <n v="0"/>
    <n v="12"/>
    <n v="16"/>
    <n v="0"/>
    <n v="53"/>
    <n v="51"/>
    <n v="0"/>
    <n v="0"/>
    <n v="0"/>
    <n v="0"/>
    <n v="19"/>
    <n v="32"/>
    <n v="0"/>
    <n v="3"/>
    <n v="4"/>
    <n v="0"/>
    <n v="0"/>
    <n v="0"/>
    <n v="0"/>
    <n v="0"/>
    <n v="0"/>
    <n v="0"/>
    <n v="26"/>
    <n v="29"/>
    <n v="0"/>
    <n v="0"/>
    <n v="0"/>
    <n v="0"/>
    <n v="0"/>
    <n v="1"/>
    <m/>
    <m/>
    <m/>
    <m/>
    <m/>
    <m/>
    <m/>
    <m/>
    <m/>
    <n v="8586832"/>
    <n v="8450246"/>
    <n v="6789506"/>
    <n v="7060130"/>
    <n v="4220731"/>
    <n v="5017534"/>
    <n v="153039"/>
    <n v="202917"/>
    <n v="787700"/>
    <n v="1199101"/>
    <m/>
    <m/>
    <n v="936"/>
    <n v="918"/>
    <n v="981"/>
    <n v="1011"/>
    <n v="705"/>
    <n v="843"/>
    <n v="27"/>
    <n v="36"/>
    <n v="234"/>
    <n v="273"/>
    <n v="0"/>
    <n v="0"/>
    <n v="9173.9658119658125"/>
    <n v="9205.0610021786488"/>
    <n v="6921.0050968399592"/>
    <n v="6983.3135509396634"/>
    <n v="5986.8524822695035"/>
    <n v="5951.9976275207591"/>
    <n v="5668.1111111111113"/>
    <n v="5636.583333333333"/>
    <n v="3366.2393162393164"/>
    <n v="4392.3113553113553"/>
    <n v="0"/>
    <n v="0"/>
    <n v="82565.692307692312"/>
    <n v="82845.549019607832"/>
    <n v="62289.045871559632"/>
    <n v="62849.821958456974"/>
    <n v="53881.672340425532"/>
    <n v="53567.978647686832"/>
    <n v="51013"/>
    <n v="50729.25"/>
    <n v="30296.153846153848"/>
    <n v="39530.802197802201"/>
    <n v="0"/>
    <n v="0"/>
    <n v="64287.493633387399"/>
    <n v="64391.737520699571"/>
    <n v="103"/>
    <n v="101"/>
    <n v="105"/>
    <n v="107"/>
    <n v="72"/>
    <n v="83"/>
    <n v="3"/>
    <n v="4"/>
    <n v="26"/>
    <n v="30"/>
    <n v="0"/>
    <n v="0"/>
    <n v="309"/>
    <n v="325"/>
    <n v="8504266.307692308"/>
    <n v="8367400.4509803914"/>
    <n v="6540349.8165137609"/>
    <n v="6724930.949554896"/>
    <n v="3879480.4085106384"/>
    <n v="4446142.2277580071"/>
    <n v="153039"/>
    <n v="202917"/>
    <n v="787700"/>
    <n v="1185924.065934066"/>
    <n v="0"/>
    <n v="0"/>
    <n v="19864835.532716706"/>
    <n v="20927314.69422736"/>
  </r>
  <r>
    <x v="13"/>
    <s v="Austin Peay State University "/>
    <m/>
    <n v="219602"/>
    <x v="3"/>
    <n v="0"/>
    <n v="130"/>
    <n v="126"/>
    <n v="0"/>
    <n v="0"/>
    <n v="0"/>
    <n v="0"/>
    <n v="4"/>
    <n v="3"/>
    <n v="0"/>
    <n v="98"/>
    <n v="90"/>
    <n v="0"/>
    <n v="0"/>
    <n v="0"/>
    <n v="0"/>
    <n v="3"/>
    <n v="2"/>
    <n v="0"/>
    <n v="89"/>
    <n v="110"/>
    <n v="0"/>
    <n v="0"/>
    <n v="0"/>
    <n v="0"/>
    <n v="0"/>
    <n v="0"/>
    <n v="0"/>
    <n v="42"/>
    <n v="39"/>
    <n v="0"/>
    <n v="0"/>
    <n v="0"/>
    <n v="0"/>
    <n v="0"/>
    <n v="1"/>
    <n v="0"/>
    <n v="0"/>
    <n v="0"/>
    <n v="0"/>
    <n v="0"/>
    <n v="0"/>
    <n v="0"/>
    <n v="0"/>
    <n v="0"/>
    <m/>
    <m/>
    <m/>
    <m/>
    <m/>
    <m/>
    <m/>
    <m/>
    <m/>
    <n v="10432187"/>
    <n v="10633248"/>
    <n v="6147652"/>
    <n v="6082600"/>
    <n v="4559506"/>
    <n v="6135986"/>
    <n v="1775344"/>
    <n v="1778026"/>
    <n v="0"/>
    <n v="0"/>
    <m/>
    <m/>
    <n v="1218"/>
    <n v="1170"/>
    <n v="918"/>
    <n v="834"/>
    <n v="801"/>
    <n v="990"/>
    <n v="378"/>
    <n v="363"/>
    <n v="0"/>
    <n v="0"/>
    <n v="0"/>
    <n v="0"/>
    <n v="8565.013957307061"/>
    <n v="9088.2461538461539"/>
    <n v="6696.7886710239654"/>
    <n v="7293.2853717026383"/>
    <n v="5692.2671660424467"/>
    <n v="6197.9656565656569"/>
    <n v="4696.6772486772488"/>
    <n v="4898.1432506887049"/>
    <n v="0"/>
    <n v="0"/>
    <n v="0"/>
    <n v="0"/>
    <n v="77085.125615763551"/>
    <n v="81794.215384615381"/>
    <n v="60271.098039215693"/>
    <n v="65639.568345323743"/>
    <n v="51230.404494382019"/>
    <n v="55781.69090909091"/>
    <n v="42270.095238095237"/>
    <n v="44083.289256198346"/>
    <n v="0"/>
    <n v="0"/>
    <n v="0"/>
    <n v="0"/>
    <n v="62162.944629707927"/>
    <n v="66009.734885803511"/>
    <n v="134"/>
    <n v="129"/>
    <n v="101"/>
    <n v="92"/>
    <n v="89"/>
    <n v="110"/>
    <n v="42"/>
    <n v="40"/>
    <n v="0"/>
    <n v="0"/>
    <n v="0"/>
    <n v="0"/>
    <n v="366"/>
    <n v="371"/>
    <n v="10329406.832512315"/>
    <n v="10551453.784615384"/>
    <n v="6087380.9019607846"/>
    <n v="6038840.2877697842"/>
    <n v="4559506"/>
    <n v="6135986"/>
    <n v="1775344"/>
    <n v="1763331.5702479337"/>
    <n v="0"/>
    <n v="0"/>
    <n v="0"/>
    <n v="0"/>
    <n v="22751637.734473102"/>
    <n v="24489611.642633103"/>
  </r>
  <r>
    <x v="13"/>
    <s v="East Tennessee State University "/>
    <m/>
    <n v="220075"/>
    <x v="2"/>
    <n v="0"/>
    <n v="114"/>
    <n v="112"/>
    <n v="0"/>
    <n v="0"/>
    <n v="0"/>
    <n v="0"/>
    <n v="42"/>
    <n v="45"/>
    <n v="0"/>
    <n v="125"/>
    <n v="128"/>
    <n v="0"/>
    <n v="0"/>
    <n v="0"/>
    <n v="0"/>
    <n v="29"/>
    <n v="35"/>
    <n v="0"/>
    <n v="141"/>
    <n v="135"/>
    <n v="0"/>
    <n v="0"/>
    <n v="0"/>
    <n v="0"/>
    <n v="31"/>
    <n v="34"/>
    <n v="0"/>
    <n v="24"/>
    <n v="24"/>
    <n v="0"/>
    <n v="0"/>
    <n v="0"/>
    <n v="0"/>
    <n v="7"/>
    <n v="11"/>
    <n v="0"/>
    <n v="60"/>
    <n v="59"/>
    <n v="0"/>
    <n v="0"/>
    <n v="0"/>
    <n v="0"/>
    <n v="2"/>
    <n v="2"/>
    <m/>
    <m/>
    <m/>
    <m/>
    <m/>
    <m/>
    <m/>
    <m/>
    <m/>
    <n v="13631353"/>
    <n v="13724425"/>
    <n v="10373890"/>
    <n v="11545763"/>
    <n v="10159456"/>
    <n v="10174063"/>
    <n v="1521814"/>
    <n v="1812906"/>
    <n v="1962476"/>
    <n v="1928798"/>
    <m/>
    <m/>
    <n v="1530"/>
    <n v="1548"/>
    <n v="1473"/>
    <n v="1572"/>
    <n v="1641"/>
    <n v="1623"/>
    <n v="300"/>
    <n v="348"/>
    <n v="564"/>
    <n v="555"/>
    <n v="0"/>
    <n v="0"/>
    <n v="8909.3810457516338"/>
    <n v="8865.9076227390178"/>
    <n v="7042.6951799049557"/>
    <n v="7344.6329516539445"/>
    <n v="6191.0152346130408"/>
    <n v="6268.6771410967349"/>
    <n v="5072.7133333333331"/>
    <n v="5209.5"/>
    <n v="3479.567375886525"/>
    <n v="3475.3117117117117"/>
    <n v="0"/>
    <n v="0"/>
    <n v="80184.429411764708"/>
    <n v="79793.16860465116"/>
    <n v="63384.256619144602"/>
    <n v="66101.696564885497"/>
    <n v="55719.137111517368"/>
    <n v="56418.094269870613"/>
    <n v="45654.42"/>
    <n v="46885.5"/>
    <n v="31316.106382978724"/>
    <n v="31277.805405405405"/>
    <n v="0"/>
    <n v="0"/>
    <n v="61235.693402624755"/>
    <n v="62197.77875614434"/>
    <n v="156"/>
    <n v="157"/>
    <n v="154"/>
    <n v="163"/>
    <n v="172"/>
    <n v="169"/>
    <n v="31"/>
    <n v="35"/>
    <n v="62"/>
    <n v="61"/>
    <n v="0"/>
    <n v="0"/>
    <n v="575"/>
    <n v="585"/>
    <n v="12508770.988235295"/>
    <n v="12527527.470930232"/>
    <n v="9761175.5193482693"/>
    <n v="10774576.540076336"/>
    <n v="9583691.5831809863"/>
    <n v="9534657.931608133"/>
    <n v="1415287.02"/>
    <n v="1640992.5"/>
    <n v="1941598.5957446808"/>
    <n v="1907946.1297297296"/>
    <n v="0"/>
    <n v="0"/>
    <n v="35210523.706509233"/>
    <n v="36385700.572344437"/>
  </r>
  <r>
    <x v="13"/>
    <s v="Middle Tennessee State University "/>
    <s v="Met the criteria for Four-Year 2 in 2015-16 and 2016-17."/>
    <n v="220978"/>
    <x v="3"/>
    <n v="0"/>
    <n v="0"/>
    <n v="0"/>
    <n v="331"/>
    <n v="314"/>
    <n v="2"/>
    <n v="2"/>
    <n v="2"/>
    <n v="1"/>
    <n v="0"/>
    <n v="0"/>
    <n v="0"/>
    <n v="210"/>
    <n v="204"/>
    <n v="0"/>
    <n v="0"/>
    <n v="2"/>
    <n v="2"/>
    <n v="0"/>
    <n v="0"/>
    <n v="0"/>
    <n v="159"/>
    <n v="160"/>
    <n v="0"/>
    <n v="0"/>
    <n v="0"/>
    <n v="0"/>
    <n v="0"/>
    <n v="0"/>
    <n v="0"/>
    <n v="14"/>
    <n v="17"/>
    <n v="0"/>
    <n v="0"/>
    <n v="1"/>
    <n v="1"/>
    <n v="0"/>
    <n v="0"/>
    <n v="0"/>
    <n v="169"/>
    <n v="195"/>
    <n v="1"/>
    <n v="1"/>
    <n v="1"/>
    <n v="0"/>
    <m/>
    <m/>
    <m/>
    <m/>
    <m/>
    <m/>
    <m/>
    <m/>
    <m/>
    <n v="30453467"/>
    <n v="28823516"/>
    <n v="15231577"/>
    <n v="14841730"/>
    <n v="9870225"/>
    <n v="9806846"/>
    <n v="799365"/>
    <n v="941551"/>
    <n v="7578866"/>
    <n v="8984893"/>
    <m/>
    <m/>
    <n v="3356"/>
    <n v="3174"/>
    <n v="2124"/>
    <n v="2064"/>
    <n v="1590"/>
    <n v="1600"/>
    <n v="152"/>
    <n v="182"/>
    <n v="1713"/>
    <n v="1961"/>
    <n v="0"/>
    <n v="0"/>
    <n v="9074.3346245530392"/>
    <n v="9081.1329552614989"/>
    <n v="7171.1756120527307"/>
    <n v="7190.760658914729"/>
    <n v="6207.6886792452833"/>
    <n v="6129.2787500000004"/>
    <n v="5258.980263157895"/>
    <n v="5173.3571428571431"/>
    <n v="4424.3234092235843"/>
    <n v="4581.7914329423766"/>
    <n v="0"/>
    <n v="0"/>
    <n v="81669.011620977355"/>
    <n v="81730.196597353497"/>
    <n v="64540.580508474573"/>
    <n v="64716.845930232565"/>
    <n v="55869.198113207553"/>
    <n v="55163.508750000001"/>
    <n v="47330.822368421053"/>
    <n v="46560.21428571429"/>
    <n v="39818.910683012262"/>
    <n v="41236.122896481393"/>
    <n v="0"/>
    <n v="0"/>
    <n v="64399.014039400725"/>
    <n v="63530.287544974548"/>
    <n v="335"/>
    <n v="317"/>
    <n v="212"/>
    <n v="206"/>
    <n v="159"/>
    <n v="160"/>
    <n v="15"/>
    <n v="18"/>
    <n v="171"/>
    <n v="196"/>
    <n v="0"/>
    <n v="0"/>
    <n v="892"/>
    <n v="897"/>
    <n v="27359118.893027414"/>
    <n v="25908472.321361057"/>
    <n v="13682603.06779661"/>
    <n v="13331670.261627909"/>
    <n v="8883202.5"/>
    <n v="8826161.4000000004"/>
    <n v="709962.33552631584"/>
    <n v="838083.85714285728"/>
    <n v="6809033.7267950969"/>
    <n v="8082280.0877103526"/>
    <n v="0"/>
    <n v="0"/>
    <n v="57443920.523145445"/>
    <n v="56986667.92784217"/>
  </r>
  <r>
    <x v="13"/>
    <s v="Tennessee Technological University "/>
    <m/>
    <n v="221847"/>
    <x v="3"/>
    <n v="0"/>
    <n v="140"/>
    <n v="142"/>
    <n v="0"/>
    <n v="0"/>
    <n v="0"/>
    <n v="0"/>
    <n v="3"/>
    <n v="3"/>
    <n v="0"/>
    <n v="70"/>
    <n v="75"/>
    <n v="0"/>
    <n v="0"/>
    <n v="0"/>
    <n v="0"/>
    <n v="1"/>
    <n v="1"/>
    <n v="0"/>
    <n v="111"/>
    <n v="109"/>
    <n v="0"/>
    <n v="0"/>
    <n v="0"/>
    <n v="0"/>
    <n v="0"/>
    <n v="1"/>
    <n v="0"/>
    <n v="80"/>
    <n v="62"/>
    <n v="0"/>
    <n v="0"/>
    <n v="0"/>
    <n v="0"/>
    <n v="1"/>
    <n v="1"/>
    <n v="0"/>
    <n v="16"/>
    <n v="35"/>
    <n v="0"/>
    <n v="0"/>
    <n v="0"/>
    <n v="0"/>
    <n v="0"/>
    <n v="1"/>
    <m/>
    <m/>
    <m/>
    <m/>
    <m/>
    <m/>
    <m/>
    <m/>
    <m/>
    <n v="12752488"/>
    <n v="13096252"/>
    <n v="5247738"/>
    <n v="5635004"/>
    <n v="7166649"/>
    <n v="7239131"/>
    <n v="3536122"/>
    <n v="2831481"/>
    <n v="754531"/>
    <n v="1681512"/>
    <m/>
    <m/>
    <n v="1296"/>
    <n v="1314"/>
    <n v="642"/>
    <n v="687"/>
    <n v="999"/>
    <n v="993"/>
    <n v="732"/>
    <n v="570"/>
    <n v="144"/>
    <n v="327"/>
    <n v="0"/>
    <n v="0"/>
    <n v="9839.882716049382"/>
    <n v="9966.706240487063"/>
    <n v="8174.0467289719627"/>
    <n v="8202.334788937409"/>
    <n v="7173.8228228228227"/>
    <n v="7290.1621349446123"/>
    <n v="4830.7677595628411"/>
    <n v="4967.5105263157893"/>
    <n v="5239.7986111111113"/>
    <n v="5142.2385321100919"/>
    <n v="0"/>
    <n v="0"/>
    <n v="88558.944444444438"/>
    <n v="89700.356164383571"/>
    <n v="73566.420560747662"/>
    <n v="73821.013100436685"/>
    <n v="64564.405405405407"/>
    <n v="65611.459214501505"/>
    <n v="43476.90983606557"/>
    <n v="44707.594736842104"/>
    <n v="47158.1875"/>
    <n v="46280.146788990824"/>
    <n v="0"/>
    <n v="0"/>
    <n v="69502.262113957229"/>
    <n v="70504.355595089975"/>
    <n v="143"/>
    <n v="145"/>
    <n v="71"/>
    <n v="76"/>
    <n v="111"/>
    <n v="110"/>
    <n v="81"/>
    <n v="63"/>
    <n v="16"/>
    <n v="36"/>
    <n v="0"/>
    <n v="0"/>
    <n v="422"/>
    <n v="430"/>
    <n v="12663929.055555554"/>
    <n v="13006551.643835617"/>
    <n v="5223215.8598130839"/>
    <n v="5610396.9956331877"/>
    <n v="7166649"/>
    <n v="7217260.5135951657"/>
    <n v="3521629.6967213112"/>
    <n v="2816578.4684210527"/>
    <n v="754531"/>
    <n v="1666085.2844036696"/>
    <n v="0"/>
    <n v="0"/>
    <n v="29329954.612089951"/>
    <n v="30316872.905888688"/>
  </r>
  <r>
    <x v="13"/>
    <s v="University of Tennessee at Chattanooga"/>
    <m/>
    <n v="221740"/>
    <x v="3"/>
    <n v="0"/>
    <n v="118"/>
    <n v="121"/>
    <n v="0"/>
    <n v="0"/>
    <n v="0"/>
    <n v="0"/>
    <n v="24"/>
    <n v="22"/>
    <n v="0"/>
    <n v="75"/>
    <n v="74"/>
    <n v="0"/>
    <n v="0"/>
    <n v="0"/>
    <n v="0"/>
    <n v="6"/>
    <n v="6"/>
    <n v="0"/>
    <n v="104"/>
    <n v="117"/>
    <n v="0"/>
    <n v="0"/>
    <n v="0"/>
    <n v="0"/>
    <n v="16"/>
    <n v="15"/>
    <n v="0"/>
    <n v="6"/>
    <n v="7"/>
    <n v="0"/>
    <n v="0"/>
    <n v="0"/>
    <n v="0"/>
    <n v="2"/>
    <n v="2"/>
    <n v="0"/>
    <n v="88"/>
    <n v="90"/>
    <n v="0"/>
    <n v="0"/>
    <n v="0"/>
    <n v="0"/>
    <n v="6"/>
    <n v="7"/>
    <m/>
    <m/>
    <m/>
    <m/>
    <m/>
    <m/>
    <m/>
    <m/>
    <m/>
    <n v="13919828"/>
    <n v="14598080"/>
    <n v="5851841"/>
    <n v="6025160"/>
    <n v="7956272"/>
    <n v="9068987"/>
    <n v="373570"/>
    <n v="449625"/>
    <n v="3965021"/>
    <n v="4520921"/>
    <m/>
    <m/>
    <n v="1350"/>
    <n v="1353"/>
    <n v="747"/>
    <n v="738"/>
    <n v="1128"/>
    <n v="1233"/>
    <n v="78"/>
    <n v="87"/>
    <n v="864"/>
    <n v="894"/>
    <n v="0"/>
    <n v="0"/>
    <n v="10310.983703703703"/>
    <n v="10789.416112342942"/>
    <n v="7833.7898259705489"/>
    <n v="8164.1734417344178"/>
    <n v="7053.432624113475"/>
    <n v="7355.2206001622062"/>
    <n v="4789.3589743589746"/>
    <n v="5168.1034482758623"/>
    <n v="4589.1446759259261"/>
    <n v="5056.9586129753916"/>
    <n v="0"/>
    <n v="0"/>
    <n v="92798.853333333333"/>
    <n v="97104.745011086474"/>
    <n v="70504.108433734946"/>
    <n v="73477.560975609755"/>
    <n v="63480.893617021276"/>
    <n v="66196.985401459853"/>
    <n v="43104.230769230773"/>
    <n v="46512.931034482761"/>
    <n v="41302.302083333336"/>
    <n v="45512.627516778521"/>
    <n v="0"/>
    <n v="0"/>
    <n v="69063.43243257438"/>
    <n v="72311.33782226617"/>
    <n v="142"/>
    <n v="143"/>
    <n v="81"/>
    <n v="80"/>
    <n v="120"/>
    <n v="132"/>
    <n v="8"/>
    <n v="9"/>
    <n v="94"/>
    <n v="97"/>
    <n v="0"/>
    <n v="0"/>
    <n v="445"/>
    <n v="461"/>
    <n v="13177437.173333334"/>
    <n v="13885978.536585366"/>
    <n v="5710832.7831325307"/>
    <n v="5878204.8780487804"/>
    <n v="7617707.2340425532"/>
    <n v="8738002.0729927011"/>
    <n v="344833.84615384619"/>
    <n v="418616.37931034487"/>
    <n v="3882416.3958333335"/>
    <n v="4414724.8691275166"/>
    <n v="0"/>
    <n v="0"/>
    <n v="30733227.432495598"/>
    <n v="33335526.736064706"/>
  </r>
  <r>
    <x v="13"/>
    <s v="University of Tennessee at Martin"/>
    <m/>
    <n v="221768"/>
    <x v="5"/>
    <n v="0"/>
    <n v="72"/>
    <n v="67"/>
    <n v="0"/>
    <n v="0"/>
    <n v="0"/>
    <n v="0"/>
    <n v="12"/>
    <n v="10"/>
    <n v="0"/>
    <n v="64"/>
    <n v="68"/>
    <n v="0"/>
    <n v="0"/>
    <n v="0"/>
    <n v="0"/>
    <n v="3"/>
    <n v="4"/>
    <n v="0"/>
    <n v="66"/>
    <n v="58"/>
    <n v="0"/>
    <n v="0"/>
    <n v="0"/>
    <n v="0"/>
    <n v="0"/>
    <n v="2"/>
    <n v="0"/>
    <n v="11"/>
    <n v="9"/>
    <n v="0"/>
    <n v="0"/>
    <n v="0"/>
    <n v="0"/>
    <n v="2"/>
    <n v="2"/>
    <n v="0"/>
    <n v="56"/>
    <n v="67"/>
    <n v="0"/>
    <n v="0"/>
    <n v="0"/>
    <n v="0"/>
    <n v="5"/>
    <n v="4"/>
    <m/>
    <m/>
    <m/>
    <m/>
    <m/>
    <m/>
    <m/>
    <m/>
    <m/>
    <n v="6604957"/>
    <n v="6241333"/>
    <n v="4425284"/>
    <n v="4935924"/>
    <n v="3933775"/>
    <n v="3644867"/>
    <n v="707554"/>
    <n v="576083"/>
    <n v="2781073"/>
    <n v="3327968"/>
    <m/>
    <m/>
    <n v="792"/>
    <n v="723"/>
    <n v="612"/>
    <n v="660"/>
    <n v="594"/>
    <n v="546"/>
    <n v="123"/>
    <n v="105"/>
    <n v="564"/>
    <n v="651"/>
    <n v="0"/>
    <n v="0"/>
    <n v="8339.5921717171714"/>
    <n v="8632.5491009681882"/>
    <n v="7230.8562091503272"/>
    <n v="7478.6727272727276"/>
    <n v="6622.5168350168351"/>
    <n v="6675.5805860805858"/>
    <n v="5752.4715447154467"/>
    <n v="5486.5047619047618"/>
    <n v="4930.9804964539007"/>
    <n v="5112.0860215053763"/>
    <n v="0"/>
    <n v="0"/>
    <n v="75056.329545454544"/>
    <n v="77692.941908713692"/>
    <n v="65077.705882352944"/>
    <n v="67308.05454545455"/>
    <n v="59602.65151515152"/>
    <n v="60080.225274725271"/>
    <n v="51772.243902439019"/>
    <n v="49378.542857142857"/>
    <n v="44378.824468085106"/>
    <n v="46008.774193548386"/>
    <n v="0"/>
    <n v="0"/>
    <n v="61783.025564332391"/>
    <n v="62691.192130232659"/>
    <n v="84"/>
    <n v="77"/>
    <n v="67"/>
    <n v="72"/>
    <n v="66"/>
    <n v="60"/>
    <n v="13"/>
    <n v="11"/>
    <n v="61"/>
    <n v="71"/>
    <n v="0"/>
    <n v="0"/>
    <n v="291"/>
    <n v="291"/>
    <n v="6304731.6818181816"/>
    <n v="5982356.5269709546"/>
    <n v="4360206.2941176472"/>
    <n v="4846179.9272727277"/>
    <n v="3933775.0000000005"/>
    <n v="3604813.5164835164"/>
    <n v="673039.17073170724"/>
    <n v="543163.97142857139"/>
    <n v="2707108.2925531915"/>
    <n v="3266622.9677419355"/>
    <n v="0"/>
    <n v="0"/>
    <n v="17978860.439220726"/>
    <n v="18243136.909897704"/>
  </r>
  <r>
    <x v="13"/>
    <s v="Chattanooga State Technical Community College "/>
    <m/>
    <n v="219824"/>
    <x v="8"/>
    <n v="0"/>
    <n v="21"/>
    <n v="23"/>
    <n v="0"/>
    <n v="0"/>
    <n v="0"/>
    <n v="0"/>
    <n v="7"/>
    <n v="8"/>
    <n v="0"/>
    <n v="59"/>
    <n v="58"/>
    <n v="0"/>
    <n v="0"/>
    <n v="0"/>
    <n v="0"/>
    <n v="15"/>
    <n v="12"/>
    <n v="0"/>
    <n v="41"/>
    <n v="42"/>
    <n v="0"/>
    <n v="0"/>
    <n v="0"/>
    <n v="0"/>
    <n v="12"/>
    <n v="11"/>
    <n v="0"/>
    <n v="37"/>
    <n v="39"/>
    <n v="0"/>
    <n v="0"/>
    <n v="0"/>
    <n v="0"/>
    <n v="46"/>
    <n v="47"/>
    <n v="0"/>
    <n v="0"/>
    <n v="1"/>
    <n v="0"/>
    <n v="0"/>
    <n v="0"/>
    <n v="0"/>
    <n v="0"/>
    <n v="1"/>
    <m/>
    <m/>
    <m/>
    <m/>
    <m/>
    <m/>
    <m/>
    <m/>
    <m/>
    <n v="1809120"/>
    <n v="2092007"/>
    <n v="4203105"/>
    <n v="4079425"/>
    <n v="2777255"/>
    <n v="2783835"/>
    <n v="4098978"/>
    <n v="2993873"/>
    <n v="0"/>
    <n v="68209"/>
    <m/>
    <m/>
    <n v="273"/>
    <n v="303"/>
    <n v="711"/>
    <n v="666"/>
    <n v="513"/>
    <n v="510"/>
    <n v="885"/>
    <n v="915"/>
    <n v="0"/>
    <n v="21"/>
    <n v="0"/>
    <n v="0"/>
    <n v="6626.8131868131868"/>
    <n v="6904.3135313531357"/>
    <n v="5911.5400843881853"/>
    <n v="6125.2627627627626"/>
    <n v="5413.7524366471735"/>
    <n v="5458.5"/>
    <n v="4631.6135593220342"/>
    <n v="3271.992349726776"/>
    <n v="0"/>
    <n v="3248.0476190476193"/>
    <n v="0"/>
    <n v="0"/>
    <n v="59641.318681318684"/>
    <n v="62138.821782178224"/>
    <n v="53203.860759493669"/>
    <n v="55127.364864864867"/>
    <n v="48723.771929824565"/>
    <n v="49126.5"/>
    <n v="41684.522033898305"/>
    <n v="29447.931147540985"/>
    <n v="0"/>
    <n v="29232.428571428572"/>
    <n v="0"/>
    <n v="0"/>
    <n v="48946.293530982002"/>
    <n v="45371.530791815894"/>
    <n v="28"/>
    <n v="31"/>
    <n v="74"/>
    <n v="70"/>
    <n v="53"/>
    <n v="53"/>
    <n v="83"/>
    <n v="86"/>
    <n v="0"/>
    <n v="2"/>
    <n v="0"/>
    <n v="0"/>
    <n v="238"/>
    <n v="242"/>
    <n v="1669956.9230769232"/>
    <n v="1926303.4752475249"/>
    <n v="3937085.6962025315"/>
    <n v="3858915.5405405406"/>
    <n v="2582359.912280702"/>
    <n v="2603704.5"/>
    <n v="3459815.3288135594"/>
    <n v="2532522.0786885247"/>
    <n v="0"/>
    <n v="58464.857142857145"/>
    <n v="0"/>
    <n v="0"/>
    <n v="11649217.860373717"/>
    <n v="10979910.451619446"/>
  </r>
  <r>
    <x v="13"/>
    <s v="Nashville State Technical Community College"/>
    <m/>
    <n v="221184"/>
    <x v="8"/>
    <n v="0"/>
    <n v="4"/>
    <n v="5"/>
    <n v="0"/>
    <n v="0"/>
    <n v="0"/>
    <n v="0"/>
    <n v="0"/>
    <n v="0"/>
    <n v="0"/>
    <n v="44"/>
    <n v="40"/>
    <n v="0"/>
    <n v="0"/>
    <n v="0"/>
    <n v="0"/>
    <n v="0"/>
    <n v="0"/>
    <n v="0"/>
    <n v="36"/>
    <n v="34"/>
    <n v="0"/>
    <n v="0"/>
    <n v="0"/>
    <n v="0"/>
    <n v="0"/>
    <n v="0"/>
    <n v="0"/>
    <n v="81"/>
    <n v="70"/>
    <n v="0"/>
    <n v="0"/>
    <n v="0"/>
    <n v="0"/>
    <n v="0"/>
    <n v="0"/>
    <n v="0"/>
    <n v="0"/>
    <n v="0"/>
    <n v="0"/>
    <n v="0"/>
    <n v="0"/>
    <n v="0"/>
    <n v="0"/>
    <n v="0"/>
    <m/>
    <m/>
    <m/>
    <m/>
    <m/>
    <m/>
    <m/>
    <m/>
    <m/>
    <n v="298603"/>
    <n v="365549"/>
    <n v="2567726"/>
    <n v="2355024"/>
    <n v="1754302"/>
    <n v="1718000"/>
    <n v="3550019"/>
    <n v="3165628"/>
    <n v="0"/>
    <n v="0"/>
    <m/>
    <m/>
    <n v="36"/>
    <n v="45"/>
    <n v="396"/>
    <n v="360"/>
    <n v="324"/>
    <n v="306"/>
    <n v="729"/>
    <n v="630"/>
    <n v="0"/>
    <n v="0"/>
    <n v="0"/>
    <n v="0"/>
    <n v="8294.5277777777774"/>
    <n v="8123.3111111111111"/>
    <n v="6484.1565656565654"/>
    <n v="6541.7333333333336"/>
    <n v="5414.5123456790125"/>
    <n v="5614.3790849673205"/>
    <n v="4869.710562414266"/>
    <n v="5024.8063492063493"/>
    <n v="0"/>
    <n v="0"/>
    <n v="0"/>
    <n v="0"/>
    <n v="74650.75"/>
    <n v="73109.8"/>
    <n v="58357.409090909088"/>
    <n v="58875.600000000006"/>
    <n v="48730.611111111109"/>
    <n v="50529.411764705888"/>
    <n v="43827.395061728392"/>
    <n v="45223.257142857146"/>
    <n v="0"/>
    <n v="0"/>
    <n v="0"/>
    <n v="0"/>
    <n v="49519.090909090912"/>
    <n v="51034.906040268455"/>
    <n v="4"/>
    <n v="5"/>
    <n v="44"/>
    <n v="40"/>
    <n v="36"/>
    <n v="34"/>
    <n v="81"/>
    <n v="70"/>
    <n v="0"/>
    <n v="0"/>
    <n v="0"/>
    <n v="0"/>
    <n v="165"/>
    <n v="149"/>
    <n v="298603"/>
    <n v="365549"/>
    <n v="2567726"/>
    <n v="2355024"/>
    <n v="1754302"/>
    <n v="1718000.0000000002"/>
    <n v="3550018.9999999995"/>
    <n v="3165628.0000000005"/>
    <n v="0"/>
    <n v="0"/>
    <n v="0"/>
    <n v="0"/>
    <n v="8170650"/>
    <n v="7604201"/>
  </r>
  <r>
    <x v="13"/>
    <s v="Pellissippi State Technical Community College"/>
    <m/>
    <n v="221643"/>
    <x v="8"/>
    <n v="0"/>
    <n v="36"/>
    <n v="36"/>
    <n v="0"/>
    <n v="0"/>
    <n v="0"/>
    <n v="0"/>
    <n v="2"/>
    <n v="2"/>
    <n v="0"/>
    <n v="106"/>
    <n v="106"/>
    <n v="0"/>
    <n v="0"/>
    <n v="0"/>
    <n v="0"/>
    <n v="4"/>
    <n v="4"/>
    <n v="0"/>
    <n v="46"/>
    <n v="55"/>
    <n v="0"/>
    <n v="0"/>
    <n v="0"/>
    <n v="0"/>
    <n v="0"/>
    <n v="0"/>
    <n v="0"/>
    <n v="39"/>
    <n v="32"/>
    <n v="0"/>
    <n v="0"/>
    <n v="0"/>
    <n v="0"/>
    <n v="4"/>
    <n v="4"/>
    <n v="0"/>
    <n v="0"/>
    <n v="0"/>
    <n v="0"/>
    <n v="0"/>
    <n v="0"/>
    <n v="0"/>
    <n v="0"/>
    <n v="0"/>
    <m/>
    <m/>
    <m/>
    <m/>
    <m/>
    <m/>
    <m/>
    <m/>
    <m/>
    <n v="2731980"/>
    <n v="2696870"/>
    <n v="6658710"/>
    <n v="6571730"/>
    <n v="2214360"/>
    <n v="2625580"/>
    <n v="1884640"/>
    <n v="1608770"/>
    <n v="0"/>
    <n v="0"/>
    <m/>
    <m/>
    <n v="348"/>
    <n v="348"/>
    <n v="1002"/>
    <n v="1002"/>
    <n v="414"/>
    <n v="495"/>
    <n v="399"/>
    <n v="336"/>
    <n v="0"/>
    <n v="0"/>
    <n v="0"/>
    <n v="0"/>
    <n v="7850.5172413793107"/>
    <n v="7749.6264367816093"/>
    <n v="6645.4191616766466"/>
    <n v="6558.6127744510977"/>
    <n v="5348.695652173913"/>
    <n v="5304.2020202020203"/>
    <n v="4723.4085213032586"/>
    <n v="4788.0059523809523"/>
    <n v="0"/>
    <n v="0"/>
    <n v="0"/>
    <n v="0"/>
    <n v="70654.655172413797"/>
    <n v="69746.637931034478"/>
    <n v="59808.77245508982"/>
    <n v="59027.514970059878"/>
    <n v="48138.260869565216"/>
    <n v="47737.818181818184"/>
    <n v="42510.676691729328"/>
    <n v="43092.053571428572"/>
    <n v="0"/>
    <n v="0"/>
    <n v="0"/>
    <n v="0"/>
    <n v="56144.139090109551"/>
    <n v="55733.442747520196"/>
    <n v="38"/>
    <n v="38"/>
    <n v="110"/>
    <n v="110"/>
    <n v="46"/>
    <n v="55"/>
    <n v="43"/>
    <n v="36"/>
    <n v="0"/>
    <n v="0"/>
    <n v="0"/>
    <n v="0"/>
    <n v="237"/>
    <n v="239"/>
    <n v="2684876.8965517245"/>
    <n v="2650372.2413793104"/>
    <n v="6578964.9700598801"/>
    <n v="6493026.6467065867"/>
    <n v="2214360"/>
    <n v="2625580"/>
    <n v="1827959.097744361"/>
    <n v="1551313.9285714286"/>
    <n v="0"/>
    <n v="0"/>
    <n v="0"/>
    <n v="0"/>
    <n v="13306160.964355964"/>
    <n v="13320292.816657327"/>
  </r>
  <r>
    <x v="13"/>
    <s v="Southwest Tennessee Community College"/>
    <m/>
    <n v="221485"/>
    <x v="8"/>
    <n v="0"/>
    <n v="15"/>
    <n v="15"/>
    <n v="0"/>
    <n v="0"/>
    <n v="0"/>
    <n v="0"/>
    <n v="1"/>
    <n v="1"/>
    <n v="0"/>
    <n v="78"/>
    <n v="69"/>
    <n v="0"/>
    <n v="0"/>
    <n v="0"/>
    <n v="0"/>
    <n v="4"/>
    <n v="4"/>
    <n v="0"/>
    <n v="54"/>
    <n v="50"/>
    <n v="0"/>
    <n v="0"/>
    <n v="0"/>
    <n v="0"/>
    <n v="3"/>
    <n v="2"/>
    <n v="0"/>
    <n v="47"/>
    <n v="42"/>
    <n v="0"/>
    <n v="0"/>
    <n v="0"/>
    <n v="0"/>
    <n v="0"/>
    <n v="0"/>
    <n v="0"/>
    <n v="0"/>
    <n v="5"/>
    <n v="0"/>
    <n v="0"/>
    <n v="0"/>
    <n v="0"/>
    <n v="0"/>
    <n v="0"/>
    <m/>
    <m/>
    <m/>
    <m/>
    <m/>
    <m/>
    <m/>
    <m/>
    <m/>
    <n v="1026384"/>
    <n v="1059420"/>
    <n v="4317336"/>
    <n v="3920124"/>
    <n v="2496228"/>
    <n v="2407392"/>
    <n v="1590102"/>
    <n v="1587696"/>
    <n v="0"/>
    <n v="215352"/>
    <m/>
    <m/>
    <n v="147"/>
    <n v="147"/>
    <n v="750"/>
    <n v="669"/>
    <n v="522"/>
    <n v="474"/>
    <n v="423"/>
    <n v="378"/>
    <n v="0"/>
    <n v="45"/>
    <n v="0"/>
    <n v="0"/>
    <n v="6982.2040816326535"/>
    <n v="7206.9387755102043"/>
    <n v="5756.4480000000003"/>
    <n v="5859.6771300448427"/>
    <n v="4782.045977011494"/>
    <n v="5078.8860759493673"/>
    <n v="3759.1063829787236"/>
    <n v="4200.2539682539682"/>
    <n v="0"/>
    <n v="4785.6000000000004"/>
    <n v="0"/>
    <n v="0"/>
    <n v="62839.836734693883"/>
    <n v="64862.448979591842"/>
    <n v="51808.032000000007"/>
    <n v="52737.094170403587"/>
    <n v="43038.413793103449"/>
    <n v="45709.974683544307"/>
    <n v="33831.957446808512"/>
    <n v="37802.28571428571"/>
    <n v="0"/>
    <n v="43070.400000000001"/>
    <n v="0"/>
    <n v="0"/>
    <n v="46024.691079019802"/>
    <n v="48231.775221581032"/>
    <n v="16"/>
    <n v="16"/>
    <n v="82"/>
    <n v="73"/>
    <n v="57"/>
    <n v="52"/>
    <n v="47"/>
    <n v="42"/>
    <n v="0"/>
    <n v="5"/>
    <n v="0"/>
    <n v="0"/>
    <n v="202"/>
    <n v="188"/>
    <n v="1005437.3877551021"/>
    <n v="1037799.1836734695"/>
    <n v="4248258.6240000008"/>
    <n v="3849807.8744394616"/>
    <n v="2453189.5862068967"/>
    <n v="2376918.6835443042"/>
    <n v="1590102"/>
    <n v="1587695.9999999998"/>
    <n v="0"/>
    <n v="215352"/>
    <n v="0"/>
    <n v="0"/>
    <n v="9296987.5979619995"/>
    <n v="9067573.7416572347"/>
  </r>
  <r>
    <x v="13"/>
    <s v="Volunteer State Community College "/>
    <m/>
    <n v="222053"/>
    <x v="8"/>
    <n v="0"/>
    <n v="17"/>
    <n v="18"/>
    <n v="0"/>
    <n v="0"/>
    <n v="0"/>
    <n v="0"/>
    <n v="1"/>
    <n v="1"/>
    <n v="0"/>
    <n v="57"/>
    <n v="57"/>
    <n v="0"/>
    <n v="0"/>
    <n v="0"/>
    <n v="0"/>
    <n v="13"/>
    <n v="12"/>
    <n v="0"/>
    <n v="24"/>
    <n v="25"/>
    <n v="0"/>
    <n v="0"/>
    <n v="0"/>
    <n v="0"/>
    <n v="5"/>
    <n v="5"/>
    <n v="0"/>
    <n v="41"/>
    <n v="47"/>
    <n v="0"/>
    <n v="0"/>
    <n v="0"/>
    <n v="0"/>
    <n v="13"/>
    <n v="12"/>
    <n v="0"/>
    <n v="0"/>
    <n v="0"/>
    <n v="0"/>
    <n v="0"/>
    <n v="0"/>
    <n v="0"/>
    <n v="0"/>
    <n v="0"/>
    <m/>
    <m/>
    <m/>
    <m/>
    <m/>
    <m/>
    <m/>
    <m/>
    <m/>
    <n v="1127959"/>
    <n v="1253358"/>
    <n v="4101502"/>
    <n v="4096151"/>
    <n v="1424689"/>
    <n v="1522239"/>
    <n v="2360987"/>
    <n v="2629713"/>
    <n v="0"/>
    <n v="0"/>
    <m/>
    <m/>
    <n v="165"/>
    <n v="174"/>
    <n v="669"/>
    <n v="657"/>
    <n v="276"/>
    <n v="285"/>
    <n v="525"/>
    <n v="567"/>
    <n v="0"/>
    <n v="0"/>
    <n v="0"/>
    <n v="0"/>
    <n v="6836.1151515151514"/>
    <n v="7203.2068965517237"/>
    <n v="6130.7952167414051"/>
    <n v="6234.6286149162861"/>
    <n v="5161.916666666667"/>
    <n v="5341.1894736842105"/>
    <n v="4497.1180952380955"/>
    <n v="4637.9417989417989"/>
    <n v="0"/>
    <n v="0"/>
    <n v="0"/>
    <n v="0"/>
    <n v="61525.036363636362"/>
    <n v="64828.862068965514"/>
    <n v="55177.156950672645"/>
    <n v="56111.657534246573"/>
    <n v="46457.25"/>
    <n v="48070.705263157892"/>
    <n v="40474.062857142861"/>
    <n v="41741.476190476191"/>
    <n v="0"/>
    <n v="0"/>
    <n v="0"/>
    <n v="0"/>
    <n v="49723.457809229563"/>
    <n v="50894.468939582992"/>
    <n v="18"/>
    <n v="19"/>
    <n v="70"/>
    <n v="69"/>
    <n v="29"/>
    <n v="30"/>
    <n v="54"/>
    <n v="59"/>
    <n v="0"/>
    <n v="0"/>
    <n v="0"/>
    <n v="0"/>
    <n v="171"/>
    <n v="177"/>
    <n v="1107450.6545454545"/>
    <n v="1231748.3793103448"/>
    <n v="3862400.986547085"/>
    <n v="3871704.3698630137"/>
    <n v="1347260.25"/>
    <n v="1442121.1578947369"/>
    <n v="2185599.3942857143"/>
    <n v="2462747.0952380951"/>
    <n v="0"/>
    <n v="0"/>
    <n v="0"/>
    <n v="0"/>
    <n v="8502711.285378255"/>
    <n v="9008321.0023061894"/>
  </r>
  <r>
    <x v="13"/>
    <s v="Cleveland State Community College "/>
    <m/>
    <n v="219879"/>
    <x v="7"/>
    <n v="0"/>
    <n v="2"/>
    <n v="3"/>
    <n v="0"/>
    <n v="0"/>
    <n v="0"/>
    <n v="0"/>
    <n v="0"/>
    <n v="0"/>
    <n v="0"/>
    <n v="41"/>
    <n v="37"/>
    <n v="0"/>
    <n v="0"/>
    <n v="0"/>
    <n v="0"/>
    <n v="0"/>
    <n v="0"/>
    <n v="0"/>
    <n v="14"/>
    <n v="15"/>
    <n v="0"/>
    <n v="0"/>
    <n v="0"/>
    <n v="0"/>
    <n v="0"/>
    <n v="0"/>
    <n v="0"/>
    <n v="19"/>
    <n v="15"/>
    <n v="0"/>
    <n v="0"/>
    <n v="0"/>
    <n v="0"/>
    <n v="0"/>
    <n v="0"/>
    <n v="0"/>
    <n v="0"/>
    <n v="0"/>
    <n v="0"/>
    <n v="0"/>
    <n v="0"/>
    <n v="0"/>
    <n v="0"/>
    <n v="0"/>
    <m/>
    <m/>
    <m/>
    <m/>
    <m/>
    <m/>
    <m/>
    <m/>
    <m/>
    <n v="124226"/>
    <n v="191480"/>
    <n v="2155727"/>
    <n v="1951354"/>
    <n v="638868"/>
    <n v="703718"/>
    <n v="906573"/>
    <n v="744497"/>
    <n v="0"/>
    <n v="0"/>
    <m/>
    <m/>
    <n v="18"/>
    <n v="27"/>
    <n v="369"/>
    <n v="333"/>
    <n v="126"/>
    <n v="135"/>
    <n v="171"/>
    <n v="135"/>
    <n v="0"/>
    <n v="0"/>
    <n v="0"/>
    <n v="0"/>
    <n v="6901.4444444444443"/>
    <n v="7091.8518518518522"/>
    <n v="5842.0785907859081"/>
    <n v="5859.9219219219221"/>
    <n v="5070.3809523809523"/>
    <n v="5212.7259259259263"/>
    <n v="5301.5964912280706"/>
    <n v="5514.7925925925929"/>
    <n v="0"/>
    <n v="0"/>
    <n v="0"/>
    <n v="0"/>
    <n v="62113"/>
    <n v="63826.666666666672"/>
    <n v="52578.707317073175"/>
    <n v="52739.2972972973"/>
    <n v="45633.428571428572"/>
    <n v="46914.53333333334"/>
    <n v="47714.368421052633"/>
    <n v="49633.133333333339"/>
    <n v="0"/>
    <n v="0"/>
    <n v="0"/>
    <n v="0"/>
    <n v="50334.131578947367"/>
    <n v="51300.7"/>
    <n v="2"/>
    <n v="3"/>
    <n v="41"/>
    <n v="37"/>
    <n v="14"/>
    <n v="15"/>
    <n v="19"/>
    <n v="15"/>
    <n v="0"/>
    <n v="0"/>
    <n v="0"/>
    <n v="0"/>
    <n v="76"/>
    <n v="70"/>
    <n v="124226"/>
    <n v="191480"/>
    <n v="2155727"/>
    <n v="1951354"/>
    <n v="638868"/>
    <n v="703718.00000000012"/>
    <n v="906573"/>
    <n v="744497.00000000012"/>
    <n v="0"/>
    <n v="0"/>
    <n v="0"/>
    <n v="0"/>
    <n v="3825394"/>
    <n v="3591049"/>
  </r>
  <r>
    <x v="13"/>
    <s v="Columbia State Community College "/>
    <m/>
    <n v="219888"/>
    <x v="7"/>
    <n v="0"/>
    <n v="0"/>
    <n v="0"/>
    <n v="11"/>
    <n v="10"/>
    <n v="0"/>
    <n v="0"/>
    <n v="2"/>
    <n v="3"/>
    <n v="0"/>
    <n v="0"/>
    <n v="0"/>
    <n v="32"/>
    <n v="30"/>
    <n v="0"/>
    <n v="0"/>
    <n v="7"/>
    <n v="7"/>
    <n v="0"/>
    <n v="0"/>
    <n v="0"/>
    <n v="28"/>
    <n v="29"/>
    <n v="0"/>
    <n v="0"/>
    <n v="4"/>
    <n v="5"/>
    <n v="0"/>
    <n v="0"/>
    <n v="0"/>
    <n v="14"/>
    <n v="17"/>
    <n v="0"/>
    <n v="0"/>
    <n v="4"/>
    <n v="5"/>
    <n v="0"/>
    <n v="0"/>
    <n v="0"/>
    <n v="0"/>
    <n v="0"/>
    <n v="0"/>
    <n v="0"/>
    <n v="0"/>
    <n v="0"/>
    <m/>
    <m/>
    <m/>
    <m/>
    <m/>
    <m/>
    <m/>
    <m/>
    <m/>
    <n v="924210"/>
    <n v="951260"/>
    <n v="2152440"/>
    <n v="2188170"/>
    <n v="1554770"/>
    <n v="1705250"/>
    <n v="746840"/>
    <n v="927810"/>
    <n v="0"/>
    <n v="0"/>
    <m/>
    <m/>
    <n v="134"/>
    <n v="136"/>
    <n v="404"/>
    <n v="384"/>
    <n v="328"/>
    <n v="350"/>
    <n v="188"/>
    <n v="230"/>
    <n v="0"/>
    <n v="0"/>
    <n v="0"/>
    <n v="0"/>
    <n v="6897.0895522388064"/>
    <n v="6994.5588235294117"/>
    <n v="5327.8217821782182"/>
    <n v="5698.359375"/>
    <n v="4740.1524390243903"/>
    <n v="4872.1428571428569"/>
    <n v="3972.5531914893618"/>
    <n v="4033.9565217391305"/>
    <n v="0"/>
    <n v="0"/>
    <n v="0"/>
    <n v="0"/>
    <n v="62073.80597014926"/>
    <n v="62951.029411764706"/>
    <n v="47950.396039603962"/>
    <n v="51285.234375"/>
    <n v="42661.371951219509"/>
    <n v="43849.28571428571"/>
    <n v="35752.97872340426"/>
    <n v="36305.608695652176"/>
    <n v="0"/>
    <n v="0"/>
    <n v="0"/>
    <n v="0"/>
    <n v="45938.651398203881"/>
    <n v="47221.850564320783"/>
    <n v="13"/>
    <n v="13"/>
    <n v="39"/>
    <n v="37"/>
    <n v="32"/>
    <n v="34"/>
    <n v="18"/>
    <n v="22"/>
    <n v="0"/>
    <n v="0"/>
    <n v="0"/>
    <n v="0"/>
    <n v="102"/>
    <n v="106"/>
    <n v="806959.47761194035"/>
    <n v="818363.3823529412"/>
    <n v="1870065.4455445546"/>
    <n v="1897553.671875"/>
    <n v="1365163.9024390243"/>
    <n v="1490875.7142857141"/>
    <n v="643553.61702127662"/>
    <n v="798723.3913043479"/>
    <n v="0"/>
    <n v="0"/>
    <n v="0"/>
    <n v="0"/>
    <n v="4685742.4426167961"/>
    <n v="5005516.159818003"/>
  </r>
  <r>
    <x v="13"/>
    <s v="Dyersburg State Community College "/>
    <s v="Reclassified: Met the criteria for Two-Year 3 in 2014-15, 2015-16, and 2016-17."/>
    <n v="220057"/>
    <x v="9"/>
    <n v="0"/>
    <n v="7"/>
    <n v="5"/>
    <n v="0"/>
    <n v="0"/>
    <n v="0"/>
    <n v="0"/>
    <n v="0"/>
    <n v="0"/>
    <n v="0"/>
    <n v="20"/>
    <n v="19"/>
    <n v="0"/>
    <n v="0"/>
    <n v="0"/>
    <n v="0"/>
    <n v="1"/>
    <n v="1"/>
    <n v="0"/>
    <n v="14"/>
    <n v="12"/>
    <n v="0"/>
    <n v="0"/>
    <n v="0"/>
    <n v="0"/>
    <n v="1"/>
    <n v="1"/>
    <n v="0"/>
    <n v="5"/>
    <n v="12"/>
    <n v="0"/>
    <n v="0"/>
    <n v="0"/>
    <n v="0"/>
    <n v="4"/>
    <n v="5"/>
    <n v="0"/>
    <n v="0"/>
    <n v="0"/>
    <n v="0"/>
    <n v="0"/>
    <n v="0"/>
    <n v="0"/>
    <n v="0"/>
    <n v="0"/>
    <m/>
    <m/>
    <m/>
    <m/>
    <m/>
    <m/>
    <m/>
    <m/>
    <m/>
    <n v="421889"/>
    <n v="302369"/>
    <n v="1133433"/>
    <n v="1110649"/>
    <n v="826676"/>
    <n v="748493"/>
    <n v="479763"/>
    <n v="876729"/>
    <n v="0"/>
    <n v="0"/>
    <m/>
    <m/>
    <n v="63"/>
    <n v="45"/>
    <n v="192"/>
    <n v="183"/>
    <n v="138"/>
    <n v="120"/>
    <n v="93"/>
    <n v="168"/>
    <n v="0"/>
    <n v="0"/>
    <n v="0"/>
    <n v="0"/>
    <n v="6696.6507936507933"/>
    <n v="6719.3111111111111"/>
    <n v="5903.296875"/>
    <n v="6069.1202185792354"/>
    <n v="5990.405797101449"/>
    <n v="6237.4416666666666"/>
    <n v="5158.7419354838712"/>
    <n v="5218.625"/>
    <n v="0"/>
    <n v="0"/>
    <n v="0"/>
    <n v="0"/>
    <n v="60269.857142857138"/>
    <n v="60473.8"/>
    <n v="53129.671875"/>
    <n v="54622.081967213118"/>
    <n v="53913.65217391304"/>
    <n v="56136.974999999999"/>
    <n v="46428.677419354841"/>
    <n v="46967.625"/>
    <n v="0"/>
    <n v="0"/>
    <n v="0"/>
    <n v="0"/>
    <n v="53157.211322267089"/>
    <n v="53146.198897168404"/>
    <n v="7"/>
    <n v="5"/>
    <n v="21"/>
    <n v="20"/>
    <n v="15"/>
    <n v="13"/>
    <n v="9"/>
    <n v="17"/>
    <n v="0"/>
    <n v="0"/>
    <n v="0"/>
    <n v="0"/>
    <n v="52"/>
    <n v="55"/>
    <n v="421888.99999999994"/>
    <n v="302369"/>
    <n v="1115723.109375"/>
    <n v="1092441.6393442624"/>
    <n v="808704.78260869556"/>
    <n v="729780.67499999993"/>
    <n v="417858.09677419357"/>
    <n v="798449.625"/>
    <n v="0"/>
    <n v="0"/>
    <n v="0"/>
    <n v="0"/>
    <n v="2764174.9887578888"/>
    <n v="2923040.9393442622"/>
  </r>
  <r>
    <x v="13"/>
    <s v="Jackson State Community College "/>
    <m/>
    <n v="220400"/>
    <x v="7"/>
    <n v="0"/>
    <n v="7"/>
    <n v="7"/>
    <n v="0"/>
    <n v="0"/>
    <n v="0"/>
    <n v="0"/>
    <n v="1"/>
    <n v="2"/>
    <n v="0"/>
    <n v="43"/>
    <n v="40"/>
    <n v="0"/>
    <n v="1"/>
    <n v="7"/>
    <n v="0"/>
    <n v="1"/>
    <n v="6"/>
    <n v="0"/>
    <n v="15"/>
    <n v="15"/>
    <n v="0"/>
    <n v="0"/>
    <n v="3"/>
    <n v="0"/>
    <n v="0"/>
    <n v="2"/>
    <n v="0"/>
    <n v="5"/>
    <n v="3"/>
    <n v="0"/>
    <n v="0"/>
    <n v="0"/>
    <n v="0"/>
    <n v="0"/>
    <n v="0"/>
    <n v="0"/>
    <n v="0"/>
    <n v="0"/>
    <n v="0"/>
    <n v="0"/>
    <n v="0"/>
    <n v="0"/>
    <n v="0"/>
    <n v="0"/>
    <m/>
    <m/>
    <m/>
    <m/>
    <m/>
    <m/>
    <m/>
    <m/>
    <m/>
    <n v="528665"/>
    <n v="616231"/>
    <n v="2856894"/>
    <n v="2662296"/>
    <n v="932096"/>
    <n v="891676"/>
    <n v="212741"/>
    <n v="125303"/>
    <n v="0"/>
    <n v="0"/>
    <m/>
    <m/>
    <n v="75"/>
    <n v="87"/>
    <n v="476"/>
    <n v="442"/>
    <n v="168"/>
    <n v="159"/>
    <n v="45"/>
    <n v="27"/>
    <n v="0"/>
    <n v="0"/>
    <n v="0"/>
    <n v="0"/>
    <n v="7048.8666666666668"/>
    <n v="7083.1149425287358"/>
    <n v="6001.8781512605046"/>
    <n v="6023.2941176470586"/>
    <n v="5548.1904761904761"/>
    <n v="5608.0251572327043"/>
    <n v="4727.5777777777776"/>
    <n v="4640.8518518518522"/>
    <n v="0"/>
    <n v="0"/>
    <n v="0"/>
    <n v="0"/>
    <n v="63439.8"/>
    <n v="63748.034482758623"/>
    <n v="54016.903361344543"/>
    <n v="54209.647058823524"/>
    <n v="49933.714285714283"/>
    <n v="50472.226415094337"/>
    <n v="42548.2"/>
    <n v="41767.666666666672"/>
    <n v="0"/>
    <n v="0"/>
    <n v="0"/>
    <n v="0"/>
    <n v="53340.589372822302"/>
    <n v="54012.06014692285"/>
    <n v="8"/>
    <n v="9"/>
    <n v="51"/>
    <n v="47"/>
    <n v="18"/>
    <n v="17"/>
    <n v="5"/>
    <n v="3"/>
    <n v="0"/>
    <n v="0"/>
    <n v="0"/>
    <n v="0"/>
    <n v="82"/>
    <n v="76"/>
    <n v="507518.4"/>
    <n v="573732.31034482759"/>
    <n v="2754862.0714285718"/>
    <n v="2547853.4117647056"/>
    <n v="898806.85714285704"/>
    <n v="858027.84905660374"/>
    <n v="212741"/>
    <n v="125303.00000000001"/>
    <n v="0"/>
    <n v="0"/>
    <n v="0"/>
    <n v="0"/>
    <n v="4373928.3285714285"/>
    <n v="4104916.5711661368"/>
  </r>
  <r>
    <x v="13"/>
    <s v="Motlow State Community College "/>
    <m/>
    <n v="221096"/>
    <x v="7"/>
    <n v="0"/>
    <n v="9"/>
    <n v="8"/>
    <n v="0"/>
    <n v="0"/>
    <n v="0"/>
    <n v="0"/>
    <n v="0"/>
    <n v="0"/>
    <n v="0"/>
    <n v="26"/>
    <n v="27"/>
    <n v="0"/>
    <n v="0"/>
    <n v="0"/>
    <n v="0"/>
    <n v="0"/>
    <n v="0"/>
    <n v="0"/>
    <n v="20"/>
    <n v="24"/>
    <n v="0"/>
    <n v="0"/>
    <n v="0"/>
    <n v="0"/>
    <n v="0"/>
    <n v="0"/>
    <n v="0"/>
    <n v="29"/>
    <n v="32"/>
    <n v="0"/>
    <n v="0"/>
    <n v="0"/>
    <n v="0"/>
    <n v="7"/>
    <n v="2"/>
    <n v="0"/>
    <n v="1"/>
    <n v="0"/>
    <n v="0"/>
    <n v="0"/>
    <n v="0"/>
    <n v="0"/>
    <n v="0"/>
    <n v="0"/>
    <m/>
    <m/>
    <m/>
    <m/>
    <m/>
    <m/>
    <m/>
    <m/>
    <m/>
    <n v="599448"/>
    <n v="507502"/>
    <n v="1319433"/>
    <n v="1415686"/>
    <n v="922583"/>
    <n v="1194972"/>
    <n v="1605773"/>
    <n v="1420112"/>
    <n v="42840"/>
    <n v="0"/>
    <m/>
    <m/>
    <n v="81"/>
    <n v="72"/>
    <n v="234"/>
    <n v="243"/>
    <n v="180"/>
    <n v="216"/>
    <n v="345"/>
    <n v="312"/>
    <n v="9"/>
    <n v="0"/>
    <n v="0"/>
    <n v="0"/>
    <n v="7400.5925925925922"/>
    <n v="7048.6388888888887"/>
    <n v="5638.6025641025644"/>
    <n v="5825.8683127572012"/>
    <n v="5125.4611111111108"/>
    <n v="5532.2777777777774"/>
    <n v="4654.4144927536236"/>
    <n v="4551.6410256410254"/>
    <n v="4760"/>
    <n v="0"/>
    <n v="0"/>
    <n v="0"/>
    <n v="66605.333333333328"/>
    <n v="63437.75"/>
    <n v="50747.423076923078"/>
    <n v="52432.81481481481"/>
    <n v="46129.149999999994"/>
    <n v="49790.5"/>
    <n v="41889.730434782614"/>
    <n v="40964.769230769227"/>
    <n v="42840"/>
    <n v="0"/>
    <n v="0"/>
    <n v="0"/>
    <n v="47742.764083175811"/>
    <n v="48504.969396195207"/>
    <n v="9"/>
    <n v="8"/>
    <n v="26"/>
    <n v="27"/>
    <n v="20"/>
    <n v="24"/>
    <n v="36"/>
    <n v="34"/>
    <n v="1"/>
    <n v="0"/>
    <n v="0"/>
    <n v="0"/>
    <n v="92"/>
    <n v="93"/>
    <n v="599448"/>
    <n v="507502"/>
    <n v="1319433"/>
    <n v="1415685.9999999998"/>
    <n v="922582.99999999988"/>
    <n v="1194972"/>
    <n v="1508030.2956521742"/>
    <n v="1392802.1538461538"/>
    <n v="42840"/>
    <n v="0"/>
    <n v="0"/>
    <n v="0"/>
    <n v="4392334.2956521744"/>
    <n v="4510962.153846154"/>
  </r>
  <r>
    <x v="13"/>
    <s v="Northeast State Technical Community College"/>
    <m/>
    <n v="221908"/>
    <x v="7"/>
    <n v="0"/>
    <n v="12"/>
    <n v="11"/>
    <n v="0"/>
    <n v="0"/>
    <n v="0"/>
    <n v="0"/>
    <n v="3"/>
    <n v="3"/>
    <n v="0"/>
    <n v="47"/>
    <n v="48"/>
    <n v="0"/>
    <n v="0"/>
    <n v="0"/>
    <n v="0"/>
    <n v="5"/>
    <n v="6"/>
    <n v="0"/>
    <n v="23"/>
    <n v="21"/>
    <n v="0"/>
    <n v="0"/>
    <n v="0"/>
    <n v="0"/>
    <n v="3"/>
    <n v="2"/>
    <n v="0"/>
    <n v="29"/>
    <n v="36"/>
    <n v="0"/>
    <n v="0"/>
    <n v="0"/>
    <n v="0"/>
    <n v="7"/>
    <n v="8"/>
    <n v="0"/>
    <n v="0"/>
    <n v="0"/>
    <n v="0"/>
    <n v="0"/>
    <n v="0"/>
    <n v="0"/>
    <n v="0"/>
    <n v="0"/>
    <m/>
    <m/>
    <m/>
    <m/>
    <m/>
    <m/>
    <m/>
    <m/>
    <m/>
    <n v="984555"/>
    <n v="930849"/>
    <n v="2888640"/>
    <n v="3020682"/>
    <n v="1234422"/>
    <n v="1136121"/>
    <n v="1694255"/>
    <n v="2090059"/>
    <n v="0"/>
    <n v="0"/>
    <m/>
    <m/>
    <n v="144"/>
    <n v="135"/>
    <n v="483"/>
    <n v="504"/>
    <n v="243"/>
    <n v="213"/>
    <n v="345"/>
    <n v="420"/>
    <n v="0"/>
    <n v="0"/>
    <n v="0"/>
    <n v="0"/>
    <n v="6837.1875"/>
    <n v="6895.1777777777779"/>
    <n v="5980.6211180124228"/>
    <n v="5993.416666666667"/>
    <n v="5079.9259259259261"/>
    <n v="5333.9014084507044"/>
    <n v="4910.884057971014"/>
    <n v="4976.3309523809521"/>
    <n v="0"/>
    <n v="0"/>
    <n v="0"/>
    <n v="0"/>
    <n v="61534.6875"/>
    <n v="62056.6"/>
    <n v="53825.590062111805"/>
    <n v="53940.75"/>
    <n v="45719.333333333336"/>
    <n v="48005.112676056342"/>
    <n v="44197.956521739128"/>
    <n v="44786.978571428568"/>
    <n v="0"/>
    <n v="0"/>
    <n v="0"/>
    <n v="0"/>
    <n v="50401.396102163475"/>
    <n v="50787.685545867804"/>
    <n v="15"/>
    <n v="14"/>
    <n v="52"/>
    <n v="54"/>
    <n v="26"/>
    <n v="23"/>
    <n v="36"/>
    <n v="44"/>
    <n v="0"/>
    <n v="0"/>
    <n v="0"/>
    <n v="0"/>
    <n v="129"/>
    <n v="135"/>
    <n v="923020.3125"/>
    <n v="868792.4"/>
    <n v="2798930.6832298138"/>
    <n v="2912800.5"/>
    <n v="1188702.6666666667"/>
    <n v="1104117.5915492959"/>
    <n v="1591126.4347826086"/>
    <n v="1970627.057142857"/>
    <n v="0"/>
    <n v="0"/>
    <n v="0"/>
    <n v="0"/>
    <n v="6501780.0971790887"/>
    <n v="6856337.5486921538"/>
  </r>
  <r>
    <x v="13"/>
    <s v="Roane State Community College "/>
    <m/>
    <n v="221397"/>
    <x v="7"/>
    <n v="0"/>
    <n v="13"/>
    <n v="16"/>
    <n v="0"/>
    <n v="0"/>
    <n v="0"/>
    <n v="0"/>
    <n v="4"/>
    <n v="3"/>
    <n v="0"/>
    <n v="56"/>
    <n v="56"/>
    <n v="0"/>
    <n v="0"/>
    <n v="0"/>
    <n v="0"/>
    <n v="7"/>
    <n v="6"/>
    <n v="0"/>
    <n v="39"/>
    <n v="18"/>
    <n v="0"/>
    <n v="0"/>
    <n v="0"/>
    <n v="0"/>
    <n v="6"/>
    <n v="3"/>
    <n v="0"/>
    <n v="7"/>
    <n v="4"/>
    <n v="0"/>
    <n v="0"/>
    <n v="0"/>
    <n v="0"/>
    <n v="1"/>
    <n v="2"/>
    <n v="0"/>
    <n v="0"/>
    <n v="0"/>
    <n v="0"/>
    <n v="0"/>
    <n v="0"/>
    <n v="0"/>
    <n v="0"/>
    <n v="0"/>
    <m/>
    <m/>
    <m/>
    <m/>
    <m/>
    <m/>
    <m/>
    <m/>
    <m/>
    <n v="1226921"/>
    <n v="1218232"/>
    <n v="3743223"/>
    <n v="3540765"/>
    <n v="2146412"/>
    <n v="1067841"/>
    <n v="384816"/>
    <n v="286886"/>
    <n v="0"/>
    <n v="0"/>
    <m/>
    <m/>
    <n v="165"/>
    <n v="180"/>
    <n v="588"/>
    <n v="576"/>
    <n v="423"/>
    <n v="198"/>
    <n v="75"/>
    <n v="60"/>
    <n v="0"/>
    <n v="0"/>
    <n v="0"/>
    <n v="0"/>
    <n v="7435.8848484848486"/>
    <n v="6767.9555555555553"/>
    <n v="6366.0255102040819"/>
    <n v="6147.161458333333"/>
    <n v="5074.2600472813238"/>
    <n v="5393.136363636364"/>
    <n v="5130.88"/>
    <n v="4781.4333333333334"/>
    <n v="0"/>
    <n v="0"/>
    <n v="0"/>
    <n v="0"/>
    <n v="66922.963636363638"/>
    <n v="60911.6"/>
    <n v="57294.229591836738"/>
    <n v="55324.453125"/>
    <n v="45668.340425531911"/>
    <n v="48538.227272727279"/>
    <n v="46177.919999999998"/>
    <n v="43032.9"/>
    <n v="0"/>
    <n v="0"/>
    <n v="0"/>
    <n v="0"/>
    <n v="53922.748310171679"/>
    <n v="54304.969134048828"/>
    <n v="17"/>
    <n v="19"/>
    <n v="63"/>
    <n v="62"/>
    <n v="45"/>
    <n v="21"/>
    <n v="8"/>
    <n v="6"/>
    <n v="0"/>
    <n v="0"/>
    <n v="0"/>
    <n v="0"/>
    <n v="133"/>
    <n v="108"/>
    <n v="1137690.3818181818"/>
    <n v="1157320.3999999999"/>
    <n v="3609536.4642857146"/>
    <n v="3430116.09375"/>
    <n v="2055075.3191489361"/>
    <n v="1019302.7727272728"/>
    <n v="369423.35999999999"/>
    <n v="258197.40000000002"/>
    <n v="0"/>
    <n v="0"/>
    <n v="0"/>
    <n v="0"/>
    <n v="7171725.525252833"/>
    <n v="5864936.6664772732"/>
  </r>
  <r>
    <x v="13"/>
    <s v="Walters State Community College "/>
    <m/>
    <n v="222062"/>
    <x v="7"/>
    <n v="0"/>
    <n v="20"/>
    <n v="16"/>
    <n v="0"/>
    <n v="0"/>
    <n v="0"/>
    <n v="0"/>
    <n v="5"/>
    <n v="4"/>
    <n v="0"/>
    <n v="72"/>
    <n v="63"/>
    <n v="0"/>
    <n v="0"/>
    <n v="0"/>
    <n v="0"/>
    <n v="12"/>
    <n v="14"/>
    <n v="0"/>
    <n v="21"/>
    <n v="26"/>
    <n v="0"/>
    <n v="0"/>
    <n v="0"/>
    <n v="0"/>
    <n v="6"/>
    <n v="7"/>
    <n v="0"/>
    <n v="22"/>
    <n v="32"/>
    <n v="32"/>
    <n v="0"/>
    <n v="0"/>
    <n v="0"/>
    <n v="6"/>
    <n v="7"/>
    <n v="0"/>
    <n v="0"/>
    <n v="0"/>
    <n v="0"/>
    <n v="0"/>
    <n v="0"/>
    <n v="0"/>
    <n v="0"/>
    <n v="0"/>
    <m/>
    <m/>
    <m/>
    <m/>
    <m/>
    <m/>
    <m/>
    <m/>
    <m/>
    <n v="1702285"/>
    <n v="1303568"/>
    <n v="4827389"/>
    <n v="4473124"/>
    <n v="1356130"/>
    <n v="1728652"/>
    <n v="1219300"/>
    <n v="1690530"/>
    <n v="0"/>
    <n v="0"/>
    <m/>
    <m/>
    <n v="240"/>
    <n v="192"/>
    <n v="792"/>
    <n v="735"/>
    <n v="261"/>
    <n v="318"/>
    <n v="590"/>
    <n v="372"/>
    <n v="0"/>
    <n v="0"/>
    <n v="0"/>
    <n v="0"/>
    <n v="7092.854166666667"/>
    <n v="6789.416666666667"/>
    <n v="6095.1881313131316"/>
    <n v="6085.8829931972787"/>
    <n v="5195.9003831417622"/>
    <n v="5436.0125786163526"/>
    <n v="2066.6101694915255"/>
    <n v="4544.4354838709678"/>
    <n v="0"/>
    <n v="0"/>
    <n v="0"/>
    <n v="0"/>
    <n v="63835.6875"/>
    <n v="61104.75"/>
    <n v="54856.693181818184"/>
    <n v="54772.946938775509"/>
    <n v="46763.103448275862"/>
    <n v="48924.113207547176"/>
    <n v="18599.491525423731"/>
    <n v="40899.919354838712"/>
    <n v="0"/>
    <n v="0"/>
    <n v="0"/>
    <n v="0"/>
    <n v="43787.896425518367"/>
    <n v="51178.724881499882"/>
    <n v="25"/>
    <n v="20"/>
    <n v="84"/>
    <n v="77"/>
    <n v="27"/>
    <n v="33"/>
    <n v="60"/>
    <n v="39"/>
    <n v="0"/>
    <n v="0"/>
    <n v="0"/>
    <n v="0"/>
    <n v="196"/>
    <n v="169"/>
    <n v="1595892.1875"/>
    <n v="1222095"/>
    <n v="4607962.2272727275"/>
    <n v="4217516.9142857138"/>
    <n v="1262603.7931034483"/>
    <n v="1614495.7358490569"/>
    <n v="1115969.4915254239"/>
    <n v="1595096.8548387098"/>
    <n v="0"/>
    <n v="0"/>
    <n v="0"/>
    <n v="0"/>
    <n v="8582427.6994016003"/>
    <n v="8649204.5049734805"/>
  </r>
  <r>
    <x v="13"/>
    <s v="Tennessee College of Applied Technology at Chattanooga"/>
    <s v="Met the criteria for Two-Year 3 in 2016-17."/>
    <s v="219824B"/>
    <x v="10"/>
    <m/>
    <m/>
    <m/>
    <m/>
    <m/>
    <m/>
    <m/>
    <m/>
    <m/>
    <m/>
    <m/>
    <m/>
    <m/>
    <m/>
    <m/>
    <m/>
    <m/>
    <m/>
    <m/>
    <m/>
    <m/>
    <m/>
    <m/>
    <m/>
    <m/>
    <m/>
    <m/>
    <m/>
    <m/>
    <m/>
    <m/>
    <m/>
    <m/>
    <m/>
    <m/>
    <m/>
    <m/>
    <m/>
    <m/>
    <m/>
    <m/>
    <m/>
    <m/>
    <m/>
    <m/>
    <m/>
    <m/>
    <m/>
    <m/>
    <m/>
    <m/>
    <m/>
    <n v="39"/>
    <n v="41"/>
    <m/>
    <m/>
    <m/>
    <m/>
    <m/>
    <m/>
    <m/>
    <m/>
    <m/>
    <m/>
    <n v="1996297"/>
    <n v="2070245"/>
    <n v="0"/>
    <n v="0"/>
    <n v="0"/>
    <n v="0"/>
    <n v="0"/>
    <n v="0"/>
    <n v="0"/>
    <n v="0"/>
    <n v="0"/>
    <n v="0"/>
    <n v="468"/>
    <n v="492"/>
    <n v="0"/>
    <n v="0"/>
    <n v="0"/>
    <n v="0"/>
    <n v="0"/>
    <n v="0"/>
    <n v="0"/>
    <n v="0"/>
    <n v="0"/>
    <n v="0"/>
    <n v="4265.5918803418799"/>
    <n v="4207.8150406504064"/>
    <n v="0"/>
    <n v="0"/>
    <n v="0"/>
    <n v="0"/>
    <n v="0"/>
    <n v="0"/>
    <n v="0"/>
    <n v="0"/>
    <n v="0"/>
    <n v="0"/>
    <n v="38390.326923076922"/>
    <n v="37870.335365853658"/>
    <n v="38390.326923076922"/>
    <n v="37870.335365853658"/>
    <n v="0"/>
    <n v="0"/>
    <n v="0"/>
    <n v="0"/>
    <n v="0"/>
    <n v="0"/>
    <n v="0"/>
    <n v="0"/>
    <n v="0"/>
    <n v="0"/>
    <n v="39"/>
    <n v="41"/>
    <n v="39"/>
    <n v="41"/>
    <n v="0"/>
    <n v="0"/>
    <n v="0"/>
    <n v="0"/>
    <n v="0"/>
    <n v="0"/>
    <n v="0"/>
    <n v="0"/>
    <n v="0"/>
    <n v="0"/>
    <n v="1497222.75"/>
    <n v="1552683.75"/>
    <n v="1497222.75"/>
    <n v="1552683.75"/>
  </r>
  <r>
    <x v="13"/>
    <s v="Tennessee College of Applied Technology at Athens"/>
    <m/>
    <n v="219596"/>
    <x v="11"/>
    <m/>
    <m/>
    <m/>
    <m/>
    <m/>
    <m/>
    <m/>
    <m/>
    <m/>
    <m/>
    <m/>
    <m/>
    <m/>
    <m/>
    <m/>
    <m/>
    <m/>
    <m/>
    <m/>
    <m/>
    <m/>
    <m/>
    <m/>
    <m/>
    <m/>
    <m/>
    <m/>
    <m/>
    <m/>
    <m/>
    <m/>
    <m/>
    <m/>
    <m/>
    <m/>
    <m/>
    <m/>
    <m/>
    <m/>
    <m/>
    <m/>
    <m/>
    <m/>
    <m/>
    <m/>
    <m/>
    <m/>
    <m/>
    <m/>
    <m/>
    <m/>
    <m/>
    <n v="12"/>
    <n v="14"/>
    <m/>
    <m/>
    <m/>
    <m/>
    <m/>
    <m/>
    <m/>
    <m/>
    <m/>
    <m/>
    <n v="567816"/>
    <n v="668696"/>
    <n v="0"/>
    <n v="0"/>
    <n v="0"/>
    <n v="0"/>
    <n v="0"/>
    <n v="0"/>
    <n v="0"/>
    <n v="0"/>
    <n v="0"/>
    <n v="0"/>
    <n v="144"/>
    <n v="168"/>
    <n v="0"/>
    <n v="0"/>
    <n v="0"/>
    <n v="0"/>
    <n v="0"/>
    <n v="0"/>
    <n v="0"/>
    <n v="0"/>
    <n v="0"/>
    <n v="0"/>
    <n v="3943.1666666666665"/>
    <n v="3980.3333333333335"/>
    <n v="0"/>
    <n v="0"/>
    <n v="0"/>
    <n v="0"/>
    <n v="0"/>
    <n v="0"/>
    <n v="0"/>
    <n v="0"/>
    <n v="0"/>
    <n v="0"/>
    <n v="35488.5"/>
    <n v="35823"/>
    <n v="35488.5"/>
    <n v="35823"/>
    <n v="0"/>
    <n v="0"/>
    <n v="0"/>
    <n v="0"/>
    <n v="0"/>
    <n v="0"/>
    <n v="0"/>
    <n v="0"/>
    <n v="0"/>
    <n v="0"/>
    <n v="12"/>
    <n v="14"/>
    <n v="12"/>
    <n v="14"/>
    <n v="0"/>
    <n v="0"/>
    <n v="0"/>
    <n v="0"/>
    <n v="0"/>
    <n v="0"/>
    <n v="0"/>
    <n v="0"/>
    <n v="0"/>
    <n v="0"/>
    <n v="425862"/>
    <n v="501522"/>
    <n v="425862"/>
    <n v="501522"/>
  </r>
  <r>
    <x v="13"/>
    <s v="Tennessee College of Applied Technology at Covington"/>
    <m/>
    <n v="219921"/>
    <x v="11"/>
    <m/>
    <m/>
    <m/>
    <m/>
    <m/>
    <m/>
    <m/>
    <m/>
    <m/>
    <m/>
    <m/>
    <m/>
    <m/>
    <m/>
    <m/>
    <m/>
    <m/>
    <m/>
    <m/>
    <m/>
    <m/>
    <m/>
    <m/>
    <m/>
    <m/>
    <m/>
    <m/>
    <m/>
    <m/>
    <m/>
    <m/>
    <m/>
    <m/>
    <m/>
    <m/>
    <m/>
    <m/>
    <m/>
    <m/>
    <m/>
    <m/>
    <m/>
    <m/>
    <m/>
    <m/>
    <m/>
    <m/>
    <m/>
    <m/>
    <m/>
    <m/>
    <m/>
    <n v="9"/>
    <n v="8"/>
    <m/>
    <m/>
    <m/>
    <m/>
    <m/>
    <m/>
    <m/>
    <m/>
    <m/>
    <m/>
    <n v="451187"/>
    <n v="393682"/>
    <n v="0"/>
    <n v="0"/>
    <n v="0"/>
    <n v="0"/>
    <n v="0"/>
    <n v="0"/>
    <n v="0"/>
    <n v="0"/>
    <n v="0"/>
    <n v="0"/>
    <n v="108"/>
    <n v="96"/>
    <n v="0"/>
    <n v="0"/>
    <n v="0"/>
    <n v="0"/>
    <n v="0"/>
    <n v="0"/>
    <n v="0"/>
    <n v="0"/>
    <n v="0"/>
    <n v="0"/>
    <n v="4177.6574074074078"/>
    <n v="4100.854166666667"/>
    <n v="0"/>
    <n v="0"/>
    <n v="0"/>
    <n v="0"/>
    <n v="0"/>
    <n v="0"/>
    <n v="0"/>
    <n v="0"/>
    <n v="0"/>
    <n v="0"/>
    <n v="37598.916666666672"/>
    <n v="36907.6875"/>
    <n v="37598.916666666672"/>
    <n v="36907.6875"/>
    <n v="0"/>
    <n v="0"/>
    <n v="0"/>
    <n v="0"/>
    <n v="0"/>
    <n v="0"/>
    <n v="0"/>
    <n v="0"/>
    <n v="0"/>
    <n v="0"/>
    <n v="9"/>
    <n v="8"/>
    <n v="9"/>
    <n v="8"/>
    <n v="0"/>
    <n v="0"/>
    <n v="0"/>
    <n v="0"/>
    <n v="0"/>
    <n v="0"/>
    <n v="0"/>
    <n v="0"/>
    <n v="0"/>
    <n v="0"/>
    <n v="338390.25000000006"/>
    <n v="295261.5"/>
    <n v="338390.25000000006"/>
    <n v="295261.5"/>
  </r>
  <r>
    <x v="13"/>
    <s v="Tennessee College of Applied Technology at Crossville"/>
    <m/>
    <n v="221591"/>
    <x v="11"/>
    <m/>
    <m/>
    <m/>
    <m/>
    <m/>
    <m/>
    <m/>
    <m/>
    <m/>
    <m/>
    <m/>
    <m/>
    <m/>
    <m/>
    <m/>
    <m/>
    <m/>
    <m/>
    <m/>
    <m/>
    <m/>
    <m/>
    <m/>
    <m/>
    <m/>
    <m/>
    <m/>
    <m/>
    <m/>
    <m/>
    <m/>
    <m/>
    <m/>
    <m/>
    <m/>
    <m/>
    <m/>
    <m/>
    <m/>
    <m/>
    <m/>
    <m/>
    <m/>
    <m/>
    <m/>
    <m/>
    <m/>
    <m/>
    <m/>
    <m/>
    <m/>
    <m/>
    <n v="19"/>
    <n v="21"/>
    <m/>
    <m/>
    <m/>
    <m/>
    <m/>
    <m/>
    <m/>
    <m/>
    <m/>
    <m/>
    <n v="914726"/>
    <n v="960369"/>
    <n v="0"/>
    <n v="0"/>
    <n v="0"/>
    <n v="0"/>
    <n v="0"/>
    <n v="0"/>
    <n v="0"/>
    <n v="0"/>
    <n v="0"/>
    <n v="0"/>
    <n v="228"/>
    <n v="252"/>
    <n v="0"/>
    <n v="0"/>
    <n v="0"/>
    <n v="0"/>
    <n v="0"/>
    <n v="0"/>
    <n v="0"/>
    <n v="0"/>
    <n v="0"/>
    <n v="0"/>
    <n v="4011.9561403508774"/>
    <n v="3810.9880952380954"/>
    <n v="0"/>
    <n v="0"/>
    <n v="0"/>
    <n v="0"/>
    <n v="0"/>
    <n v="0"/>
    <n v="0"/>
    <n v="0"/>
    <n v="0"/>
    <n v="0"/>
    <n v="36107.605263157893"/>
    <n v="34298.892857142855"/>
    <n v="36107.605263157893"/>
    <n v="34298.892857142855"/>
    <n v="0"/>
    <n v="0"/>
    <n v="0"/>
    <n v="0"/>
    <n v="0"/>
    <n v="0"/>
    <n v="0"/>
    <n v="0"/>
    <n v="0"/>
    <n v="0"/>
    <n v="19"/>
    <n v="21"/>
    <n v="19"/>
    <n v="21"/>
    <n v="0"/>
    <n v="0"/>
    <n v="0"/>
    <n v="0"/>
    <n v="0"/>
    <n v="0"/>
    <n v="0"/>
    <n v="0"/>
    <n v="0"/>
    <n v="0"/>
    <n v="686044.5"/>
    <n v="720276.75"/>
    <n v="686044.5"/>
    <n v="720276.75"/>
  </r>
  <r>
    <x v="13"/>
    <s v="Tennessee College of Applied Technology at Crump"/>
    <m/>
    <n v="221430"/>
    <x v="11"/>
    <m/>
    <m/>
    <m/>
    <m/>
    <m/>
    <m/>
    <m/>
    <m/>
    <m/>
    <m/>
    <m/>
    <m/>
    <m/>
    <m/>
    <m/>
    <m/>
    <m/>
    <m/>
    <m/>
    <m/>
    <m/>
    <m/>
    <m/>
    <m/>
    <m/>
    <m/>
    <m/>
    <m/>
    <m/>
    <m/>
    <m/>
    <m/>
    <m/>
    <m/>
    <m/>
    <m/>
    <m/>
    <m/>
    <m/>
    <m/>
    <m/>
    <m/>
    <m/>
    <m/>
    <m/>
    <m/>
    <m/>
    <m/>
    <m/>
    <m/>
    <m/>
    <m/>
    <n v="11"/>
    <n v="12"/>
    <m/>
    <m/>
    <m/>
    <m/>
    <m/>
    <m/>
    <m/>
    <m/>
    <m/>
    <m/>
    <n v="573861"/>
    <n v="614543"/>
    <n v="0"/>
    <n v="0"/>
    <n v="0"/>
    <n v="0"/>
    <n v="0"/>
    <n v="0"/>
    <n v="0"/>
    <n v="0"/>
    <n v="0"/>
    <n v="0"/>
    <n v="132"/>
    <n v="144"/>
    <n v="0"/>
    <n v="0"/>
    <n v="0"/>
    <n v="0"/>
    <n v="0"/>
    <n v="0"/>
    <n v="0"/>
    <n v="0"/>
    <n v="0"/>
    <n v="0"/>
    <n v="4347.431818181818"/>
    <n v="4267.6597222222226"/>
    <n v="0"/>
    <n v="0"/>
    <n v="0"/>
    <n v="0"/>
    <n v="0"/>
    <n v="0"/>
    <n v="0"/>
    <n v="0"/>
    <n v="0"/>
    <n v="0"/>
    <n v="39126.88636363636"/>
    <n v="38408.9375"/>
    <n v="39126.88636363636"/>
    <n v="38408.9375"/>
    <n v="0"/>
    <n v="0"/>
    <n v="0"/>
    <n v="0"/>
    <n v="0"/>
    <n v="0"/>
    <n v="0"/>
    <n v="0"/>
    <n v="0"/>
    <n v="0"/>
    <n v="11"/>
    <n v="12"/>
    <n v="11"/>
    <n v="12"/>
    <n v="0"/>
    <n v="0"/>
    <n v="0"/>
    <n v="0"/>
    <n v="0"/>
    <n v="0"/>
    <n v="0"/>
    <n v="0"/>
    <n v="0"/>
    <n v="0"/>
    <n v="430395.74999999994"/>
    <n v="460907.25"/>
    <n v="430395.74999999994"/>
    <n v="460907.25"/>
  </r>
  <r>
    <x v="13"/>
    <s v="Tennessee College of Applied Technology at Dickson"/>
    <m/>
    <n v="219994"/>
    <x v="11"/>
    <m/>
    <m/>
    <m/>
    <m/>
    <m/>
    <m/>
    <m/>
    <m/>
    <m/>
    <m/>
    <m/>
    <m/>
    <m/>
    <m/>
    <m/>
    <m/>
    <m/>
    <m/>
    <m/>
    <m/>
    <m/>
    <m/>
    <m/>
    <m/>
    <m/>
    <m/>
    <m/>
    <m/>
    <m/>
    <m/>
    <m/>
    <m/>
    <m/>
    <m/>
    <m/>
    <m/>
    <m/>
    <m/>
    <m/>
    <m/>
    <m/>
    <m/>
    <m/>
    <m/>
    <m/>
    <m/>
    <m/>
    <m/>
    <m/>
    <m/>
    <m/>
    <m/>
    <n v="30"/>
    <n v="31"/>
    <m/>
    <m/>
    <m/>
    <m/>
    <m/>
    <m/>
    <m/>
    <m/>
    <m/>
    <m/>
    <n v="1470005"/>
    <n v="1558751"/>
    <n v="0"/>
    <n v="0"/>
    <n v="0"/>
    <n v="0"/>
    <n v="0"/>
    <n v="0"/>
    <n v="0"/>
    <n v="0"/>
    <n v="0"/>
    <n v="0"/>
    <n v="360"/>
    <n v="372"/>
    <n v="0"/>
    <n v="0"/>
    <n v="0"/>
    <n v="0"/>
    <n v="0"/>
    <n v="0"/>
    <n v="0"/>
    <n v="0"/>
    <n v="0"/>
    <n v="0"/>
    <n v="4083.3472222222222"/>
    <n v="4190.1908602150534"/>
    <n v="0"/>
    <n v="0"/>
    <n v="0"/>
    <n v="0"/>
    <n v="0"/>
    <n v="0"/>
    <n v="0"/>
    <n v="0"/>
    <n v="0"/>
    <n v="0"/>
    <n v="36750.125"/>
    <n v="37711.717741935478"/>
    <n v="36750.125"/>
    <n v="37711.717741935478"/>
    <n v="0"/>
    <n v="0"/>
    <n v="0"/>
    <n v="0"/>
    <n v="0"/>
    <n v="0"/>
    <n v="0"/>
    <n v="0"/>
    <n v="0"/>
    <n v="0"/>
    <n v="30"/>
    <n v="31"/>
    <n v="30"/>
    <n v="31"/>
    <n v="0"/>
    <n v="0"/>
    <n v="0"/>
    <n v="0"/>
    <n v="0"/>
    <n v="0"/>
    <n v="0"/>
    <n v="0"/>
    <n v="0"/>
    <n v="0"/>
    <n v="1102503.75"/>
    <n v="1169063.2499999998"/>
    <n v="1102503.75"/>
    <n v="1169063.2499999998"/>
  </r>
  <r>
    <x v="13"/>
    <s v="Tennessee College of Applied Technology at Elizabethton"/>
    <m/>
    <n v="220127"/>
    <x v="11"/>
    <m/>
    <m/>
    <m/>
    <m/>
    <m/>
    <m/>
    <m/>
    <m/>
    <m/>
    <m/>
    <m/>
    <m/>
    <m/>
    <m/>
    <m/>
    <m/>
    <m/>
    <m/>
    <m/>
    <m/>
    <m/>
    <m/>
    <m/>
    <m/>
    <m/>
    <m/>
    <m/>
    <m/>
    <m/>
    <m/>
    <m/>
    <m/>
    <m/>
    <m/>
    <m/>
    <m/>
    <m/>
    <m/>
    <m/>
    <m/>
    <m/>
    <m/>
    <m/>
    <m/>
    <m/>
    <m/>
    <m/>
    <m/>
    <m/>
    <m/>
    <m/>
    <m/>
    <n v="19"/>
    <n v="21"/>
    <m/>
    <m/>
    <m/>
    <m/>
    <m/>
    <m/>
    <m/>
    <m/>
    <m/>
    <m/>
    <n v="940787"/>
    <n v="1069855"/>
    <n v="0"/>
    <n v="0"/>
    <n v="0"/>
    <n v="0"/>
    <n v="0"/>
    <n v="0"/>
    <n v="0"/>
    <n v="0"/>
    <n v="0"/>
    <n v="0"/>
    <n v="228"/>
    <n v="252"/>
    <n v="0"/>
    <n v="0"/>
    <n v="0"/>
    <n v="0"/>
    <n v="0"/>
    <n v="0"/>
    <n v="0"/>
    <n v="0"/>
    <n v="0"/>
    <n v="0"/>
    <n v="4126.2587719298244"/>
    <n v="4245.4563492063489"/>
    <n v="0"/>
    <n v="0"/>
    <n v="0"/>
    <n v="0"/>
    <n v="0"/>
    <n v="0"/>
    <n v="0"/>
    <n v="0"/>
    <n v="0"/>
    <n v="0"/>
    <n v="37136.32894736842"/>
    <n v="38209.107142857138"/>
    <n v="37136.32894736842"/>
    <n v="38209.107142857138"/>
    <n v="0"/>
    <n v="0"/>
    <n v="0"/>
    <n v="0"/>
    <n v="0"/>
    <n v="0"/>
    <n v="0"/>
    <n v="0"/>
    <n v="0"/>
    <n v="0"/>
    <n v="19"/>
    <n v="21"/>
    <n v="19"/>
    <n v="21"/>
    <n v="0"/>
    <n v="0"/>
    <n v="0"/>
    <n v="0"/>
    <n v="0"/>
    <n v="0"/>
    <n v="0"/>
    <n v="0"/>
    <n v="0"/>
    <n v="0"/>
    <n v="705590.25"/>
    <n v="802391.24999999988"/>
    <n v="705590.25"/>
    <n v="802391.24999999988"/>
  </r>
  <r>
    <x v="13"/>
    <s v="Tennessee College of Applied Technology at Harriman"/>
    <m/>
    <n v="220251"/>
    <x v="11"/>
    <m/>
    <m/>
    <m/>
    <m/>
    <m/>
    <m/>
    <m/>
    <m/>
    <m/>
    <m/>
    <m/>
    <m/>
    <m/>
    <m/>
    <m/>
    <m/>
    <m/>
    <m/>
    <m/>
    <m/>
    <m/>
    <m/>
    <m/>
    <m/>
    <m/>
    <m/>
    <m/>
    <m/>
    <m/>
    <m/>
    <m/>
    <m/>
    <m/>
    <m/>
    <m/>
    <m/>
    <m/>
    <m/>
    <m/>
    <m/>
    <m/>
    <m/>
    <m/>
    <m/>
    <m/>
    <m/>
    <m/>
    <m/>
    <m/>
    <m/>
    <m/>
    <m/>
    <n v="13"/>
    <n v="15"/>
    <m/>
    <m/>
    <m/>
    <m/>
    <m/>
    <m/>
    <m/>
    <m/>
    <m/>
    <m/>
    <n v="612737"/>
    <n v="740952"/>
    <n v="0"/>
    <n v="0"/>
    <n v="0"/>
    <n v="0"/>
    <n v="0"/>
    <n v="0"/>
    <n v="0"/>
    <n v="0"/>
    <n v="0"/>
    <n v="0"/>
    <n v="156"/>
    <n v="180"/>
    <n v="0"/>
    <n v="0"/>
    <n v="0"/>
    <n v="0"/>
    <n v="0"/>
    <n v="0"/>
    <n v="0"/>
    <n v="0"/>
    <n v="0"/>
    <n v="0"/>
    <n v="3927.8012820512822"/>
    <n v="4116.3999999999996"/>
    <n v="0"/>
    <n v="0"/>
    <n v="0"/>
    <n v="0"/>
    <n v="0"/>
    <n v="0"/>
    <n v="0"/>
    <n v="0"/>
    <n v="0"/>
    <n v="0"/>
    <n v="35350.211538461539"/>
    <n v="37047.599999999999"/>
    <n v="35350.211538461539"/>
    <n v="37047.599999999999"/>
    <n v="0"/>
    <n v="0"/>
    <n v="0"/>
    <n v="0"/>
    <n v="0"/>
    <n v="0"/>
    <n v="0"/>
    <n v="0"/>
    <n v="0"/>
    <n v="0"/>
    <n v="13"/>
    <n v="15"/>
    <n v="13"/>
    <n v="15"/>
    <n v="0"/>
    <n v="0"/>
    <n v="0"/>
    <n v="0"/>
    <n v="0"/>
    <n v="0"/>
    <n v="0"/>
    <n v="0"/>
    <n v="0"/>
    <n v="0"/>
    <n v="459552.75"/>
    <n v="555714"/>
    <n v="459552.75"/>
    <n v="555714"/>
  </r>
  <r>
    <x v="13"/>
    <s v="Tennessee College of Applied Technology at Hartsville"/>
    <m/>
    <n v="220279"/>
    <x v="11"/>
    <m/>
    <m/>
    <m/>
    <m/>
    <m/>
    <m/>
    <m/>
    <m/>
    <m/>
    <m/>
    <m/>
    <m/>
    <m/>
    <m/>
    <m/>
    <m/>
    <m/>
    <m/>
    <m/>
    <m/>
    <m/>
    <m/>
    <m/>
    <m/>
    <m/>
    <m/>
    <m/>
    <m/>
    <m/>
    <m/>
    <m/>
    <m/>
    <m/>
    <m/>
    <m/>
    <m/>
    <m/>
    <m/>
    <m/>
    <m/>
    <m/>
    <m/>
    <m/>
    <m/>
    <m/>
    <m/>
    <m/>
    <m/>
    <m/>
    <m/>
    <m/>
    <m/>
    <n v="22"/>
    <n v="13"/>
    <m/>
    <m/>
    <m/>
    <m/>
    <m/>
    <m/>
    <m/>
    <m/>
    <m/>
    <m/>
    <n v="948428"/>
    <n v="575035"/>
    <n v="0"/>
    <n v="0"/>
    <n v="0"/>
    <n v="0"/>
    <n v="0"/>
    <n v="0"/>
    <n v="0"/>
    <n v="0"/>
    <n v="0"/>
    <n v="0"/>
    <n v="264"/>
    <n v="156"/>
    <n v="0"/>
    <n v="0"/>
    <n v="0"/>
    <n v="0"/>
    <n v="0"/>
    <n v="0"/>
    <n v="0"/>
    <n v="0"/>
    <n v="0"/>
    <n v="0"/>
    <n v="3592.530303030303"/>
    <n v="3686.1217948717949"/>
    <n v="0"/>
    <n v="0"/>
    <n v="0"/>
    <n v="0"/>
    <n v="0"/>
    <n v="0"/>
    <n v="0"/>
    <n v="0"/>
    <n v="0"/>
    <n v="0"/>
    <n v="32332.772727272728"/>
    <n v="33175.096153846156"/>
    <n v="32332.772727272728"/>
    <n v="33175.096153846156"/>
    <n v="0"/>
    <n v="0"/>
    <n v="0"/>
    <n v="0"/>
    <n v="0"/>
    <n v="0"/>
    <n v="0"/>
    <n v="0"/>
    <n v="0"/>
    <n v="0"/>
    <n v="22"/>
    <n v="13"/>
    <n v="22"/>
    <n v="13"/>
    <n v="0"/>
    <n v="0"/>
    <n v="0"/>
    <n v="0"/>
    <n v="0"/>
    <n v="0"/>
    <n v="0"/>
    <n v="0"/>
    <n v="0"/>
    <n v="0"/>
    <n v="711321"/>
    <n v="431276.25"/>
    <n v="711321"/>
    <n v="431276.25"/>
  </r>
  <r>
    <x v="13"/>
    <s v="Tennessee College of Applied Technology at Hohenwald"/>
    <m/>
    <n v="220321"/>
    <x v="11"/>
    <m/>
    <m/>
    <m/>
    <m/>
    <m/>
    <m/>
    <m/>
    <m/>
    <m/>
    <m/>
    <m/>
    <m/>
    <m/>
    <m/>
    <m/>
    <m/>
    <m/>
    <m/>
    <m/>
    <m/>
    <m/>
    <m/>
    <m/>
    <m/>
    <m/>
    <m/>
    <m/>
    <m/>
    <m/>
    <m/>
    <m/>
    <m/>
    <m/>
    <m/>
    <m/>
    <m/>
    <m/>
    <m/>
    <m/>
    <m/>
    <m/>
    <m/>
    <m/>
    <m/>
    <m/>
    <m/>
    <m/>
    <m/>
    <m/>
    <m/>
    <m/>
    <m/>
    <n v="18"/>
    <n v="18"/>
    <m/>
    <m/>
    <m/>
    <m/>
    <m/>
    <m/>
    <m/>
    <m/>
    <m/>
    <m/>
    <n v="848904"/>
    <n v="856164"/>
    <n v="0"/>
    <n v="0"/>
    <n v="0"/>
    <n v="0"/>
    <n v="0"/>
    <n v="0"/>
    <n v="0"/>
    <n v="0"/>
    <n v="0"/>
    <n v="0"/>
    <n v="216"/>
    <n v="216"/>
    <n v="0"/>
    <n v="0"/>
    <n v="0"/>
    <n v="0"/>
    <n v="0"/>
    <n v="0"/>
    <n v="0"/>
    <n v="0"/>
    <n v="0"/>
    <n v="0"/>
    <n v="3930.1111111111113"/>
    <n v="3963.7222222222222"/>
    <n v="0"/>
    <n v="0"/>
    <n v="0"/>
    <n v="0"/>
    <n v="0"/>
    <n v="0"/>
    <n v="0"/>
    <n v="0"/>
    <n v="0"/>
    <n v="0"/>
    <n v="35371"/>
    <n v="35673.5"/>
    <n v="35371"/>
    <n v="35673.5"/>
    <n v="0"/>
    <n v="0"/>
    <n v="0"/>
    <n v="0"/>
    <n v="0"/>
    <n v="0"/>
    <n v="0"/>
    <n v="0"/>
    <n v="0"/>
    <n v="0"/>
    <n v="18"/>
    <n v="18"/>
    <n v="18"/>
    <n v="18"/>
    <n v="0"/>
    <n v="0"/>
    <n v="0"/>
    <n v="0"/>
    <n v="0"/>
    <n v="0"/>
    <n v="0"/>
    <n v="0"/>
    <n v="0"/>
    <n v="0"/>
    <n v="636678"/>
    <n v="642123"/>
    <n v="636678"/>
    <n v="642123"/>
  </r>
  <r>
    <x v="13"/>
    <s v="Tennessee College of Applied Technology at Jacksboro"/>
    <m/>
    <n v="220394"/>
    <x v="11"/>
    <m/>
    <m/>
    <m/>
    <m/>
    <m/>
    <m/>
    <m/>
    <m/>
    <m/>
    <m/>
    <m/>
    <m/>
    <m/>
    <m/>
    <m/>
    <m/>
    <m/>
    <m/>
    <m/>
    <m/>
    <m/>
    <m/>
    <m/>
    <m/>
    <m/>
    <m/>
    <m/>
    <m/>
    <m/>
    <m/>
    <m/>
    <m/>
    <m/>
    <m/>
    <m/>
    <m/>
    <m/>
    <m/>
    <m/>
    <m/>
    <m/>
    <m/>
    <m/>
    <m/>
    <m/>
    <m/>
    <m/>
    <m/>
    <m/>
    <m/>
    <m/>
    <m/>
    <n v="12"/>
    <n v="12"/>
    <m/>
    <m/>
    <m/>
    <m/>
    <m/>
    <m/>
    <m/>
    <m/>
    <m/>
    <m/>
    <n v="601565"/>
    <n v="623236"/>
    <n v="0"/>
    <n v="0"/>
    <n v="0"/>
    <n v="0"/>
    <n v="0"/>
    <n v="0"/>
    <n v="0"/>
    <n v="0"/>
    <n v="0"/>
    <n v="0"/>
    <n v="144"/>
    <n v="144"/>
    <n v="0"/>
    <n v="0"/>
    <n v="0"/>
    <n v="0"/>
    <n v="0"/>
    <n v="0"/>
    <n v="0"/>
    <n v="0"/>
    <n v="0"/>
    <n v="0"/>
    <n v="4177.5347222222226"/>
    <n v="4328.0277777777774"/>
    <n v="0"/>
    <n v="0"/>
    <n v="0"/>
    <n v="0"/>
    <n v="0"/>
    <n v="0"/>
    <n v="0"/>
    <n v="0"/>
    <n v="0"/>
    <n v="0"/>
    <n v="37597.8125"/>
    <n v="38952.25"/>
    <n v="37597.8125"/>
    <n v="38952.25"/>
    <n v="0"/>
    <n v="0"/>
    <n v="0"/>
    <n v="0"/>
    <n v="0"/>
    <n v="0"/>
    <n v="0"/>
    <n v="0"/>
    <n v="0"/>
    <n v="0"/>
    <n v="12"/>
    <n v="12"/>
    <n v="12"/>
    <n v="12"/>
    <n v="0"/>
    <n v="0"/>
    <n v="0"/>
    <n v="0"/>
    <n v="0"/>
    <n v="0"/>
    <n v="0"/>
    <n v="0"/>
    <n v="0"/>
    <n v="0"/>
    <n v="451173.75"/>
    <n v="467427"/>
    <n v="451173.75"/>
    <n v="467427"/>
  </r>
  <r>
    <x v="13"/>
    <s v="Tennessee College of Applied Technology at Jackson"/>
    <m/>
    <n v="221616"/>
    <x v="11"/>
    <m/>
    <m/>
    <m/>
    <m/>
    <m/>
    <m/>
    <m/>
    <m/>
    <m/>
    <m/>
    <m/>
    <m/>
    <m/>
    <m/>
    <m/>
    <m/>
    <m/>
    <m/>
    <m/>
    <m/>
    <m/>
    <m/>
    <m/>
    <m/>
    <m/>
    <m/>
    <m/>
    <m/>
    <m/>
    <m/>
    <m/>
    <m/>
    <m/>
    <m/>
    <m/>
    <m/>
    <m/>
    <m/>
    <m/>
    <m/>
    <m/>
    <m/>
    <m/>
    <m/>
    <m/>
    <m/>
    <m/>
    <m/>
    <m/>
    <m/>
    <m/>
    <m/>
    <n v="25"/>
    <n v="28"/>
    <m/>
    <m/>
    <m/>
    <m/>
    <m/>
    <m/>
    <m/>
    <m/>
    <m/>
    <m/>
    <n v="1257814"/>
    <n v="1423143"/>
    <n v="0"/>
    <n v="0"/>
    <n v="0"/>
    <n v="0"/>
    <n v="0"/>
    <n v="0"/>
    <n v="0"/>
    <n v="0"/>
    <n v="0"/>
    <n v="0"/>
    <n v="300"/>
    <n v="336"/>
    <n v="0"/>
    <n v="0"/>
    <n v="0"/>
    <n v="0"/>
    <n v="0"/>
    <n v="0"/>
    <n v="0"/>
    <n v="0"/>
    <n v="0"/>
    <n v="0"/>
    <n v="4192.7133333333331"/>
    <n v="4235.5446428571431"/>
    <n v="0"/>
    <n v="0"/>
    <n v="0"/>
    <n v="0"/>
    <n v="0"/>
    <n v="0"/>
    <n v="0"/>
    <n v="0"/>
    <n v="0"/>
    <n v="0"/>
    <n v="37734.42"/>
    <n v="38119.90178571429"/>
    <n v="37734.42"/>
    <n v="38119.901785714283"/>
    <n v="0"/>
    <n v="0"/>
    <n v="0"/>
    <n v="0"/>
    <n v="0"/>
    <n v="0"/>
    <n v="0"/>
    <n v="0"/>
    <n v="0"/>
    <n v="0"/>
    <n v="25"/>
    <n v="28"/>
    <n v="25"/>
    <n v="28"/>
    <n v="0"/>
    <n v="0"/>
    <n v="0"/>
    <n v="0"/>
    <n v="0"/>
    <n v="0"/>
    <n v="0"/>
    <n v="0"/>
    <n v="0"/>
    <n v="0"/>
    <n v="943360.5"/>
    <n v="1067357.25"/>
    <n v="943360.5"/>
    <n v="1067357.25"/>
  </r>
  <r>
    <x v="13"/>
    <s v="Tennessee College of Applied Technology at Knoxville"/>
    <m/>
    <n v="221625"/>
    <x v="11"/>
    <m/>
    <m/>
    <m/>
    <m/>
    <m/>
    <m/>
    <m/>
    <m/>
    <m/>
    <m/>
    <m/>
    <m/>
    <m/>
    <m/>
    <m/>
    <m/>
    <m/>
    <m/>
    <m/>
    <m/>
    <m/>
    <m/>
    <m/>
    <m/>
    <m/>
    <m/>
    <m/>
    <m/>
    <m/>
    <m/>
    <m/>
    <m/>
    <m/>
    <m/>
    <m/>
    <m/>
    <m/>
    <m/>
    <m/>
    <m/>
    <m/>
    <m/>
    <m/>
    <m/>
    <m/>
    <m/>
    <m/>
    <m/>
    <m/>
    <m/>
    <m/>
    <m/>
    <n v="29"/>
    <n v="29"/>
    <m/>
    <m/>
    <m/>
    <m/>
    <m/>
    <m/>
    <m/>
    <m/>
    <m/>
    <m/>
    <n v="1385423"/>
    <n v="1411599"/>
    <n v="0"/>
    <n v="0"/>
    <n v="0"/>
    <n v="0"/>
    <n v="0"/>
    <n v="0"/>
    <n v="0"/>
    <n v="0"/>
    <n v="0"/>
    <n v="0"/>
    <n v="348"/>
    <n v="348"/>
    <n v="0"/>
    <n v="0"/>
    <n v="0"/>
    <n v="0"/>
    <n v="0"/>
    <n v="0"/>
    <n v="0"/>
    <n v="0"/>
    <n v="0"/>
    <n v="0"/>
    <n v="3981.1005747126437"/>
    <n v="4056.3189655172414"/>
    <n v="0"/>
    <n v="0"/>
    <n v="0"/>
    <n v="0"/>
    <n v="0"/>
    <n v="0"/>
    <n v="0"/>
    <n v="0"/>
    <n v="0"/>
    <n v="0"/>
    <n v="35829.905172413797"/>
    <n v="36506.870689655174"/>
    <n v="35829.905172413797"/>
    <n v="36506.870689655174"/>
    <n v="0"/>
    <n v="0"/>
    <n v="0"/>
    <n v="0"/>
    <n v="0"/>
    <n v="0"/>
    <n v="0"/>
    <n v="0"/>
    <n v="0"/>
    <n v="0"/>
    <n v="29"/>
    <n v="29"/>
    <n v="29"/>
    <n v="29"/>
    <n v="0"/>
    <n v="0"/>
    <n v="0"/>
    <n v="0"/>
    <n v="0"/>
    <n v="0"/>
    <n v="0"/>
    <n v="0"/>
    <n v="0"/>
    <n v="0"/>
    <n v="1039067.2500000001"/>
    <n v="1058699.25"/>
    <n v="1039067.2500000001"/>
    <n v="1058699.25"/>
  </r>
  <r>
    <x v="13"/>
    <s v="Tennessee College of Applied Technology at Livingston"/>
    <m/>
    <n v="220640"/>
    <x v="11"/>
    <m/>
    <m/>
    <m/>
    <m/>
    <m/>
    <m/>
    <m/>
    <m/>
    <m/>
    <m/>
    <m/>
    <m/>
    <m/>
    <m/>
    <m/>
    <m/>
    <m/>
    <m/>
    <m/>
    <m/>
    <m/>
    <m/>
    <m/>
    <m/>
    <m/>
    <m/>
    <m/>
    <m/>
    <m/>
    <m/>
    <m/>
    <m/>
    <m/>
    <m/>
    <m/>
    <m/>
    <m/>
    <m/>
    <m/>
    <m/>
    <m/>
    <m/>
    <m/>
    <m/>
    <m/>
    <m/>
    <m/>
    <m/>
    <m/>
    <m/>
    <m/>
    <m/>
    <n v="18"/>
    <n v="17"/>
    <m/>
    <m/>
    <m/>
    <m/>
    <m/>
    <m/>
    <m/>
    <m/>
    <m/>
    <m/>
    <n v="865588"/>
    <n v="824325"/>
    <n v="0"/>
    <n v="0"/>
    <n v="0"/>
    <n v="0"/>
    <n v="0"/>
    <n v="0"/>
    <n v="0"/>
    <n v="0"/>
    <n v="0"/>
    <n v="0"/>
    <n v="216"/>
    <n v="204"/>
    <n v="0"/>
    <n v="0"/>
    <n v="0"/>
    <n v="0"/>
    <n v="0"/>
    <n v="0"/>
    <n v="0"/>
    <n v="0"/>
    <n v="0"/>
    <n v="0"/>
    <n v="4007.3518518518517"/>
    <n v="4040.8088235294117"/>
    <n v="0"/>
    <n v="0"/>
    <n v="0"/>
    <n v="0"/>
    <n v="0"/>
    <n v="0"/>
    <n v="0"/>
    <n v="0"/>
    <n v="0"/>
    <n v="0"/>
    <n v="36066.166666666664"/>
    <n v="36367.279411764706"/>
    <n v="36066.166666666664"/>
    <n v="36367.279411764706"/>
    <n v="0"/>
    <n v="0"/>
    <n v="0"/>
    <n v="0"/>
    <n v="0"/>
    <n v="0"/>
    <n v="0"/>
    <n v="0"/>
    <n v="0"/>
    <n v="0"/>
    <n v="18"/>
    <n v="17"/>
    <n v="18"/>
    <n v="17"/>
    <n v="0"/>
    <n v="0"/>
    <n v="0"/>
    <n v="0"/>
    <n v="0"/>
    <n v="0"/>
    <n v="0"/>
    <n v="0"/>
    <n v="0"/>
    <n v="0"/>
    <n v="649191"/>
    <n v="618243.75"/>
    <n v="649191"/>
    <n v="618243.75"/>
  </r>
  <r>
    <x v="13"/>
    <s v="Tennessee College of Applied Technology at McKenzie"/>
    <m/>
    <n v="220756"/>
    <x v="11"/>
    <m/>
    <m/>
    <m/>
    <m/>
    <m/>
    <m/>
    <m/>
    <m/>
    <m/>
    <m/>
    <m/>
    <m/>
    <m/>
    <m/>
    <m/>
    <m/>
    <m/>
    <m/>
    <m/>
    <m/>
    <m/>
    <m/>
    <m/>
    <m/>
    <m/>
    <m/>
    <m/>
    <m/>
    <m/>
    <m/>
    <m/>
    <m/>
    <m/>
    <m/>
    <m/>
    <m/>
    <m/>
    <m/>
    <m/>
    <m/>
    <m/>
    <m/>
    <m/>
    <m/>
    <m/>
    <m/>
    <m/>
    <m/>
    <m/>
    <m/>
    <m/>
    <m/>
    <n v="8"/>
    <n v="7"/>
    <m/>
    <m/>
    <m/>
    <m/>
    <m/>
    <m/>
    <m/>
    <m/>
    <m/>
    <m/>
    <n v="396128"/>
    <n v="352267"/>
    <n v="0"/>
    <n v="0"/>
    <n v="0"/>
    <n v="0"/>
    <n v="0"/>
    <n v="0"/>
    <n v="0"/>
    <n v="0"/>
    <n v="0"/>
    <n v="0"/>
    <n v="96"/>
    <n v="84"/>
    <n v="0"/>
    <n v="0"/>
    <n v="0"/>
    <n v="0"/>
    <n v="0"/>
    <n v="0"/>
    <n v="0"/>
    <n v="0"/>
    <n v="0"/>
    <n v="0"/>
    <n v="4126.333333333333"/>
    <n v="4193.6547619047615"/>
    <n v="0"/>
    <n v="0"/>
    <n v="0"/>
    <n v="0"/>
    <n v="0"/>
    <n v="0"/>
    <n v="0"/>
    <n v="0"/>
    <n v="0"/>
    <n v="0"/>
    <n v="37137"/>
    <n v="37742.892857142855"/>
    <n v="37137"/>
    <n v="37742.892857142855"/>
    <n v="0"/>
    <n v="0"/>
    <n v="0"/>
    <n v="0"/>
    <n v="0"/>
    <n v="0"/>
    <n v="0"/>
    <n v="0"/>
    <n v="0"/>
    <n v="0"/>
    <n v="8"/>
    <n v="7"/>
    <n v="8"/>
    <n v="7"/>
    <n v="0"/>
    <n v="0"/>
    <n v="0"/>
    <n v="0"/>
    <n v="0"/>
    <n v="0"/>
    <n v="0"/>
    <n v="0"/>
    <n v="0"/>
    <n v="0"/>
    <n v="297096"/>
    <n v="264200.25"/>
    <n v="297096"/>
    <n v="264200.25"/>
  </r>
  <r>
    <x v="13"/>
    <s v="Tennessee College of Applied Technology at McMinnville"/>
    <m/>
    <n v="221607"/>
    <x v="11"/>
    <m/>
    <m/>
    <m/>
    <m/>
    <m/>
    <m/>
    <m/>
    <m/>
    <m/>
    <m/>
    <m/>
    <m/>
    <m/>
    <m/>
    <m/>
    <m/>
    <m/>
    <m/>
    <m/>
    <m/>
    <m/>
    <m/>
    <m/>
    <m/>
    <m/>
    <m/>
    <m/>
    <m/>
    <m/>
    <m/>
    <m/>
    <m/>
    <m/>
    <m/>
    <m/>
    <m/>
    <m/>
    <m/>
    <m/>
    <m/>
    <m/>
    <m/>
    <m/>
    <m/>
    <m/>
    <m/>
    <m/>
    <m/>
    <m/>
    <m/>
    <m/>
    <m/>
    <n v="11"/>
    <n v="11"/>
    <m/>
    <m/>
    <m/>
    <m/>
    <m/>
    <m/>
    <m/>
    <m/>
    <m/>
    <m/>
    <n v="540102"/>
    <n v="549802"/>
    <n v="0"/>
    <n v="0"/>
    <n v="0"/>
    <n v="0"/>
    <n v="0"/>
    <n v="0"/>
    <n v="0"/>
    <n v="0"/>
    <n v="0"/>
    <n v="0"/>
    <n v="132"/>
    <n v="132"/>
    <n v="0"/>
    <n v="0"/>
    <n v="0"/>
    <n v="0"/>
    <n v="0"/>
    <n v="0"/>
    <n v="0"/>
    <n v="0"/>
    <n v="0"/>
    <n v="0"/>
    <n v="4091.681818181818"/>
    <n v="4165.166666666667"/>
    <n v="0"/>
    <n v="0"/>
    <n v="0"/>
    <n v="0"/>
    <n v="0"/>
    <n v="0"/>
    <n v="0"/>
    <n v="0"/>
    <n v="0"/>
    <n v="0"/>
    <n v="36825.13636363636"/>
    <n v="37486.5"/>
    <n v="36825.13636363636"/>
    <n v="37486.5"/>
    <n v="0"/>
    <n v="0"/>
    <n v="0"/>
    <n v="0"/>
    <n v="0"/>
    <n v="0"/>
    <n v="0"/>
    <n v="0"/>
    <n v="0"/>
    <n v="0"/>
    <n v="11"/>
    <n v="11"/>
    <n v="11"/>
    <n v="11"/>
    <n v="0"/>
    <n v="0"/>
    <n v="0"/>
    <n v="0"/>
    <n v="0"/>
    <n v="0"/>
    <n v="0"/>
    <n v="0"/>
    <n v="0"/>
    <n v="0"/>
    <n v="405076.49999999994"/>
    <n v="412351.5"/>
    <n v="405076.49999999994"/>
    <n v="412351.5"/>
  </r>
  <r>
    <x v="13"/>
    <s v="Tennessee College of Applied Technology at Memphis"/>
    <m/>
    <n v="220853"/>
    <x v="11"/>
    <m/>
    <m/>
    <m/>
    <m/>
    <m/>
    <m/>
    <m/>
    <m/>
    <m/>
    <m/>
    <m/>
    <m/>
    <m/>
    <m/>
    <m/>
    <m/>
    <m/>
    <m/>
    <m/>
    <m/>
    <m/>
    <m/>
    <m/>
    <m/>
    <m/>
    <m/>
    <m/>
    <m/>
    <m/>
    <m/>
    <m/>
    <m/>
    <m/>
    <m/>
    <m/>
    <m/>
    <m/>
    <m/>
    <m/>
    <m/>
    <m/>
    <m/>
    <m/>
    <m/>
    <m/>
    <m/>
    <m/>
    <m/>
    <m/>
    <m/>
    <m/>
    <m/>
    <n v="41"/>
    <n v="39"/>
    <m/>
    <m/>
    <m/>
    <m/>
    <m/>
    <m/>
    <m/>
    <m/>
    <m/>
    <m/>
    <n v="2039955"/>
    <n v="1960842"/>
    <n v="0"/>
    <n v="0"/>
    <n v="0"/>
    <n v="0"/>
    <n v="0"/>
    <n v="0"/>
    <n v="0"/>
    <n v="0"/>
    <n v="0"/>
    <n v="0"/>
    <n v="492"/>
    <n v="468"/>
    <n v="0"/>
    <n v="0"/>
    <n v="0"/>
    <n v="0"/>
    <n v="0"/>
    <n v="0"/>
    <n v="0"/>
    <n v="0"/>
    <n v="0"/>
    <n v="0"/>
    <n v="4146.25"/>
    <n v="4189.833333333333"/>
    <n v="0"/>
    <n v="0"/>
    <n v="0"/>
    <n v="0"/>
    <n v="0"/>
    <n v="0"/>
    <n v="0"/>
    <n v="0"/>
    <n v="0"/>
    <n v="0"/>
    <n v="37316.25"/>
    <n v="37708.5"/>
    <n v="37316.25"/>
    <n v="37708.5"/>
    <n v="0"/>
    <n v="0"/>
    <n v="0"/>
    <n v="0"/>
    <n v="0"/>
    <n v="0"/>
    <n v="0"/>
    <n v="0"/>
    <n v="0"/>
    <n v="0"/>
    <n v="41"/>
    <n v="39"/>
    <n v="41"/>
    <n v="39"/>
    <n v="0"/>
    <n v="0"/>
    <n v="0"/>
    <n v="0"/>
    <n v="0"/>
    <n v="0"/>
    <n v="0"/>
    <n v="0"/>
    <n v="0"/>
    <n v="0"/>
    <n v="1529966.25"/>
    <n v="1470631.5"/>
    <n v="1529966.25"/>
    <n v="1470631.5"/>
  </r>
  <r>
    <x v="13"/>
    <s v="Tennessee College of Applied Technology at Morristown"/>
    <m/>
    <n v="221050"/>
    <x v="11"/>
    <m/>
    <m/>
    <m/>
    <m/>
    <m/>
    <m/>
    <m/>
    <m/>
    <m/>
    <m/>
    <m/>
    <m/>
    <m/>
    <m/>
    <m/>
    <m/>
    <m/>
    <m/>
    <m/>
    <m/>
    <m/>
    <m/>
    <m/>
    <m/>
    <m/>
    <m/>
    <m/>
    <m/>
    <m/>
    <m/>
    <m/>
    <m/>
    <m/>
    <m/>
    <m/>
    <m/>
    <m/>
    <m/>
    <m/>
    <m/>
    <m/>
    <m/>
    <m/>
    <m/>
    <m/>
    <m/>
    <m/>
    <m/>
    <m/>
    <m/>
    <m/>
    <m/>
    <n v="35"/>
    <n v="35"/>
    <m/>
    <m/>
    <m/>
    <m/>
    <m/>
    <m/>
    <m/>
    <m/>
    <m/>
    <m/>
    <n v="1752563"/>
    <n v="1788394"/>
    <n v="0"/>
    <n v="0"/>
    <n v="0"/>
    <n v="0"/>
    <n v="0"/>
    <n v="0"/>
    <n v="0"/>
    <n v="0"/>
    <n v="0"/>
    <n v="0"/>
    <n v="420"/>
    <n v="420"/>
    <n v="0"/>
    <n v="0"/>
    <n v="0"/>
    <n v="0"/>
    <n v="0"/>
    <n v="0"/>
    <n v="0"/>
    <n v="0"/>
    <n v="0"/>
    <n v="0"/>
    <n v="4172.7690476190473"/>
    <n v="4258.0809523809521"/>
    <n v="0"/>
    <n v="0"/>
    <n v="0"/>
    <n v="0"/>
    <n v="0"/>
    <n v="0"/>
    <n v="0"/>
    <n v="0"/>
    <n v="0"/>
    <n v="0"/>
    <n v="37554.921428571426"/>
    <n v="38322.728571428568"/>
    <n v="37554.921428571426"/>
    <n v="38322.728571428568"/>
    <n v="0"/>
    <n v="0"/>
    <n v="0"/>
    <n v="0"/>
    <n v="0"/>
    <n v="0"/>
    <n v="0"/>
    <n v="0"/>
    <n v="0"/>
    <n v="0"/>
    <n v="35"/>
    <n v="35"/>
    <n v="35"/>
    <n v="35"/>
    <n v="0"/>
    <n v="0"/>
    <n v="0"/>
    <n v="0"/>
    <n v="0"/>
    <n v="0"/>
    <n v="0"/>
    <n v="0"/>
    <n v="0"/>
    <n v="0"/>
    <n v="1314422.25"/>
    <n v="1341295.5"/>
    <n v="1314422.25"/>
    <n v="1341295.5"/>
  </r>
  <r>
    <x v="13"/>
    <s v="Tennessee College of Applied Technology at Murfreesboro"/>
    <m/>
    <n v="221102"/>
    <x v="11"/>
    <m/>
    <m/>
    <m/>
    <m/>
    <m/>
    <m/>
    <m/>
    <m/>
    <m/>
    <m/>
    <m/>
    <m/>
    <m/>
    <m/>
    <m/>
    <m/>
    <m/>
    <m/>
    <m/>
    <m/>
    <m/>
    <m/>
    <m/>
    <m/>
    <m/>
    <m/>
    <m/>
    <m/>
    <m/>
    <m/>
    <m/>
    <m/>
    <m/>
    <m/>
    <m/>
    <m/>
    <m/>
    <m/>
    <m/>
    <m/>
    <m/>
    <m/>
    <m/>
    <m/>
    <m/>
    <m/>
    <m/>
    <m/>
    <m/>
    <m/>
    <m/>
    <m/>
    <n v="24"/>
    <n v="20"/>
    <m/>
    <m/>
    <m/>
    <m/>
    <m/>
    <m/>
    <m/>
    <m/>
    <m/>
    <m/>
    <n v="1347616"/>
    <n v="1044728"/>
    <n v="0"/>
    <n v="0"/>
    <n v="0"/>
    <n v="0"/>
    <n v="0"/>
    <n v="0"/>
    <n v="0"/>
    <n v="0"/>
    <n v="0"/>
    <n v="0"/>
    <n v="288"/>
    <n v="240"/>
    <n v="0"/>
    <n v="0"/>
    <n v="0"/>
    <n v="0"/>
    <n v="0"/>
    <n v="0"/>
    <n v="0"/>
    <n v="0"/>
    <n v="0"/>
    <n v="0"/>
    <n v="4679.2222222222226"/>
    <n v="4353.0333333333338"/>
    <n v="0"/>
    <n v="0"/>
    <n v="0"/>
    <n v="0"/>
    <n v="0"/>
    <n v="0"/>
    <n v="0"/>
    <n v="0"/>
    <n v="0"/>
    <n v="0"/>
    <n v="42113"/>
    <n v="39177.300000000003"/>
    <n v="42113"/>
    <n v="39177.300000000003"/>
    <n v="0"/>
    <n v="0"/>
    <n v="0"/>
    <n v="0"/>
    <n v="0"/>
    <n v="0"/>
    <n v="0"/>
    <n v="0"/>
    <n v="0"/>
    <n v="0"/>
    <n v="24"/>
    <n v="20"/>
    <n v="24"/>
    <n v="20"/>
    <n v="0"/>
    <n v="0"/>
    <n v="0"/>
    <n v="0"/>
    <n v="0"/>
    <n v="0"/>
    <n v="0"/>
    <n v="0"/>
    <n v="0"/>
    <n v="0"/>
    <n v="1010712"/>
    <n v="783546"/>
    <n v="1010712"/>
    <n v="783546"/>
  </r>
  <r>
    <x v="13"/>
    <s v="Tennessee College of Applied Technology at Nashville"/>
    <m/>
    <n v="248925"/>
    <x v="11"/>
    <m/>
    <m/>
    <m/>
    <m/>
    <m/>
    <m/>
    <m/>
    <m/>
    <m/>
    <m/>
    <m/>
    <m/>
    <m/>
    <m/>
    <m/>
    <m/>
    <m/>
    <m/>
    <m/>
    <m/>
    <m/>
    <m/>
    <m/>
    <m/>
    <m/>
    <m/>
    <m/>
    <m/>
    <m/>
    <m/>
    <m/>
    <m/>
    <m/>
    <m/>
    <m/>
    <m/>
    <m/>
    <m/>
    <m/>
    <m/>
    <m/>
    <m/>
    <m/>
    <m/>
    <m/>
    <m/>
    <m/>
    <m/>
    <m/>
    <m/>
    <m/>
    <m/>
    <n v="42"/>
    <n v="44"/>
    <m/>
    <m/>
    <m/>
    <m/>
    <m/>
    <m/>
    <m/>
    <m/>
    <m/>
    <m/>
    <n v="1937374"/>
    <n v="2203536"/>
    <n v="0"/>
    <n v="0"/>
    <n v="0"/>
    <n v="0"/>
    <n v="0"/>
    <n v="0"/>
    <n v="0"/>
    <n v="0"/>
    <n v="0"/>
    <n v="0"/>
    <n v="504"/>
    <n v="528"/>
    <n v="0"/>
    <n v="0"/>
    <n v="0"/>
    <n v="0"/>
    <n v="0"/>
    <n v="0"/>
    <n v="0"/>
    <n v="0"/>
    <n v="0"/>
    <n v="0"/>
    <n v="3843.9960317460318"/>
    <n v="4173.363636363636"/>
    <n v="0"/>
    <n v="0"/>
    <n v="0"/>
    <n v="0"/>
    <n v="0"/>
    <n v="0"/>
    <n v="0"/>
    <n v="0"/>
    <n v="0"/>
    <n v="0"/>
    <n v="34595.96428571429"/>
    <n v="37560.272727272721"/>
    <n v="34595.96428571429"/>
    <n v="37560.272727272721"/>
    <n v="0"/>
    <n v="0"/>
    <n v="0"/>
    <n v="0"/>
    <n v="0"/>
    <n v="0"/>
    <n v="0"/>
    <n v="0"/>
    <n v="0"/>
    <n v="0"/>
    <n v="42"/>
    <n v="44"/>
    <n v="42"/>
    <n v="44"/>
    <n v="0"/>
    <n v="0"/>
    <n v="0"/>
    <n v="0"/>
    <n v="0"/>
    <n v="0"/>
    <n v="0"/>
    <n v="0"/>
    <n v="0"/>
    <n v="0"/>
    <n v="1453030.5000000002"/>
    <n v="1652651.9999999998"/>
    <n v="1453030.5000000002"/>
    <n v="1652651.9999999998"/>
  </r>
  <r>
    <x v="13"/>
    <s v="Tennessee College of Applied Technology at Newbern"/>
    <m/>
    <n v="221236"/>
    <x v="11"/>
    <m/>
    <m/>
    <m/>
    <m/>
    <m/>
    <m/>
    <m/>
    <m/>
    <m/>
    <m/>
    <m/>
    <m/>
    <m/>
    <m/>
    <m/>
    <m/>
    <m/>
    <m/>
    <m/>
    <m/>
    <m/>
    <m/>
    <m/>
    <m/>
    <m/>
    <m/>
    <m/>
    <m/>
    <m/>
    <m/>
    <m/>
    <m/>
    <m/>
    <m/>
    <m/>
    <m/>
    <m/>
    <m/>
    <m/>
    <m/>
    <m/>
    <m/>
    <m/>
    <m/>
    <m/>
    <m/>
    <m/>
    <m/>
    <m/>
    <m/>
    <m/>
    <m/>
    <n v="16"/>
    <n v="15"/>
    <m/>
    <m/>
    <m/>
    <m/>
    <m/>
    <m/>
    <m/>
    <m/>
    <m/>
    <m/>
    <n v="788471"/>
    <n v="749499"/>
    <n v="0"/>
    <n v="0"/>
    <n v="0"/>
    <n v="0"/>
    <n v="0"/>
    <n v="0"/>
    <n v="0"/>
    <n v="0"/>
    <n v="0"/>
    <n v="0"/>
    <n v="192"/>
    <n v="180"/>
    <n v="0"/>
    <n v="0"/>
    <n v="0"/>
    <n v="0"/>
    <n v="0"/>
    <n v="0"/>
    <n v="0"/>
    <n v="0"/>
    <n v="0"/>
    <n v="0"/>
    <n v="4106.619791666667"/>
    <n v="4163.8833333333332"/>
    <n v="0"/>
    <n v="0"/>
    <n v="0"/>
    <n v="0"/>
    <n v="0"/>
    <n v="0"/>
    <n v="0"/>
    <n v="0"/>
    <n v="0"/>
    <n v="0"/>
    <n v="36959.578125"/>
    <n v="37474.949999999997"/>
    <n v="36959.578125"/>
    <n v="37474.949999999997"/>
    <n v="0"/>
    <n v="0"/>
    <n v="0"/>
    <n v="0"/>
    <n v="0"/>
    <n v="0"/>
    <n v="0"/>
    <n v="0"/>
    <n v="0"/>
    <n v="0"/>
    <n v="16"/>
    <n v="15"/>
    <n v="16"/>
    <n v="15"/>
    <n v="0"/>
    <n v="0"/>
    <n v="0"/>
    <n v="0"/>
    <n v="0"/>
    <n v="0"/>
    <n v="0"/>
    <n v="0"/>
    <n v="0"/>
    <n v="0"/>
    <n v="591353.25"/>
    <n v="562124.25"/>
    <n v="591353.25"/>
    <n v="562124.25"/>
  </r>
  <r>
    <x v="13"/>
    <s v="Tennessee College of Applied Technology at Oneida"/>
    <m/>
    <n v="221582"/>
    <x v="11"/>
    <m/>
    <m/>
    <m/>
    <m/>
    <m/>
    <m/>
    <m/>
    <m/>
    <m/>
    <m/>
    <m/>
    <m/>
    <m/>
    <m/>
    <m/>
    <m/>
    <m/>
    <m/>
    <m/>
    <m/>
    <m/>
    <m/>
    <m/>
    <m/>
    <m/>
    <m/>
    <m/>
    <m/>
    <m/>
    <m/>
    <m/>
    <m/>
    <m/>
    <m/>
    <m/>
    <m/>
    <m/>
    <m/>
    <m/>
    <m/>
    <m/>
    <m/>
    <m/>
    <m/>
    <m/>
    <m/>
    <m/>
    <m/>
    <m/>
    <m/>
    <m/>
    <m/>
    <n v="13"/>
    <n v="13"/>
    <m/>
    <m/>
    <m/>
    <m/>
    <m/>
    <m/>
    <m/>
    <m/>
    <m/>
    <m/>
    <n v="633575"/>
    <n v="636573"/>
    <n v="0"/>
    <n v="0"/>
    <n v="0"/>
    <n v="0"/>
    <n v="0"/>
    <n v="0"/>
    <n v="0"/>
    <n v="0"/>
    <n v="0"/>
    <n v="0"/>
    <n v="156"/>
    <n v="156"/>
    <n v="0"/>
    <n v="0"/>
    <n v="0"/>
    <n v="0"/>
    <n v="0"/>
    <n v="0"/>
    <n v="0"/>
    <n v="0"/>
    <n v="0"/>
    <n v="0"/>
    <n v="4061.3782051282051"/>
    <n v="4080.5961538461538"/>
    <n v="0"/>
    <n v="0"/>
    <n v="0"/>
    <n v="0"/>
    <n v="0"/>
    <n v="0"/>
    <n v="0"/>
    <n v="0"/>
    <n v="0"/>
    <n v="0"/>
    <n v="36552.403846153844"/>
    <n v="36725.365384615383"/>
    <n v="36552.403846153844"/>
    <n v="36725.365384615383"/>
    <n v="0"/>
    <n v="0"/>
    <n v="0"/>
    <n v="0"/>
    <n v="0"/>
    <n v="0"/>
    <n v="0"/>
    <n v="0"/>
    <n v="0"/>
    <n v="0"/>
    <n v="13"/>
    <n v="13"/>
    <n v="13"/>
    <n v="13"/>
    <n v="0"/>
    <n v="0"/>
    <n v="0"/>
    <n v="0"/>
    <n v="0"/>
    <n v="0"/>
    <n v="0"/>
    <n v="0"/>
    <n v="0"/>
    <n v="0"/>
    <n v="475181.25"/>
    <n v="477429.75"/>
    <n v="475181.25"/>
    <n v="477429.75"/>
  </r>
  <r>
    <x v="13"/>
    <s v="Tennessee College of Applied Technology at Paris"/>
    <m/>
    <n v="221281"/>
    <x v="11"/>
    <m/>
    <m/>
    <m/>
    <m/>
    <m/>
    <m/>
    <m/>
    <m/>
    <m/>
    <m/>
    <m/>
    <m/>
    <m/>
    <m/>
    <m/>
    <m/>
    <m/>
    <m/>
    <m/>
    <m/>
    <m/>
    <m/>
    <m/>
    <m/>
    <m/>
    <m/>
    <m/>
    <m/>
    <m/>
    <m/>
    <m/>
    <m/>
    <m/>
    <m/>
    <m/>
    <m/>
    <m/>
    <m/>
    <m/>
    <m/>
    <m/>
    <m/>
    <m/>
    <m/>
    <m/>
    <m/>
    <m/>
    <m/>
    <m/>
    <m/>
    <m/>
    <m/>
    <n v="15"/>
    <n v="16"/>
    <m/>
    <m/>
    <m/>
    <m/>
    <m/>
    <m/>
    <m/>
    <m/>
    <m/>
    <m/>
    <n v="738847"/>
    <n v="794412"/>
    <n v="0"/>
    <n v="0"/>
    <n v="0"/>
    <n v="0"/>
    <n v="0"/>
    <n v="0"/>
    <n v="0"/>
    <n v="0"/>
    <n v="0"/>
    <n v="0"/>
    <n v="180"/>
    <n v="192"/>
    <n v="0"/>
    <n v="0"/>
    <n v="0"/>
    <n v="0"/>
    <n v="0"/>
    <n v="0"/>
    <n v="0"/>
    <n v="0"/>
    <n v="0"/>
    <n v="0"/>
    <n v="4104.7055555555553"/>
    <n v="4137.5625"/>
    <n v="0"/>
    <n v="0"/>
    <n v="0"/>
    <n v="0"/>
    <n v="0"/>
    <n v="0"/>
    <n v="0"/>
    <n v="0"/>
    <n v="0"/>
    <n v="0"/>
    <n v="36942.35"/>
    <n v="37238.0625"/>
    <n v="36942.35"/>
    <n v="37238.0625"/>
    <n v="0"/>
    <n v="0"/>
    <n v="0"/>
    <n v="0"/>
    <n v="0"/>
    <n v="0"/>
    <n v="0"/>
    <n v="0"/>
    <n v="0"/>
    <n v="0"/>
    <n v="15"/>
    <n v="16"/>
    <n v="15"/>
    <n v="16"/>
    <n v="0"/>
    <n v="0"/>
    <n v="0"/>
    <n v="0"/>
    <n v="0"/>
    <n v="0"/>
    <n v="0"/>
    <n v="0"/>
    <n v="0"/>
    <n v="0"/>
    <n v="554135.25"/>
    <n v="595809"/>
    <n v="554135.25"/>
    <n v="595809"/>
  </r>
  <r>
    <x v="13"/>
    <s v="Tennessee College of Applied Technology at Pulaski"/>
    <m/>
    <n v="221333"/>
    <x v="11"/>
    <m/>
    <m/>
    <m/>
    <m/>
    <m/>
    <m/>
    <m/>
    <m/>
    <m/>
    <m/>
    <m/>
    <m/>
    <m/>
    <m/>
    <m/>
    <m/>
    <m/>
    <m/>
    <m/>
    <m/>
    <m/>
    <m/>
    <m/>
    <m/>
    <m/>
    <m/>
    <m/>
    <m/>
    <m/>
    <m/>
    <m/>
    <m/>
    <m/>
    <m/>
    <m/>
    <m/>
    <m/>
    <m/>
    <m/>
    <m/>
    <m/>
    <m/>
    <m/>
    <m/>
    <m/>
    <m/>
    <m/>
    <m/>
    <m/>
    <m/>
    <m/>
    <m/>
    <n v="11"/>
    <n v="13"/>
    <m/>
    <m/>
    <m/>
    <m/>
    <m/>
    <m/>
    <m/>
    <m/>
    <m/>
    <m/>
    <n v="583119"/>
    <n v="669787"/>
    <n v="0"/>
    <n v="0"/>
    <n v="0"/>
    <n v="0"/>
    <n v="0"/>
    <n v="0"/>
    <n v="0"/>
    <n v="0"/>
    <n v="0"/>
    <n v="0"/>
    <n v="132"/>
    <n v="156"/>
    <n v="0"/>
    <n v="0"/>
    <n v="0"/>
    <n v="0"/>
    <n v="0"/>
    <n v="0"/>
    <n v="0"/>
    <n v="0"/>
    <n v="0"/>
    <n v="0"/>
    <n v="4417.568181818182"/>
    <n v="4293.5064102564102"/>
    <n v="0"/>
    <n v="0"/>
    <n v="0"/>
    <n v="0"/>
    <n v="0"/>
    <n v="0"/>
    <n v="0"/>
    <n v="0"/>
    <n v="0"/>
    <n v="0"/>
    <n v="39758.11363636364"/>
    <n v="38641.557692307688"/>
    <n v="39758.11363636364"/>
    <n v="38641.557692307688"/>
    <n v="0"/>
    <n v="0"/>
    <n v="0"/>
    <n v="0"/>
    <n v="0"/>
    <n v="0"/>
    <n v="0"/>
    <n v="0"/>
    <n v="0"/>
    <n v="0"/>
    <n v="11"/>
    <n v="13"/>
    <n v="11"/>
    <n v="13"/>
    <n v="0"/>
    <n v="0"/>
    <n v="0"/>
    <n v="0"/>
    <n v="0"/>
    <n v="0"/>
    <n v="0"/>
    <n v="0"/>
    <n v="0"/>
    <n v="0"/>
    <n v="437339.25000000006"/>
    <n v="502340.24999999994"/>
    <n v="437339.25000000006"/>
    <n v="502340.24999999994"/>
  </r>
  <r>
    <x v="13"/>
    <s v="Tennessee College of Applied Technology at Ripley"/>
    <m/>
    <n v="221388"/>
    <x v="11"/>
    <m/>
    <m/>
    <m/>
    <m/>
    <m/>
    <m/>
    <m/>
    <m/>
    <m/>
    <m/>
    <m/>
    <m/>
    <m/>
    <m/>
    <m/>
    <m/>
    <m/>
    <m/>
    <m/>
    <m/>
    <m/>
    <m/>
    <m/>
    <m/>
    <m/>
    <m/>
    <m/>
    <m/>
    <m/>
    <m/>
    <m/>
    <m/>
    <m/>
    <m/>
    <m/>
    <m/>
    <m/>
    <m/>
    <m/>
    <m/>
    <m/>
    <m/>
    <m/>
    <m/>
    <m/>
    <m/>
    <m/>
    <m/>
    <m/>
    <m/>
    <m/>
    <m/>
    <n v="7"/>
    <n v="9"/>
    <m/>
    <m/>
    <m/>
    <m/>
    <m/>
    <m/>
    <m/>
    <m/>
    <m/>
    <m/>
    <n v="346322"/>
    <n v="438788"/>
    <n v="0"/>
    <n v="0"/>
    <n v="0"/>
    <n v="0"/>
    <n v="0"/>
    <n v="0"/>
    <n v="0"/>
    <n v="0"/>
    <n v="0"/>
    <n v="0"/>
    <n v="84"/>
    <n v="108"/>
    <n v="0"/>
    <n v="0"/>
    <n v="0"/>
    <n v="0"/>
    <n v="0"/>
    <n v="0"/>
    <n v="0"/>
    <n v="0"/>
    <n v="0"/>
    <n v="0"/>
    <n v="4122.8809523809523"/>
    <n v="4062.8518518518517"/>
    <n v="0"/>
    <n v="0"/>
    <n v="0"/>
    <n v="0"/>
    <n v="0"/>
    <n v="0"/>
    <n v="0"/>
    <n v="0"/>
    <n v="0"/>
    <n v="0"/>
    <n v="37105.928571428572"/>
    <n v="36565.666666666664"/>
    <n v="37105.928571428572"/>
    <n v="36565.666666666664"/>
    <n v="0"/>
    <n v="0"/>
    <n v="0"/>
    <n v="0"/>
    <n v="0"/>
    <n v="0"/>
    <n v="0"/>
    <n v="0"/>
    <n v="0"/>
    <n v="0"/>
    <n v="7"/>
    <n v="9"/>
    <n v="7"/>
    <n v="9"/>
    <n v="0"/>
    <n v="0"/>
    <n v="0"/>
    <n v="0"/>
    <n v="0"/>
    <n v="0"/>
    <n v="0"/>
    <n v="0"/>
    <n v="0"/>
    <n v="0"/>
    <n v="259741.5"/>
    <n v="329091"/>
    <n v="259741.5"/>
    <n v="329091"/>
  </r>
  <r>
    <x v="13"/>
    <s v="Tennessee College of Applied Technology at Shelbyville"/>
    <m/>
    <n v="221494"/>
    <x v="11"/>
    <m/>
    <m/>
    <m/>
    <m/>
    <m/>
    <m/>
    <m/>
    <m/>
    <m/>
    <m/>
    <m/>
    <m/>
    <m/>
    <m/>
    <m/>
    <m/>
    <m/>
    <m/>
    <m/>
    <m/>
    <m/>
    <m/>
    <m/>
    <m/>
    <m/>
    <m/>
    <m/>
    <m/>
    <m/>
    <m/>
    <m/>
    <m/>
    <m/>
    <m/>
    <m/>
    <m/>
    <m/>
    <m/>
    <m/>
    <m/>
    <m/>
    <m/>
    <m/>
    <m/>
    <m/>
    <m/>
    <m/>
    <m/>
    <m/>
    <m/>
    <m/>
    <m/>
    <n v="22"/>
    <n v="27"/>
    <m/>
    <m/>
    <m/>
    <m/>
    <m/>
    <m/>
    <m/>
    <m/>
    <m/>
    <m/>
    <n v="1055172"/>
    <n v="1319123"/>
    <n v="0"/>
    <n v="0"/>
    <n v="0"/>
    <n v="0"/>
    <n v="0"/>
    <n v="0"/>
    <n v="0"/>
    <n v="0"/>
    <n v="0"/>
    <n v="0"/>
    <n v="264"/>
    <n v="324"/>
    <n v="0"/>
    <n v="0"/>
    <n v="0"/>
    <n v="0"/>
    <n v="0"/>
    <n v="0"/>
    <n v="0"/>
    <n v="0"/>
    <n v="0"/>
    <n v="0"/>
    <n v="3996.8636363636365"/>
    <n v="4071.3672839506171"/>
    <n v="0"/>
    <n v="0"/>
    <n v="0"/>
    <n v="0"/>
    <n v="0"/>
    <n v="0"/>
    <n v="0"/>
    <n v="0"/>
    <n v="0"/>
    <n v="0"/>
    <n v="35971.772727272728"/>
    <n v="36642.305555555555"/>
    <n v="35971.772727272728"/>
    <n v="36642.305555555555"/>
    <n v="0"/>
    <n v="0"/>
    <n v="0"/>
    <n v="0"/>
    <n v="0"/>
    <n v="0"/>
    <n v="0"/>
    <n v="0"/>
    <n v="0"/>
    <n v="0"/>
    <n v="22"/>
    <n v="27"/>
    <n v="22"/>
    <n v="27"/>
    <n v="0"/>
    <n v="0"/>
    <n v="0"/>
    <n v="0"/>
    <n v="0"/>
    <n v="0"/>
    <n v="0"/>
    <n v="0"/>
    <n v="0"/>
    <n v="0"/>
    <n v="791379"/>
    <n v="989342.25"/>
    <n v="791379"/>
    <n v="989342.25"/>
  </r>
  <r>
    <x v="13"/>
    <s v="Tennessee College of Applied Technology at Whiteville"/>
    <m/>
    <n v="221634"/>
    <x v="11"/>
    <m/>
    <m/>
    <m/>
    <m/>
    <m/>
    <m/>
    <m/>
    <m/>
    <m/>
    <m/>
    <m/>
    <m/>
    <m/>
    <m/>
    <m/>
    <m/>
    <m/>
    <m/>
    <m/>
    <m/>
    <m/>
    <m/>
    <m/>
    <m/>
    <m/>
    <m/>
    <m/>
    <m/>
    <m/>
    <m/>
    <m/>
    <m/>
    <m/>
    <m/>
    <m/>
    <m/>
    <m/>
    <m/>
    <m/>
    <m/>
    <m/>
    <m/>
    <m/>
    <m/>
    <m/>
    <m/>
    <m/>
    <m/>
    <m/>
    <m/>
    <m/>
    <m/>
    <n v="10"/>
    <n v="11"/>
    <m/>
    <m/>
    <m/>
    <m/>
    <m/>
    <m/>
    <m/>
    <m/>
    <m/>
    <m/>
    <n v="504686"/>
    <n v="546662"/>
    <n v="0"/>
    <n v="0"/>
    <n v="0"/>
    <n v="0"/>
    <n v="0"/>
    <n v="0"/>
    <n v="0"/>
    <n v="0"/>
    <n v="0"/>
    <n v="0"/>
    <n v="120"/>
    <n v="132"/>
    <n v="0"/>
    <n v="0"/>
    <n v="0"/>
    <n v="0"/>
    <n v="0"/>
    <n v="0"/>
    <n v="0"/>
    <n v="0"/>
    <n v="0"/>
    <n v="0"/>
    <n v="4205.7166666666662"/>
    <n v="4141.378787878788"/>
    <n v="0"/>
    <n v="0"/>
    <n v="0"/>
    <n v="0"/>
    <n v="0"/>
    <n v="0"/>
    <n v="0"/>
    <n v="0"/>
    <n v="0"/>
    <n v="0"/>
    <n v="37851.449999999997"/>
    <n v="37272.409090909088"/>
    <n v="37851.449999999997"/>
    <n v="37272.409090909088"/>
    <n v="0"/>
    <n v="0"/>
    <n v="0"/>
    <n v="0"/>
    <n v="0"/>
    <n v="0"/>
    <n v="0"/>
    <n v="0"/>
    <n v="0"/>
    <n v="0"/>
    <n v="10"/>
    <n v="11"/>
    <n v="10"/>
    <n v="11"/>
    <n v="0"/>
    <n v="0"/>
    <n v="0"/>
    <n v="0"/>
    <n v="0"/>
    <n v="0"/>
    <n v="0"/>
    <n v="0"/>
    <n v="0"/>
    <n v="0"/>
    <n v="378514.5"/>
    <n v="409996.5"/>
    <n v="378514.5"/>
    <n v="409996.5"/>
  </r>
  <r>
    <x v="14"/>
    <s v="Texas A &amp; M University "/>
    <m/>
    <n v="228723"/>
    <x v="1"/>
    <n v="19"/>
    <n v="629"/>
    <n v="668"/>
    <n v="66"/>
    <n v="65"/>
    <n v="71"/>
    <n v="66"/>
    <n v="212"/>
    <n v="216"/>
    <n v="0"/>
    <n v="449"/>
    <n v="439"/>
    <n v="45"/>
    <n v="48"/>
    <n v="21"/>
    <n v="16"/>
    <n v="169"/>
    <n v="161"/>
    <n v="7"/>
    <n v="244"/>
    <n v="250"/>
    <n v="13"/>
    <n v="13"/>
    <n v="23"/>
    <n v="25"/>
    <n v="134"/>
    <n v="149"/>
    <n v="1"/>
    <n v="117"/>
    <n v="122"/>
    <n v="3"/>
    <n v="4"/>
    <n v="4"/>
    <n v="8"/>
    <n v="156"/>
    <n v="188"/>
    <n v="4"/>
    <n v="103"/>
    <n v="95"/>
    <n v="2"/>
    <n v="9"/>
    <n v="2"/>
    <n v="5"/>
    <n v="136"/>
    <n v="146"/>
    <m/>
    <m/>
    <m/>
    <m/>
    <m/>
    <m/>
    <m/>
    <m/>
    <m/>
    <n v="146049922"/>
    <n v="156013008"/>
    <n v="68673124"/>
    <n v="69160725"/>
    <n v="36921518"/>
    <n v="39688662"/>
    <n v="17920367"/>
    <n v="21833880"/>
    <n v="12935901"/>
    <n v="13995601"/>
    <m/>
    <m/>
    <n v="9646"/>
    <n v="9980"/>
    <n v="6750"/>
    <n v="6539"/>
    <n v="4187"/>
    <n v="4443"/>
    <n v="2999"/>
    <n v="3482"/>
    <n v="2601"/>
    <n v="2752"/>
    <n v="0"/>
    <n v="0"/>
    <n v="15140.982998133941"/>
    <n v="15632.565931863728"/>
    <n v="10173.796148148149"/>
    <n v="10576.651628689402"/>
    <n v="8818.1318366372107"/>
    <n v="8932.8521269412558"/>
    <n v="5975.4474824941644"/>
    <n v="6270.4997128087307"/>
    <n v="4973.4336793540942"/>
    <n v="5085.6108284883721"/>
    <n v="0"/>
    <n v="0"/>
    <n v="136268.84698320547"/>
    <n v="140693.09338677354"/>
    <n v="91564.165333333338"/>
    <n v="95189.86465820462"/>
    <n v="79363.1865297349"/>
    <n v="80395.669142471306"/>
    <n v="53779.02734244748"/>
    <n v="56434.497415278573"/>
    <n v="44760.903114186847"/>
    <n v="45770.497456395351"/>
    <n v="0"/>
    <n v="0"/>
    <n v="97996.232309933781"/>
    <n v="100626.01275714205"/>
    <n v="978"/>
    <n v="1015"/>
    <n v="684"/>
    <n v="664"/>
    <n v="414"/>
    <n v="437"/>
    <n v="280"/>
    <n v="322"/>
    <n v="243"/>
    <n v="255"/>
    <n v="0"/>
    <n v="0"/>
    <n v="2599"/>
    <n v="2693"/>
    <n v="133270932.34957495"/>
    <n v="142803489.78757516"/>
    <n v="62629889.088"/>
    <n v="63206070.133047871"/>
    <n v="32856359.223310247"/>
    <n v="35132907.415259957"/>
    <n v="15058127.655885294"/>
    <n v="18171908.167719699"/>
    <n v="10876899.456747403"/>
    <n v="11671476.851380814"/>
    <n v="0"/>
    <n v="0"/>
    <n v="254692207.77351791"/>
    <n v="270985852.35498351"/>
  </r>
  <r>
    <x v="14"/>
    <s v="Texas Tech University "/>
    <m/>
    <n v="229115"/>
    <x v="1"/>
    <n v="0"/>
    <n v="319"/>
    <n v="335"/>
    <n v="0"/>
    <n v="0"/>
    <n v="0"/>
    <n v="0"/>
    <n v="44"/>
    <n v="41"/>
    <n v="0"/>
    <n v="382"/>
    <n v="381"/>
    <n v="0"/>
    <n v="0"/>
    <n v="0"/>
    <n v="0"/>
    <n v="22"/>
    <n v="21"/>
    <n v="0"/>
    <n v="297"/>
    <n v="339"/>
    <n v="0"/>
    <n v="0"/>
    <n v="0"/>
    <n v="0"/>
    <n v="7"/>
    <n v="27"/>
    <n v="0"/>
    <n v="222"/>
    <n v="252"/>
    <n v="0"/>
    <n v="0"/>
    <n v="0"/>
    <n v="0"/>
    <n v="39"/>
    <n v="47"/>
    <n v="0"/>
    <n v="11"/>
    <n v="3"/>
    <n v="0"/>
    <n v="0"/>
    <n v="0"/>
    <n v="0"/>
    <n v="40"/>
    <n v="80"/>
    <m/>
    <m/>
    <m/>
    <m/>
    <m/>
    <m/>
    <m/>
    <m/>
    <m/>
    <n v="43737016"/>
    <n v="46995672"/>
    <n v="34257494"/>
    <n v="35296070"/>
    <n v="22508701"/>
    <n v="27114329"/>
    <n v="12785758"/>
    <n v="12689134"/>
    <n v="3587137"/>
    <n v="5616591"/>
    <m/>
    <m/>
    <n v="3399"/>
    <n v="3507"/>
    <n v="3702"/>
    <n v="3681"/>
    <n v="2757"/>
    <n v="3375"/>
    <n v="2466"/>
    <n v="2832"/>
    <n v="579"/>
    <n v="987"/>
    <n v="0"/>
    <n v="0"/>
    <n v="12867.612827302148"/>
    <n v="13400.533789563729"/>
    <n v="9253.7801188546728"/>
    <n v="9588.7177397446339"/>
    <n v="8164.2005803409502"/>
    <n v="8033.8752592592591"/>
    <n v="5184.8167072181668"/>
    <n v="4480.6264124293784"/>
    <n v="6195.400690846287"/>
    <n v="5690.5683890577511"/>
    <n v="0"/>
    <n v="0"/>
    <n v="115808.51544571933"/>
    <n v="120604.80410607357"/>
    <n v="83284.021069692055"/>
    <n v="86298.459657701707"/>
    <n v="73477.805223068557"/>
    <n v="72304.877333333337"/>
    <n v="46663.350364963502"/>
    <n v="40325.637711864409"/>
    <n v="55758.606217616587"/>
    <n v="51215.115501519758"/>
    <n v="0"/>
    <n v="0"/>
    <n v="81739.198676152184"/>
    <n v="80479.156286207959"/>
    <n v="363"/>
    <n v="376"/>
    <n v="404"/>
    <n v="402"/>
    <n v="304"/>
    <n v="366"/>
    <n v="261"/>
    <n v="299"/>
    <n v="51"/>
    <n v="83"/>
    <n v="0"/>
    <n v="0"/>
    <n v="1383"/>
    <n v="1526"/>
    <n v="42038491.106796116"/>
    <n v="45347406.343883663"/>
    <n v="33646744.512155592"/>
    <n v="34691980.782396086"/>
    <n v="22337252.78781284"/>
    <n v="26463585.104000002"/>
    <n v="12179134.445255473"/>
    <n v="12057365.675847458"/>
    <n v="2843688.9170984458"/>
    <n v="4250854.5866261404"/>
    <n v="0"/>
    <n v="0"/>
    <n v="113045311.76911847"/>
    <n v="122811192.49275334"/>
  </r>
  <r>
    <x v="14"/>
    <s v="University of Houston"/>
    <m/>
    <n v="225511"/>
    <x v="1"/>
    <n v="0"/>
    <n v="380"/>
    <n v="381"/>
    <n v="1"/>
    <n v="3"/>
    <n v="9"/>
    <n v="8"/>
    <n v="5"/>
    <n v="3"/>
    <n v="0"/>
    <n v="320"/>
    <n v="325"/>
    <n v="1"/>
    <n v="2"/>
    <n v="13"/>
    <n v="14"/>
    <n v="4"/>
    <n v="3"/>
    <n v="0"/>
    <n v="234"/>
    <n v="233"/>
    <n v="0"/>
    <n v="0"/>
    <n v="8"/>
    <n v="8"/>
    <n v="0"/>
    <n v="0"/>
    <n v="0"/>
    <n v="0"/>
    <n v="0"/>
    <n v="0"/>
    <n v="0"/>
    <n v="0"/>
    <n v="0"/>
    <n v="0"/>
    <n v="0"/>
    <n v="0"/>
    <n v="284"/>
    <n v="315"/>
    <n v="4"/>
    <n v="4"/>
    <n v="26"/>
    <n v="30"/>
    <n v="94"/>
    <n v="89"/>
    <m/>
    <m/>
    <m/>
    <m/>
    <m/>
    <m/>
    <m/>
    <m/>
    <m/>
    <n v="56443863"/>
    <n v="58896951"/>
    <n v="32540013"/>
    <n v="34210215"/>
    <n v="22037060"/>
    <n v="22587224"/>
    <n v="0"/>
    <n v="0"/>
    <n v="29063313"/>
    <n v="31519069"/>
    <m/>
    <m/>
    <n v="3589"/>
    <n v="3583"/>
    <n v="3081"/>
    <n v="3135"/>
    <n v="2194"/>
    <n v="2185"/>
    <n v="0"/>
    <n v="0"/>
    <n v="4010"/>
    <n v="4273"/>
    <n v="0"/>
    <n v="0"/>
    <n v="15726.905266090833"/>
    <n v="16437.887524420876"/>
    <n v="10561.510223953263"/>
    <n v="10912.349282296651"/>
    <n v="10044.238833181404"/>
    <n v="10337.40228832952"/>
    <n v="0"/>
    <n v="0"/>
    <n v="7247.7089775561099"/>
    <n v="7376.3325532412828"/>
    <n v="0"/>
    <n v="0"/>
    <n v="141542.1473948175"/>
    <n v="147940.98771978787"/>
    <n v="95053.592015579357"/>
    <n v="98211.143540669858"/>
    <n v="90398.149498632629"/>
    <n v="93036.620594965687"/>
    <n v="0"/>
    <n v="0"/>
    <n v="65229.38079800499"/>
    <n v="66386.99297917154"/>
    <n v="0"/>
    <n v="0"/>
    <n v="98718.150301137997"/>
    <n v="101354.47955964071"/>
    <n v="395"/>
    <n v="395"/>
    <n v="338"/>
    <n v="344"/>
    <n v="242"/>
    <n v="241"/>
    <n v="0"/>
    <n v="0"/>
    <n v="408"/>
    <n v="438"/>
    <n v="0"/>
    <n v="0"/>
    <n v="1383"/>
    <n v="1418"/>
    <n v="55909148.220952913"/>
    <n v="58436690.149316207"/>
    <n v="32128114.101265822"/>
    <n v="33784633.377990432"/>
    <n v="21876352.178669095"/>
    <n v="22421825.563386731"/>
    <n v="0"/>
    <n v="0"/>
    <n v="26613587.365586035"/>
    <n v="29077502.924877133"/>
    <n v="0"/>
    <n v="0"/>
    <n v="136527201.86647385"/>
    <n v="143720652.01557052"/>
  </r>
  <r>
    <x v="14"/>
    <s v="University of North Texas"/>
    <m/>
    <n v="227216"/>
    <x v="1"/>
    <n v="0"/>
    <n v="265"/>
    <n v="270"/>
    <n v="0"/>
    <n v="0"/>
    <n v="0"/>
    <n v="0"/>
    <n v="35"/>
    <n v="43"/>
    <n v="0"/>
    <n v="295"/>
    <n v="292"/>
    <n v="0"/>
    <n v="0"/>
    <n v="0"/>
    <n v="0"/>
    <n v="15"/>
    <n v="10"/>
    <n v="0"/>
    <n v="118"/>
    <n v="136"/>
    <n v="0"/>
    <n v="0"/>
    <n v="0"/>
    <n v="0"/>
    <n v="0"/>
    <n v="0"/>
    <n v="0"/>
    <n v="26"/>
    <n v="10"/>
    <n v="0"/>
    <n v="0"/>
    <n v="0"/>
    <n v="0"/>
    <n v="0"/>
    <n v="1"/>
    <n v="0"/>
    <n v="273"/>
    <n v="279"/>
    <n v="0"/>
    <n v="0"/>
    <n v="0"/>
    <n v="0"/>
    <n v="5"/>
    <n v="3"/>
    <m/>
    <m/>
    <m/>
    <m/>
    <m/>
    <m/>
    <m/>
    <m/>
    <m/>
    <n v="38982381"/>
    <n v="40677852"/>
    <n v="30263738"/>
    <n v="28578360"/>
    <n v="9614291"/>
    <n v="10942479"/>
    <n v="1607206"/>
    <n v="842022"/>
    <n v="17667531"/>
    <n v="17574063"/>
    <m/>
    <m/>
    <n v="2805"/>
    <n v="2946"/>
    <n v="2835"/>
    <n v="2748"/>
    <n v="1062"/>
    <n v="1224"/>
    <n v="234"/>
    <n v="102"/>
    <n v="2517"/>
    <n v="2547"/>
    <n v="0"/>
    <n v="0"/>
    <n v="13897.462032085561"/>
    <n v="13807.824847250509"/>
    <n v="10675.039858906526"/>
    <n v="10399.694323144106"/>
    <n v="9053.0047080979293"/>
    <n v="8939.9338235294126"/>
    <n v="6868.401709401709"/>
    <n v="8255.1176470588234"/>
    <n v="7019.2812872467221"/>
    <n v="6899.9069493521793"/>
    <n v="0"/>
    <n v="0"/>
    <n v="125077.15828877005"/>
    <n v="124270.42362525458"/>
    <n v="96075.358730158739"/>
    <n v="93597.248908296955"/>
    <n v="81477.042372881362"/>
    <n v="80459.404411764714"/>
    <n v="61815.615384615383"/>
    <n v="74296.058823529413"/>
    <n v="63173.531585220495"/>
    <n v="62099.162544169616"/>
    <n v="0"/>
    <n v="0"/>
    <n v="93110.704916348375"/>
    <n v="92370.413074257696"/>
    <n v="300"/>
    <n v="313"/>
    <n v="310"/>
    <n v="302"/>
    <n v="118"/>
    <n v="136"/>
    <n v="26"/>
    <n v="11"/>
    <n v="278"/>
    <n v="282"/>
    <n v="0"/>
    <n v="0"/>
    <n v="1032"/>
    <n v="1044"/>
    <n v="37523147.486631013"/>
    <n v="38896642.594704688"/>
    <n v="29783361.206349209"/>
    <n v="28266369.17030568"/>
    <n v="9614291"/>
    <n v="10942479.000000002"/>
    <n v="1607206"/>
    <n v="817256.6470588235"/>
    <n v="17562241.780691296"/>
    <n v="17511963.837455831"/>
    <n v="0"/>
    <n v="0"/>
    <n v="96090247.473671526"/>
    <n v="96434711.24952504"/>
  </r>
  <r>
    <x v="14"/>
    <s v="University of Texas at Arlington"/>
    <m/>
    <n v="228769"/>
    <x v="1"/>
    <n v="0"/>
    <n v="211"/>
    <n v="230"/>
    <n v="0"/>
    <n v="0"/>
    <n v="0"/>
    <n v="0"/>
    <n v="0"/>
    <n v="0"/>
    <n v="0"/>
    <n v="231"/>
    <n v="243"/>
    <n v="0"/>
    <n v="0"/>
    <n v="0"/>
    <n v="0"/>
    <n v="0"/>
    <n v="0"/>
    <n v="0"/>
    <n v="114"/>
    <n v="107"/>
    <n v="0"/>
    <n v="0"/>
    <n v="0"/>
    <n v="0"/>
    <n v="0"/>
    <n v="0"/>
    <n v="0"/>
    <n v="0"/>
    <n v="0"/>
    <n v="0"/>
    <n v="0"/>
    <n v="0"/>
    <n v="0"/>
    <n v="0"/>
    <n v="0"/>
    <n v="0"/>
    <n v="404"/>
    <n v="372"/>
    <n v="0"/>
    <n v="0"/>
    <n v="0"/>
    <n v="0"/>
    <n v="0"/>
    <n v="0"/>
    <m/>
    <m/>
    <m/>
    <m/>
    <m/>
    <m/>
    <m/>
    <m/>
    <m/>
    <n v="26196224"/>
    <n v="30205281"/>
    <n v="21202439"/>
    <n v="21548484"/>
    <n v="8383622"/>
    <n v="6352227"/>
    <n v="0"/>
    <n v="0"/>
    <n v="20159389"/>
    <n v="17588031"/>
    <m/>
    <m/>
    <n v="1899"/>
    <n v="2070"/>
    <n v="2079"/>
    <n v="2187"/>
    <n v="1026"/>
    <n v="963"/>
    <n v="0"/>
    <n v="0"/>
    <n v="3636"/>
    <n v="3348"/>
    <n v="0"/>
    <n v="0"/>
    <n v="13794.746708794102"/>
    <n v="14591.923188405797"/>
    <n v="10198.383357383358"/>
    <n v="9852.9876543209884"/>
    <n v="8171.1715399610139"/>
    <n v="6596.2897196261683"/>
    <n v="0"/>
    <n v="0"/>
    <n v="5544.386413641364"/>
    <n v="5253.2948028673836"/>
    <n v="0"/>
    <n v="0"/>
    <n v="124152.72037914692"/>
    <n v="131327.30869565217"/>
    <n v="91785.450216450219"/>
    <n v="88676.888888888891"/>
    <n v="73540.543859649129"/>
    <n v="59366.607476635516"/>
    <n v="0"/>
    <n v="0"/>
    <n v="49899.477722772273"/>
    <n v="47279.653225806454"/>
    <n v="0"/>
    <n v="0"/>
    <n v="79105.910416666666"/>
    <n v="79510.528361344535"/>
    <n v="211"/>
    <n v="230"/>
    <n v="231"/>
    <n v="243"/>
    <n v="114"/>
    <n v="107"/>
    <n v="0"/>
    <n v="0"/>
    <n v="404"/>
    <n v="372"/>
    <n v="0"/>
    <n v="0"/>
    <n v="960"/>
    <n v="952"/>
    <n v="26196224"/>
    <n v="30205281"/>
    <n v="21202439"/>
    <n v="21548484"/>
    <n v="8383622.0000000009"/>
    <n v="6352227"/>
    <n v="0"/>
    <n v="0"/>
    <n v="20159389"/>
    <n v="17588031"/>
    <n v="0"/>
    <n v="0"/>
    <n v="75941674"/>
    <n v="75694023"/>
  </r>
  <r>
    <x v="14"/>
    <s v="University of Texas at Austin"/>
    <m/>
    <n v="228778"/>
    <x v="1"/>
    <n v="0"/>
    <n v="980"/>
    <n v="0"/>
    <n v="0"/>
    <n v="0"/>
    <n v="0"/>
    <n v="0"/>
    <n v="0"/>
    <n v="981"/>
    <n v="0"/>
    <n v="530"/>
    <n v="0"/>
    <n v="0"/>
    <n v="0"/>
    <n v="0"/>
    <n v="0"/>
    <n v="0"/>
    <n v="522"/>
    <n v="0"/>
    <n v="345"/>
    <n v="0"/>
    <n v="0"/>
    <n v="0"/>
    <n v="0"/>
    <n v="0"/>
    <n v="0"/>
    <n v="318"/>
    <n v="0"/>
    <n v="0"/>
    <n v="0"/>
    <n v="0"/>
    <n v="0"/>
    <n v="0"/>
    <n v="0"/>
    <n v="0"/>
    <n v="0"/>
    <n v="0"/>
    <n v="873"/>
    <n v="0"/>
    <n v="0"/>
    <n v="0"/>
    <n v="0"/>
    <n v="0"/>
    <n v="0"/>
    <n v="893"/>
    <m/>
    <m/>
    <m/>
    <m/>
    <m/>
    <m/>
    <m/>
    <m/>
    <m/>
    <n v="143501114"/>
    <n v="148750147"/>
    <n v="52484145"/>
    <n v="53186709"/>
    <n v="32353232"/>
    <n v="31285892"/>
    <n v="0"/>
    <n v="0"/>
    <n v="53324245"/>
    <n v="56263644"/>
    <m/>
    <m/>
    <n v="8820"/>
    <n v="11772"/>
    <n v="4770"/>
    <n v="6264"/>
    <n v="3105"/>
    <n v="3816"/>
    <n v="0"/>
    <n v="0"/>
    <n v="7857"/>
    <n v="10716"/>
    <n v="0"/>
    <n v="0"/>
    <n v="16269.967573696145"/>
    <n v="12635.928219503907"/>
    <n v="11002.965408805032"/>
    <n v="8490.8539272030648"/>
    <n v="10419.720450885668"/>
    <n v="8198.6090146750521"/>
    <n v="0"/>
    <n v="0"/>
    <n v="6786.8454880997833"/>
    <n v="5250.433370660694"/>
    <n v="0"/>
    <n v="0"/>
    <n v="146429.70816326531"/>
    <n v="113723.35397553517"/>
    <n v="99026.688679245286"/>
    <n v="76417.68534482758"/>
    <n v="93777.484057971014"/>
    <n v="73787.481132075467"/>
    <n v="0"/>
    <n v="0"/>
    <n v="61081.609392898048"/>
    <n v="47253.900335946244"/>
    <n v="0"/>
    <n v="0"/>
    <n v="103248.80351906158"/>
    <n v="79998.081798084007"/>
    <n v="980"/>
    <n v="981"/>
    <n v="530"/>
    <n v="522"/>
    <n v="345"/>
    <n v="318"/>
    <n v="0"/>
    <n v="0"/>
    <n v="873"/>
    <n v="893"/>
    <n v="0"/>
    <n v="0"/>
    <n v="2728"/>
    <n v="2714"/>
    <n v="143501114"/>
    <n v="111562610.25"/>
    <n v="52484145"/>
    <n v="39890031.75"/>
    <n v="32353232"/>
    <n v="23464419"/>
    <n v="0"/>
    <n v="0"/>
    <n v="53324244.999999993"/>
    <n v="42197732.999999993"/>
    <n v="0"/>
    <n v="0"/>
    <n v="281662736"/>
    <n v="217114794"/>
  </r>
  <r>
    <x v="14"/>
    <s v="University of Texas at Dallas"/>
    <m/>
    <n v="228787"/>
    <x v="1"/>
    <n v="0"/>
    <n v="234"/>
    <n v="235"/>
    <n v="0"/>
    <n v="0"/>
    <n v="0"/>
    <n v="0"/>
    <n v="0"/>
    <n v="0"/>
    <n v="0"/>
    <n v="150"/>
    <n v="148"/>
    <n v="0"/>
    <n v="0"/>
    <n v="0"/>
    <n v="0"/>
    <n v="0"/>
    <n v="0"/>
    <n v="0"/>
    <n v="130"/>
    <n v="141"/>
    <n v="0"/>
    <n v="0"/>
    <n v="0"/>
    <n v="0"/>
    <n v="0"/>
    <n v="0"/>
    <n v="0"/>
    <n v="0"/>
    <n v="0"/>
    <n v="0"/>
    <n v="0"/>
    <n v="0"/>
    <n v="0"/>
    <n v="0"/>
    <n v="0"/>
    <n v="0"/>
    <n v="298"/>
    <n v="321"/>
    <n v="0"/>
    <n v="0"/>
    <n v="0"/>
    <n v="0"/>
    <n v="0"/>
    <n v="0"/>
    <m/>
    <m/>
    <m/>
    <m/>
    <m/>
    <m/>
    <m/>
    <m/>
    <m/>
    <n v="36459108"/>
    <n v="37515839"/>
    <n v="17256411"/>
    <n v="17685662"/>
    <n v="14418904"/>
    <n v="15719983"/>
    <n v="0"/>
    <n v="0"/>
    <n v="21655804"/>
    <n v="23740274"/>
    <m/>
    <m/>
    <n v="2106"/>
    <n v="2115"/>
    <n v="1350"/>
    <n v="1332"/>
    <n v="1170"/>
    <n v="1269"/>
    <n v="0"/>
    <n v="0"/>
    <n v="2682"/>
    <n v="2889"/>
    <n v="0"/>
    <n v="0"/>
    <n v="17312.017094017094"/>
    <n v="17737.985342789598"/>
    <n v="12782.526666666667"/>
    <n v="13277.524024024024"/>
    <n v="12323.849572649573"/>
    <n v="12387.693459416863"/>
    <n v="0"/>
    <n v="0"/>
    <n v="8074.498135719612"/>
    <n v="8217.4710972654902"/>
    <n v="0"/>
    <n v="0"/>
    <n v="155808.15384615384"/>
    <n v="159641.86808510637"/>
    <n v="115042.74"/>
    <n v="119497.71621621621"/>
    <n v="110914.64615384616"/>
    <n v="111489.24113475176"/>
    <n v="0"/>
    <n v="0"/>
    <n v="72670.483221476505"/>
    <n v="73957.239875389409"/>
    <n v="0"/>
    <n v="0"/>
    <n v="110579.09729064039"/>
    <n v="112025.74911242604"/>
    <n v="234"/>
    <n v="235"/>
    <n v="150"/>
    <n v="148"/>
    <n v="130"/>
    <n v="141"/>
    <n v="0"/>
    <n v="0"/>
    <n v="298"/>
    <n v="321"/>
    <n v="0"/>
    <n v="0"/>
    <n v="812"/>
    <n v="845"/>
    <n v="36459108"/>
    <n v="37515839"/>
    <n v="17256411"/>
    <n v="17685662"/>
    <n v="14418904"/>
    <n v="15719982.999999998"/>
    <n v="0"/>
    <n v="0"/>
    <n v="21655804"/>
    <n v="23740274"/>
    <n v="0"/>
    <n v="0"/>
    <n v="89790227"/>
    <n v="94661758"/>
  </r>
  <r>
    <x v="14"/>
    <s v="Texas Woman's University"/>
    <s v="Met the criteria for Four-Year 1 in 2016-17."/>
    <n v="229179"/>
    <x v="2"/>
    <n v="0"/>
    <n v="111"/>
    <n v="48"/>
    <n v="0"/>
    <n v="0"/>
    <n v="0"/>
    <n v="0"/>
    <n v="0"/>
    <n v="0"/>
    <n v="0"/>
    <n v="160"/>
    <n v="141"/>
    <n v="0"/>
    <n v="0"/>
    <n v="0"/>
    <n v="0"/>
    <n v="0"/>
    <n v="0"/>
    <n v="0"/>
    <n v="154"/>
    <n v="244"/>
    <n v="0"/>
    <n v="0"/>
    <n v="0"/>
    <n v="0"/>
    <n v="0"/>
    <n v="0"/>
    <n v="0"/>
    <n v="3"/>
    <n v="6"/>
    <n v="0"/>
    <n v="0"/>
    <n v="0"/>
    <n v="0"/>
    <n v="0"/>
    <n v="0"/>
    <n v="0"/>
    <n v="10"/>
    <n v="16"/>
    <n v="0"/>
    <n v="0"/>
    <n v="0"/>
    <n v="0"/>
    <n v="0"/>
    <n v="0"/>
    <m/>
    <m/>
    <m/>
    <m/>
    <m/>
    <m/>
    <m/>
    <m/>
    <m/>
    <n v="11038710"/>
    <n v="4564839"/>
    <n v="11650601"/>
    <n v="11308659"/>
    <n v="8885041"/>
    <n v="16348032"/>
    <n v="157446"/>
    <n v="364399"/>
    <n v="622694"/>
    <n v="1005057"/>
    <m/>
    <m/>
    <n v="999"/>
    <n v="432"/>
    <n v="1440"/>
    <n v="1269"/>
    <n v="1386"/>
    <n v="2196"/>
    <n v="27"/>
    <n v="54"/>
    <n v="90"/>
    <n v="144"/>
    <n v="0"/>
    <n v="0"/>
    <n v="11049.75975975976"/>
    <n v="10566.756944444445"/>
    <n v="8090.6951388888892"/>
    <n v="8911.47281323877"/>
    <n v="6410.563492063492"/>
    <n v="7444.4590163934427"/>
    <n v="5831.333333333333"/>
    <n v="6748.1296296296296"/>
    <n v="6918.8222222222221"/>
    <n v="6979.5625"/>
    <n v="0"/>
    <n v="0"/>
    <n v="99447.83783783784"/>
    <n v="95100.8125"/>
    <n v="72816.256250000006"/>
    <n v="80203.255319148928"/>
    <n v="57695.071428571428"/>
    <n v="67000.131147540989"/>
    <n v="52482"/>
    <n v="60733.166666666664"/>
    <n v="62269.4"/>
    <n v="62816.0625"/>
    <n v="0"/>
    <n v="0"/>
    <n v="73868.703196347036"/>
    <n v="73826.342857142852"/>
    <n v="111"/>
    <n v="48"/>
    <n v="160"/>
    <n v="141"/>
    <n v="154"/>
    <n v="244"/>
    <n v="3"/>
    <n v="6"/>
    <n v="10"/>
    <n v="16"/>
    <n v="0"/>
    <n v="0"/>
    <n v="438"/>
    <n v="455"/>
    <n v="11038710"/>
    <n v="4564839"/>
    <n v="11650601"/>
    <n v="11308658.999999998"/>
    <n v="8885041"/>
    <n v="16348032.000000002"/>
    <n v="157446"/>
    <n v="364399"/>
    <n v="622694"/>
    <n v="1005057"/>
    <n v="0"/>
    <n v="0"/>
    <n v="32354492.000000004"/>
    <n v="33590986"/>
  </r>
  <r>
    <x v="14"/>
    <s v="University of Texas at El Paso"/>
    <m/>
    <n v="228796"/>
    <x v="2"/>
    <n v="0"/>
    <n v="164"/>
    <n v="173"/>
    <n v="0"/>
    <n v="0"/>
    <n v="0"/>
    <n v="0"/>
    <n v="0"/>
    <n v="0"/>
    <n v="0"/>
    <n v="186"/>
    <n v="180"/>
    <n v="0"/>
    <n v="0"/>
    <n v="0"/>
    <n v="0"/>
    <n v="0"/>
    <n v="0"/>
    <n v="0"/>
    <n v="133"/>
    <n v="150"/>
    <n v="0"/>
    <n v="0"/>
    <n v="0"/>
    <n v="0"/>
    <n v="0"/>
    <n v="0"/>
    <n v="0"/>
    <n v="0"/>
    <n v="0"/>
    <n v="0"/>
    <n v="0"/>
    <n v="0"/>
    <n v="0"/>
    <n v="0"/>
    <n v="0"/>
    <n v="0"/>
    <n v="236"/>
    <n v="246"/>
    <n v="0"/>
    <n v="0"/>
    <n v="0"/>
    <n v="0"/>
    <n v="0"/>
    <n v="0"/>
    <m/>
    <m/>
    <m/>
    <m/>
    <m/>
    <m/>
    <m/>
    <m/>
    <m/>
    <n v="18384326"/>
    <n v="19671229"/>
    <n v="15412036"/>
    <n v="15461788"/>
    <n v="9836966"/>
    <n v="11338092"/>
    <n v="0"/>
    <n v="0"/>
    <n v="12198566"/>
    <n v="13234522"/>
    <m/>
    <m/>
    <n v="1476"/>
    <n v="1557"/>
    <n v="1674"/>
    <n v="1620"/>
    <n v="1197"/>
    <n v="1350"/>
    <n v="0"/>
    <n v="0"/>
    <n v="2124"/>
    <n v="2214"/>
    <n v="0"/>
    <n v="0"/>
    <n v="12455.5054200542"/>
    <n v="12634.058445728966"/>
    <n v="9206.7120669056148"/>
    <n v="9544.3135802469133"/>
    <n v="8218.0167084377608"/>
    <n v="8398.5866666666661"/>
    <n v="0"/>
    <n v="0"/>
    <n v="5743.2043314500943"/>
    <n v="5977.6522131887987"/>
    <n v="0"/>
    <n v="0"/>
    <n v="112099.54878048779"/>
    <n v="113706.52601156069"/>
    <n v="82860.408602150535"/>
    <n v="85898.822222222225"/>
    <n v="73962.150375939847"/>
    <n v="75587.28"/>
    <n v="0"/>
    <n v="0"/>
    <n v="51688.838983050846"/>
    <n v="53798.869918699187"/>
    <n v="0"/>
    <n v="0"/>
    <n v="77652.147426981915"/>
    <n v="79713.793057409886"/>
    <n v="164"/>
    <n v="173"/>
    <n v="186"/>
    <n v="180"/>
    <n v="133"/>
    <n v="150"/>
    <n v="0"/>
    <n v="0"/>
    <n v="236"/>
    <n v="246"/>
    <n v="0"/>
    <n v="0"/>
    <n v="719"/>
    <n v="749"/>
    <n v="18384325.999999996"/>
    <n v="19671229"/>
    <n v="15412036"/>
    <n v="15461788"/>
    <n v="9836966"/>
    <n v="11338092"/>
    <n v="0"/>
    <n v="0"/>
    <n v="12198566"/>
    <n v="13234522"/>
    <n v="0"/>
    <n v="0"/>
    <n v="55831894"/>
    <n v="59705631.000000007"/>
  </r>
  <r>
    <x v="14"/>
    <s v="University of Texas at San Antonio"/>
    <s v="Reclassified: Met the criteria for Four-Year 1 in 2014-15, 2015-16, and 2016-17."/>
    <n v="229027"/>
    <x v="1"/>
    <n v="0"/>
    <n v="217"/>
    <n v="230"/>
    <n v="0"/>
    <n v="0"/>
    <n v="0"/>
    <n v="0"/>
    <n v="0"/>
    <n v="0"/>
    <n v="0"/>
    <n v="242"/>
    <n v="236"/>
    <n v="0"/>
    <n v="0"/>
    <n v="0"/>
    <n v="0"/>
    <n v="0"/>
    <n v="0"/>
    <n v="0"/>
    <n v="162"/>
    <n v="171"/>
    <n v="0"/>
    <n v="0"/>
    <n v="0"/>
    <n v="0"/>
    <n v="0"/>
    <n v="0"/>
    <n v="0"/>
    <n v="0"/>
    <n v="0"/>
    <n v="0"/>
    <n v="0"/>
    <n v="0"/>
    <n v="0"/>
    <n v="0"/>
    <n v="0"/>
    <n v="0"/>
    <n v="156"/>
    <n v="274"/>
    <n v="0"/>
    <n v="0"/>
    <n v="0"/>
    <n v="0"/>
    <n v="0"/>
    <n v="0"/>
    <m/>
    <m/>
    <m/>
    <m/>
    <m/>
    <m/>
    <m/>
    <m/>
    <m/>
    <n v="26007262"/>
    <n v="28161049"/>
    <n v="19974126"/>
    <n v="20099628"/>
    <n v="12139448"/>
    <n v="12962801"/>
    <n v="0"/>
    <n v="0"/>
    <n v="7522021"/>
    <n v="11112563"/>
    <m/>
    <m/>
    <n v="1953"/>
    <n v="2070"/>
    <n v="2178"/>
    <n v="2124"/>
    <n v="1458"/>
    <n v="1539"/>
    <n v="0"/>
    <n v="0"/>
    <n v="1404"/>
    <n v="2466"/>
    <n v="0"/>
    <n v="0"/>
    <n v="13316.570404505888"/>
    <n v="13604.371497584541"/>
    <n v="9170.8567493112951"/>
    <n v="9463.1016949152545"/>
    <n v="8326.0960219478729"/>
    <n v="8422.8726445743996"/>
    <n v="0"/>
    <n v="0"/>
    <n v="5357.5648148148148"/>
    <n v="4506.3110300081107"/>
    <n v="0"/>
    <n v="0"/>
    <n v="119849.13364055299"/>
    <n v="122439.34347826087"/>
    <n v="82537.710743801654"/>
    <n v="85167.91525423729"/>
    <n v="74934.864197530856"/>
    <n v="75805.853801169593"/>
    <n v="0"/>
    <n v="0"/>
    <n v="48218.083333333336"/>
    <n v="40556.799270072996"/>
    <n v="0"/>
    <n v="0"/>
    <n v="84482.441441441435"/>
    <n v="79402.899012074646"/>
    <n v="217"/>
    <n v="230"/>
    <n v="242"/>
    <n v="236"/>
    <n v="162"/>
    <n v="171"/>
    <n v="0"/>
    <n v="0"/>
    <n v="156"/>
    <n v="274"/>
    <n v="0"/>
    <n v="0"/>
    <n v="777"/>
    <n v="911"/>
    <n v="26007262"/>
    <n v="28161049"/>
    <n v="19974126"/>
    <n v="20099628"/>
    <n v="12139447.999999998"/>
    <n v="12962801"/>
    <n v="0"/>
    <n v="0"/>
    <n v="7522021"/>
    <n v="11112563"/>
    <n v="0"/>
    <n v="0"/>
    <n v="65642856.999999993"/>
    <n v="72336041"/>
  </r>
  <r>
    <x v="14"/>
    <s v="Angelo State University"/>
    <m/>
    <n v="222831"/>
    <x v="3"/>
    <n v="0"/>
    <n v="71"/>
    <n v="71"/>
    <n v="0"/>
    <n v="0"/>
    <n v="1"/>
    <n v="0"/>
    <n v="3"/>
    <n v="3"/>
    <n v="0"/>
    <n v="42"/>
    <n v="46"/>
    <n v="0"/>
    <n v="0"/>
    <n v="1"/>
    <n v="0"/>
    <n v="2"/>
    <n v="1"/>
    <n v="0"/>
    <n v="61"/>
    <n v="62"/>
    <n v="0"/>
    <n v="0"/>
    <n v="3"/>
    <n v="4"/>
    <n v="1"/>
    <n v="1"/>
    <n v="0"/>
    <n v="44"/>
    <n v="48"/>
    <n v="0"/>
    <n v="0"/>
    <n v="4"/>
    <n v="4"/>
    <n v="3"/>
    <n v="3"/>
    <n v="3"/>
    <n v="27"/>
    <n v="23"/>
    <n v="0"/>
    <n v="0"/>
    <n v="0"/>
    <n v="0"/>
    <n v="1"/>
    <n v="1"/>
    <m/>
    <m/>
    <m/>
    <m/>
    <m/>
    <m/>
    <m/>
    <m/>
    <m/>
    <n v="6068829"/>
    <n v="6057019"/>
    <n v="3171828"/>
    <n v="3335315"/>
    <n v="3985065"/>
    <n v="4157228"/>
    <n v="2092320"/>
    <n v="2348618"/>
    <n v="1693770"/>
    <n v="1520104"/>
    <m/>
    <m/>
    <n v="686"/>
    <n v="675"/>
    <n v="413"/>
    <n v="426"/>
    <n v="594"/>
    <n v="614"/>
    <n v="476"/>
    <n v="512"/>
    <n v="255"/>
    <n v="219"/>
    <n v="0"/>
    <n v="0"/>
    <n v="8846.6895043731784"/>
    <n v="8973.361481481481"/>
    <n v="7679.9709443099273"/>
    <n v="7829.3779342723001"/>
    <n v="6708.863636363636"/>
    <n v="6770.7296416938107"/>
    <n v="4395.6302521008402"/>
    <n v="4587.14453125"/>
    <n v="6642.2352941176468"/>
    <n v="6941.1141552511417"/>
    <n v="0"/>
    <n v="0"/>
    <n v="79620.205539358605"/>
    <n v="80760.253333333327"/>
    <n v="69119.738498789346"/>
    <n v="70464.401408450707"/>
    <n v="60379.772727272721"/>
    <n v="60936.566775244297"/>
    <n v="39560.672268907561"/>
    <n v="41284.30078125"/>
    <n v="59780.117647058825"/>
    <n v="62470.027397260274"/>
    <n v="0"/>
    <n v="0"/>
    <n v="63250.100208341188"/>
    <n v="64197.575982427763"/>
    <n v="75"/>
    <n v="74"/>
    <n v="45"/>
    <n v="47"/>
    <n v="65"/>
    <n v="67"/>
    <n v="51"/>
    <n v="55"/>
    <n v="28"/>
    <n v="24"/>
    <n v="0"/>
    <n v="0"/>
    <n v="264"/>
    <n v="267"/>
    <n v="5971515.4154518954"/>
    <n v="5976258.7466666661"/>
    <n v="3110388.2324455203"/>
    <n v="3311826.8661971833"/>
    <n v="3924685.2272727271"/>
    <n v="4082749.9739413681"/>
    <n v="2017594.2857142857"/>
    <n v="2270636.54296875"/>
    <n v="1673843.2941176472"/>
    <n v="1499280.6575342466"/>
    <n v="0"/>
    <n v="0"/>
    <n v="16698026.455002073"/>
    <n v="17140752.787308212"/>
  </r>
  <r>
    <x v="14"/>
    <s v="Lamar University"/>
    <m/>
    <n v="226091"/>
    <x v="3"/>
    <n v="0"/>
    <n v="96"/>
    <n v="93"/>
    <n v="0"/>
    <n v="0"/>
    <n v="0"/>
    <n v="0"/>
    <n v="11"/>
    <n v="0"/>
    <n v="0"/>
    <n v="116"/>
    <n v="114"/>
    <n v="0"/>
    <n v="0"/>
    <n v="0"/>
    <n v="0"/>
    <n v="8"/>
    <n v="10"/>
    <n v="0"/>
    <n v="126"/>
    <n v="136"/>
    <n v="0"/>
    <n v="0"/>
    <n v="0"/>
    <n v="0"/>
    <n v="5"/>
    <n v="1"/>
    <n v="0"/>
    <n v="115"/>
    <n v="127"/>
    <n v="0"/>
    <n v="0"/>
    <n v="0"/>
    <n v="0"/>
    <n v="0"/>
    <n v="0"/>
    <n v="0"/>
    <n v="9"/>
    <n v="4"/>
    <n v="0"/>
    <n v="0"/>
    <n v="0"/>
    <n v="0"/>
    <n v="0"/>
    <n v="0"/>
    <m/>
    <m/>
    <m/>
    <m/>
    <m/>
    <m/>
    <m/>
    <m/>
    <m/>
    <n v="10966799"/>
    <n v="9259087"/>
    <n v="9703534"/>
    <n v="9884245"/>
    <n v="8301681"/>
    <n v="9560525"/>
    <n v="5401642"/>
    <n v="6336630"/>
    <n v="264605"/>
    <n v="182113"/>
    <m/>
    <m/>
    <n v="996"/>
    <n v="837"/>
    <n v="1140"/>
    <n v="1146"/>
    <n v="1194"/>
    <n v="1236"/>
    <n v="1035"/>
    <n v="1143"/>
    <n v="81"/>
    <n v="36"/>
    <n v="0"/>
    <n v="0"/>
    <n v="11010.842369477912"/>
    <n v="11062.230585424133"/>
    <n v="8511.8719298245614"/>
    <n v="8624.9956369982556"/>
    <n v="6952.8316582914576"/>
    <n v="7735.0525889967639"/>
    <n v="5218.9777777777781"/>
    <n v="5543.858267716535"/>
    <n v="3266.7283950617284"/>
    <n v="5058.6944444444443"/>
    <n v="0"/>
    <n v="0"/>
    <n v="99097.581325301202"/>
    <n v="99560.075268817192"/>
    <n v="76606.847368421048"/>
    <n v="77624.960732984298"/>
    <n v="62575.484924623117"/>
    <n v="69615.473300970873"/>
    <n v="46970.8"/>
    <n v="49894.724409448812"/>
    <n v="29400.555555555555"/>
    <n v="45528.25"/>
    <n v="0"/>
    <n v="0"/>
    <n v="69889.559260528942"/>
    <n v="72042.5669548929"/>
    <n v="107"/>
    <n v="93"/>
    <n v="124"/>
    <n v="124"/>
    <n v="131"/>
    <n v="137"/>
    <n v="115"/>
    <n v="127"/>
    <n v="9"/>
    <n v="4"/>
    <n v="0"/>
    <n v="0"/>
    <n v="486"/>
    <n v="485"/>
    <n v="10603441.201807229"/>
    <n v="9259086.9999999981"/>
    <n v="9499249.07368421"/>
    <n v="9625495.1308900528"/>
    <n v="8197388.5251256283"/>
    <n v="9537319.8422330096"/>
    <n v="5401642"/>
    <n v="6336629.9999999991"/>
    <n v="264605"/>
    <n v="182113"/>
    <n v="0"/>
    <n v="0"/>
    <n v="33966325.800617069"/>
    <n v="34940644.973123059"/>
  </r>
  <r>
    <x v="14"/>
    <s v="Midwestern State University  "/>
    <m/>
    <n v="226833"/>
    <x v="3"/>
    <n v="0"/>
    <n v="38"/>
    <n v="38"/>
    <n v="0"/>
    <n v="0"/>
    <n v="2"/>
    <n v="2"/>
    <n v="0"/>
    <n v="0"/>
    <n v="0"/>
    <n v="65"/>
    <n v="65"/>
    <n v="0"/>
    <n v="0"/>
    <n v="3"/>
    <n v="4"/>
    <n v="1"/>
    <n v="1"/>
    <n v="0"/>
    <n v="82"/>
    <n v="80"/>
    <n v="0"/>
    <n v="0"/>
    <n v="18"/>
    <n v="20"/>
    <n v="0"/>
    <n v="0"/>
    <n v="0"/>
    <n v="20"/>
    <n v="22"/>
    <n v="0"/>
    <n v="0"/>
    <n v="1"/>
    <n v="1"/>
    <n v="0"/>
    <n v="0"/>
    <n v="0"/>
    <n v="6"/>
    <n v="5"/>
    <n v="0"/>
    <n v="0"/>
    <n v="0"/>
    <n v="0"/>
    <n v="0"/>
    <n v="0"/>
    <m/>
    <m/>
    <m/>
    <m/>
    <m/>
    <m/>
    <m/>
    <m/>
    <m/>
    <n v="3664724"/>
    <n v="3692331"/>
    <n v="5284445"/>
    <n v="5380274"/>
    <n v="6382118"/>
    <n v="6457182"/>
    <n v="974713"/>
    <n v="1117893"/>
    <n v="224000"/>
    <n v="195000"/>
    <m/>
    <m/>
    <n v="364"/>
    <n v="364"/>
    <n v="630"/>
    <n v="641"/>
    <n v="936"/>
    <n v="940"/>
    <n v="191"/>
    <n v="209"/>
    <n v="54"/>
    <n v="45"/>
    <n v="0"/>
    <n v="0"/>
    <n v="10067.923076923076"/>
    <n v="10143.766483516483"/>
    <n v="8388.0079365079364"/>
    <n v="8393.5631825273013"/>
    <n v="6818.5021367521367"/>
    <n v="6869.3425531914891"/>
    <n v="5103.2094240837696"/>
    <n v="5348.7703349282301"/>
    <n v="4148.1481481481478"/>
    <n v="4333.333333333333"/>
    <n v="0"/>
    <n v="0"/>
    <n v="90611.307692307688"/>
    <n v="91293.898351648357"/>
    <n v="75492.07142857142"/>
    <n v="75542.068642745711"/>
    <n v="61366.519230769234"/>
    <n v="61824.082978723403"/>
    <n v="45928.884816753925"/>
    <n v="48138.933014354072"/>
    <n v="37333.333333333328"/>
    <n v="39000"/>
    <n v="0"/>
    <n v="0"/>
    <n v="68468.490425815631"/>
    <n v="69009.682757397546"/>
    <n v="40"/>
    <n v="40"/>
    <n v="69"/>
    <n v="70"/>
    <n v="100"/>
    <n v="100"/>
    <n v="21"/>
    <n v="23"/>
    <n v="6"/>
    <n v="5"/>
    <n v="0"/>
    <n v="0"/>
    <n v="236"/>
    <n v="238"/>
    <n v="3624452.3076923075"/>
    <n v="3651755.9340659343"/>
    <n v="5208952.9285714282"/>
    <n v="5287944.8049921999"/>
    <n v="6136651.923076923"/>
    <n v="6182408.2978723403"/>
    <n v="964506.58115183248"/>
    <n v="1107195.4593301436"/>
    <n v="223999.99999999997"/>
    <n v="195000"/>
    <n v="0"/>
    <n v="0"/>
    <n v="16158563.740492489"/>
    <n v="16424304.496260615"/>
  </r>
  <r>
    <x v="14"/>
    <s v="Prairie View A &amp; M University"/>
    <m/>
    <n v="227526"/>
    <x v="3"/>
    <n v="0"/>
    <n v="49"/>
    <n v="53"/>
    <n v="0"/>
    <n v="0"/>
    <n v="0"/>
    <n v="0"/>
    <n v="15"/>
    <n v="12"/>
    <n v="0"/>
    <n v="63"/>
    <n v="55"/>
    <n v="0"/>
    <n v="0"/>
    <n v="0"/>
    <n v="0"/>
    <n v="10"/>
    <n v="11"/>
    <n v="0"/>
    <n v="55"/>
    <n v="56"/>
    <n v="0"/>
    <n v="0"/>
    <n v="0"/>
    <n v="0"/>
    <n v="4"/>
    <n v="4"/>
    <n v="0"/>
    <n v="2"/>
    <n v="2"/>
    <n v="0"/>
    <n v="0"/>
    <n v="0"/>
    <n v="0"/>
    <n v="0"/>
    <n v="0"/>
    <n v="0"/>
    <n v="126"/>
    <n v="163"/>
    <n v="0"/>
    <n v="0"/>
    <n v="0"/>
    <n v="0"/>
    <n v="18"/>
    <n v="14"/>
    <m/>
    <m/>
    <m/>
    <m/>
    <m/>
    <m/>
    <m/>
    <m/>
    <m/>
    <n v="6151223"/>
    <n v="6510077"/>
    <n v="5525257"/>
    <n v="5291213"/>
    <n v="4048246"/>
    <n v="4159465"/>
    <n v="111264"/>
    <n v="108946"/>
    <n v="7869007"/>
    <n v="9620588"/>
    <m/>
    <m/>
    <n v="621"/>
    <n v="621"/>
    <n v="687"/>
    <n v="627"/>
    <n v="543"/>
    <n v="552"/>
    <n v="18"/>
    <n v="18"/>
    <n v="1350"/>
    <n v="1635"/>
    <n v="0"/>
    <n v="0"/>
    <n v="9905.3510466988737"/>
    <n v="10483.215780998389"/>
    <n v="8042.5866084425033"/>
    <n v="8438.9362041467302"/>
    <n v="7455.333333333333"/>
    <n v="7535.26268115942"/>
    <n v="6181.333333333333"/>
    <n v="6052.5555555555557"/>
    <n v="5828.8940740740745"/>
    <n v="5884.1516819571862"/>
    <n v="0"/>
    <n v="0"/>
    <n v="89148.159420289856"/>
    <n v="94348.942028985504"/>
    <n v="72383.279475982534"/>
    <n v="75950.425837320567"/>
    <n v="67098"/>
    <n v="67817.364130434784"/>
    <n v="55632"/>
    <n v="54473"/>
    <n v="52460.046666666669"/>
    <n v="52957.365137614674"/>
    <n v="0"/>
    <n v="0"/>
    <n v="66122.088668553435"/>
    <n v="66748.245444138112"/>
    <n v="64"/>
    <n v="65"/>
    <n v="73"/>
    <n v="66"/>
    <n v="59"/>
    <n v="60"/>
    <n v="2"/>
    <n v="2"/>
    <n v="144"/>
    <n v="177"/>
    <n v="0"/>
    <n v="0"/>
    <n v="342"/>
    <n v="370"/>
    <n v="5705482.2028985508"/>
    <n v="6132681.2318840576"/>
    <n v="5283979.4017467247"/>
    <n v="5012728.1052631577"/>
    <n v="3958782"/>
    <n v="4069041.8478260869"/>
    <n v="111264"/>
    <n v="108946"/>
    <n v="7554246.7200000007"/>
    <n v="9373453.629357798"/>
    <n v="0"/>
    <n v="0"/>
    <n v="22613754.324645273"/>
    <n v="24696850.814331103"/>
  </r>
  <r>
    <x v="14"/>
    <s v="Sam Houston State University "/>
    <m/>
    <n v="227881"/>
    <x v="3"/>
    <n v="0"/>
    <n v="160"/>
    <n v="162"/>
    <n v="0"/>
    <n v="0"/>
    <n v="0"/>
    <n v="0"/>
    <n v="0"/>
    <n v="0"/>
    <n v="0"/>
    <n v="185"/>
    <n v="199"/>
    <n v="0"/>
    <n v="0"/>
    <n v="0"/>
    <n v="0"/>
    <n v="0"/>
    <n v="0"/>
    <n v="0"/>
    <n v="169"/>
    <n v="178"/>
    <n v="0"/>
    <n v="0"/>
    <n v="0"/>
    <n v="0"/>
    <n v="0"/>
    <n v="0"/>
    <n v="0"/>
    <n v="1"/>
    <n v="1"/>
    <n v="0"/>
    <n v="0"/>
    <n v="0"/>
    <n v="0"/>
    <n v="0"/>
    <n v="0"/>
    <n v="0"/>
    <n v="203"/>
    <n v="195"/>
    <n v="0"/>
    <n v="0"/>
    <n v="0"/>
    <n v="0"/>
    <n v="0"/>
    <n v="0"/>
    <m/>
    <m/>
    <m/>
    <m/>
    <m/>
    <m/>
    <m/>
    <m/>
    <m/>
    <n v="15601680"/>
    <n v="15907374"/>
    <n v="14075494"/>
    <n v="15548119"/>
    <n v="10984014"/>
    <n v="11785860"/>
    <n v="62694"/>
    <n v="62694"/>
    <n v="7156872"/>
    <n v="7150758"/>
    <m/>
    <m/>
    <n v="1440"/>
    <n v="1458"/>
    <n v="1665"/>
    <n v="1791"/>
    <n v="1521"/>
    <n v="1602"/>
    <n v="9"/>
    <n v="9"/>
    <n v="1827"/>
    <n v="1755"/>
    <n v="0"/>
    <n v="0"/>
    <n v="10834.5"/>
    <n v="10910.407407407407"/>
    <n v="8453.7501501501501"/>
    <n v="8681.2501395868221"/>
    <n v="7221.5739644970417"/>
    <n v="7356.9662921348317"/>
    <n v="6966"/>
    <n v="6966"/>
    <n v="3917.2807881773401"/>
    <n v="4074.5059829059828"/>
    <n v="0"/>
    <n v="0"/>
    <n v="97510.5"/>
    <n v="98193.666666666657"/>
    <n v="76083.751351351355"/>
    <n v="78131.251256281394"/>
    <n v="64994.165680473379"/>
    <n v="66212.696629213489"/>
    <n v="62694"/>
    <n v="62694"/>
    <n v="35255.527093596058"/>
    <n v="36670.553846153845"/>
    <n v="0"/>
    <n v="0"/>
    <n v="66686.286908077993"/>
    <n v="68645.993197278905"/>
    <n v="160"/>
    <n v="162"/>
    <n v="185"/>
    <n v="199"/>
    <n v="169"/>
    <n v="178"/>
    <n v="1"/>
    <n v="1"/>
    <n v="203"/>
    <n v="195"/>
    <n v="0"/>
    <n v="0"/>
    <n v="718"/>
    <n v="735"/>
    <n v="15601680"/>
    <n v="15907373.999999998"/>
    <n v="14075494"/>
    <n v="15548118.999999998"/>
    <n v="10984014.000000002"/>
    <n v="11785860.000000002"/>
    <n v="62694"/>
    <n v="62694"/>
    <n v="7156872"/>
    <n v="7150758"/>
    <n v="0"/>
    <n v="0"/>
    <n v="47880754"/>
    <n v="50454804.999999993"/>
  </r>
  <r>
    <x v="14"/>
    <s v="Stephen F. Austin State University"/>
    <m/>
    <n v="228431"/>
    <x v="3"/>
    <n v="0"/>
    <n v="96"/>
    <n v="99"/>
    <n v="0"/>
    <n v="0"/>
    <n v="11"/>
    <n v="13"/>
    <n v="21"/>
    <n v="20"/>
    <n v="0"/>
    <n v="128"/>
    <n v="127"/>
    <n v="0"/>
    <n v="0"/>
    <n v="5"/>
    <n v="4"/>
    <n v="7"/>
    <n v="6"/>
    <n v="0"/>
    <n v="133"/>
    <n v="133"/>
    <n v="0"/>
    <n v="0"/>
    <n v="1"/>
    <n v="2"/>
    <n v="0"/>
    <n v="0"/>
    <n v="0"/>
    <n v="40"/>
    <n v="36"/>
    <n v="0"/>
    <n v="0"/>
    <n v="1"/>
    <n v="1"/>
    <n v="2"/>
    <n v="5"/>
    <n v="44"/>
    <n v="48"/>
    <n v="54"/>
    <n v="2"/>
    <n v="0"/>
    <n v="0"/>
    <n v="0"/>
    <n v="2"/>
    <n v="0"/>
    <m/>
    <m/>
    <m/>
    <m/>
    <m/>
    <m/>
    <m/>
    <m/>
    <m/>
    <n v="11656588"/>
    <n v="12224981"/>
    <n v="9653097"/>
    <n v="9757534"/>
    <n v="7848582"/>
    <n v="8182623"/>
    <n v="2447768"/>
    <n v="2458299"/>
    <n v="2323196"/>
    <n v="2553496"/>
    <m/>
    <m/>
    <n v="1237"/>
    <n v="1274"/>
    <n v="1291"/>
    <n v="1259"/>
    <n v="1208"/>
    <n v="1219"/>
    <n v="395"/>
    <n v="395"/>
    <n v="476"/>
    <n v="486"/>
    <n v="0"/>
    <n v="0"/>
    <n v="9423.272433306387"/>
    <n v="9595.7464678178967"/>
    <n v="7477.2246320681643"/>
    <n v="7750.2255758538522"/>
    <n v="6497.1705298013248"/>
    <n v="6712.5701394585722"/>
    <n v="6196.8810126582275"/>
    <n v="6223.5417721518988"/>
    <n v="4880.6638655462184"/>
    <n v="5254.1069958847738"/>
    <n v="0"/>
    <n v="0"/>
    <n v="84809.451899757478"/>
    <n v="86361.718210361068"/>
    <n v="67295.021688613473"/>
    <n v="69752.03018268467"/>
    <n v="58474.534768211925"/>
    <n v="60413.131255127148"/>
    <n v="55771.929113924045"/>
    <n v="56011.875949367088"/>
    <n v="43925.974789915963"/>
    <n v="47286.962962962964"/>
    <n v="0"/>
    <n v="0"/>
    <n v="65985.60197080404"/>
    <n v="68035.084896222092"/>
    <n v="128"/>
    <n v="132"/>
    <n v="140"/>
    <n v="137"/>
    <n v="134"/>
    <n v="135"/>
    <n v="43"/>
    <n v="42"/>
    <n v="52"/>
    <n v="54"/>
    <n v="0"/>
    <n v="0"/>
    <n v="497"/>
    <n v="500"/>
    <n v="10855609.843168957"/>
    <n v="11399746.803767661"/>
    <n v="9421303.0364058856"/>
    <n v="9556028.1350277998"/>
    <n v="7835587.6589403981"/>
    <n v="8155772.7194421645"/>
    <n v="2398192.9518987341"/>
    <n v="2352498.7898734175"/>
    <n v="2284150.6890756302"/>
    <n v="2553496"/>
    <n v="0"/>
    <n v="0"/>
    <n v="32794844.179489609"/>
    <n v="34017542.448111042"/>
  </r>
  <r>
    <x v="14"/>
    <s v="Sul Ross State University "/>
    <m/>
    <n v="228501"/>
    <x v="3"/>
    <n v="0"/>
    <n v="37"/>
    <n v="32"/>
    <n v="0"/>
    <n v="0"/>
    <n v="0"/>
    <n v="0"/>
    <n v="5"/>
    <n v="6"/>
    <n v="0"/>
    <n v="16"/>
    <n v="19"/>
    <n v="0"/>
    <n v="0"/>
    <n v="0"/>
    <n v="0"/>
    <n v="0"/>
    <n v="0"/>
    <n v="0"/>
    <n v="33"/>
    <n v="35"/>
    <n v="0"/>
    <n v="0"/>
    <n v="0"/>
    <n v="0"/>
    <n v="1"/>
    <n v="1"/>
    <n v="0"/>
    <n v="3"/>
    <n v="3"/>
    <n v="0"/>
    <n v="0"/>
    <n v="0"/>
    <n v="0"/>
    <n v="2"/>
    <n v="1"/>
    <n v="0"/>
    <n v="22"/>
    <n v="19"/>
    <n v="0"/>
    <n v="0"/>
    <n v="0"/>
    <n v="0"/>
    <n v="3"/>
    <n v="4"/>
    <m/>
    <m/>
    <m/>
    <m/>
    <m/>
    <m/>
    <m/>
    <m/>
    <m/>
    <n v="2868918"/>
    <n v="2743099"/>
    <n v="933477"/>
    <n v="1144764"/>
    <n v="1661689"/>
    <n v="1823487"/>
    <n v="220550"/>
    <n v="183916"/>
    <n v="1051735"/>
    <n v="987114"/>
    <m/>
    <m/>
    <n v="393"/>
    <n v="360"/>
    <n v="144"/>
    <n v="171"/>
    <n v="309"/>
    <n v="327"/>
    <n v="51"/>
    <n v="39"/>
    <n v="234"/>
    <n v="219"/>
    <n v="0"/>
    <n v="0"/>
    <n v="7300.0458015267177"/>
    <n v="7619.7194444444449"/>
    <n v="6482.479166666667"/>
    <n v="6694.5263157894733"/>
    <n v="5377.6343042071194"/>
    <n v="5576.4128440366976"/>
    <n v="4324.5098039215691"/>
    <n v="4715.7948717948721"/>
    <n v="4494.5940170940175"/>
    <n v="4507.3698630136987"/>
    <n v="0"/>
    <n v="0"/>
    <n v="65700.412213740463"/>
    <n v="68577.475000000006"/>
    <n v="58342.3125"/>
    <n v="60250.73684210526"/>
    <n v="48398.708737864072"/>
    <n v="50187.715596330279"/>
    <n v="38920.588235294119"/>
    <n v="42442.153846153851"/>
    <n v="40451.346153846156"/>
    <n v="40566.32876712329"/>
    <n v="0"/>
    <n v="0"/>
    <n v="53642.106599074606"/>
    <n v="55502.166570802838"/>
    <n v="42"/>
    <n v="38"/>
    <n v="16"/>
    <n v="19"/>
    <n v="34"/>
    <n v="36"/>
    <n v="5"/>
    <n v="4"/>
    <n v="25"/>
    <n v="23"/>
    <n v="0"/>
    <n v="0"/>
    <n v="122"/>
    <n v="120"/>
    <n v="2759417.3129770993"/>
    <n v="2605944.0500000003"/>
    <n v="933477"/>
    <n v="1144764"/>
    <n v="1645556.0970873784"/>
    <n v="1806757.7614678901"/>
    <n v="194602.9411764706"/>
    <n v="169768.6153846154"/>
    <n v="1011283.6538461539"/>
    <n v="933025.56164383562"/>
    <n v="0"/>
    <n v="0"/>
    <n v="6544337.0050871018"/>
    <n v="6660259.9884963408"/>
  </r>
  <r>
    <x v="14"/>
    <s v="Tarleton State University  "/>
    <m/>
    <n v="228529"/>
    <x v="3"/>
    <n v="0"/>
    <n v="43"/>
    <n v="41"/>
    <n v="1"/>
    <n v="2"/>
    <n v="0"/>
    <n v="0"/>
    <n v="22"/>
    <n v="24"/>
    <n v="0"/>
    <n v="51"/>
    <n v="52"/>
    <n v="4"/>
    <n v="2"/>
    <n v="0"/>
    <n v="0"/>
    <n v="17"/>
    <n v="30"/>
    <n v="0"/>
    <n v="152"/>
    <n v="161"/>
    <n v="3"/>
    <n v="4"/>
    <n v="0"/>
    <n v="0"/>
    <n v="25"/>
    <n v="26"/>
    <n v="6"/>
    <n v="64"/>
    <n v="60"/>
    <n v="1"/>
    <n v="2"/>
    <n v="0"/>
    <n v="0"/>
    <n v="6"/>
    <n v="11"/>
    <n v="0"/>
    <n v="0"/>
    <n v="0"/>
    <n v="0"/>
    <n v="0"/>
    <n v="0"/>
    <n v="0"/>
    <n v="0"/>
    <n v="0"/>
    <m/>
    <m/>
    <m/>
    <m/>
    <m/>
    <m/>
    <m/>
    <m/>
    <m/>
    <n v="6849779"/>
    <n v="7201479"/>
    <n v="6036234"/>
    <n v="7618821"/>
    <n v="11850957"/>
    <n v="12450872"/>
    <n v="3351167"/>
    <n v="3622732"/>
    <n v="0"/>
    <n v="0"/>
    <m/>
    <m/>
    <n v="661"/>
    <n v="677"/>
    <n v="703"/>
    <n v="848"/>
    <n v="1698"/>
    <n v="1801"/>
    <n v="658"/>
    <n v="692"/>
    <n v="0"/>
    <n v="0"/>
    <n v="0"/>
    <n v="0"/>
    <n v="10362.751891074131"/>
    <n v="10637.339734121122"/>
    <n v="8586.392603129445"/>
    <n v="8984.4587264150941"/>
    <n v="6979.3621908127207"/>
    <n v="6913.310383120489"/>
    <n v="5092.9589665653493"/>
    <n v="5235.161849710983"/>
    <n v="0"/>
    <n v="0"/>
    <n v="0"/>
    <n v="0"/>
    <n v="93264.767019667182"/>
    <n v="95736.057607090101"/>
    <n v="77277.533428164999"/>
    <n v="80860.128537735844"/>
    <n v="62814.25971731449"/>
    <n v="62219.793448084398"/>
    <n v="45836.630699088142"/>
    <n v="47116.456647398845"/>
    <n v="0"/>
    <n v="0"/>
    <n v="0"/>
    <n v="0"/>
    <n v="67558.932027963441"/>
    <n v="68747.104917323086"/>
    <n v="66"/>
    <n v="67"/>
    <n v="72"/>
    <n v="84"/>
    <n v="180"/>
    <n v="191"/>
    <n v="71"/>
    <n v="73"/>
    <n v="0"/>
    <n v="0"/>
    <n v="0"/>
    <n v="0"/>
    <n v="389"/>
    <n v="415"/>
    <n v="6155474.6232980341"/>
    <n v="6414315.8596750367"/>
    <n v="5563982.4068278801"/>
    <n v="6792250.7971698111"/>
    <n v="11306566.749116609"/>
    <n v="11883980.54858412"/>
    <n v="3254400.779635258"/>
    <n v="3439501.3352601156"/>
    <n v="0"/>
    <n v="0"/>
    <n v="0"/>
    <n v="0"/>
    <n v="26280424.558877777"/>
    <n v="28530048.540689081"/>
  </r>
  <r>
    <x v="14"/>
    <s v="Texas A&amp;M International University"/>
    <m/>
    <n v="226152"/>
    <x v="3"/>
    <n v="0"/>
    <n v="15"/>
    <n v="17"/>
    <n v="1"/>
    <n v="1"/>
    <n v="0"/>
    <n v="0"/>
    <n v="7"/>
    <n v="7"/>
    <n v="0"/>
    <n v="46"/>
    <n v="47"/>
    <n v="4"/>
    <n v="3"/>
    <n v="0"/>
    <n v="0"/>
    <n v="8"/>
    <n v="10"/>
    <n v="1"/>
    <n v="84"/>
    <n v="94"/>
    <n v="3"/>
    <n v="4"/>
    <n v="0"/>
    <n v="1"/>
    <n v="3"/>
    <n v="5"/>
    <n v="0"/>
    <n v="29"/>
    <n v="24"/>
    <n v="0"/>
    <n v="0"/>
    <n v="0"/>
    <n v="0"/>
    <n v="2"/>
    <n v="2"/>
    <n v="7"/>
    <n v="0"/>
    <n v="1"/>
    <n v="0"/>
    <n v="0"/>
    <n v="0"/>
    <n v="0"/>
    <n v="0"/>
    <n v="0"/>
    <m/>
    <m/>
    <m/>
    <m/>
    <m/>
    <m/>
    <m/>
    <m/>
    <m/>
    <n v="2615514"/>
    <n v="2847998"/>
    <n v="4858690"/>
    <n v="5209368"/>
    <n v="6570751"/>
    <n v="10295417"/>
    <n v="1524109"/>
    <n v="1243924"/>
    <n v="0"/>
    <n v="52903"/>
    <m/>
    <m/>
    <n v="229"/>
    <n v="247"/>
    <n v="550"/>
    <n v="573"/>
    <n v="822"/>
    <n v="957"/>
    <n v="285"/>
    <n v="240"/>
    <n v="0"/>
    <n v="9"/>
    <n v="0"/>
    <n v="0"/>
    <n v="11421.458515283843"/>
    <n v="11530.356275303644"/>
    <n v="8833.9818181818173"/>
    <n v="9091.3926701570672"/>
    <n v="7993.6143552311432"/>
    <n v="10758.011494252874"/>
    <n v="5347.7508771929824"/>
    <n v="5183.0166666666664"/>
    <n v="0"/>
    <n v="5878.1111111111113"/>
    <n v="0"/>
    <n v="0"/>
    <n v="102793.12663755458"/>
    <n v="103773.20647773279"/>
    <n v="79505.83636363635"/>
    <n v="81822.534031413612"/>
    <n v="71942.529197080294"/>
    <n v="96822.10344827587"/>
    <n v="48129.757894736846"/>
    <n v="46647.149999999994"/>
    <n v="0"/>
    <n v="52903"/>
    <n v="0"/>
    <n v="0"/>
    <n v="73972.42843677591"/>
    <n v="87217.175289114937"/>
    <n v="23"/>
    <n v="25"/>
    <n v="58"/>
    <n v="60"/>
    <n v="90"/>
    <n v="104"/>
    <n v="31"/>
    <n v="26"/>
    <n v="0"/>
    <n v="1"/>
    <n v="0"/>
    <n v="0"/>
    <n v="202"/>
    <n v="216"/>
    <n v="2364241.9126637555"/>
    <n v="2594330.1619433197"/>
    <n v="4611338.5090909079"/>
    <n v="4909352.0418848172"/>
    <n v="6474827.627737226"/>
    <n v="10069498.758620691"/>
    <n v="1492022.4947368421"/>
    <n v="1212825.8999999999"/>
    <n v="0"/>
    <n v="52903"/>
    <n v="0"/>
    <n v="0"/>
    <n v="14942430.544228734"/>
    <n v="18838909.862448826"/>
  </r>
  <r>
    <x v="14"/>
    <s v="Texas A&amp;M University-Commerce"/>
    <m/>
    <n v="224554"/>
    <x v="3"/>
    <n v="0"/>
    <n v="68"/>
    <n v="65"/>
    <n v="0"/>
    <n v="0"/>
    <n v="0"/>
    <n v="0"/>
    <n v="0"/>
    <n v="0"/>
    <n v="0"/>
    <n v="70"/>
    <n v="75"/>
    <n v="0"/>
    <n v="0"/>
    <n v="0"/>
    <n v="0"/>
    <n v="1"/>
    <n v="0"/>
    <n v="0"/>
    <n v="132"/>
    <n v="129"/>
    <n v="0"/>
    <n v="0"/>
    <n v="1"/>
    <n v="1"/>
    <n v="2"/>
    <n v="1"/>
    <n v="0"/>
    <n v="2"/>
    <n v="70"/>
    <n v="0"/>
    <n v="0"/>
    <n v="0"/>
    <n v="0"/>
    <n v="0"/>
    <n v="0"/>
    <n v="0"/>
    <n v="0"/>
    <n v="12"/>
    <n v="0"/>
    <n v="0"/>
    <n v="0"/>
    <n v="0"/>
    <n v="0"/>
    <n v="0"/>
    <m/>
    <m/>
    <m/>
    <m/>
    <m/>
    <m/>
    <m/>
    <m/>
    <m/>
    <n v="6447649"/>
    <n v="6172869"/>
    <n v="4904388"/>
    <n v="5434802"/>
    <n v="8767981"/>
    <n v="9055806"/>
    <n v="148722"/>
    <n v="4194605"/>
    <n v="0"/>
    <n v="783333"/>
    <m/>
    <m/>
    <n v="612"/>
    <n v="585"/>
    <n v="642"/>
    <n v="675"/>
    <n v="1223"/>
    <n v="1184"/>
    <n v="18"/>
    <n v="630"/>
    <n v="0"/>
    <n v="108"/>
    <n v="0"/>
    <n v="0"/>
    <n v="10535.374183006536"/>
    <n v="10551.91282051282"/>
    <n v="7639.2336448598135"/>
    <n v="8051.5585185185182"/>
    <n v="7169.2403924775144"/>
    <n v="7648.4847972972975"/>
    <n v="8262.3333333333339"/>
    <n v="6658.1031746031749"/>
    <n v="0"/>
    <n v="7253.083333333333"/>
    <n v="0"/>
    <n v="0"/>
    <n v="94818.367647058825"/>
    <n v="94967.215384615381"/>
    <n v="68753.102803738322"/>
    <n v="72464.026666666658"/>
    <n v="64523.163532297629"/>
    <n v="68836.36317567568"/>
    <n v="74361"/>
    <n v="59922.928571428572"/>
    <n v="0"/>
    <n v="65277.75"/>
    <n v="0"/>
    <n v="0"/>
    <n v="73146.624550455075"/>
    <n v="72530.233926383895"/>
    <n v="68"/>
    <n v="65"/>
    <n v="71"/>
    <n v="75"/>
    <n v="135"/>
    <n v="131"/>
    <n v="2"/>
    <n v="70"/>
    <n v="0"/>
    <n v="12"/>
    <n v="0"/>
    <n v="0"/>
    <n v="276"/>
    <n v="353"/>
    <n v="6447649"/>
    <n v="6172869"/>
    <n v="4881470.2990654204"/>
    <n v="5434801.9999999991"/>
    <n v="8710627.0768601801"/>
    <n v="9017563.5760135148"/>
    <n v="148722"/>
    <n v="4194605"/>
    <n v="0"/>
    <n v="783333"/>
    <n v="0"/>
    <n v="0"/>
    <n v="20188468.375925601"/>
    <n v="25603172.576013517"/>
  </r>
  <r>
    <x v="14"/>
    <s v="Texas A&amp;M University-Corpus Christi "/>
    <m/>
    <n v="224147"/>
    <x v="3"/>
    <n v="0"/>
    <n v="71"/>
    <n v="73"/>
    <n v="0"/>
    <n v="0"/>
    <n v="0"/>
    <n v="0"/>
    <n v="10"/>
    <n v="10"/>
    <n v="0"/>
    <n v="90"/>
    <n v="99"/>
    <n v="0"/>
    <n v="0"/>
    <n v="0"/>
    <n v="0"/>
    <n v="8"/>
    <n v="7"/>
    <n v="0"/>
    <n v="190"/>
    <n v="202"/>
    <n v="0"/>
    <n v="0"/>
    <n v="0"/>
    <n v="0"/>
    <n v="6"/>
    <n v="3"/>
    <n v="0"/>
    <n v="17"/>
    <n v="9"/>
    <n v="0"/>
    <n v="0"/>
    <n v="0"/>
    <n v="0"/>
    <n v="0"/>
    <n v="0"/>
    <n v="28"/>
    <n v="1"/>
    <n v="0"/>
    <n v="0"/>
    <n v="0"/>
    <n v="0"/>
    <n v="0"/>
    <n v="0"/>
    <n v="0"/>
    <m/>
    <m/>
    <m/>
    <m/>
    <m/>
    <m/>
    <m/>
    <m/>
    <m/>
    <n v="8233429"/>
    <n v="8538252"/>
    <n v="7430293"/>
    <n v="8073833"/>
    <n v="11840223"/>
    <n v="12252568"/>
    <n v="746711"/>
    <n v="401650"/>
    <n v="65000"/>
    <n v="0"/>
    <m/>
    <m/>
    <n v="759"/>
    <n v="777"/>
    <n v="906"/>
    <n v="975"/>
    <n v="1782"/>
    <n v="1854"/>
    <n v="153"/>
    <n v="81"/>
    <n v="9"/>
    <n v="0"/>
    <n v="0"/>
    <n v="0"/>
    <n v="10847.7325428195"/>
    <n v="10988.741312741313"/>
    <n v="8201.206401766005"/>
    <n v="8280.8543589743585"/>
    <n v="6644.3451178451178"/>
    <n v="6608.7206040992451"/>
    <n v="4880.4640522875816"/>
    <n v="4958.641975308642"/>
    <n v="7222.2222222222226"/>
    <n v="0"/>
    <n v="0"/>
    <n v="0"/>
    <n v="97629.592885375503"/>
    <n v="98898.671814671819"/>
    <n v="73810.857615894041"/>
    <n v="74527.689230769232"/>
    <n v="59799.106060606064"/>
    <n v="59478.485436893206"/>
    <n v="43924.176470588238"/>
    <n v="44627.777777777781"/>
    <n v="65000"/>
    <n v="0"/>
    <n v="0"/>
    <n v="0"/>
    <n v="70416.785898096234"/>
    <n v="71223.980976780163"/>
    <n v="81"/>
    <n v="83"/>
    <n v="98"/>
    <n v="106"/>
    <n v="196"/>
    <n v="205"/>
    <n v="17"/>
    <n v="9"/>
    <n v="1"/>
    <n v="0"/>
    <n v="0"/>
    <n v="0"/>
    <n v="393"/>
    <n v="403"/>
    <n v="7907997.023715416"/>
    <n v="8208589.7606177609"/>
    <n v="7233464.0463576159"/>
    <n v="7899935.0584615385"/>
    <n v="11720624.787878789"/>
    <n v="12193089.514563108"/>
    <n v="746711"/>
    <n v="401650"/>
    <n v="65000"/>
    <n v="0"/>
    <n v="0"/>
    <n v="0"/>
    <n v="27673796.85795182"/>
    <n v="28703264.333642405"/>
  </r>
  <r>
    <x v="14"/>
    <s v="Texas A&amp;M University-Kingsville"/>
    <m/>
    <n v="228705"/>
    <x v="3"/>
    <n v="0"/>
    <n v="76"/>
    <n v="79"/>
    <n v="0"/>
    <n v="0"/>
    <n v="0"/>
    <n v="0"/>
    <n v="22"/>
    <n v="21"/>
    <n v="0"/>
    <n v="72"/>
    <n v="67"/>
    <n v="0"/>
    <n v="0"/>
    <n v="0"/>
    <n v="0"/>
    <n v="8"/>
    <n v="7"/>
    <n v="0"/>
    <n v="110"/>
    <n v="127"/>
    <n v="0"/>
    <n v="0"/>
    <n v="0"/>
    <n v="0"/>
    <n v="4"/>
    <n v="3"/>
    <n v="0"/>
    <n v="1"/>
    <n v="0"/>
    <n v="0"/>
    <n v="0"/>
    <n v="0"/>
    <n v="0"/>
    <n v="0"/>
    <n v="1"/>
    <n v="8"/>
    <n v="55"/>
    <n v="69"/>
    <n v="0"/>
    <n v="0"/>
    <n v="0"/>
    <n v="0"/>
    <n v="13"/>
    <n v="16"/>
    <m/>
    <m/>
    <m/>
    <m/>
    <m/>
    <m/>
    <m/>
    <m/>
    <m/>
    <n v="8826949"/>
    <n v="9533569"/>
    <n v="6137521"/>
    <n v="5545068"/>
    <n v="7566822"/>
    <n v="7895477"/>
    <n v="28800"/>
    <n v="28800"/>
    <n v="3293949"/>
    <n v="3597098"/>
    <m/>
    <m/>
    <n v="948"/>
    <n v="963"/>
    <n v="744"/>
    <n v="687"/>
    <n v="1038"/>
    <n v="1179"/>
    <n v="9"/>
    <n v="12"/>
    <n v="651"/>
    <n v="813"/>
    <n v="0"/>
    <n v="0"/>
    <n v="9311.1276371308013"/>
    <n v="9899.8639667705083"/>
    <n v="8249.3561827956983"/>
    <n v="8071.4235807860259"/>
    <n v="7289.8092485549132"/>
    <n v="6696.7574215436807"/>
    <n v="3200"/>
    <n v="2400"/>
    <n v="5059.8294930875572"/>
    <n v="4424.4747847478475"/>
    <n v="0"/>
    <n v="0"/>
    <n v="83800.148734177215"/>
    <n v="89098.775700934581"/>
    <n v="74244.205645161288"/>
    <n v="72642.812227074231"/>
    <n v="65608.283236994219"/>
    <n v="60270.816793893129"/>
    <n v="28800"/>
    <n v="21600"/>
    <n v="45538.465437788014"/>
    <n v="39820.27306273063"/>
    <n v="0"/>
    <n v="0"/>
    <n v="68578.14672118891"/>
    <n v="65453.782226756826"/>
    <n v="98"/>
    <n v="100"/>
    <n v="80"/>
    <n v="74"/>
    <n v="114"/>
    <n v="130"/>
    <n v="1"/>
    <n v="1"/>
    <n v="68"/>
    <n v="85"/>
    <n v="0"/>
    <n v="0"/>
    <n v="361"/>
    <n v="390"/>
    <n v="8212414.5759493671"/>
    <n v="8909877.5700934585"/>
    <n v="5939536.4516129028"/>
    <n v="5375568.1048034932"/>
    <n v="7479344.2890173411"/>
    <n v="7835206.1832061065"/>
    <n v="28800"/>
    <n v="21600"/>
    <n v="3096615.6497695851"/>
    <n v="3384723.2103321035"/>
    <n v="0"/>
    <n v="0"/>
    <n v="24756710.966349196"/>
    <n v="25526975.068435162"/>
  </r>
  <r>
    <x v="14"/>
    <s v="Texas Southern University "/>
    <s v="Met the criteria for Four-Year 2 in 2016-17."/>
    <n v="229063"/>
    <x v="3"/>
    <n v="0"/>
    <n v="20"/>
    <n v="32"/>
    <n v="0"/>
    <n v="0"/>
    <n v="0"/>
    <n v="0"/>
    <n v="83"/>
    <n v="104"/>
    <n v="0"/>
    <n v="26"/>
    <n v="22"/>
    <n v="0"/>
    <n v="0"/>
    <n v="1"/>
    <n v="0"/>
    <n v="80"/>
    <n v="71"/>
    <n v="0"/>
    <n v="16"/>
    <n v="28"/>
    <n v="0"/>
    <n v="0"/>
    <n v="0"/>
    <n v="0"/>
    <n v="35"/>
    <n v="31"/>
    <n v="0"/>
    <n v="3"/>
    <n v="3"/>
    <n v="0"/>
    <n v="0"/>
    <n v="0"/>
    <n v="0"/>
    <n v="2"/>
    <n v="1"/>
    <n v="0"/>
    <n v="59"/>
    <n v="43"/>
    <n v="1"/>
    <n v="0"/>
    <n v="3"/>
    <n v="0"/>
    <n v="71"/>
    <n v="53"/>
    <m/>
    <m/>
    <m/>
    <m/>
    <m/>
    <m/>
    <m/>
    <m/>
    <m/>
    <n v="12504649"/>
    <n v="15795026"/>
    <n v="9936124"/>
    <n v="8257602"/>
    <n v="3698257"/>
    <n v="4103448"/>
    <n v="314431"/>
    <n v="223044"/>
    <n v="6943005"/>
    <n v="4574626"/>
    <m/>
    <m/>
    <n v="1176"/>
    <n v="1536"/>
    <n v="1205"/>
    <n v="1050"/>
    <n v="564"/>
    <n v="624"/>
    <n v="51"/>
    <n v="39"/>
    <n v="1426"/>
    <n v="1023"/>
    <n v="0"/>
    <n v="0"/>
    <n v="10633.204931972788"/>
    <n v="10283.220052083334"/>
    <n v="8245.7460580912866"/>
    <n v="7864.3828571428576"/>
    <n v="6557.1932624113479"/>
    <n v="6576.0384615384619"/>
    <n v="6165.3137254901958"/>
    <n v="5719.0769230769229"/>
    <n v="4868.8674614305746"/>
    <n v="4471.7751710654939"/>
    <n v="0"/>
    <n v="0"/>
    <n v="95698.844387755089"/>
    <n v="92548.98046875"/>
    <n v="74211.714522821581"/>
    <n v="70779.445714285714"/>
    <n v="59014.73936170213"/>
    <n v="59184.346153846156"/>
    <n v="55487.823529411762"/>
    <n v="51471.692307692305"/>
    <n v="43819.807152875175"/>
    <n v="40245.976539589443"/>
    <n v="0"/>
    <n v="0"/>
    <n v="67391.698523649568"/>
    <n v="68893.110142491874"/>
    <n v="103"/>
    <n v="136"/>
    <n v="107"/>
    <n v="93"/>
    <n v="51"/>
    <n v="59"/>
    <n v="5"/>
    <n v="4"/>
    <n v="134"/>
    <n v="96"/>
    <n v="0"/>
    <n v="0"/>
    <n v="400"/>
    <n v="388"/>
    <n v="9856980.971938774"/>
    <n v="12586661.34375"/>
    <n v="7940653.4539419096"/>
    <n v="6582488.4514285717"/>
    <n v="3009751.7074468085"/>
    <n v="3491876.423076923"/>
    <n v="277439.1176470588"/>
    <n v="205886.76923076922"/>
    <n v="5871854.1584852738"/>
    <n v="3863613.7478005867"/>
    <n v="0"/>
    <n v="0"/>
    <n v="26956679.409459826"/>
    <n v="26730526.735286847"/>
  </r>
  <r>
    <x v="14"/>
    <s v="Texas State University"/>
    <s v="Reclassified: Met the criteria for Four-Year 2 in 2014-15, 2015-16, and 2016-17."/>
    <n v="228459"/>
    <x v="2"/>
    <n v="0"/>
    <n v="239"/>
    <n v="223"/>
    <n v="0"/>
    <n v="0"/>
    <n v="0"/>
    <n v="0"/>
    <n v="29"/>
    <n v="34"/>
    <n v="0"/>
    <n v="268"/>
    <n v="266"/>
    <n v="0"/>
    <n v="0"/>
    <n v="0"/>
    <n v="0"/>
    <n v="10"/>
    <n v="6"/>
    <n v="0"/>
    <n v="207"/>
    <n v="229"/>
    <n v="0"/>
    <n v="0"/>
    <n v="0"/>
    <n v="0"/>
    <n v="0"/>
    <n v="0"/>
    <n v="0"/>
    <n v="1"/>
    <n v="1"/>
    <n v="0"/>
    <n v="0"/>
    <n v="0"/>
    <n v="0"/>
    <n v="0"/>
    <n v="0"/>
    <n v="0"/>
    <n v="485"/>
    <n v="490"/>
    <n v="0"/>
    <n v="0"/>
    <n v="0"/>
    <n v="0"/>
    <n v="0"/>
    <n v="0"/>
    <m/>
    <m/>
    <m/>
    <m/>
    <m/>
    <m/>
    <m/>
    <m/>
    <m/>
    <n v="27956662"/>
    <n v="27698316"/>
    <n v="22728442"/>
    <n v="22711131"/>
    <n v="14266814"/>
    <n v="16527815"/>
    <n v="63810"/>
    <n v="65086"/>
    <n v="23494979"/>
    <n v="24257697"/>
    <m/>
    <m/>
    <n v="2499"/>
    <n v="2415"/>
    <n v="2532"/>
    <n v="2466"/>
    <n v="1863"/>
    <n v="2061"/>
    <n v="9"/>
    <n v="9"/>
    <n v="4365"/>
    <n v="4410"/>
    <n v="0"/>
    <n v="0"/>
    <n v="11187.139655862346"/>
    <n v="11469.28198757764"/>
    <n v="8976.477883096366"/>
    <n v="9209.704379562043"/>
    <n v="7657.9785292538918"/>
    <n v="8019.3182920912177"/>
    <n v="7090"/>
    <n v="7231.7777777777774"/>
    <n v="5382.5839633447877"/>
    <n v="5500.6115646258504"/>
    <n v="0"/>
    <n v="0"/>
    <n v="100684.25690276112"/>
    <n v="103223.53788819877"/>
    <n v="80788.30094786729"/>
    <n v="82887.339416058385"/>
    <n v="68921.806763285029"/>
    <n v="72173.864628820957"/>
    <n v="63810"/>
    <n v="65086"/>
    <n v="48443.255670103092"/>
    <n v="49505.504081632651"/>
    <n v="0"/>
    <n v="0"/>
    <n v="70434.327290917747"/>
    <n v="71997.120543182522"/>
    <n v="268"/>
    <n v="257"/>
    <n v="278"/>
    <n v="272"/>
    <n v="207"/>
    <n v="229"/>
    <n v="1"/>
    <n v="1"/>
    <n v="485"/>
    <n v="490"/>
    <n v="0"/>
    <n v="0"/>
    <n v="1239"/>
    <n v="1249"/>
    <n v="26983380.84993998"/>
    <n v="26528449.237267084"/>
    <n v="22459147.663507108"/>
    <n v="22545356.321167879"/>
    <n v="14266814.000000002"/>
    <n v="16527814.999999998"/>
    <n v="63810"/>
    <n v="65086"/>
    <n v="23494979"/>
    <n v="24257697"/>
    <n v="0"/>
    <n v="0"/>
    <n v="87268131.513447091"/>
    <n v="89924403.558434963"/>
  </r>
  <r>
    <x v="14"/>
    <s v="University of Houston-Clear Lake "/>
    <m/>
    <n v="225414"/>
    <x v="3"/>
    <n v="0"/>
    <n v="52"/>
    <n v="49"/>
    <n v="0"/>
    <n v="0"/>
    <n v="0"/>
    <n v="0"/>
    <n v="0"/>
    <n v="0"/>
    <n v="0"/>
    <n v="101"/>
    <n v="102"/>
    <n v="0"/>
    <n v="0"/>
    <n v="0"/>
    <n v="0"/>
    <n v="0"/>
    <n v="0"/>
    <n v="0"/>
    <n v="89"/>
    <n v="96"/>
    <n v="0"/>
    <n v="0"/>
    <n v="0"/>
    <n v="0"/>
    <n v="0"/>
    <n v="0"/>
    <n v="0"/>
    <n v="0"/>
    <n v="0"/>
    <n v="0"/>
    <n v="0"/>
    <n v="0"/>
    <n v="0"/>
    <n v="0"/>
    <n v="0"/>
    <n v="0"/>
    <n v="48"/>
    <n v="50"/>
    <n v="0"/>
    <n v="0"/>
    <n v="0"/>
    <n v="0"/>
    <n v="3"/>
    <n v="2"/>
    <m/>
    <m/>
    <m/>
    <m/>
    <m/>
    <m/>
    <m/>
    <m/>
    <m/>
    <n v="5092354"/>
    <n v="5138986"/>
    <n v="8395257"/>
    <n v="8528154"/>
    <n v="6370226"/>
    <n v="7175345"/>
    <n v="0"/>
    <n v="0"/>
    <n v="3262596"/>
    <n v="3499191"/>
    <m/>
    <m/>
    <n v="468"/>
    <n v="441"/>
    <n v="909"/>
    <n v="918"/>
    <n v="801"/>
    <n v="864"/>
    <n v="0"/>
    <n v="0"/>
    <n v="468"/>
    <n v="474"/>
    <n v="0"/>
    <n v="0"/>
    <n v="10881.098290598291"/>
    <n v="11653.029478458049"/>
    <n v="9235.7062706270626"/>
    <n v="9289.9281045751632"/>
    <n v="7952.8414481897626"/>
    <n v="8304.7974537037044"/>
    <n v="0"/>
    <n v="0"/>
    <n v="6971.3589743589746"/>
    <n v="7382.2594936708865"/>
    <n v="0"/>
    <n v="0"/>
    <n v="97929.884615384624"/>
    <n v="104877.26530612244"/>
    <n v="83121.356435643567"/>
    <n v="83609.352941176476"/>
    <n v="71575.573033707857"/>
    <n v="74743.177083333343"/>
    <n v="0"/>
    <n v="0"/>
    <n v="62742.230769230773"/>
    <n v="66440.335443037984"/>
    <n v="0"/>
    <n v="0"/>
    <n v="78695.190338671557"/>
    <n v="81262.148638922998"/>
    <n v="52"/>
    <n v="49"/>
    <n v="101"/>
    <n v="102"/>
    <n v="89"/>
    <n v="96"/>
    <n v="0"/>
    <n v="0"/>
    <n v="51"/>
    <n v="52"/>
    <n v="0"/>
    <n v="0"/>
    <n v="293"/>
    <n v="299"/>
    <n v="5092354"/>
    <n v="5138986"/>
    <n v="8395257"/>
    <n v="8528154"/>
    <n v="6370225.9999999991"/>
    <n v="7175345.0000000009"/>
    <n v="0"/>
    <n v="0"/>
    <n v="3199853.7692307695"/>
    <n v="3454897.4430379751"/>
    <n v="0"/>
    <n v="0"/>
    <n v="23057690.769230764"/>
    <n v="24297382.443037976"/>
  </r>
  <r>
    <x v="14"/>
    <s v="University of Texas - Rio Grande Valley"/>
    <m/>
    <n v="227368"/>
    <x v="3"/>
    <n v="0"/>
    <n v="144"/>
    <n v="152"/>
    <n v="0"/>
    <n v="0"/>
    <n v="0"/>
    <n v="0"/>
    <n v="10"/>
    <n v="1"/>
    <n v="0"/>
    <n v="299"/>
    <n v="276"/>
    <n v="0"/>
    <n v="0"/>
    <n v="0"/>
    <n v="0"/>
    <n v="2"/>
    <n v="1"/>
    <n v="0"/>
    <n v="192"/>
    <n v="232"/>
    <n v="0"/>
    <n v="0"/>
    <n v="0"/>
    <n v="0"/>
    <n v="3"/>
    <n v="1"/>
    <n v="0"/>
    <n v="0"/>
    <n v="0"/>
    <n v="0"/>
    <n v="0"/>
    <n v="0"/>
    <n v="0"/>
    <n v="0"/>
    <n v="0"/>
    <n v="0"/>
    <n v="447"/>
    <n v="478"/>
    <n v="0"/>
    <n v="0"/>
    <n v="0"/>
    <n v="0"/>
    <n v="73"/>
    <n v="34"/>
    <m/>
    <m/>
    <m/>
    <m/>
    <m/>
    <m/>
    <m/>
    <m/>
    <m/>
    <n v="16181983"/>
    <n v="14326569"/>
    <n v="21700664"/>
    <n v="19964587"/>
    <n v="13268496"/>
    <n v="16046402"/>
    <n v="0"/>
    <n v="0"/>
    <n v="32058192"/>
    <n v="21374493"/>
    <m/>
    <m/>
    <n v="1416"/>
    <n v="1380"/>
    <n v="2715"/>
    <n v="2496"/>
    <n v="1764"/>
    <n v="2100"/>
    <n v="0"/>
    <n v="0"/>
    <n v="4899"/>
    <n v="4710"/>
    <n v="0"/>
    <n v="0"/>
    <n v="11427.954096045198"/>
    <n v="10381.571739130435"/>
    <n v="7992.878084714549"/>
    <n v="7998.6326121794873"/>
    <n v="7521.8231292517003"/>
    <n v="7641.14380952381"/>
    <n v="0"/>
    <n v="0"/>
    <n v="6543.8236374770358"/>
    <n v="4538.1089171974527"/>
    <n v="0"/>
    <n v="0"/>
    <n v="102851.58686440678"/>
    <n v="93434.145652173916"/>
    <n v="71935.902762430938"/>
    <n v="71987.69350961539"/>
    <n v="67696.408163265296"/>
    <n v="68770.294285714292"/>
    <n v="0"/>
    <n v="0"/>
    <n v="58894.412737293322"/>
    <n v="40842.980254777074"/>
    <n v="0"/>
    <n v="0"/>
    <n v="69502.34643063214"/>
    <n v="60571.148805075201"/>
    <n v="154"/>
    <n v="153"/>
    <n v="301"/>
    <n v="277"/>
    <n v="195"/>
    <n v="233"/>
    <n v="0"/>
    <n v="0"/>
    <n v="520"/>
    <n v="512"/>
    <n v="0"/>
    <n v="0"/>
    <n v="1170"/>
    <n v="1175"/>
    <n v="15839144.377118645"/>
    <n v="14295424.284782609"/>
    <n v="21652706.731491711"/>
    <n v="19940591.102163464"/>
    <n v="13200799.591836732"/>
    <n v="16023478.56857143"/>
    <n v="0"/>
    <n v="0"/>
    <n v="30625094.623392526"/>
    <n v="20911605.890445862"/>
    <n v="0"/>
    <n v="0"/>
    <n v="81317745.323839605"/>
    <n v="71171099.845963359"/>
  </r>
  <r>
    <x v="14"/>
    <s v="University of Texas at Tyler"/>
    <m/>
    <n v="228802"/>
    <x v="3"/>
    <n v="0"/>
    <n v="54"/>
    <n v="53"/>
    <n v="0"/>
    <n v="0"/>
    <n v="0"/>
    <n v="0"/>
    <n v="0"/>
    <n v="0"/>
    <n v="0"/>
    <n v="73"/>
    <n v="67"/>
    <n v="0"/>
    <n v="0"/>
    <n v="0"/>
    <n v="0"/>
    <n v="0"/>
    <n v="3"/>
    <n v="0"/>
    <n v="105"/>
    <n v="94"/>
    <n v="0"/>
    <n v="0"/>
    <n v="0"/>
    <n v="0"/>
    <n v="0"/>
    <n v="3"/>
    <n v="0"/>
    <n v="51"/>
    <n v="45"/>
    <n v="0"/>
    <n v="0"/>
    <n v="0"/>
    <n v="0"/>
    <n v="0"/>
    <n v="11"/>
    <n v="0"/>
    <n v="44"/>
    <n v="50"/>
    <n v="0"/>
    <n v="0"/>
    <n v="0"/>
    <n v="0"/>
    <n v="0"/>
    <n v="0"/>
    <m/>
    <m/>
    <m/>
    <m/>
    <m/>
    <m/>
    <m/>
    <m/>
    <m/>
    <n v="5334953"/>
    <n v="5193354"/>
    <n v="5763112"/>
    <n v="5646617"/>
    <n v="7291010"/>
    <n v="6977596"/>
    <n v="2793349"/>
    <n v="4160426"/>
    <n v="2275981"/>
    <n v="2666120"/>
    <m/>
    <m/>
    <n v="486"/>
    <n v="477"/>
    <n v="657"/>
    <n v="639"/>
    <n v="945"/>
    <n v="882"/>
    <n v="459"/>
    <n v="537"/>
    <n v="396"/>
    <n v="450"/>
    <n v="0"/>
    <n v="0"/>
    <n v="10977.269547325102"/>
    <n v="10887.534591194968"/>
    <n v="8771.8599695585999"/>
    <n v="8836.6463223787159"/>
    <n v="7715.3544973544977"/>
    <n v="7911.1065759637186"/>
    <n v="6085.7276688453157"/>
    <n v="7747.5344506517695"/>
    <n v="5747.4267676767677"/>
    <n v="5924.7111111111108"/>
    <n v="0"/>
    <n v="0"/>
    <n v="98795.425925925927"/>
    <n v="97987.811320754714"/>
    <n v="78946.739726027401"/>
    <n v="79529.816901408441"/>
    <n v="69438.190476190473"/>
    <n v="71199.959183673462"/>
    <n v="54771.549019607839"/>
    <n v="69727.810055865921"/>
    <n v="51726.840909090912"/>
    <n v="53322.399999999994"/>
    <n v="0"/>
    <n v="0"/>
    <n v="71738.241590214064"/>
    <n v="74348.817751666895"/>
    <n v="54"/>
    <n v="53"/>
    <n v="73"/>
    <n v="70"/>
    <n v="105"/>
    <n v="97"/>
    <n v="51"/>
    <n v="56"/>
    <n v="44"/>
    <n v="50"/>
    <n v="0"/>
    <n v="0"/>
    <n v="327"/>
    <n v="326"/>
    <n v="5334953"/>
    <n v="5193354"/>
    <n v="5763112"/>
    <n v="5567087.1830985909"/>
    <n v="7291010"/>
    <n v="6906396.0408163257"/>
    <n v="2793349"/>
    <n v="3904757.3631284917"/>
    <n v="2275981"/>
    <n v="2666119.9999999995"/>
    <n v="0"/>
    <n v="0"/>
    <n v="23458405"/>
    <n v="24237714.587043408"/>
  </r>
  <r>
    <x v="14"/>
    <s v="University of Texas of the Permian Basin"/>
    <m/>
    <n v="229018"/>
    <x v="3"/>
    <n v="0"/>
    <n v="19"/>
    <n v="20"/>
    <n v="0"/>
    <n v="0"/>
    <n v="0"/>
    <n v="0"/>
    <n v="0"/>
    <n v="0"/>
    <n v="0"/>
    <n v="39"/>
    <n v="43"/>
    <n v="0"/>
    <n v="0"/>
    <n v="0"/>
    <n v="0"/>
    <n v="0"/>
    <n v="0"/>
    <n v="0"/>
    <n v="29"/>
    <n v="30"/>
    <n v="0"/>
    <n v="0"/>
    <n v="0"/>
    <n v="0"/>
    <n v="0"/>
    <n v="0"/>
    <n v="0"/>
    <n v="2"/>
    <n v="4"/>
    <n v="0"/>
    <n v="0"/>
    <n v="0"/>
    <n v="0"/>
    <n v="0"/>
    <n v="0"/>
    <n v="0"/>
    <n v="37"/>
    <n v="42"/>
    <n v="0"/>
    <n v="0"/>
    <n v="0"/>
    <n v="0"/>
    <n v="0"/>
    <n v="0"/>
    <m/>
    <m/>
    <m/>
    <m/>
    <m/>
    <m/>
    <m/>
    <m/>
    <m/>
    <n v="1693406"/>
    <n v="1784505"/>
    <n v="3094519"/>
    <n v="3450133"/>
    <n v="1963955"/>
    <n v="2103987"/>
    <n v="115960"/>
    <n v="221991"/>
    <n v="1784624"/>
    <n v="1987773"/>
    <m/>
    <m/>
    <n v="171"/>
    <n v="180"/>
    <n v="351"/>
    <n v="387"/>
    <n v="261"/>
    <n v="270"/>
    <n v="18"/>
    <n v="36"/>
    <n v="333"/>
    <n v="378"/>
    <n v="0"/>
    <n v="0"/>
    <n v="9902.959064327486"/>
    <n v="9913.9166666666661"/>
    <n v="8816.2934472934467"/>
    <n v="8915.0723514211895"/>
    <n v="7524.7318007662834"/>
    <n v="7792.5444444444447"/>
    <n v="6442.2222222222226"/>
    <n v="6166.416666666667"/>
    <n v="5359.2312312312315"/>
    <n v="5258.6587301587306"/>
    <n v="0"/>
    <n v="0"/>
    <n v="89126.631578947374"/>
    <n v="89225.25"/>
    <n v="79346.641025641016"/>
    <n v="80235.651162790702"/>
    <n v="67722.586206896551"/>
    <n v="70132.900000000009"/>
    <n v="57980"/>
    <n v="55497.75"/>
    <n v="48233.08108108108"/>
    <n v="47327.928571428572"/>
    <n v="0"/>
    <n v="0"/>
    <n v="68670.349206349201"/>
    <n v="68693.446043165473"/>
    <n v="19"/>
    <n v="20"/>
    <n v="39"/>
    <n v="43"/>
    <n v="29"/>
    <n v="30"/>
    <n v="2"/>
    <n v="4"/>
    <n v="37"/>
    <n v="42"/>
    <n v="0"/>
    <n v="0"/>
    <n v="126"/>
    <n v="139"/>
    <n v="1693406"/>
    <n v="1784505"/>
    <n v="3094518.9999999995"/>
    <n v="3450133"/>
    <n v="1963955"/>
    <n v="2103987.0000000005"/>
    <n v="115960"/>
    <n v="221991"/>
    <n v="1784624"/>
    <n v="1987773"/>
    <n v="0"/>
    <n v="0"/>
    <n v="8652464"/>
    <n v="9548389"/>
  </r>
  <r>
    <x v="14"/>
    <s v="West Texas A &amp; M University"/>
    <m/>
    <n v="229814"/>
    <x v="3"/>
    <n v="0"/>
    <n v="45"/>
    <n v="45"/>
    <n v="0"/>
    <n v="0"/>
    <n v="0"/>
    <n v="0"/>
    <n v="21"/>
    <n v="12"/>
    <n v="0"/>
    <n v="61"/>
    <n v="61"/>
    <n v="0"/>
    <n v="0"/>
    <n v="0"/>
    <n v="0"/>
    <n v="6"/>
    <n v="5"/>
    <n v="0"/>
    <n v="81"/>
    <n v="91"/>
    <n v="0"/>
    <n v="0"/>
    <n v="0"/>
    <n v="0"/>
    <n v="6"/>
    <n v="5"/>
    <n v="1"/>
    <n v="89"/>
    <n v="91"/>
    <n v="1"/>
    <n v="1"/>
    <n v="0"/>
    <n v="1"/>
    <n v="6"/>
    <n v="6"/>
    <n v="0"/>
    <n v="1"/>
    <n v="1"/>
    <n v="0"/>
    <n v="0"/>
    <n v="0"/>
    <n v="0"/>
    <n v="0"/>
    <n v="0"/>
    <m/>
    <m/>
    <m/>
    <m/>
    <m/>
    <m/>
    <m/>
    <m/>
    <m/>
    <n v="6761419"/>
    <n v="5439941"/>
    <n v="5122647"/>
    <n v="5054959"/>
    <n v="5752251"/>
    <n v="6535373"/>
    <n v="4853789"/>
    <n v="5031151"/>
    <n v="10000"/>
    <n v="32000"/>
    <m/>
    <m/>
    <n v="657"/>
    <n v="549"/>
    <n v="621"/>
    <n v="609"/>
    <n v="801"/>
    <n v="879"/>
    <n v="883"/>
    <n v="912"/>
    <n v="9"/>
    <n v="9"/>
    <n v="0"/>
    <n v="0"/>
    <n v="10291.353120243532"/>
    <n v="9908.8178506375225"/>
    <n v="8249.028985507246"/>
    <n v="8300.4252873563219"/>
    <n v="7181.3370786516853"/>
    <n v="7435.0091012514222"/>
    <n v="5496.9297848244623"/>
    <n v="5516.6129385964914"/>
    <n v="1111.1111111111111"/>
    <n v="3555.5555555555557"/>
    <n v="0"/>
    <n v="0"/>
    <n v="92622.178082191778"/>
    <n v="89179.360655737706"/>
    <n v="74241.260869565216"/>
    <n v="74703.827586206899"/>
    <n v="64632.033707865165"/>
    <n v="66915.081911262794"/>
    <n v="49472.368063420159"/>
    <n v="49649.51644736842"/>
    <n v="10000"/>
    <n v="32000"/>
    <n v="0"/>
    <n v="0"/>
    <n v="67727.326493243309"/>
    <n v="67037.072632719137"/>
    <n v="66"/>
    <n v="57"/>
    <n v="67"/>
    <n v="66"/>
    <n v="87"/>
    <n v="96"/>
    <n v="96"/>
    <n v="99"/>
    <n v="1"/>
    <n v="1"/>
    <n v="0"/>
    <n v="0"/>
    <n v="317"/>
    <n v="319"/>
    <n v="6113063.7534246575"/>
    <n v="5083223.5573770497"/>
    <n v="4974164.4782608692"/>
    <n v="4930452.6206896557"/>
    <n v="5622986.932584269"/>
    <n v="6423847.8634812282"/>
    <n v="4749347.3340883348"/>
    <n v="4915302.1282894732"/>
    <n v="10000"/>
    <n v="32000"/>
    <n v="0"/>
    <n v="0"/>
    <n v="21469562.49835813"/>
    <n v="21384826.169837404"/>
  </r>
  <r>
    <x v="14"/>
    <s v="Texas A &amp; M University - Central Texas"/>
    <m/>
    <n v="483036"/>
    <x v="4"/>
    <n v="0"/>
    <n v="19"/>
    <n v="18"/>
    <n v="0"/>
    <n v="0"/>
    <n v="0"/>
    <n v="0"/>
    <n v="4"/>
    <n v="4"/>
    <n v="0"/>
    <n v="22"/>
    <n v="27"/>
    <n v="0"/>
    <n v="0"/>
    <n v="0"/>
    <n v="0"/>
    <n v="2"/>
    <n v="3"/>
    <n v="0"/>
    <n v="22"/>
    <n v="21"/>
    <n v="0"/>
    <n v="0"/>
    <n v="0"/>
    <n v="0"/>
    <n v="1"/>
    <n v="1"/>
    <n v="0"/>
    <n v="7"/>
    <n v="9"/>
    <n v="0"/>
    <n v="0"/>
    <n v="0"/>
    <n v="0"/>
    <n v="0"/>
    <n v="0"/>
    <n v="0"/>
    <n v="1"/>
    <n v="1"/>
    <n v="0"/>
    <n v="0"/>
    <n v="0"/>
    <n v="0"/>
    <n v="0"/>
    <n v="0"/>
    <m/>
    <m/>
    <m/>
    <m/>
    <m/>
    <m/>
    <m/>
    <m/>
    <m/>
    <n v="2338657"/>
    <n v="2215690"/>
    <n v="1821771"/>
    <n v="2295192"/>
    <n v="1509614"/>
    <n v="1431269"/>
    <n v="382792"/>
    <n v="529126"/>
    <n v="69999"/>
    <n v="72170"/>
    <m/>
    <m/>
    <n v="219"/>
    <n v="210"/>
    <n v="222"/>
    <n v="279"/>
    <n v="210"/>
    <n v="201"/>
    <n v="63"/>
    <n v="81"/>
    <n v="9"/>
    <n v="9"/>
    <n v="0"/>
    <n v="0"/>
    <n v="10678.79908675799"/>
    <n v="10550.904761904761"/>
    <n v="8206.1756756756749"/>
    <n v="8226.4946236559135"/>
    <n v="7188.638095238095"/>
    <n v="7120.7412935323382"/>
    <n v="6076.063492063492"/>
    <n v="6532.4197530864194"/>
    <n v="7777.666666666667"/>
    <n v="8018.8888888888887"/>
    <n v="0"/>
    <n v="0"/>
    <n v="96109.191780821915"/>
    <n v="94958.142857142855"/>
    <n v="73855.58108108108"/>
    <n v="74038.451612903227"/>
    <n v="64697.742857142854"/>
    <n v="64086.671641791043"/>
    <n v="54684.571428571428"/>
    <n v="58791.777777777774"/>
    <n v="69999"/>
    <n v="72170"/>
    <n v="0"/>
    <n v="0"/>
    <n v="75947.236443835078"/>
    <n v="75255.184135281452"/>
    <n v="23"/>
    <n v="22"/>
    <n v="24"/>
    <n v="30"/>
    <n v="23"/>
    <n v="22"/>
    <n v="7"/>
    <n v="9"/>
    <n v="1"/>
    <n v="1"/>
    <n v="0"/>
    <n v="0"/>
    <n v="78"/>
    <n v="84"/>
    <n v="2210511.4109589038"/>
    <n v="2089079.1428571427"/>
    <n v="1772533.945945946"/>
    <n v="2221153.5483870967"/>
    <n v="1488048.0857142857"/>
    <n v="1409906.7761194028"/>
    <n v="382792"/>
    <n v="529126"/>
    <n v="69999"/>
    <n v="72170"/>
    <n v="0"/>
    <n v="0"/>
    <n v="5923884.4426191356"/>
    <n v="6321435.4673636416"/>
  </r>
  <r>
    <x v="14"/>
    <s v="Texas A &amp; M -Texarkana"/>
    <m/>
    <n v="224545"/>
    <x v="4"/>
    <n v="0"/>
    <n v="3"/>
    <n v="3"/>
    <n v="0"/>
    <n v="0"/>
    <n v="0"/>
    <n v="0"/>
    <n v="1"/>
    <n v="1"/>
    <n v="0"/>
    <n v="12"/>
    <n v="16"/>
    <n v="0"/>
    <n v="0"/>
    <n v="0"/>
    <n v="0"/>
    <n v="6"/>
    <n v="8"/>
    <n v="0"/>
    <n v="37"/>
    <n v="36"/>
    <n v="0"/>
    <n v="0"/>
    <n v="0"/>
    <n v="0"/>
    <n v="7"/>
    <n v="13"/>
    <n v="0"/>
    <n v="5"/>
    <n v="0"/>
    <n v="0"/>
    <n v="0"/>
    <n v="0"/>
    <n v="0"/>
    <n v="0"/>
    <n v="0"/>
    <n v="1"/>
    <n v="6"/>
    <n v="15"/>
    <n v="0"/>
    <n v="0"/>
    <n v="0"/>
    <n v="0"/>
    <n v="6"/>
    <n v="5"/>
    <m/>
    <m/>
    <m/>
    <m/>
    <m/>
    <m/>
    <m/>
    <m/>
    <m/>
    <n v="376785"/>
    <n v="376788"/>
    <n v="1486033"/>
    <n v="2053043"/>
    <n v="3074843"/>
    <n v="2999962"/>
    <n v="213264"/>
    <n v="0"/>
    <n v="931882"/>
    <n v="1289785"/>
    <m/>
    <m/>
    <n v="39"/>
    <n v="39"/>
    <n v="180"/>
    <n v="240"/>
    <n v="417"/>
    <n v="480"/>
    <n v="45"/>
    <n v="0"/>
    <n v="126"/>
    <n v="195"/>
    <n v="0"/>
    <n v="0"/>
    <n v="9661.1538461538457"/>
    <n v="9661.2307692307695"/>
    <n v="8255.7388888888891"/>
    <n v="8554.3458333333328"/>
    <n v="7373.7242206235014"/>
    <n v="6249.9208333333336"/>
    <n v="4739.2"/>
    <n v="0"/>
    <n v="7395.8888888888887"/>
    <n v="6614.2820512820517"/>
    <n v="0"/>
    <n v="0"/>
    <n v="86950.38461538461"/>
    <n v="86951.076923076922"/>
    <n v="74301.649999999994"/>
    <n v="76989.112499999988"/>
    <n v="66363.517985611514"/>
    <n v="56249.287500000006"/>
    <n v="42652.799999999996"/>
    <n v="0"/>
    <n v="66563"/>
    <n v="59528.538461538468"/>
    <n v="0"/>
    <n v="0"/>
    <n v="67677.663009981261"/>
    <n v="63322.977983743069"/>
    <n v="4"/>
    <n v="4"/>
    <n v="18"/>
    <n v="24"/>
    <n v="44"/>
    <n v="49"/>
    <n v="5"/>
    <n v="0"/>
    <n v="12"/>
    <n v="20"/>
    <n v="0"/>
    <n v="0"/>
    <n v="83"/>
    <n v="97"/>
    <n v="347801.53846153844"/>
    <n v="347804.30769230769"/>
    <n v="1337429.7"/>
    <n v="1847738.6999999997"/>
    <n v="2919994.7913669068"/>
    <n v="2756215.0875000004"/>
    <n v="213263.99999999997"/>
    <n v="0"/>
    <n v="798756"/>
    <n v="1190570.7692307695"/>
    <n v="0"/>
    <n v="0"/>
    <n v="5617246.0298284451"/>
    <n v="6142328.8644230776"/>
  </r>
  <r>
    <x v="14"/>
    <s v="University of Houston-Victoria"/>
    <m/>
    <n v="225502"/>
    <x v="4"/>
    <n v="0"/>
    <n v="20"/>
    <n v="20"/>
    <n v="0"/>
    <n v="0"/>
    <n v="0"/>
    <n v="0"/>
    <n v="0"/>
    <n v="0"/>
    <n v="0"/>
    <n v="27"/>
    <n v="28"/>
    <n v="0"/>
    <n v="0"/>
    <n v="0"/>
    <n v="0"/>
    <n v="0"/>
    <n v="0"/>
    <n v="0"/>
    <n v="34"/>
    <n v="34"/>
    <n v="0"/>
    <n v="0"/>
    <n v="0"/>
    <n v="0"/>
    <n v="0"/>
    <n v="0"/>
    <n v="0"/>
    <n v="6"/>
    <n v="6"/>
    <n v="0"/>
    <n v="0"/>
    <n v="0"/>
    <n v="0"/>
    <n v="0"/>
    <n v="0"/>
    <n v="0"/>
    <n v="37"/>
    <n v="43"/>
    <n v="0"/>
    <n v="0"/>
    <n v="0"/>
    <n v="0"/>
    <n v="0"/>
    <n v="0"/>
    <m/>
    <m/>
    <m/>
    <m/>
    <m/>
    <m/>
    <m/>
    <m/>
    <m/>
    <n v="1974572"/>
    <n v="1980363"/>
    <n v="2279091"/>
    <n v="2356954"/>
    <n v="2669321"/>
    <n v="2646388"/>
    <n v="299157"/>
    <n v="302728"/>
    <n v="2020054"/>
    <n v="2441214"/>
    <m/>
    <m/>
    <n v="180"/>
    <n v="180"/>
    <n v="243"/>
    <n v="252"/>
    <n v="306"/>
    <n v="306"/>
    <n v="54"/>
    <n v="54"/>
    <n v="333"/>
    <n v="387"/>
    <n v="0"/>
    <n v="0"/>
    <n v="10969.844444444445"/>
    <n v="11002.016666666666"/>
    <n v="9378.9753086419751"/>
    <n v="9352.9920634920636"/>
    <n v="8723.2712418300653"/>
    <n v="8648.32679738562"/>
    <n v="5539.9444444444443"/>
    <n v="5606.0740740740739"/>
    <n v="6066.2282282282285"/>
    <n v="6308.0465116279074"/>
    <n v="0"/>
    <n v="0"/>
    <n v="98728.6"/>
    <n v="99018.15"/>
    <n v="84410.777777777781"/>
    <n v="84176.92857142858"/>
    <n v="78509.441176470587"/>
    <n v="77834.941176470573"/>
    <n v="49859.5"/>
    <n v="50454.666666666664"/>
    <n v="54596.054054054053"/>
    <n v="56772.418604651168"/>
    <n v="0"/>
    <n v="0"/>
    <n v="74533.830645161288"/>
    <n v="74256.847328244272"/>
    <n v="20"/>
    <n v="20"/>
    <n v="27"/>
    <n v="28"/>
    <n v="34"/>
    <n v="34"/>
    <n v="6"/>
    <n v="6"/>
    <n v="37"/>
    <n v="43"/>
    <n v="0"/>
    <n v="0"/>
    <n v="124"/>
    <n v="131"/>
    <n v="1974572"/>
    <n v="1980363"/>
    <n v="2279091"/>
    <n v="2356954"/>
    <n v="2669321"/>
    <n v="2646387.9999999995"/>
    <n v="299157"/>
    <n v="302728"/>
    <n v="2020054"/>
    <n v="2441214"/>
    <n v="0"/>
    <n v="0"/>
    <n v="9242195"/>
    <n v="9727647"/>
  </r>
  <r>
    <x v="14"/>
    <s v="Sul Ross State University-Rio Grande College"/>
    <m/>
    <s v="228501B"/>
    <x v="5"/>
    <n v="0"/>
    <n v="0"/>
    <n v="0"/>
    <n v="0"/>
    <n v="0"/>
    <n v="0"/>
    <n v="0"/>
    <n v="0"/>
    <n v="0"/>
    <n v="0"/>
    <n v="0"/>
    <n v="0"/>
    <n v="0"/>
    <n v="0"/>
    <n v="0"/>
    <n v="0"/>
    <n v="0"/>
    <n v="0"/>
    <n v="0"/>
    <n v="0"/>
    <n v="0"/>
    <n v="0"/>
    <n v="0"/>
    <n v="0"/>
    <n v="0"/>
    <n v="0"/>
    <n v="0"/>
    <n v="0"/>
    <n v="0"/>
    <n v="0"/>
    <n v="0"/>
    <n v="0"/>
    <n v="0"/>
    <n v="0"/>
    <n v="0"/>
    <n v="0"/>
    <n v="0"/>
    <n v="0"/>
    <n v="0"/>
    <n v="0"/>
    <n v="0"/>
    <n v="0"/>
    <n v="0"/>
    <n v="0"/>
    <n v="0"/>
    <m/>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exas A &amp; M University - San Antonio"/>
    <m/>
    <n v="459949"/>
    <x v="5"/>
    <n v="0"/>
    <n v="5"/>
    <n v="11"/>
    <n v="0"/>
    <n v="0"/>
    <n v="0"/>
    <n v="0"/>
    <n v="1"/>
    <n v="2"/>
    <n v="0"/>
    <n v="34"/>
    <n v="36"/>
    <n v="0"/>
    <n v="0"/>
    <n v="0"/>
    <n v="0"/>
    <n v="2"/>
    <n v="0"/>
    <n v="0"/>
    <n v="60"/>
    <n v="66"/>
    <n v="0"/>
    <n v="0"/>
    <n v="0"/>
    <n v="0"/>
    <n v="0"/>
    <n v="0"/>
    <n v="0"/>
    <n v="0"/>
    <n v="0"/>
    <n v="0"/>
    <n v="0"/>
    <n v="0"/>
    <n v="0"/>
    <n v="0"/>
    <n v="0"/>
    <n v="0"/>
    <n v="8"/>
    <n v="34"/>
    <n v="0"/>
    <n v="0"/>
    <n v="0"/>
    <n v="0"/>
    <n v="0"/>
    <n v="0"/>
    <m/>
    <m/>
    <m/>
    <m/>
    <m/>
    <m/>
    <m/>
    <m/>
    <m/>
    <n v="505001"/>
    <n v="1532932"/>
    <n v="2562173"/>
    <n v="2536117"/>
    <n v="3861831"/>
    <n v="4219565"/>
    <n v="0"/>
    <n v="0"/>
    <n v="364605"/>
    <n v="1551945"/>
    <m/>
    <m/>
    <n v="57"/>
    <n v="123"/>
    <n v="330"/>
    <n v="324"/>
    <n v="540"/>
    <n v="594"/>
    <n v="0"/>
    <n v="0"/>
    <n v="72"/>
    <n v="306"/>
    <n v="0"/>
    <n v="0"/>
    <n v="8859.6666666666661"/>
    <n v="12462.861788617885"/>
    <n v="7764.1606060606064"/>
    <n v="7827.5216049382716"/>
    <n v="7151.5388888888892"/>
    <n v="7103.6447811447815"/>
    <n v="0"/>
    <n v="0"/>
    <n v="5063.958333333333"/>
    <n v="5071.7156862745096"/>
    <n v="0"/>
    <n v="0"/>
    <n v="79737"/>
    <n v="112165.75609756097"/>
    <n v="69877.445454545465"/>
    <n v="70447.694444444438"/>
    <n v="64363.850000000006"/>
    <n v="63932.803030303032"/>
    <n v="0"/>
    <n v="0"/>
    <n v="45575.625"/>
    <n v="45645.441176470587"/>
    <n v="0"/>
    <n v="0"/>
    <n v="65640.418512396704"/>
    <n v="65542.15992797511"/>
    <n v="6"/>
    <n v="13"/>
    <n v="36"/>
    <n v="36"/>
    <n v="60"/>
    <n v="66"/>
    <n v="0"/>
    <n v="0"/>
    <n v="8"/>
    <n v="34"/>
    <n v="0"/>
    <n v="0"/>
    <n v="110"/>
    <n v="149"/>
    <n v="478422"/>
    <n v="1458154.8292682925"/>
    <n v="2515588.0363636366"/>
    <n v="2536117"/>
    <n v="3861831.0000000005"/>
    <n v="4219565"/>
    <n v="0"/>
    <n v="0"/>
    <n v="364605"/>
    <n v="1551945"/>
    <n v="0"/>
    <n v="0"/>
    <n v="7220446.0363636371"/>
    <n v="9765781.8292682916"/>
  </r>
  <r>
    <x v="14"/>
    <s v="University of Houston-Downtown"/>
    <m/>
    <n v="225432"/>
    <x v="5"/>
    <n v="0"/>
    <n v="46"/>
    <n v="48"/>
    <n v="0"/>
    <n v="0"/>
    <n v="0"/>
    <n v="0"/>
    <n v="4"/>
    <n v="5"/>
    <n v="0"/>
    <n v="106"/>
    <n v="106"/>
    <n v="0"/>
    <n v="0"/>
    <n v="0"/>
    <n v="0"/>
    <n v="7"/>
    <n v="6"/>
    <n v="0"/>
    <n v="64"/>
    <n v="66"/>
    <n v="0"/>
    <n v="0"/>
    <n v="0"/>
    <n v="0"/>
    <n v="0"/>
    <n v="0"/>
    <n v="0"/>
    <n v="5"/>
    <n v="3"/>
    <n v="0"/>
    <n v="0"/>
    <n v="0"/>
    <n v="0"/>
    <n v="2"/>
    <n v="0"/>
    <n v="0"/>
    <n v="101"/>
    <n v="116"/>
    <n v="0"/>
    <n v="0"/>
    <n v="0"/>
    <n v="0"/>
    <n v="6"/>
    <n v="6"/>
    <m/>
    <m/>
    <m/>
    <m/>
    <m/>
    <m/>
    <m/>
    <m/>
    <m/>
    <n v="4768057"/>
    <n v="5175804"/>
    <n v="8653889"/>
    <n v="8433223"/>
    <n v="4474344"/>
    <n v="4778348"/>
    <n v="621792"/>
    <n v="267725"/>
    <n v="5598015"/>
    <n v="6588128"/>
    <m/>
    <m/>
    <n v="462"/>
    <n v="492"/>
    <n v="1038"/>
    <n v="1026"/>
    <n v="576"/>
    <n v="594"/>
    <n v="69"/>
    <n v="27"/>
    <n v="981"/>
    <n v="1116"/>
    <n v="0"/>
    <n v="0"/>
    <n v="10320.469696969696"/>
    <n v="10519.926829268292"/>
    <n v="8337.0799614643547"/>
    <n v="8219.5155945419101"/>
    <n v="7767.958333333333"/>
    <n v="8044.3569023569025"/>
    <n v="9011.4782608695659"/>
    <n v="9915.7407407407409"/>
    <n v="5706.4373088685015"/>
    <n v="5903.340501792115"/>
    <n v="0"/>
    <n v="0"/>
    <n v="92884.227272727265"/>
    <n v="94679.341463414632"/>
    <n v="75033.7196531792"/>
    <n v="73975.640350877191"/>
    <n v="69911.625"/>
    <n v="72399.212121212127"/>
    <n v="81103.304347826095"/>
    <n v="89241.666666666672"/>
    <n v="51357.935779816515"/>
    <n v="53130.064516129038"/>
    <n v="0"/>
    <n v="0"/>
    <n v="69385.301886571135"/>
    <n v="69750.61148266001"/>
    <n v="50"/>
    <n v="53"/>
    <n v="113"/>
    <n v="112"/>
    <n v="64"/>
    <n v="66"/>
    <n v="7"/>
    <n v="3"/>
    <n v="107"/>
    <n v="122"/>
    <n v="0"/>
    <n v="0"/>
    <n v="341"/>
    <n v="356"/>
    <n v="4644211.3636363633"/>
    <n v="5018005.0975609757"/>
    <n v="8478810.3208092488"/>
    <n v="8285271.7192982454"/>
    <n v="4474344"/>
    <n v="4778348"/>
    <n v="567723.13043478271"/>
    <n v="267725"/>
    <n v="5495299.1284403671"/>
    <n v="6481867.870967743"/>
    <n v="0"/>
    <n v="0"/>
    <n v="23660387.943320759"/>
    <n v="24831217.687826965"/>
  </r>
  <r>
    <x v="14"/>
    <s v="Texas A &amp; M University at Galveston"/>
    <s v="Reclassified: Met the criteria for Four-Year 5 in 2014-15, 2015-16, and 2016-17."/>
    <n v="228714"/>
    <x v="5"/>
    <n v="0"/>
    <n v="0"/>
    <n v="0"/>
    <n v="0"/>
    <n v="0"/>
    <n v="0"/>
    <n v="0"/>
    <n v="0"/>
    <n v="0"/>
    <n v="0"/>
    <n v="0"/>
    <n v="0"/>
    <n v="0"/>
    <n v="0"/>
    <n v="0"/>
    <n v="0"/>
    <n v="0"/>
    <n v="0"/>
    <n v="0"/>
    <n v="0"/>
    <n v="0"/>
    <n v="0"/>
    <n v="0"/>
    <n v="0"/>
    <n v="0"/>
    <n v="0"/>
    <n v="0"/>
    <n v="0"/>
    <n v="0"/>
    <n v="0"/>
    <n v="0"/>
    <n v="0"/>
    <n v="0"/>
    <n v="0"/>
    <n v="0"/>
    <n v="0"/>
    <n v="0"/>
    <n v="0"/>
    <n v="0"/>
    <n v="0"/>
    <n v="0"/>
    <n v="0"/>
    <n v="0"/>
    <n v="0"/>
    <n v="0"/>
    <m/>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Brazosport College "/>
    <m/>
    <n v="223506"/>
    <x v="12"/>
    <n v="0"/>
    <n v="18"/>
    <n v="19"/>
    <n v="0"/>
    <n v="0"/>
    <n v="0"/>
    <n v="0"/>
    <n v="0"/>
    <n v="0"/>
    <n v="0"/>
    <n v="23"/>
    <n v="20"/>
    <n v="0"/>
    <n v="0"/>
    <n v="1"/>
    <n v="1"/>
    <n v="0"/>
    <n v="0"/>
    <n v="0"/>
    <n v="23"/>
    <n v="22"/>
    <n v="0"/>
    <n v="0"/>
    <n v="0"/>
    <n v="0"/>
    <n v="0"/>
    <n v="0"/>
    <n v="3"/>
    <n v="30"/>
    <n v="32"/>
    <n v="0"/>
    <n v="0"/>
    <n v="0"/>
    <n v="0"/>
    <n v="0"/>
    <n v="0"/>
    <m/>
    <m/>
    <m/>
    <m/>
    <m/>
    <m/>
    <m/>
    <m/>
    <m/>
    <n v="0"/>
    <n v="0"/>
    <n v="0"/>
    <n v="0"/>
    <n v="0"/>
    <n v="0"/>
    <n v="0"/>
    <n v="0"/>
    <n v="0"/>
    <n v="1422895"/>
    <n v="1472596"/>
    <n v="1556728"/>
    <n v="1350477"/>
    <n v="1327850"/>
    <n v="1277293"/>
    <n v="1435490"/>
    <n v="1605613"/>
    <m/>
    <m/>
    <n v="0"/>
    <n v="0"/>
    <n v="162"/>
    <n v="171"/>
    <n v="218"/>
    <n v="191"/>
    <n v="207"/>
    <n v="198"/>
    <n v="270"/>
    <n v="288"/>
    <n v="0"/>
    <n v="0"/>
    <n v="0"/>
    <n v="0"/>
    <n v="8783.3024691358023"/>
    <n v="8611.6725146198823"/>
    <n v="7140.9541284403667"/>
    <n v="7070.560209424084"/>
    <n v="6414.7342995169083"/>
    <n v="6450.9747474747473"/>
    <n v="5316.6296296296296"/>
    <n v="5575.0451388888887"/>
    <n v="0"/>
    <n v="0"/>
    <n v="0"/>
    <n v="0"/>
    <n v="79049.722222222219"/>
    <n v="77505.052631578947"/>
    <n v="64268.587155963301"/>
    <n v="63635.041884816754"/>
    <n v="57732.608695652176"/>
    <n v="58058.772727272728"/>
    <n v="47849.666666666664"/>
    <n v="50175.40625"/>
    <n v="0"/>
    <n v="0"/>
    <n v="0"/>
    <n v="0"/>
    <n v="60301.906228874941"/>
    <n v="60551.466804054806"/>
    <n v="18"/>
    <n v="19"/>
    <n v="24"/>
    <n v="21"/>
    <n v="23"/>
    <n v="22"/>
    <n v="30"/>
    <n v="32"/>
    <n v="0"/>
    <n v="0"/>
    <n v="0"/>
    <n v="0"/>
    <n v="95"/>
    <n v="94"/>
    <n v="1422895"/>
    <n v="1472596"/>
    <n v="1542446.0917431193"/>
    <n v="1336335.8795811518"/>
    <n v="1327850"/>
    <n v="1277293"/>
    <n v="1435490"/>
    <n v="1605613"/>
    <n v="0"/>
    <n v="0"/>
    <n v="0"/>
    <n v="0"/>
    <n v="5728681.0917431191"/>
    <n v="5691837.8795811515"/>
  </r>
  <r>
    <x v="14"/>
    <s v="Midland College "/>
    <m/>
    <n v="226806"/>
    <x v="12"/>
    <n v="0"/>
    <n v="31"/>
    <n v="36"/>
    <n v="3"/>
    <n v="3"/>
    <n v="1"/>
    <n v="2"/>
    <n v="8"/>
    <n v="7"/>
    <n v="0"/>
    <n v="36"/>
    <n v="30"/>
    <n v="1"/>
    <n v="5"/>
    <n v="1"/>
    <n v="1"/>
    <n v="6"/>
    <n v="6"/>
    <n v="0"/>
    <n v="9"/>
    <n v="11"/>
    <n v="2"/>
    <n v="1"/>
    <n v="0"/>
    <n v="0"/>
    <n v="0"/>
    <n v="0"/>
    <n v="0"/>
    <n v="15"/>
    <n v="15"/>
    <n v="6"/>
    <n v="8"/>
    <n v="0"/>
    <n v="0"/>
    <n v="7"/>
    <n v="10"/>
    <m/>
    <m/>
    <m/>
    <m/>
    <m/>
    <m/>
    <m/>
    <m/>
    <m/>
    <n v="0"/>
    <n v="0"/>
    <n v="0"/>
    <n v="0"/>
    <n v="0"/>
    <n v="0"/>
    <n v="0"/>
    <n v="0"/>
    <n v="0"/>
    <n v="3174195"/>
    <n v="3502017"/>
    <n v="2721296"/>
    <n v="2652784"/>
    <n v="592509"/>
    <n v="655679"/>
    <n v="1554407"/>
    <n v="1873366"/>
    <m/>
    <m/>
    <n v="0"/>
    <n v="0"/>
    <n v="416"/>
    <n v="460"/>
    <n v="417"/>
    <n v="403"/>
    <n v="101"/>
    <n v="109"/>
    <n v="279"/>
    <n v="335"/>
    <n v="0"/>
    <n v="0"/>
    <n v="0"/>
    <n v="0"/>
    <n v="7630.2764423076924"/>
    <n v="7613.0804347826088"/>
    <n v="6525.8896882494009"/>
    <n v="6582.5905707196034"/>
    <n v="5866.4257425742571"/>
    <n v="6015.4036697247702"/>
    <n v="5571.351254480287"/>
    <n v="5592.137313432836"/>
    <n v="0"/>
    <n v="0"/>
    <n v="0"/>
    <n v="0"/>
    <n v="68672.487980769234"/>
    <n v="68517.723913043475"/>
    <n v="58733.007194244608"/>
    <n v="59243.315136476434"/>
    <n v="52797.831683168311"/>
    <n v="54138.633027522934"/>
    <n v="50142.161290322583"/>
    <n v="50329.235820895527"/>
    <n v="0"/>
    <n v="0"/>
    <n v="0"/>
    <n v="0"/>
    <n v="59697.825113997809"/>
    <n v="59908.136014651289"/>
    <n v="43"/>
    <n v="48"/>
    <n v="44"/>
    <n v="42"/>
    <n v="11"/>
    <n v="12"/>
    <n v="28"/>
    <n v="33"/>
    <n v="0"/>
    <n v="0"/>
    <n v="0"/>
    <n v="0"/>
    <n v="126"/>
    <n v="135"/>
    <n v="2952916.983173077"/>
    <n v="3288850.7478260868"/>
    <n v="2584252.3165467628"/>
    <n v="2488219.2357320101"/>
    <n v="580776.14851485146"/>
    <n v="649663.59633027518"/>
    <n v="1403980.5161290322"/>
    <n v="1660864.7820895524"/>
    <n v="0"/>
    <n v="0"/>
    <n v="0"/>
    <n v="0"/>
    <n v="7521925.964363724"/>
    <n v="8087598.3619779237"/>
  </r>
  <r>
    <x v="14"/>
    <s v="South Texas College"/>
    <m/>
    <n v="409315"/>
    <x v="12"/>
    <n v="0"/>
    <n v="10"/>
    <n v="10"/>
    <n v="0"/>
    <n v="0"/>
    <n v="0"/>
    <n v="0"/>
    <n v="0"/>
    <n v="0"/>
    <n v="0"/>
    <n v="25"/>
    <n v="25"/>
    <n v="0"/>
    <n v="0"/>
    <n v="0"/>
    <n v="0"/>
    <n v="0"/>
    <n v="0"/>
    <n v="0"/>
    <n v="36"/>
    <n v="38"/>
    <n v="0"/>
    <n v="0"/>
    <n v="0"/>
    <n v="0"/>
    <n v="0"/>
    <n v="0"/>
    <n v="13"/>
    <n v="462"/>
    <n v="460"/>
    <n v="17"/>
    <n v="19"/>
    <n v="16"/>
    <n v="15"/>
    <n v="2"/>
    <n v="2"/>
    <m/>
    <m/>
    <m/>
    <m/>
    <m/>
    <m/>
    <m/>
    <m/>
    <m/>
    <n v="0"/>
    <n v="0"/>
    <n v="0"/>
    <n v="0"/>
    <n v="0"/>
    <n v="0"/>
    <n v="0"/>
    <n v="0"/>
    <n v="0"/>
    <n v="655485"/>
    <n v="692898"/>
    <n v="1537062"/>
    <n v="1662099"/>
    <n v="1932367"/>
    <n v="2226086"/>
    <n v="26750661"/>
    <n v="28238088"/>
    <m/>
    <m/>
    <n v="0"/>
    <n v="0"/>
    <n v="90"/>
    <n v="90"/>
    <n v="225"/>
    <n v="225"/>
    <n v="324"/>
    <n v="342"/>
    <n v="4528"/>
    <n v="4519"/>
    <n v="0"/>
    <n v="0"/>
    <n v="0"/>
    <n v="0"/>
    <n v="7283.166666666667"/>
    <n v="7698.8666666666668"/>
    <n v="6831.3866666666663"/>
    <n v="7387.1066666666666"/>
    <n v="5964.0956790123455"/>
    <n v="6509.0233918128652"/>
    <n v="5907.8314929328626"/>
    <n v="6248.7470679353837"/>
    <n v="0"/>
    <n v="0"/>
    <n v="0"/>
    <n v="0"/>
    <n v="65548.5"/>
    <n v="69289.8"/>
    <n v="61482.479999999996"/>
    <n v="66483.959999999992"/>
    <n v="53676.861111111109"/>
    <n v="58581.210526315786"/>
    <n v="53170.483436395763"/>
    <n v="56238.723611418456"/>
    <n v="0"/>
    <n v="0"/>
    <n v="0"/>
    <n v="0"/>
    <n v="53786.345542057563"/>
    <n v="57074.674712238237"/>
    <n v="10"/>
    <n v="10"/>
    <n v="25"/>
    <n v="25"/>
    <n v="36"/>
    <n v="38"/>
    <n v="497"/>
    <n v="496"/>
    <n v="0"/>
    <n v="0"/>
    <n v="0"/>
    <n v="0"/>
    <n v="568"/>
    <n v="569"/>
    <n v="655485"/>
    <n v="692898"/>
    <n v="1537062"/>
    <n v="1662098.9999999998"/>
    <n v="1932367"/>
    <n v="2226086"/>
    <n v="26425730.267888695"/>
    <n v="27894406.911263555"/>
    <n v="0"/>
    <n v="0"/>
    <n v="0"/>
    <n v="0"/>
    <n v="30550644.267888695"/>
    <n v="32475489.911263555"/>
  </r>
  <r>
    <x v="14"/>
    <s v="Amarillo College "/>
    <m/>
    <n v="222576"/>
    <x v="8"/>
    <n v="0"/>
    <n v="21"/>
    <n v="17"/>
    <n v="6"/>
    <n v="3"/>
    <n v="2"/>
    <n v="4"/>
    <n v="0"/>
    <n v="0"/>
    <n v="0"/>
    <n v="12"/>
    <n v="7"/>
    <n v="0"/>
    <n v="1"/>
    <n v="2"/>
    <n v="3"/>
    <n v="0"/>
    <n v="0"/>
    <n v="0"/>
    <n v="23"/>
    <n v="22"/>
    <n v="3"/>
    <n v="1"/>
    <n v="8"/>
    <n v="8"/>
    <n v="1"/>
    <n v="0"/>
    <n v="4"/>
    <n v="90"/>
    <n v="92"/>
    <n v="9"/>
    <n v="6"/>
    <n v="21"/>
    <n v="21"/>
    <n v="7"/>
    <n v="7"/>
    <m/>
    <m/>
    <m/>
    <m/>
    <m/>
    <m/>
    <m/>
    <m/>
    <m/>
    <n v="0"/>
    <n v="0"/>
    <n v="0"/>
    <n v="0"/>
    <n v="0"/>
    <n v="0"/>
    <n v="0"/>
    <n v="0"/>
    <n v="0"/>
    <n v="2036483"/>
    <n v="1761289"/>
    <n v="857491"/>
    <n v="700298"/>
    <n v="2074739"/>
    <n v="1935207"/>
    <n v="6713168"/>
    <n v="6763651"/>
    <m/>
    <m/>
    <n v="0"/>
    <n v="0"/>
    <n v="271"/>
    <n v="227"/>
    <n v="130"/>
    <n v="106"/>
    <n v="337"/>
    <n v="296"/>
    <n v="1215"/>
    <n v="1203"/>
    <n v="0"/>
    <n v="0"/>
    <n v="0"/>
    <n v="0"/>
    <n v="7514.6974169741698"/>
    <n v="7758.9823788546255"/>
    <n v="6596.0846153846151"/>
    <n v="6606.5849056603774"/>
    <n v="6156.495548961424"/>
    <n v="6537.8614864864867"/>
    <n v="5525.2411522633747"/>
    <n v="5622.3200332502074"/>
    <n v="0"/>
    <n v="0"/>
    <n v="0"/>
    <n v="0"/>
    <n v="67632.276752767531"/>
    <n v="69830.841409691624"/>
    <n v="59364.761538461535"/>
    <n v="59459.264150943396"/>
    <n v="55408.459940652814"/>
    <n v="58840.75337837838"/>
    <n v="49727.170370370375"/>
    <n v="50600.880299251869"/>
    <n v="0"/>
    <n v="0"/>
    <n v="0"/>
    <n v="0"/>
    <n v="53888.241084529785"/>
    <n v="54842.533187127301"/>
    <n v="29"/>
    <n v="24"/>
    <n v="14"/>
    <n v="11"/>
    <n v="35"/>
    <n v="31"/>
    <n v="127"/>
    <n v="126"/>
    <n v="0"/>
    <n v="0"/>
    <n v="0"/>
    <n v="0"/>
    <n v="205"/>
    <n v="192"/>
    <n v="1961336.0258302584"/>
    <n v="1675940.1938325991"/>
    <n v="831106.66153846146"/>
    <n v="654051.90566037735"/>
    <n v="1939296.0979228485"/>
    <n v="1824063.3547297297"/>
    <n v="6315350.6370370379"/>
    <n v="6375710.9177057352"/>
    <n v="0"/>
    <n v="0"/>
    <n v="0"/>
    <n v="0"/>
    <n v="11047089.422328606"/>
    <n v="10529766.371928442"/>
  </r>
  <r>
    <x v="14"/>
    <s v="Austin Community College "/>
    <m/>
    <n v="222992"/>
    <x v="8"/>
    <n v="0"/>
    <n v="46"/>
    <n v="48"/>
    <n v="0"/>
    <n v="0"/>
    <n v="252"/>
    <n v="259"/>
    <n v="26"/>
    <n v="28"/>
    <n v="0"/>
    <n v="26"/>
    <n v="21"/>
    <n v="0"/>
    <n v="0"/>
    <n v="100"/>
    <n v="112"/>
    <n v="21"/>
    <n v="21"/>
    <n v="0"/>
    <n v="10"/>
    <n v="10"/>
    <n v="0"/>
    <n v="0"/>
    <n v="35"/>
    <n v="34"/>
    <n v="6"/>
    <n v="5"/>
    <n v="0"/>
    <n v="0"/>
    <n v="1"/>
    <n v="0"/>
    <n v="0"/>
    <n v="1"/>
    <n v="2"/>
    <n v="1"/>
    <n v="1"/>
    <m/>
    <m/>
    <m/>
    <m/>
    <m/>
    <m/>
    <m/>
    <m/>
    <m/>
    <n v="0"/>
    <n v="0"/>
    <n v="8"/>
    <n v="0"/>
    <n v="0"/>
    <n v="10"/>
    <n v="9"/>
    <n v="0"/>
    <n v="0"/>
    <n v="28265698"/>
    <n v="29303206"/>
    <n v="10264401"/>
    <n v="11024611"/>
    <n v="3172738"/>
    <n v="3152993"/>
    <n v="166338"/>
    <n v="299059"/>
    <m/>
    <m/>
    <n v="673663"/>
    <n v="1063575"/>
    <n v="3498"/>
    <n v="3617"/>
    <n v="1586"/>
    <n v="1673"/>
    <n v="547"/>
    <n v="524"/>
    <n v="23"/>
    <n v="43"/>
    <n v="0"/>
    <n v="0"/>
    <n v="110"/>
    <n v="171"/>
    <n v="8080.5311606632358"/>
    <n v="8101.5222560132706"/>
    <n v="6471.8795712484234"/>
    <n v="6589.7256425582782"/>
    <n v="5800.2522851919557"/>
    <n v="6017.1622137404584"/>
    <n v="7232.086956521739"/>
    <n v="6954.8604651162786"/>
    <n v="0"/>
    <n v="0"/>
    <n v="6124.2090909090912"/>
    <n v="6219.7368421052633"/>
    <n v="72724.780445969125"/>
    <n v="72913.70030411944"/>
    <n v="58246.916141235808"/>
    <n v="59307.5307830245"/>
    <n v="52202.270566727602"/>
    <n v="54154.459923664122"/>
    <n v="65088.782608695648"/>
    <n v="62593.744186046504"/>
    <n v="0"/>
    <n v="0"/>
    <n v="55117.881818181821"/>
    <n v="55977.631578947374"/>
    <n v="66420.969512280863"/>
    <n v="66932.043993401807"/>
    <n v="324"/>
    <n v="335"/>
    <n v="147"/>
    <n v="154"/>
    <n v="51"/>
    <n v="49"/>
    <n v="2"/>
    <n v="4"/>
    <n v="0"/>
    <n v="0"/>
    <n v="10"/>
    <n v="17"/>
    <n v="534"/>
    <n v="559"/>
    <n v="23562828.864493996"/>
    <n v="24426089.601880014"/>
    <n v="8562296.6727616638"/>
    <n v="9133359.7405857723"/>
    <n v="2662315.7989031076"/>
    <n v="2653568.5362595422"/>
    <n v="130177.5652173913"/>
    <n v="250374.97674418602"/>
    <n v="0"/>
    <n v="0"/>
    <n v="551178.81818181823"/>
    <n v="951619.7368421054"/>
    <n v="35468797.719557978"/>
    <n v="37415012.592311613"/>
  </r>
  <r>
    <x v="14"/>
    <s v="Blinn College "/>
    <m/>
    <n v="223427"/>
    <x v="8"/>
    <n v="0"/>
    <n v="0"/>
    <n v="0"/>
    <n v="0"/>
    <n v="0"/>
    <n v="0"/>
    <n v="0"/>
    <n v="0"/>
    <n v="0"/>
    <n v="0"/>
    <n v="0"/>
    <n v="0"/>
    <n v="0"/>
    <n v="0"/>
    <n v="0"/>
    <n v="0"/>
    <n v="0"/>
    <n v="0"/>
    <n v="0"/>
    <n v="0"/>
    <n v="0"/>
    <n v="0"/>
    <n v="0"/>
    <n v="0"/>
    <n v="0"/>
    <n v="0"/>
    <n v="0"/>
    <n v="0"/>
    <n v="0"/>
    <n v="0"/>
    <n v="0"/>
    <n v="0"/>
    <n v="0"/>
    <n v="0"/>
    <n v="0"/>
    <n v="0"/>
    <m/>
    <m/>
    <m/>
    <m/>
    <m/>
    <m/>
    <m/>
    <m/>
    <m/>
    <n v="17"/>
    <n v="341"/>
    <n v="319"/>
    <n v="3"/>
    <n v="26"/>
    <n v="13"/>
    <n v="7"/>
    <n v="41"/>
    <n v="33"/>
    <n v="0"/>
    <n v="0"/>
    <n v="0"/>
    <n v="0"/>
    <n v="0"/>
    <n v="0"/>
    <n v="0"/>
    <n v="0"/>
    <m/>
    <m/>
    <n v="21078888"/>
    <n v="21495714"/>
    <n v="0"/>
    <n v="0"/>
    <n v="0"/>
    <n v="0"/>
    <n v="0"/>
    <n v="0"/>
    <n v="0"/>
    <n v="0"/>
    <n v="0"/>
    <n v="0"/>
    <n v="3734"/>
    <n v="3604"/>
    <n v="0"/>
    <n v="0"/>
    <n v="0"/>
    <n v="0"/>
    <n v="0"/>
    <n v="0"/>
    <n v="0"/>
    <n v="0"/>
    <n v="0"/>
    <n v="0"/>
    <n v="5645.1226566684518"/>
    <n v="5964.4045504994447"/>
    <n v="0"/>
    <n v="0"/>
    <n v="0"/>
    <n v="0"/>
    <n v="0"/>
    <n v="0"/>
    <n v="0"/>
    <n v="0"/>
    <n v="0"/>
    <n v="0"/>
    <n v="50806.103910016063"/>
    <n v="53679.640954495"/>
    <n v="50806.103910016063"/>
    <n v="53679.640954495"/>
    <n v="0"/>
    <n v="0"/>
    <n v="0"/>
    <n v="0"/>
    <n v="0"/>
    <n v="0"/>
    <n v="0"/>
    <n v="0"/>
    <n v="0"/>
    <n v="0"/>
    <n v="398"/>
    <n v="385"/>
    <n v="398"/>
    <n v="385"/>
    <n v="0"/>
    <n v="0"/>
    <n v="0"/>
    <n v="0"/>
    <n v="0"/>
    <n v="0"/>
    <n v="0"/>
    <n v="0"/>
    <n v="0"/>
    <n v="0"/>
    <n v="20220829.356186394"/>
    <n v="20666661.767480575"/>
    <n v="20220829.356186394"/>
    <n v="20666661.767480575"/>
  </r>
  <r>
    <x v="14"/>
    <s v="Brookhaven College  (DCCCD)"/>
    <m/>
    <n v="223524"/>
    <x v="8"/>
    <n v="0"/>
    <n v="0"/>
    <n v="0"/>
    <n v="0"/>
    <n v="0"/>
    <n v="0"/>
    <n v="0"/>
    <n v="0"/>
    <n v="0"/>
    <n v="0"/>
    <n v="0"/>
    <n v="0"/>
    <n v="0"/>
    <n v="0"/>
    <n v="0"/>
    <n v="0"/>
    <n v="0"/>
    <n v="0"/>
    <n v="0"/>
    <n v="0"/>
    <n v="0"/>
    <n v="0"/>
    <n v="0"/>
    <n v="0"/>
    <n v="0"/>
    <n v="0"/>
    <n v="0"/>
    <n v="0"/>
    <n v="133"/>
    <n v="0"/>
    <n v="0"/>
    <n v="0"/>
    <n v="0"/>
    <n v="0"/>
    <n v="0"/>
    <n v="0"/>
    <m/>
    <m/>
    <m/>
    <m/>
    <m/>
    <m/>
    <m/>
    <m/>
    <m/>
    <n v="0"/>
    <n v="0"/>
    <n v="130"/>
    <n v="0"/>
    <n v="0"/>
    <n v="0"/>
    <n v="0"/>
    <n v="0"/>
    <n v="0"/>
    <n v="0"/>
    <n v="0"/>
    <n v="0"/>
    <n v="0"/>
    <n v="0"/>
    <n v="0"/>
    <n v="8599918"/>
    <n v="0"/>
    <m/>
    <m/>
    <n v="0"/>
    <n v="8667289"/>
    <n v="0"/>
    <n v="0"/>
    <n v="0"/>
    <n v="0"/>
    <n v="0"/>
    <n v="0"/>
    <n v="1197"/>
    <n v="0"/>
    <n v="0"/>
    <n v="0"/>
    <n v="0"/>
    <n v="1170"/>
    <n v="0"/>
    <n v="0"/>
    <n v="0"/>
    <n v="0"/>
    <n v="0"/>
    <n v="0"/>
    <n v="7184.5597326649959"/>
    <n v="0"/>
    <n v="0"/>
    <n v="0"/>
    <n v="0"/>
    <n v="7407.9393162393162"/>
    <n v="0"/>
    <n v="0"/>
    <n v="0"/>
    <n v="0"/>
    <n v="0"/>
    <n v="0"/>
    <n v="64661.037593984962"/>
    <n v="0"/>
    <n v="0"/>
    <n v="0"/>
    <n v="0"/>
    <n v="66671.453846153847"/>
    <n v="64661.037593984962"/>
    <n v="66671.453846153847"/>
    <n v="0"/>
    <n v="0"/>
    <n v="0"/>
    <n v="0"/>
    <n v="0"/>
    <n v="0"/>
    <n v="133"/>
    <n v="0"/>
    <n v="0"/>
    <n v="0"/>
    <n v="0"/>
    <n v="130"/>
    <n v="133"/>
    <n v="130"/>
    <n v="0"/>
    <n v="0"/>
    <n v="0"/>
    <n v="0"/>
    <n v="0"/>
    <n v="0"/>
    <n v="8599918"/>
    <n v="0"/>
    <n v="0"/>
    <n v="0"/>
    <n v="0"/>
    <n v="8667289"/>
    <n v="8599918"/>
    <n v="8667289"/>
  </r>
  <r>
    <x v="14"/>
    <s v="Central Texas College "/>
    <m/>
    <n v="223816"/>
    <x v="8"/>
    <n v="0"/>
    <n v="76"/>
    <n v="86"/>
    <n v="6"/>
    <n v="6"/>
    <n v="10"/>
    <n v="11"/>
    <n v="69"/>
    <n v="56"/>
    <n v="0"/>
    <n v="0"/>
    <n v="0"/>
    <n v="0"/>
    <n v="0"/>
    <n v="0"/>
    <n v="0"/>
    <n v="0"/>
    <n v="0"/>
    <n v="0"/>
    <n v="0"/>
    <n v="0"/>
    <n v="0"/>
    <n v="0"/>
    <n v="0"/>
    <n v="0"/>
    <n v="0"/>
    <n v="0"/>
    <n v="0"/>
    <n v="0"/>
    <n v="0"/>
    <n v="0"/>
    <n v="0"/>
    <n v="0"/>
    <n v="0"/>
    <n v="0"/>
    <n v="0"/>
    <m/>
    <m/>
    <m/>
    <m/>
    <m/>
    <m/>
    <m/>
    <m/>
    <m/>
    <n v="0"/>
    <n v="0"/>
    <n v="0"/>
    <n v="0"/>
    <n v="0"/>
    <n v="0"/>
    <n v="0"/>
    <n v="68"/>
    <n v="63"/>
    <n v="10705963"/>
    <n v="10085663"/>
    <n v="0"/>
    <n v="0"/>
    <n v="0"/>
    <n v="0"/>
    <n v="0"/>
    <n v="0"/>
    <m/>
    <m/>
    <n v="2633892"/>
    <n v="2522828"/>
    <n v="1682"/>
    <n v="1627"/>
    <n v="0"/>
    <n v="0"/>
    <n v="0"/>
    <n v="0"/>
    <n v="0"/>
    <n v="0"/>
    <n v="0"/>
    <n v="0"/>
    <n v="816"/>
    <n v="756"/>
    <n v="6365.0196195005947"/>
    <n v="6198.9323909035038"/>
    <n v="0"/>
    <n v="0"/>
    <n v="0"/>
    <n v="0"/>
    <n v="0"/>
    <n v="0"/>
    <n v="0"/>
    <n v="0"/>
    <n v="3227.8088235294117"/>
    <n v="3337.0740740740739"/>
    <n v="57285.176575505349"/>
    <n v="55790.391518131531"/>
    <n v="0"/>
    <n v="0"/>
    <n v="0"/>
    <n v="0"/>
    <n v="0"/>
    <n v="0"/>
    <n v="0"/>
    <n v="0"/>
    <n v="29050.279411764706"/>
    <n v="30033.666666666664"/>
    <n v="48901.014972298522"/>
    <n v="48481.050681905013"/>
    <n v="161"/>
    <n v="159"/>
    <n v="0"/>
    <n v="0"/>
    <n v="0"/>
    <n v="0"/>
    <n v="0"/>
    <n v="0"/>
    <n v="0"/>
    <n v="0"/>
    <n v="68"/>
    <n v="63"/>
    <n v="229"/>
    <n v="222"/>
    <n v="9222913.428656362"/>
    <n v="8870672.2513829134"/>
    <n v="0"/>
    <n v="0"/>
    <n v="0"/>
    <n v="0"/>
    <n v="0"/>
    <n v="0"/>
    <n v="0"/>
    <n v="0"/>
    <n v="1975419"/>
    <n v="1892120.9999999998"/>
    <n v="11198332.428656362"/>
    <n v="10762793.251382913"/>
  </r>
  <r>
    <x v="14"/>
    <s v="Collin County Community College District"/>
    <m/>
    <n v="247834"/>
    <x v="8"/>
    <n v="0"/>
    <n v="0"/>
    <n v="0"/>
    <n v="0"/>
    <n v="0"/>
    <n v="0"/>
    <n v="0"/>
    <n v="0"/>
    <n v="0"/>
    <n v="0"/>
    <n v="0"/>
    <n v="0"/>
    <n v="0"/>
    <n v="0"/>
    <n v="0"/>
    <n v="0"/>
    <n v="0"/>
    <n v="0"/>
    <n v="0"/>
    <n v="0"/>
    <n v="0"/>
    <n v="0"/>
    <n v="0"/>
    <n v="0"/>
    <n v="0"/>
    <n v="0"/>
    <n v="0"/>
    <n v="0"/>
    <n v="0"/>
    <n v="0"/>
    <n v="0"/>
    <n v="0"/>
    <n v="0"/>
    <n v="0"/>
    <n v="0"/>
    <n v="0"/>
    <m/>
    <m/>
    <m/>
    <m/>
    <m/>
    <m/>
    <m/>
    <m/>
    <m/>
    <n v="0"/>
    <n v="412"/>
    <n v="395"/>
    <n v="3"/>
    <n v="1"/>
    <n v="0"/>
    <n v="0"/>
    <n v="2"/>
    <n v="2"/>
    <n v="0"/>
    <n v="0"/>
    <n v="0"/>
    <n v="0"/>
    <n v="0"/>
    <n v="0"/>
    <n v="0"/>
    <n v="0"/>
    <m/>
    <m/>
    <n v="25859320"/>
    <n v="25973950"/>
    <n v="0"/>
    <n v="0"/>
    <n v="0"/>
    <n v="0"/>
    <n v="0"/>
    <n v="0"/>
    <n v="0"/>
    <n v="0"/>
    <n v="0"/>
    <n v="0"/>
    <n v="3762"/>
    <n v="3589"/>
    <n v="0"/>
    <n v="0"/>
    <n v="0"/>
    <n v="0"/>
    <n v="0"/>
    <n v="0"/>
    <n v="0"/>
    <n v="0"/>
    <n v="0"/>
    <n v="0"/>
    <n v="6873.8224348750664"/>
    <n v="7237.0994706046249"/>
    <n v="0"/>
    <n v="0"/>
    <n v="0"/>
    <n v="0"/>
    <n v="0"/>
    <n v="0"/>
    <n v="0"/>
    <n v="0"/>
    <n v="0"/>
    <n v="0"/>
    <n v="61864.401913875598"/>
    <n v="65133.895235441625"/>
    <n v="61864.40191387559"/>
    <n v="65133.895235441625"/>
    <n v="0"/>
    <n v="0"/>
    <n v="0"/>
    <n v="0"/>
    <n v="0"/>
    <n v="0"/>
    <n v="0"/>
    <n v="0"/>
    <n v="0"/>
    <n v="0"/>
    <n v="417"/>
    <n v="398"/>
    <n v="417"/>
    <n v="398"/>
    <n v="0"/>
    <n v="0"/>
    <n v="0"/>
    <n v="0"/>
    <n v="0"/>
    <n v="0"/>
    <n v="0"/>
    <n v="0"/>
    <n v="0"/>
    <n v="0"/>
    <n v="25797455.598086122"/>
    <n v="25923290.303705767"/>
    <n v="25797455.598086122"/>
    <n v="25923290.303705767"/>
  </r>
  <r>
    <x v="14"/>
    <s v="Del Mar College "/>
    <m/>
    <n v="224350"/>
    <x v="8"/>
    <n v="0"/>
    <n v="74"/>
    <n v="87"/>
    <n v="0"/>
    <n v="0"/>
    <n v="0"/>
    <n v="0"/>
    <n v="7"/>
    <n v="7"/>
    <n v="0"/>
    <n v="59"/>
    <n v="49"/>
    <n v="0"/>
    <n v="0"/>
    <n v="0"/>
    <n v="0"/>
    <n v="7"/>
    <n v="8"/>
    <n v="0"/>
    <n v="57"/>
    <n v="61"/>
    <n v="0"/>
    <n v="0"/>
    <n v="0"/>
    <n v="0"/>
    <n v="3"/>
    <n v="3"/>
    <n v="0"/>
    <n v="89"/>
    <n v="97"/>
    <n v="0"/>
    <n v="0"/>
    <n v="0"/>
    <n v="0"/>
    <n v="3"/>
    <n v="0"/>
    <m/>
    <m/>
    <m/>
    <m/>
    <m/>
    <m/>
    <m/>
    <m/>
    <m/>
    <n v="0"/>
    <n v="1"/>
    <n v="1"/>
    <n v="0"/>
    <n v="0"/>
    <n v="0"/>
    <n v="0"/>
    <n v="7"/>
    <n v="7"/>
    <n v="6420355"/>
    <n v="7749189"/>
    <n v="4449598"/>
    <n v="4081181"/>
    <n v="3455064"/>
    <n v="3885660"/>
    <n v="4497388"/>
    <n v="4964602"/>
    <m/>
    <m/>
    <n v="433505"/>
    <n v="464738"/>
    <n v="750"/>
    <n v="867"/>
    <n v="615"/>
    <n v="537"/>
    <n v="549"/>
    <n v="585"/>
    <n v="837"/>
    <n v="873"/>
    <n v="0"/>
    <n v="0"/>
    <n v="93"/>
    <n v="93"/>
    <n v="8560.4733333333334"/>
    <n v="8937.9342560553632"/>
    <n v="7235.1186991869918"/>
    <n v="7599.9646182495344"/>
    <n v="6293.377049180328"/>
    <n v="6642.1538461538457"/>
    <n v="5373.223416965352"/>
    <n v="5686.8293241695301"/>
    <n v="0"/>
    <n v="0"/>
    <n v="4661.3440860215051"/>
    <n v="4997.1827956989246"/>
    <n v="77044.259999999995"/>
    <n v="80441.408304498269"/>
    <n v="65116.068292682925"/>
    <n v="68399.68156424581"/>
    <n v="56640.393442622953"/>
    <n v="59779.38461538461"/>
    <n v="48359.010752688169"/>
    <n v="51181.463917525769"/>
    <n v="0"/>
    <n v="0"/>
    <n v="41952.096774193546"/>
    <n v="44974.645161290318"/>
    <n v="60981.481880505889"/>
    <n v="64407.981270186821"/>
    <n v="81"/>
    <n v="94"/>
    <n v="66"/>
    <n v="57"/>
    <n v="60"/>
    <n v="64"/>
    <n v="92"/>
    <n v="97"/>
    <n v="0"/>
    <n v="0"/>
    <n v="8"/>
    <n v="8"/>
    <n v="307"/>
    <n v="320"/>
    <n v="6240585.0599999996"/>
    <n v="7561492.3806228377"/>
    <n v="4297660.5073170727"/>
    <n v="3898781.8491620109"/>
    <n v="3398423.6065573771"/>
    <n v="3825880.615384615"/>
    <n v="4449028.9892473118"/>
    <n v="4964602"/>
    <n v="0"/>
    <n v="0"/>
    <n v="335616.77419354836"/>
    <n v="359797.16129032255"/>
    <n v="18721314.937315308"/>
    <n v="20610554.006459784"/>
  </r>
  <r>
    <x v="14"/>
    <s v="Eastfield College  (DCCCD)"/>
    <m/>
    <n v="224572"/>
    <x v="8"/>
    <n v="0"/>
    <n v="0"/>
    <n v="0"/>
    <n v="0"/>
    <n v="0"/>
    <n v="0"/>
    <n v="0"/>
    <n v="0"/>
    <n v="0"/>
    <n v="0"/>
    <n v="0"/>
    <n v="0"/>
    <n v="0"/>
    <n v="0"/>
    <n v="0"/>
    <n v="0"/>
    <n v="0"/>
    <n v="0"/>
    <n v="0"/>
    <n v="0"/>
    <n v="0"/>
    <n v="0"/>
    <n v="0"/>
    <n v="0"/>
    <n v="0"/>
    <n v="0"/>
    <n v="0"/>
    <n v="0"/>
    <n v="131"/>
    <n v="0"/>
    <n v="0"/>
    <n v="0"/>
    <n v="0"/>
    <n v="0"/>
    <n v="0"/>
    <n v="0"/>
    <m/>
    <m/>
    <m/>
    <m/>
    <m/>
    <m/>
    <m/>
    <m/>
    <m/>
    <n v="0"/>
    <n v="0"/>
    <n v="134"/>
    <n v="0"/>
    <n v="0"/>
    <n v="0"/>
    <n v="0"/>
    <n v="0"/>
    <n v="0"/>
    <n v="0"/>
    <n v="0"/>
    <n v="0"/>
    <n v="0"/>
    <n v="0"/>
    <n v="0"/>
    <n v="8390799"/>
    <n v="0"/>
    <m/>
    <m/>
    <n v="0"/>
    <n v="8757955"/>
    <n v="0"/>
    <n v="0"/>
    <n v="0"/>
    <n v="0"/>
    <n v="0"/>
    <n v="0"/>
    <n v="1179"/>
    <n v="0"/>
    <n v="0"/>
    <n v="0"/>
    <n v="0"/>
    <n v="1206"/>
    <n v="0"/>
    <n v="0"/>
    <n v="0"/>
    <n v="0"/>
    <n v="0"/>
    <n v="0"/>
    <n v="7116.8778625954201"/>
    <n v="0"/>
    <n v="0"/>
    <n v="0"/>
    <n v="0"/>
    <n v="7261.9859038142622"/>
    <n v="0"/>
    <n v="0"/>
    <n v="0"/>
    <n v="0"/>
    <n v="0"/>
    <n v="0"/>
    <n v="64051.900763358783"/>
    <n v="0"/>
    <n v="0"/>
    <n v="0"/>
    <n v="0"/>
    <n v="65357.873134328358"/>
    <n v="64051.900763358775"/>
    <n v="65357.873134328358"/>
    <n v="0"/>
    <n v="0"/>
    <n v="0"/>
    <n v="0"/>
    <n v="0"/>
    <n v="0"/>
    <n v="131"/>
    <n v="0"/>
    <n v="0"/>
    <n v="0"/>
    <n v="0"/>
    <n v="134"/>
    <n v="131"/>
    <n v="134"/>
    <n v="0"/>
    <n v="0"/>
    <n v="0"/>
    <n v="0"/>
    <n v="0"/>
    <n v="0"/>
    <n v="8390799"/>
    <n v="0"/>
    <n v="0"/>
    <n v="0"/>
    <n v="0"/>
    <n v="8757955"/>
    <n v="8390799"/>
    <n v="8757955"/>
  </r>
  <r>
    <x v="14"/>
    <s v="El Centro College  (DCCCD)"/>
    <m/>
    <n v="224615"/>
    <x v="8"/>
    <n v="0"/>
    <n v="0"/>
    <n v="0"/>
    <n v="0"/>
    <n v="0"/>
    <n v="0"/>
    <n v="0"/>
    <n v="0"/>
    <n v="0"/>
    <n v="0"/>
    <n v="0"/>
    <n v="0"/>
    <n v="0"/>
    <n v="0"/>
    <n v="0"/>
    <n v="0"/>
    <n v="0"/>
    <n v="0"/>
    <n v="0"/>
    <n v="0"/>
    <n v="0"/>
    <n v="0"/>
    <n v="0"/>
    <n v="0"/>
    <n v="0"/>
    <n v="0"/>
    <n v="0"/>
    <n v="0"/>
    <n v="149"/>
    <n v="0"/>
    <n v="0"/>
    <n v="0"/>
    <n v="0"/>
    <n v="0"/>
    <n v="0"/>
    <n v="0"/>
    <m/>
    <m/>
    <m/>
    <m/>
    <m/>
    <m/>
    <m/>
    <m/>
    <m/>
    <n v="0"/>
    <n v="0"/>
    <n v="160"/>
    <n v="0"/>
    <n v="0"/>
    <n v="0"/>
    <n v="0"/>
    <n v="0"/>
    <n v="0"/>
    <n v="0"/>
    <n v="0"/>
    <n v="0"/>
    <n v="0"/>
    <n v="0"/>
    <n v="0"/>
    <n v="8744341"/>
    <n v="0"/>
    <m/>
    <m/>
    <n v="0"/>
    <n v="9611616"/>
    <n v="0"/>
    <n v="0"/>
    <n v="0"/>
    <n v="0"/>
    <n v="0"/>
    <n v="0"/>
    <n v="1341"/>
    <n v="0"/>
    <n v="0"/>
    <n v="0"/>
    <n v="0"/>
    <n v="1440"/>
    <n v="0"/>
    <n v="0"/>
    <n v="0"/>
    <n v="0"/>
    <n v="0"/>
    <n v="0"/>
    <n v="6520.7613721103653"/>
    <n v="0"/>
    <n v="0"/>
    <n v="0"/>
    <n v="0"/>
    <n v="6674.7333333333336"/>
    <n v="0"/>
    <n v="0"/>
    <n v="0"/>
    <n v="0"/>
    <n v="0"/>
    <n v="0"/>
    <n v="58686.852348993285"/>
    <n v="0"/>
    <n v="0"/>
    <n v="0"/>
    <n v="0"/>
    <n v="60072.600000000006"/>
    <n v="58686.852348993285"/>
    <n v="60072.6"/>
    <n v="0"/>
    <n v="0"/>
    <n v="0"/>
    <n v="0"/>
    <n v="0"/>
    <n v="0"/>
    <n v="149"/>
    <n v="0"/>
    <n v="0"/>
    <n v="0"/>
    <n v="0"/>
    <n v="160"/>
    <n v="149"/>
    <n v="160"/>
    <n v="0"/>
    <n v="0"/>
    <n v="0"/>
    <n v="0"/>
    <n v="0"/>
    <n v="0"/>
    <n v="8744341"/>
    <n v="0"/>
    <n v="0"/>
    <n v="0"/>
    <n v="0"/>
    <n v="9611616"/>
    <n v="8744341"/>
    <n v="9611616"/>
  </r>
  <r>
    <x v="14"/>
    <s v="El Paso County Community College District"/>
    <m/>
    <n v="224642"/>
    <x v="8"/>
    <n v="0"/>
    <n v="200"/>
    <n v="187"/>
    <n v="0"/>
    <n v="0"/>
    <n v="0"/>
    <n v="0"/>
    <n v="0"/>
    <n v="0"/>
    <n v="0"/>
    <n v="29"/>
    <n v="33"/>
    <n v="0"/>
    <n v="0"/>
    <n v="0"/>
    <n v="0"/>
    <n v="0"/>
    <n v="0"/>
    <n v="0"/>
    <n v="90"/>
    <n v="100"/>
    <n v="0"/>
    <n v="0"/>
    <n v="0"/>
    <n v="0"/>
    <n v="0"/>
    <n v="0"/>
    <n v="0"/>
    <n v="0"/>
    <n v="0"/>
    <n v="0"/>
    <n v="0"/>
    <n v="0"/>
    <n v="0"/>
    <n v="0"/>
    <n v="0"/>
    <m/>
    <m/>
    <m/>
    <m/>
    <m/>
    <m/>
    <m/>
    <m/>
    <m/>
    <n v="0"/>
    <n v="73"/>
    <n v="69"/>
    <n v="0"/>
    <n v="0"/>
    <n v="0"/>
    <n v="0"/>
    <n v="29"/>
    <n v="23"/>
    <n v="12245160"/>
    <n v="11776930"/>
    <n v="1381014"/>
    <n v="1622112"/>
    <n v="4102183"/>
    <n v="4584746"/>
    <n v="0"/>
    <n v="0"/>
    <m/>
    <m/>
    <n v="4594801"/>
    <n v="4109782"/>
    <n v="1800"/>
    <n v="1683"/>
    <n v="261"/>
    <n v="297"/>
    <n v="810"/>
    <n v="900"/>
    <n v="0"/>
    <n v="0"/>
    <n v="0"/>
    <n v="0"/>
    <n v="1005"/>
    <n v="897"/>
    <n v="6802.8666666666668"/>
    <n v="6997.581699346405"/>
    <n v="5291.2413793103451"/>
    <n v="5461.6565656565654"/>
    <n v="5064.4234567901231"/>
    <n v="5094.1622222222222"/>
    <n v="0"/>
    <n v="0"/>
    <n v="0"/>
    <n v="0"/>
    <n v="4571.941293532338"/>
    <n v="4581.6967670011145"/>
    <n v="61225.8"/>
    <n v="62978.235294117643"/>
    <n v="47621.172413793109"/>
    <n v="49154.909090909088"/>
    <n v="45579.811111111107"/>
    <n v="45847.46"/>
    <n v="0"/>
    <n v="0"/>
    <n v="0"/>
    <n v="0"/>
    <n v="41147.471641791039"/>
    <n v="41235.27090301003"/>
    <n v="52079.332796823481"/>
    <n v="52857.846900672143"/>
    <n v="200"/>
    <n v="187"/>
    <n v="29"/>
    <n v="33"/>
    <n v="90"/>
    <n v="100"/>
    <n v="0"/>
    <n v="0"/>
    <n v="0"/>
    <n v="0"/>
    <n v="102"/>
    <n v="92"/>
    <n v="421"/>
    <n v="412"/>
    <n v="12245160"/>
    <n v="11776930"/>
    <n v="1381014.0000000002"/>
    <n v="1622112"/>
    <n v="4102182.9999999995"/>
    <n v="4584746"/>
    <n v="0"/>
    <n v="0"/>
    <n v="0"/>
    <n v="0"/>
    <n v="4197042.1074626856"/>
    <n v="3793644.923076923"/>
    <n v="21925399.107462686"/>
    <n v="21777432.923076924"/>
  </r>
  <r>
    <x v="14"/>
    <s v="Houston Community College"/>
    <m/>
    <n v="225423"/>
    <x v="8"/>
    <n v="0"/>
    <n v="0"/>
    <n v="0"/>
    <n v="0"/>
    <n v="0"/>
    <n v="0"/>
    <n v="0"/>
    <n v="0"/>
    <n v="0"/>
    <n v="0"/>
    <n v="0"/>
    <n v="0"/>
    <n v="0"/>
    <n v="0"/>
    <n v="0"/>
    <n v="0"/>
    <n v="0"/>
    <n v="0"/>
    <n v="0"/>
    <n v="0"/>
    <n v="0"/>
    <n v="0"/>
    <n v="0"/>
    <n v="0"/>
    <n v="0"/>
    <n v="0"/>
    <n v="0"/>
    <n v="0"/>
    <n v="116"/>
    <n v="113"/>
    <n v="590"/>
    <n v="495"/>
    <n v="0"/>
    <n v="0"/>
    <n v="112"/>
    <n v="222"/>
    <m/>
    <m/>
    <m/>
    <m/>
    <m/>
    <m/>
    <m/>
    <m/>
    <m/>
    <n v="0"/>
    <n v="0"/>
    <n v="0"/>
    <n v="0"/>
    <n v="0"/>
    <n v="0"/>
    <n v="0"/>
    <n v="0"/>
    <n v="0"/>
    <n v="0"/>
    <n v="0"/>
    <n v="0"/>
    <n v="0"/>
    <n v="0"/>
    <n v="0"/>
    <n v="57708481"/>
    <n v="61880156"/>
    <m/>
    <m/>
    <n v="0"/>
    <n v="0"/>
    <n v="0"/>
    <n v="0"/>
    <n v="0"/>
    <n v="0"/>
    <n v="0"/>
    <n v="0"/>
    <n v="8288"/>
    <n v="8631"/>
    <n v="0"/>
    <n v="0"/>
    <n v="0"/>
    <n v="0"/>
    <n v="0"/>
    <n v="0"/>
    <n v="0"/>
    <n v="0"/>
    <n v="0"/>
    <n v="0"/>
    <n v="6962.8958735521237"/>
    <n v="7169.523346078091"/>
    <n v="0"/>
    <n v="0"/>
    <n v="0"/>
    <n v="0"/>
    <n v="0"/>
    <n v="0"/>
    <n v="0"/>
    <n v="0"/>
    <n v="0"/>
    <n v="0"/>
    <n v="62666.062861969112"/>
    <n v="64525.710114702815"/>
    <n v="0"/>
    <n v="0"/>
    <n v="0"/>
    <n v="0"/>
    <n v="62666.06286196912"/>
    <n v="64525.710114702815"/>
    <n v="0"/>
    <n v="0"/>
    <n v="0"/>
    <n v="0"/>
    <n v="0"/>
    <n v="0"/>
    <n v="818"/>
    <n v="830"/>
    <n v="0"/>
    <n v="0"/>
    <n v="0"/>
    <n v="0"/>
    <n v="818"/>
    <n v="830"/>
    <n v="0"/>
    <n v="0"/>
    <n v="0"/>
    <n v="0"/>
    <n v="0"/>
    <n v="0"/>
    <n v="51260839.421090737"/>
    <n v="53556339.395203337"/>
    <n v="0"/>
    <n v="0"/>
    <n v="0"/>
    <n v="0"/>
    <n v="51260839.421090737"/>
    <n v="53556339.395203337"/>
  </r>
  <r>
    <x v="14"/>
    <s v="Kilgore College "/>
    <m/>
    <n v="226019"/>
    <x v="7"/>
    <n v="0"/>
    <n v="0"/>
    <n v="0"/>
    <n v="0"/>
    <n v="0"/>
    <n v="0"/>
    <n v="0"/>
    <n v="0"/>
    <n v="0"/>
    <n v="0"/>
    <n v="0"/>
    <n v="0"/>
    <n v="0"/>
    <n v="0"/>
    <n v="0"/>
    <n v="0"/>
    <n v="0"/>
    <n v="0"/>
    <n v="0"/>
    <n v="0"/>
    <n v="0"/>
    <n v="0"/>
    <n v="0"/>
    <n v="0"/>
    <n v="0"/>
    <n v="0"/>
    <n v="0"/>
    <n v="0"/>
    <n v="88"/>
    <n v="76"/>
    <n v="2"/>
    <n v="2"/>
    <n v="29"/>
    <n v="30"/>
    <n v="29"/>
    <n v="33"/>
    <m/>
    <m/>
    <m/>
    <m/>
    <m/>
    <m/>
    <m/>
    <m/>
    <m/>
    <n v="0"/>
    <n v="0"/>
    <n v="0"/>
    <n v="0"/>
    <n v="0"/>
    <n v="0"/>
    <n v="0"/>
    <n v="0"/>
    <n v="0"/>
    <n v="0"/>
    <n v="0"/>
    <n v="0"/>
    <n v="0"/>
    <n v="0"/>
    <n v="0"/>
    <n v="8503968"/>
    <n v="8049976"/>
    <m/>
    <m/>
    <n v="0"/>
    <n v="0"/>
    <n v="0"/>
    <n v="0"/>
    <n v="0"/>
    <n v="0"/>
    <n v="0"/>
    <n v="0"/>
    <n v="1479"/>
    <n v="1430"/>
    <n v="0"/>
    <n v="0"/>
    <n v="0"/>
    <n v="0"/>
    <n v="0"/>
    <n v="0"/>
    <n v="0"/>
    <n v="0"/>
    <n v="0"/>
    <n v="0"/>
    <n v="5749.8093306288029"/>
    <n v="5629.3538461538465"/>
    <n v="0"/>
    <n v="0"/>
    <n v="0"/>
    <n v="0"/>
    <n v="0"/>
    <n v="0"/>
    <n v="0"/>
    <n v="0"/>
    <n v="0"/>
    <n v="0"/>
    <n v="51748.283975659229"/>
    <n v="50664.18461538462"/>
    <n v="0"/>
    <n v="0"/>
    <n v="0"/>
    <n v="0"/>
    <n v="51748.283975659229"/>
    <n v="50664.18461538462"/>
    <n v="0"/>
    <n v="0"/>
    <n v="0"/>
    <n v="0"/>
    <n v="0"/>
    <n v="0"/>
    <n v="148"/>
    <n v="141"/>
    <n v="0"/>
    <n v="0"/>
    <n v="0"/>
    <n v="0"/>
    <n v="148"/>
    <n v="141"/>
    <n v="0"/>
    <n v="0"/>
    <n v="0"/>
    <n v="0"/>
    <n v="0"/>
    <n v="0"/>
    <n v="7658746.0283975657"/>
    <n v="7143650.0307692317"/>
    <n v="0"/>
    <n v="0"/>
    <n v="0"/>
    <n v="0"/>
    <n v="7658746.0283975657"/>
    <n v="7143650.0307692317"/>
  </r>
  <r>
    <x v="14"/>
    <s v="Laredo Community College "/>
    <m/>
    <n v="226134"/>
    <x v="8"/>
    <n v="0"/>
    <n v="0"/>
    <n v="0"/>
    <n v="0"/>
    <n v="0"/>
    <n v="0"/>
    <n v="0"/>
    <n v="0"/>
    <n v="0"/>
    <n v="0"/>
    <n v="0"/>
    <n v="0"/>
    <n v="0"/>
    <n v="0"/>
    <n v="0"/>
    <n v="0"/>
    <n v="0"/>
    <n v="0"/>
    <n v="0"/>
    <n v="0"/>
    <n v="0"/>
    <n v="0"/>
    <n v="0"/>
    <n v="0"/>
    <n v="0"/>
    <n v="0"/>
    <n v="0"/>
    <n v="1"/>
    <n v="152"/>
    <n v="153"/>
    <n v="0"/>
    <n v="0"/>
    <n v="13"/>
    <n v="16"/>
    <n v="12"/>
    <n v="11"/>
    <m/>
    <m/>
    <m/>
    <m/>
    <m/>
    <m/>
    <m/>
    <m/>
    <m/>
    <n v="0"/>
    <n v="0"/>
    <n v="0"/>
    <n v="0"/>
    <n v="0"/>
    <n v="0"/>
    <n v="0"/>
    <n v="0"/>
    <n v="0"/>
    <n v="0"/>
    <n v="0"/>
    <n v="0"/>
    <n v="0"/>
    <n v="0"/>
    <n v="0"/>
    <n v="10853125"/>
    <n v="11066184"/>
    <m/>
    <m/>
    <n v="0"/>
    <n v="0"/>
    <n v="0"/>
    <n v="0"/>
    <n v="0"/>
    <n v="0"/>
    <n v="0"/>
    <n v="0"/>
    <n v="1655"/>
    <n v="1685"/>
    <n v="0"/>
    <n v="0"/>
    <n v="0"/>
    <n v="0"/>
    <n v="0"/>
    <n v="0"/>
    <n v="0"/>
    <n v="0"/>
    <n v="0"/>
    <n v="0"/>
    <n v="6557.7794561933533"/>
    <n v="6567.4682492581605"/>
    <n v="0"/>
    <n v="0"/>
    <n v="0"/>
    <n v="0"/>
    <n v="0"/>
    <n v="0"/>
    <n v="0"/>
    <n v="0"/>
    <n v="0"/>
    <n v="0"/>
    <n v="59020.015105740182"/>
    <n v="59107.214243323448"/>
    <n v="0"/>
    <n v="0"/>
    <n v="0"/>
    <n v="0"/>
    <n v="59020.015105740182"/>
    <n v="59107.214243323448"/>
    <n v="0"/>
    <n v="0"/>
    <n v="0"/>
    <n v="0"/>
    <n v="0"/>
    <n v="0"/>
    <n v="177"/>
    <n v="180"/>
    <n v="0"/>
    <n v="0"/>
    <n v="0"/>
    <n v="0"/>
    <n v="177"/>
    <n v="180"/>
    <n v="0"/>
    <n v="0"/>
    <n v="0"/>
    <n v="0"/>
    <n v="0"/>
    <n v="0"/>
    <n v="10446542.673716012"/>
    <n v="10639298.563798221"/>
    <n v="0"/>
    <n v="0"/>
    <n v="0"/>
    <n v="0"/>
    <n v="10446542.673716012"/>
    <n v="10639298.563798221"/>
  </r>
  <r>
    <x v="14"/>
    <s v="Lone Star College System District"/>
    <m/>
    <n v="227182"/>
    <x v="8"/>
    <n v="0"/>
    <n v="51"/>
    <n v="55"/>
    <n v="417"/>
    <n v="442"/>
    <n v="0"/>
    <n v="0"/>
    <n v="69"/>
    <n v="42"/>
    <n v="0"/>
    <n v="8"/>
    <n v="9"/>
    <n v="132"/>
    <n v="171"/>
    <n v="0"/>
    <n v="0"/>
    <n v="12"/>
    <n v="27"/>
    <n v="0"/>
    <n v="4"/>
    <n v="4"/>
    <n v="81"/>
    <n v="69"/>
    <n v="0"/>
    <n v="0"/>
    <n v="17"/>
    <n v="11"/>
    <n v="0"/>
    <n v="11"/>
    <n v="16"/>
    <n v="0"/>
    <n v="1"/>
    <n v="0"/>
    <n v="0"/>
    <n v="7"/>
    <n v="37"/>
    <m/>
    <m/>
    <m/>
    <m/>
    <m/>
    <m/>
    <m/>
    <m/>
    <m/>
    <n v="0"/>
    <n v="0"/>
    <n v="0"/>
    <n v="0"/>
    <n v="0"/>
    <n v="0"/>
    <n v="0"/>
    <n v="0"/>
    <n v="0"/>
    <n v="38102089"/>
    <n v="41417652"/>
    <n v="9838018"/>
    <n v="13336640"/>
    <n v="6339748"/>
    <n v="5185342"/>
    <n v="789053"/>
    <n v="3055207"/>
    <m/>
    <m/>
    <n v="0"/>
    <n v="0"/>
    <n v="5457"/>
    <n v="5419"/>
    <n v="1536"/>
    <n v="2115"/>
    <n v="1050"/>
    <n v="858"/>
    <n v="183"/>
    <n v="598"/>
    <n v="0"/>
    <n v="0"/>
    <n v="0"/>
    <n v="0"/>
    <n v="6982.2409748946311"/>
    <n v="7643.0433659346745"/>
    <n v="6404.959635416667"/>
    <n v="6305.7399527186762"/>
    <n v="6037.8552380952378"/>
    <n v="6043.5221445221441"/>
    <n v="4311.7650273224044"/>
    <n v="5109.0418060200673"/>
    <n v="0"/>
    <n v="0"/>
    <n v="0"/>
    <n v="0"/>
    <n v="62840.168774051679"/>
    <n v="68787.390293412071"/>
    <n v="57644.63671875"/>
    <n v="56751.659574468089"/>
    <n v="54340.697142857141"/>
    <n v="54391.6993006993"/>
    <n v="38805.885245901642"/>
    <n v="45981.376254180606"/>
    <n v="0"/>
    <n v="0"/>
    <n v="0"/>
    <n v="0"/>
    <n v="60257.617374429428"/>
    <n v="63208.024840552607"/>
    <n v="537"/>
    <n v="539"/>
    <n v="152"/>
    <n v="207"/>
    <n v="102"/>
    <n v="84"/>
    <n v="18"/>
    <n v="54"/>
    <n v="0"/>
    <n v="0"/>
    <n v="0"/>
    <n v="0"/>
    <n v="809"/>
    <n v="884"/>
    <n v="33745170.631665751"/>
    <n v="37076403.368149109"/>
    <n v="8761984.78125"/>
    <n v="11747593.531914894"/>
    <n v="5542751.1085714288"/>
    <n v="4568902.7412587414"/>
    <n v="698505.93442622956"/>
    <n v="2482994.3177257529"/>
    <n v="0"/>
    <n v="0"/>
    <n v="0"/>
    <n v="0"/>
    <n v="48748412.45591341"/>
    <n v="55875893.959048502"/>
  </r>
  <r>
    <x v="14"/>
    <s v="McLennan Community College "/>
    <m/>
    <n v="226578"/>
    <x v="8"/>
    <n v="0"/>
    <n v="103"/>
    <n v="111"/>
    <n v="0"/>
    <n v="0"/>
    <n v="1"/>
    <n v="0"/>
    <n v="6"/>
    <n v="9"/>
    <n v="0"/>
    <n v="46"/>
    <n v="35"/>
    <n v="0"/>
    <n v="0"/>
    <n v="1"/>
    <n v="1"/>
    <n v="7"/>
    <n v="6"/>
    <n v="0"/>
    <n v="33"/>
    <n v="34"/>
    <n v="0"/>
    <n v="0"/>
    <n v="1"/>
    <n v="1"/>
    <n v="8"/>
    <n v="7"/>
    <n v="0"/>
    <n v="18"/>
    <n v="14"/>
    <n v="0"/>
    <n v="0"/>
    <n v="0"/>
    <n v="0"/>
    <n v="0"/>
    <n v="0"/>
    <m/>
    <m/>
    <m/>
    <m/>
    <m/>
    <m/>
    <m/>
    <m/>
    <m/>
    <n v="0"/>
    <n v="0"/>
    <n v="0"/>
    <n v="0"/>
    <n v="0"/>
    <n v="0"/>
    <n v="0"/>
    <n v="0"/>
    <n v="0"/>
    <n v="7731756"/>
    <n v="8634708"/>
    <n v="3255060"/>
    <n v="2569029"/>
    <n v="2339605"/>
    <n v="2437216"/>
    <n v="992454"/>
    <n v="795245"/>
    <m/>
    <m/>
    <n v="0"/>
    <n v="0"/>
    <n v="1010"/>
    <n v="1107"/>
    <n v="509"/>
    <n v="398"/>
    <n v="404"/>
    <n v="401"/>
    <n v="162"/>
    <n v="126"/>
    <n v="0"/>
    <n v="0"/>
    <n v="0"/>
    <n v="0"/>
    <n v="7655.2039603960393"/>
    <n v="7800.0975609756097"/>
    <n v="6395.0098231827114"/>
    <n v="6454.8467336683416"/>
    <n v="5791.1014851485152"/>
    <n v="6077.845386533666"/>
    <n v="6126.2592592592591"/>
    <n v="6311.4682539682535"/>
    <n v="0"/>
    <n v="0"/>
    <n v="0"/>
    <n v="0"/>
    <n v="68896.835643564351"/>
    <n v="70200.878048780491"/>
    <n v="57555.088408644406"/>
    <n v="58093.620603015072"/>
    <n v="52119.913366336637"/>
    <n v="54700.608478802991"/>
    <n v="55136.333333333328"/>
    <n v="56803.214285714283"/>
    <n v="0"/>
    <n v="0"/>
    <n v="0"/>
    <n v="0"/>
    <n v="61911.236858236676"/>
    <n v="64021.596271972558"/>
    <n v="110"/>
    <n v="120"/>
    <n v="54"/>
    <n v="42"/>
    <n v="42"/>
    <n v="42"/>
    <n v="18"/>
    <n v="14"/>
    <n v="0"/>
    <n v="0"/>
    <n v="0"/>
    <n v="0"/>
    <n v="224"/>
    <n v="218"/>
    <n v="7578651.9207920786"/>
    <n v="8424105.3658536598"/>
    <n v="3107974.7740667979"/>
    <n v="2439932.0653266329"/>
    <n v="2189036.3613861389"/>
    <n v="2297425.5561097255"/>
    <n v="992453.99999999988"/>
    <n v="795245"/>
    <n v="0"/>
    <n v="0"/>
    <n v="0"/>
    <n v="0"/>
    <n v="13868117.056245016"/>
    <n v="13956707.987290017"/>
  </r>
  <r>
    <x v="14"/>
    <s v="Navarro College "/>
    <m/>
    <n v="227146"/>
    <x v="8"/>
    <n v="0"/>
    <n v="31"/>
    <n v="28"/>
    <n v="1"/>
    <n v="1"/>
    <n v="0"/>
    <n v="0"/>
    <n v="1"/>
    <n v="0"/>
    <n v="0"/>
    <n v="53"/>
    <n v="59"/>
    <n v="6"/>
    <n v="6"/>
    <n v="9"/>
    <n v="8"/>
    <n v="10"/>
    <n v="9"/>
    <n v="0"/>
    <n v="5"/>
    <n v="4"/>
    <n v="2"/>
    <n v="2"/>
    <n v="9"/>
    <n v="8"/>
    <n v="6"/>
    <n v="6"/>
    <n v="0"/>
    <n v="0"/>
    <n v="0"/>
    <n v="0"/>
    <n v="0"/>
    <n v="0"/>
    <n v="0"/>
    <n v="0"/>
    <n v="0"/>
    <m/>
    <m/>
    <m/>
    <m/>
    <m/>
    <m/>
    <m/>
    <m/>
    <m/>
    <n v="0"/>
    <n v="0"/>
    <n v="0"/>
    <n v="0"/>
    <n v="4"/>
    <n v="0"/>
    <n v="0"/>
    <n v="0"/>
    <n v="1"/>
    <n v="2140481"/>
    <n v="1896809"/>
    <n v="4541272"/>
    <n v="4686254"/>
    <n v="1343987"/>
    <n v="1226946"/>
    <n v="0"/>
    <n v="0"/>
    <m/>
    <m/>
    <n v="0"/>
    <n v="168500"/>
    <n v="301"/>
    <n v="262"/>
    <n v="756"/>
    <n v="787"/>
    <n v="236"/>
    <n v="216"/>
    <n v="0"/>
    <n v="0"/>
    <n v="0"/>
    <n v="0"/>
    <n v="0"/>
    <n v="52"/>
    <n v="7111.2325581395353"/>
    <n v="7239.7290076335876"/>
    <n v="6006.9735449735454"/>
    <n v="5954.5794155019057"/>
    <n v="5694.8601694915251"/>
    <n v="5680.3055555555557"/>
    <n v="0"/>
    <n v="0"/>
    <n v="0"/>
    <n v="0"/>
    <n v="0"/>
    <n v="3240.3846153846152"/>
    <n v="64001.093023255817"/>
    <n v="65157.561068702285"/>
    <n v="54062.761904761908"/>
    <n v="53591.214739517149"/>
    <n v="51253.741525423728"/>
    <n v="51122.75"/>
    <n v="0"/>
    <n v="0"/>
    <n v="0"/>
    <n v="0"/>
    <n v="0"/>
    <n v="29163.461538461539"/>
    <n v="56064.013623294682"/>
    <n v="54796.479318566773"/>
    <n v="33"/>
    <n v="29"/>
    <n v="78"/>
    <n v="82"/>
    <n v="22"/>
    <n v="20"/>
    <n v="0"/>
    <n v="0"/>
    <n v="0"/>
    <n v="0"/>
    <n v="0"/>
    <n v="5"/>
    <n v="133"/>
    <n v="136"/>
    <n v="2112036.0697674421"/>
    <n v="1889569.2709923664"/>
    <n v="4216895.4285714291"/>
    <n v="4394479.6086404063"/>
    <n v="1127582.3135593219"/>
    <n v="1022455"/>
    <n v="0"/>
    <n v="0"/>
    <n v="0"/>
    <n v="0"/>
    <n v="0"/>
    <n v="145817.30769230769"/>
    <n v="7456513.8118981924"/>
    <n v="7452321.1873250809"/>
  </r>
  <r>
    <x v="14"/>
    <s v="North Central Texas Community College"/>
    <m/>
    <n v="224110"/>
    <x v="8"/>
    <n v="0"/>
    <n v="0"/>
    <n v="0"/>
    <n v="0"/>
    <n v="0"/>
    <n v="0"/>
    <n v="0"/>
    <n v="0"/>
    <n v="0"/>
    <n v="0"/>
    <n v="0"/>
    <n v="0"/>
    <n v="0"/>
    <n v="0"/>
    <n v="0"/>
    <n v="0"/>
    <n v="0"/>
    <n v="0"/>
    <n v="0"/>
    <n v="0"/>
    <n v="0"/>
    <n v="0"/>
    <n v="0"/>
    <n v="0"/>
    <n v="0"/>
    <n v="0"/>
    <n v="0"/>
    <n v="0"/>
    <n v="0"/>
    <n v="0"/>
    <n v="0"/>
    <n v="0"/>
    <n v="0"/>
    <n v="0"/>
    <n v="0"/>
    <n v="0"/>
    <m/>
    <m/>
    <m/>
    <m/>
    <m/>
    <m/>
    <m/>
    <m/>
    <m/>
    <n v="0"/>
    <n v="106"/>
    <n v="123"/>
    <n v="3"/>
    <n v="5"/>
    <n v="42"/>
    <n v="20"/>
    <n v="1"/>
    <n v="0"/>
    <n v="0"/>
    <n v="0"/>
    <n v="0"/>
    <n v="0"/>
    <n v="0"/>
    <n v="0"/>
    <n v="0"/>
    <n v="0"/>
    <m/>
    <m/>
    <n v="8483935"/>
    <n v="7902135"/>
    <n v="0"/>
    <n v="0"/>
    <n v="0"/>
    <n v="0"/>
    <n v="0"/>
    <n v="0"/>
    <n v="0"/>
    <n v="0"/>
    <n v="0"/>
    <n v="0"/>
    <n v="1458"/>
    <n v="1377"/>
    <n v="0"/>
    <n v="0"/>
    <n v="0"/>
    <n v="0"/>
    <n v="0"/>
    <n v="0"/>
    <n v="0"/>
    <n v="0"/>
    <n v="0"/>
    <n v="0"/>
    <n v="5818.8854595336079"/>
    <n v="5738.660130718954"/>
    <n v="0"/>
    <n v="0"/>
    <n v="0"/>
    <n v="0"/>
    <n v="0"/>
    <n v="0"/>
    <n v="0"/>
    <n v="0"/>
    <n v="0"/>
    <n v="0"/>
    <n v="52369.969135802472"/>
    <n v="51647.941176470587"/>
    <n v="52369.969135802472"/>
    <n v="51647.941176470587"/>
    <n v="0"/>
    <n v="0"/>
    <n v="0"/>
    <n v="0"/>
    <n v="0"/>
    <n v="0"/>
    <n v="0"/>
    <n v="0"/>
    <n v="0"/>
    <n v="0"/>
    <n v="152"/>
    <n v="148"/>
    <n v="152"/>
    <n v="148"/>
    <n v="0"/>
    <n v="0"/>
    <n v="0"/>
    <n v="0"/>
    <n v="0"/>
    <n v="0"/>
    <n v="0"/>
    <n v="0"/>
    <n v="0"/>
    <n v="0"/>
    <n v="7960235.3086419757"/>
    <n v="7643895.2941176472"/>
    <n v="7960235.3086419757"/>
    <n v="7643895.2941176472"/>
  </r>
  <r>
    <x v="14"/>
    <s v="North Lake College  (DCCCD)"/>
    <m/>
    <n v="227191"/>
    <x v="8"/>
    <n v="0"/>
    <n v="0"/>
    <n v="0"/>
    <n v="0"/>
    <n v="0"/>
    <n v="0"/>
    <n v="0"/>
    <n v="0"/>
    <n v="0"/>
    <n v="0"/>
    <n v="0"/>
    <n v="0"/>
    <n v="0"/>
    <n v="0"/>
    <n v="0"/>
    <n v="0"/>
    <n v="0"/>
    <n v="0"/>
    <n v="0"/>
    <n v="0"/>
    <n v="0"/>
    <n v="0"/>
    <n v="0"/>
    <n v="0"/>
    <n v="0"/>
    <n v="0"/>
    <n v="0"/>
    <n v="0"/>
    <n v="0"/>
    <n v="0"/>
    <n v="0"/>
    <n v="0"/>
    <n v="0"/>
    <n v="0"/>
    <n v="0"/>
    <n v="0"/>
    <m/>
    <m/>
    <m/>
    <m/>
    <m/>
    <m/>
    <m/>
    <m/>
    <m/>
    <n v="0"/>
    <n v="115"/>
    <n v="113"/>
    <n v="0"/>
    <n v="0"/>
    <n v="0"/>
    <n v="0"/>
    <n v="0"/>
    <n v="0"/>
    <n v="0"/>
    <n v="0"/>
    <n v="0"/>
    <n v="0"/>
    <n v="0"/>
    <n v="0"/>
    <n v="0"/>
    <n v="0"/>
    <m/>
    <m/>
    <n v="7293555"/>
    <n v="7424664"/>
    <n v="0"/>
    <n v="0"/>
    <n v="0"/>
    <n v="0"/>
    <n v="0"/>
    <n v="0"/>
    <n v="0"/>
    <n v="0"/>
    <n v="0"/>
    <n v="0"/>
    <n v="1035"/>
    <n v="1017"/>
    <n v="0"/>
    <n v="0"/>
    <n v="0"/>
    <n v="0"/>
    <n v="0"/>
    <n v="0"/>
    <n v="0"/>
    <n v="0"/>
    <n v="0"/>
    <n v="0"/>
    <n v="7046.913043478261"/>
    <n v="7300.5545722713869"/>
    <n v="0"/>
    <n v="0"/>
    <n v="0"/>
    <n v="0"/>
    <n v="0"/>
    <n v="0"/>
    <n v="0"/>
    <n v="0"/>
    <n v="0"/>
    <n v="0"/>
    <n v="63422.217391304352"/>
    <n v="65704.991150442482"/>
    <n v="63422.217391304344"/>
    <n v="65704.991150442482"/>
    <n v="0"/>
    <n v="0"/>
    <n v="0"/>
    <n v="0"/>
    <n v="0"/>
    <n v="0"/>
    <n v="0"/>
    <n v="0"/>
    <n v="0"/>
    <n v="0"/>
    <n v="115"/>
    <n v="113"/>
    <n v="115"/>
    <n v="113"/>
    <n v="0"/>
    <n v="0"/>
    <n v="0"/>
    <n v="0"/>
    <n v="0"/>
    <n v="0"/>
    <n v="0"/>
    <n v="0"/>
    <n v="0"/>
    <n v="0"/>
    <n v="7293555"/>
    <n v="7424664"/>
    <n v="7293555"/>
    <n v="7424664"/>
  </r>
  <r>
    <x v="14"/>
    <s v="Northwest Vista College (ACCD)"/>
    <m/>
    <n v="420398"/>
    <x v="8"/>
    <n v="0"/>
    <n v="20"/>
    <n v="25"/>
    <n v="0"/>
    <n v="0"/>
    <n v="0"/>
    <n v="0"/>
    <n v="0"/>
    <n v="0"/>
    <n v="0"/>
    <n v="36"/>
    <n v="32"/>
    <n v="3"/>
    <n v="0"/>
    <n v="0"/>
    <n v="0"/>
    <n v="0"/>
    <n v="4"/>
    <n v="0"/>
    <n v="27"/>
    <n v="12"/>
    <n v="0"/>
    <n v="0"/>
    <n v="0"/>
    <n v="0"/>
    <n v="0"/>
    <n v="0"/>
    <n v="0"/>
    <n v="64"/>
    <n v="88"/>
    <n v="5"/>
    <n v="0"/>
    <n v="0"/>
    <n v="0"/>
    <n v="0"/>
    <n v="3"/>
    <m/>
    <m/>
    <m/>
    <m/>
    <m/>
    <m/>
    <m/>
    <m/>
    <m/>
    <n v="31"/>
    <n v="20"/>
    <n v="0"/>
    <n v="0"/>
    <n v="0"/>
    <n v="0"/>
    <n v="0"/>
    <n v="0"/>
    <n v="0"/>
    <n v="1376564"/>
    <n v="1811726"/>
    <n v="2390291"/>
    <n v="2369464"/>
    <n v="1493392"/>
    <n v="711401"/>
    <n v="3507256"/>
    <n v="4958208"/>
    <m/>
    <m/>
    <n v="505329"/>
    <n v="0"/>
    <n v="180"/>
    <n v="225"/>
    <n v="354"/>
    <n v="336"/>
    <n v="243"/>
    <n v="108"/>
    <n v="626"/>
    <n v="828"/>
    <n v="0"/>
    <n v="0"/>
    <n v="180"/>
    <n v="0"/>
    <n v="7647.5777777777776"/>
    <n v="8052.1155555555551"/>
    <n v="6752.2344632768363"/>
    <n v="7051.9761904761908"/>
    <n v="6145.6460905349795"/>
    <n v="6587.0462962962965"/>
    <n v="5602.6453674121403"/>
    <n v="5988.173913043478"/>
    <n v="0"/>
    <n v="0"/>
    <n v="2807.3833333333332"/>
    <n v="0"/>
    <n v="68828.2"/>
    <n v="72469.039999999994"/>
    <n v="60770.110169491527"/>
    <n v="63467.785714285717"/>
    <n v="55310.814814814818"/>
    <n v="59283.416666666672"/>
    <n v="50423.808306709267"/>
    <n v="53893.565217391304"/>
    <n v="0"/>
    <n v="0"/>
    <n v="25266.449999999997"/>
    <n v="0"/>
    <n v="52711.783255846327"/>
    <n v="59221.230003029836"/>
    <n v="20"/>
    <n v="25"/>
    <n v="39"/>
    <n v="36"/>
    <n v="27"/>
    <n v="12"/>
    <n v="69"/>
    <n v="91"/>
    <n v="0"/>
    <n v="0"/>
    <n v="20"/>
    <n v="0"/>
    <n v="175"/>
    <n v="164"/>
    <n v="1376564"/>
    <n v="1811725.9999999998"/>
    <n v="2370034.2966101696"/>
    <n v="2284840.2857142859"/>
    <n v="1493392"/>
    <n v="711401"/>
    <n v="3479242.7731629396"/>
    <n v="4904314.4347826084"/>
    <n v="0"/>
    <n v="0"/>
    <n v="505328.99999999994"/>
    <n v="0"/>
    <n v="9224562.0697731078"/>
    <n v="9712281.7204968929"/>
  </r>
  <r>
    <x v="14"/>
    <s v="Palo Alto College (ACCD)"/>
    <m/>
    <n v="246354"/>
    <x v="8"/>
    <n v="0"/>
    <n v="22"/>
    <n v="23"/>
    <n v="2"/>
    <n v="0"/>
    <n v="0"/>
    <n v="0"/>
    <n v="0"/>
    <n v="2"/>
    <n v="0"/>
    <n v="20"/>
    <n v="16"/>
    <n v="3"/>
    <n v="0"/>
    <n v="0"/>
    <n v="0"/>
    <n v="0"/>
    <n v="2"/>
    <n v="0"/>
    <n v="19"/>
    <n v="19"/>
    <n v="2"/>
    <n v="0"/>
    <n v="0"/>
    <n v="0"/>
    <n v="0"/>
    <n v="2"/>
    <n v="0"/>
    <n v="29"/>
    <n v="38"/>
    <n v="1"/>
    <n v="0"/>
    <n v="0"/>
    <n v="0"/>
    <n v="0"/>
    <n v="1"/>
    <m/>
    <m/>
    <m/>
    <m/>
    <m/>
    <m/>
    <m/>
    <m/>
    <m/>
    <n v="15"/>
    <n v="18"/>
    <n v="0"/>
    <n v="0"/>
    <n v="0"/>
    <n v="0"/>
    <n v="0"/>
    <n v="0"/>
    <n v="0"/>
    <n v="1774748"/>
    <n v="1954874"/>
    <n v="1512027"/>
    <n v="1289789"/>
    <n v="1294711"/>
    <n v="1393918"/>
    <n v="1581382"/>
    <n v="2136524"/>
    <m/>
    <m/>
    <n v="356421"/>
    <n v="0"/>
    <n v="218"/>
    <n v="231"/>
    <n v="210"/>
    <n v="168"/>
    <n v="191"/>
    <n v="195"/>
    <n v="271"/>
    <n v="354"/>
    <n v="0"/>
    <n v="0"/>
    <n v="162"/>
    <n v="0"/>
    <n v="8141.0458715596333"/>
    <n v="8462.6580086580088"/>
    <n v="7200.1285714285714"/>
    <n v="7677.3154761904761"/>
    <n v="6778.5916230366493"/>
    <n v="7148.2974358974361"/>
    <n v="5835.3579335793356"/>
    <n v="6035.3785310734465"/>
    <n v="0"/>
    <n v="0"/>
    <n v="2200.1296296296296"/>
    <n v="0"/>
    <n v="73269.412844036706"/>
    <n v="76163.922077922078"/>
    <n v="64801.157142857141"/>
    <n v="69095.83928571429"/>
    <n v="61007.324607329843"/>
    <n v="64334.676923076928"/>
    <n v="52518.221402214018"/>
    <n v="54318.406779661018"/>
    <n v="0"/>
    <n v="0"/>
    <n v="19801.166666666664"/>
    <n v="0"/>
    <n v="55707.017080715021"/>
    <n v="64245.332416333062"/>
    <n v="24"/>
    <n v="25"/>
    <n v="23"/>
    <n v="18"/>
    <n v="21"/>
    <n v="21"/>
    <n v="30"/>
    <n v="39"/>
    <n v="0"/>
    <n v="0"/>
    <n v="18"/>
    <n v="0"/>
    <n v="116"/>
    <n v="103"/>
    <n v="1758465.9082568809"/>
    <n v="1904098.0519480519"/>
    <n v="1490426.6142857142"/>
    <n v="1243725.1071428573"/>
    <n v="1281153.8167539267"/>
    <n v="1351028.2153846156"/>
    <n v="1575546.6420664205"/>
    <n v="2118417.8644067799"/>
    <n v="0"/>
    <n v="0"/>
    <n v="356420.99999999994"/>
    <n v="0"/>
    <n v="6462013.9813629426"/>
    <n v="6617269.2388823051"/>
  </r>
  <r>
    <x v="14"/>
    <s v="Richland College  (DCCCD)"/>
    <m/>
    <n v="227766"/>
    <x v="8"/>
    <n v="0"/>
    <n v="0"/>
    <n v="0"/>
    <n v="0"/>
    <n v="0"/>
    <n v="0"/>
    <n v="0"/>
    <n v="0"/>
    <n v="0"/>
    <n v="0"/>
    <n v="0"/>
    <n v="0"/>
    <n v="0"/>
    <n v="0"/>
    <n v="0"/>
    <n v="0"/>
    <n v="0"/>
    <n v="0"/>
    <n v="0"/>
    <n v="0"/>
    <n v="0"/>
    <n v="0"/>
    <n v="0"/>
    <n v="0"/>
    <n v="0"/>
    <n v="0"/>
    <n v="0"/>
    <n v="0"/>
    <n v="166"/>
    <n v="0"/>
    <n v="0"/>
    <n v="0"/>
    <n v="0"/>
    <n v="0"/>
    <n v="0"/>
    <n v="0"/>
    <m/>
    <m/>
    <m/>
    <m/>
    <m/>
    <m/>
    <m/>
    <m/>
    <m/>
    <n v="0"/>
    <n v="0"/>
    <n v="169"/>
    <n v="0"/>
    <n v="0"/>
    <n v="0"/>
    <n v="0"/>
    <n v="0"/>
    <n v="0"/>
    <n v="0"/>
    <n v="0"/>
    <n v="0"/>
    <n v="0"/>
    <n v="0"/>
    <n v="0"/>
    <n v="11344981"/>
    <n v="0"/>
    <m/>
    <m/>
    <n v="0"/>
    <n v="11692483"/>
    <n v="0"/>
    <n v="0"/>
    <n v="0"/>
    <n v="0"/>
    <n v="0"/>
    <n v="0"/>
    <n v="1494"/>
    <n v="0"/>
    <n v="0"/>
    <n v="0"/>
    <n v="0"/>
    <n v="1521"/>
    <n v="0"/>
    <n v="0"/>
    <n v="0"/>
    <n v="0"/>
    <n v="0"/>
    <n v="0"/>
    <n v="7593.6954484605085"/>
    <n v="0"/>
    <n v="0"/>
    <n v="0"/>
    <n v="0"/>
    <n v="7687.3655489809335"/>
    <n v="0"/>
    <n v="0"/>
    <n v="0"/>
    <n v="0"/>
    <n v="0"/>
    <n v="0"/>
    <n v="68343.259036144576"/>
    <n v="0"/>
    <n v="0"/>
    <n v="0"/>
    <n v="0"/>
    <n v="69186.289940828399"/>
    <n v="68343.259036144576"/>
    <n v="69186.289940828399"/>
    <n v="0"/>
    <n v="0"/>
    <n v="0"/>
    <n v="0"/>
    <n v="0"/>
    <n v="0"/>
    <n v="166"/>
    <n v="0"/>
    <n v="0"/>
    <n v="0"/>
    <n v="0"/>
    <n v="169"/>
    <n v="166"/>
    <n v="169"/>
    <n v="0"/>
    <n v="0"/>
    <n v="0"/>
    <n v="0"/>
    <n v="0"/>
    <n v="0"/>
    <n v="11344981"/>
    <n v="0"/>
    <n v="0"/>
    <n v="0"/>
    <n v="0"/>
    <n v="11692483"/>
    <n v="11344981"/>
    <n v="11692483"/>
  </r>
  <r>
    <x v="14"/>
    <s v="San Antonio College (ACCD)"/>
    <m/>
    <n v="227924"/>
    <x v="8"/>
    <n v="0"/>
    <n v="89"/>
    <n v="84"/>
    <n v="10"/>
    <n v="0"/>
    <n v="0"/>
    <n v="0"/>
    <n v="0"/>
    <n v="10"/>
    <n v="0"/>
    <n v="59"/>
    <n v="61"/>
    <n v="4"/>
    <n v="0"/>
    <n v="0"/>
    <n v="0"/>
    <n v="0"/>
    <n v="4"/>
    <n v="0"/>
    <n v="54"/>
    <n v="44"/>
    <n v="3"/>
    <n v="0"/>
    <n v="0"/>
    <n v="0"/>
    <n v="0"/>
    <n v="1"/>
    <n v="0"/>
    <n v="45"/>
    <n v="71"/>
    <n v="2"/>
    <n v="0"/>
    <n v="0"/>
    <n v="0"/>
    <n v="0"/>
    <n v="3"/>
    <m/>
    <m/>
    <m/>
    <m/>
    <m/>
    <m/>
    <m/>
    <m/>
    <m/>
    <n v="33"/>
    <n v="44"/>
    <n v="0"/>
    <n v="0"/>
    <n v="0"/>
    <n v="0"/>
    <n v="0"/>
    <n v="0"/>
    <n v="0"/>
    <n v="7539407"/>
    <n v="7752044"/>
    <n v="4095359"/>
    <n v="4520229"/>
    <n v="3428034"/>
    <n v="2901805"/>
    <n v="2523705"/>
    <n v="4194710"/>
    <m/>
    <m/>
    <n v="842834"/>
    <n v="0"/>
    <n v="901"/>
    <n v="876"/>
    <n v="571"/>
    <n v="597"/>
    <n v="516"/>
    <n v="408"/>
    <n v="425"/>
    <n v="675"/>
    <n v="0"/>
    <n v="0"/>
    <n v="396"/>
    <n v="0"/>
    <n v="8367.8213096559375"/>
    <n v="8849.3652968036531"/>
    <n v="7172.2574430823115"/>
    <n v="7571.572864321608"/>
    <n v="6643.4767441860467"/>
    <n v="7112.2671568627447"/>
    <n v="5938.1294117647058"/>
    <n v="6214.385185185185"/>
    <n v="0"/>
    <n v="0"/>
    <n v="2128.3686868686868"/>
    <n v="0"/>
    <n v="75310.391786903434"/>
    <n v="79644.287671232873"/>
    <n v="64550.316987740807"/>
    <n v="68144.155778894477"/>
    <n v="59791.29069767442"/>
    <n v="64010.404411764699"/>
    <n v="53443.164705882351"/>
    <n v="55929.466666666667"/>
    <n v="0"/>
    <n v="0"/>
    <n v="19155.31818181818"/>
    <n v="0"/>
    <n v="58984.403445403303"/>
    <n v="68112.165102830113"/>
    <n v="99"/>
    <n v="94"/>
    <n v="63"/>
    <n v="65"/>
    <n v="57"/>
    <n v="45"/>
    <n v="47"/>
    <n v="74"/>
    <n v="0"/>
    <n v="0"/>
    <n v="44"/>
    <n v="0"/>
    <n v="310"/>
    <n v="278"/>
    <n v="7455728.78690344"/>
    <n v="7486563.0410958901"/>
    <n v="4066669.9702276709"/>
    <n v="4429370.1256281408"/>
    <n v="3408103.5697674421"/>
    <n v="2880468.1985294116"/>
    <n v="2511828.7411764706"/>
    <n v="4138780.5333333332"/>
    <n v="0"/>
    <n v="0"/>
    <n v="842833.99999999988"/>
    <n v="0"/>
    <n v="18285165.068075024"/>
    <n v="18935181.898586772"/>
  </r>
  <r>
    <x v="14"/>
    <s v="San Jacinto College"/>
    <m/>
    <n v="227979"/>
    <x v="8"/>
    <n v="0"/>
    <n v="0"/>
    <n v="0"/>
    <n v="0"/>
    <n v="0"/>
    <n v="0"/>
    <n v="0"/>
    <n v="0"/>
    <n v="0"/>
    <n v="0"/>
    <n v="0"/>
    <n v="0"/>
    <n v="0"/>
    <n v="0"/>
    <n v="0"/>
    <n v="0"/>
    <n v="0"/>
    <n v="0"/>
    <n v="0"/>
    <n v="0"/>
    <n v="0"/>
    <n v="0"/>
    <n v="0"/>
    <n v="0"/>
    <n v="0"/>
    <n v="0"/>
    <n v="0"/>
    <n v="0"/>
    <n v="0"/>
    <n v="0"/>
    <n v="0"/>
    <n v="0"/>
    <n v="0"/>
    <n v="0"/>
    <n v="0"/>
    <n v="0"/>
    <m/>
    <m/>
    <m/>
    <m/>
    <m/>
    <m/>
    <m/>
    <m/>
    <m/>
    <n v="0"/>
    <n v="390"/>
    <n v="375"/>
    <n v="8"/>
    <n v="7"/>
    <n v="0"/>
    <n v="0"/>
    <n v="103"/>
    <n v="97"/>
    <n v="0"/>
    <n v="0"/>
    <n v="0"/>
    <n v="0"/>
    <n v="0"/>
    <n v="0"/>
    <n v="0"/>
    <n v="0"/>
    <m/>
    <m/>
    <n v="33355626"/>
    <n v="32578777"/>
    <n v="0"/>
    <n v="0"/>
    <n v="0"/>
    <n v="0"/>
    <n v="0"/>
    <n v="0"/>
    <n v="0"/>
    <n v="0"/>
    <n v="0"/>
    <n v="0"/>
    <n v="4826"/>
    <n v="4609"/>
    <n v="0"/>
    <n v="0"/>
    <n v="0"/>
    <n v="0"/>
    <n v="0"/>
    <n v="0"/>
    <n v="0"/>
    <n v="0"/>
    <n v="0"/>
    <n v="0"/>
    <n v="6911.6506423539167"/>
    <n v="7068.5131264916472"/>
    <n v="0"/>
    <n v="0"/>
    <n v="0"/>
    <n v="0"/>
    <n v="0"/>
    <n v="0"/>
    <n v="0"/>
    <n v="0"/>
    <n v="0"/>
    <n v="0"/>
    <n v="62204.855781185252"/>
    <n v="63616.618138424827"/>
    <n v="62204.855781185252"/>
    <n v="63616.618138424827"/>
    <n v="0"/>
    <n v="0"/>
    <n v="0"/>
    <n v="0"/>
    <n v="0"/>
    <n v="0"/>
    <n v="0"/>
    <n v="0"/>
    <n v="0"/>
    <n v="0"/>
    <n v="501"/>
    <n v="479"/>
    <n v="501"/>
    <n v="479"/>
    <n v="0"/>
    <n v="0"/>
    <n v="0"/>
    <n v="0"/>
    <n v="0"/>
    <n v="0"/>
    <n v="0"/>
    <n v="0"/>
    <n v="0"/>
    <n v="0"/>
    <n v="31164632.74637381"/>
    <n v="30472360.088305492"/>
    <n v="31164632.74637381"/>
    <n v="30472360.088305492"/>
  </r>
  <r>
    <x v="14"/>
    <s v="South Plains College "/>
    <m/>
    <n v="228158"/>
    <x v="8"/>
    <n v="0"/>
    <n v="59"/>
    <n v="52"/>
    <n v="0"/>
    <n v="0"/>
    <n v="0"/>
    <n v="0"/>
    <n v="0"/>
    <n v="0"/>
    <n v="0"/>
    <n v="39"/>
    <n v="41"/>
    <n v="0"/>
    <n v="0"/>
    <n v="0"/>
    <n v="0"/>
    <n v="1"/>
    <n v="1"/>
    <n v="0"/>
    <n v="72"/>
    <n v="66"/>
    <n v="0"/>
    <n v="0"/>
    <n v="0"/>
    <n v="0"/>
    <n v="2"/>
    <n v="5"/>
    <n v="6"/>
    <n v="83"/>
    <n v="85"/>
    <n v="0"/>
    <n v="0"/>
    <n v="0"/>
    <n v="0"/>
    <n v="31"/>
    <n v="30"/>
    <m/>
    <m/>
    <m/>
    <m/>
    <m/>
    <m/>
    <m/>
    <m/>
    <m/>
    <n v="0"/>
    <n v="0"/>
    <n v="0"/>
    <n v="0"/>
    <n v="0"/>
    <n v="0"/>
    <n v="0"/>
    <n v="0"/>
    <n v="0"/>
    <n v="3546984"/>
    <n v="2636404"/>
    <n v="2170279"/>
    <n v="2289576"/>
    <n v="3695655"/>
    <n v="3574859"/>
    <n v="5336900"/>
    <n v="5174054"/>
    <m/>
    <m/>
    <n v="0"/>
    <n v="0"/>
    <n v="531"/>
    <n v="468"/>
    <n v="363"/>
    <n v="381"/>
    <n v="672"/>
    <n v="654"/>
    <n v="1119"/>
    <n v="1125"/>
    <n v="0"/>
    <n v="0"/>
    <n v="0"/>
    <n v="0"/>
    <n v="6679.8192090395478"/>
    <n v="5633.3418803418799"/>
    <n v="5978.7300275482094"/>
    <n v="6009.3858267716532"/>
    <n v="5499.4866071428569"/>
    <n v="5466.1452599388376"/>
    <n v="4769.3476318141202"/>
    <n v="4599.1591111111111"/>
    <n v="0"/>
    <n v="0"/>
    <n v="0"/>
    <n v="0"/>
    <n v="60118.372881355928"/>
    <n v="50700.076923076922"/>
    <n v="53808.570247933887"/>
    <n v="54084.472440944883"/>
    <n v="49495.37946428571"/>
    <n v="49195.307339449537"/>
    <n v="42924.12868632708"/>
    <n v="41392.432000000001"/>
    <n v="0"/>
    <n v="0"/>
    <n v="0"/>
    <n v="0"/>
    <n v="49670.158747441761"/>
    <n v="47003.386941502147"/>
    <n v="59"/>
    <n v="52"/>
    <n v="40"/>
    <n v="42"/>
    <n v="74"/>
    <n v="71"/>
    <n v="114"/>
    <n v="115"/>
    <n v="0"/>
    <n v="0"/>
    <n v="0"/>
    <n v="0"/>
    <n v="287"/>
    <n v="280"/>
    <n v="3546984"/>
    <n v="2636404"/>
    <n v="2152342.8099173554"/>
    <n v="2271547.8425196852"/>
    <n v="3662658.0803571427"/>
    <n v="3492866.8211009172"/>
    <n v="4893350.670241287"/>
    <n v="4760129.68"/>
    <n v="0"/>
    <n v="0"/>
    <n v="0"/>
    <n v="0"/>
    <n v="14255335.560515786"/>
    <n v="13160948.343620602"/>
  </r>
  <r>
    <x v="14"/>
    <s v="St. Philip's College  (ACCD)"/>
    <m/>
    <n v="227854"/>
    <x v="8"/>
    <n v="0"/>
    <n v="9"/>
    <n v="10"/>
    <n v="3"/>
    <n v="0"/>
    <n v="0"/>
    <n v="0"/>
    <n v="0"/>
    <n v="1"/>
    <n v="0"/>
    <n v="22"/>
    <n v="17"/>
    <n v="5"/>
    <n v="0"/>
    <n v="0"/>
    <n v="0"/>
    <n v="0"/>
    <n v="7"/>
    <n v="0"/>
    <n v="43"/>
    <n v="24"/>
    <n v="3"/>
    <n v="0"/>
    <n v="0"/>
    <n v="0"/>
    <n v="0"/>
    <n v="2"/>
    <n v="0"/>
    <n v="79"/>
    <n v="120"/>
    <n v="4"/>
    <n v="0"/>
    <n v="0"/>
    <n v="0"/>
    <n v="0"/>
    <n v="5"/>
    <m/>
    <m/>
    <m/>
    <m/>
    <m/>
    <m/>
    <m/>
    <m/>
    <m/>
    <n v="26"/>
    <n v="26"/>
    <n v="0"/>
    <n v="0"/>
    <n v="0"/>
    <n v="0"/>
    <n v="0"/>
    <n v="0"/>
    <n v="0"/>
    <n v="909713"/>
    <n v="853966"/>
    <n v="1781321"/>
    <n v="1790074"/>
    <n v="2574025"/>
    <n v="1667404"/>
    <n v="4256578"/>
    <n v="6765574"/>
    <m/>
    <m/>
    <n v="480422"/>
    <n v="0"/>
    <n v="111"/>
    <n v="102"/>
    <n v="248"/>
    <n v="237"/>
    <n v="417"/>
    <n v="240"/>
    <n v="751"/>
    <n v="1140"/>
    <n v="0"/>
    <n v="0"/>
    <n v="234"/>
    <n v="0"/>
    <n v="8195.6126126126128"/>
    <n v="8372.2156862745105"/>
    <n v="7182.7459677419356"/>
    <n v="7553.0548523206753"/>
    <n v="6172.7218225419665"/>
    <n v="6947.5166666666664"/>
    <n v="5667.8801597869506"/>
    <n v="5934.7140350877189"/>
    <n v="0"/>
    <n v="0"/>
    <n v="2053.0854700854702"/>
    <n v="0"/>
    <n v="73760.513513513521"/>
    <n v="75349.941176470602"/>
    <n v="64644.713709677424"/>
    <n v="67977.493670886077"/>
    <n v="55554.496402877696"/>
    <n v="62527.649999999994"/>
    <n v="51010.921438082558"/>
    <n v="53412.426315789467"/>
    <n v="0"/>
    <n v="0"/>
    <n v="18477.76923076923"/>
    <n v="0"/>
    <n v="51032.828588745768"/>
    <n v="57863.340809226487"/>
    <n v="12"/>
    <n v="11"/>
    <n v="27"/>
    <n v="24"/>
    <n v="46"/>
    <n v="26"/>
    <n v="83"/>
    <n v="125"/>
    <n v="0"/>
    <n v="0"/>
    <n v="26"/>
    <n v="0"/>
    <n v="194"/>
    <n v="186"/>
    <n v="885126.16216216225"/>
    <n v="828849.35294117662"/>
    <n v="1745407.2701612904"/>
    <n v="1631459.8481012657"/>
    <n v="2555506.8345323741"/>
    <n v="1625718.9"/>
    <n v="4233906.4793608524"/>
    <n v="6676553.2894736836"/>
    <n v="0"/>
    <n v="0"/>
    <n v="480422"/>
    <n v="0"/>
    <n v="9900368.746216679"/>
    <n v="10762581.390516127"/>
  </r>
  <r>
    <x v="14"/>
    <s v="Tarrant County College"/>
    <m/>
    <n v="228547"/>
    <x v="8"/>
    <n v="0"/>
    <n v="79"/>
    <n v="84"/>
    <n v="0"/>
    <n v="0"/>
    <n v="18"/>
    <n v="21"/>
    <n v="3"/>
    <n v="2"/>
    <n v="0"/>
    <n v="121"/>
    <n v="116"/>
    <n v="0"/>
    <n v="0"/>
    <n v="15"/>
    <n v="14"/>
    <n v="12"/>
    <n v="12"/>
    <n v="0"/>
    <n v="139"/>
    <n v="140"/>
    <n v="1"/>
    <n v="1"/>
    <n v="17"/>
    <n v="13"/>
    <n v="3"/>
    <n v="5"/>
    <n v="1"/>
    <n v="236"/>
    <n v="256"/>
    <n v="1"/>
    <n v="0"/>
    <n v="28"/>
    <n v="29"/>
    <n v="3"/>
    <n v="8"/>
    <m/>
    <m/>
    <m/>
    <m/>
    <m/>
    <m/>
    <m/>
    <m/>
    <m/>
    <n v="0"/>
    <n v="0"/>
    <n v="0"/>
    <n v="0"/>
    <n v="0"/>
    <n v="0"/>
    <n v="0"/>
    <n v="0"/>
    <n v="0"/>
    <n v="7173591"/>
    <n v="7898287"/>
    <n v="10150294"/>
    <n v="9909446"/>
    <n v="10694806"/>
    <n v="10784851"/>
    <n v="15625936"/>
    <n v="17589943"/>
    <m/>
    <m/>
    <n v="0"/>
    <n v="0"/>
    <n v="945"/>
    <n v="1011"/>
    <n v="1398"/>
    <n v="1342"/>
    <n v="1484"/>
    <n v="1473"/>
    <n v="2478"/>
    <n v="2719"/>
    <n v="0"/>
    <n v="0"/>
    <n v="0"/>
    <n v="0"/>
    <n v="7591.1015873015876"/>
    <n v="7812.3511374876362"/>
    <n v="7260.5822603719598"/>
    <n v="7384.0879284649773"/>
    <n v="7206.7425876010784"/>
    <n v="7321.6911065852"/>
    <n v="6305.8660209846648"/>
    <n v="6469.2692166237584"/>
    <n v="0"/>
    <n v="0"/>
    <n v="0"/>
    <n v="0"/>
    <n v="68319.914285714287"/>
    <n v="70311.160237388729"/>
    <n v="65345.240343347636"/>
    <n v="66456.791356184796"/>
    <n v="64860.683288409709"/>
    <n v="65895.219959266804"/>
    <n v="56752.794188861983"/>
    <n v="58223.422949613829"/>
    <n v="0"/>
    <n v="0"/>
    <n v="0"/>
    <n v="0"/>
    <n v="62264.120071224032"/>
    <n v="63476.407155119974"/>
    <n v="100"/>
    <n v="107"/>
    <n v="148"/>
    <n v="142"/>
    <n v="160"/>
    <n v="159"/>
    <n v="268"/>
    <n v="293"/>
    <n v="0"/>
    <n v="0"/>
    <n v="0"/>
    <n v="0"/>
    <n v="676"/>
    <n v="701"/>
    <n v="6831991.4285714291"/>
    <n v="7523294.145400594"/>
    <n v="9671095.5708154496"/>
    <n v="9436864.3725782409"/>
    <n v="10377709.326145554"/>
    <n v="10477339.973523421"/>
    <n v="15209748.842615012"/>
    <n v="17059462.924236853"/>
    <n v="0"/>
    <n v="0"/>
    <n v="0"/>
    <n v="0"/>
    <n v="42090545.168147445"/>
    <n v="44496961.415739104"/>
  </r>
  <r>
    <x v="14"/>
    <s v="Trinity Valley Community College"/>
    <m/>
    <n v="225308"/>
    <x v="8"/>
    <n v="0"/>
    <n v="90"/>
    <n v="78"/>
    <n v="25"/>
    <n v="26"/>
    <n v="1"/>
    <n v="0"/>
    <n v="21"/>
    <n v="19"/>
    <n v="0"/>
    <n v="0"/>
    <n v="0"/>
    <n v="0"/>
    <n v="0"/>
    <n v="0"/>
    <n v="0"/>
    <n v="0"/>
    <n v="0"/>
    <n v="0"/>
    <n v="0"/>
    <n v="0"/>
    <n v="0"/>
    <n v="0"/>
    <n v="0"/>
    <n v="0"/>
    <n v="0"/>
    <n v="0"/>
    <n v="0"/>
    <n v="18"/>
    <n v="6"/>
    <n v="6"/>
    <n v="14"/>
    <n v="0"/>
    <n v="1"/>
    <n v="4"/>
    <n v="21"/>
    <m/>
    <m/>
    <m/>
    <m/>
    <m/>
    <m/>
    <m/>
    <m/>
    <m/>
    <n v="0"/>
    <n v="0"/>
    <n v="0"/>
    <n v="0"/>
    <n v="0"/>
    <n v="0"/>
    <n v="0"/>
    <n v="0"/>
    <n v="0"/>
    <n v="7599777"/>
    <n v="7025277"/>
    <n v="0"/>
    <n v="0"/>
    <n v="0"/>
    <n v="0"/>
    <n v="1745166"/>
    <n v="2272161"/>
    <m/>
    <m/>
    <n v="0"/>
    <n v="0"/>
    <n v="1323"/>
    <n v="1190"/>
    <n v="0"/>
    <n v="0"/>
    <n v="0"/>
    <n v="0"/>
    <n v="270"/>
    <n v="457"/>
    <n v="0"/>
    <n v="0"/>
    <n v="0"/>
    <n v="0"/>
    <n v="5744.3514739229022"/>
    <n v="5903.5941176470587"/>
    <n v="0"/>
    <n v="0"/>
    <n v="0"/>
    <n v="0"/>
    <n v="6463.5777777777776"/>
    <n v="4971.9059080962797"/>
    <n v="0"/>
    <n v="0"/>
    <n v="0"/>
    <n v="0"/>
    <n v="51699.163265306117"/>
    <n v="53132.347058823529"/>
    <n v="0"/>
    <n v="0"/>
    <n v="0"/>
    <n v="0"/>
    <n v="58172.2"/>
    <n v="44747.153172866514"/>
    <n v="0"/>
    <n v="0"/>
    <n v="0"/>
    <n v="0"/>
    <n v="52797.617983920842"/>
    <n v="50997.934069670839"/>
    <n v="137"/>
    <n v="123"/>
    <n v="0"/>
    <n v="0"/>
    <n v="0"/>
    <n v="0"/>
    <n v="28"/>
    <n v="42"/>
    <n v="0"/>
    <n v="0"/>
    <n v="0"/>
    <n v="0"/>
    <n v="165"/>
    <n v="165"/>
    <n v="7082785.3673469378"/>
    <n v="6535278.6882352941"/>
    <n v="0"/>
    <n v="0"/>
    <n v="0"/>
    <n v="0"/>
    <n v="1628821.5999999999"/>
    <n v="1879380.4332603936"/>
    <n v="0"/>
    <n v="0"/>
    <n v="0"/>
    <n v="0"/>
    <n v="8711606.9673469383"/>
    <n v="8414659.1214956883"/>
  </r>
  <r>
    <x v="14"/>
    <s v="Tyler Junior College "/>
    <m/>
    <n v="229355"/>
    <x v="8"/>
    <n v="0"/>
    <n v="168"/>
    <n v="170"/>
    <n v="77"/>
    <n v="78"/>
    <n v="20"/>
    <n v="20"/>
    <n v="41"/>
    <n v="43"/>
    <n v="0"/>
    <n v="0"/>
    <n v="0"/>
    <n v="0"/>
    <n v="0"/>
    <n v="0"/>
    <n v="0"/>
    <n v="0"/>
    <n v="0"/>
    <n v="0"/>
    <n v="0"/>
    <n v="0"/>
    <n v="0"/>
    <n v="0"/>
    <n v="0"/>
    <n v="0"/>
    <n v="0"/>
    <n v="0"/>
    <n v="0"/>
    <n v="0"/>
    <n v="0"/>
    <n v="0"/>
    <n v="0"/>
    <n v="0"/>
    <n v="0"/>
    <n v="0"/>
    <n v="0"/>
    <m/>
    <m/>
    <m/>
    <m/>
    <m/>
    <m/>
    <m/>
    <m/>
    <m/>
    <n v="0"/>
    <n v="0"/>
    <n v="0"/>
    <n v="0"/>
    <n v="0"/>
    <n v="0"/>
    <n v="0"/>
    <n v="0"/>
    <n v="0"/>
    <n v="15674970"/>
    <n v="16681169"/>
    <n v="0"/>
    <n v="0"/>
    <n v="0"/>
    <n v="0"/>
    <n v="0"/>
    <n v="0"/>
    <m/>
    <m/>
    <n v="0"/>
    <n v="0"/>
    <n v="2994"/>
    <n v="3046"/>
    <n v="0"/>
    <n v="0"/>
    <n v="0"/>
    <n v="0"/>
    <n v="0"/>
    <n v="0"/>
    <n v="0"/>
    <n v="0"/>
    <n v="0"/>
    <n v="0"/>
    <n v="5235.4609218436872"/>
    <n v="5476.4179251477344"/>
    <n v="0"/>
    <n v="0"/>
    <n v="0"/>
    <n v="0"/>
    <n v="0"/>
    <n v="0"/>
    <n v="0"/>
    <n v="0"/>
    <n v="0"/>
    <n v="0"/>
    <n v="47119.148296593186"/>
    <n v="49287.761326329608"/>
    <n v="0"/>
    <n v="0"/>
    <n v="0"/>
    <n v="0"/>
    <n v="0"/>
    <n v="0"/>
    <n v="0"/>
    <n v="0"/>
    <n v="0"/>
    <n v="0"/>
    <n v="47119.148296593186"/>
    <n v="49287.761326329608"/>
    <n v="306"/>
    <n v="311"/>
    <n v="0"/>
    <n v="0"/>
    <n v="0"/>
    <n v="0"/>
    <n v="0"/>
    <n v="0"/>
    <n v="0"/>
    <n v="0"/>
    <n v="0"/>
    <n v="0"/>
    <n v="306"/>
    <n v="311"/>
    <n v="14418459.378757516"/>
    <n v="15328493.772488508"/>
    <n v="0"/>
    <n v="0"/>
    <n v="0"/>
    <n v="0"/>
    <n v="0"/>
    <n v="0"/>
    <n v="0"/>
    <n v="0"/>
    <n v="0"/>
    <n v="0"/>
    <n v="14418459.378757516"/>
    <n v="15328493.772488508"/>
  </r>
  <r>
    <x v="14"/>
    <s v="Alvin Community College "/>
    <m/>
    <n v="222567"/>
    <x v="7"/>
    <n v="0"/>
    <n v="0"/>
    <n v="0"/>
    <n v="0"/>
    <n v="0"/>
    <n v="0"/>
    <n v="0"/>
    <n v="0"/>
    <n v="0"/>
    <n v="0"/>
    <n v="0"/>
    <n v="0"/>
    <n v="0"/>
    <n v="0"/>
    <n v="0"/>
    <n v="0"/>
    <n v="0"/>
    <n v="0"/>
    <n v="0"/>
    <n v="0"/>
    <n v="0"/>
    <n v="0"/>
    <n v="0"/>
    <n v="0"/>
    <n v="0"/>
    <n v="0"/>
    <n v="0"/>
    <n v="0"/>
    <n v="64"/>
    <n v="59"/>
    <n v="0"/>
    <n v="0"/>
    <n v="6"/>
    <n v="14"/>
    <n v="37"/>
    <n v="33"/>
    <m/>
    <m/>
    <m/>
    <m/>
    <m/>
    <m/>
    <m/>
    <m/>
    <m/>
    <n v="0"/>
    <n v="0"/>
    <n v="0"/>
    <n v="0"/>
    <n v="0"/>
    <n v="0"/>
    <n v="0"/>
    <n v="0"/>
    <n v="0"/>
    <n v="0"/>
    <n v="0"/>
    <n v="0"/>
    <n v="0"/>
    <n v="0"/>
    <n v="0"/>
    <n v="6796230"/>
    <n v="6950191"/>
    <m/>
    <m/>
    <n v="0"/>
    <n v="0"/>
    <n v="0"/>
    <n v="0"/>
    <n v="0"/>
    <n v="0"/>
    <n v="0"/>
    <n v="0"/>
    <n v="1086"/>
    <n v="1081"/>
    <n v="0"/>
    <n v="0"/>
    <n v="0"/>
    <n v="0"/>
    <n v="0"/>
    <n v="0"/>
    <n v="0"/>
    <n v="0"/>
    <n v="0"/>
    <n v="0"/>
    <n v="6258.0386740331496"/>
    <n v="6429.4088806660502"/>
    <n v="0"/>
    <n v="0"/>
    <n v="0"/>
    <n v="0"/>
    <n v="0"/>
    <n v="0"/>
    <n v="0"/>
    <n v="0"/>
    <n v="0"/>
    <n v="0"/>
    <n v="56322.348066298349"/>
    <n v="57864.679925994453"/>
    <n v="0"/>
    <n v="0"/>
    <n v="0"/>
    <n v="0"/>
    <n v="56322.348066298349"/>
    <n v="57864.679925994453"/>
    <n v="0"/>
    <n v="0"/>
    <n v="0"/>
    <n v="0"/>
    <n v="0"/>
    <n v="0"/>
    <n v="107"/>
    <n v="106"/>
    <n v="0"/>
    <n v="0"/>
    <n v="0"/>
    <n v="0"/>
    <n v="107"/>
    <n v="106"/>
    <n v="0"/>
    <n v="0"/>
    <n v="0"/>
    <n v="0"/>
    <n v="0"/>
    <n v="0"/>
    <n v="6026491.2430939237"/>
    <n v="6133656.0721554123"/>
    <n v="0"/>
    <n v="0"/>
    <n v="0"/>
    <n v="0"/>
    <n v="6026491.2430939237"/>
    <n v="6133656.0721554123"/>
  </r>
  <r>
    <x v="14"/>
    <s v="Angelina College "/>
    <m/>
    <n v="222822"/>
    <x v="7"/>
    <n v="0"/>
    <n v="0"/>
    <n v="0"/>
    <n v="0"/>
    <n v="0"/>
    <n v="0"/>
    <n v="0"/>
    <n v="0"/>
    <n v="0"/>
    <n v="0"/>
    <n v="0"/>
    <n v="0"/>
    <n v="0"/>
    <n v="0"/>
    <n v="0"/>
    <n v="0"/>
    <n v="0"/>
    <n v="0"/>
    <n v="0"/>
    <n v="0"/>
    <n v="0"/>
    <n v="0"/>
    <n v="0"/>
    <n v="0"/>
    <n v="0"/>
    <n v="0"/>
    <n v="0"/>
    <n v="0"/>
    <n v="104"/>
    <n v="102"/>
    <n v="22"/>
    <n v="0"/>
    <n v="0"/>
    <n v="21"/>
    <n v="0"/>
    <n v="1"/>
    <m/>
    <m/>
    <m/>
    <m/>
    <m/>
    <m/>
    <m/>
    <m/>
    <m/>
    <n v="0"/>
    <n v="0"/>
    <n v="0"/>
    <n v="0"/>
    <n v="0"/>
    <n v="0"/>
    <n v="0"/>
    <n v="0"/>
    <n v="0"/>
    <n v="0"/>
    <n v="0"/>
    <n v="0"/>
    <n v="0"/>
    <n v="0"/>
    <n v="0"/>
    <n v="6383325"/>
    <n v="6447520"/>
    <m/>
    <m/>
    <n v="0"/>
    <n v="0"/>
    <n v="0"/>
    <n v="0"/>
    <n v="0"/>
    <n v="0"/>
    <n v="0"/>
    <n v="0"/>
    <n v="1156"/>
    <n v="1161"/>
    <n v="0"/>
    <n v="0"/>
    <n v="0"/>
    <n v="0"/>
    <n v="0"/>
    <n v="0"/>
    <n v="0"/>
    <n v="0"/>
    <n v="0"/>
    <n v="0"/>
    <n v="5521.9074394463669"/>
    <n v="5553.4194659776058"/>
    <n v="0"/>
    <n v="0"/>
    <n v="0"/>
    <n v="0"/>
    <n v="0"/>
    <n v="0"/>
    <n v="0"/>
    <n v="0"/>
    <n v="0"/>
    <n v="0"/>
    <n v="49697.166955017303"/>
    <n v="49980.77519379845"/>
    <n v="0"/>
    <n v="0"/>
    <n v="0"/>
    <n v="0"/>
    <n v="49697.166955017303"/>
    <n v="49980.77519379845"/>
    <n v="0"/>
    <n v="0"/>
    <n v="0"/>
    <n v="0"/>
    <n v="0"/>
    <n v="0"/>
    <n v="126"/>
    <n v="124"/>
    <n v="0"/>
    <n v="0"/>
    <n v="0"/>
    <n v="0"/>
    <n v="126"/>
    <n v="124"/>
    <n v="0"/>
    <n v="0"/>
    <n v="0"/>
    <n v="0"/>
    <n v="0"/>
    <n v="0"/>
    <n v="6261843.0363321798"/>
    <n v="6197616.1240310082"/>
    <n v="0"/>
    <n v="0"/>
    <n v="0"/>
    <n v="0"/>
    <n v="6261843.0363321798"/>
    <n v="6197616.1240310082"/>
  </r>
  <r>
    <x v="14"/>
    <s v="Cedar Valley College (DCCCD)"/>
    <m/>
    <n v="223773"/>
    <x v="7"/>
    <n v="0"/>
    <n v="0"/>
    <n v="0"/>
    <n v="0"/>
    <n v="0"/>
    <n v="0"/>
    <n v="0"/>
    <n v="0"/>
    <n v="0"/>
    <n v="0"/>
    <n v="0"/>
    <n v="0"/>
    <n v="0"/>
    <n v="0"/>
    <n v="0"/>
    <n v="0"/>
    <n v="0"/>
    <n v="0"/>
    <n v="0"/>
    <n v="0"/>
    <n v="0"/>
    <n v="0"/>
    <n v="0"/>
    <n v="0"/>
    <n v="0"/>
    <n v="0"/>
    <n v="0"/>
    <n v="0"/>
    <n v="0"/>
    <n v="0"/>
    <n v="0"/>
    <n v="0"/>
    <n v="0"/>
    <n v="0"/>
    <n v="0"/>
    <n v="0"/>
    <m/>
    <m/>
    <m/>
    <m/>
    <m/>
    <m/>
    <m/>
    <m/>
    <m/>
    <n v="0"/>
    <n v="72"/>
    <n v="72"/>
    <n v="0"/>
    <n v="0"/>
    <n v="0"/>
    <n v="0"/>
    <n v="0"/>
    <n v="0"/>
    <n v="0"/>
    <n v="0"/>
    <n v="0"/>
    <n v="0"/>
    <n v="0"/>
    <n v="0"/>
    <n v="0"/>
    <n v="0"/>
    <m/>
    <m/>
    <n v="4486864"/>
    <n v="4554046"/>
    <n v="0"/>
    <n v="0"/>
    <n v="0"/>
    <n v="0"/>
    <n v="0"/>
    <n v="0"/>
    <n v="0"/>
    <n v="0"/>
    <n v="0"/>
    <n v="0"/>
    <n v="648"/>
    <n v="648"/>
    <n v="0"/>
    <n v="0"/>
    <n v="0"/>
    <n v="0"/>
    <n v="0"/>
    <n v="0"/>
    <n v="0"/>
    <n v="0"/>
    <n v="0"/>
    <n v="0"/>
    <n v="6924.1728395061727"/>
    <n v="7027.8487654320988"/>
    <n v="0"/>
    <n v="0"/>
    <n v="0"/>
    <n v="0"/>
    <n v="0"/>
    <n v="0"/>
    <n v="0"/>
    <n v="0"/>
    <n v="0"/>
    <n v="0"/>
    <n v="62317.555555555555"/>
    <n v="63250.638888888891"/>
    <n v="62317.555555555555"/>
    <n v="63250.638888888891"/>
    <n v="0"/>
    <n v="0"/>
    <n v="0"/>
    <n v="0"/>
    <n v="0"/>
    <n v="0"/>
    <n v="0"/>
    <n v="0"/>
    <n v="0"/>
    <n v="0"/>
    <n v="72"/>
    <n v="72"/>
    <n v="72"/>
    <n v="72"/>
    <n v="0"/>
    <n v="0"/>
    <n v="0"/>
    <n v="0"/>
    <n v="0"/>
    <n v="0"/>
    <n v="0"/>
    <n v="0"/>
    <n v="0"/>
    <n v="0"/>
    <n v="4486864"/>
    <n v="4554046"/>
    <n v="4486864"/>
    <n v="4554046"/>
  </r>
  <r>
    <x v="14"/>
    <s v="Cisco Junior College "/>
    <m/>
    <n v="223898"/>
    <x v="7"/>
    <n v="0"/>
    <n v="46"/>
    <n v="42"/>
    <n v="6"/>
    <n v="6"/>
    <n v="9"/>
    <n v="9"/>
    <n v="12"/>
    <n v="14"/>
    <n v="0"/>
    <n v="0"/>
    <n v="0"/>
    <n v="0"/>
    <n v="0"/>
    <n v="0"/>
    <n v="0"/>
    <n v="0"/>
    <n v="0"/>
    <n v="0"/>
    <n v="0"/>
    <n v="0"/>
    <n v="0"/>
    <n v="0"/>
    <n v="0"/>
    <n v="0"/>
    <n v="0"/>
    <n v="0"/>
    <n v="0"/>
    <n v="6"/>
    <n v="2"/>
    <n v="0"/>
    <n v="0"/>
    <n v="1"/>
    <n v="1"/>
    <n v="0"/>
    <n v="0"/>
    <m/>
    <m/>
    <m/>
    <m/>
    <m/>
    <m/>
    <m/>
    <m/>
    <m/>
    <n v="0"/>
    <n v="0"/>
    <n v="3"/>
    <n v="0"/>
    <n v="0"/>
    <n v="2"/>
    <n v="1"/>
    <n v="1"/>
    <n v="2"/>
    <n v="3191038"/>
    <n v="3218571"/>
    <n v="0"/>
    <n v="0"/>
    <n v="0"/>
    <n v="0"/>
    <n v="201260"/>
    <n v="111066"/>
    <m/>
    <m/>
    <n v="146635"/>
    <n v="266919"/>
    <n v="717"/>
    <n v="705"/>
    <n v="0"/>
    <n v="0"/>
    <n v="0"/>
    <n v="0"/>
    <n v="65"/>
    <n v="29"/>
    <n v="0"/>
    <n v="0"/>
    <n v="34"/>
    <n v="62"/>
    <n v="4450.5411436541144"/>
    <n v="4565.3489361702132"/>
    <n v="0"/>
    <n v="0"/>
    <n v="0"/>
    <n v="0"/>
    <n v="3096.3076923076924"/>
    <n v="3829.8620689655172"/>
    <n v="0"/>
    <n v="0"/>
    <n v="4312.7941176470586"/>
    <n v="4305.1451612903229"/>
    <n v="40054.870292887033"/>
    <n v="41088.140425531921"/>
    <n v="0"/>
    <n v="0"/>
    <n v="0"/>
    <n v="0"/>
    <n v="27866.76923076923"/>
    <n v="34468.758620689652"/>
    <n v="0"/>
    <n v="0"/>
    <n v="38815.147058823524"/>
    <n v="38746.306451612909"/>
    <n v="38982.148881597692"/>
    <n v="40664.276059806412"/>
    <n v="73"/>
    <n v="71"/>
    <n v="0"/>
    <n v="0"/>
    <n v="0"/>
    <n v="0"/>
    <n v="7"/>
    <n v="3"/>
    <n v="0"/>
    <n v="0"/>
    <n v="3"/>
    <n v="6"/>
    <n v="83"/>
    <n v="80"/>
    <n v="2924005.5313807535"/>
    <n v="2917257.9702127664"/>
    <n v="0"/>
    <n v="0"/>
    <n v="0"/>
    <n v="0"/>
    <n v="195067.38461538462"/>
    <n v="103406.27586206896"/>
    <n v="0"/>
    <n v="0"/>
    <n v="116445.44117647057"/>
    <n v="232477.83870967745"/>
    <n v="3235518.3571726084"/>
    <n v="3253142.0847845129"/>
  </r>
  <r>
    <x v="14"/>
    <s v="Coastal Bend College"/>
    <m/>
    <n v="223320"/>
    <x v="7"/>
    <n v="0"/>
    <n v="18"/>
    <n v="21"/>
    <n v="0"/>
    <n v="0"/>
    <n v="0"/>
    <n v="0"/>
    <n v="4"/>
    <n v="8"/>
    <n v="0"/>
    <n v="11"/>
    <n v="7"/>
    <n v="0"/>
    <n v="1"/>
    <n v="0"/>
    <n v="0"/>
    <n v="3"/>
    <n v="2"/>
    <n v="0"/>
    <n v="13"/>
    <n v="13"/>
    <n v="0"/>
    <n v="0"/>
    <n v="0"/>
    <n v="0"/>
    <n v="8"/>
    <n v="7"/>
    <n v="0"/>
    <n v="4"/>
    <n v="3"/>
    <n v="0"/>
    <n v="1"/>
    <n v="0"/>
    <n v="0"/>
    <n v="3"/>
    <n v="3"/>
    <m/>
    <m/>
    <m/>
    <m/>
    <m/>
    <m/>
    <m/>
    <m/>
    <m/>
    <n v="0"/>
    <n v="0"/>
    <n v="0"/>
    <n v="0"/>
    <n v="0"/>
    <n v="0"/>
    <n v="0"/>
    <n v="0"/>
    <n v="0"/>
    <n v="1131992"/>
    <n v="1518382"/>
    <n v="674283"/>
    <n v="495610"/>
    <n v="1034166"/>
    <n v="997372"/>
    <n v="341833"/>
    <n v="319270"/>
    <m/>
    <m/>
    <n v="0"/>
    <n v="0"/>
    <n v="210"/>
    <n v="285"/>
    <n v="135"/>
    <n v="97"/>
    <n v="213"/>
    <n v="201"/>
    <n v="72"/>
    <n v="73"/>
    <n v="0"/>
    <n v="0"/>
    <n v="0"/>
    <n v="0"/>
    <n v="5390.4380952380952"/>
    <n v="5327.6561403508767"/>
    <n v="4994.6888888888889"/>
    <n v="5109.3814432989693"/>
    <n v="4855.2394366197186"/>
    <n v="4962.0497512437814"/>
    <n v="4747.6805555555557"/>
    <n v="4373.5616438356165"/>
    <n v="0"/>
    <n v="0"/>
    <n v="0"/>
    <n v="0"/>
    <n v="48513.942857142858"/>
    <n v="47948.905263157889"/>
    <n v="44952.2"/>
    <n v="45984.432989690722"/>
    <n v="43697.154929577468"/>
    <n v="44658.447761194031"/>
    <n v="42729.125"/>
    <n v="39362.054794520547"/>
    <n v="0"/>
    <n v="0"/>
    <n v="0"/>
    <n v="0"/>
    <n v="45521.588615285458"/>
    <n v="45743.423050212281"/>
    <n v="22"/>
    <n v="29"/>
    <n v="14"/>
    <n v="10"/>
    <n v="21"/>
    <n v="20"/>
    <n v="7"/>
    <n v="7"/>
    <n v="0"/>
    <n v="0"/>
    <n v="0"/>
    <n v="0"/>
    <n v="64"/>
    <n v="66"/>
    <n v="1067306.7428571428"/>
    <n v="1390518.2526315788"/>
    <n v="629330.79999999993"/>
    <n v="459844.32989690721"/>
    <n v="917640.25352112681"/>
    <n v="893168.95522388059"/>
    <n v="299103.875"/>
    <n v="275534.38356164383"/>
    <n v="0"/>
    <n v="0"/>
    <n v="0"/>
    <n v="0"/>
    <n v="2913381.6713782693"/>
    <n v="3019065.9213140104"/>
  </r>
  <r>
    <x v="14"/>
    <s v="College of the Mainland"/>
    <m/>
    <n v="226408"/>
    <x v="7"/>
    <n v="0"/>
    <n v="18"/>
    <n v="19"/>
    <n v="0"/>
    <n v="0"/>
    <n v="1"/>
    <n v="0"/>
    <n v="0"/>
    <n v="1"/>
    <n v="0"/>
    <n v="21"/>
    <n v="20"/>
    <n v="0"/>
    <n v="0"/>
    <n v="3"/>
    <n v="0"/>
    <n v="9"/>
    <n v="14"/>
    <n v="0"/>
    <n v="26"/>
    <n v="31"/>
    <n v="0"/>
    <n v="0"/>
    <n v="7"/>
    <n v="0"/>
    <n v="17"/>
    <n v="24"/>
    <n v="0"/>
    <n v="0"/>
    <n v="0"/>
    <n v="0"/>
    <n v="0"/>
    <n v="0"/>
    <n v="0"/>
    <n v="0"/>
    <n v="0"/>
    <m/>
    <m/>
    <m/>
    <m/>
    <m/>
    <m/>
    <m/>
    <m/>
    <m/>
    <n v="0"/>
    <n v="1"/>
    <n v="0"/>
    <n v="0"/>
    <n v="0"/>
    <n v="0"/>
    <n v="0"/>
    <n v="0"/>
    <n v="0"/>
    <n v="1189920"/>
    <n v="1264023"/>
    <n v="1913169"/>
    <n v="2053930"/>
    <n v="2997518"/>
    <n v="3278049"/>
    <n v="0"/>
    <n v="0"/>
    <m/>
    <m/>
    <n v="52685"/>
    <n v="0"/>
    <n v="173"/>
    <n v="183"/>
    <n v="330"/>
    <n v="348"/>
    <n v="515"/>
    <n v="567"/>
    <n v="0"/>
    <n v="0"/>
    <n v="0"/>
    <n v="0"/>
    <n v="9"/>
    <n v="0"/>
    <n v="6878.1502890173415"/>
    <n v="6907.2295081967213"/>
    <n v="5797.4818181818182"/>
    <n v="5902.0977011494251"/>
    <n v="5820.4233009708742"/>
    <n v="5781.3915343915342"/>
    <n v="0"/>
    <n v="0"/>
    <n v="0"/>
    <n v="0"/>
    <n v="5853.8888888888887"/>
    <n v="0"/>
    <n v="61903.352601156075"/>
    <n v="62165.065573770495"/>
    <n v="52177.336363636365"/>
    <n v="53118.879310344826"/>
    <n v="52383.80970873787"/>
    <n v="52032.523809523809"/>
    <n v="0"/>
    <n v="0"/>
    <n v="0"/>
    <n v="0"/>
    <n v="52685"/>
    <n v="0"/>
    <n v="54076.614416105425"/>
    <n v="54230.568968357278"/>
    <n v="19"/>
    <n v="20"/>
    <n v="33"/>
    <n v="34"/>
    <n v="50"/>
    <n v="55"/>
    <n v="0"/>
    <n v="0"/>
    <n v="0"/>
    <n v="0"/>
    <n v="1"/>
    <n v="0"/>
    <n v="103"/>
    <n v="109"/>
    <n v="1176163.6994219655"/>
    <n v="1243301.3114754099"/>
    <n v="1721852.1"/>
    <n v="1806041.8965517241"/>
    <n v="2619190.4854368935"/>
    <n v="2861788.8095238097"/>
    <n v="0"/>
    <n v="0"/>
    <n v="0"/>
    <n v="0"/>
    <n v="52685"/>
    <n v="0"/>
    <n v="5569891.2848588591"/>
    <n v="5911132.0175509434"/>
  </r>
  <r>
    <x v="14"/>
    <s v="Grayson County College "/>
    <m/>
    <n v="225070"/>
    <x v="7"/>
    <n v="0"/>
    <n v="91"/>
    <n v="84"/>
    <n v="5"/>
    <n v="9"/>
    <n v="1"/>
    <n v="2"/>
    <n v="1"/>
    <n v="6"/>
    <n v="0"/>
    <n v="0"/>
    <n v="0"/>
    <n v="0"/>
    <n v="0"/>
    <n v="0"/>
    <n v="0"/>
    <n v="0"/>
    <n v="0"/>
    <n v="0"/>
    <n v="0"/>
    <n v="0"/>
    <n v="0"/>
    <n v="0"/>
    <n v="0"/>
    <n v="0"/>
    <n v="0"/>
    <n v="0"/>
    <n v="0"/>
    <n v="0"/>
    <n v="0"/>
    <n v="0"/>
    <n v="0"/>
    <n v="0"/>
    <n v="0"/>
    <n v="0"/>
    <n v="0"/>
    <m/>
    <m/>
    <m/>
    <m/>
    <m/>
    <m/>
    <m/>
    <m/>
    <m/>
    <n v="0"/>
    <n v="0"/>
    <n v="0"/>
    <n v="0"/>
    <n v="0"/>
    <n v="0"/>
    <n v="0"/>
    <n v="0"/>
    <n v="3"/>
    <n v="5093131"/>
    <n v="5661747"/>
    <n v="0"/>
    <n v="0"/>
    <n v="0"/>
    <n v="0"/>
    <n v="0"/>
    <n v="0"/>
    <m/>
    <m/>
    <n v="0"/>
    <n v="108476"/>
    <n v="892"/>
    <n v="940"/>
    <n v="0"/>
    <n v="0"/>
    <n v="0"/>
    <n v="0"/>
    <n v="0"/>
    <n v="0"/>
    <n v="0"/>
    <n v="0"/>
    <n v="0"/>
    <n v="36"/>
    <n v="5709.788116591928"/>
    <n v="6023.1351063829788"/>
    <n v="0"/>
    <n v="0"/>
    <n v="0"/>
    <n v="0"/>
    <n v="0"/>
    <n v="0"/>
    <n v="0"/>
    <n v="0"/>
    <n v="0"/>
    <n v="3013.2222222222222"/>
    <n v="51388.093049327348"/>
    <n v="54208.21595744681"/>
    <n v="0"/>
    <n v="0"/>
    <n v="0"/>
    <n v="0"/>
    <n v="0"/>
    <n v="0"/>
    <n v="0"/>
    <n v="0"/>
    <n v="0"/>
    <n v="27119"/>
    <n v="51388.093049327348"/>
    <n v="53426.796266366611"/>
    <n v="98"/>
    <n v="101"/>
    <n v="0"/>
    <n v="0"/>
    <n v="0"/>
    <n v="0"/>
    <n v="0"/>
    <n v="0"/>
    <n v="0"/>
    <n v="0"/>
    <n v="0"/>
    <n v="3"/>
    <n v="98"/>
    <n v="104"/>
    <n v="5036033.1188340802"/>
    <n v="5475029.8117021276"/>
    <n v="0"/>
    <n v="0"/>
    <n v="0"/>
    <n v="0"/>
    <n v="0"/>
    <n v="0"/>
    <n v="0"/>
    <n v="0"/>
    <n v="0"/>
    <n v="81357"/>
    <n v="5036033.1188340802"/>
    <n v="5556386.8117021276"/>
  </r>
  <r>
    <x v="14"/>
    <s v="Hill College"/>
    <m/>
    <n v="225371"/>
    <x v="7"/>
    <n v="0"/>
    <n v="0"/>
    <n v="0"/>
    <n v="0"/>
    <n v="0"/>
    <n v="0"/>
    <n v="0"/>
    <n v="0"/>
    <n v="0"/>
    <n v="0"/>
    <n v="0"/>
    <n v="0"/>
    <n v="0"/>
    <n v="0"/>
    <n v="0"/>
    <n v="0"/>
    <n v="0"/>
    <n v="0"/>
    <n v="0"/>
    <n v="0"/>
    <n v="0"/>
    <n v="0"/>
    <n v="0"/>
    <n v="0"/>
    <n v="0"/>
    <n v="0"/>
    <n v="0"/>
    <n v="0"/>
    <n v="0"/>
    <n v="0"/>
    <n v="0"/>
    <n v="0"/>
    <n v="0"/>
    <n v="0"/>
    <n v="0"/>
    <n v="0"/>
    <m/>
    <m/>
    <m/>
    <m/>
    <m/>
    <m/>
    <m/>
    <m/>
    <m/>
    <n v="0"/>
    <n v="69"/>
    <n v="71"/>
    <n v="0"/>
    <n v="0"/>
    <n v="2"/>
    <n v="2"/>
    <n v="8"/>
    <n v="12"/>
    <n v="0"/>
    <n v="0"/>
    <n v="0"/>
    <n v="0"/>
    <n v="0"/>
    <n v="0"/>
    <n v="0"/>
    <n v="0"/>
    <m/>
    <m/>
    <n v="3624364"/>
    <n v="3941421"/>
    <n v="0"/>
    <n v="0"/>
    <n v="0"/>
    <n v="0"/>
    <n v="0"/>
    <n v="0"/>
    <n v="0"/>
    <n v="0"/>
    <n v="0"/>
    <n v="0"/>
    <n v="739"/>
    <n v="805"/>
    <n v="0"/>
    <n v="0"/>
    <n v="0"/>
    <n v="0"/>
    <n v="0"/>
    <n v="0"/>
    <n v="0"/>
    <n v="0"/>
    <n v="0"/>
    <n v="0"/>
    <n v="4904.4167794316645"/>
    <n v="4896.1751552795031"/>
    <n v="0"/>
    <n v="0"/>
    <n v="0"/>
    <n v="0"/>
    <n v="0"/>
    <n v="0"/>
    <n v="0"/>
    <n v="0"/>
    <n v="0"/>
    <n v="0"/>
    <n v="44139.751014884983"/>
    <n v="44065.576397515528"/>
    <n v="44139.751014884983"/>
    <n v="44065.576397515528"/>
    <n v="0"/>
    <n v="0"/>
    <n v="0"/>
    <n v="0"/>
    <n v="0"/>
    <n v="0"/>
    <n v="0"/>
    <n v="0"/>
    <n v="0"/>
    <n v="0"/>
    <n v="79"/>
    <n v="85"/>
    <n v="79"/>
    <n v="85"/>
    <n v="0"/>
    <n v="0"/>
    <n v="0"/>
    <n v="0"/>
    <n v="0"/>
    <n v="0"/>
    <n v="0"/>
    <n v="0"/>
    <n v="0"/>
    <n v="0"/>
    <n v="3487040.3301759139"/>
    <n v="3745573.9937888198"/>
    <n v="3487040.3301759139"/>
    <n v="3745573.9937888198"/>
  </r>
  <r>
    <x v="14"/>
    <s v="Howard College (HCJCD)"/>
    <m/>
    <n v="225520"/>
    <x v="7"/>
    <n v="0"/>
    <n v="2"/>
    <n v="1"/>
    <n v="2"/>
    <n v="2"/>
    <n v="0"/>
    <n v="1"/>
    <n v="3"/>
    <n v="1"/>
    <n v="0"/>
    <n v="14"/>
    <n v="12"/>
    <n v="5"/>
    <n v="3"/>
    <n v="1"/>
    <n v="4"/>
    <n v="0"/>
    <n v="0"/>
    <n v="0"/>
    <n v="16"/>
    <n v="11"/>
    <n v="4"/>
    <n v="7"/>
    <n v="4"/>
    <n v="4"/>
    <n v="9"/>
    <n v="8"/>
    <n v="0"/>
    <n v="20"/>
    <n v="12"/>
    <n v="14"/>
    <n v="17"/>
    <n v="2"/>
    <n v="5"/>
    <n v="30"/>
    <n v="26"/>
    <m/>
    <m/>
    <m/>
    <m/>
    <m/>
    <m/>
    <m/>
    <m/>
    <m/>
    <n v="0"/>
    <n v="0"/>
    <n v="0"/>
    <n v="0"/>
    <n v="0"/>
    <n v="0"/>
    <n v="0"/>
    <n v="0"/>
    <n v="0"/>
    <n v="437535"/>
    <n v="294771"/>
    <n v="992358"/>
    <n v="842405"/>
    <n v="1587169"/>
    <n v="1405599"/>
    <n v="2804833"/>
    <n v="2626527"/>
    <m/>
    <m/>
    <n v="0"/>
    <n v="0"/>
    <n v="74"/>
    <n v="52"/>
    <n v="187"/>
    <n v="182"/>
    <n v="336"/>
    <n v="309"/>
    <n v="702"/>
    <n v="645"/>
    <n v="0"/>
    <n v="0"/>
    <n v="0"/>
    <n v="0"/>
    <n v="5912.635135135135"/>
    <n v="5668.6730769230771"/>
    <n v="5306.727272727273"/>
    <n v="4628.5989010989015"/>
    <n v="4723.7172619047615"/>
    <n v="4548.8640776699031"/>
    <n v="3995.4886039886042"/>
    <n v="4072.1348837209302"/>
    <n v="0"/>
    <n v="0"/>
    <n v="0"/>
    <n v="0"/>
    <n v="53213.716216216213"/>
    <n v="51018.057692307695"/>
    <n v="47760.545454545456"/>
    <n v="41657.390109890111"/>
    <n v="42513.455357142855"/>
    <n v="40939.776699029127"/>
    <n v="35959.397435897437"/>
    <n v="36649.213953488375"/>
    <n v="0"/>
    <n v="0"/>
    <n v="0"/>
    <n v="0"/>
    <n v="40507.707779042597"/>
    <n v="39243.217883593221"/>
    <n v="7"/>
    <n v="5"/>
    <n v="20"/>
    <n v="19"/>
    <n v="33"/>
    <n v="30"/>
    <n v="66"/>
    <n v="60"/>
    <n v="0"/>
    <n v="0"/>
    <n v="0"/>
    <n v="0"/>
    <n v="126"/>
    <n v="114"/>
    <n v="372496.01351351349"/>
    <n v="255090.28846153847"/>
    <n v="955210.90909090918"/>
    <n v="791490.41208791209"/>
    <n v="1402944.0267857143"/>
    <n v="1228193.3009708738"/>
    <n v="2373320.230769231"/>
    <n v="2198952.8372093025"/>
    <n v="0"/>
    <n v="0"/>
    <n v="0"/>
    <n v="0"/>
    <n v="5103971.1801593676"/>
    <n v="4473726.8387296274"/>
  </r>
  <r>
    <x v="14"/>
    <s v="Lamar Institute of Technology"/>
    <m/>
    <n v="441760"/>
    <x v="7"/>
    <n v="0"/>
    <n v="0"/>
    <n v="0"/>
    <n v="0"/>
    <n v="0"/>
    <n v="0"/>
    <n v="0"/>
    <n v="0"/>
    <n v="0"/>
    <n v="0"/>
    <n v="0"/>
    <n v="0"/>
    <n v="0"/>
    <n v="0"/>
    <n v="0"/>
    <n v="0"/>
    <n v="0"/>
    <n v="0"/>
    <n v="0"/>
    <n v="0"/>
    <n v="0"/>
    <n v="0"/>
    <n v="0"/>
    <n v="0"/>
    <n v="0"/>
    <n v="0"/>
    <n v="0"/>
    <n v="0"/>
    <n v="80"/>
    <n v="81"/>
    <n v="0"/>
    <n v="0"/>
    <n v="0"/>
    <n v="0"/>
    <n v="3"/>
    <n v="5"/>
    <m/>
    <m/>
    <m/>
    <m/>
    <m/>
    <m/>
    <m/>
    <m/>
    <m/>
    <n v="0"/>
    <n v="0"/>
    <n v="0"/>
    <n v="0"/>
    <n v="0"/>
    <n v="0"/>
    <n v="0"/>
    <n v="0"/>
    <n v="0"/>
    <n v="0"/>
    <n v="0"/>
    <n v="0"/>
    <n v="0"/>
    <n v="0"/>
    <n v="0"/>
    <n v="4228331"/>
    <n v="4513447"/>
    <m/>
    <m/>
    <n v="0"/>
    <n v="0"/>
    <n v="0"/>
    <n v="0"/>
    <n v="0"/>
    <n v="0"/>
    <n v="0"/>
    <n v="0"/>
    <n v="756"/>
    <n v="789"/>
    <n v="0"/>
    <n v="0"/>
    <n v="0"/>
    <n v="0"/>
    <n v="0"/>
    <n v="0"/>
    <n v="0"/>
    <n v="0"/>
    <n v="0"/>
    <n v="0"/>
    <n v="5593.0304232804228"/>
    <n v="5720.4651457541195"/>
    <n v="0"/>
    <n v="0"/>
    <n v="0"/>
    <n v="0"/>
    <n v="0"/>
    <n v="0"/>
    <n v="0"/>
    <n v="0"/>
    <n v="0"/>
    <n v="0"/>
    <n v="50337.273809523802"/>
    <n v="51484.186311787074"/>
    <n v="0"/>
    <n v="0"/>
    <n v="0"/>
    <n v="0"/>
    <n v="50337.273809523802"/>
    <n v="51484.186311787067"/>
    <n v="0"/>
    <n v="0"/>
    <n v="0"/>
    <n v="0"/>
    <n v="0"/>
    <n v="0"/>
    <n v="83"/>
    <n v="86"/>
    <n v="0"/>
    <n v="0"/>
    <n v="0"/>
    <n v="0"/>
    <n v="83"/>
    <n v="86"/>
    <n v="0"/>
    <n v="0"/>
    <n v="0"/>
    <n v="0"/>
    <n v="0"/>
    <n v="0"/>
    <n v="4177993.7261904757"/>
    <n v="4427640.022813688"/>
    <n v="0"/>
    <n v="0"/>
    <n v="0"/>
    <n v="0"/>
    <n v="4177993.7261904757"/>
    <n v="4427640.022813688"/>
  </r>
  <r>
    <x v="14"/>
    <s v="Lamar State College-Port Arthur"/>
    <s v="Reclassified: Met the criteria for Two-Year 3 in 2014-15 and 2015-16 and 2016-17."/>
    <n v="226116"/>
    <x v="9"/>
    <n v="0"/>
    <n v="3"/>
    <n v="3"/>
    <n v="0"/>
    <n v="0"/>
    <n v="0"/>
    <n v="0"/>
    <n v="0"/>
    <n v="0"/>
    <n v="0"/>
    <n v="2"/>
    <n v="2"/>
    <n v="0"/>
    <n v="0"/>
    <n v="0"/>
    <n v="0"/>
    <n v="0"/>
    <n v="0"/>
    <n v="0"/>
    <n v="4"/>
    <n v="4"/>
    <n v="0"/>
    <n v="0"/>
    <n v="0"/>
    <n v="0"/>
    <n v="0"/>
    <n v="0"/>
    <n v="0"/>
    <n v="31"/>
    <n v="31"/>
    <n v="0"/>
    <n v="0"/>
    <n v="0"/>
    <n v="0"/>
    <n v="23"/>
    <n v="25"/>
    <m/>
    <m/>
    <m/>
    <m/>
    <m/>
    <m/>
    <m/>
    <m/>
    <m/>
    <n v="0"/>
    <n v="0"/>
    <n v="0"/>
    <n v="0"/>
    <n v="0"/>
    <n v="0"/>
    <n v="0"/>
    <n v="0"/>
    <n v="0"/>
    <n v="172133"/>
    <n v="177298"/>
    <n v="100789"/>
    <n v="103812"/>
    <n v="189325"/>
    <n v="198005"/>
    <n v="2494046"/>
    <n v="2656093"/>
    <m/>
    <m/>
    <n v="0"/>
    <n v="0"/>
    <n v="27"/>
    <n v="27"/>
    <n v="18"/>
    <n v="18"/>
    <n v="36"/>
    <n v="36"/>
    <n v="555"/>
    <n v="579"/>
    <n v="0"/>
    <n v="0"/>
    <n v="0"/>
    <n v="0"/>
    <n v="6375.2962962962965"/>
    <n v="6566.5925925925922"/>
    <n v="5599.3888888888887"/>
    <n v="5767.333333333333"/>
    <n v="5259.0277777777774"/>
    <n v="5500.1388888888887"/>
    <n v="4493.7765765765762"/>
    <n v="4587.379965457686"/>
    <n v="0"/>
    <n v="0"/>
    <n v="0"/>
    <n v="0"/>
    <n v="57377.666666666672"/>
    <n v="59099.333333333328"/>
    <n v="50394.5"/>
    <n v="51906"/>
    <n v="47331.25"/>
    <n v="49501.25"/>
    <n v="40443.989189189189"/>
    <n v="41286.419689119175"/>
    <n v="0"/>
    <n v="0"/>
    <n v="0"/>
    <n v="0"/>
    <n v="42003.530416130416"/>
    <n v="42940.838501394981"/>
    <n v="3"/>
    <n v="3"/>
    <n v="2"/>
    <n v="2"/>
    <n v="4"/>
    <n v="4"/>
    <n v="54"/>
    <n v="56"/>
    <n v="0"/>
    <n v="0"/>
    <n v="0"/>
    <n v="0"/>
    <n v="63"/>
    <n v="65"/>
    <n v="172133"/>
    <n v="177298"/>
    <n v="100789"/>
    <n v="103812"/>
    <n v="189325"/>
    <n v="198005"/>
    <n v="2183975.4162162161"/>
    <n v="2312039.502590674"/>
    <n v="0"/>
    <n v="0"/>
    <n v="0"/>
    <n v="0"/>
    <n v="2646222.4162162161"/>
    <n v="2791154.502590674"/>
  </r>
  <r>
    <x v="14"/>
    <s v="Lee College "/>
    <s v="Met the criteria for Two-Year 1 in 2016-17."/>
    <n v="226204"/>
    <x v="7"/>
    <n v="0"/>
    <n v="0"/>
    <n v="0"/>
    <n v="0"/>
    <n v="0"/>
    <n v="0"/>
    <n v="0"/>
    <n v="0"/>
    <n v="0"/>
    <n v="0"/>
    <n v="0"/>
    <n v="0"/>
    <n v="0"/>
    <n v="0"/>
    <n v="0"/>
    <n v="0"/>
    <n v="0"/>
    <n v="0"/>
    <n v="0"/>
    <n v="0"/>
    <n v="0"/>
    <n v="0"/>
    <n v="0"/>
    <n v="0"/>
    <n v="0"/>
    <n v="0"/>
    <n v="0"/>
    <n v="0"/>
    <n v="151"/>
    <n v="0"/>
    <n v="0"/>
    <n v="0"/>
    <n v="0"/>
    <n v="0"/>
    <n v="15"/>
    <n v="0"/>
    <m/>
    <m/>
    <m/>
    <m/>
    <m/>
    <m/>
    <m/>
    <m/>
    <m/>
    <n v="0"/>
    <n v="0"/>
    <n v="161"/>
    <n v="0"/>
    <n v="0"/>
    <n v="0"/>
    <n v="0"/>
    <n v="0"/>
    <n v="14"/>
    <n v="0"/>
    <n v="0"/>
    <n v="0"/>
    <n v="0"/>
    <n v="0"/>
    <n v="0"/>
    <n v="10492892"/>
    <n v="0"/>
    <m/>
    <m/>
    <n v="0"/>
    <n v="11123397"/>
    <n v="0"/>
    <n v="0"/>
    <n v="0"/>
    <n v="0"/>
    <n v="0"/>
    <n v="0"/>
    <n v="1539"/>
    <n v="0"/>
    <n v="0"/>
    <n v="0"/>
    <n v="0"/>
    <n v="1617"/>
    <n v="0"/>
    <n v="0"/>
    <n v="0"/>
    <n v="0"/>
    <n v="0"/>
    <n v="0"/>
    <n v="6817.9935022742038"/>
    <n v="0"/>
    <n v="0"/>
    <n v="0"/>
    <n v="0"/>
    <n v="6879.0333951762523"/>
    <n v="0"/>
    <n v="0"/>
    <n v="0"/>
    <n v="0"/>
    <n v="0"/>
    <n v="0"/>
    <n v="61361.941520467837"/>
    <n v="0"/>
    <n v="0"/>
    <n v="0"/>
    <n v="0"/>
    <n v="61911.30055658627"/>
    <n v="61361.941520467837"/>
    <n v="61911.30055658627"/>
    <n v="0"/>
    <n v="0"/>
    <n v="0"/>
    <n v="0"/>
    <n v="0"/>
    <n v="0"/>
    <n v="166"/>
    <n v="0"/>
    <n v="0"/>
    <n v="0"/>
    <n v="0"/>
    <n v="175"/>
    <n v="166"/>
    <n v="175"/>
    <n v="0"/>
    <n v="0"/>
    <n v="0"/>
    <n v="0"/>
    <n v="0"/>
    <n v="0"/>
    <n v="10186082.292397661"/>
    <n v="0"/>
    <n v="0"/>
    <n v="0"/>
    <n v="0"/>
    <n v="10834477.597402597"/>
    <n v="10186082.292397661"/>
    <n v="10834477.597402597"/>
  </r>
  <r>
    <x v="14"/>
    <s v="Mountain View College (DCCCD)"/>
    <s v="Met the criteria for Two-Year 1 in 2016-17."/>
    <n v="226930"/>
    <x v="7"/>
    <n v="0"/>
    <n v="0"/>
    <n v="0"/>
    <n v="0"/>
    <n v="0"/>
    <n v="0"/>
    <n v="0"/>
    <n v="0"/>
    <n v="0"/>
    <n v="0"/>
    <n v="0"/>
    <n v="0"/>
    <n v="0"/>
    <n v="0"/>
    <n v="0"/>
    <n v="0"/>
    <n v="0"/>
    <n v="0"/>
    <n v="0"/>
    <n v="0"/>
    <n v="0"/>
    <n v="0"/>
    <n v="0"/>
    <n v="0"/>
    <n v="0"/>
    <n v="0"/>
    <n v="0"/>
    <n v="0"/>
    <n v="84"/>
    <n v="0"/>
    <n v="0"/>
    <n v="0"/>
    <n v="0"/>
    <n v="0"/>
    <n v="0"/>
    <n v="0"/>
    <m/>
    <m/>
    <m/>
    <m/>
    <m/>
    <m/>
    <m/>
    <m/>
    <m/>
    <n v="0"/>
    <n v="0"/>
    <n v="89"/>
    <n v="0"/>
    <n v="0"/>
    <n v="0"/>
    <n v="0"/>
    <n v="0"/>
    <n v="0"/>
    <n v="0"/>
    <n v="0"/>
    <n v="0"/>
    <n v="0"/>
    <n v="0"/>
    <n v="0"/>
    <n v="5584703"/>
    <n v="0"/>
    <m/>
    <m/>
    <n v="0"/>
    <n v="5925511"/>
    <n v="0"/>
    <n v="0"/>
    <n v="0"/>
    <n v="0"/>
    <n v="0"/>
    <n v="0"/>
    <n v="756"/>
    <n v="0"/>
    <n v="0"/>
    <n v="0"/>
    <n v="0"/>
    <n v="801"/>
    <n v="0"/>
    <n v="0"/>
    <n v="0"/>
    <n v="0"/>
    <n v="0"/>
    <n v="0"/>
    <n v="7387.1732804232806"/>
    <n v="0"/>
    <n v="0"/>
    <n v="0"/>
    <n v="0"/>
    <n v="7397.6416978776533"/>
    <n v="0"/>
    <n v="0"/>
    <n v="0"/>
    <n v="0"/>
    <n v="0"/>
    <n v="0"/>
    <n v="66484.559523809527"/>
    <n v="0"/>
    <n v="0"/>
    <n v="0"/>
    <n v="0"/>
    <n v="66578.775280898873"/>
    <n v="66484.559523809527"/>
    <n v="66578.775280898873"/>
    <n v="0"/>
    <n v="0"/>
    <n v="0"/>
    <n v="0"/>
    <n v="0"/>
    <n v="0"/>
    <n v="84"/>
    <n v="0"/>
    <n v="0"/>
    <n v="0"/>
    <n v="0"/>
    <n v="89"/>
    <n v="84"/>
    <n v="89"/>
    <n v="0"/>
    <n v="0"/>
    <n v="0"/>
    <n v="0"/>
    <n v="0"/>
    <n v="0"/>
    <n v="5584703"/>
    <n v="0"/>
    <n v="0"/>
    <n v="0"/>
    <n v="0"/>
    <n v="5925511"/>
    <n v="5584703"/>
    <n v="5925511"/>
  </r>
  <r>
    <x v="14"/>
    <s v="Northeast Texas Community College "/>
    <m/>
    <n v="227225"/>
    <x v="7"/>
    <n v="0"/>
    <n v="24"/>
    <n v="25"/>
    <n v="0"/>
    <n v="0"/>
    <n v="6"/>
    <n v="6"/>
    <n v="7"/>
    <n v="5"/>
    <n v="0"/>
    <n v="6"/>
    <n v="10"/>
    <n v="0"/>
    <n v="0"/>
    <n v="0"/>
    <n v="0"/>
    <n v="0"/>
    <n v="3"/>
    <n v="0"/>
    <n v="2"/>
    <n v="1"/>
    <n v="0"/>
    <n v="2"/>
    <n v="0"/>
    <n v="0"/>
    <n v="4"/>
    <n v="5"/>
    <n v="0"/>
    <n v="9"/>
    <n v="8"/>
    <n v="1"/>
    <n v="0"/>
    <n v="3"/>
    <n v="1"/>
    <n v="4"/>
    <n v="4"/>
    <m/>
    <m/>
    <m/>
    <m/>
    <m/>
    <m/>
    <m/>
    <m/>
    <m/>
    <n v="0"/>
    <n v="0"/>
    <n v="0"/>
    <n v="0"/>
    <n v="0"/>
    <n v="0"/>
    <n v="0"/>
    <n v="0"/>
    <n v="0"/>
    <n v="2308308"/>
    <n v="2242985"/>
    <n v="317360"/>
    <n v="704184"/>
    <n v="583789"/>
    <n v="460994"/>
    <n v="897408"/>
    <n v="613165"/>
    <m/>
    <m/>
    <n v="0"/>
    <n v="0"/>
    <n v="366"/>
    <n v="351"/>
    <n v="54"/>
    <n v="126"/>
    <n v="66"/>
    <n v="89"/>
    <n v="172"/>
    <n v="131"/>
    <n v="0"/>
    <n v="0"/>
    <n v="0"/>
    <n v="0"/>
    <n v="6306.8524590163934"/>
    <n v="6390.270655270655"/>
    <n v="5877.0370370370374"/>
    <n v="5588.7619047619046"/>
    <n v="8845.2878787878781"/>
    <n v="5179.7078651685397"/>
    <n v="5217.4883720930229"/>
    <n v="4680.6488549618325"/>
    <n v="0"/>
    <n v="0"/>
    <n v="0"/>
    <n v="0"/>
    <n v="56761.672131147541"/>
    <n v="57512.435897435891"/>
    <n v="52893.333333333336"/>
    <n v="50298.857142857145"/>
    <n v="79607.590909090897"/>
    <n v="46617.370786516854"/>
    <n v="46957.395348837206"/>
    <n v="42125.83969465649"/>
    <n v="0"/>
    <n v="0"/>
    <n v="0"/>
    <n v="0"/>
    <n v="55961.56265510965"/>
    <n v="52070.110249821482"/>
    <n v="37"/>
    <n v="36"/>
    <n v="6"/>
    <n v="13"/>
    <n v="6"/>
    <n v="8"/>
    <n v="17"/>
    <n v="13"/>
    <n v="0"/>
    <n v="0"/>
    <n v="0"/>
    <n v="0"/>
    <n v="66"/>
    <n v="70"/>
    <n v="2100181.8688524589"/>
    <n v="2070447.692307692"/>
    <n v="317360"/>
    <n v="653885.14285714284"/>
    <n v="477645.54545454541"/>
    <n v="372938.96629213484"/>
    <n v="798275.72093023255"/>
    <n v="547635.91603053431"/>
    <n v="0"/>
    <n v="0"/>
    <n v="0"/>
    <n v="0"/>
    <n v="3693463.135237237"/>
    <n v="3644907.7174875038"/>
  </r>
  <r>
    <x v="14"/>
    <s v="Odessa College "/>
    <m/>
    <n v="227304"/>
    <x v="7"/>
    <n v="0"/>
    <n v="13"/>
    <n v="11"/>
    <n v="3"/>
    <n v="0"/>
    <n v="0"/>
    <n v="0"/>
    <n v="1"/>
    <n v="1"/>
    <n v="0"/>
    <n v="25"/>
    <n v="28"/>
    <n v="4"/>
    <n v="5"/>
    <n v="0"/>
    <n v="0"/>
    <n v="8"/>
    <n v="7"/>
    <n v="0"/>
    <n v="16"/>
    <n v="12"/>
    <n v="0"/>
    <n v="1"/>
    <n v="0"/>
    <n v="0"/>
    <n v="3"/>
    <n v="5"/>
    <n v="0"/>
    <n v="34"/>
    <n v="35"/>
    <n v="3"/>
    <n v="5"/>
    <n v="0"/>
    <n v="0"/>
    <n v="14"/>
    <n v="13"/>
    <m/>
    <m/>
    <m/>
    <m/>
    <m/>
    <m/>
    <m/>
    <m/>
    <m/>
    <n v="0"/>
    <n v="0"/>
    <n v="0"/>
    <n v="0"/>
    <n v="0"/>
    <n v="0"/>
    <n v="0"/>
    <n v="0"/>
    <n v="0"/>
    <n v="1118046"/>
    <n v="827489"/>
    <n v="2188895"/>
    <n v="2276679"/>
    <n v="1047667"/>
    <n v="1097612"/>
    <n v="2771778"/>
    <n v="2901575"/>
    <m/>
    <m/>
    <n v="0"/>
    <n v="0"/>
    <n v="159"/>
    <n v="111"/>
    <n v="361"/>
    <n v="386"/>
    <n v="180"/>
    <n v="178"/>
    <n v="504"/>
    <n v="521"/>
    <n v="0"/>
    <n v="0"/>
    <n v="0"/>
    <n v="0"/>
    <n v="7031.7358490566039"/>
    <n v="7454.8558558558561"/>
    <n v="6063.4210526315792"/>
    <n v="5898.1321243523316"/>
    <n v="5820.3722222222223"/>
    <n v="6166.3595505617977"/>
    <n v="5499.5595238095239"/>
    <n v="5569.241842610365"/>
    <n v="0"/>
    <n v="0"/>
    <n v="0"/>
    <n v="0"/>
    <n v="63285.622641509435"/>
    <n v="67093.702702702707"/>
    <n v="54570.789473684214"/>
    <n v="53083.189119170987"/>
    <n v="52383.35"/>
    <n v="55497.235955056181"/>
    <n v="49496.035714285717"/>
    <n v="50123.176583493288"/>
    <n v="0"/>
    <n v="0"/>
    <n v="0"/>
    <n v="0"/>
    <n v="53343.195700488286"/>
    <n v="53527.891083865259"/>
    <n v="17"/>
    <n v="12"/>
    <n v="37"/>
    <n v="40"/>
    <n v="19"/>
    <n v="18"/>
    <n v="51"/>
    <n v="53"/>
    <n v="0"/>
    <n v="0"/>
    <n v="0"/>
    <n v="0"/>
    <n v="124"/>
    <n v="123"/>
    <n v="1075855.5849056605"/>
    <n v="805124.43243243243"/>
    <n v="2019119.210526316"/>
    <n v="2123327.5647668396"/>
    <n v="995283.65"/>
    <n v="998950.24719101121"/>
    <n v="2524297.8214285714"/>
    <n v="2656528.3589251442"/>
    <n v="0"/>
    <n v="0"/>
    <n v="0"/>
    <n v="0"/>
    <n v="6614556.2668605475"/>
    <n v="6583930.603315427"/>
  </r>
  <r>
    <x v="14"/>
    <s v="Paris Junior College"/>
    <m/>
    <n v="227401"/>
    <x v="7"/>
    <n v="0"/>
    <n v="0"/>
    <n v="0"/>
    <n v="0"/>
    <n v="0"/>
    <n v="0"/>
    <n v="0"/>
    <n v="0"/>
    <n v="0"/>
    <n v="0"/>
    <n v="0"/>
    <n v="0"/>
    <n v="0"/>
    <n v="0"/>
    <n v="0"/>
    <n v="0"/>
    <n v="0"/>
    <n v="0"/>
    <n v="0"/>
    <n v="0"/>
    <n v="0"/>
    <n v="0"/>
    <n v="0"/>
    <n v="0"/>
    <n v="0"/>
    <n v="0"/>
    <n v="0"/>
    <n v="0"/>
    <n v="0"/>
    <n v="0"/>
    <n v="0"/>
    <n v="0"/>
    <n v="0"/>
    <n v="0"/>
    <n v="0"/>
    <n v="0"/>
    <m/>
    <m/>
    <m/>
    <m/>
    <m/>
    <m/>
    <m/>
    <m/>
    <m/>
    <n v="1"/>
    <n v="68"/>
    <n v="64"/>
    <n v="8"/>
    <n v="7"/>
    <n v="0"/>
    <n v="0"/>
    <n v="12"/>
    <n v="11"/>
    <n v="0"/>
    <n v="0"/>
    <n v="0"/>
    <n v="0"/>
    <n v="0"/>
    <n v="0"/>
    <n v="0"/>
    <n v="0"/>
    <m/>
    <m/>
    <n v="5474815"/>
    <n v="5027718"/>
    <n v="0"/>
    <n v="0"/>
    <n v="0"/>
    <n v="0"/>
    <n v="0"/>
    <n v="0"/>
    <n v="0"/>
    <n v="0"/>
    <n v="0"/>
    <n v="0"/>
    <n v="836"/>
    <n v="778"/>
    <n v="0"/>
    <n v="0"/>
    <n v="0"/>
    <n v="0"/>
    <n v="0"/>
    <n v="0"/>
    <n v="0"/>
    <n v="0"/>
    <n v="0"/>
    <n v="0"/>
    <n v="6548.8217703349283"/>
    <n v="6462.3624678663236"/>
    <n v="0"/>
    <n v="0"/>
    <n v="0"/>
    <n v="0"/>
    <n v="0"/>
    <n v="0"/>
    <n v="0"/>
    <n v="0"/>
    <n v="0"/>
    <n v="0"/>
    <n v="58939.395933014355"/>
    <n v="58161.262210796915"/>
    <n v="58939.395933014348"/>
    <n v="58161.262210796915"/>
    <n v="0"/>
    <n v="0"/>
    <n v="0"/>
    <n v="0"/>
    <n v="0"/>
    <n v="0"/>
    <n v="0"/>
    <n v="0"/>
    <n v="0"/>
    <n v="0"/>
    <n v="88"/>
    <n v="82"/>
    <n v="88"/>
    <n v="82"/>
    <n v="0"/>
    <n v="0"/>
    <n v="0"/>
    <n v="0"/>
    <n v="0"/>
    <n v="0"/>
    <n v="0"/>
    <n v="0"/>
    <n v="0"/>
    <n v="0"/>
    <n v="5186666.8421052629"/>
    <n v="4769223.5012853472"/>
    <n v="5186666.8421052629"/>
    <n v="4769223.5012853472"/>
  </r>
  <r>
    <x v="14"/>
    <s v="Southwest Texas Junior College "/>
    <m/>
    <n v="228316"/>
    <x v="7"/>
    <n v="0"/>
    <n v="16"/>
    <n v="13"/>
    <n v="0"/>
    <n v="1"/>
    <n v="0"/>
    <n v="0"/>
    <n v="0"/>
    <n v="0"/>
    <n v="0"/>
    <n v="2"/>
    <n v="2"/>
    <n v="0"/>
    <n v="0"/>
    <n v="0"/>
    <n v="0"/>
    <n v="0"/>
    <n v="0"/>
    <n v="0"/>
    <n v="10"/>
    <n v="10"/>
    <n v="0"/>
    <n v="0"/>
    <n v="0"/>
    <n v="0"/>
    <n v="0"/>
    <n v="0"/>
    <n v="0"/>
    <n v="83"/>
    <n v="88"/>
    <n v="0"/>
    <n v="2"/>
    <n v="0"/>
    <n v="0"/>
    <n v="2"/>
    <n v="2"/>
    <m/>
    <m/>
    <m/>
    <m/>
    <m/>
    <m/>
    <m/>
    <m/>
    <m/>
    <n v="0"/>
    <n v="6"/>
    <n v="2"/>
    <n v="0"/>
    <n v="1"/>
    <n v="0"/>
    <n v="0"/>
    <n v="0"/>
    <n v="0"/>
    <n v="483599"/>
    <n v="825752"/>
    <n v="63254"/>
    <n v="98401"/>
    <n v="166496"/>
    <n v="520318"/>
    <n v="1453587"/>
    <n v="4371650"/>
    <m/>
    <m/>
    <n v="276843"/>
    <n v="134877"/>
    <n v="144"/>
    <n v="127"/>
    <n v="18"/>
    <n v="18"/>
    <n v="90"/>
    <n v="90"/>
    <n v="771"/>
    <n v="836"/>
    <n v="0"/>
    <n v="0"/>
    <n v="54"/>
    <n v="28"/>
    <n v="3358.3263888888887"/>
    <n v="6501.9842519685035"/>
    <n v="3514.1111111111113"/>
    <n v="5466.7222222222226"/>
    <n v="1849.9555555555555"/>
    <n v="5781.3111111111111"/>
    <n v="1885.3268482490273"/>
    <n v="5229.2464114832537"/>
    <n v="0"/>
    <n v="0"/>
    <n v="5126.7222222222226"/>
    <n v="4817.0357142857147"/>
    <n v="30224.9375"/>
    <n v="58517.858267716532"/>
    <n v="31627"/>
    <n v="49200.5"/>
    <n v="16649.599999999999"/>
    <n v="52031.8"/>
    <n v="16967.941634241244"/>
    <n v="47063.217703349284"/>
    <n v="0"/>
    <n v="0"/>
    <n v="46140.5"/>
    <n v="43353.321428571435"/>
    <n v="20440.899486642906"/>
    <n v="48742.520733403966"/>
    <n v="16"/>
    <n v="14"/>
    <n v="2"/>
    <n v="2"/>
    <n v="10"/>
    <n v="10"/>
    <n v="85"/>
    <n v="92"/>
    <n v="0"/>
    <n v="0"/>
    <n v="6"/>
    <n v="3"/>
    <n v="119"/>
    <n v="121"/>
    <n v="483599"/>
    <n v="819250.01574803144"/>
    <n v="63254"/>
    <n v="98401"/>
    <n v="166496"/>
    <n v="520318"/>
    <n v="1442275.0389105058"/>
    <n v="4329816.0287081338"/>
    <n v="0"/>
    <n v="0"/>
    <n v="276843"/>
    <n v="130059.9642857143"/>
    <n v="2432467.0389105058"/>
    <n v="5897845.0087418798"/>
  </r>
  <r>
    <x v="14"/>
    <s v="Temple College "/>
    <m/>
    <n v="228608"/>
    <x v="7"/>
    <n v="0"/>
    <n v="0"/>
    <n v="33"/>
    <n v="0"/>
    <n v="12"/>
    <n v="0"/>
    <n v="1"/>
    <n v="0"/>
    <n v="11"/>
    <n v="0"/>
    <n v="0"/>
    <n v="18"/>
    <n v="0"/>
    <n v="3"/>
    <n v="0"/>
    <n v="0"/>
    <n v="0"/>
    <n v="4"/>
    <n v="0"/>
    <n v="0"/>
    <n v="24"/>
    <n v="0"/>
    <n v="7"/>
    <n v="0"/>
    <n v="0"/>
    <n v="0"/>
    <n v="5"/>
    <n v="0"/>
    <n v="82"/>
    <n v="8"/>
    <n v="13"/>
    <n v="1"/>
    <n v="9"/>
    <n v="0"/>
    <n v="25"/>
    <n v="3"/>
    <m/>
    <m/>
    <m/>
    <m/>
    <m/>
    <m/>
    <m/>
    <m/>
    <m/>
    <n v="0"/>
    <n v="0"/>
    <n v="0"/>
    <n v="0"/>
    <n v="0"/>
    <n v="0"/>
    <n v="0"/>
    <n v="0"/>
    <n v="0"/>
    <n v="0"/>
    <n v="3435728"/>
    <n v="0"/>
    <n v="1286068"/>
    <n v="0"/>
    <n v="1768605"/>
    <n v="7144515"/>
    <n v="657348"/>
    <m/>
    <m/>
    <n v="0"/>
    <n v="0"/>
    <n v="0"/>
    <n v="560"/>
    <n v="0"/>
    <n v="240"/>
    <n v="0"/>
    <n v="346"/>
    <n v="1267"/>
    <n v="118"/>
    <n v="0"/>
    <n v="0"/>
    <n v="0"/>
    <n v="0"/>
    <n v="0"/>
    <n v="6135.2285714285717"/>
    <n v="0"/>
    <n v="5358.6166666666668"/>
    <n v="0"/>
    <n v="5111.5751445086707"/>
    <n v="5638.9226519337017"/>
    <n v="5570.7457627118647"/>
    <n v="0"/>
    <n v="0"/>
    <n v="0"/>
    <n v="0"/>
    <n v="0"/>
    <n v="55217.057142857142"/>
    <n v="0"/>
    <n v="48227.55"/>
    <n v="0"/>
    <n v="46004.176300578038"/>
    <n v="50750.303867403316"/>
    <n v="50136.711864406781"/>
    <n v="0"/>
    <n v="0"/>
    <n v="0"/>
    <n v="0"/>
    <n v="50750.303867403316"/>
    <n v="50852.706894896517"/>
    <n v="0"/>
    <n v="57"/>
    <n v="0"/>
    <n v="25"/>
    <n v="0"/>
    <n v="36"/>
    <n v="129"/>
    <n v="12"/>
    <n v="0"/>
    <n v="0"/>
    <n v="0"/>
    <n v="0"/>
    <n v="129"/>
    <n v="130"/>
    <n v="0"/>
    <n v="3147372.2571428572"/>
    <n v="0"/>
    <n v="1205688.75"/>
    <n v="0"/>
    <n v="1656150.3468208094"/>
    <n v="6546789.1988950279"/>
    <n v="601640.54237288143"/>
    <n v="0"/>
    <n v="0"/>
    <n v="0"/>
    <n v="0"/>
    <n v="6546789.1988950279"/>
    <n v="6610851.8963365471"/>
  </r>
  <r>
    <x v="14"/>
    <s v="Texarkana College "/>
    <m/>
    <n v="228699"/>
    <x v="7"/>
    <n v="0"/>
    <n v="21"/>
    <n v="20"/>
    <n v="0"/>
    <n v="0"/>
    <n v="0"/>
    <n v="0"/>
    <n v="2"/>
    <n v="2"/>
    <n v="0"/>
    <n v="25"/>
    <n v="23"/>
    <n v="0"/>
    <n v="0"/>
    <n v="0"/>
    <n v="0"/>
    <n v="8"/>
    <n v="10"/>
    <n v="0"/>
    <n v="11"/>
    <n v="12"/>
    <n v="0"/>
    <n v="0"/>
    <n v="0"/>
    <n v="0"/>
    <n v="1"/>
    <n v="3"/>
    <n v="0"/>
    <n v="3"/>
    <n v="4"/>
    <n v="0"/>
    <n v="0"/>
    <n v="0"/>
    <n v="0"/>
    <n v="15"/>
    <n v="15"/>
    <m/>
    <m/>
    <m/>
    <m/>
    <m/>
    <m/>
    <m/>
    <m/>
    <m/>
    <n v="0"/>
    <n v="1"/>
    <n v="1"/>
    <n v="0"/>
    <n v="0"/>
    <n v="0"/>
    <n v="0"/>
    <n v="2"/>
    <n v="1"/>
    <n v="1486587"/>
    <n v="1410352"/>
    <n v="1918121"/>
    <n v="1986420"/>
    <n v="606031"/>
    <n v="726674"/>
    <n v="913658"/>
    <n v="948709"/>
    <m/>
    <m/>
    <n v="106398"/>
    <n v="67128"/>
    <n v="213"/>
    <n v="204"/>
    <n v="321"/>
    <n v="327"/>
    <n v="111"/>
    <n v="144"/>
    <n v="207"/>
    <n v="216"/>
    <n v="0"/>
    <n v="0"/>
    <n v="33"/>
    <n v="21"/>
    <n v="6979.2816901408451"/>
    <n v="6913.4901960784309"/>
    <n v="5975.4548286604359"/>
    <n v="6074.6788990825689"/>
    <n v="5459.7387387387389"/>
    <n v="5046.3472222222226"/>
    <n v="4413.8067632850243"/>
    <n v="4392.1712962962965"/>
    <n v="0"/>
    <n v="0"/>
    <n v="3224.181818181818"/>
    <n v="3196.5714285714284"/>
    <n v="62813.535211267605"/>
    <n v="62221.411764705881"/>
    <n v="53779.09345794392"/>
    <n v="54672.110091743118"/>
    <n v="49137.648648648654"/>
    <n v="45417.125"/>
    <n v="39724.260869565216"/>
    <n v="39529.541666666672"/>
    <n v="0"/>
    <n v="0"/>
    <n v="29017.63636363636"/>
    <n v="28769.142857142855"/>
    <n v="51810.817780878329"/>
    <n v="51240.737848703349"/>
    <n v="23"/>
    <n v="22"/>
    <n v="33"/>
    <n v="33"/>
    <n v="12"/>
    <n v="15"/>
    <n v="18"/>
    <n v="19"/>
    <n v="0"/>
    <n v="0"/>
    <n v="3"/>
    <n v="2"/>
    <n v="89"/>
    <n v="91"/>
    <n v="1444711.309859155"/>
    <n v="1368871.0588235294"/>
    <n v="1774710.0841121494"/>
    <n v="1804179.6330275228"/>
    <n v="589651.7837837839"/>
    <n v="681256.875"/>
    <n v="715036.69565217383"/>
    <n v="751061.29166666674"/>
    <n v="0"/>
    <n v="0"/>
    <n v="87052.909090909088"/>
    <n v="57538.28571428571"/>
    <n v="4611162.7824981716"/>
    <n v="4662907.1442320049"/>
  </r>
  <r>
    <x v="14"/>
    <s v="Texas Southmost College "/>
    <m/>
    <n v="229072"/>
    <x v="7"/>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exas State Technical College-Harlingen "/>
    <m/>
    <n v="229319"/>
    <x v="7"/>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exas State Technical College-Waco"/>
    <m/>
    <n v="228680"/>
    <x v="7"/>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Vernon College "/>
    <m/>
    <n v="229504"/>
    <x v="7"/>
    <n v="0"/>
    <n v="0"/>
    <n v="0"/>
    <n v="0"/>
    <n v="0"/>
    <n v="0"/>
    <n v="0"/>
    <n v="0"/>
    <n v="0"/>
    <n v="0"/>
    <n v="0"/>
    <n v="0"/>
    <n v="0"/>
    <n v="0"/>
    <n v="0"/>
    <n v="0"/>
    <n v="0"/>
    <n v="0"/>
    <n v="0"/>
    <n v="0"/>
    <n v="0"/>
    <n v="0"/>
    <n v="0"/>
    <n v="0"/>
    <n v="0"/>
    <n v="0"/>
    <n v="0"/>
    <n v="0"/>
    <n v="0"/>
    <n v="0"/>
    <n v="0"/>
    <n v="0"/>
    <n v="0"/>
    <n v="0"/>
    <n v="0"/>
    <n v="0"/>
    <m/>
    <m/>
    <m/>
    <m/>
    <m/>
    <m/>
    <m/>
    <m/>
    <m/>
    <n v="0"/>
    <n v="53"/>
    <n v="48"/>
    <n v="5"/>
    <n v="7"/>
    <n v="1"/>
    <n v="2"/>
    <n v="33"/>
    <n v="33"/>
    <n v="0"/>
    <n v="0"/>
    <n v="0"/>
    <n v="0"/>
    <n v="0"/>
    <n v="0"/>
    <n v="0"/>
    <n v="0"/>
    <m/>
    <m/>
    <n v="4712955"/>
    <n v="4803176"/>
    <n v="0"/>
    <n v="0"/>
    <n v="0"/>
    <n v="0"/>
    <n v="0"/>
    <n v="0"/>
    <n v="0"/>
    <n v="0"/>
    <n v="0"/>
    <n v="0"/>
    <n v="934"/>
    <n v="920"/>
    <n v="0"/>
    <n v="0"/>
    <n v="0"/>
    <n v="0"/>
    <n v="0"/>
    <n v="0"/>
    <n v="0"/>
    <n v="0"/>
    <n v="0"/>
    <n v="0"/>
    <n v="5045.9903640256962"/>
    <n v="5220.8434782608692"/>
    <n v="0"/>
    <n v="0"/>
    <n v="0"/>
    <n v="0"/>
    <n v="0"/>
    <n v="0"/>
    <n v="0"/>
    <n v="0"/>
    <n v="0"/>
    <n v="0"/>
    <n v="45413.913276231266"/>
    <n v="46987.591304347821"/>
    <n v="45413.913276231266"/>
    <n v="46987.591304347821"/>
    <n v="0"/>
    <n v="0"/>
    <n v="0"/>
    <n v="0"/>
    <n v="0"/>
    <n v="0"/>
    <n v="0"/>
    <n v="0"/>
    <n v="0"/>
    <n v="0"/>
    <n v="92"/>
    <n v="90"/>
    <n v="92"/>
    <n v="90"/>
    <n v="0"/>
    <n v="0"/>
    <n v="0"/>
    <n v="0"/>
    <n v="0"/>
    <n v="0"/>
    <n v="0"/>
    <n v="0"/>
    <n v="0"/>
    <n v="0"/>
    <n v="4178080.0214132764"/>
    <n v="4228883.2173913037"/>
    <n v="4178080.0214132764"/>
    <n v="4228883.2173913037"/>
  </r>
  <r>
    <x v="14"/>
    <s v="Victoria College "/>
    <m/>
    <n v="229540"/>
    <x v="7"/>
    <n v="0"/>
    <n v="10"/>
    <n v="10"/>
    <n v="0"/>
    <n v="1"/>
    <n v="0"/>
    <n v="0"/>
    <n v="2"/>
    <n v="1"/>
    <n v="0"/>
    <n v="21"/>
    <n v="21"/>
    <n v="0"/>
    <n v="1"/>
    <n v="0"/>
    <n v="0"/>
    <n v="6"/>
    <n v="4"/>
    <n v="0"/>
    <n v="10"/>
    <n v="11"/>
    <n v="0"/>
    <n v="0"/>
    <n v="0"/>
    <n v="0"/>
    <n v="3"/>
    <n v="2"/>
    <n v="0"/>
    <n v="28"/>
    <n v="26"/>
    <n v="1"/>
    <n v="1"/>
    <n v="1"/>
    <n v="1"/>
    <n v="8"/>
    <n v="9"/>
    <m/>
    <m/>
    <m/>
    <m/>
    <m/>
    <m/>
    <m/>
    <m/>
    <m/>
    <n v="0"/>
    <n v="0"/>
    <n v="3"/>
    <n v="0"/>
    <n v="0"/>
    <n v="0"/>
    <n v="0"/>
    <n v="0"/>
    <n v="0"/>
    <n v="835426"/>
    <n v="857134"/>
    <n v="1561826"/>
    <n v="1566644"/>
    <n v="625787"/>
    <n v="651657"/>
    <n v="1993196"/>
    <n v="2081921"/>
    <m/>
    <m/>
    <n v="0"/>
    <n v="144346"/>
    <n v="114"/>
    <n v="112"/>
    <n v="261"/>
    <n v="247"/>
    <n v="126"/>
    <n v="123"/>
    <n v="369"/>
    <n v="363"/>
    <n v="0"/>
    <n v="0"/>
    <n v="0"/>
    <n v="27"/>
    <n v="7328.2982456140353"/>
    <n v="7652.9821428571431"/>
    <n v="5984.007662835249"/>
    <n v="6342.6882591093117"/>
    <n v="4966.563492063492"/>
    <n v="5298.0243902439024"/>
    <n v="5401.6151761517613"/>
    <n v="5735.3195592286502"/>
    <n v="0"/>
    <n v="0"/>
    <n v="0"/>
    <n v="5346.1481481481478"/>
    <n v="65954.68421052632"/>
    <n v="68876.83928571429"/>
    <n v="53856.068965517239"/>
    <n v="57084.194331983803"/>
    <n v="44699.071428571428"/>
    <n v="47682.219512195123"/>
    <n v="48614.536585365851"/>
    <n v="51617.876033057852"/>
    <n v="0"/>
    <n v="0"/>
    <n v="0"/>
    <n v="48115.333333333328"/>
    <n v="51933.448793451251"/>
    <n v="54777.88341694315"/>
    <n v="12"/>
    <n v="12"/>
    <n v="27"/>
    <n v="26"/>
    <n v="13"/>
    <n v="13"/>
    <n v="38"/>
    <n v="37"/>
    <n v="0"/>
    <n v="0"/>
    <n v="0"/>
    <n v="3"/>
    <n v="90"/>
    <n v="91"/>
    <n v="791456.21052631584"/>
    <n v="826522.07142857148"/>
    <n v="1454113.8620689656"/>
    <n v="1484189.0526315789"/>
    <n v="581087.92857142852"/>
    <n v="619868.85365853657"/>
    <n v="1847352.3902439023"/>
    <n v="1909861.4132231404"/>
    <n v="0"/>
    <n v="0"/>
    <n v="0"/>
    <n v="144346"/>
    <n v="4674010.3914106125"/>
    <n v="4984787.3909418266"/>
  </r>
  <r>
    <x v="14"/>
    <s v="Weatherford College "/>
    <m/>
    <n v="229799"/>
    <x v="7"/>
    <n v="0"/>
    <n v="0"/>
    <n v="0"/>
    <n v="0"/>
    <n v="0"/>
    <n v="0"/>
    <n v="0"/>
    <n v="0"/>
    <n v="0"/>
    <n v="0"/>
    <n v="0"/>
    <n v="0"/>
    <n v="0"/>
    <n v="0"/>
    <n v="0"/>
    <n v="0"/>
    <n v="0"/>
    <n v="0"/>
    <n v="0"/>
    <n v="0"/>
    <n v="0"/>
    <n v="0"/>
    <n v="0"/>
    <n v="0"/>
    <n v="0"/>
    <n v="0"/>
    <n v="0"/>
    <n v="0"/>
    <n v="0"/>
    <n v="0"/>
    <n v="0"/>
    <n v="0"/>
    <n v="0"/>
    <n v="0"/>
    <n v="0"/>
    <n v="0"/>
    <m/>
    <m/>
    <m/>
    <m/>
    <m/>
    <m/>
    <m/>
    <m/>
    <m/>
    <n v="0"/>
    <n v="80"/>
    <n v="78"/>
    <n v="11"/>
    <n v="11"/>
    <n v="0"/>
    <n v="0"/>
    <n v="43"/>
    <n v="48"/>
    <n v="0"/>
    <n v="0"/>
    <n v="0"/>
    <n v="0"/>
    <n v="0"/>
    <n v="0"/>
    <n v="0"/>
    <n v="0"/>
    <m/>
    <m/>
    <n v="7972839"/>
    <n v="8223935"/>
    <n v="0"/>
    <n v="0"/>
    <n v="0"/>
    <n v="0"/>
    <n v="0"/>
    <n v="0"/>
    <n v="0"/>
    <n v="0"/>
    <n v="0"/>
    <n v="0"/>
    <n v="1346"/>
    <n v="1388"/>
    <n v="0"/>
    <n v="0"/>
    <n v="0"/>
    <n v="0"/>
    <n v="0"/>
    <n v="0"/>
    <n v="0"/>
    <n v="0"/>
    <n v="0"/>
    <n v="0"/>
    <n v="5923.3573551262998"/>
    <n v="5925.0252161383287"/>
    <n v="0"/>
    <n v="0"/>
    <n v="0"/>
    <n v="0"/>
    <n v="0"/>
    <n v="0"/>
    <n v="0"/>
    <n v="0"/>
    <n v="0"/>
    <n v="0"/>
    <n v="53310.216196136695"/>
    <n v="53325.226945244955"/>
    <n v="53310.216196136695"/>
    <n v="53325.226945244955"/>
    <n v="0"/>
    <n v="0"/>
    <n v="0"/>
    <n v="0"/>
    <n v="0"/>
    <n v="0"/>
    <n v="0"/>
    <n v="0"/>
    <n v="0"/>
    <n v="0"/>
    <n v="134"/>
    <n v="137"/>
    <n v="134"/>
    <n v="137"/>
    <n v="0"/>
    <n v="0"/>
    <n v="0"/>
    <n v="0"/>
    <n v="0"/>
    <n v="0"/>
    <n v="0"/>
    <n v="0"/>
    <n v="0"/>
    <n v="0"/>
    <n v="7143568.9702823171"/>
    <n v="7305556.0914985584"/>
    <n v="7143568.9702823171"/>
    <n v="7305556.0914985584"/>
  </r>
  <r>
    <x v="14"/>
    <s v="Wharton County Junior College "/>
    <m/>
    <n v="229841"/>
    <x v="7"/>
    <n v="0"/>
    <n v="0"/>
    <n v="0"/>
    <n v="0"/>
    <n v="0"/>
    <n v="0"/>
    <n v="0"/>
    <n v="0"/>
    <n v="0"/>
    <n v="0"/>
    <n v="0"/>
    <n v="0"/>
    <n v="0"/>
    <n v="0"/>
    <n v="0"/>
    <n v="0"/>
    <n v="0"/>
    <n v="0"/>
    <n v="0"/>
    <n v="0"/>
    <n v="0"/>
    <n v="0"/>
    <n v="0"/>
    <n v="0"/>
    <n v="0"/>
    <n v="0"/>
    <n v="0"/>
    <n v="0"/>
    <n v="0"/>
    <n v="0"/>
    <n v="0"/>
    <n v="0"/>
    <n v="0"/>
    <n v="0"/>
    <n v="0"/>
    <n v="0"/>
    <m/>
    <m/>
    <m/>
    <m/>
    <m/>
    <m/>
    <m/>
    <m/>
    <m/>
    <n v="2"/>
    <n v="126"/>
    <n v="124"/>
    <n v="20"/>
    <n v="22"/>
    <n v="0"/>
    <n v="0"/>
    <n v="25"/>
    <n v="25"/>
    <n v="0"/>
    <n v="0"/>
    <n v="0"/>
    <n v="0"/>
    <n v="0"/>
    <n v="0"/>
    <n v="0"/>
    <n v="0"/>
    <m/>
    <m/>
    <n v="9717688"/>
    <n v="10099530"/>
    <n v="0"/>
    <n v="0"/>
    <n v="0"/>
    <n v="0"/>
    <n v="0"/>
    <n v="0"/>
    <n v="0"/>
    <n v="0"/>
    <n v="0"/>
    <n v="0"/>
    <n v="1634"/>
    <n v="1636"/>
    <n v="0"/>
    <n v="0"/>
    <n v="0"/>
    <n v="0"/>
    <n v="0"/>
    <n v="0"/>
    <n v="0"/>
    <n v="0"/>
    <n v="0"/>
    <n v="0"/>
    <n v="5947.1774785801717"/>
    <n v="6173.3068459657698"/>
    <n v="0"/>
    <n v="0"/>
    <n v="0"/>
    <n v="0"/>
    <n v="0"/>
    <n v="0"/>
    <n v="0"/>
    <n v="0"/>
    <n v="0"/>
    <n v="0"/>
    <n v="53524.597307221542"/>
    <n v="55559.761613691924"/>
    <n v="53524.597307221542"/>
    <n v="55559.761613691924"/>
    <n v="0"/>
    <n v="0"/>
    <n v="0"/>
    <n v="0"/>
    <n v="0"/>
    <n v="0"/>
    <n v="0"/>
    <n v="0"/>
    <n v="0"/>
    <n v="0"/>
    <n v="171"/>
    <n v="171"/>
    <n v="171"/>
    <n v="171"/>
    <n v="0"/>
    <n v="0"/>
    <n v="0"/>
    <n v="0"/>
    <n v="0"/>
    <n v="0"/>
    <n v="0"/>
    <n v="0"/>
    <n v="0"/>
    <n v="0"/>
    <n v="9152706.1395348832"/>
    <n v="9500719.2359413188"/>
    <n v="9152706.1395348832"/>
    <n v="9500719.2359413188"/>
  </r>
  <r>
    <x v="14"/>
    <s v="Clarendon College "/>
    <m/>
    <n v="223922"/>
    <x v="9"/>
    <n v="0"/>
    <n v="0"/>
    <n v="0"/>
    <n v="0"/>
    <n v="0"/>
    <n v="0"/>
    <n v="0"/>
    <n v="0"/>
    <n v="0"/>
    <n v="0"/>
    <n v="4"/>
    <n v="3"/>
    <n v="0"/>
    <n v="0"/>
    <n v="0"/>
    <n v="0"/>
    <n v="0"/>
    <n v="1"/>
    <n v="0"/>
    <n v="5"/>
    <n v="5"/>
    <n v="0"/>
    <n v="0"/>
    <n v="0"/>
    <n v="0"/>
    <n v="0"/>
    <n v="0"/>
    <n v="0"/>
    <n v="13"/>
    <n v="18"/>
    <n v="0"/>
    <n v="0"/>
    <n v="0"/>
    <n v="0"/>
    <n v="14"/>
    <n v="9"/>
    <m/>
    <m/>
    <m/>
    <m/>
    <m/>
    <m/>
    <m/>
    <m/>
    <m/>
    <n v="0"/>
    <n v="0"/>
    <n v="2"/>
    <n v="0"/>
    <n v="0"/>
    <n v="0"/>
    <n v="0"/>
    <n v="0"/>
    <n v="1"/>
    <n v="0"/>
    <n v="0"/>
    <n v="192565"/>
    <n v="194065"/>
    <n v="214227"/>
    <n v="214226"/>
    <n v="1202103"/>
    <n v="1184199"/>
    <m/>
    <m/>
    <n v="0"/>
    <n v="126000"/>
    <n v="0"/>
    <n v="0"/>
    <n v="36"/>
    <n v="39"/>
    <n v="45"/>
    <n v="45"/>
    <n v="285"/>
    <n v="270"/>
    <n v="0"/>
    <n v="0"/>
    <n v="0"/>
    <n v="30"/>
    <n v="0"/>
    <n v="0"/>
    <n v="5349.0277777777774"/>
    <n v="4976.0256410256407"/>
    <n v="4760.6000000000004"/>
    <n v="4760.5777777777776"/>
    <n v="4217.9052631578943"/>
    <n v="4385.9222222222224"/>
    <n v="0"/>
    <n v="0"/>
    <n v="0"/>
    <n v="4200"/>
    <n v="0"/>
    <n v="0"/>
    <n v="48141.25"/>
    <n v="44784.230769230766"/>
    <n v="42845.4"/>
    <n v="42845.2"/>
    <n v="37961.14736842105"/>
    <n v="39473.300000000003"/>
    <n v="0"/>
    <n v="0"/>
    <n v="0"/>
    <n v="37800"/>
    <n v="39770.638304093569"/>
    <n v="40321.590335305722"/>
    <n v="0"/>
    <n v="0"/>
    <n v="4"/>
    <n v="4"/>
    <n v="5"/>
    <n v="5"/>
    <n v="27"/>
    <n v="27"/>
    <n v="0"/>
    <n v="0"/>
    <n v="0"/>
    <n v="3"/>
    <n v="36"/>
    <n v="39"/>
    <n v="0"/>
    <n v="0"/>
    <n v="192565"/>
    <n v="179136.92307692306"/>
    <n v="214227"/>
    <n v="214226"/>
    <n v="1024950.9789473683"/>
    <n v="1065779.1000000001"/>
    <n v="0"/>
    <n v="0"/>
    <n v="0"/>
    <n v="113400"/>
    <n v="1431742.9789473685"/>
    <n v="1572542.0230769231"/>
  </r>
  <r>
    <x v="14"/>
    <s v="Frank Phillips College "/>
    <m/>
    <n v="224891"/>
    <x v="9"/>
    <n v="0"/>
    <n v="6"/>
    <n v="7"/>
    <n v="0"/>
    <n v="0"/>
    <n v="0"/>
    <n v="0"/>
    <n v="0"/>
    <n v="0"/>
    <n v="0"/>
    <n v="1"/>
    <n v="3"/>
    <n v="0"/>
    <n v="1"/>
    <n v="0"/>
    <n v="0"/>
    <n v="0"/>
    <n v="0"/>
    <n v="0"/>
    <n v="5"/>
    <n v="4"/>
    <n v="0"/>
    <n v="0"/>
    <n v="0"/>
    <n v="0"/>
    <n v="0"/>
    <n v="0"/>
    <n v="0"/>
    <n v="5"/>
    <n v="2"/>
    <n v="8"/>
    <n v="9"/>
    <n v="0"/>
    <n v="0"/>
    <n v="11"/>
    <n v="13"/>
    <m/>
    <m/>
    <m/>
    <m/>
    <m/>
    <m/>
    <m/>
    <m/>
    <m/>
    <n v="0"/>
    <n v="0"/>
    <n v="0"/>
    <n v="0"/>
    <n v="0"/>
    <n v="0"/>
    <n v="0"/>
    <n v="0"/>
    <n v="0"/>
    <n v="280048"/>
    <n v="324904"/>
    <n v="36720"/>
    <n v="159920"/>
    <n v="185752"/>
    <n v="160166"/>
    <n v="966324"/>
    <n v="879282"/>
    <m/>
    <m/>
    <n v="0"/>
    <n v="0"/>
    <n v="54"/>
    <n v="63"/>
    <n v="9"/>
    <n v="37"/>
    <n v="45"/>
    <n v="36"/>
    <n v="257"/>
    <n v="264"/>
    <n v="0"/>
    <n v="0"/>
    <n v="0"/>
    <n v="0"/>
    <n v="5186.0740740740739"/>
    <n v="5157.2063492063489"/>
    <n v="4080"/>
    <n v="4322.1621621621625"/>
    <n v="4127.8222222222221"/>
    <n v="4449.0555555555557"/>
    <n v="3760.0155642023346"/>
    <n v="3330.6136363636365"/>
    <n v="0"/>
    <n v="0"/>
    <n v="0"/>
    <n v="0"/>
    <n v="46674.666666666664"/>
    <n v="46414.857142857138"/>
    <n v="36720"/>
    <n v="38899.45945945946"/>
    <n v="37150.400000000001"/>
    <n v="40041.5"/>
    <n v="33840.140077821008"/>
    <n v="29975.522727272728"/>
    <n v="0"/>
    <n v="0"/>
    <n v="0"/>
    <n v="0"/>
    <n v="36518.982274102891"/>
    <n v="34873.855981855973"/>
    <n v="6"/>
    <n v="7"/>
    <n v="1"/>
    <n v="4"/>
    <n v="5"/>
    <n v="4"/>
    <n v="24"/>
    <n v="24"/>
    <n v="0"/>
    <n v="0"/>
    <n v="0"/>
    <n v="0"/>
    <n v="36"/>
    <n v="39"/>
    <n v="280048"/>
    <n v="324903.99999999994"/>
    <n v="36720"/>
    <n v="155597.83783783784"/>
    <n v="185752"/>
    <n v="160166"/>
    <n v="812163.3618677042"/>
    <n v="719412.54545454541"/>
    <n v="0"/>
    <n v="0"/>
    <n v="0"/>
    <n v="0"/>
    <n v="1314683.361867704"/>
    <n v="1360080.383292383"/>
  </r>
  <r>
    <x v="14"/>
    <s v="Galveston College "/>
    <m/>
    <n v="224961"/>
    <x v="9"/>
    <n v="0"/>
    <n v="4"/>
    <n v="4"/>
    <n v="0"/>
    <n v="0"/>
    <n v="0"/>
    <n v="0"/>
    <n v="0"/>
    <n v="0"/>
    <n v="0"/>
    <n v="10"/>
    <n v="9"/>
    <n v="0"/>
    <n v="0"/>
    <n v="0"/>
    <n v="0"/>
    <n v="0"/>
    <n v="0"/>
    <n v="0"/>
    <n v="9"/>
    <n v="9"/>
    <n v="0"/>
    <n v="0"/>
    <n v="0"/>
    <n v="0"/>
    <n v="1"/>
    <n v="0"/>
    <n v="0"/>
    <n v="20"/>
    <n v="21"/>
    <n v="0"/>
    <n v="1"/>
    <n v="0"/>
    <n v="0"/>
    <n v="12"/>
    <n v="12"/>
    <m/>
    <m/>
    <m/>
    <m/>
    <m/>
    <m/>
    <m/>
    <m/>
    <m/>
    <n v="0"/>
    <n v="0"/>
    <n v="0"/>
    <n v="0"/>
    <n v="0"/>
    <n v="0"/>
    <n v="0"/>
    <n v="0"/>
    <n v="0"/>
    <n v="303555"/>
    <n v="311078"/>
    <n v="608215"/>
    <n v="573814"/>
    <n v="591085"/>
    <n v="524530"/>
    <n v="1894810"/>
    <n v="2011351"/>
    <m/>
    <m/>
    <n v="0"/>
    <n v="0"/>
    <n v="36"/>
    <n v="36"/>
    <n v="90"/>
    <n v="81"/>
    <n v="93"/>
    <n v="81"/>
    <n v="324"/>
    <n v="343"/>
    <n v="0"/>
    <n v="0"/>
    <n v="0"/>
    <n v="0"/>
    <n v="8432.0833333333339"/>
    <n v="8641.0555555555547"/>
    <n v="6757.9444444444443"/>
    <n v="7084.1234567901238"/>
    <n v="6355.7526881720432"/>
    <n v="6475.6790123456794"/>
    <n v="5848.1790123456794"/>
    <n v="5863.9970845481048"/>
    <n v="0"/>
    <n v="0"/>
    <n v="0"/>
    <n v="0"/>
    <n v="75888.75"/>
    <n v="77769.5"/>
    <n v="60821.5"/>
    <n v="63757.111111111117"/>
    <n v="57201.774193548386"/>
    <n v="58281.111111111117"/>
    <n v="52633.611111111117"/>
    <n v="52775.973760932946"/>
    <n v="0"/>
    <n v="0"/>
    <n v="0"/>
    <n v="0"/>
    <n v="56572.558883768565"/>
    <n v="57210.805497709291"/>
    <n v="4"/>
    <n v="4"/>
    <n v="10"/>
    <n v="9"/>
    <n v="10"/>
    <n v="9"/>
    <n v="32"/>
    <n v="34"/>
    <n v="0"/>
    <n v="0"/>
    <n v="0"/>
    <n v="0"/>
    <n v="56"/>
    <n v="56"/>
    <n v="303555"/>
    <n v="311078"/>
    <n v="608215"/>
    <n v="573814"/>
    <n v="572017.74193548388"/>
    <n v="524530"/>
    <n v="1684275.5555555557"/>
    <n v="1794383.1078717201"/>
    <n v="0"/>
    <n v="0"/>
    <n v="0"/>
    <n v="0"/>
    <n v="3168063.2974910396"/>
    <n v="3203805.1078717201"/>
  </r>
  <r>
    <x v="14"/>
    <s v="Lamar State College-Orange"/>
    <m/>
    <n v="226107"/>
    <x v="9"/>
    <n v="0"/>
    <n v="2"/>
    <n v="2"/>
    <n v="0"/>
    <n v="0"/>
    <n v="0"/>
    <n v="0"/>
    <n v="0"/>
    <n v="0"/>
    <n v="0"/>
    <n v="0"/>
    <n v="1"/>
    <n v="0"/>
    <n v="0"/>
    <n v="0"/>
    <n v="0"/>
    <n v="0"/>
    <n v="0"/>
    <n v="0"/>
    <n v="9"/>
    <n v="8"/>
    <n v="0"/>
    <n v="0"/>
    <n v="0"/>
    <n v="0"/>
    <n v="0"/>
    <n v="0"/>
    <n v="0"/>
    <n v="36"/>
    <n v="34"/>
    <n v="0"/>
    <n v="0"/>
    <n v="0"/>
    <n v="0"/>
    <n v="0"/>
    <n v="0"/>
    <m/>
    <m/>
    <m/>
    <m/>
    <m/>
    <m/>
    <m/>
    <m/>
    <m/>
    <n v="0"/>
    <n v="0"/>
    <n v="0"/>
    <n v="0"/>
    <n v="0"/>
    <n v="0"/>
    <n v="0"/>
    <n v="0"/>
    <n v="0"/>
    <n v="113387"/>
    <n v="116788"/>
    <n v="0"/>
    <n v="44323"/>
    <n v="491314"/>
    <n v="462481"/>
    <n v="1542740"/>
    <n v="1503595"/>
    <m/>
    <m/>
    <n v="0"/>
    <n v="0"/>
    <n v="18"/>
    <n v="18"/>
    <n v="0"/>
    <n v="9"/>
    <n v="81"/>
    <n v="72"/>
    <n v="324"/>
    <n v="306"/>
    <n v="0"/>
    <n v="0"/>
    <n v="0"/>
    <n v="0"/>
    <n v="6299.2777777777774"/>
    <n v="6488.2222222222226"/>
    <n v="0"/>
    <n v="4924.7777777777774"/>
    <n v="6065.6049382716046"/>
    <n v="6423.3472222222226"/>
    <n v="4761.5432098765432"/>
    <n v="4913.7091503267975"/>
    <n v="0"/>
    <n v="0"/>
    <n v="0"/>
    <n v="0"/>
    <n v="56693.5"/>
    <n v="58394"/>
    <n v="0"/>
    <n v="44323"/>
    <n v="54590.444444444438"/>
    <n v="57810.125"/>
    <n v="42853.888888888891"/>
    <n v="44223.382352941175"/>
    <n v="0"/>
    <n v="0"/>
    <n v="0"/>
    <n v="0"/>
    <n v="45690.234042553195"/>
    <n v="47270.822222222225"/>
    <n v="2"/>
    <n v="2"/>
    <n v="0"/>
    <n v="1"/>
    <n v="9"/>
    <n v="8"/>
    <n v="36"/>
    <n v="34"/>
    <n v="0"/>
    <n v="0"/>
    <n v="0"/>
    <n v="0"/>
    <n v="47"/>
    <n v="45"/>
    <n v="113387"/>
    <n v="116788"/>
    <n v="0"/>
    <n v="44323"/>
    <n v="491313.99999999994"/>
    <n v="462481"/>
    <n v="1542740"/>
    <n v="1503595"/>
    <n v="0"/>
    <n v="0"/>
    <n v="0"/>
    <n v="0"/>
    <n v="2147441"/>
    <n v="2127187"/>
  </r>
  <r>
    <x v="14"/>
    <s v="Northeast Lakeview College (ACCD)"/>
    <m/>
    <n v="488730"/>
    <x v="9"/>
    <n v="0"/>
    <n v="0"/>
    <n v="6"/>
    <n v="0"/>
    <n v="1"/>
    <n v="0"/>
    <n v="0"/>
    <n v="0"/>
    <n v="0"/>
    <n v="0"/>
    <n v="0"/>
    <n v="11"/>
    <n v="0"/>
    <n v="2"/>
    <n v="0"/>
    <n v="0"/>
    <n v="0"/>
    <n v="0"/>
    <n v="0"/>
    <n v="0"/>
    <n v="14"/>
    <n v="0"/>
    <n v="1"/>
    <n v="0"/>
    <n v="0"/>
    <n v="0"/>
    <n v="0"/>
    <n v="0"/>
    <n v="0"/>
    <n v="29"/>
    <n v="0"/>
    <n v="2"/>
    <n v="0"/>
    <n v="0"/>
    <n v="0"/>
    <n v="0"/>
    <m/>
    <m/>
    <m/>
    <m/>
    <m/>
    <m/>
    <m/>
    <m/>
    <m/>
    <n v="4"/>
    <n v="0"/>
    <n v="0"/>
    <n v="0"/>
    <n v="0"/>
    <n v="0"/>
    <n v="0"/>
    <n v="0"/>
    <n v="0"/>
    <n v="0"/>
    <n v="537826"/>
    <n v="0"/>
    <n v="859523"/>
    <n v="0"/>
    <n v="901233"/>
    <n v="0"/>
    <n v="1701077"/>
    <m/>
    <m/>
    <n v="0"/>
    <n v="0"/>
    <n v="0"/>
    <n v="64"/>
    <n v="0"/>
    <n v="119"/>
    <n v="0"/>
    <n v="136"/>
    <n v="0"/>
    <n v="281"/>
    <n v="0"/>
    <n v="0"/>
    <n v="0"/>
    <n v="0"/>
    <n v="0"/>
    <n v="8403.53125"/>
    <n v="0"/>
    <n v="7222.8823529411766"/>
    <n v="0"/>
    <n v="6626.713235294118"/>
    <n v="0"/>
    <n v="6053.6548042704626"/>
    <n v="0"/>
    <n v="0"/>
    <n v="0"/>
    <n v="0"/>
    <n v="0"/>
    <n v="75631.78125"/>
    <n v="0"/>
    <n v="65005.941176470587"/>
    <n v="0"/>
    <n v="59640.419117647063"/>
    <n v="0"/>
    <n v="54482.893238434161"/>
    <n v="0"/>
    <n v="0"/>
    <n v="0"/>
    <n v="0"/>
    <n v="0"/>
    <n v="59970.843654549739"/>
    <n v="0"/>
    <n v="7"/>
    <n v="0"/>
    <n v="13"/>
    <n v="0"/>
    <n v="15"/>
    <n v="0"/>
    <n v="31"/>
    <n v="0"/>
    <n v="0"/>
    <n v="0"/>
    <n v="0"/>
    <n v="0"/>
    <n v="66"/>
    <n v="0"/>
    <n v="529422.46875"/>
    <n v="0"/>
    <n v="845077.23529411759"/>
    <n v="0"/>
    <n v="894606.2867647059"/>
    <n v="0"/>
    <n v="1688969.690391459"/>
    <n v="0"/>
    <n v="0"/>
    <n v="0"/>
    <n v="0"/>
    <n v="0"/>
    <n v="3958075.6812002826"/>
  </r>
  <r>
    <x v="14"/>
    <s v="Panola College"/>
    <m/>
    <n v="227386"/>
    <x v="9"/>
    <n v="0"/>
    <n v="41"/>
    <n v="36"/>
    <n v="18"/>
    <n v="13"/>
    <n v="5"/>
    <n v="0"/>
    <n v="5"/>
    <n v="1"/>
    <n v="0"/>
    <n v="0"/>
    <n v="0"/>
    <n v="0"/>
    <n v="0"/>
    <n v="0"/>
    <n v="0"/>
    <n v="0"/>
    <n v="0"/>
    <n v="0"/>
    <n v="0"/>
    <n v="0"/>
    <n v="0"/>
    <n v="0"/>
    <n v="0"/>
    <n v="0"/>
    <n v="0"/>
    <n v="0"/>
    <n v="0"/>
    <n v="0"/>
    <n v="9"/>
    <n v="0"/>
    <n v="3"/>
    <n v="0"/>
    <n v="5"/>
    <n v="0"/>
    <n v="2"/>
    <m/>
    <m/>
    <m/>
    <m/>
    <m/>
    <m/>
    <m/>
    <m/>
    <m/>
    <n v="0"/>
    <n v="0"/>
    <n v="0"/>
    <n v="0"/>
    <n v="0"/>
    <n v="0"/>
    <n v="0"/>
    <n v="0"/>
    <n v="0"/>
    <n v="3837868"/>
    <n v="2838447"/>
    <n v="0"/>
    <n v="0"/>
    <n v="0"/>
    <n v="0"/>
    <n v="0"/>
    <n v="959011"/>
    <m/>
    <m/>
    <n v="0"/>
    <n v="0"/>
    <n v="664"/>
    <n v="466"/>
    <n v="0"/>
    <n v="0"/>
    <n v="0"/>
    <n v="0"/>
    <n v="0"/>
    <n v="190"/>
    <n v="0"/>
    <n v="0"/>
    <n v="0"/>
    <n v="0"/>
    <n v="5779.9216867469877"/>
    <n v="6091.0879828326179"/>
    <n v="0"/>
    <n v="0"/>
    <n v="0"/>
    <n v="0"/>
    <n v="0"/>
    <n v="5047.4263157894738"/>
    <n v="0"/>
    <n v="0"/>
    <n v="0"/>
    <n v="0"/>
    <n v="52019.295180722889"/>
    <n v="54819.791845493557"/>
    <n v="0"/>
    <n v="0"/>
    <n v="0"/>
    <n v="0"/>
    <n v="0"/>
    <n v="45426.836842105266"/>
    <n v="0"/>
    <n v="0"/>
    <n v="0"/>
    <n v="0"/>
    <n v="52019.295180722889"/>
    <n v="52233.325974995329"/>
    <n v="69"/>
    <n v="50"/>
    <n v="0"/>
    <n v="0"/>
    <n v="0"/>
    <n v="0"/>
    <n v="0"/>
    <n v="19"/>
    <n v="0"/>
    <n v="0"/>
    <n v="0"/>
    <n v="0"/>
    <n v="69"/>
    <n v="69"/>
    <n v="3589331.3674698793"/>
    <n v="2740989.5922746779"/>
    <n v="0"/>
    <n v="0"/>
    <n v="0"/>
    <n v="0"/>
    <n v="0"/>
    <n v="863109.9"/>
    <n v="0"/>
    <n v="0"/>
    <n v="0"/>
    <n v="0"/>
    <n v="3589331.3674698793"/>
    <n v="3604099.4922746778"/>
  </r>
  <r>
    <x v="14"/>
    <s v="Ranger College "/>
    <m/>
    <n v="227687"/>
    <x v="9"/>
    <n v="0"/>
    <n v="3"/>
    <n v="3"/>
    <n v="0"/>
    <n v="0"/>
    <n v="0"/>
    <n v="0"/>
    <n v="0"/>
    <n v="0"/>
    <n v="0"/>
    <n v="2"/>
    <n v="1"/>
    <n v="0"/>
    <n v="0"/>
    <n v="0"/>
    <n v="0"/>
    <n v="1"/>
    <n v="2"/>
    <n v="0"/>
    <n v="0"/>
    <n v="0"/>
    <n v="0"/>
    <n v="0"/>
    <n v="0"/>
    <n v="0"/>
    <n v="5"/>
    <n v="6"/>
    <n v="0"/>
    <n v="5"/>
    <n v="6"/>
    <n v="0"/>
    <n v="0"/>
    <n v="0"/>
    <n v="0"/>
    <n v="23"/>
    <n v="22"/>
    <m/>
    <m/>
    <m/>
    <m/>
    <m/>
    <m/>
    <m/>
    <m/>
    <m/>
    <n v="0"/>
    <n v="0"/>
    <n v="0"/>
    <n v="0"/>
    <n v="0"/>
    <n v="0"/>
    <n v="0"/>
    <n v="0"/>
    <n v="0"/>
    <n v="127987"/>
    <n v="128987"/>
    <n v="112008"/>
    <n v="116268"/>
    <n v="236050"/>
    <n v="270290"/>
    <n v="1149034"/>
    <n v="1094292"/>
    <m/>
    <m/>
    <n v="0"/>
    <n v="0"/>
    <n v="27"/>
    <n v="27"/>
    <n v="30"/>
    <n v="33"/>
    <n v="60"/>
    <n v="72"/>
    <n v="321"/>
    <n v="318"/>
    <n v="0"/>
    <n v="0"/>
    <n v="0"/>
    <n v="0"/>
    <n v="4740.2592592592591"/>
    <n v="4777.2962962962965"/>
    <n v="3733.6"/>
    <n v="3523.2727272727275"/>
    <n v="3934.1666666666665"/>
    <n v="3754.0277777777778"/>
    <n v="3579.5451713395637"/>
    <n v="3441.1698113207549"/>
    <n v="0"/>
    <n v="0"/>
    <n v="0"/>
    <n v="0"/>
    <n v="42662.333333333328"/>
    <n v="42995.666666666672"/>
    <n v="33602.400000000001"/>
    <n v="31709.454545454548"/>
    <n v="35407.5"/>
    <n v="33786.25"/>
    <n v="32215.906542056073"/>
    <n v="30970.528301886792"/>
    <n v="0"/>
    <n v="0"/>
    <n v="0"/>
    <n v="0"/>
    <n v="33535.309825065895"/>
    <n v="32350.191402229841"/>
    <n v="3"/>
    <n v="3"/>
    <n v="3"/>
    <n v="3"/>
    <n v="5"/>
    <n v="6"/>
    <n v="28"/>
    <n v="28"/>
    <n v="0"/>
    <n v="0"/>
    <n v="0"/>
    <n v="0"/>
    <n v="39"/>
    <n v="40"/>
    <n v="127986.99999999999"/>
    <n v="128987.00000000001"/>
    <n v="100807.20000000001"/>
    <n v="95128.363636363647"/>
    <n v="177037.5"/>
    <n v="202717.5"/>
    <n v="902045.38317757007"/>
    <n v="867174.79245283012"/>
    <n v="0"/>
    <n v="0"/>
    <n v="0"/>
    <n v="0"/>
    <n v="1307877.0831775698"/>
    <n v="1294007.6560891937"/>
  </r>
  <r>
    <x v="14"/>
    <s v="Southwest Collegiate Institute for the Deaf (HCJCD)"/>
    <m/>
    <n v="382911"/>
    <x v="9"/>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exas State Technical College-Marshall"/>
    <m/>
    <n v="408394"/>
    <x v="9"/>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exas State Technical College-West Texas"/>
    <m/>
    <n v="229328"/>
    <x v="9"/>
    <n v="0"/>
    <n v="0"/>
    <n v="0"/>
    <n v="0"/>
    <n v="0"/>
    <n v="0"/>
    <n v="0"/>
    <n v="0"/>
    <n v="0"/>
    <n v="0"/>
    <n v="0"/>
    <n v="0"/>
    <n v="0"/>
    <n v="0"/>
    <n v="0"/>
    <n v="0"/>
    <n v="0"/>
    <n v="0"/>
    <n v="0"/>
    <n v="0"/>
    <n v="0"/>
    <n v="0"/>
    <n v="0"/>
    <n v="0"/>
    <n v="0"/>
    <n v="0"/>
    <n v="0"/>
    <n v="0"/>
    <n v="0"/>
    <n v="0"/>
    <n v="0"/>
    <n v="0"/>
    <n v="0"/>
    <n v="0"/>
    <n v="0"/>
    <n v="0"/>
    <m/>
    <m/>
    <m/>
    <m/>
    <m/>
    <m/>
    <m/>
    <m/>
    <m/>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Western Texas College "/>
    <m/>
    <n v="229832"/>
    <x v="9"/>
    <n v="0"/>
    <n v="0"/>
    <n v="0"/>
    <n v="0"/>
    <n v="0"/>
    <n v="0"/>
    <n v="0"/>
    <n v="0"/>
    <n v="0"/>
    <n v="0"/>
    <n v="1"/>
    <n v="0"/>
    <n v="2"/>
    <n v="2"/>
    <n v="0"/>
    <n v="0"/>
    <n v="0"/>
    <n v="0"/>
    <n v="0"/>
    <n v="9"/>
    <n v="9"/>
    <n v="7"/>
    <n v="7"/>
    <n v="0"/>
    <n v="0"/>
    <n v="0"/>
    <n v="0"/>
    <n v="0"/>
    <n v="13"/>
    <n v="12"/>
    <n v="23"/>
    <n v="2"/>
    <n v="0"/>
    <n v="0"/>
    <n v="4"/>
    <n v="7"/>
    <m/>
    <m/>
    <m/>
    <m/>
    <m/>
    <m/>
    <m/>
    <m/>
    <m/>
    <n v="0"/>
    <n v="0"/>
    <n v="0"/>
    <n v="0"/>
    <n v="0"/>
    <n v="0"/>
    <n v="0"/>
    <n v="0"/>
    <n v="0"/>
    <n v="0"/>
    <n v="0"/>
    <n v="184007"/>
    <n v="159828"/>
    <n v="858062"/>
    <n v="1014623"/>
    <n v="1548289"/>
    <n v="1081966"/>
    <m/>
    <m/>
    <n v="0"/>
    <n v="0"/>
    <n v="0"/>
    <n v="0"/>
    <n v="29"/>
    <n v="20"/>
    <n v="151"/>
    <n v="151"/>
    <n v="395"/>
    <n v="212"/>
    <n v="0"/>
    <n v="0"/>
    <n v="0"/>
    <n v="0"/>
    <n v="0"/>
    <n v="0"/>
    <n v="6345.0689655172409"/>
    <n v="7991.4"/>
    <n v="5682.5298013245038"/>
    <n v="6719.3576158940396"/>
    <n v="3919.7189873417719"/>
    <n v="5103.6132075471696"/>
    <n v="0"/>
    <n v="0"/>
    <n v="0"/>
    <n v="0"/>
    <n v="0"/>
    <n v="0"/>
    <n v="57105.620689655167"/>
    <n v="71922.599999999991"/>
    <n v="51142.768211920535"/>
    <n v="60474.218543046358"/>
    <n v="35277.470886075949"/>
    <n v="45932.518867924526"/>
    <n v="0"/>
    <n v="0"/>
    <n v="0"/>
    <n v="0"/>
    <n v="40689.830320385285"/>
    <n v="53231.169049106589"/>
    <n v="0"/>
    <n v="0"/>
    <n v="3"/>
    <n v="2"/>
    <n v="16"/>
    <n v="16"/>
    <n v="40"/>
    <n v="21"/>
    <n v="0"/>
    <n v="0"/>
    <n v="0"/>
    <n v="0"/>
    <n v="59"/>
    <n v="39"/>
    <n v="0"/>
    <n v="0"/>
    <n v="171316.86206896551"/>
    <n v="143845.19999999998"/>
    <n v="818284.29139072855"/>
    <n v="967587.49668874172"/>
    <n v="1411098.835443038"/>
    <n v="964582.89622641506"/>
    <n v="0"/>
    <n v="0"/>
    <n v="0"/>
    <n v="0"/>
    <n v="2400699.9889027318"/>
    <n v="2076015.5929151571"/>
  </r>
  <r>
    <x v="14"/>
    <s v="University of North Texas at Dallas"/>
    <s v="Now Degree Granting"/>
    <n v="484905"/>
    <x v="13"/>
    <n v="0"/>
    <n v="8"/>
    <n v="10"/>
    <n v="0"/>
    <n v="0"/>
    <n v="0"/>
    <n v="0"/>
    <n v="1"/>
    <n v="0"/>
    <n v="0"/>
    <n v="8"/>
    <n v="9"/>
    <n v="0"/>
    <n v="0"/>
    <n v="0"/>
    <n v="0"/>
    <n v="0"/>
    <n v="0"/>
    <n v="0"/>
    <n v="31"/>
    <n v="35"/>
    <n v="0"/>
    <n v="0"/>
    <n v="0"/>
    <n v="0"/>
    <n v="0"/>
    <n v="1"/>
    <n v="0"/>
    <n v="1"/>
    <n v="10"/>
    <n v="0"/>
    <n v="0"/>
    <n v="0"/>
    <n v="0"/>
    <n v="0"/>
    <n v="0"/>
    <n v="0"/>
    <n v="20"/>
    <n v="25"/>
    <n v="0"/>
    <n v="0"/>
    <n v="0"/>
    <n v="0"/>
    <n v="0"/>
    <n v="0"/>
    <m/>
    <m/>
    <m/>
    <m/>
    <m/>
    <m/>
    <m/>
    <m/>
    <m/>
    <n v="953879"/>
    <n v="1014199"/>
    <n v="745554"/>
    <n v="812221"/>
    <n v="2506646"/>
    <n v="2950463"/>
    <n v="55000"/>
    <n v="742000"/>
    <n v="1307307"/>
    <n v="1652737"/>
    <m/>
    <m/>
    <n v="84"/>
    <n v="90"/>
    <n v="72"/>
    <n v="81"/>
    <n v="279"/>
    <n v="327"/>
    <n v="9"/>
    <n v="90"/>
    <n v="180"/>
    <n v="225"/>
    <n v="0"/>
    <n v="0"/>
    <n v="11355.702380952382"/>
    <n v="11268.877777777778"/>
    <n v="10354.916666666666"/>
    <n v="10027.41975308642"/>
    <n v="8984.3942652329752"/>
    <n v="9022.8226299694197"/>
    <n v="6111.1111111111113"/>
    <n v="8244.4444444444453"/>
    <n v="7262.8166666666666"/>
    <n v="7345.4977777777776"/>
    <n v="0"/>
    <n v="0"/>
    <n v="102201.32142857143"/>
    <n v="101419.9"/>
    <n v="93194.25"/>
    <n v="90246.777777777781"/>
    <n v="80859.548387096773"/>
    <n v="81205.403669724779"/>
    <n v="55000"/>
    <n v="74200"/>
    <n v="65365.35"/>
    <n v="66109.48"/>
    <n v="0"/>
    <n v="0"/>
    <n v="80207.520186335401"/>
    <n v="79383.905912334361"/>
    <n v="9"/>
    <n v="10"/>
    <n v="8"/>
    <n v="9"/>
    <n v="31"/>
    <n v="36"/>
    <n v="1"/>
    <n v="10"/>
    <n v="20"/>
    <n v="25"/>
    <n v="0"/>
    <n v="0"/>
    <n v="69"/>
    <n v="90"/>
    <n v="919811.89285714296"/>
    <n v="1014199"/>
    <n v="745554"/>
    <n v="812221"/>
    <n v="2506646"/>
    <n v="2923394.5321100922"/>
    <n v="55000"/>
    <n v="742000"/>
    <n v="1307307"/>
    <n v="1652737"/>
    <n v="0"/>
    <n v="0"/>
    <n v="5534318.8928571427"/>
    <n v="7144551.5321100922"/>
  </r>
  <r>
    <x v="14"/>
    <s v="Texas State Technical College"/>
    <m/>
    <n v="487320"/>
    <x v="13"/>
    <n v="0"/>
    <n v="1"/>
    <n v="0"/>
    <n v="0"/>
    <n v="0"/>
    <n v="0"/>
    <n v="0"/>
    <n v="7"/>
    <n v="6"/>
    <n v="0"/>
    <n v="6"/>
    <n v="4"/>
    <n v="0"/>
    <n v="0"/>
    <n v="0"/>
    <n v="0"/>
    <n v="44"/>
    <n v="47"/>
    <n v="0"/>
    <n v="0"/>
    <n v="0"/>
    <n v="0"/>
    <n v="0"/>
    <n v="0"/>
    <n v="0"/>
    <n v="0"/>
    <n v="0"/>
    <n v="0"/>
    <n v="43"/>
    <n v="41"/>
    <n v="0"/>
    <n v="0"/>
    <n v="0"/>
    <n v="0"/>
    <n v="412"/>
    <n v="412"/>
    <n v="0"/>
    <n v="0"/>
    <n v="4"/>
    <n v="0"/>
    <n v="0"/>
    <n v="0"/>
    <n v="0"/>
    <n v="10"/>
    <n v="29"/>
    <m/>
    <m/>
    <m/>
    <m/>
    <m/>
    <m/>
    <m/>
    <m/>
    <m/>
    <n v="537564"/>
    <n v="446352"/>
    <n v="2674692"/>
    <n v="2847336"/>
    <n v="0"/>
    <n v="0"/>
    <n v="21939386"/>
    <n v="22527160"/>
    <n v="498288"/>
    <n v="1681872"/>
    <m/>
    <m/>
    <n v="93"/>
    <n v="72"/>
    <n v="582"/>
    <n v="600"/>
    <n v="0"/>
    <n v="0"/>
    <n v="5331"/>
    <n v="5313"/>
    <n v="120"/>
    <n v="384"/>
    <n v="0"/>
    <n v="0"/>
    <n v="5780.2580645161288"/>
    <n v="6199.333333333333"/>
    <n v="4595.6907216494847"/>
    <n v="4745.5600000000004"/>
    <n v="0"/>
    <n v="0"/>
    <n v="4115.4353779778658"/>
    <n v="4240.0075287031805"/>
    <n v="4152.3999999999996"/>
    <n v="4379.875"/>
    <n v="0"/>
    <n v="0"/>
    <n v="52022.322580645159"/>
    <n v="55794"/>
    <n v="41361.216494845365"/>
    <n v="42710.04"/>
    <n v="0"/>
    <n v="0"/>
    <n v="37038.918401800795"/>
    <n v="38160.067758328623"/>
    <n v="37371.599999999999"/>
    <n v="39418.875"/>
    <n v="0"/>
    <n v="0"/>
    <n v="37687.692692555996"/>
    <n v="38858.765395069735"/>
    <n v="8"/>
    <n v="6"/>
    <n v="50"/>
    <n v="51"/>
    <n v="0"/>
    <n v="0"/>
    <n v="455"/>
    <n v="453"/>
    <n v="10"/>
    <n v="33"/>
    <n v="0"/>
    <n v="0"/>
    <n v="523"/>
    <n v="543"/>
    <n v="416178.58064516127"/>
    <n v="334764"/>
    <n v="2068060.8247422683"/>
    <n v="2178212.04"/>
    <n v="0"/>
    <n v="0"/>
    <n v="16852707.87281936"/>
    <n v="17286510.694522865"/>
    <n v="373716"/>
    <n v="1300822.875"/>
    <n v="0"/>
    <n v="0"/>
    <n v="19710663.278206788"/>
    <n v="21100309.609522864"/>
  </r>
  <r>
    <x v="15"/>
    <s v="George Mason University "/>
    <m/>
    <n v="232186"/>
    <x v="1"/>
    <m/>
    <n v="333"/>
    <n v="325"/>
    <m/>
    <m/>
    <m/>
    <m/>
    <n v="39"/>
    <n v="37"/>
    <m/>
    <n v="411"/>
    <n v="409"/>
    <m/>
    <m/>
    <m/>
    <m/>
    <n v="28"/>
    <n v="23"/>
    <m/>
    <n v="334"/>
    <n v="361"/>
    <m/>
    <m/>
    <m/>
    <m/>
    <n v="15"/>
    <n v="18"/>
    <m/>
    <n v="78"/>
    <n v="80"/>
    <m/>
    <m/>
    <m/>
    <m/>
    <n v="21"/>
    <n v="22"/>
    <m/>
    <m/>
    <m/>
    <m/>
    <m/>
    <m/>
    <m/>
    <m/>
    <m/>
    <m/>
    <m/>
    <m/>
    <m/>
    <m/>
    <m/>
    <m/>
    <m/>
    <m/>
    <n v="51657616"/>
    <n v="49921204"/>
    <n v="39635615"/>
    <n v="39124014"/>
    <n v="26248480"/>
    <n v="28930334"/>
    <n v="5984310"/>
    <n v="6072373"/>
    <m/>
    <m/>
    <m/>
    <m/>
    <n v="3465"/>
    <n v="3369"/>
    <n v="4035"/>
    <n v="3957"/>
    <n v="3186"/>
    <n v="3465"/>
    <n v="954"/>
    <n v="984"/>
    <n v="0"/>
    <n v="0"/>
    <n v="0"/>
    <n v="0"/>
    <n v="14908.402886002887"/>
    <n v="14817.810626298606"/>
    <n v="9822.9529120198258"/>
    <n v="9887.2918877937827"/>
    <n v="8238.6942875078475"/>
    <n v="8349.3027417027424"/>
    <n v="6272.8616352201261"/>
    <n v="6171.1107723577234"/>
    <n v="0"/>
    <n v="0"/>
    <n v="0"/>
    <n v="0"/>
    <n v="134175.62597402598"/>
    <n v="133360.29563668746"/>
    <n v="88406.576208178434"/>
    <n v="88985.626990144039"/>
    <n v="74148.248587570633"/>
    <n v="75143.724675324687"/>
    <n v="56455.754716981137"/>
    <n v="55539.996951219509"/>
    <n v="0"/>
    <n v="0"/>
    <n v="0"/>
    <n v="0"/>
    <n v="95465.193242074092"/>
    <n v="94794.328800937656"/>
    <n v="372"/>
    <n v="362"/>
    <n v="439"/>
    <n v="432"/>
    <n v="349"/>
    <n v="379"/>
    <n v="99"/>
    <n v="102"/>
    <n v="0"/>
    <n v="0"/>
    <n v="0"/>
    <n v="0"/>
    <n v="1259"/>
    <n v="1275"/>
    <n v="49913332.862337664"/>
    <n v="48276427.020480856"/>
    <n v="38810486.955390334"/>
    <n v="38441790.859742224"/>
    <n v="25877738.757062152"/>
    <n v="28479471.651948057"/>
    <n v="5589119.7169811325"/>
    <n v="5665079.6890243897"/>
    <n v="0"/>
    <n v="0"/>
    <n v="0"/>
    <n v="0"/>
    <n v="120190678.29177128"/>
    <n v="120862769.2211955"/>
  </r>
  <r>
    <x v="15"/>
    <s v="Old Dominion University "/>
    <m/>
    <n v="232982"/>
    <x v="1"/>
    <m/>
    <n v="158"/>
    <n v="153"/>
    <m/>
    <m/>
    <m/>
    <m/>
    <n v="57"/>
    <n v="57"/>
    <m/>
    <n v="191"/>
    <n v="197"/>
    <m/>
    <m/>
    <m/>
    <m/>
    <n v="24"/>
    <n v="25"/>
    <m/>
    <n v="167"/>
    <n v="168"/>
    <m/>
    <m/>
    <m/>
    <m/>
    <n v="10"/>
    <n v="7"/>
    <m/>
    <n v="19"/>
    <n v="9"/>
    <m/>
    <m/>
    <m/>
    <m/>
    <n v="2"/>
    <n v="1"/>
    <m/>
    <n v="181"/>
    <n v="196"/>
    <m/>
    <m/>
    <m/>
    <m/>
    <n v="31"/>
    <n v="21"/>
    <m/>
    <m/>
    <m/>
    <m/>
    <m/>
    <m/>
    <m/>
    <m/>
    <m/>
    <n v="26147004"/>
    <n v="25868362"/>
    <n v="18663758"/>
    <n v="19066169"/>
    <n v="13047651"/>
    <n v="12749432"/>
    <n v="1083177"/>
    <n v="596199"/>
    <n v="11081053"/>
    <n v="11823291"/>
    <m/>
    <m/>
    <n v="2106"/>
    <n v="2061"/>
    <n v="2007"/>
    <n v="2073"/>
    <n v="1623"/>
    <n v="1596"/>
    <n v="195"/>
    <n v="93"/>
    <n v="2001"/>
    <n v="2016"/>
    <n v="0"/>
    <n v="0"/>
    <n v="12415.481481481482"/>
    <n v="12551.364386220281"/>
    <n v="9299.3313403089196"/>
    <n v="9197.3801254220944"/>
    <n v="8039.2181146025878"/>
    <n v="7988.3659147869676"/>
    <n v="5554.7538461538461"/>
    <n v="6410.7419354838712"/>
    <n v="5537.7576211894057"/>
    <n v="5864.7276785714284"/>
    <n v="0"/>
    <n v="0"/>
    <n v="111739.33333333334"/>
    <n v="112962.27947598253"/>
    <n v="83693.982062780269"/>
    <n v="82776.421128798844"/>
    <n v="72352.963031423293"/>
    <n v="71895.293233082702"/>
    <n v="49992.784615384619"/>
    <n v="57696.677419354841"/>
    <n v="49839.81859070465"/>
    <n v="52782.549107142855"/>
    <n v="0"/>
    <n v="0"/>
    <n v="79095.865815331912"/>
    <n v="79989.089240746645"/>
    <n v="215"/>
    <n v="210"/>
    <n v="215"/>
    <n v="222"/>
    <n v="177"/>
    <n v="175"/>
    <n v="21"/>
    <n v="10"/>
    <n v="212"/>
    <n v="217"/>
    <n v="0"/>
    <n v="0"/>
    <n v="840"/>
    <n v="834"/>
    <n v="24023956.666666668"/>
    <n v="23722078.689956333"/>
    <n v="17994206.143497758"/>
    <n v="18376365.490593344"/>
    <n v="12806474.456561923"/>
    <n v="12581676.315789472"/>
    <n v="1049848.4769230769"/>
    <n v="576966.77419354836"/>
    <n v="10566041.541229386"/>
    <n v="11453813.15625"/>
    <n v="0"/>
    <n v="0"/>
    <n v="66440527.284878805"/>
    <n v="66710900.426782705"/>
  </r>
  <r>
    <x v="15"/>
    <s v="University of Virginia"/>
    <m/>
    <n v="234076"/>
    <x v="1"/>
    <m/>
    <n v="442"/>
    <n v="448"/>
    <m/>
    <m/>
    <m/>
    <m/>
    <n v="112"/>
    <n v="116"/>
    <m/>
    <n v="313"/>
    <n v="318"/>
    <m/>
    <m/>
    <m/>
    <m/>
    <n v="59"/>
    <n v="63"/>
    <m/>
    <n v="187"/>
    <n v="221"/>
    <m/>
    <m/>
    <m/>
    <m/>
    <n v="50"/>
    <n v="74"/>
    <m/>
    <n v="6"/>
    <n v="3"/>
    <m/>
    <m/>
    <m/>
    <m/>
    <n v="1"/>
    <n v="1"/>
    <m/>
    <n v="156"/>
    <n v="174"/>
    <m/>
    <m/>
    <m/>
    <m/>
    <n v="21"/>
    <n v="21"/>
    <m/>
    <m/>
    <m/>
    <m/>
    <m/>
    <m/>
    <m/>
    <m/>
    <m/>
    <n v="96182139"/>
    <n v="99632028"/>
    <n v="41924076"/>
    <n v="44937525"/>
    <n v="23347250"/>
    <n v="29768200"/>
    <n v="395200"/>
    <n v="240300"/>
    <n v="11783215"/>
    <n v="12282800"/>
    <m/>
    <m/>
    <n v="5322"/>
    <n v="5424"/>
    <n v="3525"/>
    <n v="3618"/>
    <n v="2283"/>
    <n v="2877"/>
    <n v="66"/>
    <n v="39"/>
    <n v="1656"/>
    <n v="1818"/>
    <n v="0"/>
    <n v="0"/>
    <n v="18072.555242390077"/>
    <n v="18368.736725663715"/>
    <n v="11893.354893617021"/>
    <n v="12420.54311774461"/>
    <n v="10226.565922032414"/>
    <n v="10346.958637469586"/>
    <n v="5987.878787878788"/>
    <n v="6161.5384615384619"/>
    <n v="7115.4679951690823"/>
    <n v="6756.2156215621562"/>
    <n v="0"/>
    <n v="0"/>
    <n v="162652.9971815107"/>
    <n v="165318.63053097343"/>
    <n v="107040.19404255319"/>
    <n v="111784.88805970149"/>
    <n v="92039.093298291729"/>
    <n v="93122.627737226285"/>
    <n v="53890.909090909088"/>
    <n v="55453.846153846156"/>
    <n v="64039.211956521744"/>
    <n v="60805.940594059408"/>
    <n v="0"/>
    <n v="0"/>
    <n v="121346.81114626769"/>
    <n v="121876.23276800141"/>
    <n v="554"/>
    <n v="564"/>
    <n v="372"/>
    <n v="381"/>
    <n v="237"/>
    <n v="295"/>
    <n v="7"/>
    <n v="4"/>
    <n v="177"/>
    <n v="195"/>
    <n v="0"/>
    <n v="0"/>
    <n v="1347"/>
    <n v="1439"/>
    <n v="90109760.438556924"/>
    <n v="93239707.619469017"/>
    <n v="39818952.183829784"/>
    <n v="42590042.350746267"/>
    <n v="21813265.111695141"/>
    <n v="27471175.182481755"/>
    <n v="377236.36363636365"/>
    <n v="221815.38461538462"/>
    <n v="11334940.51630435"/>
    <n v="11857158.415841585"/>
    <n v="0"/>
    <n v="0"/>
    <n v="163454154.61402258"/>
    <n v="175379898.95315403"/>
  </r>
  <r>
    <x v="15"/>
    <s v="Virginia Commonwealth University"/>
    <m/>
    <n v="234030"/>
    <x v="1"/>
    <m/>
    <n v="136"/>
    <n v="134"/>
    <n v="1"/>
    <m/>
    <m/>
    <m/>
    <n v="67"/>
    <n v="74"/>
    <m/>
    <n v="225"/>
    <n v="225"/>
    <n v="4"/>
    <n v="1"/>
    <n v="7"/>
    <m/>
    <n v="119"/>
    <n v="125"/>
    <m/>
    <n v="298"/>
    <n v="324"/>
    <m/>
    <m/>
    <m/>
    <m/>
    <n v="145"/>
    <n v="153"/>
    <m/>
    <n v="161"/>
    <n v="151"/>
    <n v="1"/>
    <n v="1"/>
    <m/>
    <m/>
    <n v="29"/>
    <n v="39"/>
    <m/>
    <m/>
    <m/>
    <m/>
    <m/>
    <m/>
    <m/>
    <m/>
    <n v="1"/>
    <m/>
    <m/>
    <m/>
    <m/>
    <m/>
    <m/>
    <m/>
    <m/>
    <m/>
    <n v="27207020"/>
    <n v="20201393"/>
    <n v="32573924"/>
    <n v="33246435"/>
    <n v="34338559"/>
    <n v="36275003"/>
    <n v="9583156"/>
    <n v="9921651"/>
    <m/>
    <n v="55946"/>
    <m/>
    <m/>
    <n v="2038"/>
    <n v="2094"/>
    <n v="3570"/>
    <n v="3535"/>
    <n v="4422"/>
    <n v="4752"/>
    <n v="1807"/>
    <n v="1837"/>
    <n v="0"/>
    <n v="12"/>
    <n v="0"/>
    <n v="0"/>
    <n v="13349.862610402355"/>
    <n v="9647.2745940783188"/>
    <n v="9124.3484593837529"/>
    <n v="9404.9321074964646"/>
    <n v="7765.3909995477161"/>
    <n v="7633.6285774410771"/>
    <n v="5303.351411178749"/>
    <n v="5401.0076211213936"/>
    <n v="0"/>
    <n v="4662.166666666667"/>
    <n v="0"/>
    <n v="0"/>
    <n v="120148.7634936212"/>
    <n v="86825.471346704871"/>
    <n v="82119.136134453773"/>
    <n v="84644.388967468185"/>
    <n v="69888.518995929451"/>
    <n v="68702.657196969696"/>
    <n v="47730.162700608744"/>
    <n v="48609.068590092545"/>
    <n v="0"/>
    <n v="41959.5"/>
    <n v="0"/>
    <n v="0"/>
    <n v="78574.782960136479"/>
    <n v="73181.8710515946"/>
    <n v="204"/>
    <n v="208"/>
    <n v="355"/>
    <n v="351"/>
    <n v="443"/>
    <n v="477"/>
    <n v="191"/>
    <n v="191"/>
    <n v="0"/>
    <n v="1"/>
    <n v="0"/>
    <n v="0"/>
    <n v="1193"/>
    <n v="1228"/>
    <n v="24510347.752698723"/>
    <n v="18059698.040114611"/>
    <n v="29152293.327731088"/>
    <n v="29710180.527581334"/>
    <n v="30960613.915196747"/>
    <n v="32771167.482954547"/>
    <n v="9116461.07581627"/>
    <n v="9284332.1007076763"/>
    <n v="0"/>
    <n v="41959.5"/>
    <n v="0"/>
    <n v="0"/>
    <n v="93739716.071442813"/>
    <n v="89867337.651358172"/>
  </r>
  <r>
    <x v="15"/>
    <s v="Virginia Tech "/>
    <m/>
    <n v="233921"/>
    <x v="1"/>
    <m/>
    <n v="330"/>
    <n v="332"/>
    <n v="10"/>
    <n v="8"/>
    <n v="8"/>
    <m/>
    <n v="236"/>
    <n v="225"/>
    <m/>
    <n v="421"/>
    <n v="408"/>
    <m/>
    <n v="8"/>
    <m/>
    <n v="5"/>
    <n v="100"/>
    <n v="90"/>
    <m/>
    <n v="348"/>
    <n v="378"/>
    <n v="3"/>
    <n v="2"/>
    <n v="4"/>
    <n v="3"/>
    <n v="41"/>
    <n v="48"/>
    <m/>
    <n v="192"/>
    <n v="204"/>
    <m/>
    <m/>
    <m/>
    <m/>
    <n v="27"/>
    <n v="21"/>
    <m/>
    <m/>
    <m/>
    <m/>
    <m/>
    <m/>
    <m/>
    <m/>
    <m/>
    <m/>
    <m/>
    <m/>
    <m/>
    <m/>
    <m/>
    <m/>
    <m/>
    <m/>
    <n v="85695762"/>
    <n v="85798314"/>
    <n v="51941464"/>
    <n v="50688886"/>
    <n v="33906745"/>
    <n v="37223589"/>
    <n v="11778123"/>
    <n v="12055986"/>
    <m/>
    <m/>
    <m/>
    <m/>
    <n v="5990"/>
    <n v="5768"/>
    <n v="4989"/>
    <n v="4887"/>
    <n v="3698"/>
    <n v="4031"/>
    <n v="2052"/>
    <n v="2088"/>
    <n v="0"/>
    <n v="0"/>
    <n v="0"/>
    <n v="0"/>
    <n v="14306.471118530884"/>
    <n v="14874.881067961165"/>
    <n v="10411.197434355583"/>
    <n v="10372.188663801924"/>
    <n v="9168.941319632233"/>
    <n v="9234.3311833291991"/>
    <n v="5739.8260233918127"/>
    <n v="5773.9396551724139"/>
    <n v="0"/>
    <n v="0"/>
    <n v="0"/>
    <n v="0"/>
    <n v="128758.24006677796"/>
    <n v="133873.9296116505"/>
    <n v="93700.776909200242"/>
    <n v="93349.697974217313"/>
    <n v="82520.471876690091"/>
    <n v="83108.980649962788"/>
    <n v="51658.434210526313"/>
    <n v="51965.456896551725"/>
    <n v="0"/>
    <n v="0"/>
    <n v="0"/>
    <n v="0"/>
    <n v="97676.872630212907"/>
    <n v="98644.725379483643"/>
    <n v="584"/>
    <n v="565"/>
    <n v="521"/>
    <n v="511"/>
    <n v="396"/>
    <n v="431"/>
    <n v="219"/>
    <n v="225"/>
    <n v="0"/>
    <n v="0"/>
    <n v="0"/>
    <n v="0"/>
    <n v="1720"/>
    <n v="1732"/>
    <n v="75194812.198998332"/>
    <n v="75638770.230582535"/>
    <n v="48818104.769693322"/>
    <n v="47701695.664825045"/>
    <n v="32678106.863169275"/>
    <n v="35819970.660133965"/>
    <n v="11313197.092105262"/>
    <n v="11692227.801724138"/>
    <n v="0"/>
    <n v="0"/>
    <n v="0"/>
    <n v="0"/>
    <n v="168004220.9239662"/>
    <n v="170852664.35726568"/>
  </r>
  <r>
    <x v="15"/>
    <s v="College of William &amp; Mary"/>
    <m/>
    <n v="231624"/>
    <x v="2"/>
    <m/>
    <n v="204"/>
    <n v="210"/>
    <m/>
    <m/>
    <m/>
    <m/>
    <n v="29"/>
    <n v="31"/>
    <m/>
    <n v="179"/>
    <n v="180"/>
    <m/>
    <m/>
    <m/>
    <m/>
    <n v="11"/>
    <n v="14"/>
    <m/>
    <n v="156"/>
    <n v="148"/>
    <m/>
    <m/>
    <m/>
    <m/>
    <n v="17"/>
    <n v="15"/>
    <m/>
    <n v="19"/>
    <n v="20"/>
    <m/>
    <m/>
    <m/>
    <m/>
    <n v="2"/>
    <n v="4"/>
    <m/>
    <n v="46"/>
    <n v="59"/>
    <m/>
    <m/>
    <m/>
    <m/>
    <n v="3"/>
    <n v="3"/>
    <m/>
    <m/>
    <m/>
    <m/>
    <m/>
    <m/>
    <m/>
    <m/>
    <m/>
    <n v="31658703"/>
    <n v="32249596"/>
    <n v="19212391"/>
    <n v="18813703"/>
    <n v="13141089"/>
    <n v="11903778"/>
    <n v="1544797"/>
    <n v="1548446"/>
    <n v="3094917"/>
    <n v="3834460"/>
    <m/>
    <m/>
    <n v="2184"/>
    <n v="2262"/>
    <n v="1743"/>
    <n v="1788"/>
    <n v="1608"/>
    <n v="1512"/>
    <n v="195"/>
    <n v="228"/>
    <n v="450"/>
    <n v="567"/>
    <n v="0"/>
    <n v="0"/>
    <n v="14495.743131868132"/>
    <n v="14257.115826702033"/>
    <n v="11022.599541021227"/>
    <n v="10522.205257270694"/>
    <n v="8172.3190298507461"/>
    <n v="7872.8690476190477"/>
    <n v="7922.0358974358978"/>
    <n v="6791.4298245614036"/>
    <n v="6877.5933333333332"/>
    <n v="6762.7160493827159"/>
    <n v="0"/>
    <n v="0"/>
    <n v="130461.68818681319"/>
    <n v="128314.0424403183"/>
    <n v="99203.395869191037"/>
    <n v="94699.847315436244"/>
    <n v="73550.871268656716"/>
    <n v="70855.821428571435"/>
    <n v="71298.323076923087"/>
    <n v="61122.868421052633"/>
    <n v="61898.34"/>
    <n v="60864.444444444445"/>
    <n v="0"/>
    <n v="0"/>
    <n v="99851.055160310454"/>
    <n v="96616.224996826451"/>
    <n v="233"/>
    <n v="241"/>
    <n v="190"/>
    <n v="194"/>
    <n v="173"/>
    <n v="163"/>
    <n v="21"/>
    <n v="24"/>
    <n v="49"/>
    <n v="62"/>
    <n v="0"/>
    <n v="0"/>
    <n v="666"/>
    <n v="684"/>
    <n v="30397573.347527474"/>
    <n v="30923684.22811671"/>
    <n v="18848645.215146296"/>
    <n v="18371770.379194632"/>
    <n v="12724300.729477612"/>
    <n v="11549498.892857144"/>
    <n v="1497264.7846153849"/>
    <n v="1466948.8421052631"/>
    <n v="3033018.6599999997"/>
    <n v="3773595.5555555555"/>
    <n v="0"/>
    <n v="0"/>
    <n v="66500802.736766763"/>
    <n v="66085497.897829294"/>
  </r>
  <r>
    <x v="15"/>
    <s v="James Madison University"/>
    <m/>
    <n v="232423"/>
    <x v="3"/>
    <m/>
    <n v="252"/>
    <n v="278"/>
    <m/>
    <m/>
    <m/>
    <m/>
    <n v="60"/>
    <n v="62"/>
    <m/>
    <n v="265"/>
    <n v="268"/>
    <m/>
    <m/>
    <m/>
    <m/>
    <n v="17"/>
    <n v="17"/>
    <m/>
    <n v="256"/>
    <n v="244"/>
    <m/>
    <m/>
    <m/>
    <m/>
    <n v="13"/>
    <n v="14"/>
    <m/>
    <n v="126"/>
    <n v="133"/>
    <m/>
    <m/>
    <m/>
    <m/>
    <n v="13"/>
    <n v="12"/>
    <m/>
    <m/>
    <m/>
    <m/>
    <m/>
    <m/>
    <m/>
    <m/>
    <m/>
    <m/>
    <m/>
    <m/>
    <m/>
    <m/>
    <m/>
    <m/>
    <m/>
    <m/>
    <n v="30434746"/>
    <n v="32565098"/>
    <n v="21019499"/>
    <n v="21601048"/>
    <n v="18151951"/>
    <n v="17957452"/>
    <n v="7946558"/>
    <n v="8442294"/>
    <m/>
    <m/>
    <m/>
    <m/>
    <n v="2988"/>
    <n v="3246"/>
    <n v="2589"/>
    <n v="2616"/>
    <n v="2460"/>
    <n v="2364"/>
    <n v="1290"/>
    <n v="1341"/>
    <n v="0"/>
    <n v="0"/>
    <n v="0"/>
    <n v="0"/>
    <n v="10185.65796519411"/>
    <n v="10032.377695625386"/>
    <n v="8118.7713402858244"/>
    <n v="8257.2813455657488"/>
    <n v="7378.8418699186996"/>
    <n v="7596.2148900169204"/>
    <n v="6160.1224806201553"/>
    <n v="6295.5212527964204"/>
    <n v="0"/>
    <n v="0"/>
    <n v="0"/>
    <n v="0"/>
    <n v="91670.921686746995"/>
    <n v="90291.399260628474"/>
    <n v="73068.942062572416"/>
    <n v="74315.532110091735"/>
    <n v="66409.576829268291"/>
    <n v="68365.934010152283"/>
    <n v="55441.1023255814"/>
    <n v="56659.691275167781"/>
    <n v="0"/>
    <n v="0"/>
    <n v="0"/>
    <n v="0"/>
    <n v="74628.002613013436"/>
    <n v="75615.825495630779"/>
    <n v="312"/>
    <n v="340"/>
    <n v="282"/>
    <n v="285"/>
    <n v="269"/>
    <n v="258"/>
    <n v="139"/>
    <n v="145"/>
    <n v="0"/>
    <n v="0"/>
    <n v="0"/>
    <n v="0"/>
    <n v="1002"/>
    <n v="1028"/>
    <n v="28601327.566265061"/>
    <n v="30699075.748613682"/>
    <n v="20605441.66164542"/>
    <n v="21179926.651376143"/>
    <n v="17864176.167073172"/>
    <n v="17638410.974619288"/>
    <n v="7706313.223255815"/>
    <n v="8215655.2348993281"/>
    <n v="0"/>
    <n v="0"/>
    <n v="0"/>
    <n v="0"/>
    <n v="74777258.618239462"/>
    <n v="77733068.60950844"/>
  </r>
  <r>
    <x v="15"/>
    <s v="Longwood University "/>
    <m/>
    <n v="232566"/>
    <x v="3"/>
    <m/>
    <n v="50"/>
    <n v="50"/>
    <m/>
    <m/>
    <m/>
    <m/>
    <n v="1"/>
    <n v="1"/>
    <m/>
    <n v="69"/>
    <n v="66"/>
    <m/>
    <m/>
    <m/>
    <m/>
    <n v="2"/>
    <n v="3"/>
    <m/>
    <n v="84"/>
    <n v="80"/>
    <m/>
    <m/>
    <m/>
    <m/>
    <m/>
    <m/>
    <m/>
    <n v="7"/>
    <n v="7"/>
    <m/>
    <m/>
    <m/>
    <m/>
    <n v="1"/>
    <m/>
    <m/>
    <n v="32"/>
    <n v="31"/>
    <m/>
    <m/>
    <m/>
    <m/>
    <m/>
    <m/>
    <m/>
    <n v="7"/>
    <n v="13"/>
    <m/>
    <m/>
    <m/>
    <m/>
    <m/>
    <n v="1"/>
    <n v="4147485"/>
    <n v="4255282"/>
    <n v="4909341"/>
    <n v="4863595"/>
    <n v="5260228"/>
    <n v="5225894"/>
    <n v="525069"/>
    <n v="430546"/>
    <n v="1331215"/>
    <n v="1344429"/>
    <n v="440794"/>
    <n v="874941"/>
    <n v="462"/>
    <n v="462"/>
    <n v="645"/>
    <n v="630"/>
    <n v="756"/>
    <n v="720"/>
    <n v="75"/>
    <n v="63"/>
    <n v="288"/>
    <n v="279"/>
    <n v="63"/>
    <n v="129"/>
    <n v="8977.2402597402597"/>
    <n v="9210.5670995670989"/>
    <n v="7611.381395348837"/>
    <n v="7719.9920634920636"/>
    <n v="6957.9735449735454"/>
    <n v="7258.1861111111111"/>
    <n v="7000.92"/>
    <n v="6834.063492063492"/>
    <n v="4622.2743055555557"/>
    <n v="4818.7419354838712"/>
    <n v="6996.730158730159"/>
    <n v="6782.4883720930229"/>
    <n v="80795.162337662332"/>
    <n v="82895.103896103887"/>
    <n v="68502.432558139539"/>
    <n v="69479.92857142858"/>
    <n v="62621.761904761908"/>
    <n v="65323.675000000003"/>
    <n v="63008.28"/>
    <n v="61506.571428571428"/>
    <n v="41600.46875"/>
    <n v="43368.677419354841"/>
    <n v="62970.571428571435"/>
    <n v="61042.395348837206"/>
    <n v="65298.534509283345"/>
    <n v="66973.126607196784"/>
    <n v="51"/>
    <n v="51"/>
    <n v="71"/>
    <n v="69"/>
    <n v="84"/>
    <n v="80"/>
    <n v="8"/>
    <n v="7"/>
    <n v="32"/>
    <n v="31"/>
    <n v="7"/>
    <n v="14"/>
    <n v="253"/>
    <n v="252"/>
    <n v="4120553.279220779"/>
    <n v="4227650.2987012984"/>
    <n v="4863672.7116279071"/>
    <n v="4794115.0714285718"/>
    <n v="5260228"/>
    <n v="5225894"/>
    <n v="504066.24"/>
    <n v="430546"/>
    <n v="1331215"/>
    <n v="1344429"/>
    <n v="440794.00000000006"/>
    <n v="854593.53488372092"/>
    <n v="16520529.230848687"/>
    <n v="16877227.905013591"/>
  </r>
  <r>
    <x v="15"/>
    <s v="Norfolk State University "/>
    <m/>
    <n v="232937"/>
    <x v="3"/>
    <m/>
    <n v="69"/>
    <n v="65"/>
    <m/>
    <m/>
    <m/>
    <m/>
    <n v="11"/>
    <n v="10"/>
    <m/>
    <n v="47"/>
    <n v="54"/>
    <m/>
    <m/>
    <m/>
    <m/>
    <n v="12"/>
    <n v="15"/>
    <m/>
    <n v="60"/>
    <n v="60"/>
    <m/>
    <m/>
    <m/>
    <m/>
    <n v="10"/>
    <n v="7"/>
    <m/>
    <n v="41"/>
    <n v="24"/>
    <m/>
    <m/>
    <m/>
    <m/>
    <n v="8"/>
    <n v="8"/>
    <m/>
    <m/>
    <m/>
    <m/>
    <m/>
    <m/>
    <m/>
    <m/>
    <m/>
    <m/>
    <m/>
    <m/>
    <m/>
    <m/>
    <m/>
    <m/>
    <m/>
    <m/>
    <n v="7074848"/>
    <n v="6940991"/>
    <n v="4649412"/>
    <n v="5226699"/>
    <n v="4587277"/>
    <n v="4318562"/>
    <n v="3020321"/>
    <n v="1895866"/>
    <m/>
    <m/>
    <m/>
    <m/>
    <n v="753"/>
    <n v="705"/>
    <n v="567"/>
    <n v="666"/>
    <n v="660"/>
    <n v="624"/>
    <n v="465"/>
    <n v="312"/>
    <n v="0"/>
    <n v="0"/>
    <n v="0"/>
    <n v="0"/>
    <n v="9395.5484727755647"/>
    <n v="9845.3773049645388"/>
    <n v="8200.0211640211637"/>
    <n v="7847.8963963963961"/>
    <n v="6950.4196969696968"/>
    <n v="6920.7724358974356"/>
    <n v="6495.3139784946234"/>
    <n v="6076.4935897435898"/>
    <n v="0"/>
    <n v="0"/>
    <n v="0"/>
    <n v="0"/>
    <n v="84559.936254980086"/>
    <n v="88608.395744680849"/>
    <n v="73800.190476190473"/>
    <n v="70631.067567567559"/>
    <n v="62553.777272727268"/>
    <n v="62286.951923076922"/>
    <n v="58457.825806451612"/>
    <n v="54688.442307692312"/>
    <n v="0"/>
    <n v="0"/>
    <n v="0"/>
    <n v="0"/>
    <n v="71171.333380235214"/>
    <n v="71779.544344467213"/>
    <n v="80"/>
    <n v="75"/>
    <n v="59"/>
    <n v="69"/>
    <n v="70"/>
    <n v="67"/>
    <n v="49"/>
    <n v="32"/>
    <n v="0"/>
    <n v="0"/>
    <n v="0"/>
    <n v="0"/>
    <n v="258"/>
    <n v="243"/>
    <n v="6764794.9003984071"/>
    <n v="6645629.6808510637"/>
    <n v="4354211.2380952379"/>
    <n v="4873543.6621621614"/>
    <n v="4378764.4090909092"/>
    <n v="4173225.778846154"/>
    <n v="2864433.4645161289"/>
    <n v="1750030.153846154"/>
    <n v="0"/>
    <n v="0"/>
    <n v="0"/>
    <n v="0"/>
    <n v="18362204.012100685"/>
    <n v="17442429.275705531"/>
  </r>
  <r>
    <x v="15"/>
    <s v="Radford University"/>
    <s v="Met the criteria for Four-Year 2 in 2016-17."/>
    <n v="233277"/>
    <x v="3"/>
    <m/>
    <n v="129"/>
    <n v="138"/>
    <m/>
    <m/>
    <m/>
    <m/>
    <n v="7"/>
    <n v="8"/>
    <m/>
    <n v="123"/>
    <n v="121"/>
    <m/>
    <m/>
    <m/>
    <m/>
    <n v="2"/>
    <n v="5"/>
    <m/>
    <n v="117"/>
    <n v="119"/>
    <m/>
    <m/>
    <m/>
    <m/>
    <n v="5"/>
    <n v="5"/>
    <m/>
    <n v="68"/>
    <n v="69"/>
    <m/>
    <m/>
    <m/>
    <m/>
    <n v="1"/>
    <n v="2"/>
    <m/>
    <m/>
    <m/>
    <m/>
    <m/>
    <m/>
    <m/>
    <m/>
    <m/>
    <m/>
    <m/>
    <m/>
    <m/>
    <m/>
    <m/>
    <m/>
    <n v="1"/>
    <n v="1"/>
    <n v="12286067"/>
    <n v="13153649"/>
    <n v="8998617"/>
    <n v="9099064"/>
    <n v="8218458"/>
    <n v="8144052"/>
    <n v="3823080"/>
    <n v="3857275"/>
    <m/>
    <m/>
    <n v="42840"/>
    <n v="46563"/>
    <n v="1245"/>
    <n v="1338"/>
    <n v="1131"/>
    <n v="1149"/>
    <n v="1113"/>
    <n v="1131"/>
    <n v="624"/>
    <n v="645"/>
    <n v="0"/>
    <n v="0"/>
    <n v="12"/>
    <n v="12"/>
    <n v="9868.3269076305223"/>
    <n v="9830.8288490284012"/>
    <n v="7956.3368700265255"/>
    <n v="7919.1157528285466"/>
    <n v="7384.0592991913745"/>
    <n v="7200.7533156498675"/>
    <n v="6126.7307692307695"/>
    <n v="5980.2713178294571"/>
    <n v="0"/>
    <n v="0"/>
    <n v="3570"/>
    <n v="3880.25"/>
    <n v="88814.942168674694"/>
    <n v="88477.459641255613"/>
    <n v="71607.031830238731"/>
    <n v="71272.041775456921"/>
    <n v="66456.533692722369"/>
    <n v="64806.779840848809"/>
    <n v="55140.576923076922"/>
    <n v="53822.441860465115"/>
    <n v="0"/>
    <n v="0"/>
    <n v="32130"/>
    <n v="34922.25"/>
    <n v="72790.812432503386"/>
    <n v="72201.586952327285"/>
    <n v="136"/>
    <n v="146"/>
    <n v="125"/>
    <n v="126"/>
    <n v="122"/>
    <n v="124"/>
    <n v="69"/>
    <n v="71"/>
    <n v="0"/>
    <n v="0"/>
    <n v="1"/>
    <n v="1"/>
    <n v="453"/>
    <n v="468"/>
    <n v="12078832.134939758"/>
    <n v="12917709.10762332"/>
    <n v="8950878.9787798412"/>
    <n v="8980277.2637075726"/>
    <n v="8107697.110512129"/>
    <n v="8036040.700265252"/>
    <n v="3804699.8076923075"/>
    <n v="3821393.3720930233"/>
    <n v="0"/>
    <n v="0"/>
    <n v="32130"/>
    <n v="34922.25"/>
    <n v="32974238.031924035"/>
    <n v="33790342.693689167"/>
  </r>
  <r>
    <x v="15"/>
    <s v="University of Mary Washington "/>
    <m/>
    <n v="232681"/>
    <x v="3"/>
    <m/>
    <n v="70"/>
    <n v="70"/>
    <m/>
    <m/>
    <m/>
    <m/>
    <n v="3"/>
    <n v="3"/>
    <m/>
    <n v="81"/>
    <n v="81"/>
    <m/>
    <n v="2"/>
    <m/>
    <m/>
    <n v="6"/>
    <n v="2"/>
    <m/>
    <n v="52"/>
    <n v="60"/>
    <m/>
    <m/>
    <m/>
    <m/>
    <n v="2"/>
    <n v="1"/>
    <m/>
    <n v="4"/>
    <n v="6"/>
    <m/>
    <m/>
    <m/>
    <m/>
    <m/>
    <m/>
    <m/>
    <n v="19"/>
    <n v="20"/>
    <n v="3"/>
    <n v="3"/>
    <m/>
    <m/>
    <n v="2"/>
    <n v="2"/>
    <m/>
    <m/>
    <m/>
    <m/>
    <m/>
    <m/>
    <m/>
    <m/>
    <m/>
    <n v="6025656"/>
    <n v="5906463"/>
    <n v="6116449"/>
    <n v="5782909"/>
    <n v="3394544"/>
    <n v="3835815"/>
    <n v="236750"/>
    <n v="309325"/>
    <n v="1512909"/>
    <n v="1590909"/>
    <m/>
    <m/>
    <n v="666"/>
    <n v="666"/>
    <n v="801"/>
    <n v="773"/>
    <n v="492"/>
    <n v="552"/>
    <n v="36"/>
    <n v="54"/>
    <n v="225"/>
    <n v="234"/>
    <n v="0"/>
    <n v="0"/>
    <n v="9047.5315315315311"/>
    <n v="8868.563063063064"/>
    <n v="7636.0162297128591"/>
    <n v="7481.1241914618367"/>
    <n v="6899.4796747967475"/>
    <n v="6948.940217391304"/>
    <n v="6576.3888888888887"/>
    <n v="5728.2407407407409"/>
    <n v="6724.04"/>
    <n v="6798.7564102564102"/>
    <n v="0"/>
    <n v="0"/>
    <n v="81427.783783783787"/>
    <n v="79817.067567567574"/>
    <n v="68724.146067415728"/>
    <n v="67330.117723156523"/>
    <n v="62095.317073170729"/>
    <n v="62540.461956521736"/>
    <n v="59187.5"/>
    <n v="51554.166666666672"/>
    <n v="60516.36"/>
    <n v="61188.807692307688"/>
    <n v="0"/>
    <n v="0"/>
    <n v="70105.449115837211"/>
    <n v="68814.877242225019"/>
    <n v="73"/>
    <n v="73"/>
    <n v="87"/>
    <n v="85"/>
    <n v="54"/>
    <n v="61"/>
    <n v="4"/>
    <n v="6"/>
    <n v="24"/>
    <n v="25"/>
    <n v="0"/>
    <n v="0"/>
    <n v="242"/>
    <n v="250"/>
    <n v="5944228.2162162168"/>
    <n v="5826645.9324324327"/>
    <n v="5979000.7078651683"/>
    <n v="5723060.0064683044"/>
    <n v="3353147.1219512192"/>
    <n v="3814968.1793478257"/>
    <n v="236750"/>
    <n v="309325"/>
    <n v="1452392.6400000001"/>
    <n v="1529720.1923076923"/>
    <n v="0"/>
    <n v="0"/>
    <n v="16965518.686032604"/>
    <n v="17203719.310556255"/>
  </r>
  <r>
    <x v="15"/>
    <s v="Virginia State University "/>
    <m/>
    <n v="234155"/>
    <x v="3"/>
    <m/>
    <n v="30"/>
    <n v="39"/>
    <n v="2"/>
    <n v="4"/>
    <n v="2"/>
    <m/>
    <n v="21"/>
    <n v="8"/>
    <m/>
    <n v="63"/>
    <n v="69"/>
    <n v="8"/>
    <n v="1"/>
    <n v="3"/>
    <n v="4"/>
    <n v="23"/>
    <n v="15"/>
    <m/>
    <n v="55"/>
    <n v="64"/>
    <n v="1"/>
    <n v="2"/>
    <n v="2"/>
    <m/>
    <n v="27"/>
    <n v="7"/>
    <m/>
    <n v="38"/>
    <n v="43"/>
    <n v="4"/>
    <n v="6"/>
    <m/>
    <m/>
    <n v="2"/>
    <n v="1"/>
    <m/>
    <m/>
    <m/>
    <m/>
    <m/>
    <m/>
    <m/>
    <n v="1"/>
    <m/>
    <m/>
    <m/>
    <m/>
    <m/>
    <m/>
    <m/>
    <m/>
    <m/>
    <m/>
    <n v="5132531"/>
    <n v="5101170"/>
    <n v="7483829"/>
    <n v="6856500"/>
    <n v="5616519"/>
    <n v="4668268"/>
    <n v="2032482"/>
    <n v="2390727"/>
    <n v="69713"/>
    <m/>
    <m/>
    <m/>
    <n v="564"/>
    <n v="487"/>
    <n v="956"/>
    <n v="855"/>
    <n v="851"/>
    <n v="680"/>
    <n v="406"/>
    <n v="459"/>
    <n v="12"/>
    <n v="0"/>
    <n v="0"/>
    <n v="0"/>
    <n v="9100.2322695035455"/>
    <n v="10474.681724845996"/>
    <n v="7828.2730125523012"/>
    <n v="8019.2982456140353"/>
    <n v="6599.9048178613393"/>
    <n v="6865.1"/>
    <n v="5006.1133004926105"/>
    <n v="5208.5555555555557"/>
    <n v="5809.416666666667"/>
    <n v="0"/>
    <n v="0"/>
    <n v="0"/>
    <n v="81902.090425531904"/>
    <n v="94272.135523613964"/>
    <n v="70454.457112970704"/>
    <n v="72173.68421052632"/>
    <n v="59399.143360752052"/>
    <n v="61785.9"/>
    <n v="45055.019704433493"/>
    <n v="46877"/>
    <n v="52284.75"/>
    <n v="0"/>
    <n v="0"/>
    <n v="0"/>
    <n v="65327.411758941169"/>
    <n v="68766.378351487278"/>
    <n v="55"/>
    <n v="51"/>
    <n v="97"/>
    <n v="89"/>
    <n v="85"/>
    <n v="73"/>
    <n v="44"/>
    <n v="50"/>
    <n v="1"/>
    <n v="0"/>
    <n v="0"/>
    <n v="0"/>
    <n v="282"/>
    <n v="263"/>
    <n v="4504614.9734042548"/>
    <n v="4807878.9117043121"/>
    <n v="6834082.3399581583"/>
    <n v="6423457.8947368423"/>
    <n v="5048927.1856639246"/>
    <n v="4510370.7"/>
    <n v="1982420.8669950736"/>
    <n v="2343850"/>
    <n v="52284.75"/>
    <n v="0"/>
    <n v="0"/>
    <n v="0"/>
    <n v="18422330.11602141"/>
    <n v="18085557.506441154"/>
  </r>
  <r>
    <x v="15"/>
    <s v="Christopher Newport University"/>
    <s v="Met the criteria for Four-Year 4 in 2016-17."/>
    <n v="231712"/>
    <x v="5"/>
    <m/>
    <n v="38"/>
    <n v="41"/>
    <m/>
    <m/>
    <m/>
    <m/>
    <m/>
    <m/>
    <m/>
    <n v="84"/>
    <n v="84"/>
    <m/>
    <m/>
    <m/>
    <m/>
    <m/>
    <m/>
    <m/>
    <n v="64"/>
    <n v="68"/>
    <m/>
    <m/>
    <m/>
    <m/>
    <m/>
    <m/>
    <m/>
    <n v="34"/>
    <n v="30"/>
    <m/>
    <m/>
    <m/>
    <m/>
    <m/>
    <m/>
    <m/>
    <n v="55"/>
    <n v="53"/>
    <m/>
    <m/>
    <m/>
    <m/>
    <m/>
    <m/>
    <m/>
    <m/>
    <m/>
    <m/>
    <m/>
    <m/>
    <m/>
    <m/>
    <m/>
    <n v="4079851"/>
    <n v="4360244"/>
    <n v="6927138"/>
    <n v="6842076"/>
    <n v="4252215"/>
    <n v="4509096"/>
    <n v="1983566"/>
    <n v="1769428"/>
    <n v="3207043"/>
    <n v="3108941"/>
    <m/>
    <m/>
    <n v="342"/>
    <n v="369"/>
    <n v="756"/>
    <n v="756"/>
    <n v="576"/>
    <n v="612"/>
    <n v="306"/>
    <n v="270"/>
    <n v="495"/>
    <n v="477"/>
    <n v="0"/>
    <n v="0"/>
    <n v="11929.388888888889"/>
    <n v="11816.379403794039"/>
    <n v="9162.8809523809523"/>
    <n v="9050.3650793650795"/>
    <n v="7382.317708333333"/>
    <n v="7367.8039215686276"/>
    <n v="6482.2418300653599"/>
    <n v="6553.437037037037"/>
    <n v="6478.8747474747479"/>
    <n v="6517.6960167714888"/>
    <n v="0"/>
    <n v="0"/>
    <n v="107364.5"/>
    <n v="106347.41463414635"/>
    <n v="82465.928571428565"/>
    <n v="81453.28571428571"/>
    <n v="66440.859375"/>
    <n v="66310.23529411765"/>
    <n v="58340.176470588238"/>
    <n v="58980.933333333334"/>
    <n v="58309.872727272734"/>
    <n v="58659.264150943396"/>
    <n v="0"/>
    <n v="0"/>
    <n v="74362.95636363636"/>
    <n v="74600.670289855072"/>
    <n v="38"/>
    <n v="41"/>
    <n v="84"/>
    <n v="84"/>
    <n v="64"/>
    <n v="68"/>
    <n v="34"/>
    <n v="30"/>
    <n v="55"/>
    <n v="53"/>
    <n v="0"/>
    <n v="0"/>
    <n v="275"/>
    <n v="276"/>
    <n v="4079851"/>
    <n v="4360244"/>
    <n v="6927137.9999999991"/>
    <n v="6842076"/>
    <n v="4252215"/>
    <n v="4509096"/>
    <n v="1983566"/>
    <n v="1769428"/>
    <n v="3207043.0000000005"/>
    <n v="3108941"/>
    <n v="0"/>
    <n v="0"/>
    <n v="20449813"/>
    <n v="20589785"/>
  </r>
  <r>
    <x v="15"/>
    <s v="University of Virginia's College at Wise "/>
    <m/>
    <n v="233897"/>
    <x v="6"/>
    <m/>
    <m/>
    <n v="25"/>
    <m/>
    <m/>
    <m/>
    <m/>
    <n v="23"/>
    <m/>
    <m/>
    <m/>
    <n v="27"/>
    <m/>
    <m/>
    <m/>
    <m/>
    <n v="24"/>
    <m/>
    <m/>
    <m/>
    <n v="26"/>
    <m/>
    <m/>
    <m/>
    <m/>
    <n v="31"/>
    <m/>
    <m/>
    <m/>
    <n v="24"/>
    <m/>
    <m/>
    <m/>
    <m/>
    <n v="24"/>
    <m/>
    <m/>
    <m/>
    <m/>
    <m/>
    <m/>
    <m/>
    <m/>
    <m/>
    <m/>
    <m/>
    <m/>
    <m/>
    <m/>
    <m/>
    <m/>
    <m/>
    <m/>
    <m/>
    <n v="1873037"/>
    <n v="2013466"/>
    <n v="1733842"/>
    <n v="1939133"/>
    <n v="1814400"/>
    <n v="1468100"/>
    <n v="1184228"/>
    <n v="1217828"/>
    <m/>
    <m/>
    <m/>
    <m/>
    <n v="276"/>
    <n v="225"/>
    <n v="288"/>
    <n v="243"/>
    <n v="372"/>
    <n v="234"/>
    <n v="288"/>
    <n v="216"/>
    <n v="0"/>
    <n v="0"/>
    <n v="0"/>
    <n v="0"/>
    <n v="6786.365942028986"/>
    <n v="8948.7377777777783"/>
    <n v="6020.2847222222226"/>
    <n v="7979.9711934156376"/>
    <n v="4877.4193548387093"/>
    <n v="6273.931623931624"/>
    <n v="4111.9027777777774"/>
    <n v="5638.0925925925922"/>
    <n v="0"/>
    <n v="0"/>
    <n v="0"/>
    <n v="0"/>
    <n v="61077.293478260872"/>
    <n v="80538.64"/>
    <n v="54182.5625"/>
    <n v="71819.740740740745"/>
    <n v="43896.774193548386"/>
    <n v="56465.384615384617"/>
    <n v="37007.125"/>
    <n v="50742.833333333328"/>
    <n v="0"/>
    <n v="0"/>
    <n v="0"/>
    <n v="0"/>
    <n v="48569.904411764706"/>
    <n v="65083.598039215685"/>
    <n v="23"/>
    <n v="25"/>
    <n v="24"/>
    <n v="27"/>
    <n v="31"/>
    <n v="26"/>
    <n v="24"/>
    <n v="24"/>
    <n v="0"/>
    <n v="0"/>
    <n v="0"/>
    <n v="0"/>
    <n v="102"/>
    <n v="102"/>
    <n v="1404777.75"/>
    <n v="2013466"/>
    <n v="1300381.5"/>
    <n v="1939133"/>
    <n v="1360800"/>
    <n v="1468100"/>
    <n v="888171"/>
    <n v="1217828"/>
    <n v="0"/>
    <n v="0"/>
    <n v="0"/>
    <n v="0"/>
    <n v="4954130.25"/>
    <n v="6638527"/>
  </r>
  <r>
    <x v="15"/>
    <s v="J.S. Reynolds Community College"/>
    <s v="Met the criteria for Two-Year 2 in 2016-17. "/>
    <n v="232414"/>
    <x v="8"/>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John Tyler Community College"/>
    <s v="Met the criteria for Two-Year 2 in 2016-17. "/>
    <n v="232450"/>
    <x v="8"/>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Northern Virginia Community College "/>
    <m/>
    <n v="232946"/>
    <x v="8"/>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Thomas Nelson Community College "/>
    <s v="Met the criteria for Two-Year 2 in 2016-17. "/>
    <n v="233754"/>
    <x v="8"/>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Tidewater Community College "/>
    <m/>
    <n v="233772"/>
    <x v="8"/>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Blue Ridge Community College "/>
    <s v="Met the criteria for Two-Year 3 in 2016-17. "/>
    <n v="231536"/>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Central Virginia Community College "/>
    <s v="Met the criteria for Two-Year 3 in 2016-17. "/>
    <n v="231697"/>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Danville Community College "/>
    <s v="Met the criteria for Two-Year 3 in 2016-17. "/>
    <n v="231882"/>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Germanna Community College"/>
    <m/>
    <n v="232195"/>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Lord Fairfax Community College"/>
    <m/>
    <n v="232575"/>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New River Community College "/>
    <s v="Met the criteria for Two-Year 3 in 2016-17. "/>
    <n v="232867"/>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Patrick Henry Community College "/>
    <s v="Met the criteria for Two-Year 3 in 2015-16 and 2016-17. "/>
    <n v="233019"/>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Piedmont Virginia Community College "/>
    <s v="Met the criteria for Two-Year 3 in 2016-17. "/>
    <n v="233116"/>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Southside Virginia Community College"/>
    <s v="Met the criteria for Two-Year 3 in 2016-17. "/>
    <n v="233639"/>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Virginia Western Community College "/>
    <m/>
    <n v="233949"/>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Wytheville Community College "/>
    <s v="Met the criteria for Two-Year 3 in 2015-16 and 2016-17. "/>
    <n v="234377"/>
    <x v="7"/>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D.S. Lancaster Community College "/>
    <m/>
    <n v="231873"/>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Eastern Shore Community College"/>
    <m/>
    <n v="232052"/>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Mountain Empire Community College"/>
    <m/>
    <n v="232788"/>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Paul D. Camp Community College"/>
    <m/>
    <n v="233037"/>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Rappahannock Community College"/>
    <m/>
    <n v="233310"/>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Richard Bland College "/>
    <m/>
    <n v="233338"/>
    <x v="9"/>
    <m/>
    <n v="9"/>
    <n v="11"/>
    <m/>
    <m/>
    <m/>
    <m/>
    <m/>
    <m/>
    <m/>
    <n v="10"/>
    <n v="13"/>
    <m/>
    <m/>
    <m/>
    <m/>
    <n v="1"/>
    <n v="1"/>
    <m/>
    <n v="9"/>
    <n v="7"/>
    <m/>
    <m/>
    <m/>
    <m/>
    <n v="1"/>
    <m/>
    <m/>
    <n v="4"/>
    <n v="3"/>
    <m/>
    <m/>
    <m/>
    <m/>
    <m/>
    <n v="1"/>
    <m/>
    <m/>
    <m/>
    <m/>
    <m/>
    <m/>
    <m/>
    <m/>
    <m/>
    <m/>
    <m/>
    <m/>
    <m/>
    <m/>
    <m/>
    <m/>
    <m/>
    <m/>
    <n v="600995"/>
    <n v="707925"/>
    <n v="671063"/>
    <n v="805800"/>
    <n v="494051"/>
    <n v="358470"/>
    <n v="159200"/>
    <n v="185500"/>
    <m/>
    <m/>
    <m/>
    <m/>
    <n v="81"/>
    <n v="99"/>
    <n v="102"/>
    <n v="129"/>
    <n v="93"/>
    <n v="63"/>
    <n v="36"/>
    <n v="39"/>
    <n v="0"/>
    <n v="0"/>
    <n v="0"/>
    <n v="0"/>
    <n v="7419.691358024691"/>
    <n v="7150.757575757576"/>
    <n v="6579.0490196078435"/>
    <n v="6246.5116279069771"/>
    <n v="5312.3763440860212"/>
    <n v="5690"/>
    <n v="4422.2222222222226"/>
    <n v="4756.4102564102568"/>
    <n v="0"/>
    <n v="0"/>
    <n v="0"/>
    <n v="0"/>
    <n v="66777.222222222219"/>
    <n v="64356.818181818184"/>
    <n v="59211.441176470595"/>
    <n v="56218.604651162794"/>
    <n v="47811.38709677419"/>
    <n v="51210"/>
    <n v="39800"/>
    <n v="42807.692307692312"/>
    <n v="0"/>
    <n v="0"/>
    <n v="0"/>
    <n v="0"/>
    <n v="55577.491879674068"/>
    <n v="56241.284287418013"/>
    <n v="9"/>
    <n v="11"/>
    <n v="11"/>
    <n v="14"/>
    <n v="10"/>
    <n v="7"/>
    <n v="4"/>
    <n v="4"/>
    <n v="0"/>
    <n v="0"/>
    <n v="0"/>
    <n v="0"/>
    <n v="34"/>
    <n v="36"/>
    <n v="600995"/>
    <n v="707925"/>
    <n v="651325.8529411765"/>
    <n v="787060.46511627908"/>
    <n v="478113.87096774188"/>
    <n v="358470"/>
    <n v="159200"/>
    <n v="171230.76923076925"/>
    <n v="0"/>
    <n v="0"/>
    <n v="0"/>
    <n v="0"/>
    <n v="1889634.7239089182"/>
    <n v="2024686.2343470484"/>
  </r>
  <r>
    <x v="15"/>
    <s v="Southwest Virginia Community College "/>
    <m/>
    <n v="233648"/>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Virginia Highlands Community College "/>
    <m/>
    <n v="233903"/>
    <x v="9"/>
    <m/>
    <m/>
    <m/>
    <m/>
    <m/>
    <m/>
    <m/>
    <m/>
    <m/>
    <m/>
    <m/>
    <m/>
    <m/>
    <m/>
    <m/>
    <m/>
    <m/>
    <m/>
    <m/>
    <m/>
    <m/>
    <m/>
    <m/>
    <m/>
    <m/>
    <m/>
    <m/>
    <m/>
    <m/>
    <m/>
    <m/>
    <m/>
    <m/>
    <m/>
    <m/>
    <m/>
    <m/>
    <m/>
    <m/>
    <m/>
    <m/>
    <m/>
    <m/>
    <m/>
    <m/>
    <m/>
    <m/>
    <m/>
    <m/>
    <m/>
    <m/>
    <m/>
    <m/>
    <m/>
    <m/>
    <m/>
    <m/>
    <m/>
    <m/>
    <m/>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s v="All Community Colleges except R.Bland"/>
    <s v="All CC x Bland"/>
    <m/>
    <x v="14"/>
    <m/>
    <n v="437"/>
    <n v="439"/>
    <m/>
    <n v="3"/>
    <m/>
    <m/>
    <n v="9"/>
    <n v="22"/>
    <m/>
    <n v="687"/>
    <n v="685"/>
    <m/>
    <n v="2"/>
    <m/>
    <m/>
    <n v="34"/>
    <n v="43"/>
    <m/>
    <n v="657"/>
    <n v="607"/>
    <m/>
    <n v="1"/>
    <m/>
    <m/>
    <n v="20"/>
    <n v="31"/>
    <m/>
    <n v="428"/>
    <n v="422"/>
    <m/>
    <n v="1"/>
    <m/>
    <m/>
    <n v="21"/>
    <n v="31"/>
    <m/>
    <n v="37"/>
    <n v="8"/>
    <m/>
    <n v="2"/>
    <m/>
    <m/>
    <n v="3"/>
    <n v="18"/>
    <m/>
    <m/>
    <m/>
    <m/>
    <m/>
    <m/>
    <m/>
    <m/>
    <m/>
    <n v="33079868"/>
    <n v="34206159"/>
    <n v="48329446"/>
    <n v="48645885"/>
    <n v="40725654"/>
    <n v="37865828"/>
    <n v="24323162"/>
    <n v="24305411"/>
    <n v="1801301"/>
    <n v="1354717"/>
    <m/>
    <m/>
    <n v="4041"/>
    <n v="4245"/>
    <n v="6591"/>
    <n v="6701"/>
    <n v="6153"/>
    <n v="5845"/>
    <n v="4104"/>
    <n v="4180"/>
    <n v="369"/>
    <n v="308"/>
    <n v="0"/>
    <n v="0"/>
    <n v="8186.0598861667904"/>
    <n v="8057.9879858657241"/>
    <n v="7332.6423911394322"/>
    <n v="7259.4963438292789"/>
    <n v="6618.8288639687953"/>
    <n v="6478.3281437125752"/>
    <n v="5926.6963937621831"/>
    <n v="5814.6916267942588"/>
    <n v="4881.5745257452572"/>
    <n v="4398.431818181818"/>
    <n v="0"/>
    <n v="0"/>
    <n v="73674.538975501113"/>
    <n v="72521.891872791515"/>
    <n v="65993.781520254895"/>
    <n v="65335.467094463507"/>
    <n v="59569.459775719159"/>
    <n v="58304.953293413178"/>
    <n v="53340.267543859649"/>
    <n v="52332.224641148328"/>
    <n v="43934.170731707316"/>
    <n v="39585.88636363636"/>
    <n v="0"/>
    <n v="0"/>
    <n v="62784.411523274939"/>
    <n v="61973.714370491492"/>
    <n v="446"/>
    <n v="464"/>
    <n v="721"/>
    <n v="730"/>
    <n v="677"/>
    <n v="639"/>
    <n v="449"/>
    <n v="454"/>
    <n v="40"/>
    <n v="28"/>
    <n v="0"/>
    <n v="0"/>
    <n v="2333"/>
    <n v="2315"/>
    <n v="32858844.383073498"/>
    <n v="33650157.82897526"/>
    <n v="47581516.476103783"/>
    <n v="47694890.978958361"/>
    <n v="40328524.268161871"/>
    <n v="37256865.154491022"/>
    <n v="23949780.127192982"/>
    <n v="23758829.987081341"/>
    <n v="1757366.8292682925"/>
    <n v="1108404.8181818181"/>
    <n v="0"/>
    <n v="0"/>
    <n v="146476032.08380044"/>
    <n v="143469148.7676878"/>
  </r>
  <r>
    <x v="16"/>
    <s v="Academy of Careers and Technology (Raleigh County)"/>
    <m/>
    <n v="237729"/>
    <x v="15"/>
    <m/>
    <m/>
    <m/>
    <m/>
    <m/>
    <m/>
    <m/>
    <m/>
    <m/>
    <m/>
    <m/>
    <m/>
    <m/>
    <m/>
    <m/>
    <m/>
    <m/>
    <m/>
    <m/>
    <m/>
    <m/>
    <m/>
    <m/>
    <m/>
    <m/>
    <m/>
    <m/>
    <m/>
    <m/>
    <m/>
    <m/>
    <m/>
    <m/>
    <m/>
    <m/>
    <m/>
    <m/>
    <m/>
    <m/>
    <m/>
    <m/>
    <m/>
    <m/>
    <m/>
    <m/>
    <m/>
    <m/>
    <m/>
    <m/>
    <m/>
    <m/>
    <m/>
    <m/>
    <m/>
    <m/>
    <m/>
    <m/>
    <m/>
    <m/>
    <m/>
    <m/>
    <m/>
    <n v="3728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Ben Franklin Career Center"/>
    <m/>
    <n v="237172"/>
    <x v="15"/>
    <m/>
    <m/>
    <m/>
    <m/>
    <m/>
    <m/>
    <m/>
    <m/>
    <m/>
    <m/>
    <m/>
    <m/>
    <m/>
    <m/>
    <m/>
    <m/>
    <m/>
    <m/>
    <m/>
    <m/>
    <m/>
    <m/>
    <m/>
    <m/>
    <m/>
    <m/>
    <m/>
    <m/>
    <m/>
    <m/>
    <m/>
    <m/>
    <m/>
    <m/>
    <m/>
    <m/>
    <m/>
    <m/>
    <m/>
    <m/>
    <m/>
    <m/>
    <m/>
    <m/>
    <m/>
    <m/>
    <m/>
    <m/>
    <m/>
    <m/>
    <m/>
    <m/>
    <m/>
    <m/>
    <m/>
    <m/>
    <m/>
    <m/>
    <m/>
    <m/>
    <m/>
    <m/>
    <n v="5006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Boone County Career &amp; Technical Center "/>
    <m/>
    <n v="237224"/>
    <x v="15"/>
    <m/>
    <m/>
    <m/>
    <m/>
    <m/>
    <m/>
    <m/>
    <m/>
    <m/>
    <m/>
    <m/>
    <m/>
    <m/>
    <m/>
    <m/>
    <m/>
    <m/>
    <m/>
    <m/>
    <m/>
    <m/>
    <m/>
    <m/>
    <m/>
    <m/>
    <m/>
    <m/>
    <m/>
    <m/>
    <m/>
    <m/>
    <m/>
    <m/>
    <m/>
    <m/>
    <m/>
    <m/>
    <m/>
    <m/>
    <m/>
    <m/>
    <m/>
    <m/>
    <m/>
    <m/>
    <m/>
    <m/>
    <m/>
    <m/>
    <m/>
    <m/>
    <m/>
    <m/>
    <m/>
    <m/>
    <m/>
    <m/>
    <m/>
    <m/>
    <m/>
    <m/>
    <m/>
    <n v="5219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Cabell County Career Technology Center"/>
    <m/>
    <n v="237242"/>
    <x v="15"/>
    <m/>
    <m/>
    <m/>
    <m/>
    <m/>
    <m/>
    <m/>
    <m/>
    <m/>
    <m/>
    <m/>
    <m/>
    <m/>
    <m/>
    <m/>
    <m/>
    <m/>
    <m/>
    <m/>
    <m/>
    <m/>
    <m/>
    <m/>
    <m/>
    <m/>
    <m/>
    <m/>
    <m/>
    <m/>
    <m/>
    <m/>
    <m/>
    <m/>
    <m/>
    <m/>
    <m/>
    <m/>
    <m/>
    <m/>
    <m/>
    <m/>
    <m/>
    <m/>
    <m/>
    <m/>
    <m/>
    <m/>
    <m/>
    <m/>
    <m/>
    <m/>
    <m/>
    <m/>
    <m/>
    <m/>
    <m/>
    <m/>
    <m/>
    <m/>
    <m/>
    <m/>
    <m/>
    <n v="527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Carver Career Center "/>
    <m/>
    <n v="430795"/>
    <x v="15"/>
    <m/>
    <m/>
    <m/>
    <m/>
    <m/>
    <m/>
    <m/>
    <m/>
    <m/>
    <m/>
    <m/>
    <m/>
    <m/>
    <m/>
    <m/>
    <m/>
    <m/>
    <m/>
    <m/>
    <m/>
    <m/>
    <m/>
    <m/>
    <m/>
    <m/>
    <m/>
    <m/>
    <m/>
    <m/>
    <m/>
    <m/>
    <m/>
    <m/>
    <m/>
    <m/>
    <m/>
    <m/>
    <m/>
    <m/>
    <m/>
    <m/>
    <m/>
    <m/>
    <m/>
    <m/>
    <m/>
    <m/>
    <m/>
    <m/>
    <m/>
    <m/>
    <m/>
    <m/>
    <m/>
    <m/>
    <m/>
    <m/>
    <m/>
    <m/>
    <m/>
    <m/>
    <m/>
    <n v="5890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Fayette Institute of Technology"/>
    <m/>
    <n v="413176"/>
    <x v="15"/>
    <m/>
    <m/>
    <m/>
    <m/>
    <m/>
    <m/>
    <m/>
    <m/>
    <m/>
    <m/>
    <m/>
    <m/>
    <m/>
    <m/>
    <m/>
    <m/>
    <m/>
    <m/>
    <m/>
    <m/>
    <m/>
    <m/>
    <m/>
    <m/>
    <m/>
    <m/>
    <m/>
    <m/>
    <m/>
    <m/>
    <m/>
    <m/>
    <m/>
    <m/>
    <m/>
    <m/>
    <m/>
    <m/>
    <m/>
    <m/>
    <m/>
    <m/>
    <m/>
    <m/>
    <m/>
    <m/>
    <m/>
    <m/>
    <m/>
    <m/>
    <m/>
    <m/>
    <m/>
    <m/>
    <m/>
    <m/>
    <m/>
    <m/>
    <m/>
    <m/>
    <m/>
    <m/>
    <n v="10516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Fred W. Eberle Technical Center "/>
    <m/>
    <n v="237844"/>
    <x v="15"/>
    <m/>
    <m/>
    <m/>
    <m/>
    <m/>
    <m/>
    <m/>
    <m/>
    <m/>
    <m/>
    <m/>
    <m/>
    <m/>
    <m/>
    <m/>
    <m/>
    <m/>
    <m/>
    <m/>
    <m/>
    <m/>
    <m/>
    <m/>
    <m/>
    <m/>
    <m/>
    <m/>
    <m/>
    <m/>
    <m/>
    <m/>
    <m/>
    <m/>
    <m/>
    <m/>
    <m/>
    <m/>
    <m/>
    <m/>
    <m/>
    <m/>
    <m/>
    <m/>
    <m/>
    <m/>
    <m/>
    <m/>
    <m/>
    <m/>
    <m/>
    <m/>
    <m/>
    <m/>
    <m/>
    <m/>
    <m/>
    <m/>
    <m/>
    <m/>
    <m/>
    <m/>
    <m/>
    <n v="3802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Garnet Career Center "/>
    <m/>
    <n v="431169"/>
    <x v="15"/>
    <m/>
    <m/>
    <m/>
    <m/>
    <m/>
    <m/>
    <m/>
    <m/>
    <m/>
    <m/>
    <m/>
    <m/>
    <m/>
    <m/>
    <m/>
    <m/>
    <m/>
    <m/>
    <m/>
    <m/>
    <m/>
    <m/>
    <m/>
    <m/>
    <m/>
    <m/>
    <m/>
    <m/>
    <m/>
    <m/>
    <m/>
    <m/>
    <m/>
    <m/>
    <m/>
    <m/>
    <m/>
    <m/>
    <m/>
    <m/>
    <m/>
    <m/>
    <m/>
    <m/>
    <m/>
    <m/>
    <m/>
    <m/>
    <m/>
    <m/>
    <m/>
    <m/>
    <m/>
    <m/>
    <m/>
    <m/>
    <m/>
    <m/>
    <m/>
    <m/>
    <m/>
    <m/>
    <n v="5147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James Rumsey Technical Institute"/>
    <m/>
    <n v="237473"/>
    <x v="15"/>
    <m/>
    <m/>
    <m/>
    <m/>
    <m/>
    <m/>
    <m/>
    <m/>
    <m/>
    <m/>
    <m/>
    <m/>
    <m/>
    <m/>
    <m/>
    <m/>
    <m/>
    <m/>
    <m/>
    <m/>
    <m/>
    <m/>
    <m/>
    <m/>
    <m/>
    <m/>
    <m/>
    <m/>
    <m/>
    <m/>
    <m/>
    <m/>
    <m/>
    <m/>
    <m/>
    <m/>
    <m/>
    <m/>
    <m/>
    <m/>
    <m/>
    <m/>
    <m/>
    <m/>
    <m/>
    <m/>
    <m/>
    <m/>
    <m/>
    <m/>
    <m/>
    <m/>
    <m/>
    <m/>
    <m/>
    <m/>
    <m/>
    <m/>
    <m/>
    <m/>
    <m/>
    <m/>
    <n v="5053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John D. Rockefeller IV Career Center"/>
    <m/>
    <n v="446349"/>
    <x v="15"/>
    <m/>
    <m/>
    <m/>
    <m/>
    <m/>
    <m/>
    <m/>
    <m/>
    <m/>
    <m/>
    <m/>
    <m/>
    <m/>
    <m/>
    <m/>
    <m/>
    <m/>
    <m/>
    <m/>
    <m/>
    <m/>
    <m/>
    <m/>
    <m/>
    <m/>
    <m/>
    <m/>
    <m/>
    <m/>
    <m/>
    <m/>
    <m/>
    <m/>
    <m/>
    <m/>
    <m/>
    <m/>
    <m/>
    <m/>
    <m/>
    <m/>
    <m/>
    <m/>
    <m/>
    <m/>
    <m/>
    <m/>
    <m/>
    <m/>
    <m/>
    <m/>
    <m/>
    <m/>
    <m/>
    <m/>
    <m/>
    <m/>
    <m/>
    <m/>
    <m/>
    <m/>
    <m/>
    <n v="6005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Marion County Vocational-Technical Center"/>
    <m/>
    <n v="237516"/>
    <x v="15"/>
    <m/>
    <m/>
    <m/>
    <m/>
    <m/>
    <m/>
    <m/>
    <m/>
    <m/>
    <m/>
    <m/>
    <m/>
    <m/>
    <m/>
    <m/>
    <m/>
    <m/>
    <m/>
    <m/>
    <m/>
    <m/>
    <m/>
    <m/>
    <m/>
    <m/>
    <m/>
    <m/>
    <m/>
    <m/>
    <m/>
    <m/>
    <m/>
    <m/>
    <m/>
    <m/>
    <m/>
    <m/>
    <m/>
    <m/>
    <m/>
    <m/>
    <m/>
    <m/>
    <m/>
    <m/>
    <m/>
    <m/>
    <m/>
    <m/>
    <m/>
    <m/>
    <m/>
    <m/>
    <m/>
    <m/>
    <m/>
    <m/>
    <m/>
    <m/>
    <m/>
    <m/>
    <m/>
    <n v="4154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McDowell County Vocational-Technical Center "/>
    <m/>
    <n v="237534"/>
    <x v="15"/>
    <m/>
    <m/>
    <m/>
    <m/>
    <m/>
    <m/>
    <m/>
    <m/>
    <m/>
    <m/>
    <m/>
    <m/>
    <m/>
    <m/>
    <m/>
    <m/>
    <m/>
    <m/>
    <m/>
    <m/>
    <m/>
    <m/>
    <m/>
    <m/>
    <m/>
    <m/>
    <m/>
    <m/>
    <m/>
    <m/>
    <m/>
    <m/>
    <m/>
    <m/>
    <m/>
    <m/>
    <m/>
    <m/>
    <m/>
    <m/>
    <m/>
    <m/>
    <m/>
    <m/>
    <m/>
    <m/>
    <m/>
    <m/>
    <m/>
    <m/>
    <m/>
    <m/>
    <m/>
    <m/>
    <m/>
    <m/>
    <m/>
    <m/>
    <m/>
    <m/>
    <m/>
    <m/>
    <n v="4673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Mercer County Technical Education Center"/>
    <m/>
    <n v="237543"/>
    <x v="15"/>
    <m/>
    <m/>
    <m/>
    <m/>
    <m/>
    <m/>
    <m/>
    <m/>
    <m/>
    <m/>
    <m/>
    <m/>
    <m/>
    <m/>
    <m/>
    <m/>
    <m/>
    <m/>
    <m/>
    <m/>
    <m/>
    <m/>
    <m/>
    <m/>
    <m/>
    <m/>
    <m/>
    <m/>
    <m/>
    <m/>
    <m/>
    <m/>
    <m/>
    <m/>
    <m/>
    <m/>
    <m/>
    <m/>
    <m/>
    <m/>
    <m/>
    <m/>
    <m/>
    <m/>
    <m/>
    <m/>
    <m/>
    <m/>
    <m/>
    <m/>
    <m/>
    <m/>
    <m/>
    <m/>
    <m/>
    <m/>
    <m/>
    <m/>
    <m/>
    <m/>
    <m/>
    <m/>
    <n v="5254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Mineral County Vocational-Technical Center "/>
    <m/>
    <n v="368647"/>
    <x v="15"/>
    <m/>
    <m/>
    <m/>
    <m/>
    <m/>
    <m/>
    <m/>
    <m/>
    <m/>
    <m/>
    <m/>
    <m/>
    <m/>
    <m/>
    <m/>
    <m/>
    <m/>
    <m/>
    <m/>
    <m/>
    <m/>
    <m/>
    <m/>
    <m/>
    <m/>
    <m/>
    <m/>
    <m/>
    <m/>
    <m/>
    <m/>
    <m/>
    <m/>
    <m/>
    <m/>
    <m/>
    <m/>
    <m/>
    <m/>
    <m/>
    <m/>
    <m/>
    <m/>
    <m/>
    <m/>
    <m/>
    <m/>
    <m/>
    <m/>
    <m/>
    <m/>
    <m/>
    <m/>
    <m/>
    <m/>
    <m/>
    <m/>
    <m/>
    <m/>
    <m/>
    <m/>
    <m/>
    <n v="5181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Monongalia County Technical Education Center "/>
    <m/>
    <n v="237561"/>
    <x v="15"/>
    <m/>
    <m/>
    <m/>
    <m/>
    <m/>
    <m/>
    <m/>
    <m/>
    <m/>
    <m/>
    <m/>
    <m/>
    <m/>
    <m/>
    <m/>
    <m/>
    <m/>
    <m/>
    <m/>
    <m/>
    <m/>
    <m/>
    <m/>
    <m/>
    <m/>
    <m/>
    <m/>
    <m/>
    <m/>
    <m/>
    <m/>
    <m/>
    <m/>
    <m/>
    <m/>
    <m/>
    <m/>
    <m/>
    <m/>
    <m/>
    <m/>
    <m/>
    <m/>
    <m/>
    <m/>
    <m/>
    <m/>
    <m/>
    <m/>
    <m/>
    <m/>
    <m/>
    <m/>
    <m/>
    <m/>
    <m/>
    <m/>
    <m/>
    <m/>
    <m/>
    <m/>
    <m/>
    <n v="4956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Putnam Career and Technical Center"/>
    <m/>
    <n v="419420"/>
    <x v="15"/>
    <m/>
    <m/>
    <m/>
    <m/>
    <m/>
    <m/>
    <m/>
    <m/>
    <m/>
    <m/>
    <m/>
    <m/>
    <m/>
    <m/>
    <m/>
    <m/>
    <m/>
    <m/>
    <m/>
    <m/>
    <m/>
    <m/>
    <m/>
    <m/>
    <m/>
    <m/>
    <m/>
    <m/>
    <m/>
    <m/>
    <m/>
    <m/>
    <m/>
    <m/>
    <m/>
    <m/>
    <m/>
    <m/>
    <m/>
    <m/>
    <m/>
    <m/>
    <m/>
    <m/>
    <m/>
    <m/>
    <m/>
    <m/>
    <m/>
    <m/>
    <m/>
    <m/>
    <m/>
    <m/>
    <m/>
    <m/>
    <m/>
    <m/>
    <m/>
    <m/>
    <m/>
    <m/>
    <n v="5829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Ralph R. Willis Career and Technical Center"/>
    <m/>
    <n v="237491"/>
    <x v="15"/>
    <m/>
    <m/>
    <m/>
    <m/>
    <m/>
    <m/>
    <m/>
    <m/>
    <m/>
    <m/>
    <m/>
    <m/>
    <m/>
    <m/>
    <m/>
    <m/>
    <m/>
    <m/>
    <m/>
    <m/>
    <m/>
    <m/>
    <m/>
    <m/>
    <m/>
    <m/>
    <m/>
    <m/>
    <m/>
    <m/>
    <m/>
    <m/>
    <m/>
    <m/>
    <m/>
    <m/>
    <m/>
    <m/>
    <m/>
    <m/>
    <m/>
    <m/>
    <m/>
    <m/>
    <m/>
    <m/>
    <m/>
    <m/>
    <m/>
    <m/>
    <m/>
    <m/>
    <m/>
    <m/>
    <m/>
    <m/>
    <m/>
    <m/>
    <m/>
    <m/>
    <m/>
    <m/>
    <n v="5293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Randolph Technical Center"/>
    <m/>
    <m/>
    <x v="0"/>
    <m/>
    <m/>
    <m/>
    <m/>
    <m/>
    <m/>
    <m/>
    <m/>
    <m/>
    <m/>
    <m/>
    <m/>
    <m/>
    <m/>
    <m/>
    <m/>
    <m/>
    <m/>
    <m/>
    <m/>
    <m/>
    <m/>
    <m/>
    <m/>
    <m/>
    <m/>
    <m/>
    <m/>
    <m/>
    <m/>
    <m/>
    <m/>
    <m/>
    <m/>
    <m/>
    <m/>
    <m/>
    <m/>
    <m/>
    <m/>
    <m/>
    <m/>
    <m/>
    <m/>
    <m/>
    <m/>
    <m/>
    <m/>
    <m/>
    <m/>
    <m/>
    <m/>
    <m/>
    <m/>
    <m/>
    <m/>
    <m/>
    <m/>
    <m/>
    <m/>
    <m/>
    <m/>
    <n v="5945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Roane-Jackson Technical Center"/>
    <m/>
    <n v="364575"/>
    <x v="15"/>
    <m/>
    <m/>
    <m/>
    <m/>
    <m/>
    <m/>
    <m/>
    <m/>
    <m/>
    <m/>
    <m/>
    <m/>
    <m/>
    <m/>
    <m/>
    <m/>
    <m/>
    <m/>
    <m/>
    <m/>
    <m/>
    <m/>
    <m/>
    <m/>
    <m/>
    <m/>
    <m/>
    <m/>
    <m/>
    <m/>
    <m/>
    <m/>
    <m/>
    <m/>
    <m/>
    <m/>
    <m/>
    <m/>
    <m/>
    <m/>
    <m/>
    <m/>
    <m/>
    <m/>
    <m/>
    <m/>
    <m/>
    <m/>
    <m/>
    <m/>
    <m/>
    <m/>
    <m/>
    <m/>
    <m/>
    <m/>
    <m/>
    <m/>
    <m/>
    <m/>
    <m/>
    <m/>
    <n v="3057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South Branch Career &amp; Technical Center"/>
    <m/>
    <n v="441894"/>
    <x v="15"/>
    <m/>
    <m/>
    <m/>
    <m/>
    <m/>
    <m/>
    <m/>
    <m/>
    <m/>
    <m/>
    <m/>
    <m/>
    <m/>
    <m/>
    <m/>
    <m/>
    <m/>
    <m/>
    <m/>
    <m/>
    <m/>
    <m/>
    <m/>
    <m/>
    <m/>
    <m/>
    <m/>
    <m/>
    <m/>
    <m/>
    <m/>
    <m/>
    <m/>
    <m/>
    <m/>
    <m/>
    <m/>
    <m/>
    <m/>
    <m/>
    <m/>
    <m/>
    <m/>
    <m/>
    <m/>
    <m/>
    <m/>
    <m/>
    <m/>
    <m/>
    <m/>
    <m/>
    <m/>
    <m/>
    <m/>
    <m/>
    <m/>
    <m/>
    <m/>
    <m/>
    <m/>
    <m/>
    <n v="408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United Technical Center"/>
    <m/>
    <n v="419031"/>
    <x v="15"/>
    <m/>
    <m/>
    <m/>
    <m/>
    <m/>
    <m/>
    <m/>
    <m/>
    <m/>
    <m/>
    <m/>
    <m/>
    <m/>
    <m/>
    <m/>
    <m/>
    <m/>
    <m/>
    <m/>
    <m/>
    <m/>
    <m/>
    <m/>
    <m/>
    <m/>
    <m/>
    <m/>
    <m/>
    <m/>
    <m/>
    <m/>
    <m/>
    <m/>
    <m/>
    <m/>
    <m/>
    <m/>
    <m/>
    <m/>
    <m/>
    <m/>
    <m/>
    <m/>
    <m/>
    <m/>
    <m/>
    <m/>
    <m/>
    <m/>
    <m/>
    <m/>
    <m/>
    <m/>
    <m/>
    <m/>
    <m/>
    <m/>
    <m/>
    <m/>
    <m/>
    <m/>
    <m/>
    <n v="5492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Wyoming County "/>
    <m/>
    <s v="N/A"/>
    <x v="15"/>
    <m/>
    <m/>
    <m/>
    <m/>
    <m/>
    <m/>
    <m/>
    <m/>
    <m/>
    <m/>
    <m/>
    <m/>
    <m/>
    <m/>
    <m/>
    <m/>
    <m/>
    <m/>
    <m/>
    <m/>
    <m/>
    <m/>
    <m/>
    <m/>
    <m/>
    <m/>
    <m/>
    <m/>
    <m/>
    <m/>
    <m/>
    <m/>
    <m/>
    <m/>
    <m/>
    <m/>
    <m/>
    <m/>
    <m/>
    <m/>
    <m/>
    <m/>
    <m/>
    <m/>
    <m/>
    <m/>
    <m/>
    <m/>
    <m/>
    <m/>
    <m/>
    <m/>
    <m/>
    <m/>
    <m/>
    <m/>
    <m/>
    <m/>
    <m/>
    <m/>
    <m/>
    <m/>
    <n v="6539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s v="West Virginia University"/>
    <m/>
    <n v="238032"/>
    <x v="1"/>
    <m/>
    <n v="218"/>
    <n v="226"/>
    <m/>
    <m/>
    <n v="5"/>
    <n v="3"/>
    <n v="65"/>
    <n v="72"/>
    <m/>
    <n v="294"/>
    <n v="301"/>
    <n v="3"/>
    <n v="4"/>
    <n v="5"/>
    <n v="2"/>
    <n v="39"/>
    <n v="42"/>
    <m/>
    <n v="326"/>
    <n v="339"/>
    <n v="4"/>
    <n v="8"/>
    <m/>
    <m/>
    <n v="38"/>
    <n v="35"/>
    <m/>
    <n v="52"/>
    <n v="55"/>
    <n v="1"/>
    <m/>
    <m/>
    <m/>
    <n v="3"/>
    <n v="5"/>
    <m/>
    <n v="21"/>
    <n v="22"/>
    <m/>
    <m/>
    <m/>
    <m/>
    <n v="2"/>
    <n v="2"/>
    <m/>
    <m/>
    <m/>
    <m/>
    <m/>
    <m/>
    <m/>
    <m/>
    <m/>
    <n v="33606421"/>
    <n v="36611289"/>
    <n v="27708068"/>
    <n v="29382663"/>
    <n v="25668488"/>
    <n v="27954192"/>
    <n v="2464312"/>
    <n v="2727695"/>
    <n v="1364981"/>
    <n v="1450269"/>
    <m/>
    <m/>
    <n v="2797"/>
    <n v="2931"/>
    <n v="3199"/>
    <n v="3275"/>
    <n v="3430"/>
    <n v="3551"/>
    <n v="514"/>
    <n v="555"/>
    <n v="213"/>
    <n v="222"/>
    <n v="0"/>
    <n v="0"/>
    <n v="12015.166607079012"/>
    <n v="12491.057318321393"/>
    <n v="8661.4779618630819"/>
    <n v="8971.8054961832058"/>
    <n v="7483.5241982507287"/>
    <n v="7872.202759785976"/>
    <n v="4794.3813229571988"/>
    <n v="4914.7657657657655"/>
    <n v="6408.3615023474176"/>
    <n v="6532.7432432432433"/>
    <n v="0"/>
    <n v="0"/>
    <n v="108136.49946371111"/>
    <n v="112419.51586489254"/>
    <n v="77953.30165676774"/>
    <n v="80746.249465648856"/>
    <n v="67351.717784256558"/>
    <n v="70849.824838073779"/>
    <n v="43149.431906614787"/>
    <n v="44232.891891891893"/>
    <n v="57675.25352112676"/>
    <n v="58794.689189189186"/>
    <n v="0"/>
    <n v="0"/>
    <n v="80161.448766607209"/>
    <n v="83466.303298425046"/>
    <n v="288"/>
    <n v="301"/>
    <n v="341"/>
    <n v="349"/>
    <n v="368"/>
    <n v="382"/>
    <n v="56"/>
    <n v="60"/>
    <n v="23"/>
    <n v="24"/>
    <n v="0"/>
    <n v="0"/>
    <n v="1076"/>
    <n v="1116"/>
    <n v="31143311.845548801"/>
    <n v="33838274.275332652"/>
    <n v="26582075.864957798"/>
    <n v="28180441.06351145"/>
    <n v="24785432.144606411"/>
    <n v="27064633.088144183"/>
    <n v="2416368.186770428"/>
    <n v="2653973.5135135138"/>
    <n v="1326530.8309859154"/>
    <n v="1411072.5405405406"/>
    <n v="0"/>
    <n v="0"/>
    <n v="86253718.872869357"/>
    <n v="93148394.481042355"/>
  </r>
  <r>
    <x v="16"/>
    <s v="Marshall University "/>
    <m/>
    <n v="237525"/>
    <x v="3"/>
    <m/>
    <n v="161"/>
    <n v="158"/>
    <n v="1"/>
    <n v="1"/>
    <m/>
    <m/>
    <n v="23"/>
    <n v="24"/>
    <m/>
    <n v="125"/>
    <n v="125"/>
    <n v="1"/>
    <n v="1"/>
    <m/>
    <m/>
    <n v="5"/>
    <n v="5"/>
    <m/>
    <n v="132"/>
    <n v="137"/>
    <m/>
    <m/>
    <m/>
    <m/>
    <n v="25"/>
    <n v="23"/>
    <m/>
    <n v="62"/>
    <n v="72"/>
    <n v="1"/>
    <m/>
    <n v="1"/>
    <n v="1"/>
    <n v="13"/>
    <n v="12"/>
    <m/>
    <m/>
    <m/>
    <m/>
    <m/>
    <m/>
    <m/>
    <m/>
    <m/>
    <m/>
    <m/>
    <m/>
    <m/>
    <m/>
    <m/>
    <m/>
    <m/>
    <m/>
    <n v="15100283"/>
    <n v="15318087"/>
    <n v="8854810"/>
    <n v="8982013"/>
    <n v="9891101"/>
    <n v="10120653"/>
    <n v="2882145"/>
    <n v="3404979"/>
    <n v="0"/>
    <m/>
    <m/>
    <m/>
    <n v="1735"/>
    <n v="1720"/>
    <n v="1195"/>
    <n v="1195"/>
    <n v="1488"/>
    <n v="1509"/>
    <n v="735"/>
    <n v="803"/>
    <n v="0"/>
    <n v="0"/>
    <n v="0"/>
    <n v="0"/>
    <n v="8703.3331412103744"/>
    <n v="8905.8645348837217"/>
    <n v="7409.8828451882846"/>
    <n v="7516.3288702928867"/>
    <n v="6647.2452956989246"/>
    <n v="6706.8608349900596"/>
    <n v="3921.2857142857142"/>
    <n v="4240.3225404732257"/>
    <n v="0"/>
    <n v="0"/>
    <n v="0"/>
    <n v="0"/>
    <n v="78329.998270893368"/>
    <n v="80152.78081395349"/>
    <n v="66688.945606694557"/>
    <n v="67646.959832635985"/>
    <n v="59825.207661290318"/>
    <n v="60361.747514910538"/>
    <n v="35291.571428571428"/>
    <n v="38162.902864259027"/>
    <n v="0"/>
    <n v="0"/>
    <n v="0"/>
    <n v="0"/>
    <n v="64249.654831663342"/>
    <n v="65172.516946111813"/>
    <n v="185"/>
    <n v="183"/>
    <n v="131"/>
    <n v="131"/>
    <n v="157"/>
    <n v="160"/>
    <n v="77"/>
    <n v="85"/>
    <n v="0"/>
    <n v="0"/>
    <n v="0"/>
    <n v="0"/>
    <n v="550"/>
    <n v="559"/>
    <n v="14491049.680115273"/>
    <n v="14667958.888953488"/>
    <n v="8736251.8744769879"/>
    <n v="8861751.7380753141"/>
    <n v="9392557.6028225794"/>
    <n v="9657879.6023856867"/>
    <n v="2717451"/>
    <n v="3243846.7434620173"/>
    <n v="0"/>
    <n v="0"/>
    <n v="0"/>
    <n v="0"/>
    <n v="35337310.157414839"/>
    <n v="36431436.972876504"/>
  </r>
  <r>
    <x v="16"/>
    <s v="Fairmont State University"/>
    <m/>
    <n v="237367"/>
    <x v="5"/>
    <m/>
    <n v="48"/>
    <n v="49"/>
    <m/>
    <m/>
    <n v="1"/>
    <n v="1"/>
    <n v="6"/>
    <n v="6"/>
    <m/>
    <n v="28"/>
    <n v="28"/>
    <n v="3"/>
    <n v="2"/>
    <n v="2"/>
    <n v="2"/>
    <m/>
    <m/>
    <m/>
    <n v="61"/>
    <n v="67"/>
    <n v="1"/>
    <n v="1"/>
    <m/>
    <m/>
    <n v="1"/>
    <n v="1"/>
    <m/>
    <n v="6"/>
    <n v="9"/>
    <n v="2"/>
    <n v="2"/>
    <n v="1"/>
    <n v="1"/>
    <n v="5"/>
    <n v="4"/>
    <m/>
    <m/>
    <m/>
    <n v="2"/>
    <n v="2"/>
    <n v="1"/>
    <n v="1"/>
    <n v="2"/>
    <n v="8"/>
    <m/>
    <m/>
    <m/>
    <m/>
    <m/>
    <m/>
    <m/>
    <m/>
    <m/>
    <n v="4261396"/>
    <n v="4382786"/>
    <n v="2146726"/>
    <n v="2122486"/>
    <n v="3325445"/>
    <n v="3776740"/>
    <n v="616325"/>
    <n v="692650"/>
    <n v="220452"/>
    <n v="483804"/>
    <m/>
    <m/>
    <n v="515"/>
    <n v="524"/>
    <n v="304"/>
    <n v="294"/>
    <n v="571"/>
    <n v="625"/>
    <n v="145"/>
    <n v="160"/>
    <n v="55"/>
    <n v="127"/>
    <n v="0"/>
    <n v="0"/>
    <n v="8274.5553398058255"/>
    <n v="8364.0954198473282"/>
    <n v="7061.5986842105267"/>
    <n v="7219.3401360544221"/>
    <n v="5823.8966725043783"/>
    <n v="6042.7839999999997"/>
    <n v="4250.5172413793107"/>
    <n v="4329.0625"/>
    <n v="4008.2181818181816"/>
    <n v="3809.48031496063"/>
    <n v="0"/>
    <n v="0"/>
    <n v="74470.998058252429"/>
    <n v="75276.85877862596"/>
    <n v="63554.38815789474"/>
    <n v="64974.0612244898"/>
    <n v="52415.070052539406"/>
    <n v="54385.055999999997"/>
    <n v="38254.655172413797"/>
    <n v="38961.5625"/>
    <n v="36073.963636363638"/>
    <n v="34285.322834645667"/>
    <n v="0"/>
    <n v="0"/>
    <n v="60066.377096000018"/>
    <n v="60042.209054172978"/>
    <n v="55"/>
    <n v="56"/>
    <n v="33"/>
    <n v="32"/>
    <n v="63"/>
    <n v="69"/>
    <n v="14"/>
    <n v="16"/>
    <n v="5"/>
    <n v="11"/>
    <n v="0"/>
    <n v="0"/>
    <n v="170"/>
    <n v="184"/>
    <n v="4095904.8932038834"/>
    <n v="4215504.0916030537"/>
    <n v="2097294.8092105263"/>
    <n v="2079169.9591836736"/>
    <n v="3302149.4133099825"/>
    <n v="3752568.8639999996"/>
    <n v="535565.17241379316"/>
    <n v="623385"/>
    <n v="180369.81818181818"/>
    <n v="377138.55118110235"/>
    <n v="0"/>
    <n v="0"/>
    <n v="10211284.106320003"/>
    <n v="11047766.465967828"/>
  </r>
  <r>
    <x v="16"/>
    <s v="Shepherd University "/>
    <m/>
    <n v="237792"/>
    <x v="5"/>
    <m/>
    <n v="26"/>
    <n v="26"/>
    <n v="2"/>
    <n v="2"/>
    <n v="1"/>
    <m/>
    <m/>
    <n v="1"/>
    <m/>
    <n v="51"/>
    <n v="55"/>
    <n v="2"/>
    <n v="3"/>
    <m/>
    <m/>
    <m/>
    <m/>
    <m/>
    <n v="45"/>
    <n v="40"/>
    <m/>
    <m/>
    <m/>
    <n v="1"/>
    <m/>
    <m/>
    <m/>
    <m/>
    <m/>
    <m/>
    <m/>
    <m/>
    <m/>
    <m/>
    <m/>
    <m/>
    <n v="9"/>
    <n v="9"/>
    <m/>
    <m/>
    <m/>
    <n v="2"/>
    <m/>
    <n v="1"/>
    <m/>
    <m/>
    <m/>
    <m/>
    <m/>
    <m/>
    <m/>
    <m/>
    <m/>
    <n v="2207831"/>
    <n v="2321095"/>
    <n v="3338577"/>
    <n v="3701223"/>
    <n v="2532038"/>
    <n v="2397091"/>
    <m/>
    <m/>
    <n v="421110"/>
    <n v="508682"/>
    <m/>
    <m/>
    <n v="265"/>
    <n v="266"/>
    <n v="479"/>
    <n v="525"/>
    <n v="405"/>
    <n v="371"/>
    <n v="0"/>
    <n v="0"/>
    <n v="81"/>
    <n v="115"/>
    <n v="0"/>
    <n v="0"/>
    <n v="8331.4377358490565"/>
    <n v="8725.9210526315783"/>
    <n v="6969.8893528183717"/>
    <n v="7049.9485714285711"/>
    <n v="6251.9456790123459"/>
    <n v="6461.1617250673853"/>
    <n v="0"/>
    <n v="0"/>
    <n v="5198.8888888888887"/>
    <n v="4423.3217391304352"/>
    <n v="0"/>
    <n v="0"/>
    <n v="74982.939622641512"/>
    <n v="78533.289473684199"/>
    <n v="62729.004175365342"/>
    <n v="63449.537142857138"/>
    <n v="56267.511111111111"/>
    <n v="58150.45552560647"/>
    <n v="0"/>
    <n v="0"/>
    <n v="46790"/>
    <n v="39809.895652173916"/>
    <n v="0"/>
    <n v="0"/>
    <n v="62149.19463493357"/>
    <n v="62995.899809989336"/>
    <n v="29"/>
    <n v="29"/>
    <n v="53"/>
    <n v="58"/>
    <n v="45"/>
    <n v="41"/>
    <n v="0"/>
    <n v="0"/>
    <n v="9"/>
    <n v="12"/>
    <n v="0"/>
    <n v="0"/>
    <n v="136"/>
    <n v="140"/>
    <n v="2174505.2490566038"/>
    <n v="2277465.3947368418"/>
    <n v="3324637.221294363"/>
    <n v="3680073.154285714"/>
    <n v="2532038"/>
    <n v="2384168.6765498654"/>
    <n v="0"/>
    <n v="0"/>
    <n v="421110"/>
    <n v="477718.747826087"/>
    <n v="0"/>
    <n v="0"/>
    <n v="8452290.4703509659"/>
    <n v="8819425.9733985066"/>
  </r>
  <r>
    <x v="16"/>
    <s v="Bluefield State College "/>
    <m/>
    <n v="237215"/>
    <x v="6"/>
    <m/>
    <n v="19"/>
    <n v="19"/>
    <m/>
    <m/>
    <m/>
    <m/>
    <m/>
    <m/>
    <m/>
    <n v="19"/>
    <n v="20"/>
    <n v="1"/>
    <n v="1"/>
    <m/>
    <m/>
    <m/>
    <m/>
    <m/>
    <n v="25"/>
    <n v="23"/>
    <m/>
    <m/>
    <m/>
    <m/>
    <m/>
    <m/>
    <m/>
    <n v="7"/>
    <n v="8"/>
    <m/>
    <m/>
    <m/>
    <m/>
    <n v="1"/>
    <n v="1"/>
    <m/>
    <n v="3"/>
    <n v="3"/>
    <m/>
    <m/>
    <m/>
    <m/>
    <m/>
    <m/>
    <m/>
    <m/>
    <m/>
    <m/>
    <m/>
    <m/>
    <m/>
    <m/>
    <m/>
    <n v="1368455"/>
    <n v="1334888"/>
    <n v="1175826"/>
    <n v="1365661"/>
    <n v="1338168"/>
    <n v="1247950"/>
    <n v="323988"/>
    <n v="354744"/>
    <n v="135044"/>
    <n v="135444"/>
    <m/>
    <m/>
    <n v="171"/>
    <n v="171"/>
    <n v="181"/>
    <n v="190"/>
    <n v="225"/>
    <n v="207"/>
    <n v="75"/>
    <n v="84"/>
    <n v="27"/>
    <n v="27"/>
    <n v="0"/>
    <n v="0"/>
    <n v="8002.6608187134507"/>
    <n v="7806.3625730994154"/>
    <n v="6496.2762430939229"/>
    <n v="7187.6894736842105"/>
    <n v="5947.413333333333"/>
    <n v="6028.7439613526567"/>
    <n v="4319.84"/>
    <n v="4223.1428571428569"/>
    <n v="5001.6296296296296"/>
    <n v="5016.4444444444443"/>
    <n v="0"/>
    <n v="0"/>
    <n v="72023.947368421053"/>
    <n v="70257.263157894733"/>
    <n v="58466.486187845308"/>
    <n v="64689.205263157892"/>
    <n v="53526.719999999994"/>
    <n v="54258.695652173912"/>
    <n v="38878.559999999998"/>
    <n v="38008.28571428571"/>
    <n v="45014.666666666664"/>
    <n v="45148"/>
    <n v="0"/>
    <n v="0"/>
    <n v="57627.002716758747"/>
    <n v="58917.731759398506"/>
    <n v="19"/>
    <n v="19"/>
    <n v="20"/>
    <n v="21"/>
    <n v="25"/>
    <n v="23"/>
    <n v="8"/>
    <n v="9"/>
    <n v="3"/>
    <n v="3"/>
    <n v="0"/>
    <n v="0"/>
    <n v="75"/>
    <n v="75"/>
    <n v="1368455"/>
    <n v="1334888"/>
    <n v="1169329.7237569061"/>
    <n v="1358473.3105263158"/>
    <n v="1338167.9999999998"/>
    <n v="1247950"/>
    <n v="311028.47999999998"/>
    <n v="342074.57142857136"/>
    <n v="135044"/>
    <n v="135444"/>
    <n v="0"/>
    <n v="0"/>
    <n v="4322025.2037569061"/>
    <n v="4418829.8819548879"/>
  </r>
  <r>
    <x v="16"/>
    <s v="Concord University "/>
    <s v="Reclassified: Met the criteria for Four-Year 5 in 2014-15, 2015-16, and 2016-17."/>
    <n v="237330"/>
    <x v="5"/>
    <m/>
    <n v="29"/>
    <n v="31"/>
    <m/>
    <m/>
    <n v="4"/>
    <n v="4"/>
    <n v="1"/>
    <n v="1"/>
    <m/>
    <n v="31"/>
    <n v="28"/>
    <m/>
    <m/>
    <m/>
    <m/>
    <m/>
    <m/>
    <m/>
    <n v="27"/>
    <n v="28"/>
    <m/>
    <m/>
    <n v="1"/>
    <n v="1"/>
    <m/>
    <m/>
    <m/>
    <n v="15"/>
    <n v="15"/>
    <n v="2"/>
    <n v="1"/>
    <n v="1"/>
    <m/>
    <m/>
    <m/>
    <m/>
    <n v="2"/>
    <n v="2"/>
    <m/>
    <m/>
    <m/>
    <m/>
    <m/>
    <m/>
    <m/>
    <m/>
    <m/>
    <m/>
    <m/>
    <m/>
    <m/>
    <m/>
    <m/>
    <n v="2433410"/>
    <n v="2555473"/>
    <n v="1842036"/>
    <n v="1633358"/>
    <n v="1449453"/>
    <n v="1501373"/>
    <n v="758313"/>
    <n v="657076"/>
    <n v="64004"/>
    <n v="64000"/>
    <m/>
    <m/>
    <n v="317"/>
    <n v="335"/>
    <n v="279"/>
    <n v="252"/>
    <n v="254"/>
    <n v="263"/>
    <n v="166"/>
    <n v="145"/>
    <n v="18"/>
    <n v="18"/>
    <n v="0"/>
    <n v="0"/>
    <n v="7676.372239747634"/>
    <n v="7628.2776119402988"/>
    <n v="6602.2795698924729"/>
    <n v="6481.5793650793648"/>
    <n v="5706.5078740157478"/>
    <n v="5708.6425855513307"/>
    <n v="4568.1506024096389"/>
    <n v="4531.5586206896551"/>
    <n v="3555.7777777777778"/>
    <n v="3555.5555555555557"/>
    <n v="0"/>
    <n v="0"/>
    <n v="69087.35015772871"/>
    <n v="68654.498507462689"/>
    <n v="59420.516129032258"/>
    <n v="58334.214285714283"/>
    <n v="51358.57086614173"/>
    <n v="51377.783269961976"/>
    <n v="41113.355421686749"/>
    <n v="40784.027586206896"/>
    <n v="32002"/>
    <n v="32000"/>
    <n v="0"/>
    <n v="0"/>
    <n v="56930.002541638103"/>
    <n v="56859.640562854642"/>
    <n v="34"/>
    <n v="36"/>
    <n v="31"/>
    <n v="28"/>
    <n v="28"/>
    <n v="29"/>
    <n v="18"/>
    <n v="16"/>
    <n v="2"/>
    <n v="2"/>
    <n v="0"/>
    <n v="0"/>
    <n v="113"/>
    <n v="111"/>
    <n v="2348969.905362776"/>
    <n v="2471561.9462686568"/>
    <n v="1842036"/>
    <n v="1633358"/>
    <n v="1438039.9842519686"/>
    <n v="1489955.7148288973"/>
    <n v="740040.39759036154"/>
    <n v="652544.44137931033"/>
    <n v="64004"/>
    <n v="64000"/>
    <n v="0"/>
    <n v="0"/>
    <n v="6433090.2872051056"/>
    <n v="6311420.1024768651"/>
  </r>
  <r>
    <x v="16"/>
    <s v="Glenville State College "/>
    <m/>
    <n v="237385"/>
    <x v="6"/>
    <m/>
    <n v="7"/>
    <n v="7"/>
    <m/>
    <m/>
    <m/>
    <m/>
    <n v="1"/>
    <n v="1"/>
    <m/>
    <n v="16"/>
    <n v="15"/>
    <n v="1"/>
    <n v="1"/>
    <m/>
    <m/>
    <m/>
    <m/>
    <m/>
    <n v="29"/>
    <n v="26"/>
    <m/>
    <m/>
    <m/>
    <m/>
    <m/>
    <m/>
    <m/>
    <n v="6"/>
    <n v="4"/>
    <n v="1"/>
    <n v="1"/>
    <m/>
    <m/>
    <n v="1"/>
    <n v="1"/>
    <m/>
    <n v="2"/>
    <n v="2"/>
    <m/>
    <m/>
    <m/>
    <m/>
    <m/>
    <n v="2"/>
    <m/>
    <m/>
    <m/>
    <m/>
    <m/>
    <m/>
    <m/>
    <m/>
    <m/>
    <n v="561345"/>
    <n v="543657"/>
    <n v="1075578"/>
    <n v="994055"/>
    <n v="1490532"/>
    <n v="1337251"/>
    <n v="355925"/>
    <n v="267642"/>
    <n v="86884"/>
    <n v="185744"/>
    <m/>
    <m/>
    <n v="75"/>
    <n v="75"/>
    <n v="154"/>
    <n v="145"/>
    <n v="261"/>
    <n v="234"/>
    <n v="76"/>
    <n v="58"/>
    <n v="18"/>
    <n v="42"/>
    <n v="0"/>
    <n v="0"/>
    <n v="7484.6"/>
    <n v="7248.76"/>
    <n v="6984.272727272727"/>
    <n v="6855.5517241379312"/>
    <n v="5710.8505747126437"/>
    <n v="5714.7478632478633"/>
    <n v="4683.2236842105267"/>
    <n v="4614.5172413793107"/>
    <n v="4826.8888888888887"/>
    <n v="4422.4761904761908"/>
    <n v="0"/>
    <n v="0"/>
    <n v="67361.400000000009"/>
    <n v="65238.840000000004"/>
    <n v="62858.454545454544"/>
    <n v="61699.965517241377"/>
    <n v="51397.655172413797"/>
    <n v="51432.730769230766"/>
    <n v="42149.01315789474"/>
    <n v="41530.655172413797"/>
    <n v="43442"/>
    <n v="39802.285714285717"/>
    <n v="0"/>
    <n v="0"/>
    <n v="55032.703633373203"/>
    <n v="54245.904036124797"/>
    <n v="8"/>
    <n v="8"/>
    <n v="17"/>
    <n v="16"/>
    <n v="29"/>
    <n v="26"/>
    <n v="8"/>
    <n v="6"/>
    <n v="2"/>
    <n v="4"/>
    <n v="0"/>
    <n v="0"/>
    <n v="64"/>
    <n v="60"/>
    <n v="538891.20000000007"/>
    <n v="521910.72000000003"/>
    <n v="1068593.7272727273"/>
    <n v="987199.44827586203"/>
    <n v="1490532"/>
    <n v="1337251"/>
    <n v="337192.10526315792"/>
    <n v="249183.93103448278"/>
    <n v="86884"/>
    <n v="159209.14285714287"/>
    <n v="0"/>
    <n v="0"/>
    <n v="3522093.032535885"/>
    <n v="3254754.2421674877"/>
  </r>
  <r>
    <x v="16"/>
    <s v="West Liberty University"/>
    <s v="Reclassified: Met the criteria for Four-Year 5 in 2014-15, 2015-16, and 2016-17."/>
    <n v="237932"/>
    <x v="5"/>
    <m/>
    <n v="18"/>
    <n v="16"/>
    <n v="7"/>
    <n v="5"/>
    <n v="1"/>
    <n v="1"/>
    <n v="1"/>
    <n v="5"/>
    <m/>
    <n v="27"/>
    <n v="24"/>
    <n v="6"/>
    <n v="7"/>
    <n v="1"/>
    <n v="3"/>
    <n v="1"/>
    <n v="1"/>
    <m/>
    <n v="38"/>
    <n v="28"/>
    <n v="3"/>
    <n v="2"/>
    <m/>
    <m/>
    <n v="8"/>
    <n v="5"/>
    <m/>
    <n v="13"/>
    <n v="9"/>
    <n v="3"/>
    <n v="4"/>
    <m/>
    <m/>
    <n v="1"/>
    <m/>
    <m/>
    <n v="1"/>
    <n v="1"/>
    <m/>
    <m/>
    <m/>
    <m/>
    <m/>
    <m/>
    <m/>
    <m/>
    <m/>
    <m/>
    <m/>
    <m/>
    <m/>
    <m/>
    <m/>
    <n v="1882020"/>
    <n v="1981387"/>
    <n v="2345390"/>
    <n v="2375847"/>
    <n v="2900080"/>
    <n v="1994966"/>
    <n v="822195"/>
    <n v="613903"/>
    <n v="40819"/>
    <n v="43819"/>
    <m/>
    <m/>
    <n v="255"/>
    <n v="265"/>
    <n v="326"/>
    <n v="331"/>
    <n v="468"/>
    <n v="332"/>
    <n v="159"/>
    <n v="121"/>
    <n v="9"/>
    <n v="9"/>
    <n v="0"/>
    <n v="0"/>
    <n v="7380.4705882352937"/>
    <n v="7476.9320754716982"/>
    <n v="7194.4478527607362"/>
    <n v="7177.7854984894257"/>
    <n v="6196.7521367521367"/>
    <n v="6008.9337349397592"/>
    <n v="5171.0377358490568"/>
    <n v="5073.5785123966944"/>
    <n v="4535.4444444444443"/>
    <n v="4868.7777777777774"/>
    <n v="0"/>
    <n v="0"/>
    <n v="66424.23529411765"/>
    <n v="67292.388679245283"/>
    <n v="64750.030674846625"/>
    <n v="64600.069486404827"/>
    <n v="55770.769230769234"/>
    <n v="54080.403614457835"/>
    <n v="46539.339622641513"/>
    <n v="45662.206611570247"/>
    <n v="40819"/>
    <n v="43819"/>
    <n v="0"/>
    <n v="0"/>
    <n v="59104.348003514788"/>
    <n v="59532.781430812873"/>
    <n v="27"/>
    <n v="27"/>
    <n v="35"/>
    <n v="35"/>
    <n v="49"/>
    <n v="35"/>
    <n v="17"/>
    <n v="13"/>
    <n v="1"/>
    <n v="1"/>
    <n v="0"/>
    <n v="0"/>
    <n v="129"/>
    <n v="111"/>
    <n v="1793454.3529411766"/>
    <n v="1816894.4943396226"/>
    <n v="2266251.0736196321"/>
    <n v="2261002.4320241688"/>
    <n v="2732767.6923076925"/>
    <n v="1892814.1265060243"/>
    <n v="791168.77358490578"/>
    <n v="593608.68595041323"/>
    <n v="40819"/>
    <n v="43819"/>
    <n v="0"/>
    <n v="0"/>
    <n v="7624460.8924534079"/>
    <n v="6608138.7388202287"/>
  </r>
  <r>
    <x v="16"/>
    <s v="West Virginia State University "/>
    <m/>
    <n v="237899"/>
    <x v="6"/>
    <m/>
    <n v="28"/>
    <n v="28"/>
    <n v="3"/>
    <n v="2"/>
    <m/>
    <m/>
    <m/>
    <m/>
    <m/>
    <n v="34"/>
    <n v="31"/>
    <n v="1"/>
    <n v="1"/>
    <n v="1"/>
    <n v="1"/>
    <n v="3"/>
    <n v="3"/>
    <m/>
    <n v="28"/>
    <n v="29"/>
    <m/>
    <m/>
    <m/>
    <m/>
    <n v="2"/>
    <n v="3"/>
    <m/>
    <n v="8"/>
    <n v="7"/>
    <m/>
    <m/>
    <m/>
    <m/>
    <m/>
    <m/>
    <m/>
    <m/>
    <m/>
    <m/>
    <m/>
    <m/>
    <m/>
    <m/>
    <m/>
    <m/>
    <m/>
    <m/>
    <m/>
    <m/>
    <m/>
    <m/>
    <m/>
    <m/>
    <n v="2056412"/>
    <n v="2012546"/>
    <n v="2319795"/>
    <n v="2145852"/>
    <n v="1456653"/>
    <n v="1593822"/>
    <n v="263609"/>
    <n v="260102"/>
    <n v="0"/>
    <m/>
    <m/>
    <m/>
    <n v="282"/>
    <n v="272"/>
    <n v="363"/>
    <n v="336"/>
    <n v="276"/>
    <n v="297"/>
    <n v="72"/>
    <n v="63"/>
    <n v="0"/>
    <n v="0"/>
    <n v="0"/>
    <n v="0"/>
    <n v="7292.2411347517727"/>
    <n v="7399.0661764705883"/>
    <n v="6390.6198347107438"/>
    <n v="6386.4642857142853"/>
    <n v="5277.728260869565"/>
    <n v="5366.4040404040406"/>
    <n v="3661.2361111111113"/>
    <n v="4128.6031746031749"/>
    <n v="0"/>
    <n v="0"/>
    <n v="0"/>
    <n v="0"/>
    <n v="65630.170212765952"/>
    <n v="66591.595588235301"/>
    <n v="57515.578512396693"/>
    <n v="57478.178571428565"/>
    <n v="47499.554347826088"/>
    <n v="48297.636363636368"/>
    <n v="32951.125"/>
    <n v="37157.428571428572"/>
    <n v="0"/>
    <n v="0"/>
    <n v="0"/>
    <n v="0"/>
    <n v="55242.94878716665"/>
    <n v="55929.415808141443"/>
    <n v="31"/>
    <n v="30"/>
    <n v="39"/>
    <n v="36"/>
    <n v="30"/>
    <n v="32"/>
    <n v="8"/>
    <n v="7"/>
    <n v="0"/>
    <n v="0"/>
    <n v="0"/>
    <n v="0"/>
    <n v="108"/>
    <n v="105"/>
    <n v="2034535.2765957445"/>
    <n v="1997747.867647059"/>
    <n v="2243107.5619834708"/>
    <n v="2069214.4285714284"/>
    <n v="1424986.6304347827"/>
    <n v="1545524.3636363638"/>
    <n v="263609"/>
    <n v="260102"/>
    <n v="0"/>
    <n v="0"/>
    <n v="0"/>
    <n v="0"/>
    <n v="5966238.4690139983"/>
    <n v="5872588.6598548517"/>
  </r>
  <r>
    <x v="16"/>
    <s v="West Virginia University Institute of Technology"/>
    <m/>
    <n v="237950"/>
    <x v="6"/>
    <m/>
    <n v="12"/>
    <n v="13"/>
    <n v="7"/>
    <n v="6"/>
    <m/>
    <m/>
    <m/>
    <m/>
    <m/>
    <n v="8"/>
    <n v="8"/>
    <n v="6"/>
    <n v="7"/>
    <m/>
    <m/>
    <n v="2"/>
    <n v="2"/>
    <m/>
    <n v="30"/>
    <n v="36"/>
    <m/>
    <m/>
    <m/>
    <m/>
    <n v="3"/>
    <n v="3"/>
    <m/>
    <n v="1"/>
    <n v="8"/>
    <m/>
    <m/>
    <m/>
    <m/>
    <m/>
    <m/>
    <m/>
    <n v="9"/>
    <n v="9"/>
    <m/>
    <m/>
    <m/>
    <m/>
    <m/>
    <m/>
    <m/>
    <m/>
    <m/>
    <m/>
    <m/>
    <m/>
    <m/>
    <m/>
    <m/>
    <n v="1387927"/>
    <n v="1526919"/>
    <n v="1054248"/>
    <n v="1182124"/>
    <n v="1888362"/>
    <n v="2389793"/>
    <n v="42863"/>
    <n v="338288"/>
    <n v="499174"/>
    <n v="502958"/>
    <m/>
    <m/>
    <n v="178"/>
    <n v="177"/>
    <n v="156"/>
    <n v="166"/>
    <n v="306"/>
    <n v="360"/>
    <n v="9"/>
    <n v="72"/>
    <n v="81"/>
    <n v="81"/>
    <n v="0"/>
    <n v="0"/>
    <n v="7797.3426966292136"/>
    <n v="8626.6610169491523"/>
    <n v="6758"/>
    <n v="7121.2289156626503"/>
    <n v="6171.1176470588234"/>
    <n v="6638.3138888888889"/>
    <n v="4762.5555555555557"/>
    <n v="4698.4444444444443"/>
    <n v="6162.641975308642"/>
    <n v="6209.358024691358"/>
    <n v="0"/>
    <n v="0"/>
    <n v="70176.084269662926"/>
    <n v="77639.949152542365"/>
    <n v="60822"/>
    <n v="64091.060240963852"/>
    <n v="55540.058823529413"/>
    <n v="59744.824999999997"/>
    <n v="42863"/>
    <n v="42286"/>
    <n v="55463.777777777781"/>
    <n v="55884.222222222219"/>
    <n v="0"/>
    <n v="0"/>
    <n v="60017.391567949562"/>
    <n v="62347.839489072721"/>
    <n v="19"/>
    <n v="19"/>
    <n v="16"/>
    <n v="17"/>
    <n v="33"/>
    <n v="39"/>
    <n v="1"/>
    <n v="8"/>
    <n v="9"/>
    <n v="9"/>
    <n v="0"/>
    <n v="0"/>
    <n v="78"/>
    <n v="92"/>
    <n v="1333345.6011235956"/>
    <n v="1475159.0338983049"/>
    <n v="973152"/>
    <n v="1089548.0240963856"/>
    <n v="1832821.9411764706"/>
    <n v="2330048.1749999998"/>
    <n v="42863"/>
    <n v="338288"/>
    <n v="499174"/>
    <n v="502958"/>
    <n v="0"/>
    <n v="0"/>
    <n v="4681356.542300066"/>
    <n v="5736001.2329946905"/>
  </r>
  <r>
    <x v="16"/>
    <s v="Potomac State College of West Virginia University"/>
    <m/>
    <n v="237701"/>
    <x v="12"/>
    <m/>
    <n v="9"/>
    <n v="9"/>
    <m/>
    <m/>
    <m/>
    <m/>
    <m/>
    <m/>
    <m/>
    <n v="9"/>
    <n v="9"/>
    <m/>
    <m/>
    <m/>
    <m/>
    <m/>
    <n v="1"/>
    <m/>
    <n v="11"/>
    <n v="11"/>
    <m/>
    <m/>
    <m/>
    <m/>
    <m/>
    <m/>
    <m/>
    <n v="15"/>
    <n v="14"/>
    <m/>
    <m/>
    <m/>
    <m/>
    <n v="1"/>
    <m/>
    <m/>
    <m/>
    <m/>
    <m/>
    <m/>
    <m/>
    <m/>
    <m/>
    <m/>
    <m/>
    <m/>
    <m/>
    <m/>
    <m/>
    <m/>
    <m/>
    <m/>
    <m/>
    <n v="619983"/>
    <n v="603806"/>
    <n v="488152"/>
    <n v="625911"/>
    <n v="516955"/>
    <n v="524479"/>
    <n v="686842"/>
    <n v="608860"/>
    <n v="0"/>
    <m/>
    <m/>
    <m/>
    <n v="81"/>
    <n v="81"/>
    <n v="81"/>
    <n v="93"/>
    <n v="99"/>
    <n v="99"/>
    <n v="147"/>
    <n v="126"/>
    <n v="0"/>
    <n v="0"/>
    <n v="0"/>
    <n v="0"/>
    <n v="7654.1111111111113"/>
    <n v="7454.3950617283954"/>
    <n v="6026.5679012345681"/>
    <n v="6730.2258064516127"/>
    <n v="5221.7676767676767"/>
    <n v="5297.7676767676767"/>
    <n v="4672.3945578231296"/>
    <n v="4832.2222222222226"/>
    <n v="0"/>
    <n v="0"/>
    <n v="0"/>
    <n v="0"/>
    <n v="68887"/>
    <n v="67089.555555555562"/>
    <n v="54239.111111111109"/>
    <n v="60572.032258064515"/>
    <n v="46995.909090909088"/>
    <n v="47679.909090909088"/>
    <n v="42051.551020408166"/>
    <n v="43490"/>
    <n v="0"/>
    <n v="0"/>
    <n v="0"/>
    <n v="0"/>
    <n v="51064.773696145123"/>
    <n v="53246.939149560108"/>
    <n v="9"/>
    <n v="9"/>
    <n v="9"/>
    <n v="10"/>
    <n v="11"/>
    <n v="11"/>
    <n v="16"/>
    <n v="14"/>
    <n v="0"/>
    <n v="0"/>
    <n v="0"/>
    <n v="0"/>
    <n v="45"/>
    <n v="44"/>
    <n v="619983"/>
    <n v="603806"/>
    <n v="488152"/>
    <n v="605720.32258064509"/>
    <n v="516955"/>
    <n v="524479"/>
    <n v="672824.81632653065"/>
    <n v="608860"/>
    <n v="0"/>
    <n v="0"/>
    <n v="0"/>
    <n v="0"/>
    <n v="2297914.8163265307"/>
    <n v="2342865.3225806449"/>
  </r>
  <r>
    <x v="16"/>
    <s v="West Virginia University at Parkersburg"/>
    <m/>
    <n v="237686"/>
    <x v="12"/>
    <m/>
    <n v="18"/>
    <n v="15"/>
    <n v="4"/>
    <n v="1"/>
    <m/>
    <m/>
    <n v="2"/>
    <n v="5"/>
    <m/>
    <n v="10"/>
    <n v="15"/>
    <m/>
    <m/>
    <m/>
    <m/>
    <m/>
    <m/>
    <m/>
    <n v="24"/>
    <n v="18"/>
    <m/>
    <m/>
    <m/>
    <m/>
    <m/>
    <m/>
    <m/>
    <n v="10"/>
    <n v="11"/>
    <m/>
    <m/>
    <m/>
    <m/>
    <n v="2"/>
    <n v="1"/>
    <m/>
    <n v="2"/>
    <n v="1"/>
    <m/>
    <m/>
    <m/>
    <m/>
    <n v="4"/>
    <n v="3"/>
    <m/>
    <m/>
    <m/>
    <m/>
    <m/>
    <m/>
    <m/>
    <m/>
    <m/>
    <n v="1560781"/>
    <n v="1390769"/>
    <n v="525557"/>
    <n v="785438"/>
    <n v="1092182"/>
    <n v="825631"/>
    <n v="485180"/>
    <n v="481384"/>
    <n v="276758"/>
    <n v="189709"/>
    <m/>
    <m/>
    <n v="226"/>
    <n v="205"/>
    <n v="90"/>
    <n v="135"/>
    <n v="216"/>
    <n v="162"/>
    <n v="114"/>
    <n v="111"/>
    <n v="66"/>
    <n v="45"/>
    <n v="0"/>
    <n v="0"/>
    <n v="6906.1106194690265"/>
    <n v="6784.2390243902437"/>
    <n v="5839.5222222222219"/>
    <n v="5818.0592592592593"/>
    <n v="5056.3981481481478"/>
    <n v="5096.4876543209875"/>
    <n v="4255.9649122807014"/>
    <n v="4336.7927927927931"/>
    <n v="4193.30303030303"/>
    <n v="4215.7555555555555"/>
    <n v="0"/>
    <n v="0"/>
    <n v="62154.995575221241"/>
    <n v="61058.15121951219"/>
    <n v="52555.7"/>
    <n v="52362.533333333333"/>
    <n v="45507.583333333328"/>
    <n v="45868.388888888891"/>
    <n v="38303.684210526313"/>
    <n v="39031.13513513514"/>
    <n v="37739.727272727272"/>
    <n v="37941.800000000003"/>
    <n v="0"/>
    <n v="0"/>
    <n v="49941.335104841964"/>
    <n v="50191.871389019689"/>
    <n v="24"/>
    <n v="21"/>
    <n v="10"/>
    <n v="15"/>
    <n v="24"/>
    <n v="18"/>
    <n v="12"/>
    <n v="12"/>
    <n v="6"/>
    <n v="4"/>
    <n v="0"/>
    <n v="0"/>
    <n v="76"/>
    <n v="70"/>
    <n v="1491719.8938053097"/>
    <n v="1282221.175609756"/>
    <n v="525557"/>
    <n v="785438"/>
    <n v="1092182"/>
    <n v="825631"/>
    <n v="459644.21052631573"/>
    <n v="468373.62162162166"/>
    <n v="226438.36363636365"/>
    <n v="151767.20000000001"/>
    <n v="0"/>
    <n v="0"/>
    <n v="3795541.4679679894"/>
    <n v="3513430.9972313782"/>
  </r>
  <r>
    <x v="16"/>
    <s v="New River Community &amp; Technical College"/>
    <s v="Reclassified: Met the criteria for Two-Year 3 in 2014-15 and 2015-16 and 2016-17."/>
    <n v="447582"/>
    <x v="9"/>
    <m/>
    <n v="6"/>
    <n v="8"/>
    <m/>
    <m/>
    <m/>
    <m/>
    <m/>
    <m/>
    <m/>
    <n v="4"/>
    <n v="2"/>
    <m/>
    <m/>
    <m/>
    <m/>
    <m/>
    <m/>
    <m/>
    <n v="5"/>
    <n v="4"/>
    <m/>
    <m/>
    <m/>
    <m/>
    <m/>
    <m/>
    <m/>
    <n v="15"/>
    <n v="14"/>
    <m/>
    <m/>
    <n v="1"/>
    <n v="3"/>
    <n v="17"/>
    <n v="21"/>
    <m/>
    <m/>
    <m/>
    <m/>
    <m/>
    <m/>
    <m/>
    <m/>
    <m/>
    <m/>
    <m/>
    <m/>
    <m/>
    <m/>
    <m/>
    <m/>
    <m/>
    <m/>
    <n v="419331"/>
    <n v="556959"/>
    <n v="241136"/>
    <n v="109836"/>
    <n v="257108"/>
    <n v="211950"/>
    <n v="1672804"/>
    <n v="1952347"/>
    <n v="0"/>
    <m/>
    <m/>
    <m/>
    <n v="54"/>
    <n v="72"/>
    <n v="36"/>
    <n v="18"/>
    <n v="45"/>
    <n v="36"/>
    <n v="350"/>
    <n v="411"/>
    <n v="0"/>
    <n v="0"/>
    <n v="0"/>
    <n v="0"/>
    <n v="7765.3888888888887"/>
    <n v="7735.541666666667"/>
    <n v="6698.2222222222226"/>
    <n v="6102"/>
    <n v="5713.5111111111109"/>
    <n v="5887.5"/>
    <n v="4779.4399999999996"/>
    <n v="4750.2360097323599"/>
    <n v="0"/>
    <n v="0"/>
    <n v="0"/>
    <n v="0"/>
    <n v="69888.5"/>
    <n v="69619.875"/>
    <n v="60284"/>
    <n v="54918"/>
    <n v="51421.599999999999"/>
    <n v="52987.5"/>
    <n v="43014.96"/>
    <n v="42752.124087591241"/>
    <n v="0"/>
    <n v="0"/>
    <n v="0"/>
    <n v="0"/>
    <n v="48688.930833333325"/>
    <n v="48140.879140932062"/>
    <n v="6"/>
    <n v="8"/>
    <n v="4"/>
    <n v="2"/>
    <n v="5"/>
    <n v="4"/>
    <n v="33"/>
    <n v="38"/>
    <n v="0"/>
    <n v="0"/>
    <n v="0"/>
    <n v="0"/>
    <n v="48"/>
    <n v="52"/>
    <n v="419331"/>
    <n v="556959"/>
    <n v="241136"/>
    <n v="109836"/>
    <n v="257108"/>
    <n v="211950"/>
    <n v="1419493.68"/>
    <n v="1624580.7153284671"/>
    <n v="0"/>
    <n v="0"/>
    <n v="0"/>
    <n v="0"/>
    <n v="2337068.6799999997"/>
    <n v="2503325.7153284671"/>
  </r>
  <r>
    <x v="16"/>
    <s v="Pierpont Community &amp; Technical College"/>
    <s v="Reclassified: Met the criteria for Two-Year 3 in 2014-15 and 2015-16 and 2016-17."/>
    <n v="443492"/>
    <x v="9"/>
    <m/>
    <n v="1"/>
    <n v="3"/>
    <n v="4"/>
    <n v="5"/>
    <n v="3"/>
    <n v="3"/>
    <n v="1"/>
    <n v="1"/>
    <m/>
    <n v="5"/>
    <n v="5"/>
    <n v="3"/>
    <n v="2"/>
    <m/>
    <m/>
    <n v="2"/>
    <n v="2"/>
    <m/>
    <n v="9"/>
    <n v="10"/>
    <n v="7"/>
    <n v="7"/>
    <n v="2"/>
    <n v="2"/>
    <m/>
    <m/>
    <m/>
    <n v="12"/>
    <n v="10"/>
    <n v="6"/>
    <n v="6"/>
    <n v="3"/>
    <n v="2"/>
    <n v="1"/>
    <n v="1"/>
    <m/>
    <m/>
    <n v="1"/>
    <n v="3"/>
    <n v="3"/>
    <n v="1"/>
    <n v="1"/>
    <n v="1"/>
    <n v="2"/>
    <m/>
    <m/>
    <m/>
    <m/>
    <m/>
    <m/>
    <m/>
    <m/>
    <m/>
    <n v="789664"/>
    <n v="984732"/>
    <n v="625304"/>
    <n v="526668"/>
    <n v="885324"/>
    <n v="1006773"/>
    <n v="1020768"/>
    <n v="875401"/>
    <n v="274536"/>
    <n v="348827"/>
    <m/>
    <m/>
    <n v="94"/>
    <n v="122"/>
    <n v="99"/>
    <n v="89"/>
    <n v="173"/>
    <n v="182"/>
    <n v="213"/>
    <n v="184"/>
    <n v="53"/>
    <n v="74"/>
    <n v="0"/>
    <n v="0"/>
    <n v="8400.6808510638293"/>
    <n v="8071.5737704918029"/>
    <n v="6316.2020202020203"/>
    <n v="5917.6179775280898"/>
    <n v="5117.4797687861274"/>
    <n v="5531.7197802197807"/>
    <n v="4792.3380281690143"/>
    <n v="4757.614130434783"/>
    <n v="5179.9245283018872"/>
    <n v="4713.8783783783783"/>
    <n v="0"/>
    <n v="0"/>
    <n v="75606.127659574471"/>
    <n v="72644.163934426222"/>
    <n v="56845.818181818184"/>
    <n v="53258.561797752809"/>
    <n v="46057.317919075147"/>
    <n v="49785.478021978022"/>
    <n v="43131.042253521126"/>
    <n v="42818.527173913048"/>
    <n v="46619.320754716988"/>
    <n v="42424.905405405407"/>
    <n v="0"/>
    <n v="0"/>
    <n v="50936.321666386793"/>
    <n v="51628.900908373609"/>
    <n v="9"/>
    <n v="12"/>
    <n v="10"/>
    <n v="9"/>
    <n v="18"/>
    <n v="19"/>
    <n v="22"/>
    <n v="19"/>
    <n v="5"/>
    <n v="7"/>
    <n v="0"/>
    <n v="0"/>
    <n v="64"/>
    <n v="66"/>
    <n v="680455.14893617027"/>
    <n v="871729.96721311472"/>
    <n v="568458.18181818188"/>
    <n v="479327.05617977527"/>
    <n v="829031.72254335263"/>
    <n v="945924.08241758239"/>
    <n v="948882.9295774647"/>
    <n v="813552.0163043479"/>
    <n v="233096.60377358494"/>
    <n v="296974.33783783787"/>
    <n v="0"/>
    <n v="0"/>
    <n v="3259924.5866487548"/>
    <n v="3407507.459952658"/>
  </r>
  <r>
    <x v="16"/>
    <s v="Blue Ridge Community &amp; Technical College"/>
    <m/>
    <n v="446774"/>
    <x v="9"/>
    <m/>
    <m/>
    <m/>
    <m/>
    <m/>
    <m/>
    <m/>
    <n v="2"/>
    <n v="2"/>
    <m/>
    <n v="5"/>
    <n v="3"/>
    <n v="1"/>
    <m/>
    <m/>
    <m/>
    <n v="4"/>
    <n v="3"/>
    <m/>
    <n v="10"/>
    <n v="9"/>
    <m/>
    <m/>
    <m/>
    <m/>
    <n v="8"/>
    <n v="6"/>
    <m/>
    <n v="4"/>
    <n v="3"/>
    <m/>
    <m/>
    <m/>
    <m/>
    <n v="13"/>
    <n v="19"/>
    <m/>
    <n v="4"/>
    <n v="7"/>
    <m/>
    <m/>
    <m/>
    <m/>
    <n v="24"/>
    <n v="23"/>
    <m/>
    <m/>
    <m/>
    <m/>
    <m/>
    <m/>
    <m/>
    <m/>
    <m/>
    <n v="228514"/>
    <n v="228634"/>
    <n v="744704"/>
    <n v="474577"/>
    <n v="1033671"/>
    <n v="875457"/>
    <n v="877887"/>
    <n v="1147810"/>
    <n v="1318591"/>
    <n v="1432453"/>
    <m/>
    <m/>
    <n v="24"/>
    <n v="24"/>
    <n v="103"/>
    <n v="63"/>
    <n v="186"/>
    <n v="153"/>
    <n v="192"/>
    <n v="255"/>
    <n v="324"/>
    <n v="339"/>
    <n v="0"/>
    <n v="0"/>
    <n v="9521.4166666666661"/>
    <n v="9526.4166666666661"/>
    <n v="7230.1359223300969"/>
    <n v="7532.9682539682535"/>
    <n v="5557.3709677419356"/>
    <n v="5721.9411764705883"/>
    <n v="4572.328125"/>
    <n v="4501.2156862745096"/>
    <n v="4069.7253086419755"/>
    <n v="4225.525073746313"/>
    <n v="0"/>
    <n v="0"/>
    <n v="85692.75"/>
    <n v="85737.75"/>
    <n v="65071.223300970873"/>
    <n v="67796.714285714275"/>
    <n v="50016.338709677424"/>
    <n v="51497.470588235294"/>
    <n v="41150.953125"/>
    <n v="40510.941176470587"/>
    <n v="36627.527777777781"/>
    <n v="38029.725663716818"/>
    <n v="0"/>
    <n v="0"/>
    <n v="45967.050809155742"/>
    <n v="45104.670937755633"/>
    <n v="2"/>
    <n v="2"/>
    <n v="10"/>
    <n v="6"/>
    <n v="18"/>
    <n v="15"/>
    <n v="17"/>
    <n v="22"/>
    <n v="28"/>
    <n v="30"/>
    <n v="0"/>
    <n v="0"/>
    <n v="75"/>
    <n v="75"/>
    <n v="171385.5"/>
    <n v="171475.5"/>
    <n v="650712.2330097087"/>
    <n v="406780.28571428568"/>
    <n v="900294.09677419369"/>
    <n v="772462.0588235294"/>
    <n v="699566.203125"/>
    <n v="891240.70588235289"/>
    <n v="1025570.7777777779"/>
    <n v="1140891.7699115046"/>
    <n v="0"/>
    <n v="0"/>
    <n v="3447528.8106866805"/>
    <n v="3382850.3203316727"/>
  </r>
  <r>
    <x v="16"/>
    <s v="BridgeValley Community &amp; Technical College"/>
    <m/>
    <n v="484932"/>
    <x v="9"/>
    <m/>
    <n v="7"/>
    <n v="8"/>
    <n v="5"/>
    <n v="3"/>
    <m/>
    <m/>
    <n v="5"/>
    <n v="3"/>
    <m/>
    <n v="10"/>
    <n v="9"/>
    <n v="5"/>
    <n v="3"/>
    <n v="1"/>
    <n v="3"/>
    <n v="4"/>
    <n v="3"/>
    <m/>
    <n v="19"/>
    <n v="24"/>
    <n v="3"/>
    <n v="4"/>
    <m/>
    <n v="1"/>
    <n v="9"/>
    <n v="4"/>
    <m/>
    <n v="20"/>
    <n v="15"/>
    <n v="3"/>
    <n v="3"/>
    <n v="1"/>
    <n v="1"/>
    <n v="8"/>
    <n v="5"/>
    <m/>
    <m/>
    <m/>
    <m/>
    <m/>
    <m/>
    <m/>
    <m/>
    <m/>
    <m/>
    <m/>
    <m/>
    <m/>
    <m/>
    <m/>
    <m/>
    <m/>
    <m/>
    <n v="1300698"/>
    <n v="1071492"/>
    <n v="1250850"/>
    <n v="1150775"/>
    <n v="1626708"/>
    <n v="1693729"/>
    <n v="1367373"/>
    <n v="1021837"/>
    <n v="0"/>
    <m/>
    <m/>
    <m/>
    <n v="173"/>
    <n v="138"/>
    <n v="199"/>
    <n v="180"/>
    <n v="309"/>
    <n v="315"/>
    <n v="317"/>
    <n v="236"/>
    <n v="0"/>
    <n v="0"/>
    <n v="0"/>
    <n v="0"/>
    <n v="7518.4855491329481"/>
    <n v="7764.434782608696"/>
    <n v="6285.6783919597992"/>
    <n v="6393.1944444444443"/>
    <n v="5264.4271844660198"/>
    <n v="5376.9174603174606"/>
    <n v="4313.4794952681386"/>
    <n v="4329.8177966101694"/>
    <n v="0"/>
    <n v="0"/>
    <n v="0"/>
    <n v="0"/>
    <n v="67666.369942196528"/>
    <n v="69879.913043478271"/>
    <n v="56571.105527638196"/>
    <n v="57538.75"/>
    <n v="47379.844660194176"/>
    <n v="48392.257142857146"/>
    <n v="38821.31545741325"/>
    <n v="38968.360169491527"/>
    <n v="0"/>
    <n v="0"/>
    <n v="0"/>
    <n v="0"/>
    <n v="49928.076786733494"/>
    <n v="51080.914745963804"/>
    <n v="17"/>
    <n v="14"/>
    <n v="20"/>
    <n v="18"/>
    <n v="31"/>
    <n v="33"/>
    <n v="32"/>
    <n v="24"/>
    <n v="0"/>
    <n v="0"/>
    <n v="0"/>
    <n v="0"/>
    <n v="100"/>
    <n v="89"/>
    <n v="1150328.2890173411"/>
    <n v="978318.78260869579"/>
    <n v="1131422.110552764"/>
    <n v="1035697.5"/>
    <n v="1468775.1844660195"/>
    <n v="1596944.4857142859"/>
    <n v="1242282.094637224"/>
    <n v="935240.64406779665"/>
    <n v="0"/>
    <n v="0"/>
    <n v="0"/>
    <n v="0"/>
    <n v="4992807.6786733493"/>
    <n v="4546201.4123907788"/>
  </r>
  <r>
    <x v="16"/>
    <s v="Eastern West Virginia Community &amp; Technical College"/>
    <m/>
    <n v="438708"/>
    <x v="9"/>
    <m/>
    <m/>
    <m/>
    <m/>
    <m/>
    <m/>
    <m/>
    <m/>
    <m/>
    <m/>
    <m/>
    <m/>
    <m/>
    <m/>
    <m/>
    <m/>
    <n v="2"/>
    <n v="1"/>
    <m/>
    <m/>
    <m/>
    <n v="1"/>
    <n v="1"/>
    <m/>
    <m/>
    <n v="2"/>
    <n v="2"/>
    <m/>
    <n v="1"/>
    <m/>
    <n v="6"/>
    <n v="4"/>
    <m/>
    <m/>
    <m/>
    <n v="1"/>
    <m/>
    <m/>
    <m/>
    <n v="1"/>
    <n v="1"/>
    <m/>
    <m/>
    <n v="1"/>
    <m/>
    <m/>
    <m/>
    <m/>
    <m/>
    <m/>
    <m/>
    <m/>
    <m/>
    <m/>
    <m/>
    <m/>
    <n v="117017"/>
    <n v="51791"/>
    <n v="148804"/>
    <n v="157320"/>
    <n v="277441"/>
    <n v="182751"/>
    <n v="82268"/>
    <n v="39768"/>
    <m/>
    <m/>
    <n v="0"/>
    <n v="0"/>
    <n v="24"/>
    <n v="12"/>
    <n v="34"/>
    <n v="34"/>
    <n v="69"/>
    <n v="52"/>
    <n v="22"/>
    <n v="10"/>
    <n v="0"/>
    <n v="0"/>
    <n v="0"/>
    <n v="0"/>
    <n v="4875.708333333333"/>
    <n v="4315.916666666667"/>
    <n v="4376.588235294118"/>
    <n v="4627.0588235294117"/>
    <n v="4020.8840579710145"/>
    <n v="3514.4423076923076"/>
    <n v="3739.4545454545455"/>
    <n v="3976.8"/>
    <n v="0"/>
    <n v="0"/>
    <n v="0"/>
    <n v="0"/>
    <n v="43881.375"/>
    <n v="38843.25"/>
    <n v="39389.294117647063"/>
    <n v="41643.529411764706"/>
    <n v="36187.956521739128"/>
    <n v="31629.98076923077"/>
    <n v="33655.090909090912"/>
    <n v="35791.200000000004"/>
    <n v="0"/>
    <n v="0"/>
    <n v="37611.179273092639"/>
    <n v="35771.494208144795"/>
    <n v="0"/>
    <n v="0"/>
    <n v="2"/>
    <n v="1"/>
    <n v="3"/>
    <n v="3"/>
    <n v="7"/>
    <n v="5"/>
    <n v="2"/>
    <n v="1"/>
    <n v="0"/>
    <n v="0"/>
    <n v="14"/>
    <n v="10"/>
    <n v="0"/>
    <n v="0"/>
    <n v="87762.75"/>
    <n v="38843.25"/>
    <n v="118167.88235294119"/>
    <n v="124930.58823529413"/>
    <n v="253315.69565217389"/>
    <n v="158149.90384615384"/>
    <n v="67310.181818181823"/>
    <n v="35791.200000000004"/>
    <n v="0"/>
    <n v="0"/>
    <n v="526556.50982329692"/>
    <n v="357714.94208144792"/>
  </r>
  <r>
    <x v="16"/>
    <s v="Mountwest Community &amp; Technical College"/>
    <m/>
    <n v="444954"/>
    <x v="9"/>
    <m/>
    <n v="5"/>
    <n v="4"/>
    <n v="4"/>
    <n v="3"/>
    <m/>
    <m/>
    <m/>
    <m/>
    <m/>
    <n v="12"/>
    <n v="12"/>
    <n v="5"/>
    <n v="5"/>
    <n v="1"/>
    <n v="1"/>
    <n v="1"/>
    <m/>
    <m/>
    <n v="13"/>
    <n v="15"/>
    <m/>
    <m/>
    <n v="2"/>
    <n v="2"/>
    <n v="2"/>
    <n v="2"/>
    <m/>
    <n v="4"/>
    <n v="3"/>
    <n v="4"/>
    <n v="4"/>
    <m/>
    <n v="1"/>
    <n v="2"/>
    <n v="2"/>
    <m/>
    <m/>
    <m/>
    <m/>
    <m/>
    <m/>
    <m/>
    <m/>
    <m/>
    <m/>
    <m/>
    <m/>
    <m/>
    <m/>
    <m/>
    <m/>
    <m/>
    <m/>
    <n v="651771"/>
    <n v="502902"/>
    <n v="1059147"/>
    <n v="1013375"/>
    <n v="734087"/>
    <n v="814047"/>
    <n v="431830"/>
    <n v="447094"/>
    <n v="0"/>
    <m/>
    <m/>
    <m/>
    <n v="85"/>
    <n v="66"/>
    <n v="181"/>
    <n v="169"/>
    <n v="163"/>
    <n v="181"/>
    <n v="100"/>
    <n v="102"/>
    <n v="0"/>
    <n v="0"/>
    <n v="0"/>
    <n v="0"/>
    <n v="7667.8941176470589"/>
    <n v="7619.727272727273"/>
    <n v="5851.6408839779006"/>
    <n v="5996.3017751479292"/>
    <n v="4503.6012269938647"/>
    <n v="4497.4972375690604"/>
    <n v="4318.3"/>
    <n v="4383.2745098039213"/>
    <n v="0"/>
    <n v="0"/>
    <n v="0"/>
    <n v="0"/>
    <n v="69011.047058823533"/>
    <n v="68577.545454545456"/>
    <n v="52664.767955801108"/>
    <n v="53966.715976331361"/>
    <n v="40532.411042944783"/>
    <n v="40477.475138121546"/>
    <n v="38864.700000000004"/>
    <n v="39449.470588235294"/>
    <n v="0"/>
    <n v="0"/>
    <n v="0"/>
    <n v="0"/>
    <n v="49080.509134903528"/>
    <n v="48426.119245600836"/>
    <n v="9"/>
    <n v="7"/>
    <n v="19"/>
    <n v="18"/>
    <n v="17"/>
    <n v="19"/>
    <n v="10"/>
    <n v="10"/>
    <n v="0"/>
    <n v="0"/>
    <n v="0"/>
    <n v="0"/>
    <n v="55"/>
    <n v="54"/>
    <n v="621099.42352941178"/>
    <n v="480042.81818181818"/>
    <n v="1000630.591160221"/>
    <n v="971400.88757396454"/>
    <n v="689050.98773006129"/>
    <n v="769072.02762430941"/>
    <n v="388647.00000000006"/>
    <n v="394494.70588235295"/>
    <n v="0"/>
    <n v="0"/>
    <n v="0"/>
    <n v="0"/>
    <n v="2699428.0024196939"/>
    <n v="2615010.4392624451"/>
  </r>
  <r>
    <x v="16"/>
    <s v="Southern West Virginia Community &amp; Technical College "/>
    <m/>
    <n v="237817"/>
    <x v="9"/>
    <m/>
    <n v="9"/>
    <n v="11"/>
    <n v="4"/>
    <n v="4"/>
    <m/>
    <m/>
    <n v="1"/>
    <n v="1"/>
    <m/>
    <n v="8"/>
    <n v="10"/>
    <m/>
    <n v="2"/>
    <m/>
    <m/>
    <n v="4"/>
    <n v="5"/>
    <m/>
    <n v="14"/>
    <n v="10"/>
    <n v="3"/>
    <n v="1"/>
    <m/>
    <m/>
    <n v="2"/>
    <n v="1"/>
    <m/>
    <n v="20"/>
    <n v="18"/>
    <n v="4"/>
    <n v="3"/>
    <m/>
    <m/>
    <n v="4"/>
    <n v="4"/>
    <m/>
    <n v="1"/>
    <m/>
    <m/>
    <m/>
    <m/>
    <m/>
    <m/>
    <m/>
    <m/>
    <m/>
    <m/>
    <m/>
    <m/>
    <m/>
    <m/>
    <m/>
    <m/>
    <n v="829409"/>
    <n v="935004"/>
    <n v="618919"/>
    <n v="880387"/>
    <n v="870941"/>
    <n v="527999"/>
    <n v="946926"/>
    <n v="939439"/>
    <n v="31533"/>
    <m/>
    <m/>
    <m/>
    <n v="133"/>
    <n v="151"/>
    <n v="120"/>
    <n v="170"/>
    <n v="180"/>
    <n v="112"/>
    <n v="268"/>
    <n v="240"/>
    <n v="9"/>
    <n v="0"/>
    <n v="0"/>
    <n v="0"/>
    <n v="6236.1578947368425"/>
    <n v="6192.0794701986752"/>
    <n v="5157.6583333333338"/>
    <n v="5178.7470588235292"/>
    <n v="4838.5611111111111"/>
    <n v="4714.2767857142853"/>
    <n v="3533.3059701492539"/>
    <n v="3914.3291666666669"/>
    <n v="3503.6666666666665"/>
    <n v="0"/>
    <n v="0"/>
    <n v="0"/>
    <n v="56125.42105263158"/>
    <n v="55728.715231788075"/>
    <n v="46418.925000000003"/>
    <n v="46608.723529411764"/>
    <n v="43547.05"/>
    <n v="42428.491071428565"/>
    <n v="31799.753731343284"/>
    <n v="35228.962500000001"/>
    <n v="31533"/>
    <n v="0"/>
    <n v="0"/>
    <n v="0"/>
    <n v="41785.176340735867"/>
    <n v="43912.481415225026"/>
    <n v="14"/>
    <n v="16"/>
    <n v="12"/>
    <n v="17"/>
    <n v="19"/>
    <n v="12"/>
    <n v="28"/>
    <n v="25"/>
    <n v="1"/>
    <n v="0"/>
    <n v="0"/>
    <n v="0"/>
    <n v="74"/>
    <n v="70"/>
    <n v="785755.89473684214"/>
    <n v="891659.44370860921"/>
    <n v="557027.10000000009"/>
    <n v="792348.29999999993"/>
    <n v="827393.95000000007"/>
    <n v="509141.89285714278"/>
    <n v="890393.10447761195"/>
    <n v="880724.0625"/>
    <n v="31533"/>
    <n v="0"/>
    <n v="0"/>
    <n v="0"/>
    <n v="3092103.0492144544"/>
    <n v="3073873.6990657519"/>
  </r>
  <r>
    <x v="16"/>
    <s v="West Virginia Northern Community College"/>
    <m/>
    <n v="238014"/>
    <x v="9"/>
    <m/>
    <n v="14"/>
    <n v="12"/>
    <m/>
    <m/>
    <m/>
    <m/>
    <m/>
    <m/>
    <m/>
    <n v="5"/>
    <n v="5"/>
    <m/>
    <m/>
    <m/>
    <m/>
    <m/>
    <m/>
    <m/>
    <n v="5"/>
    <n v="5"/>
    <m/>
    <m/>
    <m/>
    <m/>
    <m/>
    <m/>
    <m/>
    <n v="24"/>
    <n v="24"/>
    <m/>
    <m/>
    <m/>
    <m/>
    <n v="5"/>
    <n v="6"/>
    <m/>
    <m/>
    <m/>
    <m/>
    <m/>
    <m/>
    <m/>
    <m/>
    <m/>
    <m/>
    <m/>
    <m/>
    <m/>
    <m/>
    <m/>
    <m/>
    <m/>
    <m/>
    <n v="864920"/>
    <n v="744001"/>
    <n v="246704"/>
    <n v="247004"/>
    <n v="212621"/>
    <n v="212921"/>
    <n v="1100856"/>
    <n v="1196727"/>
    <m/>
    <m/>
    <m/>
    <m/>
    <n v="126"/>
    <n v="108"/>
    <n v="45"/>
    <n v="45"/>
    <n v="45"/>
    <n v="45"/>
    <n v="276"/>
    <n v="288"/>
    <n v="0"/>
    <n v="0"/>
    <n v="0"/>
    <n v="0"/>
    <n v="6864.4444444444443"/>
    <n v="6888.8981481481478"/>
    <n v="5482.3111111111111"/>
    <n v="5488.9777777777781"/>
    <n v="4724.9111111111115"/>
    <n v="4731.5777777777776"/>
    <n v="3988.608695652174"/>
    <n v="4155.302083333333"/>
    <n v="0"/>
    <n v="0"/>
    <n v="0"/>
    <n v="0"/>
    <n v="61780"/>
    <n v="62000.083333333328"/>
    <n v="49340.800000000003"/>
    <n v="49400.800000000003"/>
    <n v="42524.200000000004"/>
    <n v="42584.2"/>
    <n v="35897.478260869568"/>
    <n v="37397.71875"/>
    <n v="0"/>
    <n v="0"/>
    <n v="0"/>
    <n v="0"/>
    <n v="44627.771123872037"/>
    <n v="44728.030048076922"/>
    <n v="14"/>
    <n v="12"/>
    <n v="5"/>
    <n v="5"/>
    <n v="5"/>
    <n v="5"/>
    <n v="29"/>
    <n v="30"/>
    <n v="0"/>
    <n v="0"/>
    <n v="0"/>
    <n v="0"/>
    <n v="53"/>
    <n v="52"/>
    <n v="864920"/>
    <n v="744001"/>
    <n v="246704"/>
    <n v="247004"/>
    <n v="212621.00000000003"/>
    <n v="212921"/>
    <n v="1041026.8695652175"/>
    <n v="1121931.5625"/>
    <n v="0"/>
    <n v="0"/>
    <n v="0"/>
    <n v="0"/>
    <n v="2365271.8695652178"/>
    <n v="2325857.56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495" firstHeaderRow="1" firstDataRow="3" firstDataCol="1"/>
  <pivotFields count="138">
    <pivotField axis="axisRow" showAll="0" sortType="ascending">
      <items count="18">
        <item x="1"/>
        <item x="2"/>
        <item x="3"/>
        <item x="4"/>
        <item x="5"/>
        <item x="6"/>
        <item x="7"/>
        <item x="8"/>
        <item x="9"/>
        <item x="10"/>
        <item x="11"/>
        <item x="12"/>
        <item x="13"/>
        <item x="14"/>
        <item x="15"/>
        <item x="16"/>
        <item x="0"/>
        <item t="default"/>
      </items>
    </pivotField>
    <pivotField showAll="0"/>
    <pivotField showAll="0"/>
    <pivotField showAll="0"/>
    <pivotField axis="axisCol" showAll="0">
      <items count="17">
        <item x="1"/>
        <item x="2"/>
        <item x="3"/>
        <item x="4"/>
        <item x="5"/>
        <item x="6"/>
        <item x="12"/>
        <item x="8"/>
        <item x="7"/>
        <item x="9"/>
        <item x="14"/>
        <item x="10"/>
        <item x="11"/>
        <item x="13"/>
        <item x="0"/>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7">
        <item n="Four-Year" x="1"/>
        <item n="Two-Year" x="2"/>
        <item n="Technical" x="3"/>
        <item h="1" x="0"/>
        <item h="1" x="4"/>
        <item h="1" x="5"/>
        <item t="default"/>
      </items>
    </pivotField>
  </pivotFields>
  <rowFields count="2">
    <field x="0"/>
    <field x="-2"/>
  </rowFields>
  <rowItems count="492">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7"/>
    <field x="4"/>
  </colFields>
  <colItems count="16">
    <i>
      <x/>
      <x/>
    </i>
    <i r="1">
      <x v="1"/>
    </i>
    <i r="1">
      <x v="2"/>
    </i>
    <i r="1">
      <x v="3"/>
    </i>
    <i r="1">
      <x v="4"/>
    </i>
    <i r="1">
      <x v="5"/>
    </i>
    <i t="default">
      <x/>
    </i>
    <i>
      <x v="1"/>
      <x v="6"/>
    </i>
    <i r="1">
      <x v="7"/>
    </i>
    <i r="1">
      <x v="8"/>
    </i>
    <i r="1">
      <x v="9"/>
    </i>
    <i r="1">
      <x v="10"/>
    </i>
    <i t="default">
      <x v="1"/>
    </i>
    <i>
      <x v="2"/>
      <x v="11"/>
    </i>
    <i r="1">
      <x v="12"/>
    </i>
    <i t="default">
      <x v="2"/>
    </i>
  </colItems>
  <dataFields count="28">
    <dataField name=" Old # Prof Tot" fld="109" baseField="0" baseItem="0" numFmtId="164"/>
    <dataField name=" Old 9mEqv Outlay Prof" fld="123" baseField="0" baseItem="0" numFmtId="164"/>
    <dataField name=" New # Prof Tot" fld="110" baseField="0" baseItem="0" numFmtId="164"/>
    <dataField name=" New 9mEqv Outlay Prof" fld="124" baseField="0" baseItem="0" numFmtId="164"/>
    <dataField name=" Old # Asc Tot" fld="111" baseField="0" baseItem="0" numFmtId="164"/>
    <dataField name=" Old 9mEqv Outlay Asc" fld="125" baseField="0" baseItem="0" numFmtId="164"/>
    <dataField name=" New # Asc Tot" fld="112" baseField="0" baseItem="0" numFmtId="164"/>
    <dataField name=" New 9mEqv Outlay Asc" fld="126" baseField="0" baseItem="0" numFmtId="164"/>
    <dataField name=" Old # Ast Tot" fld="113" baseField="0" baseItem="0" numFmtId="164"/>
    <dataField name=" Old 9mEqv Outlay Ast" fld="127" baseField="0" baseItem="0" numFmtId="164"/>
    <dataField name=" New # Ast Tot" fld="114" baseField="0" baseItem="0" numFmtId="164"/>
    <dataField name=" New 9mEqv Outlay Ast" fld="128" baseField="0" baseItem="0" numFmtId="164"/>
    <dataField name=" Old # Inst Tot" fld="115" baseField="0" baseItem="0" numFmtId="164"/>
    <dataField name=" Old 9mEqv Outlay Inst" fld="129" baseField="0" baseItem="0" numFmtId="164"/>
    <dataField name=" New # Inst Tot" fld="116" baseField="0" baseItem="0" numFmtId="164"/>
    <dataField name=" New 9mEqv Outlay Inst" fld="130" baseField="0" baseItem="0" numFmtId="164"/>
    <dataField name=" Old # Oth Tot" fld="117" baseField="0" baseItem="0" numFmtId="164"/>
    <dataField name=" Old 9mEqv Outlay Oth" fld="131" baseField="0" baseItem="0" numFmtId="164"/>
    <dataField name=" New # Oth Tot" fld="118" baseField="0" baseItem="0" numFmtId="164"/>
    <dataField name=" New 9mEqv Outlay Oth" fld="132" baseField="0" baseItem="0" numFmtId="164"/>
    <dataField name=" Old # SR Tot" fld="119" baseField="0" baseItem="0" numFmtId="164"/>
    <dataField name=" Old 9mEqv Outlay SR" fld="133" baseField="0" baseItem="0" numFmtId="164"/>
    <dataField name=" New # SR Tot" fld="120" baseField="0" baseItem="0" numFmtId="164"/>
    <dataField name=" New 9mEqv Outlay SR" fld="134" baseField="0" baseItem="0" numFmtId="164"/>
    <dataField name=" Old # AR Tot" fld="121" baseField="0" baseItem="0" numFmtId="164"/>
    <dataField name=" Old 9mEqv Outlay AR" fld="135" baseField="0" baseItem="0" numFmtId="164"/>
    <dataField name=" New # AR Tot" fld="122" baseField="0" baseItem="0" numFmtId="164"/>
    <dataField name=" New 9mEqv Outlay AR" fld="136" baseField="0" baseItem="0" numFmtId="164"/>
  </dataFields>
  <formats count="172">
    <format dxfId="212">
      <pivotArea type="all" dataOnly="0" outline="0" fieldPosition="0"/>
    </format>
    <format dxfId="211">
      <pivotArea type="all" dataOnly="0" outline="0" fieldPosition="0"/>
    </format>
    <format dxfId="210">
      <pivotArea collapsedLevelsAreSubtotals="1" fieldPosition="0">
        <references count="1">
          <reference field="0" count="1">
            <x v="9"/>
          </reference>
        </references>
      </pivotArea>
    </format>
    <format dxfId="209">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9"/>
          </reference>
        </references>
      </pivotArea>
    </format>
    <format dxfId="208">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207">
      <pivotArea dataOnly="0" outline="0" fieldPosition="0">
        <references count="1">
          <reference field="4294967294" count="1">
            <x v="5"/>
          </reference>
        </references>
      </pivotArea>
    </format>
    <format dxfId="206">
      <pivotArea outline="0" collapsedLevelsAreSubtotals="1" fieldPosition="0"/>
    </format>
    <format dxfId="205">
      <pivotArea field="137" type="button" dataOnly="0" labelOnly="1" outline="0" axis="axisCol" fieldPosition="0"/>
    </format>
    <format dxfId="204">
      <pivotArea field="4" type="button" dataOnly="0" labelOnly="1" outline="0" axis="axisCol" fieldPosition="1"/>
    </format>
    <format dxfId="203">
      <pivotArea type="topRight" dataOnly="0" labelOnly="1" outline="0" fieldPosition="0"/>
    </format>
    <format dxfId="202">
      <pivotArea dataOnly="0" labelOnly="1" fieldPosition="0">
        <references count="1">
          <reference field="137" count="0"/>
        </references>
      </pivotArea>
    </format>
    <format dxfId="201">
      <pivotArea dataOnly="0" labelOnly="1" fieldPosition="0">
        <references count="1">
          <reference field="137" count="0" defaultSubtotal="1"/>
        </references>
      </pivotArea>
    </format>
    <format dxfId="200">
      <pivotArea dataOnly="0" labelOnly="1" fieldPosition="0">
        <references count="2">
          <reference field="4" count="6">
            <x v="0"/>
            <x v="1"/>
            <x v="2"/>
            <x v="3"/>
            <x v="4"/>
            <x v="5"/>
          </reference>
          <reference field="137" count="1" selected="0">
            <x v="0"/>
          </reference>
        </references>
      </pivotArea>
    </format>
    <format dxfId="199">
      <pivotArea dataOnly="0" labelOnly="1" fieldPosition="0">
        <references count="2">
          <reference field="4" count="5">
            <x v="6"/>
            <x v="7"/>
            <x v="8"/>
            <x v="9"/>
            <x v="10"/>
          </reference>
          <reference field="137" count="1" selected="0">
            <x v="1"/>
          </reference>
        </references>
      </pivotArea>
    </format>
    <format dxfId="198">
      <pivotArea dataOnly="0" labelOnly="1" fieldPosition="0">
        <references count="2">
          <reference field="4" count="2">
            <x v="11"/>
            <x v="12"/>
          </reference>
          <reference field="137" count="1" selected="0">
            <x v="2"/>
          </reference>
        </references>
      </pivotArea>
    </format>
    <format dxfId="197">
      <pivotArea dataOnly="0" outline="0" fieldPosition="0">
        <references count="1">
          <reference field="4294967294" count="1">
            <x v="27"/>
          </reference>
        </references>
      </pivotArea>
    </format>
    <format dxfId="196">
      <pivotArea field="0" dataOnly="0" labelOnly="1" grandRow="1" outline="0" axis="axisRow" fieldPosition="0">
        <references count="1">
          <reference field="4294967294" count="1" selected="0">
            <x v="0"/>
          </reference>
        </references>
      </pivotArea>
    </format>
    <format dxfId="195">
      <pivotArea field="0" dataOnly="0" labelOnly="1" grandRow="1" outline="0" axis="axisRow" fieldPosition="0">
        <references count="1">
          <reference field="4294967294" count="1" selected="0">
            <x v="1"/>
          </reference>
        </references>
      </pivotArea>
    </format>
    <format dxfId="194">
      <pivotArea field="0" dataOnly="0" labelOnly="1" grandRow="1" outline="0" axis="axisRow" fieldPosition="0">
        <references count="1">
          <reference field="4294967294" count="1" selected="0">
            <x v="2"/>
          </reference>
        </references>
      </pivotArea>
    </format>
    <format dxfId="193">
      <pivotArea field="0" dataOnly="0" labelOnly="1" grandRow="1" outline="0" axis="axisRow" fieldPosition="0">
        <references count="1">
          <reference field="4294967294" count="1" selected="0">
            <x v="3"/>
          </reference>
        </references>
      </pivotArea>
    </format>
    <format dxfId="192">
      <pivotArea field="0" dataOnly="0" labelOnly="1" grandRow="1" outline="0" axis="axisRow" fieldPosition="0">
        <references count="1">
          <reference field="4294967294" count="1" selected="0">
            <x v="4"/>
          </reference>
        </references>
      </pivotArea>
    </format>
    <format dxfId="191">
      <pivotArea field="0" dataOnly="0" labelOnly="1" grandRow="1" outline="0" axis="axisRow" fieldPosition="0">
        <references count="1">
          <reference field="4294967294" count="1" selected="0">
            <x v="5"/>
          </reference>
        </references>
      </pivotArea>
    </format>
    <format dxfId="190">
      <pivotArea field="0" dataOnly="0" labelOnly="1" grandRow="1" outline="0" axis="axisRow" fieldPosition="0">
        <references count="1">
          <reference field="4294967294" count="1" selected="0">
            <x v="6"/>
          </reference>
        </references>
      </pivotArea>
    </format>
    <format dxfId="189">
      <pivotArea field="0" dataOnly="0" labelOnly="1" grandRow="1" outline="0" axis="axisRow" fieldPosition="0">
        <references count="1">
          <reference field="4294967294" count="1" selected="0">
            <x v="7"/>
          </reference>
        </references>
      </pivotArea>
    </format>
    <format dxfId="188">
      <pivotArea field="0" dataOnly="0" labelOnly="1" grandRow="1" outline="0" axis="axisRow" fieldPosition="0">
        <references count="1">
          <reference field="4294967294" count="1" selected="0">
            <x v="8"/>
          </reference>
        </references>
      </pivotArea>
    </format>
    <format dxfId="187">
      <pivotArea field="0" dataOnly="0" labelOnly="1" grandRow="1" outline="0" axis="axisRow" fieldPosition="0">
        <references count="1">
          <reference field="4294967294" count="1" selected="0">
            <x v="9"/>
          </reference>
        </references>
      </pivotArea>
    </format>
    <format dxfId="186">
      <pivotArea field="0" dataOnly="0" labelOnly="1" grandRow="1" outline="0" axis="axisRow" fieldPosition="0">
        <references count="1">
          <reference field="4294967294" count="1" selected="0">
            <x v="10"/>
          </reference>
        </references>
      </pivotArea>
    </format>
    <format dxfId="185">
      <pivotArea field="0" dataOnly="0" labelOnly="1" grandRow="1" outline="0" axis="axisRow" fieldPosition="0">
        <references count="1">
          <reference field="4294967294" count="1" selected="0">
            <x v="11"/>
          </reference>
        </references>
      </pivotArea>
    </format>
    <format dxfId="184">
      <pivotArea field="0" dataOnly="0" labelOnly="1" grandRow="1" outline="0" axis="axisRow" fieldPosition="0">
        <references count="1">
          <reference field="4294967294" count="1" selected="0">
            <x v="12"/>
          </reference>
        </references>
      </pivotArea>
    </format>
    <format dxfId="183">
      <pivotArea field="0" dataOnly="0" labelOnly="1" grandRow="1" outline="0" axis="axisRow" fieldPosition="0">
        <references count="1">
          <reference field="4294967294" count="1" selected="0">
            <x v="13"/>
          </reference>
        </references>
      </pivotArea>
    </format>
    <format dxfId="182">
      <pivotArea field="0" dataOnly="0" labelOnly="1" grandRow="1" outline="0" axis="axisRow" fieldPosition="0">
        <references count="1">
          <reference field="4294967294" count="1" selected="0">
            <x v="14"/>
          </reference>
        </references>
      </pivotArea>
    </format>
    <format dxfId="181">
      <pivotArea field="0" dataOnly="0" labelOnly="1" grandRow="1" outline="0" axis="axisRow" fieldPosition="0">
        <references count="1">
          <reference field="4294967294" count="1" selected="0">
            <x v="15"/>
          </reference>
        </references>
      </pivotArea>
    </format>
    <format dxfId="180">
      <pivotArea field="0" dataOnly="0" labelOnly="1" grandRow="1" outline="0" axis="axisRow" fieldPosition="0">
        <references count="1">
          <reference field="4294967294" count="1" selected="0">
            <x v="16"/>
          </reference>
        </references>
      </pivotArea>
    </format>
    <format dxfId="179">
      <pivotArea field="0" dataOnly="0" labelOnly="1" grandRow="1" outline="0" axis="axisRow" fieldPosition="0">
        <references count="1">
          <reference field="4294967294" count="1" selected="0">
            <x v="17"/>
          </reference>
        </references>
      </pivotArea>
    </format>
    <format dxfId="178">
      <pivotArea field="0" dataOnly="0" labelOnly="1" grandRow="1" outline="0" axis="axisRow" fieldPosition="0">
        <references count="1">
          <reference field="4294967294" count="1" selected="0">
            <x v="18"/>
          </reference>
        </references>
      </pivotArea>
    </format>
    <format dxfId="177">
      <pivotArea field="0" dataOnly="0" labelOnly="1" grandRow="1" outline="0" axis="axisRow" fieldPosition="0">
        <references count="1">
          <reference field="4294967294" count="1" selected="0">
            <x v="19"/>
          </reference>
        </references>
      </pivotArea>
    </format>
    <format dxfId="176">
      <pivotArea field="0" dataOnly="0" labelOnly="1" grandRow="1" outline="0" axis="axisRow" fieldPosition="0">
        <references count="1">
          <reference field="4294967294" count="1" selected="0">
            <x v="20"/>
          </reference>
        </references>
      </pivotArea>
    </format>
    <format dxfId="175">
      <pivotArea field="0" dataOnly="0" labelOnly="1" grandRow="1" outline="0" axis="axisRow" fieldPosition="0">
        <references count="1">
          <reference field="4294967294" count="1" selected="0">
            <x v="21"/>
          </reference>
        </references>
      </pivotArea>
    </format>
    <format dxfId="174">
      <pivotArea field="0" dataOnly="0" labelOnly="1" grandRow="1" outline="0" axis="axisRow" fieldPosition="0">
        <references count="1">
          <reference field="4294967294" count="1" selected="0">
            <x v="22"/>
          </reference>
        </references>
      </pivotArea>
    </format>
    <format dxfId="173">
      <pivotArea field="0" dataOnly="0" labelOnly="1" grandRow="1" outline="0" axis="axisRow" fieldPosition="0">
        <references count="1">
          <reference field="4294967294" count="1" selected="0">
            <x v="23"/>
          </reference>
        </references>
      </pivotArea>
    </format>
    <format dxfId="172">
      <pivotArea field="0" dataOnly="0" labelOnly="1" grandRow="1" outline="0" axis="axisRow" fieldPosition="0">
        <references count="1">
          <reference field="4294967294" count="1" selected="0">
            <x v="24"/>
          </reference>
        </references>
      </pivotArea>
    </format>
    <format dxfId="171">
      <pivotArea field="0" dataOnly="0" labelOnly="1" grandRow="1" outline="0" axis="axisRow" fieldPosition="0">
        <references count="1">
          <reference field="4294967294" count="1" selected="0">
            <x v="25"/>
          </reference>
        </references>
      </pivotArea>
    </format>
    <format dxfId="170">
      <pivotArea field="0" dataOnly="0" labelOnly="1" grandRow="1" outline="0" axis="axisRow" fieldPosition="0">
        <references count="1">
          <reference field="4294967294" count="1" selected="0">
            <x v="26"/>
          </reference>
        </references>
      </pivotArea>
    </format>
    <format dxfId="169">
      <pivotArea field="0" dataOnly="0" labelOnly="1" grandRow="1" outline="0" axis="axisRow" fieldPosition="0">
        <references count="1">
          <reference field="4294967294" count="1" selected="0">
            <x v="27"/>
          </reference>
        </references>
      </pivotArea>
    </format>
    <format dxfId="168">
      <pivotArea field="0" dataOnly="0" grandRow="1" axis="axisRow" fieldPosition="0">
        <references count="1">
          <reference field="4294967294" count="1" selected="0">
            <x v="1"/>
          </reference>
        </references>
      </pivotArea>
    </format>
    <format dxfId="167">
      <pivotArea field="0" dataOnly="0" grandRow="1" axis="axisRow" fieldPosition="0">
        <references count="1">
          <reference field="4294967294" count="1" selected="0">
            <x v="3"/>
          </reference>
        </references>
      </pivotArea>
    </format>
    <format dxfId="166">
      <pivotArea field="0" dataOnly="0" grandRow="1" axis="axisRow" fieldPosition="0">
        <references count="1">
          <reference field="4294967294" count="1" selected="0">
            <x v="5"/>
          </reference>
        </references>
      </pivotArea>
    </format>
    <format dxfId="165">
      <pivotArea field="0" dataOnly="0" grandRow="1" axis="axisRow" fieldPosition="0">
        <references count="1">
          <reference field="4294967294" count="1" selected="0">
            <x v="6"/>
          </reference>
        </references>
      </pivotArea>
    </format>
    <format dxfId="164">
      <pivotArea field="0" dataOnly="0" grandRow="1" axis="axisRow" fieldPosition="0">
        <references count="1">
          <reference field="4294967294" count="1" selected="0">
            <x v="7"/>
          </reference>
        </references>
      </pivotArea>
    </format>
    <format dxfId="163">
      <pivotArea field="0" grandRow="1" outline="0" collapsedLevelsAreSubtotals="1" axis="axisRow" fieldPosition="0">
        <references count="1">
          <reference field="4294967294" count="7" selected="0">
            <x v="6"/>
            <x v="7"/>
            <x v="8"/>
            <x v="9"/>
            <x v="10"/>
            <x v="11"/>
            <x v="12"/>
          </reference>
        </references>
      </pivotArea>
    </format>
    <format dxfId="162">
      <pivotArea field="0" grandRow="1" outline="0" collapsedLevelsAreSubtotals="1" axis="axisRow" fieldPosition="0">
        <references count="1">
          <reference field="4294967294" count="1" selected="0">
            <x v="7"/>
          </reference>
        </references>
      </pivotArea>
    </format>
    <format dxfId="161">
      <pivotArea field="0" dataOnly="0" labelOnly="1" grandRow="1" outline="0" axis="axisRow" fieldPosition="0">
        <references count="1">
          <reference field="4294967294" count="1" selected="0">
            <x v="0"/>
          </reference>
        </references>
      </pivotArea>
    </format>
    <format dxfId="160">
      <pivotArea field="0" dataOnly="0" labelOnly="1" grandRow="1" outline="0" axis="axisRow" fieldPosition="0">
        <references count="1">
          <reference field="4294967294" count="1" selected="0">
            <x v="1"/>
          </reference>
        </references>
      </pivotArea>
    </format>
    <format dxfId="159">
      <pivotArea field="0" dataOnly="0" labelOnly="1" grandRow="1" outline="0" axis="axisRow" fieldPosition="0">
        <references count="1">
          <reference field="4294967294" count="1" selected="0">
            <x v="2"/>
          </reference>
        </references>
      </pivotArea>
    </format>
    <format dxfId="158">
      <pivotArea field="0" dataOnly="0" labelOnly="1" grandRow="1" outline="0" axis="axisRow" fieldPosition="0">
        <references count="1">
          <reference field="4294967294" count="1" selected="0">
            <x v="3"/>
          </reference>
        </references>
      </pivotArea>
    </format>
    <format dxfId="157">
      <pivotArea field="0" dataOnly="0" labelOnly="1" grandRow="1" outline="0" axis="axisRow" fieldPosition="0">
        <references count="1">
          <reference field="4294967294" count="1" selected="0">
            <x v="4"/>
          </reference>
        </references>
      </pivotArea>
    </format>
    <format dxfId="156">
      <pivotArea field="0" dataOnly="0" labelOnly="1" grandRow="1" outline="0" axis="axisRow" fieldPosition="0">
        <references count="1">
          <reference field="4294967294" count="1" selected="0">
            <x v="5"/>
          </reference>
        </references>
      </pivotArea>
    </format>
    <format dxfId="155">
      <pivotArea field="0" dataOnly="0" labelOnly="1" grandRow="1" outline="0" axis="axisRow" fieldPosition="0">
        <references count="1">
          <reference field="4294967294" count="1" selected="0">
            <x v="6"/>
          </reference>
        </references>
      </pivotArea>
    </format>
    <format dxfId="154">
      <pivotArea field="0" dataOnly="0" labelOnly="1" grandRow="1" outline="0" axis="axisRow" fieldPosition="0">
        <references count="1">
          <reference field="4294967294" count="1" selected="0">
            <x v="7"/>
          </reference>
        </references>
      </pivotArea>
    </format>
    <format dxfId="153">
      <pivotArea field="0" dataOnly="0" labelOnly="1" grandRow="1" outline="0" axis="axisRow" fieldPosition="0">
        <references count="1">
          <reference field="4294967294" count="1" selected="0">
            <x v="8"/>
          </reference>
        </references>
      </pivotArea>
    </format>
    <format dxfId="152">
      <pivotArea field="0" dataOnly="0" labelOnly="1" grandRow="1" outline="0" axis="axisRow" fieldPosition="0">
        <references count="1">
          <reference field="4294967294" count="1" selected="0">
            <x v="9"/>
          </reference>
        </references>
      </pivotArea>
    </format>
    <format dxfId="151">
      <pivotArea field="0" dataOnly="0" labelOnly="1" grandRow="1" outline="0" axis="axisRow" fieldPosition="0">
        <references count="1">
          <reference field="4294967294" count="1" selected="0">
            <x v="10"/>
          </reference>
        </references>
      </pivotArea>
    </format>
    <format dxfId="150">
      <pivotArea field="0" dataOnly="0" labelOnly="1" grandRow="1" outline="0" axis="axisRow" fieldPosition="0">
        <references count="1">
          <reference field="4294967294" count="1" selected="0">
            <x v="11"/>
          </reference>
        </references>
      </pivotArea>
    </format>
    <format dxfId="149">
      <pivotArea field="0" dataOnly="0" labelOnly="1" grandRow="1" outline="0" axis="axisRow" fieldPosition="0">
        <references count="1">
          <reference field="4294967294" count="1" selected="0">
            <x v="12"/>
          </reference>
        </references>
      </pivotArea>
    </format>
    <format dxfId="148">
      <pivotArea field="0" dataOnly="0" labelOnly="1" grandRow="1" outline="0" axis="axisRow" fieldPosition="0">
        <references count="1">
          <reference field="4294967294" count="1" selected="0">
            <x v="13"/>
          </reference>
        </references>
      </pivotArea>
    </format>
    <format dxfId="147">
      <pivotArea field="0" dataOnly="0" labelOnly="1" grandRow="1" outline="0" axis="axisRow" fieldPosition="0">
        <references count="1">
          <reference field="4294967294" count="1" selected="0">
            <x v="14"/>
          </reference>
        </references>
      </pivotArea>
    </format>
    <format dxfId="146">
      <pivotArea field="0" dataOnly="0" labelOnly="1" grandRow="1" outline="0" axis="axisRow" fieldPosition="0">
        <references count="1">
          <reference field="4294967294" count="1" selected="0">
            <x v="15"/>
          </reference>
        </references>
      </pivotArea>
    </format>
    <format dxfId="145">
      <pivotArea field="0" dataOnly="0" labelOnly="1" grandRow="1" outline="0" axis="axisRow" fieldPosition="0">
        <references count="1">
          <reference field="4294967294" count="1" selected="0">
            <x v="16"/>
          </reference>
        </references>
      </pivotArea>
    </format>
    <format dxfId="144">
      <pivotArea field="0" dataOnly="0" labelOnly="1" grandRow="1" outline="0" axis="axisRow" fieldPosition="0">
        <references count="1">
          <reference field="4294967294" count="1" selected="0">
            <x v="17"/>
          </reference>
        </references>
      </pivotArea>
    </format>
    <format dxfId="143">
      <pivotArea field="0" dataOnly="0" labelOnly="1" grandRow="1" outline="0" axis="axisRow" fieldPosition="0">
        <references count="1">
          <reference field="4294967294" count="1" selected="0">
            <x v="18"/>
          </reference>
        </references>
      </pivotArea>
    </format>
    <format dxfId="142">
      <pivotArea field="0" dataOnly="0" labelOnly="1" grandRow="1" outline="0" axis="axisRow" fieldPosition="0">
        <references count="1">
          <reference field="4294967294" count="1" selected="0">
            <x v="19"/>
          </reference>
        </references>
      </pivotArea>
    </format>
    <format dxfId="141">
      <pivotArea field="0" dataOnly="0" labelOnly="1" grandRow="1" outline="0" axis="axisRow" fieldPosition="0">
        <references count="1">
          <reference field="4294967294" count="1" selected="0">
            <x v="20"/>
          </reference>
        </references>
      </pivotArea>
    </format>
    <format dxfId="140">
      <pivotArea field="0" dataOnly="0" labelOnly="1" grandRow="1" outline="0" axis="axisRow" fieldPosition="0">
        <references count="1">
          <reference field="4294967294" count="1" selected="0">
            <x v="21"/>
          </reference>
        </references>
      </pivotArea>
    </format>
    <format dxfId="139">
      <pivotArea field="0" dataOnly="0" labelOnly="1" grandRow="1" outline="0" axis="axisRow" fieldPosition="0">
        <references count="1">
          <reference field="4294967294" count="1" selected="0">
            <x v="22"/>
          </reference>
        </references>
      </pivotArea>
    </format>
    <format dxfId="138">
      <pivotArea field="0" dataOnly="0" labelOnly="1" grandRow="1" outline="0" axis="axisRow" fieldPosition="0">
        <references count="1">
          <reference field="4294967294" count="1" selected="0">
            <x v="23"/>
          </reference>
        </references>
      </pivotArea>
    </format>
    <format dxfId="137">
      <pivotArea field="0" dataOnly="0" labelOnly="1" grandRow="1" outline="0" axis="axisRow" fieldPosition="0">
        <references count="1">
          <reference field="4294967294" count="1" selected="0">
            <x v="24"/>
          </reference>
        </references>
      </pivotArea>
    </format>
    <format dxfId="136">
      <pivotArea field="0" dataOnly="0" labelOnly="1" grandRow="1" outline="0" axis="axisRow" fieldPosition="0">
        <references count="1">
          <reference field="4294967294" count="1" selected="0">
            <x v="25"/>
          </reference>
        </references>
      </pivotArea>
    </format>
    <format dxfId="135">
      <pivotArea field="0" dataOnly="0" labelOnly="1" grandRow="1" outline="0" axis="axisRow" fieldPosition="0">
        <references count="1">
          <reference field="4294967294" count="1" selected="0">
            <x v="26"/>
          </reference>
        </references>
      </pivotArea>
    </format>
    <format dxfId="134">
      <pivotArea field="0" dataOnly="0" labelOnly="1" grandRow="1" outline="0" axis="axisRow" fieldPosition="0">
        <references count="1">
          <reference field="4294967294" count="1" selected="0">
            <x v="27"/>
          </reference>
        </references>
      </pivotArea>
    </format>
    <format dxfId="133">
      <pivotArea field="0" dataOnly="0" grandRow="1" axis="axisRow" fieldPosition="0">
        <references count="1">
          <reference field="4294967294" count="1" selected="0">
            <x v="9"/>
          </reference>
        </references>
      </pivotArea>
    </format>
    <format dxfId="132">
      <pivotArea field="0" dataOnly="0" grandRow="1" axis="axisRow" fieldPosition="0">
        <references count="1">
          <reference field="4294967294" count="1" selected="0">
            <x v="11"/>
          </reference>
        </references>
      </pivotArea>
    </format>
    <format dxfId="131">
      <pivotArea field="0" dataOnly="0" grandRow="1" axis="axisRow" fieldPosition="0">
        <references count="1">
          <reference field="4294967294" count="1" selected="0">
            <x v="13"/>
          </reference>
        </references>
      </pivotArea>
    </format>
    <format dxfId="130">
      <pivotArea field="0" dataOnly="0" grandRow="1" axis="axisRow" fieldPosition="0">
        <references count="1">
          <reference field="4294967294" count="1" selected="0">
            <x v="15"/>
          </reference>
        </references>
      </pivotArea>
    </format>
    <format dxfId="129">
      <pivotArea field="0" dataOnly="0" grandRow="1" axis="axisRow" fieldPosition="0">
        <references count="1">
          <reference field="4294967294" count="1" selected="0">
            <x v="17"/>
          </reference>
        </references>
      </pivotArea>
    </format>
    <format dxfId="128">
      <pivotArea field="0" dataOnly="0" grandRow="1" axis="axisRow" fieldPosition="0">
        <references count="1">
          <reference field="4294967294" count="1" selected="0">
            <x v="19"/>
          </reference>
        </references>
      </pivotArea>
    </format>
    <format dxfId="127">
      <pivotArea field="0" dataOnly="0" grandRow="1" axis="axisRow" fieldPosition="0">
        <references count="1">
          <reference field="4294967294" count="1" selected="0">
            <x v="21"/>
          </reference>
        </references>
      </pivotArea>
    </format>
    <format dxfId="126">
      <pivotArea field="0" dataOnly="0" grandRow="1" axis="axisRow" fieldPosition="0">
        <references count="1">
          <reference field="4294967294" count="1" selected="0">
            <x v="23"/>
          </reference>
        </references>
      </pivotArea>
    </format>
    <format dxfId="125">
      <pivotArea field="0" dataOnly="0" grandRow="1" axis="axisRow" fieldPosition="0">
        <references count="1">
          <reference field="4294967294" count="1" selected="0">
            <x v="25"/>
          </reference>
        </references>
      </pivotArea>
    </format>
    <format dxfId="124">
      <pivotArea field="0" dataOnly="0" grandRow="1" axis="axisRow" fieldPosition="0">
        <references count="1">
          <reference field="4294967294" count="1" selected="0">
            <x v="27"/>
          </reference>
        </references>
      </pivotArea>
    </format>
    <format dxfId="123">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122">
      <pivotArea collapsedLevelsAreSubtotals="1" fieldPosition="0">
        <references count="2">
          <reference field="4294967294" count="1">
            <x v="1"/>
          </reference>
          <reference field="0" count="1" selected="0">
            <x v="0"/>
          </reference>
        </references>
      </pivotArea>
    </format>
    <format dxfId="121">
      <pivotArea dataOnly="0" labelOnly="1" outline="0" fieldPosition="0">
        <references count="2">
          <reference field="4294967294" count="1">
            <x v="1"/>
          </reference>
          <reference field="0" count="1" selected="0">
            <x v="0"/>
          </reference>
        </references>
      </pivotArea>
    </format>
    <format dxfId="120">
      <pivotArea field="0" dataOnly="0" labelOnly="1" grandRow="1" outline="0" axis="axisRow" fieldPosition="0">
        <references count="1">
          <reference field="4294967294" count="1" selected="0">
            <x v="0"/>
          </reference>
        </references>
      </pivotArea>
    </format>
    <format dxfId="119">
      <pivotArea field="0" dataOnly="0" labelOnly="1" grandRow="1" outline="0" axis="axisRow" fieldPosition="0">
        <references count="1">
          <reference field="4294967294" count="1" selected="0">
            <x v="1"/>
          </reference>
        </references>
      </pivotArea>
    </format>
    <format dxfId="118">
      <pivotArea field="0" dataOnly="0" labelOnly="1" grandRow="1" outline="0" axis="axisRow" fieldPosition="0">
        <references count="1">
          <reference field="4294967294" count="1" selected="0">
            <x v="2"/>
          </reference>
        </references>
      </pivotArea>
    </format>
    <format dxfId="117">
      <pivotArea field="0" dataOnly="0" labelOnly="1" grandRow="1" outline="0" axis="axisRow" fieldPosition="0">
        <references count="1">
          <reference field="4294967294" count="1" selected="0">
            <x v="3"/>
          </reference>
        </references>
      </pivotArea>
    </format>
    <format dxfId="116">
      <pivotArea field="0" dataOnly="0" labelOnly="1" grandRow="1" outline="0" axis="axisRow" fieldPosition="0">
        <references count="1">
          <reference field="4294967294" count="1" selected="0">
            <x v="4"/>
          </reference>
        </references>
      </pivotArea>
    </format>
    <format dxfId="115">
      <pivotArea field="0" dataOnly="0" labelOnly="1" grandRow="1" outline="0" axis="axisRow" fieldPosition="0">
        <references count="1">
          <reference field="4294967294" count="1" selected="0">
            <x v="5"/>
          </reference>
        </references>
      </pivotArea>
    </format>
    <format dxfId="114">
      <pivotArea field="0" dataOnly="0" labelOnly="1" grandRow="1" outline="0" axis="axisRow" fieldPosition="0">
        <references count="1">
          <reference field="4294967294" count="1" selected="0">
            <x v="6"/>
          </reference>
        </references>
      </pivotArea>
    </format>
    <format dxfId="113">
      <pivotArea field="0" dataOnly="0" labelOnly="1" grandRow="1" outline="0" axis="axisRow" fieldPosition="0">
        <references count="1">
          <reference field="4294967294" count="1" selected="0">
            <x v="7"/>
          </reference>
        </references>
      </pivotArea>
    </format>
    <format dxfId="112">
      <pivotArea field="0" dataOnly="0" labelOnly="1" grandRow="1" outline="0" axis="axisRow" fieldPosition="0">
        <references count="1">
          <reference field="4294967294" count="1" selected="0">
            <x v="8"/>
          </reference>
        </references>
      </pivotArea>
    </format>
    <format dxfId="111">
      <pivotArea field="0" dataOnly="0" labelOnly="1" grandRow="1" outline="0" axis="axisRow" fieldPosition="0">
        <references count="1">
          <reference field="4294967294" count="1" selected="0">
            <x v="9"/>
          </reference>
        </references>
      </pivotArea>
    </format>
    <format dxfId="110">
      <pivotArea field="0" dataOnly="0" labelOnly="1" grandRow="1" outline="0" axis="axisRow" fieldPosition="0">
        <references count="1">
          <reference field="4294967294" count="1" selected="0">
            <x v="10"/>
          </reference>
        </references>
      </pivotArea>
    </format>
    <format dxfId="109">
      <pivotArea field="0" dataOnly="0" labelOnly="1" grandRow="1" outline="0" axis="axisRow" fieldPosition="0">
        <references count="1">
          <reference field="4294967294" count="1" selected="0">
            <x v="11"/>
          </reference>
        </references>
      </pivotArea>
    </format>
    <format dxfId="108">
      <pivotArea field="0" dataOnly="0" labelOnly="1" grandRow="1" outline="0" axis="axisRow" fieldPosition="0">
        <references count="1">
          <reference field="4294967294" count="1" selected="0">
            <x v="12"/>
          </reference>
        </references>
      </pivotArea>
    </format>
    <format dxfId="107">
      <pivotArea field="0" dataOnly="0" labelOnly="1" grandRow="1" outline="0" axis="axisRow" fieldPosition="0">
        <references count="1">
          <reference field="4294967294" count="1" selected="0">
            <x v="13"/>
          </reference>
        </references>
      </pivotArea>
    </format>
    <format dxfId="106">
      <pivotArea field="0" dataOnly="0" labelOnly="1" grandRow="1" outline="0" axis="axisRow" fieldPosition="0">
        <references count="1">
          <reference field="4294967294" count="1" selected="0">
            <x v="14"/>
          </reference>
        </references>
      </pivotArea>
    </format>
    <format dxfId="105">
      <pivotArea field="0" dataOnly="0" labelOnly="1" grandRow="1" outline="0" axis="axisRow" fieldPosition="0">
        <references count="1">
          <reference field="4294967294" count="1" selected="0">
            <x v="15"/>
          </reference>
        </references>
      </pivotArea>
    </format>
    <format dxfId="104">
      <pivotArea field="0" dataOnly="0" labelOnly="1" grandRow="1" outline="0" axis="axisRow" fieldPosition="0">
        <references count="1">
          <reference field="4294967294" count="1" selected="0">
            <x v="16"/>
          </reference>
        </references>
      </pivotArea>
    </format>
    <format dxfId="103">
      <pivotArea field="0" dataOnly="0" labelOnly="1" grandRow="1" outline="0" axis="axisRow" fieldPosition="0">
        <references count="1">
          <reference field="4294967294" count="1" selected="0">
            <x v="17"/>
          </reference>
        </references>
      </pivotArea>
    </format>
    <format dxfId="102">
      <pivotArea field="0" dataOnly="0" labelOnly="1" grandRow="1" outline="0" axis="axisRow" fieldPosition="0">
        <references count="1">
          <reference field="4294967294" count="1" selected="0">
            <x v="18"/>
          </reference>
        </references>
      </pivotArea>
    </format>
    <format dxfId="101">
      <pivotArea field="0" dataOnly="0" labelOnly="1" grandRow="1" outline="0" axis="axisRow" fieldPosition="0">
        <references count="1">
          <reference field="4294967294" count="1" selected="0">
            <x v="19"/>
          </reference>
        </references>
      </pivotArea>
    </format>
    <format dxfId="100">
      <pivotArea field="0" dataOnly="0" labelOnly="1" grandRow="1" outline="0" axis="axisRow" fieldPosition="0">
        <references count="1">
          <reference field="4294967294" count="1" selected="0">
            <x v="20"/>
          </reference>
        </references>
      </pivotArea>
    </format>
    <format dxfId="99">
      <pivotArea field="0" dataOnly="0" labelOnly="1" grandRow="1" outline="0" axis="axisRow" fieldPosition="0">
        <references count="1">
          <reference field="4294967294" count="1" selected="0">
            <x v="21"/>
          </reference>
        </references>
      </pivotArea>
    </format>
    <format dxfId="98">
      <pivotArea field="0" dataOnly="0" labelOnly="1" grandRow="1" outline="0" axis="axisRow" fieldPosition="0">
        <references count="1">
          <reference field="4294967294" count="1" selected="0">
            <x v="22"/>
          </reference>
        </references>
      </pivotArea>
    </format>
    <format dxfId="97">
      <pivotArea field="0" dataOnly="0" labelOnly="1" grandRow="1" outline="0" axis="axisRow" fieldPosition="0">
        <references count="1">
          <reference field="4294967294" count="1" selected="0">
            <x v="23"/>
          </reference>
        </references>
      </pivotArea>
    </format>
    <format dxfId="96">
      <pivotArea field="0" dataOnly="0" labelOnly="1" grandRow="1" outline="0" axis="axisRow" fieldPosition="0">
        <references count="1">
          <reference field="4294967294" count="1" selected="0">
            <x v="24"/>
          </reference>
        </references>
      </pivotArea>
    </format>
    <format dxfId="95">
      <pivotArea field="0" dataOnly="0" labelOnly="1" grandRow="1" outline="0" axis="axisRow" fieldPosition="0">
        <references count="1">
          <reference field="4294967294" count="1" selected="0">
            <x v="25"/>
          </reference>
        </references>
      </pivotArea>
    </format>
    <format dxfId="94">
      <pivotArea field="0" dataOnly="0" labelOnly="1" grandRow="1" outline="0" axis="axisRow" fieldPosition="0">
        <references count="1">
          <reference field="4294967294" count="1" selected="0">
            <x v="26"/>
          </reference>
        </references>
      </pivotArea>
    </format>
    <format dxfId="93">
      <pivotArea field="0" dataOnly="0" labelOnly="1" grandRow="1" outline="0" axis="axisRow" fieldPosition="0">
        <references count="1">
          <reference field="4294967294" count="1" selected="0">
            <x v="27"/>
          </reference>
        </references>
      </pivotArea>
    </format>
    <format dxfId="92">
      <pivotArea field="0" dataOnly="0" labelOnly="1" grandRow="1" outline="0" axis="axisRow" fieldPosition="0">
        <references count="1">
          <reference field="4294967294" count="1" selected="0">
            <x v="0"/>
          </reference>
        </references>
      </pivotArea>
    </format>
    <format dxfId="91">
      <pivotArea field="0" dataOnly="0" labelOnly="1" grandRow="1" outline="0" axis="axisRow" fieldPosition="0">
        <references count="1">
          <reference field="4294967294" count="1" selected="0">
            <x v="1"/>
          </reference>
        </references>
      </pivotArea>
    </format>
    <format dxfId="90">
      <pivotArea field="0" dataOnly="0" labelOnly="1" grandRow="1" outline="0" axis="axisRow" fieldPosition="0">
        <references count="1">
          <reference field="4294967294" count="1" selected="0">
            <x v="2"/>
          </reference>
        </references>
      </pivotArea>
    </format>
    <format dxfId="89">
      <pivotArea field="0" dataOnly="0" labelOnly="1" grandRow="1" outline="0" axis="axisRow" fieldPosition="0">
        <references count="1">
          <reference field="4294967294" count="1" selected="0">
            <x v="3"/>
          </reference>
        </references>
      </pivotArea>
    </format>
    <format dxfId="88">
      <pivotArea field="0" dataOnly="0" labelOnly="1" grandRow="1" outline="0" axis="axisRow" fieldPosition="0">
        <references count="1">
          <reference field="4294967294" count="1" selected="0">
            <x v="4"/>
          </reference>
        </references>
      </pivotArea>
    </format>
    <format dxfId="87">
      <pivotArea field="0" dataOnly="0" labelOnly="1" grandRow="1" outline="0" axis="axisRow" fieldPosition="0">
        <references count="1">
          <reference field="4294967294" count="1" selected="0">
            <x v="5"/>
          </reference>
        </references>
      </pivotArea>
    </format>
    <format dxfId="86">
      <pivotArea field="0" dataOnly="0" labelOnly="1" grandRow="1" outline="0" axis="axisRow" fieldPosition="0">
        <references count="1">
          <reference field="4294967294" count="1" selected="0">
            <x v="6"/>
          </reference>
        </references>
      </pivotArea>
    </format>
    <format dxfId="85">
      <pivotArea field="0" dataOnly="0" labelOnly="1" grandRow="1" outline="0" axis="axisRow" fieldPosition="0">
        <references count="1">
          <reference field="4294967294" count="1" selected="0">
            <x v="7"/>
          </reference>
        </references>
      </pivotArea>
    </format>
    <format dxfId="84">
      <pivotArea field="0" dataOnly="0" labelOnly="1" grandRow="1" outline="0" axis="axisRow" fieldPosition="0">
        <references count="1">
          <reference field="4294967294" count="1" selected="0">
            <x v="8"/>
          </reference>
        </references>
      </pivotArea>
    </format>
    <format dxfId="83">
      <pivotArea field="0" dataOnly="0" labelOnly="1" grandRow="1" outline="0" axis="axisRow" fieldPosition="0">
        <references count="1">
          <reference field="4294967294" count="1" selected="0">
            <x v="9"/>
          </reference>
        </references>
      </pivotArea>
    </format>
    <format dxfId="82">
      <pivotArea field="0" dataOnly="0" labelOnly="1" grandRow="1" outline="0" axis="axisRow" fieldPosition="0">
        <references count="1">
          <reference field="4294967294" count="1" selected="0">
            <x v="10"/>
          </reference>
        </references>
      </pivotArea>
    </format>
    <format dxfId="81">
      <pivotArea field="0" dataOnly="0" labelOnly="1" grandRow="1" outline="0" axis="axisRow" fieldPosition="0">
        <references count="1">
          <reference field="4294967294" count="1" selected="0">
            <x v="11"/>
          </reference>
        </references>
      </pivotArea>
    </format>
    <format dxfId="80">
      <pivotArea field="0" dataOnly="0" labelOnly="1" grandRow="1" outline="0" axis="axisRow" fieldPosition="0">
        <references count="1">
          <reference field="4294967294" count="1" selected="0">
            <x v="12"/>
          </reference>
        </references>
      </pivotArea>
    </format>
    <format dxfId="79">
      <pivotArea field="0" dataOnly="0" labelOnly="1" grandRow="1" outline="0" axis="axisRow" fieldPosition="0">
        <references count="1">
          <reference field="4294967294" count="1" selected="0">
            <x v="13"/>
          </reference>
        </references>
      </pivotArea>
    </format>
    <format dxfId="78">
      <pivotArea field="0" dataOnly="0" labelOnly="1" grandRow="1" outline="0" axis="axisRow" fieldPosition="0">
        <references count="1">
          <reference field="4294967294" count="1" selected="0">
            <x v="14"/>
          </reference>
        </references>
      </pivotArea>
    </format>
    <format dxfId="77">
      <pivotArea field="0" dataOnly="0" labelOnly="1" grandRow="1" outline="0" axis="axisRow" fieldPosition="0">
        <references count="1">
          <reference field="4294967294" count="1" selected="0">
            <x v="15"/>
          </reference>
        </references>
      </pivotArea>
    </format>
    <format dxfId="76">
      <pivotArea field="0" dataOnly="0" labelOnly="1" grandRow="1" outline="0" axis="axisRow" fieldPosition="0">
        <references count="1">
          <reference field="4294967294" count="1" selected="0">
            <x v="16"/>
          </reference>
        </references>
      </pivotArea>
    </format>
    <format dxfId="75">
      <pivotArea field="0" dataOnly="0" labelOnly="1" grandRow="1" outline="0" axis="axisRow" fieldPosition="0">
        <references count="1">
          <reference field="4294967294" count="1" selected="0">
            <x v="17"/>
          </reference>
        </references>
      </pivotArea>
    </format>
    <format dxfId="74">
      <pivotArea field="0" dataOnly="0" labelOnly="1" grandRow="1" outline="0" axis="axisRow" fieldPosition="0">
        <references count="1">
          <reference field="4294967294" count="1" selected="0">
            <x v="18"/>
          </reference>
        </references>
      </pivotArea>
    </format>
    <format dxfId="73">
      <pivotArea field="0" dataOnly="0" labelOnly="1" grandRow="1" outline="0" axis="axisRow" fieldPosition="0">
        <references count="1">
          <reference field="4294967294" count="1" selected="0">
            <x v="19"/>
          </reference>
        </references>
      </pivotArea>
    </format>
    <format dxfId="72">
      <pivotArea field="0" dataOnly="0" labelOnly="1" grandRow="1" outline="0" axis="axisRow" fieldPosition="0">
        <references count="1">
          <reference field="4294967294" count="1" selected="0">
            <x v="20"/>
          </reference>
        </references>
      </pivotArea>
    </format>
    <format dxfId="71">
      <pivotArea field="0" dataOnly="0" labelOnly="1" grandRow="1" outline="0" axis="axisRow" fieldPosition="0">
        <references count="1">
          <reference field="4294967294" count="1" selected="0">
            <x v="21"/>
          </reference>
        </references>
      </pivotArea>
    </format>
    <format dxfId="70">
      <pivotArea field="0" dataOnly="0" labelOnly="1" grandRow="1" outline="0" axis="axisRow" fieldPosition="0">
        <references count="1">
          <reference field="4294967294" count="1" selected="0">
            <x v="22"/>
          </reference>
        </references>
      </pivotArea>
    </format>
    <format dxfId="69">
      <pivotArea field="0" dataOnly="0" labelOnly="1" grandRow="1" outline="0" axis="axisRow" fieldPosition="0">
        <references count="1">
          <reference field="4294967294" count="1" selected="0">
            <x v="23"/>
          </reference>
        </references>
      </pivotArea>
    </format>
    <format dxfId="68">
      <pivotArea field="0" dataOnly="0" labelOnly="1" grandRow="1" outline="0" axis="axisRow" fieldPosition="0">
        <references count="1">
          <reference field="4294967294" count="1" selected="0">
            <x v="24"/>
          </reference>
        </references>
      </pivotArea>
    </format>
    <format dxfId="67">
      <pivotArea field="0" dataOnly="0" labelOnly="1" grandRow="1" outline="0" axis="axisRow" fieldPosition="0">
        <references count="1">
          <reference field="4294967294" count="1" selected="0">
            <x v="25"/>
          </reference>
        </references>
      </pivotArea>
    </format>
    <format dxfId="66">
      <pivotArea field="0" dataOnly="0" labelOnly="1" grandRow="1" outline="0" axis="axisRow" fieldPosition="0">
        <references count="1">
          <reference field="4294967294" count="1" selected="0">
            <x v="26"/>
          </reference>
        </references>
      </pivotArea>
    </format>
    <format dxfId="65">
      <pivotArea field="0" dataOnly="0" labelOnly="1" grandRow="1" outline="0" axis="axisRow" fieldPosition="0">
        <references count="1">
          <reference field="4294967294" count="1" selected="0">
            <x v="27"/>
          </reference>
        </references>
      </pivotArea>
    </format>
    <format dxfId="64">
      <pivotArea collapsedLevelsAreSubtotals="1" fieldPosition="0">
        <references count="4">
          <reference field="4294967294" count="1">
            <x v="21"/>
          </reference>
          <reference field="0" count="1" selected="0">
            <x v="9"/>
          </reference>
          <reference field="4" count="1" selected="0">
            <x v="7"/>
          </reference>
          <reference field="137" count="1" selected="0">
            <x v="1"/>
          </reference>
        </references>
      </pivotArea>
    </format>
    <format dxfId="63">
      <pivotArea collapsedLevelsAreSubtotals="1" fieldPosition="0">
        <references count="4">
          <reference field="4294967294" count="1">
            <x v="15"/>
          </reference>
          <reference field="0" count="1" selected="0">
            <x v="7"/>
          </reference>
          <reference field="4" count="1" selected="0">
            <x v="5"/>
          </reference>
          <reference field="137" count="1" selected="0">
            <x v="0"/>
          </reference>
        </references>
      </pivotArea>
    </format>
    <format dxfId="62">
      <pivotArea collapsedLevelsAreSubtotals="1" fieldPosition="0">
        <references count="4">
          <reference field="4294967294" count="26">
            <x v="2"/>
            <x v="3"/>
            <x v="4"/>
            <x v="5"/>
            <x v="6"/>
            <x v="7"/>
            <x v="8"/>
            <x v="9"/>
            <x v="10"/>
            <x v="11"/>
            <x v="12"/>
            <x v="13"/>
            <x v="14"/>
            <x v="15"/>
            <x v="16"/>
            <x v="17"/>
            <x v="18"/>
            <x v="19"/>
            <x v="20"/>
            <x v="21"/>
            <x v="22"/>
            <x v="23"/>
            <x v="24"/>
            <x v="25"/>
            <x v="26"/>
            <x v="27"/>
          </reference>
          <reference field="0" count="1" selected="0">
            <x v="13"/>
          </reference>
          <reference field="4" count="1" selected="0">
            <x v="5"/>
          </reference>
          <reference field="137" count="1" selected="0">
            <x v="0"/>
          </reference>
        </references>
      </pivotArea>
    </format>
    <format dxfId="61">
      <pivotArea collapsedLevelsAreSubtotals="1" fieldPosition="0">
        <references count="3">
          <reference field="0" count="1">
            <x v="14"/>
          </reference>
          <reference field="4" count="1" selected="0">
            <x v="5"/>
          </reference>
          <reference field="137" count="1" selected="0">
            <x v="0"/>
          </reference>
        </references>
      </pivotArea>
    </format>
    <format dxfId="60">
      <pivotArea collapsedLevelsAreSubtotals="1" fieldPosition="0">
        <references count="4">
          <reference field="4294967294" count="15">
            <x v="0"/>
            <x v="1"/>
            <x v="2"/>
            <x v="3"/>
            <x v="4"/>
            <x v="5"/>
            <x v="6"/>
            <x v="7"/>
            <x v="8"/>
            <x v="9"/>
            <x v="10"/>
            <x v="11"/>
            <x v="12"/>
            <x v="13"/>
            <x v="14"/>
          </reference>
          <reference field="0" count="1" selected="0">
            <x v="14"/>
          </reference>
          <reference field="4" count="1" selected="0">
            <x v="5"/>
          </reference>
          <reference field="137" count="1" selected="0">
            <x v="0"/>
          </reference>
        </references>
      </pivotArea>
    </format>
    <format dxfId="59">
      <pivotArea collapsedLevelsAreSubtotals="1" fieldPosition="0">
        <references count="4">
          <reference field="4294967294" count="1">
            <x v="18"/>
          </reference>
          <reference field="0" count="1" selected="0">
            <x v="1"/>
          </reference>
          <reference field="4" count="1" selected="0">
            <x v="7"/>
          </reference>
          <reference field="137" count="1" selected="0">
            <x v="1"/>
          </reference>
        </references>
      </pivotArea>
    </format>
    <format dxfId="58">
      <pivotArea collapsedLevelsAreSubtotals="1" fieldPosition="0">
        <references count="4">
          <reference field="4294967294" count="1">
            <x v="2"/>
          </reference>
          <reference field="0" count="1" selected="0">
            <x v="1"/>
          </reference>
          <reference field="4" count="1" selected="0">
            <x v="7"/>
          </reference>
          <reference field="137" count="1" selected="0">
            <x v="1"/>
          </reference>
        </references>
      </pivotArea>
    </format>
    <format dxfId="57">
      <pivotArea collapsedLevelsAreSubtotals="1" fieldPosition="0">
        <references count="4">
          <reference field="4294967294" count="1">
            <x v="14"/>
          </reference>
          <reference field="0" count="1" selected="0">
            <x v="1"/>
          </reference>
          <reference field="4" count="1" selected="0">
            <x v="7"/>
          </reference>
          <reference field="137" count="1" selected="0">
            <x v="1"/>
          </reference>
        </references>
      </pivotArea>
    </format>
    <format dxfId="56">
      <pivotArea collapsedLevelsAreSubtotals="1" fieldPosition="0">
        <references count="4">
          <reference field="4294967294" count="1">
            <x v="6"/>
          </reference>
          <reference field="0" count="1" selected="0">
            <x v="1"/>
          </reference>
          <reference field="4" count="1" selected="0">
            <x v="7"/>
          </reference>
          <reference field="137" count="1" selected="0">
            <x v="1"/>
          </reference>
        </references>
      </pivotArea>
    </format>
    <format dxfId="55">
      <pivotArea collapsedLevelsAreSubtotals="1" fieldPosition="0">
        <references count="4">
          <reference field="4294967294" count="1">
            <x v="10"/>
          </reference>
          <reference field="0" count="1" selected="0">
            <x v="1"/>
          </reference>
          <reference field="4" count="1" selected="0">
            <x v="7"/>
          </reference>
          <reference field="137" count="1" selected="0">
            <x v="1"/>
          </reference>
        </references>
      </pivotArea>
    </format>
    <format dxfId="54">
      <pivotArea collapsedLevelsAreSubtotals="1" fieldPosition="0">
        <references count="4">
          <reference field="4294967294" count="1">
            <x v="18"/>
          </reference>
          <reference field="0" count="1" selected="0">
            <x v="5"/>
          </reference>
          <reference field="4" count="3" selected="0">
            <x v="7"/>
            <x v="8"/>
            <x v="9"/>
          </reference>
          <reference field="137" count="1" selected="0">
            <x v="1"/>
          </reference>
        </references>
      </pivotArea>
    </format>
    <format dxfId="53">
      <pivotArea collapsedLevelsAreSubtotals="1" fieldPosition="0">
        <references count="4">
          <reference field="4294967294" count="1">
            <x v="6"/>
          </reference>
          <reference field="0" count="1" selected="0">
            <x v="5"/>
          </reference>
          <reference field="4" count="2" selected="0">
            <x v="7"/>
            <x v="8"/>
          </reference>
          <reference field="137" count="1" selected="0">
            <x v="1"/>
          </reference>
        </references>
      </pivotArea>
    </format>
    <format dxfId="52">
      <pivotArea collapsedLevelsAreSubtotals="1" fieldPosition="0">
        <references count="4">
          <reference field="4294967294" count="1">
            <x v="10"/>
          </reference>
          <reference field="0" count="1" selected="0">
            <x v="5"/>
          </reference>
          <reference field="4" count="3" selected="0">
            <x v="7"/>
            <x v="8"/>
            <x v="9"/>
          </reference>
          <reference field="137" count="1" selected="0">
            <x v="1"/>
          </reference>
        </references>
      </pivotArea>
    </format>
    <format dxfId="51">
      <pivotArea collapsedLevelsAreSubtotals="1" fieldPosition="0">
        <references count="4">
          <reference field="4294967294" count="1">
            <x v="14"/>
          </reference>
          <reference field="0" count="1" selected="0">
            <x v="5"/>
          </reference>
          <reference field="4" count="3" selected="0">
            <x v="7"/>
            <x v="8"/>
            <x v="9"/>
          </reference>
          <reference field="137" count="1" selected="0">
            <x v="1"/>
          </reference>
        </references>
      </pivotArea>
    </format>
    <format dxfId="50">
      <pivotArea collapsedLevelsAreSubtotals="1" fieldPosition="0">
        <references count="4">
          <reference field="4294967294" count="1">
            <x v="11"/>
          </reference>
          <reference field="0" count="1" selected="0">
            <x v="5"/>
          </reference>
          <reference field="4" count="1" selected="0">
            <x v="8"/>
          </reference>
          <reference field="137" count="1" selected="0">
            <x v="1"/>
          </reference>
        </references>
      </pivotArea>
    </format>
    <format dxfId="49">
      <pivotArea collapsedLevelsAreSubtotals="1" fieldPosition="0">
        <references count="4">
          <reference field="4294967294" count="1">
            <x v="2"/>
          </reference>
          <reference field="0" count="1" selected="0">
            <x v="5"/>
          </reference>
          <reference field="4" count="1" selected="0">
            <x v="11"/>
          </reference>
          <reference field="137" count="1" selected="0">
            <x v="2"/>
          </reference>
        </references>
      </pivotArea>
    </format>
    <format dxfId="48">
      <pivotArea collapsedLevelsAreSubtotals="1" fieldPosition="0">
        <references count="4">
          <reference field="4294967294" count="1">
            <x v="6"/>
          </reference>
          <reference field="0" count="1" selected="0">
            <x v="5"/>
          </reference>
          <reference field="4" count="1" selected="0">
            <x v="11"/>
          </reference>
          <reference field="137" count="1" selected="0">
            <x v="2"/>
          </reference>
        </references>
      </pivotArea>
    </format>
    <format dxfId="47">
      <pivotArea collapsedLevelsAreSubtotals="1" fieldPosition="0">
        <references count="4">
          <reference field="4294967294" count="1">
            <x v="10"/>
          </reference>
          <reference field="0" count="1" selected="0">
            <x v="5"/>
          </reference>
          <reference field="4" count="1" selected="0">
            <x v="11"/>
          </reference>
          <reference field="137" count="1" selected="0">
            <x v="2"/>
          </reference>
        </references>
      </pivotArea>
    </format>
    <format dxfId="46">
      <pivotArea collapsedLevelsAreSubtotals="1" fieldPosition="0">
        <references count="4">
          <reference field="4294967294" count="1">
            <x v="18"/>
          </reference>
          <reference field="0" count="1" selected="0">
            <x v="5"/>
          </reference>
          <reference field="4" count="1" selected="0">
            <x v="11"/>
          </reference>
          <reference field="137" count="1" selected="0">
            <x v="2"/>
          </reference>
        </references>
      </pivotArea>
    </format>
    <format dxfId="45">
      <pivotArea collapsedLevelsAreSubtotals="1" fieldPosition="0">
        <references count="4">
          <reference field="4294967294" count="1">
            <x v="18"/>
          </reference>
          <reference field="0" count="1" selected="0">
            <x v="6"/>
          </reference>
          <reference field="4" count="1" selected="0">
            <x v="4"/>
          </reference>
          <reference field="137" count="1" selected="0">
            <x v="0"/>
          </reference>
        </references>
      </pivotArea>
    </format>
    <format dxfId="44">
      <pivotArea collapsedLevelsAreSubtotals="1" fieldPosition="0">
        <references count="4">
          <reference field="4294967294" count="1">
            <x v="18"/>
          </reference>
          <reference field="0" count="1" selected="0">
            <x v="8"/>
          </reference>
          <reference field="4" count="1" selected="0">
            <x v="3"/>
          </reference>
          <reference field="137" count="1" selected="0">
            <x v="0"/>
          </reference>
        </references>
      </pivotArea>
    </format>
    <format dxfId="43">
      <pivotArea collapsedLevelsAreSubtotals="1" fieldPosition="0">
        <references count="4">
          <reference field="4294967294" count="1">
            <x v="18"/>
          </reference>
          <reference field="0" count="1" selected="0">
            <x v="8"/>
          </reference>
          <reference field="4" count="1" selected="0">
            <x v="3"/>
          </reference>
          <reference field="137" count="1" selected="0">
            <x v="0"/>
          </reference>
        </references>
      </pivotArea>
    </format>
    <format dxfId="42">
      <pivotArea collapsedLevelsAreSubtotals="1" fieldPosition="0">
        <references count="4">
          <reference field="4294967294" count="1">
            <x v="10"/>
          </reference>
          <reference field="0" count="1" selected="0">
            <x v="9"/>
          </reference>
          <reference field="4" count="1" selected="0">
            <x v="9"/>
          </reference>
          <reference field="137" count="1" selected="0">
            <x v="1"/>
          </reference>
        </references>
      </pivotArea>
    </format>
    <format dxfId="41">
      <pivotArea collapsedLevelsAreSubtotals="1" fieldPosition="0">
        <references count="4">
          <reference field="4294967294" count="1">
            <x v="18"/>
          </reference>
          <reference field="0" count="1" selected="0">
            <x v="9"/>
          </reference>
          <reference field="4" count="1" selected="0">
            <x v="9"/>
          </reference>
          <reference field="137"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8">
    <pivotField axis="axisRow" showAll="0" sortType="ascending">
      <items count="18">
        <item x="1"/>
        <item x="2"/>
        <item x="3"/>
        <item x="4"/>
        <item x="5"/>
        <item x="6"/>
        <item x="7"/>
        <item x="8"/>
        <item x="9"/>
        <item x="10"/>
        <item x="11"/>
        <item x="12"/>
        <item x="13"/>
        <item x="14"/>
        <item x="15"/>
        <item x="16"/>
        <item x="0"/>
        <item t="default"/>
      </items>
    </pivotField>
    <pivotField showAll="0"/>
    <pivotField showAll="0"/>
    <pivotField showAll="0"/>
    <pivotField axis="axisCol" showAll="0">
      <items count="17">
        <item x="1"/>
        <item x="2"/>
        <item x="3"/>
        <item x="4"/>
        <item x="5"/>
        <item x="6"/>
        <item x="12"/>
        <item x="8"/>
        <item x="7"/>
        <item x="9"/>
        <item x="14"/>
        <item x="10"/>
        <item x="11"/>
        <item x="13"/>
        <item x="0"/>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7">
        <item n="Four-Year" x="1"/>
        <item n="Two-Year" x="2"/>
        <item n="Technical" x="3"/>
        <item h="1" x="0"/>
        <item h="1" x="4"/>
        <item h="1" x="5"/>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7"/>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New # Prof Tot" fld="110" baseField="0" baseItem="0" numFmtId="164"/>
    <dataField name="Sum of New # Asc Tot" fld="112" baseField="0" baseItem="0" numFmtId="164"/>
    <dataField name="Sum of New # Ast Tot" fld="114" baseField="0" baseItem="0" numFmtId="164"/>
    <dataField name="Sum of New # Inst Tot" fld="116" baseField="0" baseItem="0" numFmtId="164"/>
    <dataField name="Sum of New # Oth Tot" fld="118" baseField="0" baseItem="0" numFmtId="164"/>
    <dataField name="Sum of New # SR Tot" fld="120" baseField="0" baseItem="0" numFmtId="164"/>
    <dataField name="Sum of New # AR Tot" fld="122" baseField="0" baseItem="0" numFmtId="164"/>
  </dataFields>
  <formats count="29">
    <format dxfId="40">
      <pivotArea type="all" dataOnly="0" outline="0" fieldPosition="0"/>
    </format>
    <format dxfId="39">
      <pivotArea type="all" dataOnly="0" outline="0" fieldPosition="0"/>
    </format>
    <format dxfId="38">
      <pivotArea collapsedLevelsAreSubtotals="1" fieldPosition="0">
        <references count="1">
          <reference field="0" count="1">
            <x v="9"/>
          </reference>
        </references>
      </pivotArea>
    </format>
    <format dxfId="37">
      <pivotArea collapsedLevelsAreSubtotals="1" fieldPosition="0">
        <references count="2">
          <reference field="4294967294" count="6">
            <x v="0"/>
            <x v="1"/>
            <x v="2"/>
            <x v="3"/>
            <x v="4"/>
            <x v="6"/>
          </reference>
          <reference field="0" count="1" selected="0">
            <x v="9"/>
          </reference>
        </references>
      </pivotArea>
    </format>
    <format dxfId="36">
      <pivotArea field="0" grandRow="1" outline="0" collapsedLevelsAreSubtotals="1" axis="axisRow" fieldPosition="0">
        <references count="1">
          <reference field="4294967294" count="6" selected="0">
            <x v="0"/>
            <x v="1"/>
            <x v="2"/>
            <x v="3"/>
            <x v="4"/>
            <x v="6"/>
          </reference>
        </references>
      </pivotArea>
    </format>
    <format dxfId="35">
      <pivotArea outline="0" collapsedLevelsAreSubtotals="1" fieldPosition="0"/>
    </format>
    <format dxfId="34">
      <pivotArea field="137" type="button" dataOnly="0" labelOnly="1" outline="0" axis="axisCol" fieldPosition="0"/>
    </format>
    <format dxfId="33">
      <pivotArea field="4" type="button" dataOnly="0" labelOnly="1" outline="0" axis="axisCol" fieldPosition="1"/>
    </format>
    <format dxfId="32">
      <pivotArea type="topRight" dataOnly="0" labelOnly="1" outline="0" fieldPosition="0"/>
    </format>
    <format dxfId="31">
      <pivotArea dataOnly="0" labelOnly="1" fieldPosition="0">
        <references count="1">
          <reference field="137" count="0"/>
        </references>
      </pivotArea>
    </format>
    <format dxfId="30">
      <pivotArea dataOnly="0" labelOnly="1" fieldPosition="0">
        <references count="1">
          <reference field="137" count="0" defaultSubtotal="1"/>
        </references>
      </pivotArea>
    </format>
    <format dxfId="29">
      <pivotArea dataOnly="0" labelOnly="1" fieldPosition="0">
        <references count="2">
          <reference field="4" count="6">
            <x v="0"/>
            <x v="1"/>
            <x v="2"/>
            <x v="3"/>
            <x v="4"/>
            <x v="5"/>
          </reference>
          <reference field="137" count="1" selected="0">
            <x v="0"/>
          </reference>
        </references>
      </pivotArea>
    </format>
    <format dxfId="28">
      <pivotArea dataOnly="0" labelOnly="1" fieldPosition="0">
        <references count="2">
          <reference field="4" count="5">
            <x v="6"/>
            <x v="7"/>
            <x v="8"/>
            <x v="9"/>
            <x v="10"/>
          </reference>
          <reference field="137" count="1" selected="0">
            <x v="1"/>
          </reference>
        </references>
      </pivotArea>
    </format>
    <format dxfId="27">
      <pivotArea dataOnly="0" labelOnly="1" fieldPosition="0">
        <references count="2">
          <reference field="4" count="2">
            <x v="11"/>
            <x v="12"/>
          </reference>
          <reference field="137" count="1" selected="0">
            <x v="2"/>
          </reference>
        </references>
      </pivotArea>
    </format>
    <format dxfId="26">
      <pivotArea field="0" dataOnly="0" labelOnly="1" grandRow="1" outline="0" axis="axisRow" fieldPosition="0">
        <references count="1">
          <reference field="4294967294" count="1" selected="0">
            <x v="0"/>
          </reference>
        </references>
      </pivotArea>
    </format>
    <format dxfId="25">
      <pivotArea field="0" dataOnly="0" labelOnly="1" grandRow="1" outline="0" axis="axisRow" fieldPosition="0">
        <references count="1">
          <reference field="4294967294" count="1" selected="0">
            <x v="1"/>
          </reference>
        </references>
      </pivotArea>
    </format>
    <format dxfId="24">
      <pivotArea field="0" dataOnly="0" labelOnly="1" grandRow="1" outline="0" axis="axisRow" fieldPosition="0">
        <references count="1">
          <reference field="4294967294" count="1" selected="0">
            <x v="2"/>
          </reference>
        </references>
      </pivotArea>
    </format>
    <format dxfId="23">
      <pivotArea field="0" dataOnly="0" labelOnly="1" grandRow="1" outline="0" axis="axisRow" fieldPosition="0">
        <references count="1">
          <reference field="4294967294" count="1" selected="0">
            <x v="3"/>
          </reference>
        </references>
      </pivotArea>
    </format>
    <format dxfId="22">
      <pivotArea field="0" dataOnly="0" labelOnly="1" grandRow="1" outline="0" axis="axisRow" fieldPosition="0">
        <references count="1">
          <reference field="4294967294" count="1" selected="0">
            <x v="4"/>
          </reference>
        </references>
      </pivotArea>
    </format>
    <format dxfId="21">
      <pivotArea field="0" dataOnly="0" labelOnly="1" grandRow="1" outline="0" axis="axisRow" fieldPosition="0">
        <references count="1">
          <reference field="4294967294" count="1" selected="0">
            <x v="6"/>
          </reference>
        </references>
      </pivotArea>
    </format>
    <format dxfId="20">
      <pivotArea field="0" dataOnly="0" grandRow="1" axis="axisRow" fieldPosition="0">
        <references count="1">
          <reference field="4294967294" count="1" selected="0">
            <x v="1"/>
          </reference>
        </references>
      </pivotArea>
    </format>
    <format dxfId="19">
      <pivotArea field="0" grandRow="1" outline="0" collapsedLevelsAreSubtotals="1" axis="axisRow" fieldPosition="0">
        <references count="1">
          <reference field="4294967294" count="2" selected="0">
            <x v="1"/>
            <x v="2"/>
          </reference>
        </references>
      </pivotArea>
    </format>
    <format dxfId="18">
      <pivotArea field="0" dataOnly="0" labelOnly="1" grandRow="1" outline="0" axis="axisRow" fieldPosition="0">
        <references count="1">
          <reference field="4294967294" count="1" selected="0">
            <x v="0"/>
          </reference>
        </references>
      </pivotArea>
    </format>
    <format dxfId="17">
      <pivotArea field="0" dataOnly="0" labelOnly="1" grandRow="1" outline="0" axis="axisRow" fieldPosition="0">
        <references count="1">
          <reference field="4294967294" count="1" selected="0">
            <x v="1"/>
          </reference>
        </references>
      </pivotArea>
    </format>
    <format dxfId="16">
      <pivotArea field="0" dataOnly="0" labelOnly="1" grandRow="1" outline="0" axis="axisRow" fieldPosition="0">
        <references count="1">
          <reference field="4294967294" count="1" selected="0">
            <x v="2"/>
          </reference>
        </references>
      </pivotArea>
    </format>
    <format dxfId="15">
      <pivotArea field="0" dataOnly="0" labelOnly="1" grandRow="1" outline="0" axis="axisRow" fieldPosition="0">
        <references count="1">
          <reference field="4294967294" count="1" selected="0">
            <x v="3"/>
          </reference>
        </references>
      </pivotArea>
    </format>
    <format dxfId="14">
      <pivotArea field="0" dataOnly="0" labelOnly="1" grandRow="1" outline="0" axis="axisRow" fieldPosition="0">
        <references count="1">
          <reference field="4294967294" count="1" selected="0">
            <x v="4"/>
          </reference>
        </references>
      </pivotArea>
    </format>
    <format dxfId="13">
      <pivotArea field="0" dataOnly="0" labelOnly="1" grandRow="1" outline="0" axis="axisRow" fieldPosition="0">
        <references count="1">
          <reference field="4294967294" count="1" selected="0">
            <x v="6"/>
          </reference>
        </references>
      </pivotArea>
    </format>
    <format dxfId="12">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8">
    <pivotField axis="axisRow" showAll="0" sortType="ascending">
      <items count="18">
        <item x="1"/>
        <item x="2"/>
        <item x="3"/>
        <item x="4"/>
        <item x="5"/>
        <item x="6"/>
        <item x="7"/>
        <item x="8"/>
        <item x="9"/>
        <item x="10"/>
        <item x="11"/>
        <item x="12"/>
        <item x="13"/>
        <item x="14"/>
        <item x="15"/>
        <item x="16"/>
        <item x="0"/>
        <item t="default"/>
      </items>
    </pivotField>
    <pivotField showAll="0"/>
    <pivotField showAll="0"/>
    <pivotField showAll="0"/>
    <pivotField axis="axisCol" showAll="0">
      <items count="17">
        <item x="1"/>
        <item x="2"/>
        <item x="3"/>
        <item x="4"/>
        <item x="5"/>
        <item x="6"/>
        <item x="12"/>
        <item x="8"/>
        <item x="7"/>
        <item x="9"/>
        <item x="14"/>
        <item x="10"/>
        <item x="11"/>
        <item x="13"/>
        <item x="0"/>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7">
        <item n="Four-Year" x="1"/>
        <item n="Two-Year" x="2"/>
        <item n="Technical" x="3"/>
        <item h="1" x="0"/>
        <item h="1" x="4"/>
        <item h="1" x="5"/>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7"/>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Old # Prof Tot" fld="109" baseField="0" baseItem="0" numFmtId="164"/>
    <dataField name="Sum of Old # Asc Tot" fld="111" baseField="0" baseItem="0" numFmtId="164"/>
    <dataField name="Sum of Old # Ast Tot" fld="113" baseField="0" baseItem="0" numFmtId="164"/>
    <dataField name="Sum of Old # Inst Tot" fld="115" baseField="0" baseItem="0" numFmtId="164"/>
    <dataField name="Sum of Old # Oth Tot" fld="117" baseField="0" baseItem="0" numFmtId="164"/>
    <dataField name="Sum of Old # SR Tot" fld="119" baseField="0" baseItem="0" numFmtId="164"/>
    <dataField name="Sum of Old # AR Tot" fld="121" baseField="0" baseItem="0" numFmtId="164"/>
  </dataFields>
  <formats count="12">
    <format dxfId="11">
      <pivotArea type="all" dataOnly="0" outline="0" fieldPosition="0"/>
    </format>
    <format dxfId="10">
      <pivotArea type="all" dataOnly="0" outline="0" fieldPosition="0"/>
    </format>
    <format dxfId="9">
      <pivotArea collapsedLevelsAreSubtotals="1" fieldPosition="0">
        <references count="1">
          <reference field="0" count="1">
            <x v="9"/>
          </reference>
        </references>
      </pivotArea>
    </format>
    <format dxfId="8">
      <pivotArea outline="0" collapsedLevelsAreSubtotals="1" fieldPosition="0"/>
    </format>
    <format dxfId="7">
      <pivotArea field="137" type="button" dataOnly="0" labelOnly="1" outline="0" axis="axisCol" fieldPosition="0"/>
    </format>
    <format dxfId="6">
      <pivotArea field="4" type="button" dataOnly="0" labelOnly="1" outline="0" axis="axisCol" fieldPosition="1"/>
    </format>
    <format dxfId="5">
      <pivotArea type="topRight" dataOnly="0" labelOnly="1" outline="0" fieldPosition="0"/>
    </format>
    <format dxfId="4">
      <pivotArea dataOnly="0" labelOnly="1" fieldPosition="0">
        <references count="1">
          <reference field="137" count="0"/>
        </references>
      </pivotArea>
    </format>
    <format dxfId="3">
      <pivotArea dataOnly="0" labelOnly="1" fieldPosition="0">
        <references count="1">
          <reference field="137" count="0" defaultSubtotal="1"/>
        </references>
      </pivotArea>
    </format>
    <format dxfId="2">
      <pivotArea dataOnly="0" labelOnly="1" fieldPosition="0">
        <references count="2">
          <reference field="4" count="6">
            <x v="0"/>
            <x v="1"/>
            <x v="2"/>
            <x v="3"/>
            <x v="4"/>
            <x v="5"/>
          </reference>
          <reference field="137" count="1" selected="0">
            <x v="0"/>
          </reference>
        </references>
      </pivotArea>
    </format>
    <format dxfId="1">
      <pivotArea dataOnly="0" labelOnly="1" fieldPosition="0">
        <references count="2">
          <reference field="4" count="5">
            <x v="6"/>
            <x v="7"/>
            <x v="8"/>
            <x v="9"/>
            <x v="10"/>
          </reference>
          <reference field="137" count="1" selected="0">
            <x v="1"/>
          </reference>
        </references>
      </pivotArea>
    </format>
    <format dxfId="0">
      <pivotArea dataOnly="0" labelOnly="1" fieldPosition="0">
        <references count="2">
          <reference field="4" count="2">
            <x v="11"/>
            <x v="12"/>
          </reference>
          <reference field="137"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6"/>
  <sheetViews>
    <sheetView showZeros="0" view="pageBreakPreview" zoomScaleNormal="100" zoomScaleSheetLayoutView="100" workbookViewId="0">
      <selection activeCell="H27" sqref="H27"/>
    </sheetView>
  </sheetViews>
  <sheetFormatPr defaultRowHeight="15"/>
  <cols>
    <col min="1" max="1" width="25.44140625" bestFit="1" customWidth="1"/>
    <col min="6" max="6" width="9.77734375" bestFit="1" customWidth="1"/>
  </cols>
  <sheetData>
    <row r="1" spans="1:10" ht="18">
      <c r="A1" s="512" t="s">
        <v>1141</v>
      </c>
      <c r="B1" s="512"/>
      <c r="C1" s="512"/>
      <c r="D1" s="512"/>
      <c r="E1" s="512"/>
      <c r="F1" s="512"/>
      <c r="G1" s="512"/>
      <c r="H1" s="512"/>
    </row>
    <row r="2" spans="1:10">
      <c r="A2" s="630"/>
      <c r="B2" s="631"/>
      <c r="C2" s="631"/>
      <c r="D2" s="620"/>
      <c r="E2" s="620"/>
      <c r="F2" s="620"/>
      <c r="G2" s="620"/>
      <c r="H2" s="631"/>
    </row>
    <row r="3" spans="1:10" ht="15.75">
      <c r="A3" s="642" t="s">
        <v>1142</v>
      </c>
      <c r="B3" s="642"/>
      <c r="C3" s="642"/>
      <c r="D3" s="642"/>
      <c r="E3" s="642"/>
      <c r="F3" s="642"/>
      <c r="G3" s="642"/>
      <c r="H3" s="642"/>
    </row>
    <row r="4" spans="1:10" ht="15.75">
      <c r="A4" s="642" t="s">
        <v>1155</v>
      </c>
      <c r="B4" s="642"/>
      <c r="C4" s="642"/>
      <c r="D4" s="642"/>
      <c r="E4" s="642"/>
      <c r="F4" s="642"/>
      <c r="G4" s="642"/>
      <c r="H4" s="642"/>
    </row>
    <row r="5" spans="1:10">
      <c r="A5" s="632"/>
      <c r="B5" s="632"/>
      <c r="C5" s="632"/>
      <c r="D5" s="515"/>
      <c r="E5" s="515"/>
      <c r="F5" s="515"/>
      <c r="G5" s="515"/>
      <c r="H5" s="632"/>
    </row>
    <row r="6" spans="1:10">
      <c r="A6" s="633"/>
      <c r="B6" s="634"/>
      <c r="C6" s="634" t="s">
        <v>1143</v>
      </c>
      <c r="D6" s="622" t="s">
        <v>1144</v>
      </c>
      <c r="E6" s="622"/>
      <c r="F6" s="622" t="s">
        <v>1145</v>
      </c>
      <c r="G6" s="622" t="s">
        <v>1146</v>
      </c>
      <c r="H6" s="634" t="s">
        <v>1055</v>
      </c>
    </row>
    <row r="7" spans="1:10">
      <c r="A7" s="635"/>
      <c r="B7" s="636" t="s">
        <v>28</v>
      </c>
      <c r="C7" s="636" t="s">
        <v>28</v>
      </c>
      <c r="D7" s="624" t="s">
        <v>28</v>
      </c>
      <c r="E7" s="624" t="s">
        <v>19</v>
      </c>
      <c r="F7" s="624" t="s">
        <v>1059</v>
      </c>
      <c r="G7" s="624" t="s">
        <v>1068</v>
      </c>
      <c r="H7" s="636" t="s">
        <v>1147</v>
      </c>
    </row>
    <row r="8" spans="1:10">
      <c r="A8" s="637" t="s">
        <v>1148</v>
      </c>
      <c r="B8" s="625">
        <f>'Averages Pivot Table'!$S471</f>
        <v>127678.06999953317</v>
      </c>
      <c r="C8" s="625">
        <f>'Averages Pivot Table'!$S475</f>
        <v>89656.522193546742</v>
      </c>
      <c r="D8" s="625">
        <f>'Averages Pivot Table'!$S479</f>
        <v>77612.156592685977</v>
      </c>
      <c r="E8" s="625">
        <f>'Averages Pivot Table'!$S483</f>
        <v>51250.036962809223</v>
      </c>
      <c r="F8" s="625">
        <f>'Averages Pivot Table'!$S487</f>
        <v>57336.401453691891</v>
      </c>
      <c r="G8" s="625">
        <f>'Averages Pivot Table'!$S491</f>
        <v>0</v>
      </c>
      <c r="H8" s="625">
        <f>'Averages Pivot Table'!$S495</f>
        <v>91179.434446791172</v>
      </c>
    </row>
    <row r="9" spans="1:10">
      <c r="A9" s="637" t="s">
        <v>1149</v>
      </c>
      <c r="B9" s="626">
        <f>'Averages Pivot Table'!$T471</f>
        <v>112263.53190875777</v>
      </c>
      <c r="C9" s="626">
        <f>'Averages Pivot Table'!$T475</f>
        <v>82964.088271394372</v>
      </c>
      <c r="D9" s="626">
        <f>'Averages Pivot Table'!$T479</f>
        <v>71403.801570047406</v>
      </c>
      <c r="E9" s="626">
        <f>'Averages Pivot Table'!$T483</f>
        <v>50276.630037684008</v>
      </c>
      <c r="F9" s="626">
        <f>'Averages Pivot Table'!$T487</f>
        <v>54577.28836947267</v>
      </c>
      <c r="G9" s="626">
        <f>'Averages Pivot Table'!$T491</f>
        <v>0</v>
      </c>
      <c r="H9" s="626">
        <f>'Averages Pivot Table'!$T495</f>
        <v>80562.638847486101</v>
      </c>
      <c r="J9" s="638"/>
    </row>
    <row r="10" spans="1:10">
      <c r="A10" s="637" t="s">
        <v>1150</v>
      </c>
      <c r="B10" s="626">
        <f>'Averages Pivot Table'!$U471</f>
        <v>88555.790029375843</v>
      </c>
      <c r="C10" s="626">
        <f>'Averages Pivot Table'!$U475</f>
        <v>72911.665770497289</v>
      </c>
      <c r="D10" s="626">
        <f>'Averages Pivot Table'!$U479</f>
        <v>63992.933639586903</v>
      </c>
      <c r="E10" s="626">
        <f>'Averages Pivot Table'!$U483</f>
        <v>45610.390838898435</v>
      </c>
      <c r="F10" s="626">
        <f>'Averages Pivot Table'!$U487</f>
        <v>47369.627473068263</v>
      </c>
      <c r="G10" s="626">
        <f>'Averages Pivot Table'!$U491</f>
        <v>59301.052325581397</v>
      </c>
      <c r="H10" s="626">
        <f>'Averages Pivot Table'!$U495</f>
        <v>68055.690078022657</v>
      </c>
    </row>
    <row r="11" spans="1:10">
      <c r="A11" s="637" t="s">
        <v>1151</v>
      </c>
      <c r="B11" s="626">
        <f>'Averages Pivot Table'!$V471</f>
        <v>81416.959460627535</v>
      </c>
      <c r="C11" s="626">
        <f>'Averages Pivot Table'!$V475</f>
        <v>67857.288207011763</v>
      </c>
      <c r="D11" s="626">
        <f>'Averages Pivot Table'!$V479</f>
        <v>59858.590687465767</v>
      </c>
      <c r="E11" s="626">
        <f>'Averages Pivot Table'!$V483</f>
        <v>47249.530993889879</v>
      </c>
      <c r="F11" s="626">
        <f>'Averages Pivot Table'!$V487</f>
        <v>44698.466736861112</v>
      </c>
      <c r="G11" s="626">
        <f>'Averages Pivot Table'!$V491</f>
        <v>0</v>
      </c>
      <c r="H11" s="626">
        <f>'Averages Pivot Table'!$V495</f>
        <v>63540.004732322683</v>
      </c>
    </row>
    <row r="12" spans="1:10">
      <c r="A12" s="637" t="s">
        <v>1152</v>
      </c>
      <c r="B12" s="626">
        <f>'Averages Pivot Table'!$W471</f>
        <v>81046.134115980429</v>
      </c>
      <c r="C12" s="626">
        <f>'Averages Pivot Table'!$W475</f>
        <v>67582.256309853401</v>
      </c>
      <c r="D12" s="626">
        <f>'Averages Pivot Table'!$W479</f>
        <v>58847.179561364159</v>
      </c>
      <c r="E12" s="626">
        <f>'Averages Pivot Table'!$W483</f>
        <v>47543.440467670291</v>
      </c>
      <c r="F12" s="626">
        <f>'Averages Pivot Table'!$W487</f>
        <v>49575.986749454409</v>
      </c>
      <c r="G12" s="626">
        <f>'Averages Pivot Table'!$W491</f>
        <v>0</v>
      </c>
      <c r="H12" s="626">
        <f>'Averages Pivot Table'!$W495</f>
        <v>63403.262012686057</v>
      </c>
    </row>
    <row r="13" spans="1:10">
      <c r="A13" s="637" t="s">
        <v>1153</v>
      </c>
      <c r="B13" s="626">
        <f>'Averages Pivot Table'!$X471</f>
        <v>77051.880868558597</v>
      </c>
      <c r="C13" s="626">
        <f>'Averages Pivot Table'!$X475</f>
        <v>63903.136875285221</v>
      </c>
      <c r="D13" s="626">
        <f>'Averages Pivot Table'!$X479</f>
        <v>57734.540132547947</v>
      </c>
      <c r="E13" s="626">
        <f>'Averages Pivot Table'!$X483</f>
        <v>47611.762406876929</v>
      </c>
      <c r="F13" s="626">
        <f>'Averages Pivot Table'!$X487</f>
        <v>48985.598297297358</v>
      </c>
      <c r="G13" s="626">
        <f>'Averages Pivot Table'!$X491</f>
        <v>0</v>
      </c>
      <c r="H13" s="626">
        <f>'Averages Pivot Table'!$X495</f>
        <v>61309.983878699531</v>
      </c>
    </row>
    <row r="14" spans="1:10">
      <c r="A14" s="639" t="s">
        <v>1066</v>
      </c>
      <c r="B14" s="626">
        <f>'Averages Pivot Table'!$Y471</f>
        <v>112105.98263569133</v>
      </c>
      <c r="C14" s="626">
        <f>'Averages Pivot Table'!$Y475</f>
        <v>81506.370683654663</v>
      </c>
      <c r="D14" s="626">
        <f>'Averages Pivot Table'!$Y479</f>
        <v>69970.731801963499</v>
      </c>
      <c r="E14" s="626">
        <f>'Averages Pivot Table'!$Y483</f>
        <v>48784.941705326062</v>
      </c>
      <c r="F14" s="626">
        <f>'Averages Pivot Table'!$Y487</f>
        <v>53309.856566964387</v>
      </c>
      <c r="G14" s="626">
        <f>'Averages Pivot Table'!$Y491</f>
        <v>59301.052325581397</v>
      </c>
      <c r="H14" s="626">
        <f>'Averages Pivot Table'!$Y495</f>
        <v>80194.468190947984</v>
      </c>
    </row>
    <row r="15" spans="1:10">
      <c r="A15" s="637"/>
      <c r="B15" s="626"/>
      <c r="C15" s="626"/>
      <c r="D15" s="626"/>
      <c r="E15" s="626"/>
      <c r="F15" s="626"/>
      <c r="G15" s="626"/>
      <c r="H15" s="626"/>
    </row>
    <row r="16" spans="1:10">
      <c r="A16" s="637" t="s">
        <v>1088</v>
      </c>
      <c r="B16" s="626">
        <f>'Averages Pivot Table'!$Z471</f>
        <v>67676.255897777752</v>
      </c>
      <c r="C16" s="626">
        <f>'Averages Pivot Table'!$Z475</f>
        <v>60229.838243991966</v>
      </c>
      <c r="D16" s="626">
        <f>'Averages Pivot Table'!$Z479</f>
        <v>53266.736062004093</v>
      </c>
      <c r="E16" s="626">
        <f>'Averages Pivot Table'!$Z483</f>
        <v>50890.346163236238</v>
      </c>
      <c r="F16" s="626">
        <f>'Averages Pivot Table'!$Z487</f>
        <v>57051.470622862944</v>
      </c>
      <c r="G16" s="626">
        <f>'Averages Pivot Table'!$Z491</f>
        <v>45960.8345560409</v>
      </c>
      <c r="H16" s="626">
        <f>'Averages Pivot Table'!$Z495</f>
        <v>56677.274428234225</v>
      </c>
    </row>
    <row r="17" spans="1:15">
      <c r="A17" s="637" t="s">
        <v>1089</v>
      </c>
      <c r="B17" s="626">
        <f>'Averages Pivot Table'!$AA471</f>
        <v>68128.608223567353</v>
      </c>
      <c r="C17" s="626">
        <f>'Averages Pivot Table'!$AA475</f>
        <v>59530.371456297762</v>
      </c>
      <c r="D17" s="626">
        <f>'Averages Pivot Table'!$AA479</f>
        <v>53787.694173087264</v>
      </c>
      <c r="E17" s="626">
        <f>'Averages Pivot Table'!$AA483</f>
        <v>52820.66827965089</v>
      </c>
      <c r="F17" s="626">
        <f>'Averages Pivot Table'!$AA487</f>
        <v>49878.486841969119</v>
      </c>
      <c r="G17" s="626">
        <f>'Averages Pivot Table'!$AA491</f>
        <v>54131.75787443306</v>
      </c>
      <c r="H17" s="626">
        <f>'Averages Pivot Table'!$AA495</f>
        <v>56736.691081708064</v>
      </c>
    </row>
    <row r="18" spans="1:15">
      <c r="A18" s="637" t="s">
        <v>1090</v>
      </c>
      <c r="B18" s="626">
        <f>'Averages Pivot Table'!$AB471</f>
        <v>59025.521793098131</v>
      </c>
      <c r="C18" s="626">
        <f>'Averages Pivot Table'!$AB475</f>
        <v>52498.36900182542</v>
      </c>
      <c r="D18" s="626">
        <f>'Averages Pivot Table'!$AB479</f>
        <v>48907.170931009692</v>
      </c>
      <c r="E18" s="626">
        <f>'Averages Pivot Table'!$AB483</f>
        <v>46969.414316729773</v>
      </c>
      <c r="F18" s="626">
        <f>'Averages Pivot Table'!$AB487</f>
        <v>48403.181500872597</v>
      </c>
      <c r="G18" s="626">
        <f>'Averages Pivot Table'!$AB491</f>
        <v>51992.975426943005</v>
      </c>
      <c r="H18" s="626">
        <f>'Averages Pivot Table'!$AB495</f>
        <v>51329.597393022494</v>
      </c>
    </row>
    <row r="19" spans="1:15">
      <c r="A19" s="637" t="s">
        <v>1091</v>
      </c>
      <c r="B19" s="626">
        <f>'Averages Pivot Table'!$AC471</f>
        <v>61512.235204549739</v>
      </c>
      <c r="C19" s="626">
        <f>'Averages Pivot Table'!$AC475</f>
        <v>53989.289789211238</v>
      </c>
      <c r="D19" s="626">
        <f>'Averages Pivot Table'!$AC479</f>
        <v>49817.40486214502</v>
      </c>
      <c r="E19" s="626">
        <f>'Averages Pivot Table'!$AC483</f>
        <v>43586.049243136222</v>
      </c>
      <c r="F19" s="626">
        <f>'Averages Pivot Table'!$AC487</f>
        <v>44461.624334128181</v>
      </c>
      <c r="G19" s="626">
        <f>'Averages Pivot Table'!$AC491</f>
        <v>46580.914608273975</v>
      </c>
      <c r="H19" s="626">
        <f>'Averages Pivot Table'!$AC495</f>
        <v>47598.943322089537</v>
      </c>
    </row>
    <row r="20" spans="1:15">
      <c r="A20" s="639" t="s">
        <v>1092</v>
      </c>
      <c r="B20" s="626">
        <f>'Averages Pivot Table'!$AE471</f>
        <v>66561.259057578514</v>
      </c>
      <c r="C20" s="626">
        <f>'Averages Pivot Table'!$AE475</f>
        <v>58707.078543627562</v>
      </c>
      <c r="D20" s="626">
        <f>'Averages Pivot Table'!$AE479</f>
        <v>53024.401160132773</v>
      </c>
      <c r="E20" s="626">
        <f>'Averages Pivot Table'!$AE483</f>
        <v>49791.590405551426</v>
      </c>
      <c r="F20" s="626">
        <f>'Averages Pivot Table'!$AE487</f>
        <v>52943.169492429872</v>
      </c>
      <c r="G20" s="626">
        <f>'Averages Pivot Table'!$AE491</f>
        <v>52034.897942893236</v>
      </c>
      <c r="H20" s="626">
        <f>'Averages Pivot Table'!$AE495</f>
        <v>54617.172142927855</v>
      </c>
    </row>
    <row r="21" spans="1:15">
      <c r="A21" s="637"/>
      <c r="B21" s="626"/>
      <c r="C21" s="626"/>
      <c r="D21" s="626"/>
      <c r="E21" s="626"/>
      <c r="F21" s="626"/>
      <c r="G21" s="626"/>
      <c r="H21" s="626"/>
    </row>
    <row r="22" spans="1:15">
      <c r="A22" s="637" t="s">
        <v>1154</v>
      </c>
      <c r="B22" s="626">
        <f>'Averages Pivot Table'!$AF471</f>
        <v>51727.32826973551</v>
      </c>
      <c r="C22" s="626">
        <f>'Averages Pivot Table'!$AF475</f>
        <v>48977.923107743867</v>
      </c>
      <c r="D22" s="626">
        <f>'Averages Pivot Table'!$AF479</f>
        <v>44654.727471894141</v>
      </c>
      <c r="E22" s="626">
        <f>'Averages Pivot Table'!$AF483</f>
        <v>38044.749833738679</v>
      </c>
      <c r="F22" s="626">
        <f>'Averages Pivot Table'!$AF487</f>
        <v>37487.197761306263</v>
      </c>
      <c r="G22" s="626">
        <f>'Averages Pivot Table'!$AF491</f>
        <v>42139.142062389976</v>
      </c>
      <c r="H22" s="626">
        <f>'Averages Pivot Table'!$AF495</f>
        <v>41893.090012994064</v>
      </c>
    </row>
    <row r="23" spans="1:15">
      <c r="A23" s="637" t="s">
        <v>1095</v>
      </c>
      <c r="B23" s="626">
        <f>'Averages Pivot Table'!$AG471</f>
        <v>0</v>
      </c>
      <c r="C23" s="626">
        <f>'Averages Pivot Table'!$AG475</f>
        <v>0</v>
      </c>
      <c r="D23" s="626">
        <f>'Averages Pivot Table'!$AG479</f>
        <v>0</v>
      </c>
      <c r="E23" s="626">
        <f>'Averages Pivot Table'!$AG483</f>
        <v>0</v>
      </c>
      <c r="F23" s="626">
        <f>'Averages Pivot Table'!$AG487</f>
        <v>0</v>
      </c>
      <c r="G23" s="626">
        <f>'Averages Pivot Table'!$AG491</f>
        <v>44240.038160986012</v>
      </c>
      <c r="H23" s="626">
        <f>'Averages Pivot Table'!$AG495</f>
        <v>44240.038160986012</v>
      </c>
    </row>
    <row r="24" spans="1:15">
      <c r="A24" s="640" t="s">
        <v>1096</v>
      </c>
      <c r="B24" s="629">
        <f>'Averages Pivot Table'!$AH471</f>
        <v>51727.32826973551</v>
      </c>
      <c r="C24" s="629">
        <f>'Averages Pivot Table'!$AH475</f>
        <v>48977.923107743867</v>
      </c>
      <c r="D24" s="629">
        <f>'Averages Pivot Table'!$AH479</f>
        <v>44654.727471894141</v>
      </c>
      <c r="E24" s="629">
        <f>'Averages Pivot Table'!$AH483</f>
        <v>38044.749833738679</v>
      </c>
      <c r="F24" s="629">
        <f>'Averages Pivot Table'!$AH487</f>
        <v>37487.197761306263</v>
      </c>
      <c r="G24" s="629">
        <f>'Averages Pivot Table'!$AH491</f>
        <v>42856.703398743819</v>
      </c>
      <c r="H24" s="629">
        <f>'Averages Pivot Table'!$AH495</f>
        <v>42600.907568719558</v>
      </c>
    </row>
    <row r="25" spans="1:15" ht="36.75" customHeight="1">
      <c r="A25" s="643" t="s">
        <v>1086</v>
      </c>
      <c r="B25" s="643"/>
      <c r="C25" s="643"/>
      <c r="D25" s="643"/>
      <c r="E25" s="643"/>
      <c r="F25" s="643"/>
      <c r="G25" s="643"/>
      <c r="H25" s="643"/>
      <c r="I25" s="641"/>
      <c r="J25" s="641"/>
      <c r="K25" s="641"/>
      <c r="L25" s="641"/>
      <c r="M25" s="641"/>
      <c r="N25" s="567"/>
      <c r="O25" s="567"/>
    </row>
    <row r="26" spans="1:15">
      <c r="A26" s="393"/>
      <c r="B26" s="393"/>
      <c r="C26" s="393"/>
      <c r="D26" s="398"/>
      <c r="E26" s="398"/>
      <c r="F26" s="398"/>
      <c r="G26" s="398"/>
      <c r="H26" s="549" t="s">
        <v>1156</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0080"/>
  </sheetPr>
  <dimension ref="A1:EG877"/>
  <sheetViews>
    <sheetView topLeftCell="A2" zoomScale="90" zoomScaleNormal="90" workbookViewId="0">
      <pane xSplit="5" ySplit="7" topLeftCell="T663" activePane="bottomRight" state="frozenSplit"/>
      <selection activeCell="A2" sqref="A2 A2"/>
      <selection pane="topRight" activeCell="A2" sqref="A2"/>
      <selection pane="bottomLeft" activeCell="A2" sqref="A2"/>
      <selection pane="bottomRight" activeCell="BQ655" sqref="BQ655"/>
    </sheetView>
  </sheetViews>
  <sheetFormatPr defaultColWidth="9" defaultRowHeight="12.75"/>
  <cols>
    <col min="1" max="1" width="5.44140625" style="200" customWidth="1"/>
    <col min="2" max="2" width="24.33203125" style="201" customWidth="1"/>
    <col min="3" max="3" width="28" style="201" customWidth="1"/>
    <col min="4" max="4" width="9.33203125" style="200" bestFit="1" customWidth="1"/>
    <col min="5" max="5" width="9" style="200" bestFit="1" customWidth="1"/>
    <col min="6" max="12" width="8.33203125" style="91" customWidth="1"/>
    <col min="13" max="14" width="8.33203125" style="202" customWidth="1"/>
    <col min="15" max="21" width="8.33203125" style="91" customWidth="1"/>
    <col min="22" max="23" width="8.33203125" style="202" customWidth="1"/>
    <col min="24" max="24" width="8.33203125" style="91" customWidth="1"/>
    <col min="25" max="25" width="8" style="202" customWidth="1"/>
    <col min="26" max="28" width="8.33203125" style="202" customWidth="1"/>
    <col min="29" max="35" width="8.33203125" style="91" customWidth="1"/>
    <col min="36" max="41" width="8.33203125" style="202" customWidth="1"/>
    <col min="42" max="44" width="8.33203125" style="91" customWidth="1"/>
    <col min="45" max="49" width="8.33203125" style="202" customWidth="1"/>
    <col min="50" max="50" width="9.109375" style="202" customWidth="1"/>
    <col min="51" max="51" width="8.33203125" style="202" customWidth="1"/>
    <col min="52" max="53" width="8.33203125" style="91" customWidth="1"/>
    <col min="54" max="59" width="8.33203125" style="202" customWidth="1"/>
    <col min="60" max="60" width="13.44140625" style="91" customWidth="1"/>
    <col min="61" max="61" width="13.21875" style="91" customWidth="1"/>
    <col min="62" max="62" width="12.88671875" style="202" customWidth="1"/>
    <col min="63" max="63" width="14.77734375" style="202" customWidth="1"/>
    <col min="64" max="64" width="13.88671875" style="202" customWidth="1"/>
    <col min="65" max="65" width="13.33203125" style="202" customWidth="1"/>
    <col min="66" max="66" width="14.109375" style="202" customWidth="1"/>
    <col min="67" max="67" width="15.21875" style="202" customWidth="1"/>
    <col min="68" max="68" width="11.6640625" style="202" customWidth="1"/>
    <col min="69" max="69" width="14.109375" style="91" bestFit="1" customWidth="1"/>
    <col min="70" max="70" width="14.77734375" style="202" customWidth="1"/>
    <col min="71" max="71" width="12.109375" style="91" customWidth="1"/>
    <col min="72" max="77" width="7.6640625" style="91" customWidth="1"/>
    <col min="78" max="81" width="7.6640625" style="202" customWidth="1"/>
    <col min="82" max="83" width="7.6640625" style="91" customWidth="1"/>
    <col min="84" max="93" width="8" style="91" customWidth="1"/>
    <col min="94" max="95" width="8" style="202" customWidth="1"/>
    <col min="96" max="96" width="13" style="91" customWidth="1"/>
    <col min="97" max="98" width="8.109375" style="91" customWidth="1"/>
    <col min="99" max="99" width="8.77734375" style="91" customWidth="1"/>
    <col min="100" max="100" width="8.21875" style="91" customWidth="1"/>
    <col min="101" max="101" width="8.33203125" style="91" customWidth="1"/>
    <col min="102" max="102" width="8.21875" style="91" customWidth="1"/>
    <col min="103" max="103" width="8.44140625" style="91" customWidth="1"/>
    <col min="104" max="104" width="8" style="91" customWidth="1"/>
    <col min="105" max="105" width="8.44140625" style="91" customWidth="1"/>
    <col min="106" max="106" width="8" style="91" customWidth="1"/>
    <col min="107" max="107" width="8.44140625" style="91" customWidth="1"/>
    <col min="108" max="109" width="8" style="91" customWidth="1"/>
    <col min="110" max="113" width="8.77734375" style="91" customWidth="1"/>
    <col min="114" max="117" width="8.77734375" style="202" customWidth="1"/>
    <col min="118" max="121" width="8.77734375" style="91" customWidth="1"/>
    <col min="122" max="122" width="9.109375" style="91" bestFit="1" customWidth="1"/>
    <col min="123" max="123" width="8.77734375" style="91" customWidth="1"/>
    <col min="124" max="124" width="10.44140625" style="91" customWidth="1"/>
    <col min="125" max="126" width="11.21875" style="91" customWidth="1"/>
    <col min="127" max="127" width="10.6640625" style="91" customWidth="1"/>
    <col min="128" max="128" width="10.77734375" style="202" customWidth="1"/>
    <col min="129" max="129" width="10.88671875" style="202" customWidth="1"/>
    <col min="130" max="130" width="10.44140625" style="202" customWidth="1"/>
    <col min="131" max="131" width="11.109375" style="202" customWidth="1"/>
    <col min="132" max="132" width="10.109375" style="91" customWidth="1"/>
    <col min="133" max="133" width="9.88671875" style="91" customWidth="1"/>
    <col min="134" max="134" width="10.109375" style="91" customWidth="1"/>
    <col min="135" max="135" width="10" style="91" customWidth="1"/>
    <col min="136" max="136" width="11.33203125" style="91" customWidth="1"/>
    <col min="137" max="137" width="12.109375" style="91" customWidth="1"/>
    <col min="138" max="138" width="9" style="91" customWidth="1"/>
    <col min="139" max="16384" width="9" style="91"/>
  </cols>
  <sheetData>
    <row r="1" spans="1:137" hidden="1">
      <c r="A1" s="94" t="s">
        <v>0</v>
      </c>
      <c r="B1" s="95" t="s">
        <v>1</v>
      </c>
      <c r="C1" s="96"/>
      <c r="D1" s="97"/>
      <c r="E1" s="98"/>
      <c r="F1" s="99"/>
      <c r="G1" s="100">
        <v>275</v>
      </c>
      <c r="H1" s="71"/>
      <c r="I1" s="100"/>
      <c r="J1" s="72"/>
      <c r="K1" s="100">
        <v>172</v>
      </c>
      <c r="L1" s="71"/>
      <c r="M1" s="100"/>
      <c r="N1" s="72"/>
      <c r="O1" s="99"/>
      <c r="P1" s="100">
        <v>281</v>
      </c>
      <c r="Q1" s="71"/>
      <c r="R1" s="100"/>
      <c r="S1" s="72"/>
      <c r="T1" s="100">
        <v>90</v>
      </c>
      <c r="U1" s="71"/>
      <c r="V1" s="100"/>
      <c r="W1" s="72"/>
      <c r="X1" s="99"/>
      <c r="Y1" s="100">
        <v>194</v>
      </c>
      <c r="Z1" s="71"/>
      <c r="AA1" s="100"/>
      <c r="AB1" s="72"/>
      <c r="AC1" s="100">
        <v>61</v>
      </c>
      <c r="AD1" s="71"/>
      <c r="AE1" s="100"/>
      <c r="AF1" s="72"/>
      <c r="AG1" s="99"/>
      <c r="AH1" s="100">
        <v>80</v>
      </c>
      <c r="AI1" s="71"/>
      <c r="AJ1" s="100"/>
      <c r="AK1" s="72"/>
      <c r="AL1" s="100">
        <v>14</v>
      </c>
      <c r="AM1" s="101"/>
      <c r="AN1" s="100"/>
      <c r="AO1" s="72"/>
      <c r="AP1" s="99"/>
      <c r="AQ1" s="100">
        <v>8</v>
      </c>
      <c r="AR1" s="71"/>
      <c r="AS1" s="100"/>
      <c r="AT1" s="72"/>
      <c r="AU1" s="100">
        <v>2</v>
      </c>
      <c r="AV1" s="101"/>
      <c r="AW1" s="100"/>
      <c r="AX1" s="72"/>
      <c r="AY1" s="102"/>
      <c r="AZ1" s="100"/>
      <c r="BA1" s="71"/>
      <c r="BB1" s="100"/>
      <c r="BC1" s="72"/>
      <c r="BD1" s="100"/>
      <c r="BE1" s="101"/>
      <c r="BF1" s="100"/>
      <c r="BG1" s="72"/>
      <c r="BH1" s="103">
        <v>48094471.284999996</v>
      </c>
      <c r="BI1" s="71"/>
      <c r="BJ1" s="100">
        <v>28312153.904599998</v>
      </c>
      <c r="BK1" s="71"/>
      <c r="BL1" s="100">
        <v>16833886.9826</v>
      </c>
      <c r="BM1" s="71"/>
      <c r="BN1" s="100">
        <v>3838419.5378</v>
      </c>
      <c r="BO1" s="71"/>
      <c r="BP1" s="100">
        <v>542109.13840000005</v>
      </c>
      <c r="BQ1" s="104"/>
      <c r="BR1" s="100">
        <v>0</v>
      </c>
      <c r="BS1" s="105"/>
      <c r="BT1" s="106">
        <f>((G1*9)+(I1*10)+(K1*11)+(M1*12))</f>
        <v>4367</v>
      </c>
      <c r="BU1" s="107">
        <f>((H1*9)+(J1*10)+(L1*11)+(N1*12))</f>
        <v>0</v>
      </c>
      <c r="BV1" s="108">
        <f>((P1*9)+(R1*10)+(T1*11)+(V1*12))</f>
        <v>3519</v>
      </c>
      <c r="BW1" s="107">
        <f>((Q1*9)+(S1*10)+(U1*11)+(W1*12))</f>
        <v>0</v>
      </c>
      <c r="BX1" s="108">
        <f>((Y1*9)+(AA1*10)+(AC1*11)+(AE1*12))</f>
        <v>2417</v>
      </c>
      <c r="BY1" s="107">
        <f>((Z1*9)+(AB1*10)+(AD1*11)+(AF1*12))</f>
        <v>0</v>
      </c>
      <c r="BZ1" s="108">
        <f>((AH1*9)+(AJ1*10)+(AL1*11)+(AN1*12))</f>
        <v>874</v>
      </c>
      <c r="CA1" s="107">
        <f>((AI1*9)+(AK1*10)+(AM1*11)+(AO1*12))</f>
        <v>0</v>
      </c>
      <c r="CB1" s="108">
        <f>((AQ1*9)+(AS1*10)+(AU1*11)+(AW1*12))</f>
        <v>94</v>
      </c>
      <c r="CC1" s="109">
        <f>((AR1*9)+(AT1*10)+(AV1*11)+(AX1*12))</f>
        <v>0</v>
      </c>
      <c r="CD1" s="108">
        <f>((AZ1*9)+(BB1*10)+(BD1*11)+(BF1*12))</f>
        <v>0</v>
      </c>
      <c r="CE1" s="109">
        <f>((BA1*9)+(BC1*10)+(BE1*11)+(BG1*12))</f>
        <v>0</v>
      </c>
      <c r="CF1" s="110">
        <f t="shared" ref="CF1:CQ1" si="0">IF(BT1&gt;0,BH1/BT1,)</f>
        <v>11013.160358369589</v>
      </c>
      <c r="CG1" s="111">
        <f t="shared" si="0"/>
        <v>0</v>
      </c>
      <c r="CH1" s="110">
        <f t="shared" si="0"/>
        <v>8045.5111976697917</v>
      </c>
      <c r="CI1" s="111">
        <f t="shared" si="0"/>
        <v>0</v>
      </c>
      <c r="CJ1" s="110">
        <f t="shared" si="0"/>
        <v>6964.7856775341334</v>
      </c>
      <c r="CK1" s="111">
        <f t="shared" si="0"/>
        <v>0</v>
      </c>
      <c r="CL1" s="110">
        <f t="shared" si="0"/>
        <v>4391.7843681922195</v>
      </c>
      <c r="CM1" s="111">
        <f t="shared" si="0"/>
        <v>0</v>
      </c>
      <c r="CN1" s="110">
        <f t="shared" si="0"/>
        <v>5767.1184936170221</v>
      </c>
      <c r="CO1" s="111">
        <f t="shared" si="0"/>
        <v>0</v>
      </c>
      <c r="CP1" s="110">
        <f t="shared" si="0"/>
        <v>0</v>
      </c>
      <c r="CQ1" s="111">
        <f t="shared" si="0"/>
        <v>0</v>
      </c>
      <c r="CR1" s="112">
        <f t="shared" ref="CR1:DA1" si="1">+CF1*9</f>
        <v>99118.443225326293</v>
      </c>
      <c r="CS1" s="109">
        <f t="shared" si="1"/>
        <v>0</v>
      </c>
      <c r="CT1" s="113">
        <f t="shared" si="1"/>
        <v>72409.600779028129</v>
      </c>
      <c r="CU1" s="107">
        <f t="shared" si="1"/>
        <v>0</v>
      </c>
      <c r="CV1" s="108">
        <f t="shared" si="1"/>
        <v>62683.071097807202</v>
      </c>
      <c r="CW1" s="107">
        <f t="shared" si="1"/>
        <v>0</v>
      </c>
      <c r="CX1" s="108">
        <f t="shared" si="1"/>
        <v>39526.059313729973</v>
      </c>
      <c r="CY1" s="107">
        <f t="shared" si="1"/>
        <v>0</v>
      </c>
      <c r="CZ1" s="108">
        <f t="shared" si="1"/>
        <v>51904.066442553201</v>
      </c>
      <c r="DA1" s="109">
        <f t="shared" si="1"/>
        <v>0</v>
      </c>
      <c r="DB1" s="113"/>
      <c r="DC1" s="109"/>
      <c r="DD1" s="113">
        <f>IF(DR1&gt;0,((CR1*DF1)+(CT1*DH1)+(CV1*DJ1)+(CX1*DL1)+(CZ1*DN1)+(DB1*DP1))/DR1,)</f>
        <v>77645.352065078405</v>
      </c>
      <c r="DE1" s="114">
        <f>IF(DS1&gt;0,((CS1*DG1)+(CU1*DI1)+(CW1*DK1)+(CY1*DM1)+(DA1*DO1)+(DC1*DQ1))/DS1,)</f>
        <v>0</v>
      </c>
      <c r="DF1" s="115">
        <f>+G1+I1+K1+M1</f>
        <v>447</v>
      </c>
      <c r="DG1" s="116">
        <f>+H1+J1+L1+N1</f>
        <v>0</v>
      </c>
      <c r="DH1" s="110">
        <f>+P1+R1+T1+V1</f>
        <v>371</v>
      </c>
      <c r="DI1" s="117">
        <f>+Q1+S1+U1+W1</f>
        <v>0</v>
      </c>
      <c r="DJ1" s="110">
        <f>+Y1+AA1+AC1+AE1</f>
        <v>255</v>
      </c>
      <c r="DK1" s="117">
        <f>+Z1+AB1+AD1+AF1</f>
        <v>0</v>
      </c>
      <c r="DL1" s="110">
        <f>+AH1+AJ1+AL1+AN1</f>
        <v>94</v>
      </c>
      <c r="DM1" s="117">
        <f>+AI1+AK1+AM1+AO1</f>
        <v>0</v>
      </c>
      <c r="DN1" s="110">
        <f>+AQ1+AS1+AU1+AW1</f>
        <v>10</v>
      </c>
      <c r="DO1" s="111">
        <f>+AR1+AT1+AV1+AX1</f>
        <v>0</v>
      </c>
      <c r="DP1" s="110">
        <f>+AZ1+BB1+BD1+BF1</f>
        <v>0</v>
      </c>
      <c r="DQ1" s="111">
        <f>+BA1+BC1+BE1+BG1</f>
        <v>0</v>
      </c>
      <c r="DR1" s="110">
        <f>+DF1+DH1+DJ1+DL1+DN1+DP1</f>
        <v>1177</v>
      </c>
      <c r="DS1" s="111">
        <f>+DG1+DI1+DK1+DM1+DO1+DQ1</f>
        <v>0</v>
      </c>
      <c r="DT1" s="110">
        <f t="shared" ref="DT1:EG1" si="2">+DF1*CR1</f>
        <v>44305944.12172085</v>
      </c>
      <c r="DU1" s="116">
        <f t="shared" si="2"/>
        <v>0</v>
      </c>
      <c r="DV1" s="110">
        <f t="shared" si="2"/>
        <v>26863961.889019437</v>
      </c>
      <c r="DW1" s="117">
        <f t="shared" si="2"/>
        <v>0</v>
      </c>
      <c r="DX1" s="110">
        <f t="shared" si="2"/>
        <v>15984183.129940836</v>
      </c>
      <c r="DY1" s="117">
        <f t="shared" si="2"/>
        <v>0</v>
      </c>
      <c r="DZ1" s="110">
        <f t="shared" si="2"/>
        <v>3715449.5754906177</v>
      </c>
      <c r="EA1" s="117">
        <f t="shared" si="2"/>
        <v>0</v>
      </c>
      <c r="EB1" s="110">
        <f t="shared" si="2"/>
        <v>519040.66442553198</v>
      </c>
      <c r="EC1" s="111">
        <f t="shared" si="2"/>
        <v>0</v>
      </c>
      <c r="ED1" s="110">
        <f t="shared" si="2"/>
        <v>0</v>
      </c>
      <c r="EE1" s="111">
        <f t="shared" si="2"/>
        <v>0</v>
      </c>
      <c r="EF1" s="110">
        <f t="shared" si="2"/>
        <v>91388579.380597278</v>
      </c>
      <c r="EG1" s="111">
        <f t="shared" si="2"/>
        <v>0</v>
      </c>
    </row>
    <row r="2" spans="1:137" s="203" customFormat="1" ht="16.5" customHeight="1" thickBot="1">
      <c r="A2" s="92" t="s">
        <v>2</v>
      </c>
      <c r="B2" s="92"/>
      <c r="C2" s="92"/>
      <c r="D2" s="92"/>
      <c r="E2" s="92"/>
      <c r="F2" s="93"/>
      <c r="G2" s="93" t="s">
        <v>3</v>
      </c>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73" t="s">
        <v>4</v>
      </c>
      <c r="BI2" s="93"/>
      <c r="BJ2" s="93"/>
      <c r="BK2" s="93"/>
      <c r="BL2" s="93"/>
      <c r="BM2" s="93"/>
      <c r="BN2" s="93"/>
      <c r="BO2" s="93"/>
      <c r="BP2" s="93"/>
      <c r="BQ2" s="93"/>
      <c r="BR2" s="93"/>
      <c r="BS2" s="93"/>
      <c r="BT2" s="73" t="s">
        <v>5</v>
      </c>
      <c r="BU2" s="93"/>
      <c r="BV2" s="93"/>
      <c r="BW2" s="93"/>
      <c r="BX2" s="93"/>
      <c r="BY2" s="93"/>
      <c r="BZ2" s="93"/>
      <c r="CA2" s="93"/>
      <c r="CB2" s="93"/>
      <c r="CC2" s="93"/>
      <c r="CD2" s="93"/>
      <c r="CE2" s="93"/>
      <c r="CF2" s="73" t="s">
        <v>6</v>
      </c>
      <c r="CG2" s="93"/>
      <c r="CH2" s="93"/>
      <c r="CI2" s="93"/>
      <c r="CJ2" s="93"/>
      <c r="CK2" s="93"/>
      <c r="CL2" s="93"/>
      <c r="CM2" s="93"/>
      <c r="CN2" s="93"/>
      <c r="CO2" s="93"/>
      <c r="CP2" s="93"/>
      <c r="CQ2" s="93"/>
      <c r="CR2" s="73" t="s">
        <v>7</v>
      </c>
      <c r="CS2" s="93"/>
      <c r="CT2" s="93"/>
      <c r="CU2" s="93"/>
      <c r="CV2" s="93"/>
      <c r="CW2" s="93"/>
      <c r="CX2" s="93"/>
      <c r="CY2" s="93"/>
      <c r="CZ2" s="93"/>
      <c r="DA2" s="93"/>
      <c r="DB2" s="93"/>
      <c r="DC2" s="93"/>
      <c r="DD2" s="93"/>
      <c r="DE2" s="74"/>
      <c r="DF2" s="73" t="s">
        <v>8</v>
      </c>
      <c r="DG2" s="93"/>
      <c r="DH2" s="93"/>
      <c r="DI2" s="93"/>
      <c r="DJ2" s="93"/>
      <c r="DK2" s="93"/>
      <c r="DL2" s="93"/>
      <c r="DM2" s="93"/>
      <c r="DN2" s="93"/>
      <c r="DO2" s="93"/>
      <c r="DP2" s="93"/>
      <c r="DQ2" s="93"/>
      <c r="DR2" s="93"/>
      <c r="DS2" s="93"/>
      <c r="DT2" s="73" t="s">
        <v>9</v>
      </c>
      <c r="DU2" s="93"/>
      <c r="DV2" s="93"/>
      <c r="DW2" s="93"/>
      <c r="DX2" s="93"/>
      <c r="DY2" s="93"/>
      <c r="DZ2" s="93"/>
      <c r="EA2" s="93"/>
      <c r="EB2" s="93"/>
      <c r="EC2" s="93"/>
      <c r="ED2" s="93"/>
      <c r="EE2" s="93"/>
      <c r="EF2" s="93"/>
      <c r="EG2" s="93"/>
    </row>
    <row r="3" spans="1:137" s="203" customFormat="1" ht="16.5" customHeight="1" thickTop="1">
      <c r="A3" s="308" t="s">
        <v>902</v>
      </c>
      <c r="B3" s="118"/>
      <c r="C3" s="118"/>
      <c r="D3" s="118"/>
      <c r="E3" s="118"/>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8"/>
      <c r="BI3" s="67"/>
      <c r="BJ3" s="67"/>
      <c r="BK3" s="67"/>
      <c r="BL3" s="67"/>
      <c r="BM3" s="67"/>
      <c r="BN3" s="67"/>
      <c r="BO3" s="67"/>
      <c r="BP3" s="67"/>
      <c r="BQ3" s="67"/>
      <c r="BR3" s="67"/>
      <c r="BS3" s="75"/>
      <c r="BT3" s="119" t="s">
        <v>10</v>
      </c>
      <c r="BU3" s="120"/>
      <c r="BV3" s="120"/>
      <c r="BW3" s="120"/>
      <c r="BX3" s="120"/>
      <c r="BY3" s="120"/>
      <c r="BZ3" s="120"/>
      <c r="CA3" s="120"/>
      <c r="CB3" s="120"/>
      <c r="CC3" s="120"/>
      <c r="CD3" s="120"/>
      <c r="CE3" s="121"/>
      <c r="CF3" s="122" t="s">
        <v>11</v>
      </c>
      <c r="CG3" s="123"/>
      <c r="CH3" s="123"/>
      <c r="CI3" s="123"/>
      <c r="CJ3" s="123"/>
      <c r="CK3" s="123"/>
      <c r="CL3" s="123"/>
      <c r="CM3" s="123"/>
      <c r="CN3" s="123"/>
      <c r="CO3" s="123"/>
      <c r="CP3" s="123"/>
      <c r="CQ3" s="124"/>
      <c r="CR3" s="122" t="s">
        <v>12</v>
      </c>
      <c r="CS3" s="123"/>
      <c r="CT3" s="123"/>
      <c r="CU3" s="123"/>
      <c r="CV3" s="123"/>
      <c r="CW3" s="123"/>
      <c r="CX3" s="123"/>
      <c r="CY3" s="123"/>
      <c r="CZ3" s="123"/>
      <c r="DA3" s="123"/>
      <c r="DB3" s="123"/>
      <c r="DC3" s="123"/>
      <c r="DD3" s="123"/>
      <c r="DE3" s="123"/>
      <c r="DF3" s="122" t="s">
        <v>13</v>
      </c>
      <c r="DG3" s="120"/>
      <c r="DH3" s="120"/>
      <c r="DI3" s="120"/>
      <c r="DJ3" s="120"/>
      <c r="DK3" s="120"/>
      <c r="DL3" s="120"/>
      <c r="DM3" s="120"/>
      <c r="DN3" s="120"/>
      <c r="DO3" s="120"/>
      <c r="DP3" s="120"/>
      <c r="DQ3" s="120"/>
      <c r="DR3" s="120"/>
      <c r="DS3" s="120"/>
      <c r="DT3" s="122" t="s">
        <v>14</v>
      </c>
      <c r="DU3" s="120"/>
      <c r="DV3" s="120"/>
      <c r="DW3" s="120"/>
      <c r="DX3" s="120"/>
      <c r="DY3" s="120"/>
      <c r="DZ3" s="120"/>
      <c r="EA3" s="120"/>
      <c r="EB3" s="120"/>
      <c r="EC3" s="120"/>
      <c r="ED3" s="120"/>
      <c r="EE3" s="120"/>
      <c r="EF3" s="120"/>
      <c r="EG3" s="120"/>
    </row>
    <row r="4" spans="1:137" s="203" customFormat="1" ht="15.75" customHeight="1">
      <c r="A4" s="125" t="s">
        <v>15</v>
      </c>
      <c r="B4" s="126"/>
      <c r="C4" s="126"/>
      <c r="D4" s="126"/>
      <c r="E4" s="126"/>
      <c r="F4" s="656" t="s">
        <v>16</v>
      </c>
      <c r="G4" s="657"/>
      <c r="H4" s="657"/>
      <c r="I4" s="657"/>
      <c r="J4" s="657"/>
      <c r="K4" s="657"/>
      <c r="L4" s="657"/>
      <c r="M4" s="657"/>
      <c r="N4" s="658"/>
      <c r="O4" s="659" t="s">
        <v>17</v>
      </c>
      <c r="P4" s="660"/>
      <c r="Q4" s="660"/>
      <c r="R4" s="660"/>
      <c r="S4" s="660"/>
      <c r="T4" s="660"/>
      <c r="U4" s="660"/>
      <c r="V4" s="660"/>
      <c r="W4" s="661"/>
      <c r="X4" s="659" t="s">
        <v>18</v>
      </c>
      <c r="Y4" s="657"/>
      <c r="Z4" s="657"/>
      <c r="AA4" s="657"/>
      <c r="AB4" s="657"/>
      <c r="AC4" s="657"/>
      <c r="AD4" s="657"/>
      <c r="AE4" s="657"/>
      <c r="AF4" s="658"/>
      <c r="AG4" s="84"/>
      <c r="AH4" s="76" t="s">
        <v>19</v>
      </c>
      <c r="AI4" s="76"/>
      <c r="AJ4" s="76"/>
      <c r="AK4" s="76"/>
      <c r="AL4" s="76"/>
      <c r="AM4" s="76"/>
      <c r="AN4" s="76"/>
      <c r="AO4" s="81"/>
      <c r="AP4" s="84"/>
      <c r="AQ4" s="82" t="s">
        <v>20</v>
      </c>
      <c r="AR4" s="76"/>
      <c r="AS4" s="76"/>
      <c r="AT4" s="76"/>
      <c r="AU4" s="76"/>
      <c r="AV4" s="76"/>
      <c r="AW4" s="76"/>
      <c r="AX4" s="81"/>
      <c r="AY4" s="85"/>
      <c r="AZ4" s="82" t="s">
        <v>21</v>
      </c>
      <c r="BA4" s="76"/>
      <c r="BB4" s="76"/>
      <c r="BC4" s="76"/>
      <c r="BD4" s="76"/>
      <c r="BE4" s="76"/>
      <c r="BF4" s="76"/>
      <c r="BG4" s="76"/>
      <c r="BH4" s="127"/>
      <c r="BI4" s="128"/>
      <c r="BJ4" s="129"/>
      <c r="BK4" s="130"/>
      <c r="BL4" s="129"/>
      <c r="BM4" s="130"/>
      <c r="BN4" s="77"/>
      <c r="BO4" s="93"/>
      <c r="BP4" s="129"/>
      <c r="BQ4" s="130"/>
      <c r="BR4" s="129"/>
      <c r="BS4" s="130"/>
      <c r="BT4" s="131"/>
      <c r="BU4" s="132"/>
      <c r="BV4" s="133"/>
      <c r="BW4" s="132"/>
      <c r="BX4" s="133"/>
      <c r="BY4" s="132"/>
      <c r="BZ4" s="133"/>
      <c r="CA4" s="132"/>
      <c r="CB4" s="133"/>
      <c r="CC4" s="132"/>
      <c r="CD4" s="133"/>
      <c r="CE4" s="134"/>
      <c r="CF4" s="135"/>
      <c r="CG4" s="136"/>
      <c r="CH4" s="137"/>
      <c r="CI4" s="136"/>
      <c r="CJ4" s="137"/>
      <c r="CK4" s="136"/>
      <c r="CL4" s="137"/>
      <c r="CM4" s="136"/>
      <c r="CN4" s="137"/>
      <c r="CO4" s="136"/>
      <c r="CP4" s="137"/>
      <c r="CQ4" s="136"/>
      <c r="CR4" s="135"/>
      <c r="CS4" s="136"/>
      <c r="CT4" s="137"/>
      <c r="CU4" s="136"/>
      <c r="CV4" s="137"/>
      <c r="CW4" s="136"/>
      <c r="CX4" s="137"/>
      <c r="CY4" s="136"/>
      <c r="CZ4" s="137"/>
      <c r="DA4" s="136"/>
      <c r="DB4" s="138"/>
      <c r="DC4" s="136"/>
      <c r="DD4" s="139"/>
      <c r="DE4" s="140"/>
      <c r="DF4" s="141"/>
      <c r="DG4" s="140"/>
      <c r="DH4" s="133"/>
      <c r="DI4" s="140"/>
      <c r="DJ4" s="133"/>
      <c r="DK4" s="140"/>
      <c r="DL4" s="139"/>
      <c r="DM4" s="140"/>
      <c r="DN4" s="142"/>
      <c r="DO4" s="140"/>
      <c r="DP4" s="142"/>
      <c r="DQ4" s="140"/>
      <c r="DR4" s="139"/>
      <c r="DS4" s="140"/>
      <c r="DT4" s="141"/>
      <c r="DU4" s="140"/>
      <c r="DV4" s="133"/>
      <c r="DW4" s="140"/>
      <c r="DX4" s="133"/>
      <c r="DY4" s="143"/>
      <c r="DZ4" s="139"/>
      <c r="EA4" s="140"/>
      <c r="EB4" s="142"/>
      <c r="EC4" s="140"/>
      <c r="ED4" s="142"/>
      <c r="EE4" s="140"/>
      <c r="EF4" s="139"/>
      <c r="EG4" s="143"/>
    </row>
    <row r="5" spans="1:137" s="203" customFormat="1" ht="42.75" customHeight="1">
      <c r="A5" s="654" t="s">
        <v>22</v>
      </c>
      <c r="B5" s="655"/>
      <c r="C5" s="655"/>
      <c r="D5" s="655"/>
      <c r="E5" s="655"/>
      <c r="F5" s="69" t="s">
        <v>23</v>
      </c>
      <c r="G5" s="69" t="s">
        <v>24</v>
      </c>
      <c r="H5" s="69"/>
      <c r="I5" s="69" t="s">
        <v>25</v>
      </c>
      <c r="J5" s="69"/>
      <c r="K5" s="69" t="s">
        <v>26</v>
      </c>
      <c r="L5" s="69"/>
      <c r="M5" s="69" t="s">
        <v>27</v>
      </c>
      <c r="N5" s="69"/>
      <c r="O5" s="69" t="s">
        <v>23</v>
      </c>
      <c r="P5" s="69" t="s">
        <v>24</v>
      </c>
      <c r="Q5" s="69"/>
      <c r="R5" s="69" t="s">
        <v>25</v>
      </c>
      <c r="S5" s="69"/>
      <c r="T5" s="69" t="s">
        <v>26</v>
      </c>
      <c r="U5" s="69"/>
      <c r="V5" s="69" t="s">
        <v>27</v>
      </c>
      <c r="W5" s="69"/>
      <c r="X5" s="69" t="s">
        <v>23</v>
      </c>
      <c r="Y5" s="69" t="s">
        <v>24</v>
      </c>
      <c r="Z5" s="69"/>
      <c r="AA5" s="69" t="s">
        <v>25</v>
      </c>
      <c r="AB5" s="69"/>
      <c r="AC5" s="69" t="s">
        <v>26</v>
      </c>
      <c r="AD5" s="69"/>
      <c r="AE5" s="69" t="s">
        <v>27</v>
      </c>
      <c r="AF5" s="69"/>
      <c r="AG5" s="80" t="s">
        <v>23</v>
      </c>
      <c r="AH5" s="69" t="s">
        <v>24</v>
      </c>
      <c r="AI5" s="69"/>
      <c r="AJ5" s="69" t="s">
        <v>25</v>
      </c>
      <c r="AK5" s="69"/>
      <c r="AL5" s="69" t="s">
        <v>26</v>
      </c>
      <c r="AM5" s="69"/>
      <c r="AN5" s="69" t="s">
        <v>27</v>
      </c>
      <c r="AO5" s="69"/>
      <c r="AP5" s="80" t="s">
        <v>23</v>
      </c>
      <c r="AQ5" s="80" t="s">
        <v>24</v>
      </c>
      <c r="AR5" s="69"/>
      <c r="AS5" s="69" t="s">
        <v>25</v>
      </c>
      <c r="AT5" s="69"/>
      <c r="AU5" s="69" t="s">
        <v>26</v>
      </c>
      <c r="AV5" s="69"/>
      <c r="AW5" s="69" t="s">
        <v>27</v>
      </c>
      <c r="AX5" s="69"/>
      <c r="AY5" s="80" t="s">
        <v>23</v>
      </c>
      <c r="AZ5" s="80" t="s">
        <v>24</v>
      </c>
      <c r="BA5" s="69"/>
      <c r="BB5" s="69" t="s">
        <v>25</v>
      </c>
      <c r="BC5" s="69"/>
      <c r="BD5" s="69" t="s">
        <v>26</v>
      </c>
      <c r="BE5" s="69"/>
      <c r="BF5" s="69" t="s">
        <v>27</v>
      </c>
      <c r="BG5" s="69"/>
      <c r="BH5" s="144" t="s">
        <v>28</v>
      </c>
      <c r="BI5" s="145"/>
      <c r="BJ5" s="146" t="s">
        <v>17</v>
      </c>
      <c r="BK5" s="146"/>
      <c r="BL5" s="147" t="s">
        <v>18</v>
      </c>
      <c r="BM5" s="147"/>
      <c r="BN5" s="146" t="s">
        <v>19</v>
      </c>
      <c r="BO5" s="148"/>
      <c r="BP5" s="149" t="s">
        <v>29</v>
      </c>
      <c r="BQ5" s="150"/>
      <c r="BR5" s="149" t="s">
        <v>30</v>
      </c>
      <c r="BS5" s="150"/>
      <c r="BT5" s="135" t="s">
        <v>28</v>
      </c>
      <c r="BU5" s="137"/>
      <c r="BV5" s="137" t="s">
        <v>31</v>
      </c>
      <c r="BW5" s="137"/>
      <c r="BX5" s="151" t="s">
        <v>32</v>
      </c>
      <c r="BY5" s="151"/>
      <c r="BZ5" s="137" t="s">
        <v>19</v>
      </c>
      <c r="CA5" s="152"/>
      <c r="CB5" s="153" t="s">
        <v>33</v>
      </c>
      <c r="CC5" s="154"/>
      <c r="CD5" s="153" t="s">
        <v>30</v>
      </c>
      <c r="CE5" s="154"/>
      <c r="CF5" s="135" t="s">
        <v>28</v>
      </c>
      <c r="CG5" s="136"/>
      <c r="CH5" s="137" t="s">
        <v>34</v>
      </c>
      <c r="CI5" s="136"/>
      <c r="CJ5" s="137" t="s">
        <v>32</v>
      </c>
      <c r="CK5" s="136"/>
      <c r="CL5" s="137" t="s">
        <v>19</v>
      </c>
      <c r="CM5" s="136"/>
      <c r="CN5" s="153" t="s">
        <v>35</v>
      </c>
      <c r="CO5" s="154"/>
      <c r="CP5" s="153" t="s">
        <v>30</v>
      </c>
      <c r="CQ5" s="154"/>
      <c r="CR5" s="135" t="s">
        <v>28</v>
      </c>
      <c r="CS5" s="136"/>
      <c r="CT5" s="137" t="s">
        <v>34</v>
      </c>
      <c r="CU5" s="136"/>
      <c r="CV5" s="137" t="s">
        <v>32</v>
      </c>
      <c r="CW5" s="136"/>
      <c r="CX5" s="137" t="s">
        <v>19</v>
      </c>
      <c r="CY5" s="136"/>
      <c r="CZ5" s="153" t="s">
        <v>36</v>
      </c>
      <c r="DA5" s="154"/>
      <c r="DB5" s="153" t="s">
        <v>30</v>
      </c>
      <c r="DC5" s="154"/>
      <c r="DD5" s="139" t="s">
        <v>37</v>
      </c>
      <c r="DE5" s="155"/>
      <c r="DF5" s="141" t="s">
        <v>28</v>
      </c>
      <c r="DG5" s="140"/>
      <c r="DH5" s="139" t="s">
        <v>34</v>
      </c>
      <c r="DI5" s="139"/>
      <c r="DJ5" s="156" t="s">
        <v>32</v>
      </c>
      <c r="DK5" s="156"/>
      <c r="DL5" s="139" t="s">
        <v>19</v>
      </c>
      <c r="DM5" s="140"/>
      <c r="DN5" s="153" t="s">
        <v>38</v>
      </c>
      <c r="DO5" s="154"/>
      <c r="DP5" s="153" t="s">
        <v>30</v>
      </c>
      <c r="DQ5" s="154"/>
      <c r="DR5" s="139" t="s">
        <v>37</v>
      </c>
      <c r="DS5" s="155"/>
      <c r="DT5" s="141" t="s">
        <v>28</v>
      </c>
      <c r="DU5" s="140"/>
      <c r="DV5" s="139" t="s">
        <v>34</v>
      </c>
      <c r="DW5" s="139"/>
      <c r="DX5" s="156" t="s">
        <v>32</v>
      </c>
      <c r="DY5" s="157"/>
      <c r="DZ5" s="139" t="s">
        <v>19</v>
      </c>
      <c r="EA5" s="140"/>
      <c r="EB5" s="153" t="s">
        <v>39</v>
      </c>
      <c r="EC5" s="154"/>
      <c r="ED5" s="153" t="s">
        <v>30</v>
      </c>
      <c r="EE5" s="154"/>
      <c r="EF5" s="139" t="s">
        <v>37</v>
      </c>
      <c r="EG5" s="158"/>
    </row>
    <row r="6" spans="1:137" s="203" customFormat="1" ht="12.75" customHeight="1">
      <c r="A6" s="159" t="s">
        <v>40</v>
      </c>
      <c r="B6" s="159" t="s">
        <v>41</v>
      </c>
      <c r="C6" s="159" t="s">
        <v>42</v>
      </c>
      <c r="D6" s="160" t="s">
        <v>43</v>
      </c>
      <c r="E6" s="160" t="s">
        <v>44</v>
      </c>
      <c r="F6" s="79" t="s">
        <v>45</v>
      </c>
      <c r="G6" s="161" t="s">
        <v>46</v>
      </c>
      <c r="H6" s="70" t="s">
        <v>45</v>
      </c>
      <c r="I6" s="161" t="s">
        <v>46</v>
      </c>
      <c r="J6" s="70" t="s">
        <v>45</v>
      </c>
      <c r="K6" s="161" t="s">
        <v>46</v>
      </c>
      <c r="L6" s="70" t="s">
        <v>45</v>
      </c>
      <c r="M6" s="161" t="s">
        <v>46</v>
      </c>
      <c r="N6" s="70" t="s">
        <v>45</v>
      </c>
      <c r="O6" s="70" t="s">
        <v>45</v>
      </c>
      <c r="P6" s="161" t="s">
        <v>46</v>
      </c>
      <c r="Q6" s="70" t="s">
        <v>45</v>
      </c>
      <c r="R6" s="161" t="s">
        <v>46</v>
      </c>
      <c r="S6" s="70" t="s">
        <v>45</v>
      </c>
      <c r="T6" s="161" t="s">
        <v>46</v>
      </c>
      <c r="U6" s="70" t="s">
        <v>45</v>
      </c>
      <c r="V6" s="161" t="s">
        <v>46</v>
      </c>
      <c r="W6" s="70" t="s">
        <v>45</v>
      </c>
      <c r="X6" s="79" t="s">
        <v>45</v>
      </c>
      <c r="Y6" s="161" t="s">
        <v>46</v>
      </c>
      <c r="Z6" s="70" t="s">
        <v>45</v>
      </c>
      <c r="AA6" s="161" t="s">
        <v>46</v>
      </c>
      <c r="AB6" s="70" t="s">
        <v>45</v>
      </c>
      <c r="AC6" s="161" t="s">
        <v>46</v>
      </c>
      <c r="AD6" s="70" t="s">
        <v>45</v>
      </c>
      <c r="AE6" s="161" t="s">
        <v>46</v>
      </c>
      <c r="AF6" s="70" t="s">
        <v>45</v>
      </c>
      <c r="AG6" s="79" t="s">
        <v>45</v>
      </c>
      <c r="AH6" s="161" t="s">
        <v>46</v>
      </c>
      <c r="AI6" s="70" t="s">
        <v>45</v>
      </c>
      <c r="AJ6" s="161" t="s">
        <v>46</v>
      </c>
      <c r="AK6" s="70" t="s">
        <v>45</v>
      </c>
      <c r="AL6" s="161" t="s">
        <v>46</v>
      </c>
      <c r="AM6" s="70" t="s">
        <v>45</v>
      </c>
      <c r="AN6" s="161" t="s">
        <v>46</v>
      </c>
      <c r="AO6" s="70" t="s">
        <v>45</v>
      </c>
      <c r="AP6" s="79" t="s">
        <v>45</v>
      </c>
      <c r="AQ6" s="161" t="s">
        <v>46</v>
      </c>
      <c r="AR6" s="70" t="s">
        <v>45</v>
      </c>
      <c r="AS6" s="161" t="s">
        <v>46</v>
      </c>
      <c r="AT6" s="70" t="s">
        <v>45</v>
      </c>
      <c r="AU6" s="161" t="s">
        <v>46</v>
      </c>
      <c r="AV6" s="70" t="s">
        <v>45</v>
      </c>
      <c r="AW6" s="161" t="s">
        <v>46</v>
      </c>
      <c r="AX6" s="70" t="s">
        <v>45</v>
      </c>
      <c r="AY6" s="79" t="s">
        <v>45</v>
      </c>
      <c r="AZ6" s="161" t="s">
        <v>46</v>
      </c>
      <c r="BA6" s="70" t="s">
        <v>45</v>
      </c>
      <c r="BB6" s="161" t="s">
        <v>46</v>
      </c>
      <c r="BC6" s="70" t="s">
        <v>45</v>
      </c>
      <c r="BD6" s="161" t="s">
        <v>46</v>
      </c>
      <c r="BE6" s="70" t="s">
        <v>45</v>
      </c>
      <c r="BF6" s="161" t="s">
        <v>46</v>
      </c>
      <c r="BG6" s="70" t="s">
        <v>45</v>
      </c>
      <c r="BH6" s="161" t="s">
        <v>46</v>
      </c>
      <c r="BI6" s="70" t="s">
        <v>45</v>
      </c>
      <c r="BJ6" s="161" t="s">
        <v>46</v>
      </c>
      <c r="BK6" s="70" t="s">
        <v>45</v>
      </c>
      <c r="BL6" s="161" t="s">
        <v>46</v>
      </c>
      <c r="BM6" s="70" t="s">
        <v>45</v>
      </c>
      <c r="BN6" s="161" t="s">
        <v>46</v>
      </c>
      <c r="BO6" s="70" t="s">
        <v>45</v>
      </c>
      <c r="BP6" s="161" t="s">
        <v>46</v>
      </c>
      <c r="BQ6" s="70" t="s">
        <v>45</v>
      </c>
      <c r="BR6" s="161" t="s">
        <v>46</v>
      </c>
      <c r="BS6" s="70" t="s">
        <v>45</v>
      </c>
      <c r="BT6" s="162" t="s">
        <v>46</v>
      </c>
      <c r="BU6" s="163" t="s">
        <v>45</v>
      </c>
      <c r="BV6" s="164" t="s">
        <v>46</v>
      </c>
      <c r="BW6" s="163" t="s">
        <v>45</v>
      </c>
      <c r="BX6" s="164" t="s">
        <v>46</v>
      </c>
      <c r="BY6" s="163" t="s">
        <v>45</v>
      </c>
      <c r="BZ6" s="164" t="s">
        <v>46</v>
      </c>
      <c r="CA6" s="163" t="s">
        <v>45</v>
      </c>
      <c r="CB6" s="164" t="s">
        <v>46</v>
      </c>
      <c r="CC6" s="163" t="s">
        <v>45</v>
      </c>
      <c r="CD6" s="164" t="s">
        <v>46</v>
      </c>
      <c r="CE6" s="163" t="s">
        <v>45</v>
      </c>
      <c r="CF6" s="162" t="s">
        <v>46</v>
      </c>
      <c r="CG6" s="163" t="s">
        <v>45</v>
      </c>
      <c r="CH6" s="164" t="s">
        <v>46</v>
      </c>
      <c r="CI6" s="163" t="s">
        <v>45</v>
      </c>
      <c r="CJ6" s="164" t="s">
        <v>46</v>
      </c>
      <c r="CK6" s="163" t="s">
        <v>45</v>
      </c>
      <c r="CL6" s="164" t="s">
        <v>46</v>
      </c>
      <c r="CM6" s="163" t="s">
        <v>45</v>
      </c>
      <c r="CN6" s="164" t="s">
        <v>46</v>
      </c>
      <c r="CO6" s="163" t="s">
        <v>45</v>
      </c>
      <c r="CP6" s="164" t="s">
        <v>46</v>
      </c>
      <c r="CQ6" s="163" t="s">
        <v>45</v>
      </c>
      <c r="CR6" s="162" t="s">
        <v>46</v>
      </c>
      <c r="CS6" s="163" t="s">
        <v>45</v>
      </c>
      <c r="CT6" s="164" t="s">
        <v>46</v>
      </c>
      <c r="CU6" s="163" t="s">
        <v>45</v>
      </c>
      <c r="CV6" s="164" t="s">
        <v>46</v>
      </c>
      <c r="CW6" s="163" t="s">
        <v>45</v>
      </c>
      <c r="CX6" s="164" t="s">
        <v>46</v>
      </c>
      <c r="CY6" s="163" t="s">
        <v>45</v>
      </c>
      <c r="CZ6" s="164" t="s">
        <v>46</v>
      </c>
      <c r="DA6" s="163" t="s">
        <v>45</v>
      </c>
      <c r="DB6" s="164" t="s">
        <v>46</v>
      </c>
      <c r="DC6" s="163" t="s">
        <v>45</v>
      </c>
      <c r="DD6" s="164" t="s">
        <v>46</v>
      </c>
      <c r="DE6" s="163" t="s">
        <v>45</v>
      </c>
      <c r="DF6" s="162" t="s">
        <v>46</v>
      </c>
      <c r="DG6" s="163" t="s">
        <v>45</v>
      </c>
      <c r="DH6" s="164" t="s">
        <v>46</v>
      </c>
      <c r="DI6" s="163" t="s">
        <v>45</v>
      </c>
      <c r="DJ6" s="164" t="s">
        <v>46</v>
      </c>
      <c r="DK6" s="163" t="s">
        <v>45</v>
      </c>
      <c r="DL6" s="164" t="s">
        <v>46</v>
      </c>
      <c r="DM6" s="163" t="s">
        <v>45</v>
      </c>
      <c r="DN6" s="164" t="s">
        <v>46</v>
      </c>
      <c r="DO6" s="163" t="s">
        <v>45</v>
      </c>
      <c r="DP6" s="164" t="s">
        <v>46</v>
      </c>
      <c r="DQ6" s="163" t="s">
        <v>45</v>
      </c>
      <c r="DR6" s="164" t="s">
        <v>46</v>
      </c>
      <c r="DS6" s="163" t="s">
        <v>45</v>
      </c>
      <c r="DT6" s="162" t="s">
        <v>46</v>
      </c>
      <c r="DU6" s="163" t="s">
        <v>45</v>
      </c>
      <c r="DV6" s="164" t="s">
        <v>46</v>
      </c>
      <c r="DW6" s="163" t="s">
        <v>45</v>
      </c>
      <c r="DX6" s="164" t="s">
        <v>46</v>
      </c>
      <c r="DY6" s="163" t="s">
        <v>45</v>
      </c>
      <c r="DZ6" s="164" t="s">
        <v>46</v>
      </c>
      <c r="EA6" s="163" t="s">
        <v>45</v>
      </c>
      <c r="EB6" s="164" t="s">
        <v>46</v>
      </c>
      <c r="EC6" s="163" t="s">
        <v>45</v>
      </c>
      <c r="ED6" s="164" t="s">
        <v>46</v>
      </c>
      <c r="EE6" s="163" t="s">
        <v>45</v>
      </c>
      <c r="EF6" s="164" t="s">
        <v>46</v>
      </c>
      <c r="EG6" s="165" t="s">
        <v>45</v>
      </c>
    </row>
    <row r="7" spans="1:137" s="204" customFormat="1" ht="25.5" customHeight="1">
      <c r="A7" s="166" t="s">
        <v>40</v>
      </c>
      <c r="B7" s="167" t="s">
        <v>41</v>
      </c>
      <c r="C7" s="167" t="s">
        <v>47</v>
      </c>
      <c r="D7" s="166" t="s">
        <v>48</v>
      </c>
      <c r="E7" s="166" t="s">
        <v>44</v>
      </c>
      <c r="F7" s="168" t="s">
        <v>1012</v>
      </c>
      <c r="G7" s="169" t="s">
        <v>49</v>
      </c>
      <c r="H7" s="168" t="s">
        <v>50</v>
      </c>
      <c r="I7" s="169" t="s">
        <v>51</v>
      </c>
      <c r="J7" s="168" t="s">
        <v>52</v>
      </c>
      <c r="K7" s="169" t="s">
        <v>53</v>
      </c>
      <c r="L7" s="168" t="s">
        <v>54</v>
      </c>
      <c r="M7" s="169" t="s">
        <v>55</v>
      </c>
      <c r="N7" s="168" t="s">
        <v>56</v>
      </c>
      <c r="O7" s="168" t="s">
        <v>1013</v>
      </c>
      <c r="P7" s="169" t="s">
        <v>57</v>
      </c>
      <c r="Q7" s="168" t="s">
        <v>58</v>
      </c>
      <c r="R7" s="169" t="s">
        <v>59</v>
      </c>
      <c r="S7" s="168" t="s">
        <v>60</v>
      </c>
      <c r="T7" s="169" t="s">
        <v>61</v>
      </c>
      <c r="U7" s="168" t="s">
        <v>62</v>
      </c>
      <c r="V7" s="169" t="s">
        <v>63</v>
      </c>
      <c r="W7" s="168" t="s">
        <v>64</v>
      </c>
      <c r="X7" s="168" t="s">
        <v>1015</v>
      </c>
      <c r="Y7" s="169" t="s">
        <v>65</v>
      </c>
      <c r="Z7" s="168" t="s">
        <v>66</v>
      </c>
      <c r="AA7" s="169" t="s">
        <v>67</v>
      </c>
      <c r="AB7" s="168" t="s">
        <v>68</v>
      </c>
      <c r="AC7" s="169" t="s">
        <v>69</v>
      </c>
      <c r="AD7" s="168" t="s">
        <v>70</v>
      </c>
      <c r="AE7" s="169" t="s">
        <v>71</v>
      </c>
      <c r="AF7" s="168" t="s">
        <v>72</v>
      </c>
      <c r="AG7" s="168" t="s">
        <v>1014</v>
      </c>
      <c r="AH7" s="169" t="s">
        <v>73</v>
      </c>
      <c r="AI7" s="168" t="s">
        <v>74</v>
      </c>
      <c r="AJ7" s="169" t="s">
        <v>75</v>
      </c>
      <c r="AK7" s="168" t="s">
        <v>76</v>
      </c>
      <c r="AL7" s="169" t="s">
        <v>77</v>
      </c>
      <c r="AM7" s="168" t="s">
        <v>78</v>
      </c>
      <c r="AN7" s="169" t="s">
        <v>79</v>
      </c>
      <c r="AO7" s="168" t="s">
        <v>80</v>
      </c>
      <c r="AP7" s="168" t="s">
        <v>1016</v>
      </c>
      <c r="AQ7" s="169" t="s">
        <v>81</v>
      </c>
      <c r="AR7" s="168" t="s">
        <v>82</v>
      </c>
      <c r="AS7" s="169" t="s">
        <v>83</v>
      </c>
      <c r="AT7" s="168" t="s">
        <v>84</v>
      </c>
      <c r="AU7" s="169" t="s">
        <v>85</v>
      </c>
      <c r="AV7" s="168" t="s">
        <v>86</v>
      </c>
      <c r="AW7" s="169" t="s">
        <v>87</v>
      </c>
      <c r="AX7" s="168" t="s">
        <v>88</v>
      </c>
      <c r="AY7" s="168" t="s">
        <v>1017</v>
      </c>
      <c r="AZ7" s="169" t="s">
        <v>89</v>
      </c>
      <c r="BA7" s="168" t="s">
        <v>90</v>
      </c>
      <c r="BB7" s="169" t="s">
        <v>91</v>
      </c>
      <c r="BC7" s="168" t="s">
        <v>92</v>
      </c>
      <c r="BD7" s="169" t="s">
        <v>93</v>
      </c>
      <c r="BE7" s="168" t="s">
        <v>94</v>
      </c>
      <c r="BF7" s="169" t="s">
        <v>95</v>
      </c>
      <c r="BG7" s="168" t="s">
        <v>96</v>
      </c>
      <c r="BH7" s="169" t="s">
        <v>97</v>
      </c>
      <c r="BI7" s="168" t="s">
        <v>98</v>
      </c>
      <c r="BJ7" s="169" t="s">
        <v>99</v>
      </c>
      <c r="BK7" s="168" t="s">
        <v>100</v>
      </c>
      <c r="BL7" s="169" t="s">
        <v>101</v>
      </c>
      <c r="BM7" s="168" t="s">
        <v>102</v>
      </c>
      <c r="BN7" s="169" t="s">
        <v>103</v>
      </c>
      <c r="BO7" s="168" t="s">
        <v>104</v>
      </c>
      <c r="BP7" s="169" t="s">
        <v>105</v>
      </c>
      <c r="BQ7" s="168" t="s">
        <v>106</v>
      </c>
      <c r="BR7" s="169" t="s">
        <v>107</v>
      </c>
      <c r="BS7" s="168" t="s">
        <v>108</v>
      </c>
      <c r="BT7" s="168" t="s">
        <v>109</v>
      </c>
      <c r="BU7" s="168" t="s">
        <v>110</v>
      </c>
      <c r="BV7" s="168" t="s">
        <v>111</v>
      </c>
      <c r="BW7" s="168" t="s">
        <v>112</v>
      </c>
      <c r="BX7" s="168" t="s">
        <v>113</v>
      </c>
      <c r="BY7" s="168" t="s">
        <v>114</v>
      </c>
      <c r="BZ7" s="168" t="s">
        <v>115</v>
      </c>
      <c r="CA7" s="168" t="s">
        <v>116</v>
      </c>
      <c r="CB7" s="168" t="s">
        <v>117</v>
      </c>
      <c r="CC7" s="168" t="s">
        <v>118</v>
      </c>
      <c r="CD7" s="168" t="s">
        <v>119</v>
      </c>
      <c r="CE7" s="168" t="s">
        <v>120</v>
      </c>
      <c r="CF7" s="168" t="s">
        <v>121</v>
      </c>
      <c r="CG7" s="168" t="s">
        <v>122</v>
      </c>
      <c r="CH7" s="168" t="s">
        <v>123</v>
      </c>
      <c r="CI7" s="168" t="s">
        <v>124</v>
      </c>
      <c r="CJ7" s="168" t="s">
        <v>125</v>
      </c>
      <c r="CK7" s="168" t="s">
        <v>126</v>
      </c>
      <c r="CL7" s="168" t="s">
        <v>127</v>
      </c>
      <c r="CM7" s="168" t="s">
        <v>128</v>
      </c>
      <c r="CN7" s="168" t="s">
        <v>129</v>
      </c>
      <c r="CO7" s="168" t="s">
        <v>130</v>
      </c>
      <c r="CP7" s="168" t="s">
        <v>131</v>
      </c>
      <c r="CQ7" s="168" t="s">
        <v>132</v>
      </c>
      <c r="CR7" s="168" t="s">
        <v>133</v>
      </c>
      <c r="CS7" s="168" t="s">
        <v>134</v>
      </c>
      <c r="CT7" s="169" t="s">
        <v>135</v>
      </c>
      <c r="CU7" s="169" t="s">
        <v>136</v>
      </c>
      <c r="CV7" s="169" t="s">
        <v>137</v>
      </c>
      <c r="CW7" s="169" t="s">
        <v>138</v>
      </c>
      <c r="CX7" s="169" t="s">
        <v>139</v>
      </c>
      <c r="CY7" s="169" t="s">
        <v>140</v>
      </c>
      <c r="CZ7" s="169" t="s">
        <v>141</v>
      </c>
      <c r="DA7" s="169" t="s">
        <v>142</v>
      </c>
      <c r="DB7" s="169" t="s">
        <v>143</v>
      </c>
      <c r="DC7" s="169" t="s">
        <v>144</v>
      </c>
      <c r="DD7" s="169" t="s">
        <v>145</v>
      </c>
      <c r="DE7" s="168" t="s">
        <v>146</v>
      </c>
      <c r="DF7" s="168" t="s">
        <v>147</v>
      </c>
      <c r="DG7" s="168" t="s">
        <v>148</v>
      </c>
      <c r="DH7" s="169" t="s">
        <v>149</v>
      </c>
      <c r="DI7" s="169" t="s">
        <v>150</v>
      </c>
      <c r="DJ7" s="169" t="s">
        <v>151</v>
      </c>
      <c r="DK7" s="169" t="s">
        <v>152</v>
      </c>
      <c r="DL7" s="169" t="s">
        <v>153</v>
      </c>
      <c r="DM7" s="169" t="s">
        <v>154</v>
      </c>
      <c r="DN7" s="169" t="s">
        <v>155</v>
      </c>
      <c r="DO7" s="169" t="s">
        <v>156</v>
      </c>
      <c r="DP7" s="169" t="s">
        <v>157</v>
      </c>
      <c r="DQ7" s="169" t="s">
        <v>158</v>
      </c>
      <c r="DR7" s="169" t="s">
        <v>159</v>
      </c>
      <c r="DS7" s="169" t="s">
        <v>160</v>
      </c>
      <c r="DT7" s="168" t="s">
        <v>161</v>
      </c>
      <c r="DU7" s="170" t="s">
        <v>162</v>
      </c>
      <c r="DV7" s="170" t="s">
        <v>163</v>
      </c>
      <c r="DW7" s="170" t="s">
        <v>164</v>
      </c>
      <c r="DX7" s="170" t="s">
        <v>165</v>
      </c>
      <c r="DY7" s="170" t="s">
        <v>166</v>
      </c>
      <c r="DZ7" s="170" t="s">
        <v>167</v>
      </c>
      <c r="EA7" s="170" t="s">
        <v>168</v>
      </c>
      <c r="EB7" s="170" t="s">
        <v>169</v>
      </c>
      <c r="EC7" s="170" t="s">
        <v>170</v>
      </c>
      <c r="ED7" s="170" t="s">
        <v>171</v>
      </c>
      <c r="EE7" s="170" t="s">
        <v>172</v>
      </c>
      <c r="EF7" s="170" t="s">
        <v>173</v>
      </c>
      <c r="EG7" s="170" t="s">
        <v>174</v>
      </c>
    </row>
    <row r="8" spans="1:137">
      <c r="A8" s="171"/>
      <c r="B8" s="172" t="s">
        <v>175</v>
      </c>
      <c r="C8" s="173"/>
      <c r="D8" s="174"/>
      <c r="E8" s="174"/>
      <c r="F8" s="78"/>
      <c r="G8" s="175">
        <v>274</v>
      </c>
      <c r="H8" s="78">
        <v>280</v>
      </c>
      <c r="I8" s="175"/>
      <c r="J8" s="78"/>
      <c r="K8" s="175"/>
      <c r="L8" s="78"/>
      <c r="M8" s="175">
        <v>168</v>
      </c>
      <c r="N8" s="78">
        <v>158</v>
      </c>
      <c r="O8" s="78"/>
      <c r="P8" s="175">
        <v>302</v>
      </c>
      <c r="Q8" s="78">
        <v>300</v>
      </c>
      <c r="R8" s="175"/>
      <c r="S8" s="78"/>
      <c r="T8" s="175"/>
      <c r="U8" s="78"/>
      <c r="V8" s="175">
        <v>101</v>
      </c>
      <c r="W8" s="78">
        <v>106</v>
      </c>
      <c r="X8" s="78"/>
      <c r="Y8" s="175">
        <v>187</v>
      </c>
      <c r="Z8" s="78">
        <v>175</v>
      </c>
      <c r="AA8" s="175"/>
      <c r="AB8" s="78"/>
      <c r="AC8" s="175"/>
      <c r="AD8" s="78"/>
      <c r="AE8" s="175">
        <v>54</v>
      </c>
      <c r="AF8" s="78">
        <v>61</v>
      </c>
      <c r="AG8" s="78"/>
      <c r="AH8" s="175">
        <v>75</v>
      </c>
      <c r="AI8" s="78">
        <v>47</v>
      </c>
      <c r="AJ8" s="175"/>
      <c r="AK8" s="78"/>
      <c r="AL8" s="175"/>
      <c r="AM8" s="78"/>
      <c r="AN8" s="175">
        <v>14</v>
      </c>
      <c r="AO8" s="78">
        <v>9</v>
      </c>
      <c r="AP8" s="78"/>
      <c r="AQ8" s="175">
        <v>9</v>
      </c>
      <c r="AR8" s="78">
        <v>66</v>
      </c>
      <c r="AS8" s="175"/>
      <c r="AT8" s="78"/>
      <c r="AU8" s="175"/>
      <c r="AV8" s="78"/>
      <c r="AW8" s="175"/>
      <c r="AX8" s="78">
        <v>7</v>
      </c>
      <c r="AY8" s="78"/>
      <c r="AZ8" s="175"/>
      <c r="BA8" s="78"/>
      <c r="BB8" s="175"/>
      <c r="BC8" s="78"/>
      <c r="BD8" s="175"/>
      <c r="BE8" s="78"/>
      <c r="BF8" s="175"/>
      <c r="BG8" s="86"/>
      <c r="BH8" s="176">
        <v>53564635</v>
      </c>
      <c r="BI8" s="78">
        <v>54179205</v>
      </c>
      <c r="BJ8" s="175">
        <v>33850081</v>
      </c>
      <c r="BK8" s="78">
        <v>34753134</v>
      </c>
      <c r="BL8" s="175">
        <v>17841950</v>
      </c>
      <c r="BM8" s="78">
        <v>17804190</v>
      </c>
      <c r="BN8" s="175">
        <v>4095989</v>
      </c>
      <c r="BO8" s="78">
        <v>2559788</v>
      </c>
      <c r="BP8" s="175">
        <v>657870</v>
      </c>
      <c r="BQ8" s="78">
        <v>3639253</v>
      </c>
      <c r="BR8" s="175"/>
      <c r="BS8" s="86"/>
      <c r="BT8" s="177">
        <f t="shared" ref="BT8:BU80" si="3">((G8*9)+(I8*10)+(K8*11)+(M8*12))</f>
        <v>4482</v>
      </c>
      <c r="BU8" s="178">
        <f t="shared" ref="BU8:BU79" si="4">((H8*9)+(J8*10)+(L8*11)+(N8*12))</f>
        <v>4416</v>
      </c>
      <c r="BV8" s="179">
        <f t="shared" ref="BV8:BW80" si="5">((P8*9)+(R8*10)+(T8*11)+(V8*12))</f>
        <v>3930</v>
      </c>
      <c r="BW8" s="178">
        <f t="shared" ref="BW8:BW79" si="6">((Q8*9)+(S8*10)+(U8*11)+(W8*12))</f>
        <v>3972</v>
      </c>
      <c r="BX8" s="179">
        <f t="shared" ref="BX8:BY80" si="7">((Y8*9)+(AA8*10)+(AC8*11)+(AE8*12))</f>
        <v>2331</v>
      </c>
      <c r="BY8" s="178">
        <f t="shared" ref="BY8:BY79" si="8">((Z8*9)+(AB8*10)+(AD8*11)+(AF8*12))</f>
        <v>2307</v>
      </c>
      <c r="BZ8" s="179">
        <f t="shared" ref="BZ8:CA80" si="9">((AH8*9)+(AJ8*10)+(AL8*11)+(AN8*12))</f>
        <v>843</v>
      </c>
      <c r="CA8" s="178">
        <f t="shared" ref="CA8:CA79" si="10">((AI8*9)+(AK8*10)+(AM8*11)+(AO8*12))</f>
        <v>531</v>
      </c>
      <c r="CB8" s="179">
        <f t="shared" ref="CB8:CC80" si="11">((AQ8*9)+(AS8*10)+(AU8*11)+(AW8*12))</f>
        <v>81</v>
      </c>
      <c r="CC8" s="178">
        <f t="shared" ref="CC8:CC79" si="12">((AR8*9)+(AT8*10)+(AV8*11)+(AX8*12))</f>
        <v>678</v>
      </c>
      <c r="CD8" s="179">
        <f t="shared" ref="CD8:CE80" si="13">((AZ8*9)+(BB8*10)+(BD8*11)+(BF8*12))</f>
        <v>0</v>
      </c>
      <c r="CE8" s="178">
        <f t="shared" ref="CE8:CE79" si="14">((BA8*9)+(BC8*10)+(BE8*11)+(BG8*12))</f>
        <v>0</v>
      </c>
      <c r="CF8" s="177">
        <f t="shared" ref="CF8:CQ80" si="15">IF(BT8&gt;0,BH8/BT8,)</f>
        <v>11951.056448014278</v>
      </c>
      <c r="CG8" s="178">
        <f t="shared" ref="CG8:CH138" si="16">IF(BU8&gt;0,BI8/BU8,)</f>
        <v>12268.841711956522</v>
      </c>
      <c r="CH8" s="179">
        <f t="shared" ref="CH8:CH79" si="17">IF(BV8&gt;0,BJ8/BV8,)</f>
        <v>8613.2521628498725</v>
      </c>
      <c r="CI8" s="178">
        <f t="shared" ref="CI8:CJ138" si="18">IF(BW8&gt;0,BK8/BW8,)</f>
        <v>8749.5302114803617</v>
      </c>
      <c r="CJ8" s="179">
        <f t="shared" ref="CJ8:CJ79" si="19">IF(BX8&gt;0,BL8/BX8,)</f>
        <v>7654.204204204204</v>
      </c>
      <c r="CK8" s="178">
        <f t="shared" ref="CK8:CL138" si="20">IF(BY8&gt;0,BM8/BY8,)</f>
        <v>7717.4642392717815</v>
      </c>
      <c r="CL8" s="179">
        <f t="shared" ref="CL8:CL79" si="21">IF(BZ8&gt;0,BN8/BZ8,)</f>
        <v>4858.8244365361807</v>
      </c>
      <c r="CM8" s="178">
        <f t="shared" ref="CM8:CM79" si="22">IF(CA8&gt;0,BO8/CA8,)</f>
        <v>4820.6930320150659</v>
      </c>
      <c r="CN8" s="179">
        <f t="shared" ref="CN8:CN79" si="23">IF(CB8&gt;0,BP8/CB8,)</f>
        <v>8121.8518518518522</v>
      </c>
      <c r="CO8" s="178">
        <f t="shared" ref="CO8:CO79" si="24">IF(CC8&gt;0,BQ8/CC8,)</f>
        <v>5367.6297935103248</v>
      </c>
      <c r="CP8" s="179">
        <f t="shared" ref="CP8:CP79" si="25">IF(CD8&gt;0,BR8/CD8,)</f>
        <v>0</v>
      </c>
      <c r="CQ8" s="178">
        <f t="shared" ref="CQ8:CQ79" si="26">IF(CE8&gt;0,BS8/CE8,)</f>
        <v>0</v>
      </c>
      <c r="CR8" s="177">
        <f t="shared" ref="CR8:DC80" si="27">+CF8*9</f>
        <v>107559.50803212851</v>
      </c>
      <c r="CS8" s="178">
        <f t="shared" ref="CS8:CS79" si="28">+CG8*9</f>
        <v>110419.5754076087</v>
      </c>
      <c r="CT8" s="179">
        <f t="shared" ref="CT8:CT79" si="29">+CH8*9</f>
        <v>77519.26946564886</v>
      </c>
      <c r="CU8" s="178">
        <f t="shared" ref="CU8:CU79" si="30">+CI8*9</f>
        <v>78745.771903323257</v>
      </c>
      <c r="CV8" s="179">
        <f t="shared" ref="CV8:CV79" si="31">+CJ8*9</f>
        <v>68887.83783783784</v>
      </c>
      <c r="CW8" s="178">
        <f t="shared" ref="CW8:CW79" si="32">+CK8*9</f>
        <v>69457.178153446032</v>
      </c>
      <c r="CX8" s="179">
        <f t="shared" ref="CX8:CX79" si="33">+CL8*9</f>
        <v>43729.419928825628</v>
      </c>
      <c r="CY8" s="178">
        <f t="shared" ref="CY8:CY79" si="34">+CM8*9</f>
        <v>43386.237288135591</v>
      </c>
      <c r="CZ8" s="179">
        <f t="shared" ref="CZ8:CZ79" si="35">+CN8*9</f>
        <v>73096.666666666672</v>
      </c>
      <c r="DA8" s="178">
        <f t="shared" ref="DA8:DA79" si="36">+CO8*9</f>
        <v>48308.66814159292</v>
      </c>
      <c r="DB8" s="179">
        <f t="shared" ref="DB8:DB79" si="37">+CP8*9</f>
        <v>0</v>
      </c>
      <c r="DC8" s="178">
        <f t="shared" ref="DC8:DC79" si="38">+CQ8*9</f>
        <v>0</v>
      </c>
      <c r="DD8" s="179">
        <f t="shared" ref="DD8:DE80" si="39">IF(DR8&gt;0,((CR8*DF8)+(CT8*DH8)+(CV8*DJ8)+(CX8*DL8)+(CZ8*DN8)+(DB8*DP8))/DR8,)</f>
        <v>84403.146484325756</v>
      </c>
      <c r="DE8" s="178">
        <f t="shared" ref="DE8:DE79" si="40">IF(DS8&gt;0,((CS8*DG8)+(CU8*DI8)+(CW8*DK8)+(CY8*DM8)+(DA8*DO8)+(DC8*DQ8))/DS8,)</f>
        <v>84931.85568897186</v>
      </c>
      <c r="DF8" s="177">
        <f t="shared" ref="DF8:DG80" si="41">+G8+I8+K8+M8</f>
        <v>442</v>
      </c>
      <c r="DG8" s="178">
        <f t="shared" ref="DG8:DG79" si="42">+H8+J8+L8+N8</f>
        <v>438</v>
      </c>
      <c r="DH8" s="179">
        <f t="shared" ref="DH8:DI80" si="43">+P8+R8+T8+V8</f>
        <v>403</v>
      </c>
      <c r="DI8" s="178">
        <f t="shared" ref="DI8:DI79" si="44">+Q8+S8+U8+W8</f>
        <v>406</v>
      </c>
      <c r="DJ8" s="179">
        <f t="shared" ref="DJ8:DK80" si="45">+Y8+AA8+AC8+AE8</f>
        <v>241</v>
      </c>
      <c r="DK8" s="178">
        <f t="shared" ref="DK8:DK79" si="46">+Z8+AB8+AD8+AF8</f>
        <v>236</v>
      </c>
      <c r="DL8" s="179">
        <f t="shared" ref="DL8:DM80" si="47">+AH8+AJ8+AL8+AN8</f>
        <v>89</v>
      </c>
      <c r="DM8" s="178">
        <f t="shared" ref="DM8:DM79" si="48">+AI8+AK8+AM8+AO8</f>
        <v>56</v>
      </c>
      <c r="DN8" s="179">
        <f t="shared" ref="DN8:DO80" si="49">+AQ8+AS8+AU8+AW8</f>
        <v>9</v>
      </c>
      <c r="DO8" s="178">
        <f t="shared" ref="DO8:DO79" si="50">+AR8+AT8+AV8+AX8</f>
        <v>73</v>
      </c>
      <c r="DP8" s="179">
        <f t="shared" ref="DP8:DQ80" si="51">+AZ8+BB8+BD8+BF8</f>
        <v>0</v>
      </c>
      <c r="DQ8" s="178">
        <f t="shared" ref="DQ8:DQ79" si="52">+BA8+BC8+BE8+BG8</f>
        <v>0</v>
      </c>
      <c r="DR8" s="179">
        <f t="shared" ref="DR8:DS80" si="53">+DF8+DH8+DJ8+DL8+DN8+DP8</f>
        <v>1184</v>
      </c>
      <c r="DS8" s="178">
        <f t="shared" ref="DS8:DS79" si="54">+DG8+DI8+DK8+DM8+DO8+DQ8</f>
        <v>1209</v>
      </c>
      <c r="DT8" s="177">
        <f t="shared" ref="DT8:EF80" si="55">+DF8*CR8</f>
        <v>47541302.550200798</v>
      </c>
      <c r="DU8" s="178">
        <f t="shared" ref="DU8:DU79" si="56">+DG8*CS8</f>
        <v>48363774.028532609</v>
      </c>
      <c r="DV8" s="179">
        <f t="shared" ref="DV8:DV79" si="57">+DH8*CT8</f>
        <v>31240265.59465649</v>
      </c>
      <c r="DW8" s="178">
        <f t="shared" ref="DW8:DW79" si="58">+DI8*CU8</f>
        <v>31970783.392749242</v>
      </c>
      <c r="DX8" s="179">
        <f t="shared" ref="DX8:DX79" si="59">+DJ8*CV8</f>
        <v>16601968.918918919</v>
      </c>
      <c r="DY8" s="178">
        <f t="shared" ref="DY8:DY79" si="60">+DK8*CW8</f>
        <v>16391894.044213263</v>
      </c>
      <c r="DZ8" s="179">
        <f t="shared" ref="DZ8:DZ79" si="61">+DL8*CX8</f>
        <v>3891918.3736654809</v>
      </c>
      <c r="EA8" s="178">
        <f t="shared" ref="EA8:EA79" si="62">+DM8*CY8</f>
        <v>2429629.2881355933</v>
      </c>
      <c r="EB8" s="179">
        <f t="shared" ref="EB8:EB79" si="63">+DN8*CZ8</f>
        <v>657870</v>
      </c>
      <c r="EC8" s="178">
        <f t="shared" ref="EC8:EC79" si="64">+DO8*DA8</f>
        <v>3526532.7743362831</v>
      </c>
      <c r="ED8" s="179">
        <f t="shared" ref="ED8:ED79" si="65">+DP8*DB8</f>
        <v>0</v>
      </c>
      <c r="EE8" s="178">
        <f t="shared" ref="EE8:EE79" si="66">+DQ8*DC8</f>
        <v>0</v>
      </c>
      <c r="EF8" s="179">
        <f t="shared" ref="EF8:EF79" si="67">+DR8*DD8</f>
        <v>99933325.437441692</v>
      </c>
      <c r="EG8" s="178">
        <f t="shared" ref="EG8:EG138" si="68">+DS8*DE8</f>
        <v>102682613.52796698</v>
      </c>
    </row>
    <row r="9" spans="1:137" s="319" customFormat="1" ht="15">
      <c r="A9" s="309" t="s">
        <v>904</v>
      </c>
      <c r="B9" s="310" t="s">
        <v>905</v>
      </c>
      <c r="C9" s="333"/>
      <c r="D9" s="311">
        <v>100858</v>
      </c>
      <c r="E9" s="311">
        <v>1</v>
      </c>
      <c r="F9" s="78"/>
      <c r="G9" s="312">
        <v>272</v>
      </c>
      <c r="H9" s="78">
        <v>271</v>
      </c>
      <c r="I9" s="312"/>
      <c r="J9" s="78"/>
      <c r="K9" s="312"/>
      <c r="L9" s="78"/>
      <c r="M9" s="312">
        <v>157</v>
      </c>
      <c r="N9" s="78">
        <v>147</v>
      </c>
      <c r="O9" s="78"/>
      <c r="P9" s="312">
        <v>298</v>
      </c>
      <c r="Q9" s="78">
        <v>287</v>
      </c>
      <c r="R9" s="312"/>
      <c r="S9" s="78"/>
      <c r="T9" s="312"/>
      <c r="U9" s="78"/>
      <c r="V9" s="312">
        <v>97</v>
      </c>
      <c r="W9" s="78">
        <v>93</v>
      </c>
      <c r="X9" s="78"/>
      <c r="Y9" s="312">
        <v>189</v>
      </c>
      <c r="Z9" s="78">
        <v>227</v>
      </c>
      <c r="AA9" s="312"/>
      <c r="AB9" s="78"/>
      <c r="AC9" s="312"/>
      <c r="AD9" s="78"/>
      <c r="AE9" s="312">
        <v>70</v>
      </c>
      <c r="AF9" s="78">
        <v>79</v>
      </c>
      <c r="AG9" s="78"/>
      <c r="AH9" s="312">
        <v>50</v>
      </c>
      <c r="AI9" s="78">
        <v>55</v>
      </c>
      <c r="AJ9" s="312"/>
      <c r="AK9" s="78"/>
      <c r="AL9" s="312"/>
      <c r="AM9" s="78"/>
      <c r="AN9" s="312">
        <v>8</v>
      </c>
      <c r="AO9" s="78">
        <v>6</v>
      </c>
      <c r="AP9" s="78"/>
      <c r="AQ9" s="312">
        <v>72</v>
      </c>
      <c r="AR9" s="78">
        <v>91</v>
      </c>
      <c r="AS9" s="312"/>
      <c r="AT9" s="78"/>
      <c r="AU9" s="312"/>
      <c r="AV9" s="78"/>
      <c r="AW9" s="312">
        <v>3</v>
      </c>
      <c r="AX9" s="78">
        <v>6</v>
      </c>
      <c r="AY9" s="78"/>
      <c r="AZ9" s="312"/>
      <c r="BA9" s="78"/>
      <c r="BB9" s="312"/>
      <c r="BC9" s="78"/>
      <c r="BD9" s="312"/>
      <c r="BE9" s="78"/>
      <c r="BF9" s="312"/>
      <c r="BG9" s="313"/>
      <c r="BH9" s="314">
        <v>55167058</v>
      </c>
      <c r="BI9" s="78">
        <v>55484759</v>
      </c>
      <c r="BJ9" s="312">
        <v>34718256</v>
      </c>
      <c r="BK9" s="78">
        <v>35249098</v>
      </c>
      <c r="BL9" s="312">
        <v>19980447</v>
      </c>
      <c r="BM9" s="78">
        <v>24392031</v>
      </c>
      <c r="BN9" s="312">
        <v>2669489</v>
      </c>
      <c r="BO9" s="78">
        <v>2578315</v>
      </c>
      <c r="BP9" s="312">
        <v>3819850</v>
      </c>
      <c r="BQ9" s="78">
        <v>5124750</v>
      </c>
      <c r="BR9" s="312"/>
      <c r="BS9" s="315"/>
      <c r="BT9" s="316">
        <f t="shared" si="3"/>
        <v>4332</v>
      </c>
      <c r="BU9" s="317">
        <f t="shared" si="4"/>
        <v>4203</v>
      </c>
      <c r="BV9" s="318">
        <f t="shared" si="5"/>
        <v>3846</v>
      </c>
      <c r="BW9" s="317">
        <f t="shared" si="6"/>
        <v>3699</v>
      </c>
      <c r="BX9" s="318">
        <f t="shared" si="7"/>
        <v>2541</v>
      </c>
      <c r="BY9" s="317">
        <f t="shared" si="8"/>
        <v>2991</v>
      </c>
      <c r="BZ9" s="318">
        <f t="shared" si="9"/>
        <v>546</v>
      </c>
      <c r="CA9" s="317">
        <f t="shared" si="10"/>
        <v>567</v>
      </c>
      <c r="CB9" s="318">
        <f t="shared" si="11"/>
        <v>684</v>
      </c>
      <c r="CC9" s="317">
        <f t="shared" si="12"/>
        <v>891</v>
      </c>
      <c r="CD9" s="318">
        <f t="shared" si="13"/>
        <v>0</v>
      </c>
      <c r="CE9" s="317">
        <f t="shared" si="14"/>
        <v>0</v>
      </c>
      <c r="CF9" s="316">
        <f t="shared" si="15"/>
        <v>12734.777931671284</v>
      </c>
      <c r="CG9" s="317">
        <f t="shared" si="16"/>
        <v>13201.227456578634</v>
      </c>
      <c r="CH9" s="318">
        <f t="shared" si="17"/>
        <v>9027.1076443057718</v>
      </c>
      <c r="CI9" s="317">
        <f t="shared" si="18"/>
        <v>9529.3587456069199</v>
      </c>
      <c r="CJ9" s="318">
        <f t="shared" si="19"/>
        <v>7863.2219598583233</v>
      </c>
      <c r="CK9" s="317">
        <f t="shared" si="20"/>
        <v>8155.1424272818458</v>
      </c>
      <c r="CL9" s="318">
        <f t="shared" si="21"/>
        <v>4889.1739926739929</v>
      </c>
      <c r="CM9" s="317">
        <f t="shared" si="22"/>
        <v>4547.2927689594353</v>
      </c>
      <c r="CN9" s="318">
        <f t="shared" si="23"/>
        <v>5584.5760233918127</v>
      </c>
      <c r="CO9" s="317">
        <f t="shared" si="24"/>
        <v>5751.6835016835021</v>
      </c>
      <c r="CP9" s="318">
        <f t="shared" si="25"/>
        <v>0</v>
      </c>
      <c r="CQ9" s="317">
        <f t="shared" si="26"/>
        <v>0</v>
      </c>
      <c r="CR9" s="316">
        <f t="shared" si="27"/>
        <v>114613.00138504156</v>
      </c>
      <c r="CS9" s="317">
        <f t="shared" si="28"/>
        <v>118811.04710920771</v>
      </c>
      <c r="CT9" s="318">
        <f t="shared" si="29"/>
        <v>81243.968798751943</v>
      </c>
      <c r="CU9" s="317">
        <f t="shared" si="30"/>
        <v>85764.228710462281</v>
      </c>
      <c r="CV9" s="318">
        <f t="shared" si="31"/>
        <v>70768.997638724904</v>
      </c>
      <c r="CW9" s="317">
        <f t="shared" si="32"/>
        <v>73396.281845536607</v>
      </c>
      <c r="CX9" s="318">
        <f t="shared" si="33"/>
        <v>44002.565934065933</v>
      </c>
      <c r="CY9" s="317">
        <f t="shared" si="34"/>
        <v>40925.634920634919</v>
      </c>
      <c r="CZ9" s="318">
        <f t="shared" si="35"/>
        <v>50261.184210526313</v>
      </c>
      <c r="DA9" s="317">
        <f t="shared" si="36"/>
        <v>51765.15151515152</v>
      </c>
      <c r="DB9" s="318">
        <f t="shared" si="37"/>
        <v>0</v>
      </c>
      <c r="DC9" s="317">
        <f t="shared" si="38"/>
        <v>0</v>
      </c>
      <c r="DD9" s="318">
        <f t="shared" si="39"/>
        <v>87098.070146451384</v>
      </c>
      <c r="DE9" s="317">
        <f t="shared" si="40"/>
        <v>88930.562815758414</v>
      </c>
      <c r="DF9" s="316">
        <f t="shared" si="41"/>
        <v>429</v>
      </c>
      <c r="DG9" s="317">
        <f t="shared" si="42"/>
        <v>418</v>
      </c>
      <c r="DH9" s="318">
        <f t="shared" si="43"/>
        <v>395</v>
      </c>
      <c r="DI9" s="317">
        <f t="shared" si="44"/>
        <v>380</v>
      </c>
      <c r="DJ9" s="318">
        <f t="shared" si="45"/>
        <v>259</v>
      </c>
      <c r="DK9" s="317">
        <f t="shared" si="46"/>
        <v>306</v>
      </c>
      <c r="DL9" s="318">
        <f t="shared" si="47"/>
        <v>58</v>
      </c>
      <c r="DM9" s="317">
        <f t="shared" si="48"/>
        <v>61</v>
      </c>
      <c r="DN9" s="318">
        <f t="shared" si="49"/>
        <v>75</v>
      </c>
      <c r="DO9" s="317">
        <f t="shared" si="50"/>
        <v>97</v>
      </c>
      <c r="DP9" s="318">
        <f t="shared" si="51"/>
        <v>0</v>
      </c>
      <c r="DQ9" s="317">
        <f t="shared" si="52"/>
        <v>0</v>
      </c>
      <c r="DR9" s="318">
        <f t="shared" si="53"/>
        <v>1216</v>
      </c>
      <c r="DS9" s="317">
        <f t="shared" si="54"/>
        <v>1262</v>
      </c>
      <c r="DT9" s="316">
        <f t="shared" si="55"/>
        <v>49168977.594182827</v>
      </c>
      <c r="DU9" s="317">
        <f t="shared" si="56"/>
        <v>49663017.691648819</v>
      </c>
      <c r="DV9" s="318">
        <f t="shared" si="57"/>
        <v>32091367.675507016</v>
      </c>
      <c r="DW9" s="317">
        <f t="shared" si="58"/>
        <v>32590406.909975667</v>
      </c>
      <c r="DX9" s="318">
        <f t="shared" si="59"/>
        <v>18329170.38842975</v>
      </c>
      <c r="DY9" s="317">
        <f t="shared" si="60"/>
        <v>22459262.244734202</v>
      </c>
      <c r="DZ9" s="318">
        <f t="shared" si="61"/>
        <v>2552148.8241758239</v>
      </c>
      <c r="EA9" s="317">
        <f t="shared" si="62"/>
        <v>2496463.7301587299</v>
      </c>
      <c r="EB9" s="318">
        <f t="shared" si="63"/>
        <v>3769588.8157894737</v>
      </c>
      <c r="EC9" s="317">
        <f t="shared" si="64"/>
        <v>5021219.6969696973</v>
      </c>
      <c r="ED9" s="318">
        <f t="shared" si="65"/>
        <v>0</v>
      </c>
      <c r="EE9" s="317">
        <f t="shared" si="66"/>
        <v>0</v>
      </c>
      <c r="EF9" s="318">
        <f t="shared" si="67"/>
        <v>105911253.29808488</v>
      </c>
      <c r="EG9" s="317">
        <f t="shared" si="68"/>
        <v>112230370.27348712</v>
      </c>
    </row>
    <row r="10" spans="1:137" s="319" customFormat="1" ht="15">
      <c r="A10" s="309" t="s">
        <v>904</v>
      </c>
      <c r="B10" s="310" t="s">
        <v>906</v>
      </c>
      <c r="C10" s="302"/>
      <c r="D10" s="311">
        <v>100751</v>
      </c>
      <c r="E10" s="311">
        <v>1</v>
      </c>
      <c r="F10" s="63"/>
      <c r="G10" s="320">
        <v>275</v>
      </c>
      <c r="H10" s="63">
        <v>273</v>
      </c>
      <c r="I10" s="320"/>
      <c r="J10" s="63"/>
      <c r="K10" s="320"/>
      <c r="L10" s="63"/>
      <c r="M10" s="320">
        <v>29</v>
      </c>
      <c r="N10" s="63">
        <v>30</v>
      </c>
      <c r="O10" s="63"/>
      <c r="P10" s="320">
        <v>293</v>
      </c>
      <c r="Q10" s="63">
        <v>297</v>
      </c>
      <c r="R10" s="320"/>
      <c r="S10" s="63"/>
      <c r="T10" s="320"/>
      <c r="U10" s="63"/>
      <c r="V10" s="320">
        <v>39</v>
      </c>
      <c r="W10" s="63">
        <v>40</v>
      </c>
      <c r="X10" s="63"/>
      <c r="Y10" s="320">
        <v>338</v>
      </c>
      <c r="Z10" s="63">
        <v>363</v>
      </c>
      <c r="AA10" s="320"/>
      <c r="AB10" s="63"/>
      <c r="AC10" s="320"/>
      <c r="AD10" s="63"/>
      <c r="AE10" s="320">
        <v>57</v>
      </c>
      <c r="AF10" s="63">
        <v>61</v>
      </c>
      <c r="AG10" s="63"/>
      <c r="AH10" s="320">
        <v>235</v>
      </c>
      <c r="AI10" s="63">
        <v>252</v>
      </c>
      <c r="AJ10" s="320"/>
      <c r="AK10" s="63"/>
      <c r="AL10" s="320"/>
      <c r="AM10" s="63"/>
      <c r="AN10" s="320">
        <v>37</v>
      </c>
      <c r="AO10" s="63">
        <v>38</v>
      </c>
      <c r="AP10" s="63"/>
      <c r="AQ10" s="320">
        <v>10</v>
      </c>
      <c r="AR10" s="63">
        <v>15</v>
      </c>
      <c r="AS10" s="320"/>
      <c r="AT10" s="63"/>
      <c r="AU10" s="320"/>
      <c r="AV10" s="63"/>
      <c r="AW10" s="320">
        <v>4</v>
      </c>
      <c r="AX10" s="63">
        <v>4</v>
      </c>
      <c r="AY10" s="63"/>
      <c r="AZ10" s="320"/>
      <c r="BA10" s="63"/>
      <c r="BB10" s="320"/>
      <c r="BC10" s="63"/>
      <c r="BD10" s="320"/>
      <c r="BE10" s="63"/>
      <c r="BF10" s="320"/>
      <c r="BG10" s="321"/>
      <c r="BH10" s="322">
        <v>43905937</v>
      </c>
      <c r="BI10" s="63">
        <v>44176706</v>
      </c>
      <c r="BJ10" s="320">
        <v>31399579</v>
      </c>
      <c r="BK10" s="63">
        <v>32273145</v>
      </c>
      <c r="BL10" s="320">
        <v>28799674</v>
      </c>
      <c r="BM10" s="63">
        <v>31965198</v>
      </c>
      <c r="BN10" s="320">
        <v>14558435</v>
      </c>
      <c r="BO10" s="63">
        <v>16273580</v>
      </c>
      <c r="BP10" s="320">
        <v>1263977</v>
      </c>
      <c r="BQ10" s="63">
        <v>1524151</v>
      </c>
      <c r="BR10" s="320"/>
      <c r="BS10" s="61"/>
      <c r="BT10" s="316">
        <f t="shared" si="3"/>
        <v>2823</v>
      </c>
      <c r="BU10" s="317">
        <f t="shared" si="4"/>
        <v>2817</v>
      </c>
      <c r="BV10" s="318">
        <f t="shared" si="5"/>
        <v>3105</v>
      </c>
      <c r="BW10" s="317">
        <f t="shared" si="6"/>
        <v>3153</v>
      </c>
      <c r="BX10" s="318">
        <f t="shared" si="7"/>
        <v>3726</v>
      </c>
      <c r="BY10" s="317">
        <f t="shared" si="8"/>
        <v>3999</v>
      </c>
      <c r="BZ10" s="318">
        <f t="shared" si="9"/>
        <v>2559</v>
      </c>
      <c r="CA10" s="317">
        <f t="shared" si="10"/>
        <v>2724</v>
      </c>
      <c r="CB10" s="318">
        <f t="shared" si="11"/>
        <v>138</v>
      </c>
      <c r="CC10" s="317">
        <f t="shared" si="12"/>
        <v>183</v>
      </c>
      <c r="CD10" s="318">
        <f t="shared" si="13"/>
        <v>0</v>
      </c>
      <c r="CE10" s="317">
        <f t="shared" si="14"/>
        <v>0</v>
      </c>
      <c r="CF10" s="316">
        <f t="shared" si="15"/>
        <v>15552.935529578463</v>
      </c>
      <c r="CG10" s="317">
        <f t="shared" si="16"/>
        <v>15682.181753638622</v>
      </c>
      <c r="CH10" s="318">
        <f t="shared" si="17"/>
        <v>10112.585829307569</v>
      </c>
      <c r="CI10" s="317">
        <f t="shared" si="18"/>
        <v>10235.69457659372</v>
      </c>
      <c r="CJ10" s="318">
        <f t="shared" si="19"/>
        <v>7729.381105743425</v>
      </c>
      <c r="CK10" s="317">
        <f t="shared" si="20"/>
        <v>7993.2978244561136</v>
      </c>
      <c r="CL10" s="318">
        <f t="shared" si="21"/>
        <v>5689.110980851895</v>
      </c>
      <c r="CM10" s="317">
        <f t="shared" si="22"/>
        <v>5974.1483113069016</v>
      </c>
      <c r="CN10" s="318">
        <f t="shared" si="23"/>
        <v>9159.253623188406</v>
      </c>
      <c r="CO10" s="317">
        <f t="shared" si="24"/>
        <v>8328.6939890710382</v>
      </c>
      <c r="CP10" s="318">
        <f t="shared" si="25"/>
        <v>0</v>
      </c>
      <c r="CQ10" s="317">
        <f t="shared" si="26"/>
        <v>0</v>
      </c>
      <c r="CR10" s="316">
        <f t="shared" si="27"/>
        <v>139976.41976620618</v>
      </c>
      <c r="CS10" s="317">
        <f t="shared" si="28"/>
        <v>141139.63578274759</v>
      </c>
      <c r="CT10" s="318">
        <f t="shared" si="29"/>
        <v>91013.272463768124</v>
      </c>
      <c r="CU10" s="317">
        <f t="shared" si="30"/>
        <v>92121.251189343486</v>
      </c>
      <c r="CV10" s="318">
        <f t="shared" si="31"/>
        <v>69564.429951690821</v>
      </c>
      <c r="CW10" s="317">
        <f t="shared" si="32"/>
        <v>71939.680420105025</v>
      </c>
      <c r="CX10" s="318">
        <f t="shared" si="33"/>
        <v>51201.998827667056</v>
      </c>
      <c r="CY10" s="317">
        <f t="shared" si="34"/>
        <v>53767.334801762117</v>
      </c>
      <c r="CZ10" s="318">
        <f t="shared" si="35"/>
        <v>82433.282608695648</v>
      </c>
      <c r="DA10" s="317">
        <f t="shared" si="36"/>
        <v>74958.24590163934</v>
      </c>
      <c r="DB10" s="318">
        <f t="shared" si="37"/>
        <v>0</v>
      </c>
      <c r="DC10" s="317">
        <f t="shared" si="38"/>
        <v>0</v>
      </c>
      <c r="DD10" s="318">
        <f t="shared" si="39"/>
        <v>87568.866769523724</v>
      </c>
      <c r="DE10" s="317">
        <f t="shared" si="40"/>
        <v>88368.047746356868</v>
      </c>
      <c r="DF10" s="316">
        <f t="shared" si="41"/>
        <v>304</v>
      </c>
      <c r="DG10" s="317">
        <f t="shared" si="42"/>
        <v>303</v>
      </c>
      <c r="DH10" s="318">
        <f t="shared" si="43"/>
        <v>332</v>
      </c>
      <c r="DI10" s="317">
        <f t="shared" si="44"/>
        <v>337</v>
      </c>
      <c r="DJ10" s="318">
        <f t="shared" si="45"/>
        <v>395</v>
      </c>
      <c r="DK10" s="317">
        <f t="shared" si="46"/>
        <v>424</v>
      </c>
      <c r="DL10" s="318">
        <f t="shared" si="47"/>
        <v>272</v>
      </c>
      <c r="DM10" s="317">
        <f t="shared" si="48"/>
        <v>290</v>
      </c>
      <c r="DN10" s="318">
        <f t="shared" si="49"/>
        <v>14</v>
      </c>
      <c r="DO10" s="317">
        <f t="shared" si="50"/>
        <v>19</v>
      </c>
      <c r="DP10" s="318">
        <f t="shared" si="51"/>
        <v>0</v>
      </c>
      <c r="DQ10" s="317">
        <f t="shared" si="52"/>
        <v>0</v>
      </c>
      <c r="DR10" s="318">
        <f t="shared" si="53"/>
        <v>1317</v>
      </c>
      <c r="DS10" s="317">
        <f t="shared" si="54"/>
        <v>1373</v>
      </c>
      <c r="DT10" s="316">
        <f t="shared" si="55"/>
        <v>42552831.608926676</v>
      </c>
      <c r="DU10" s="317">
        <f t="shared" si="56"/>
        <v>42765309.642172515</v>
      </c>
      <c r="DV10" s="318">
        <f t="shared" si="57"/>
        <v>30216406.457971018</v>
      </c>
      <c r="DW10" s="317">
        <f t="shared" si="58"/>
        <v>31044861.650808755</v>
      </c>
      <c r="DX10" s="318">
        <f t="shared" si="59"/>
        <v>27477949.830917876</v>
      </c>
      <c r="DY10" s="317">
        <f t="shared" si="60"/>
        <v>30502424.498124532</v>
      </c>
      <c r="DZ10" s="318">
        <f t="shared" si="61"/>
        <v>13926943.68112544</v>
      </c>
      <c r="EA10" s="317">
        <f t="shared" si="62"/>
        <v>15592527.092511013</v>
      </c>
      <c r="EB10" s="318">
        <f t="shared" si="63"/>
        <v>1154065.956521739</v>
      </c>
      <c r="EC10" s="317">
        <f t="shared" si="64"/>
        <v>1424206.6721311475</v>
      </c>
      <c r="ED10" s="318">
        <f t="shared" si="65"/>
        <v>0</v>
      </c>
      <c r="EE10" s="317">
        <f t="shared" si="66"/>
        <v>0</v>
      </c>
      <c r="EF10" s="318">
        <f t="shared" si="67"/>
        <v>115328197.53546274</v>
      </c>
      <c r="EG10" s="317">
        <f t="shared" si="68"/>
        <v>121329329.55574799</v>
      </c>
    </row>
    <row r="11" spans="1:137" s="319" customFormat="1" ht="15">
      <c r="A11" s="309" t="s">
        <v>904</v>
      </c>
      <c r="B11" s="323" t="s">
        <v>907</v>
      </c>
      <c r="C11" s="302" t="s">
        <v>895</v>
      </c>
      <c r="D11" s="311">
        <v>100663</v>
      </c>
      <c r="E11" s="311">
        <v>2</v>
      </c>
      <c r="F11" s="63"/>
      <c r="G11" s="320">
        <v>105</v>
      </c>
      <c r="H11" s="63">
        <v>106</v>
      </c>
      <c r="I11" s="320"/>
      <c r="J11" s="63"/>
      <c r="K11" s="320"/>
      <c r="L11" s="63"/>
      <c r="M11" s="320">
        <v>125</v>
      </c>
      <c r="N11" s="63">
        <v>121</v>
      </c>
      <c r="O11" s="63"/>
      <c r="P11" s="320">
        <v>135</v>
      </c>
      <c r="Q11" s="63">
        <v>137</v>
      </c>
      <c r="R11" s="320"/>
      <c r="S11" s="63"/>
      <c r="T11" s="320"/>
      <c r="U11" s="63"/>
      <c r="V11" s="320">
        <v>115</v>
      </c>
      <c r="W11" s="63">
        <v>111</v>
      </c>
      <c r="X11" s="63"/>
      <c r="Y11" s="320">
        <v>147</v>
      </c>
      <c r="Z11" s="63">
        <v>145</v>
      </c>
      <c r="AA11" s="320"/>
      <c r="AB11" s="63"/>
      <c r="AC11" s="320"/>
      <c r="AD11" s="63"/>
      <c r="AE11" s="320">
        <v>131</v>
      </c>
      <c r="AF11" s="63">
        <v>133</v>
      </c>
      <c r="AG11" s="63"/>
      <c r="AH11" s="320">
        <v>40</v>
      </c>
      <c r="AI11" s="63">
        <v>44</v>
      </c>
      <c r="AJ11" s="320"/>
      <c r="AK11" s="63"/>
      <c r="AL11" s="320"/>
      <c r="AM11" s="63"/>
      <c r="AN11" s="320">
        <v>66</v>
      </c>
      <c r="AO11" s="63">
        <v>63</v>
      </c>
      <c r="AP11" s="63"/>
      <c r="AQ11" s="320">
        <v>0</v>
      </c>
      <c r="AR11" s="63">
        <v>0</v>
      </c>
      <c r="AS11" s="320"/>
      <c r="AT11" s="63"/>
      <c r="AU11" s="320"/>
      <c r="AV11" s="63"/>
      <c r="AW11" s="320">
        <v>0</v>
      </c>
      <c r="AX11" s="63">
        <v>0</v>
      </c>
      <c r="AY11" s="63"/>
      <c r="AZ11" s="320"/>
      <c r="BA11" s="63"/>
      <c r="BB11" s="320"/>
      <c r="BC11" s="63"/>
      <c r="BD11" s="320"/>
      <c r="BE11" s="63"/>
      <c r="BF11" s="320"/>
      <c r="BG11" s="321"/>
      <c r="BH11" s="322">
        <v>36129409</v>
      </c>
      <c r="BI11" s="63">
        <v>36167639</v>
      </c>
      <c r="BJ11" s="320">
        <v>25241515</v>
      </c>
      <c r="BK11" s="63">
        <v>26248507</v>
      </c>
      <c r="BL11" s="320">
        <v>23498513</v>
      </c>
      <c r="BM11" s="63">
        <v>24043382</v>
      </c>
      <c r="BN11" s="320">
        <v>8006201</v>
      </c>
      <c r="BO11" s="63">
        <v>8446662</v>
      </c>
      <c r="BP11" s="320">
        <v>0</v>
      </c>
      <c r="BQ11" s="63">
        <v>0</v>
      </c>
      <c r="BR11" s="320"/>
      <c r="BS11" s="61"/>
      <c r="BT11" s="316">
        <f t="shared" si="3"/>
        <v>2445</v>
      </c>
      <c r="BU11" s="317">
        <f t="shared" si="4"/>
        <v>2406</v>
      </c>
      <c r="BV11" s="318">
        <f t="shared" si="5"/>
        <v>2595</v>
      </c>
      <c r="BW11" s="317">
        <f t="shared" si="6"/>
        <v>2565</v>
      </c>
      <c r="BX11" s="318">
        <f t="shared" si="7"/>
        <v>2895</v>
      </c>
      <c r="BY11" s="317">
        <f t="shared" si="8"/>
        <v>2901</v>
      </c>
      <c r="BZ11" s="318">
        <f t="shared" si="9"/>
        <v>1152</v>
      </c>
      <c r="CA11" s="317">
        <f t="shared" si="10"/>
        <v>1152</v>
      </c>
      <c r="CB11" s="318">
        <f t="shared" si="11"/>
        <v>0</v>
      </c>
      <c r="CC11" s="317">
        <f t="shared" si="12"/>
        <v>0</v>
      </c>
      <c r="CD11" s="318">
        <f t="shared" si="13"/>
        <v>0</v>
      </c>
      <c r="CE11" s="317">
        <f t="shared" si="14"/>
        <v>0</v>
      </c>
      <c r="CF11" s="316">
        <f t="shared" si="15"/>
        <v>14776.854396728017</v>
      </c>
      <c r="CG11" s="317">
        <f t="shared" si="16"/>
        <v>15032.268911055695</v>
      </c>
      <c r="CH11" s="318">
        <f t="shared" si="17"/>
        <v>9726.9807321772641</v>
      </c>
      <c r="CI11" s="317">
        <f t="shared" si="18"/>
        <v>10233.336062378168</v>
      </c>
      <c r="CJ11" s="318">
        <f t="shared" si="19"/>
        <v>8116.9302245250428</v>
      </c>
      <c r="CK11" s="317">
        <f t="shared" si="20"/>
        <v>8287.9634608755605</v>
      </c>
      <c r="CL11" s="318">
        <f t="shared" si="21"/>
        <v>6949.8272569444443</v>
      </c>
      <c r="CM11" s="317">
        <f t="shared" si="22"/>
        <v>7332.171875</v>
      </c>
      <c r="CN11" s="318">
        <f t="shared" si="23"/>
        <v>0</v>
      </c>
      <c r="CO11" s="317">
        <f t="shared" si="24"/>
        <v>0</v>
      </c>
      <c r="CP11" s="318">
        <f t="shared" si="25"/>
        <v>0</v>
      </c>
      <c r="CQ11" s="317">
        <f t="shared" si="26"/>
        <v>0</v>
      </c>
      <c r="CR11" s="316">
        <f t="shared" si="27"/>
        <v>132991.68957055215</v>
      </c>
      <c r="CS11" s="317">
        <f t="shared" si="28"/>
        <v>135290.42019950124</v>
      </c>
      <c r="CT11" s="318">
        <f t="shared" si="29"/>
        <v>87542.826589595381</v>
      </c>
      <c r="CU11" s="317">
        <f t="shared" si="30"/>
        <v>92100.024561403508</v>
      </c>
      <c r="CV11" s="318">
        <f t="shared" si="31"/>
        <v>73052.372020725379</v>
      </c>
      <c r="CW11" s="317">
        <f t="shared" si="32"/>
        <v>74591.671147880043</v>
      </c>
      <c r="CX11" s="318">
        <f t="shared" si="33"/>
        <v>62548.4453125</v>
      </c>
      <c r="CY11" s="317">
        <f t="shared" si="34"/>
        <v>65989.546875</v>
      </c>
      <c r="CZ11" s="318">
        <f t="shared" si="35"/>
        <v>0</v>
      </c>
      <c r="DA11" s="317">
        <f t="shared" si="36"/>
        <v>0</v>
      </c>
      <c r="DB11" s="318">
        <f t="shared" si="37"/>
        <v>0</v>
      </c>
      <c r="DC11" s="317">
        <f t="shared" si="38"/>
        <v>0</v>
      </c>
      <c r="DD11" s="318">
        <f t="shared" si="39"/>
        <v>91912.604020269093</v>
      </c>
      <c r="DE11" s="317">
        <f t="shared" si="40"/>
        <v>94591.973920058721</v>
      </c>
      <c r="DF11" s="316">
        <f t="shared" si="41"/>
        <v>230</v>
      </c>
      <c r="DG11" s="317">
        <f t="shared" si="42"/>
        <v>227</v>
      </c>
      <c r="DH11" s="318">
        <f t="shared" si="43"/>
        <v>250</v>
      </c>
      <c r="DI11" s="317">
        <f t="shared" si="44"/>
        <v>248</v>
      </c>
      <c r="DJ11" s="318">
        <f t="shared" si="45"/>
        <v>278</v>
      </c>
      <c r="DK11" s="317">
        <f t="shared" si="46"/>
        <v>278</v>
      </c>
      <c r="DL11" s="318">
        <f t="shared" si="47"/>
        <v>106</v>
      </c>
      <c r="DM11" s="317">
        <f t="shared" si="48"/>
        <v>107</v>
      </c>
      <c r="DN11" s="318">
        <f t="shared" si="49"/>
        <v>0</v>
      </c>
      <c r="DO11" s="317">
        <f t="shared" si="50"/>
        <v>0</v>
      </c>
      <c r="DP11" s="318">
        <f t="shared" si="51"/>
        <v>0</v>
      </c>
      <c r="DQ11" s="317">
        <f t="shared" si="52"/>
        <v>0</v>
      </c>
      <c r="DR11" s="318">
        <f t="shared" si="53"/>
        <v>864</v>
      </c>
      <c r="DS11" s="317">
        <f t="shared" si="54"/>
        <v>860</v>
      </c>
      <c r="DT11" s="316">
        <f t="shared" si="55"/>
        <v>30588088.601226993</v>
      </c>
      <c r="DU11" s="317">
        <f t="shared" si="56"/>
        <v>30710925.385286782</v>
      </c>
      <c r="DV11" s="318">
        <f t="shared" si="57"/>
        <v>21885706.647398844</v>
      </c>
      <c r="DW11" s="317">
        <f t="shared" si="58"/>
        <v>22840806.091228072</v>
      </c>
      <c r="DX11" s="318">
        <f t="shared" si="59"/>
        <v>20308559.421761654</v>
      </c>
      <c r="DY11" s="317">
        <f t="shared" si="60"/>
        <v>20736484.579110652</v>
      </c>
      <c r="DZ11" s="318">
        <f t="shared" si="61"/>
        <v>6630135.203125</v>
      </c>
      <c r="EA11" s="317">
        <f t="shared" si="62"/>
        <v>7060881.515625</v>
      </c>
      <c r="EB11" s="318">
        <f t="shared" si="63"/>
        <v>0</v>
      </c>
      <c r="EC11" s="317">
        <f t="shared" si="64"/>
        <v>0</v>
      </c>
      <c r="ED11" s="318">
        <f t="shared" si="65"/>
        <v>0</v>
      </c>
      <c r="EE11" s="317">
        <f t="shared" si="66"/>
        <v>0</v>
      </c>
      <c r="EF11" s="318">
        <f t="shared" si="67"/>
        <v>79412489.873512492</v>
      </c>
      <c r="EG11" s="317">
        <f t="shared" si="68"/>
        <v>81349097.571250498</v>
      </c>
    </row>
    <row r="12" spans="1:137" s="319" customFormat="1" ht="15">
      <c r="A12" s="309" t="s">
        <v>904</v>
      </c>
      <c r="B12" s="323" t="s">
        <v>908</v>
      </c>
      <c r="C12" s="302"/>
      <c r="D12" s="311">
        <v>100706</v>
      </c>
      <c r="E12" s="311">
        <v>2</v>
      </c>
      <c r="F12" s="63"/>
      <c r="G12" s="320">
        <v>51</v>
      </c>
      <c r="H12" s="63">
        <v>48</v>
      </c>
      <c r="I12" s="320"/>
      <c r="J12" s="63"/>
      <c r="K12" s="320"/>
      <c r="L12" s="63"/>
      <c r="M12" s="320">
        <v>18</v>
      </c>
      <c r="N12" s="63">
        <v>18</v>
      </c>
      <c r="O12" s="63"/>
      <c r="P12" s="320">
        <v>90</v>
      </c>
      <c r="Q12" s="63">
        <v>90</v>
      </c>
      <c r="R12" s="320"/>
      <c r="S12" s="63"/>
      <c r="T12" s="320"/>
      <c r="U12" s="63"/>
      <c r="V12" s="320">
        <v>10</v>
      </c>
      <c r="W12" s="63">
        <v>10</v>
      </c>
      <c r="X12" s="63"/>
      <c r="Y12" s="320">
        <v>90</v>
      </c>
      <c r="Z12" s="63">
        <v>89</v>
      </c>
      <c r="AA12" s="320"/>
      <c r="AB12" s="63"/>
      <c r="AC12" s="320"/>
      <c r="AD12" s="63"/>
      <c r="AE12" s="320">
        <v>1</v>
      </c>
      <c r="AF12" s="63">
        <v>1</v>
      </c>
      <c r="AG12" s="63"/>
      <c r="AH12" s="320">
        <v>11</v>
      </c>
      <c r="AI12" s="63">
        <v>11</v>
      </c>
      <c r="AJ12" s="320"/>
      <c r="AK12" s="63"/>
      <c r="AL12" s="320"/>
      <c r="AM12" s="63"/>
      <c r="AN12" s="320">
        <v>0</v>
      </c>
      <c r="AO12" s="63">
        <v>0</v>
      </c>
      <c r="AP12" s="63"/>
      <c r="AQ12" s="320">
        <v>38</v>
      </c>
      <c r="AR12" s="63">
        <v>47</v>
      </c>
      <c r="AS12" s="320"/>
      <c r="AT12" s="63"/>
      <c r="AU12" s="320"/>
      <c r="AV12" s="63"/>
      <c r="AW12" s="320">
        <v>12</v>
      </c>
      <c r="AX12" s="63">
        <v>13</v>
      </c>
      <c r="AY12" s="63"/>
      <c r="AZ12" s="320"/>
      <c r="BA12" s="63"/>
      <c r="BB12" s="320"/>
      <c r="BC12" s="63"/>
      <c r="BD12" s="320"/>
      <c r="BE12" s="63"/>
      <c r="BF12" s="320"/>
      <c r="BG12" s="321"/>
      <c r="BH12" s="322">
        <v>9136555</v>
      </c>
      <c r="BI12" s="63">
        <v>8822484</v>
      </c>
      <c r="BJ12" s="320">
        <v>9308939</v>
      </c>
      <c r="BK12" s="63">
        <v>9542993</v>
      </c>
      <c r="BL12" s="320">
        <v>6880166</v>
      </c>
      <c r="BM12" s="63">
        <v>6783607</v>
      </c>
      <c r="BN12" s="320">
        <v>619266</v>
      </c>
      <c r="BO12" s="63">
        <v>637195</v>
      </c>
      <c r="BP12" s="320">
        <v>2712040</v>
      </c>
      <c r="BQ12" s="63">
        <v>3255385</v>
      </c>
      <c r="BR12" s="320"/>
      <c r="BS12" s="61"/>
      <c r="BT12" s="316">
        <f t="shared" si="3"/>
        <v>675</v>
      </c>
      <c r="BU12" s="317">
        <f t="shared" si="4"/>
        <v>648</v>
      </c>
      <c r="BV12" s="318">
        <f t="shared" si="5"/>
        <v>930</v>
      </c>
      <c r="BW12" s="317">
        <f t="shared" si="6"/>
        <v>930</v>
      </c>
      <c r="BX12" s="318">
        <f t="shared" si="7"/>
        <v>822</v>
      </c>
      <c r="BY12" s="317">
        <f t="shared" si="8"/>
        <v>813</v>
      </c>
      <c r="BZ12" s="318">
        <f t="shared" si="9"/>
        <v>99</v>
      </c>
      <c r="CA12" s="317">
        <f t="shared" si="10"/>
        <v>99</v>
      </c>
      <c r="CB12" s="318">
        <f t="shared" si="11"/>
        <v>486</v>
      </c>
      <c r="CC12" s="317">
        <f t="shared" si="12"/>
        <v>579</v>
      </c>
      <c r="CD12" s="318">
        <f t="shared" si="13"/>
        <v>0</v>
      </c>
      <c r="CE12" s="317">
        <f t="shared" si="14"/>
        <v>0</v>
      </c>
      <c r="CF12" s="316">
        <f t="shared" si="15"/>
        <v>13535.637037037037</v>
      </c>
      <c r="CG12" s="317">
        <f t="shared" si="16"/>
        <v>13614.944444444445</v>
      </c>
      <c r="CH12" s="318">
        <f t="shared" si="17"/>
        <v>10009.611827956989</v>
      </c>
      <c r="CI12" s="317">
        <f t="shared" si="18"/>
        <v>10261.282795698924</v>
      </c>
      <c r="CJ12" s="318">
        <f t="shared" si="19"/>
        <v>8370.0316301703169</v>
      </c>
      <c r="CK12" s="317">
        <f t="shared" si="20"/>
        <v>8343.9200492004911</v>
      </c>
      <c r="CL12" s="318">
        <f t="shared" si="21"/>
        <v>6255.212121212121</v>
      </c>
      <c r="CM12" s="317">
        <f t="shared" si="22"/>
        <v>6436.3131313131316</v>
      </c>
      <c r="CN12" s="318">
        <f t="shared" si="23"/>
        <v>5580.3292181069955</v>
      </c>
      <c r="CO12" s="317">
        <f t="shared" si="24"/>
        <v>5622.4265975820381</v>
      </c>
      <c r="CP12" s="318">
        <f t="shared" si="25"/>
        <v>0</v>
      </c>
      <c r="CQ12" s="317">
        <f t="shared" si="26"/>
        <v>0</v>
      </c>
      <c r="CR12" s="316">
        <f t="shared" si="27"/>
        <v>121820.73333333334</v>
      </c>
      <c r="CS12" s="317">
        <f t="shared" si="28"/>
        <v>122534.5</v>
      </c>
      <c r="CT12" s="318">
        <f t="shared" si="29"/>
        <v>90086.506451612906</v>
      </c>
      <c r="CU12" s="317">
        <f t="shared" si="30"/>
        <v>92351.545161290313</v>
      </c>
      <c r="CV12" s="318">
        <f t="shared" si="31"/>
        <v>75330.284671532849</v>
      </c>
      <c r="CW12" s="317">
        <f t="shared" si="32"/>
        <v>75095.280442804418</v>
      </c>
      <c r="CX12" s="318">
        <f t="shared" si="33"/>
        <v>56296.909090909088</v>
      </c>
      <c r="CY12" s="317">
        <f t="shared" si="34"/>
        <v>57926.818181818184</v>
      </c>
      <c r="CZ12" s="318">
        <f t="shared" si="35"/>
        <v>50222.962962962964</v>
      </c>
      <c r="DA12" s="317">
        <f t="shared" si="36"/>
        <v>50601.839378238343</v>
      </c>
      <c r="DB12" s="318">
        <f t="shared" si="37"/>
        <v>0</v>
      </c>
      <c r="DC12" s="317">
        <f t="shared" si="38"/>
        <v>0</v>
      </c>
      <c r="DD12" s="318">
        <f t="shared" si="39"/>
        <v>85357.480680432782</v>
      </c>
      <c r="DE12" s="317">
        <f t="shared" si="40"/>
        <v>84875.572228366145</v>
      </c>
      <c r="DF12" s="316">
        <f t="shared" si="41"/>
        <v>69</v>
      </c>
      <c r="DG12" s="317">
        <f t="shared" si="42"/>
        <v>66</v>
      </c>
      <c r="DH12" s="318">
        <f t="shared" si="43"/>
        <v>100</v>
      </c>
      <c r="DI12" s="317">
        <f t="shared" si="44"/>
        <v>100</v>
      </c>
      <c r="DJ12" s="318">
        <f t="shared" si="45"/>
        <v>91</v>
      </c>
      <c r="DK12" s="317">
        <f t="shared" si="46"/>
        <v>90</v>
      </c>
      <c r="DL12" s="318">
        <f t="shared" si="47"/>
        <v>11</v>
      </c>
      <c r="DM12" s="317">
        <f t="shared" si="48"/>
        <v>11</v>
      </c>
      <c r="DN12" s="318">
        <f t="shared" si="49"/>
        <v>50</v>
      </c>
      <c r="DO12" s="317">
        <f t="shared" si="50"/>
        <v>60</v>
      </c>
      <c r="DP12" s="318">
        <f t="shared" si="51"/>
        <v>0</v>
      </c>
      <c r="DQ12" s="317">
        <f t="shared" si="52"/>
        <v>0</v>
      </c>
      <c r="DR12" s="318">
        <f t="shared" si="53"/>
        <v>321</v>
      </c>
      <c r="DS12" s="317">
        <f t="shared" si="54"/>
        <v>327</v>
      </c>
      <c r="DT12" s="316">
        <f t="shared" si="55"/>
        <v>8405630.5999999996</v>
      </c>
      <c r="DU12" s="317">
        <f t="shared" si="56"/>
        <v>8087277</v>
      </c>
      <c r="DV12" s="318">
        <f t="shared" si="57"/>
        <v>9008650.6451612897</v>
      </c>
      <c r="DW12" s="317">
        <f t="shared" si="58"/>
        <v>9235154.5161290318</v>
      </c>
      <c r="DX12" s="318">
        <f t="shared" si="59"/>
        <v>6855055.9051094893</v>
      </c>
      <c r="DY12" s="317">
        <f t="shared" si="60"/>
        <v>6758575.2398523977</v>
      </c>
      <c r="DZ12" s="318">
        <f t="shared" si="61"/>
        <v>619266</v>
      </c>
      <c r="EA12" s="317">
        <f t="shared" si="62"/>
        <v>637195</v>
      </c>
      <c r="EB12" s="318">
        <f t="shared" si="63"/>
        <v>2511148.1481481483</v>
      </c>
      <c r="EC12" s="317">
        <f t="shared" si="64"/>
        <v>3036110.3626943007</v>
      </c>
      <c r="ED12" s="318">
        <f t="shared" si="65"/>
        <v>0</v>
      </c>
      <c r="EE12" s="317">
        <f t="shared" si="66"/>
        <v>0</v>
      </c>
      <c r="EF12" s="318">
        <f t="shared" si="67"/>
        <v>27399751.298418924</v>
      </c>
      <c r="EG12" s="317">
        <f t="shared" si="68"/>
        <v>27754312.118675731</v>
      </c>
    </row>
    <row r="13" spans="1:137" s="319" customFormat="1" ht="15">
      <c r="A13" s="309" t="s">
        <v>904</v>
      </c>
      <c r="B13" s="310" t="s">
        <v>909</v>
      </c>
      <c r="C13" s="302"/>
      <c r="D13" s="311">
        <v>100654</v>
      </c>
      <c r="E13" s="311">
        <v>3</v>
      </c>
      <c r="F13" s="63"/>
      <c r="G13" s="320">
        <v>46</v>
      </c>
      <c r="H13" s="63">
        <v>40</v>
      </c>
      <c r="I13" s="320"/>
      <c r="J13" s="63"/>
      <c r="K13" s="320"/>
      <c r="L13" s="63"/>
      <c r="M13" s="320">
        <v>5</v>
      </c>
      <c r="N13" s="63">
        <v>3</v>
      </c>
      <c r="O13" s="63"/>
      <c r="P13" s="320">
        <v>59</v>
      </c>
      <c r="Q13" s="63">
        <v>59</v>
      </c>
      <c r="R13" s="320"/>
      <c r="S13" s="63"/>
      <c r="T13" s="320"/>
      <c r="U13" s="63"/>
      <c r="V13" s="320">
        <v>2</v>
      </c>
      <c r="W13" s="63">
        <v>2</v>
      </c>
      <c r="X13" s="63"/>
      <c r="Y13" s="320">
        <v>90</v>
      </c>
      <c r="Z13" s="63">
        <v>102</v>
      </c>
      <c r="AA13" s="320"/>
      <c r="AB13" s="63"/>
      <c r="AC13" s="320"/>
      <c r="AD13" s="63"/>
      <c r="AE13" s="320">
        <v>1</v>
      </c>
      <c r="AF13" s="63">
        <v>1</v>
      </c>
      <c r="AG13" s="63"/>
      <c r="AH13" s="320">
        <v>35</v>
      </c>
      <c r="AI13" s="63">
        <v>38</v>
      </c>
      <c r="AJ13" s="320"/>
      <c r="AK13" s="63"/>
      <c r="AL13" s="320"/>
      <c r="AM13" s="63"/>
      <c r="AN13" s="320">
        <v>0</v>
      </c>
      <c r="AO13" s="63">
        <v>0</v>
      </c>
      <c r="AP13" s="63"/>
      <c r="AQ13" s="320">
        <v>0</v>
      </c>
      <c r="AR13" s="63">
        <v>0</v>
      </c>
      <c r="AS13" s="320"/>
      <c r="AT13" s="63"/>
      <c r="AU13" s="320"/>
      <c r="AV13" s="63"/>
      <c r="AW13" s="320">
        <v>0</v>
      </c>
      <c r="AX13" s="63">
        <v>0</v>
      </c>
      <c r="AY13" s="63"/>
      <c r="AZ13" s="320"/>
      <c r="BA13" s="63"/>
      <c r="BB13" s="320"/>
      <c r="BC13" s="63"/>
      <c r="BD13" s="320"/>
      <c r="BE13" s="63"/>
      <c r="BF13" s="320"/>
      <c r="BG13" s="321"/>
      <c r="BH13" s="322">
        <v>4431726</v>
      </c>
      <c r="BI13" s="63">
        <v>3806802</v>
      </c>
      <c r="BJ13" s="320">
        <v>4154098</v>
      </c>
      <c r="BK13" s="63">
        <v>4320723</v>
      </c>
      <c r="BL13" s="320">
        <v>5152087</v>
      </c>
      <c r="BM13" s="63">
        <v>5956380</v>
      </c>
      <c r="BN13" s="320">
        <v>1504175</v>
      </c>
      <c r="BO13" s="63">
        <v>1682659</v>
      </c>
      <c r="BP13" s="320">
        <v>0</v>
      </c>
      <c r="BQ13" s="63">
        <v>0</v>
      </c>
      <c r="BR13" s="320" t="s">
        <v>910</v>
      </c>
      <c r="BS13" s="61"/>
      <c r="BT13" s="316">
        <f t="shared" si="3"/>
        <v>474</v>
      </c>
      <c r="BU13" s="317">
        <f t="shared" si="4"/>
        <v>396</v>
      </c>
      <c r="BV13" s="318">
        <f t="shared" si="5"/>
        <v>555</v>
      </c>
      <c r="BW13" s="317">
        <f t="shared" si="6"/>
        <v>555</v>
      </c>
      <c r="BX13" s="318">
        <f t="shared" si="7"/>
        <v>822</v>
      </c>
      <c r="BY13" s="317">
        <f t="shared" si="8"/>
        <v>930</v>
      </c>
      <c r="BZ13" s="318">
        <f t="shared" si="9"/>
        <v>315</v>
      </c>
      <c r="CA13" s="317">
        <f t="shared" si="10"/>
        <v>342</v>
      </c>
      <c r="CB13" s="318">
        <f t="shared" si="11"/>
        <v>0</v>
      </c>
      <c r="CC13" s="317">
        <f t="shared" si="12"/>
        <v>0</v>
      </c>
      <c r="CD13" s="318">
        <f t="shared" si="13"/>
        <v>0</v>
      </c>
      <c r="CE13" s="317">
        <f t="shared" si="14"/>
        <v>0</v>
      </c>
      <c r="CF13" s="316">
        <f t="shared" si="15"/>
        <v>9349.6329113924057</v>
      </c>
      <c r="CG13" s="317">
        <f t="shared" si="16"/>
        <v>9613.136363636364</v>
      </c>
      <c r="CH13" s="318">
        <f t="shared" si="17"/>
        <v>7484.8612612612615</v>
      </c>
      <c r="CI13" s="317">
        <f t="shared" si="18"/>
        <v>7785.0864864864861</v>
      </c>
      <c r="CJ13" s="318">
        <f t="shared" si="19"/>
        <v>6267.7457420924575</v>
      </c>
      <c r="CK13" s="317">
        <f t="shared" si="20"/>
        <v>6404.7096774193551</v>
      </c>
      <c r="CL13" s="318">
        <f t="shared" si="21"/>
        <v>4775.1587301587306</v>
      </c>
      <c r="CM13" s="317">
        <f t="shared" si="22"/>
        <v>4920.0555555555557</v>
      </c>
      <c r="CN13" s="318">
        <f t="shared" si="23"/>
        <v>0</v>
      </c>
      <c r="CO13" s="317">
        <f t="shared" si="24"/>
        <v>0</v>
      </c>
      <c r="CP13" s="318">
        <f t="shared" si="25"/>
        <v>0</v>
      </c>
      <c r="CQ13" s="317">
        <f t="shared" si="26"/>
        <v>0</v>
      </c>
      <c r="CR13" s="316">
        <f t="shared" si="27"/>
        <v>84146.696202531646</v>
      </c>
      <c r="CS13" s="317">
        <f t="shared" si="28"/>
        <v>86518.227272727279</v>
      </c>
      <c r="CT13" s="318">
        <f t="shared" si="29"/>
        <v>67363.751351351355</v>
      </c>
      <c r="CU13" s="317">
        <f t="shared" si="30"/>
        <v>70065.778378378382</v>
      </c>
      <c r="CV13" s="318">
        <f t="shared" si="31"/>
        <v>56409.711678832115</v>
      </c>
      <c r="CW13" s="317">
        <f t="shared" si="32"/>
        <v>57642.387096774197</v>
      </c>
      <c r="CX13" s="318">
        <f t="shared" si="33"/>
        <v>42976.428571428572</v>
      </c>
      <c r="CY13" s="317">
        <f t="shared" si="34"/>
        <v>44280.5</v>
      </c>
      <c r="CZ13" s="318">
        <f t="shared" si="35"/>
        <v>0</v>
      </c>
      <c r="DA13" s="317">
        <f t="shared" si="36"/>
        <v>0</v>
      </c>
      <c r="DB13" s="318">
        <f t="shared" si="37"/>
        <v>0</v>
      </c>
      <c r="DC13" s="317">
        <f t="shared" si="38"/>
        <v>0</v>
      </c>
      <c r="DD13" s="318">
        <f t="shared" si="39"/>
        <v>63185.416393005326</v>
      </c>
      <c r="DE13" s="317">
        <f t="shared" si="40"/>
        <v>63731.106631739174</v>
      </c>
      <c r="DF13" s="316">
        <f t="shared" si="41"/>
        <v>51</v>
      </c>
      <c r="DG13" s="317">
        <f t="shared" si="42"/>
        <v>43</v>
      </c>
      <c r="DH13" s="318">
        <f t="shared" si="43"/>
        <v>61</v>
      </c>
      <c r="DI13" s="317">
        <f t="shared" si="44"/>
        <v>61</v>
      </c>
      <c r="DJ13" s="318">
        <f t="shared" si="45"/>
        <v>91</v>
      </c>
      <c r="DK13" s="317">
        <f t="shared" si="46"/>
        <v>103</v>
      </c>
      <c r="DL13" s="318">
        <f t="shared" si="47"/>
        <v>35</v>
      </c>
      <c r="DM13" s="317">
        <f t="shared" si="48"/>
        <v>38</v>
      </c>
      <c r="DN13" s="318">
        <f t="shared" si="49"/>
        <v>0</v>
      </c>
      <c r="DO13" s="317">
        <f t="shared" si="50"/>
        <v>0</v>
      </c>
      <c r="DP13" s="318">
        <f t="shared" si="51"/>
        <v>0</v>
      </c>
      <c r="DQ13" s="317">
        <f t="shared" si="52"/>
        <v>0</v>
      </c>
      <c r="DR13" s="318">
        <f t="shared" si="53"/>
        <v>238</v>
      </c>
      <c r="DS13" s="317">
        <f t="shared" si="54"/>
        <v>245</v>
      </c>
      <c r="DT13" s="316">
        <f t="shared" si="55"/>
        <v>4291481.5063291136</v>
      </c>
      <c r="DU13" s="317">
        <f t="shared" si="56"/>
        <v>3720283.7727272729</v>
      </c>
      <c r="DV13" s="318">
        <f t="shared" si="57"/>
        <v>4109188.8324324326</v>
      </c>
      <c r="DW13" s="317">
        <f t="shared" si="58"/>
        <v>4274012.4810810816</v>
      </c>
      <c r="DX13" s="318">
        <f t="shared" si="59"/>
        <v>5133283.7627737224</v>
      </c>
      <c r="DY13" s="317">
        <f t="shared" si="60"/>
        <v>5937165.8709677421</v>
      </c>
      <c r="DZ13" s="318">
        <f t="shared" si="61"/>
        <v>1504175</v>
      </c>
      <c r="EA13" s="317">
        <f t="shared" si="62"/>
        <v>1682659</v>
      </c>
      <c r="EB13" s="318">
        <f t="shared" si="63"/>
        <v>0</v>
      </c>
      <c r="EC13" s="317">
        <f t="shared" si="64"/>
        <v>0</v>
      </c>
      <c r="ED13" s="318">
        <f t="shared" si="65"/>
        <v>0</v>
      </c>
      <c r="EE13" s="317">
        <f t="shared" si="66"/>
        <v>0</v>
      </c>
      <c r="EF13" s="318">
        <f t="shared" si="67"/>
        <v>15038129.101535268</v>
      </c>
      <c r="EG13" s="317">
        <f t="shared" si="68"/>
        <v>15614121.124776097</v>
      </c>
    </row>
    <row r="14" spans="1:137" s="319" customFormat="1" ht="15">
      <c r="A14" s="309" t="s">
        <v>904</v>
      </c>
      <c r="B14" s="310" t="s">
        <v>911</v>
      </c>
      <c r="C14" s="302"/>
      <c r="D14" s="311">
        <v>101480</v>
      </c>
      <c r="E14" s="311">
        <v>3</v>
      </c>
      <c r="F14" s="63"/>
      <c r="G14" s="320">
        <v>76</v>
      </c>
      <c r="H14" s="63">
        <v>73</v>
      </c>
      <c r="I14" s="320"/>
      <c r="J14" s="63"/>
      <c r="K14" s="320"/>
      <c r="L14" s="63"/>
      <c r="M14" s="320">
        <v>17</v>
      </c>
      <c r="N14" s="63">
        <v>17</v>
      </c>
      <c r="O14" s="63"/>
      <c r="P14" s="320">
        <v>60</v>
      </c>
      <c r="Q14" s="63">
        <v>61</v>
      </c>
      <c r="R14" s="320"/>
      <c r="S14" s="63"/>
      <c r="T14" s="320"/>
      <c r="U14" s="63"/>
      <c r="V14" s="320">
        <v>4</v>
      </c>
      <c r="W14" s="63">
        <v>4</v>
      </c>
      <c r="X14" s="63"/>
      <c r="Y14" s="320">
        <v>66</v>
      </c>
      <c r="Z14" s="63">
        <v>68</v>
      </c>
      <c r="AA14" s="320"/>
      <c r="AB14" s="63"/>
      <c r="AC14" s="320"/>
      <c r="AD14" s="63"/>
      <c r="AE14" s="320">
        <v>3</v>
      </c>
      <c r="AF14" s="63">
        <v>3</v>
      </c>
      <c r="AG14" s="63"/>
      <c r="AH14" s="320">
        <v>89</v>
      </c>
      <c r="AI14" s="63">
        <v>87</v>
      </c>
      <c r="AJ14" s="320"/>
      <c r="AK14" s="63"/>
      <c r="AL14" s="320"/>
      <c r="AM14" s="63"/>
      <c r="AN14" s="320">
        <v>2</v>
      </c>
      <c r="AO14" s="63">
        <v>2</v>
      </c>
      <c r="AP14" s="63"/>
      <c r="AQ14" s="320">
        <v>0</v>
      </c>
      <c r="AR14" s="63">
        <v>0</v>
      </c>
      <c r="AS14" s="320"/>
      <c r="AT14" s="63"/>
      <c r="AU14" s="320"/>
      <c r="AV14" s="63"/>
      <c r="AW14" s="320">
        <v>0</v>
      </c>
      <c r="AX14" s="63">
        <v>0</v>
      </c>
      <c r="AY14" s="63"/>
      <c r="AZ14" s="320"/>
      <c r="BA14" s="63"/>
      <c r="BB14" s="320"/>
      <c r="BC14" s="63"/>
      <c r="BD14" s="320"/>
      <c r="BE14" s="63"/>
      <c r="BF14" s="320"/>
      <c r="BG14" s="321"/>
      <c r="BH14" s="322">
        <v>7587396</v>
      </c>
      <c r="BI14" s="63">
        <v>7507965</v>
      </c>
      <c r="BJ14" s="320">
        <v>4078823</v>
      </c>
      <c r="BK14" s="63">
        <v>4271480</v>
      </c>
      <c r="BL14" s="320">
        <v>3897575</v>
      </c>
      <c r="BM14" s="63">
        <v>4098067</v>
      </c>
      <c r="BN14" s="320">
        <v>4351331</v>
      </c>
      <c r="BO14" s="63">
        <v>4354668</v>
      </c>
      <c r="BP14" s="320">
        <v>0</v>
      </c>
      <c r="BQ14" s="63">
        <v>0</v>
      </c>
      <c r="BR14" s="320"/>
      <c r="BS14" s="61"/>
      <c r="BT14" s="316">
        <f t="shared" si="3"/>
        <v>888</v>
      </c>
      <c r="BU14" s="317">
        <f t="shared" si="4"/>
        <v>861</v>
      </c>
      <c r="BV14" s="318">
        <f t="shared" si="5"/>
        <v>588</v>
      </c>
      <c r="BW14" s="317">
        <f t="shared" si="6"/>
        <v>597</v>
      </c>
      <c r="BX14" s="318">
        <f t="shared" si="7"/>
        <v>630</v>
      </c>
      <c r="BY14" s="317">
        <f t="shared" si="8"/>
        <v>648</v>
      </c>
      <c r="BZ14" s="318">
        <f t="shared" si="9"/>
        <v>825</v>
      </c>
      <c r="CA14" s="317">
        <f t="shared" si="10"/>
        <v>807</v>
      </c>
      <c r="CB14" s="318">
        <f t="shared" si="11"/>
        <v>0</v>
      </c>
      <c r="CC14" s="317">
        <f t="shared" si="12"/>
        <v>0</v>
      </c>
      <c r="CD14" s="318">
        <f t="shared" si="13"/>
        <v>0</v>
      </c>
      <c r="CE14" s="317">
        <f t="shared" si="14"/>
        <v>0</v>
      </c>
      <c r="CF14" s="316">
        <f t="shared" si="15"/>
        <v>8544.364864864865</v>
      </c>
      <c r="CG14" s="317">
        <f t="shared" si="16"/>
        <v>8720.0522648083625</v>
      </c>
      <c r="CH14" s="318">
        <f t="shared" si="17"/>
        <v>6936.7738095238092</v>
      </c>
      <c r="CI14" s="317">
        <f t="shared" si="18"/>
        <v>7154.9078726968173</v>
      </c>
      <c r="CJ14" s="318">
        <f t="shared" si="19"/>
        <v>6186.6269841269841</v>
      </c>
      <c r="CK14" s="317">
        <f t="shared" si="20"/>
        <v>6324.1774691358023</v>
      </c>
      <c r="CL14" s="318">
        <f t="shared" si="21"/>
        <v>5274.3406060606058</v>
      </c>
      <c r="CM14" s="317">
        <f t="shared" si="22"/>
        <v>5396.1189591078064</v>
      </c>
      <c r="CN14" s="318">
        <f t="shared" si="23"/>
        <v>0</v>
      </c>
      <c r="CO14" s="317">
        <f t="shared" si="24"/>
        <v>0</v>
      </c>
      <c r="CP14" s="318">
        <f t="shared" si="25"/>
        <v>0</v>
      </c>
      <c r="CQ14" s="317">
        <f t="shared" si="26"/>
        <v>0</v>
      </c>
      <c r="CR14" s="316">
        <f t="shared" si="27"/>
        <v>76899.283783783787</v>
      </c>
      <c r="CS14" s="317">
        <f t="shared" si="28"/>
        <v>78480.470383275257</v>
      </c>
      <c r="CT14" s="318">
        <f t="shared" si="29"/>
        <v>62430.964285714283</v>
      </c>
      <c r="CU14" s="317">
        <f t="shared" si="30"/>
        <v>64394.170854271353</v>
      </c>
      <c r="CV14" s="318">
        <f t="shared" si="31"/>
        <v>55679.642857142855</v>
      </c>
      <c r="CW14" s="317">
        <f t="shared" si="32"/>
        <v>56917.597222222219</v>
      </c>
      <c r="CX14" s="318">
        <f t="shared" si="33"/>
        <v>47469.065454545453</v>
      </c>
      <c r="CY14" s="317">
        <f t="shared" si="34"/>
        <v>48565.070631970259</v>
      </c>
      <c r="CZ14" s="318">
        <f t="shared" si="35"/>
        <v>0</v>
      </c>
      <c r="DA14" s="317">
        <f t="shared" si="36"/>
        <v>0</v>
      </c>
      <c r="DB14" s="318">
        <f t="shared" si="37"/>
        <v>0</v>
      </c>
      <c r="DC14" s="317">
        <f t="shared" si="38"/>
        <v>0</v>
      </c>
      <c r="DD14" s="318">
        <f t="shared" si="39"/>
        <v>60911.026560517654</v>
      </c>
      <c r="DE14" s="317">
        <f t="shared" si="40"/>
        <v>62261.282949350927</v>
      </c>
      <c r="DF14" s="316">
        <f t="shared" si="41"/>
        <v>93</v>
      </c>
      <c r="DG14" s="317">
        <f t="shared" si="42"/>
        <v>90</v>
      </c>
      <c r="DH14" s="318">
        <f t="shared" si="43"/>
        <v>64</v>
      </c>
      <c r="DI14" s="317">
        <f t="shared" si="44"/>
        <v>65</v>
      </c>
      <c r="DJ14" s="318">
        <f t="shared" si="45"/>
        <v>69</v>
      </c>
      <c r="DK14" s="317">
        <f t="shared" si="46"/>
        <v>71</v>
      </c>
      <c r="DL14" s="318">
        <f t="shared" si="47"/>
        <v>91</v>
      </c>
      <c r="DM14" s="317">
        <f t="shared" si="48"/>
        <v>89</v>
      </c>
      <c r="DN14" s="318">
        <f t="shared" si="49"/>
        <v>0</v>
      </c>
      <c r="DO14" s="317">
        <f t="shared" si="50"/>
        <v>0</v>
      </c>
      <c r="DP14" s="318">
        <f t="shared" si="51"/>
        <v>0</v>
      </c>
      <c r="DQ14" s="317">
        <f t="shared" si="52"/>
        <v>0</v>
      </c>
      <c r="DR14" s="318">
        <f t="shared" si="53"/>
        <v>317</v>
      </c>
      <c r="DS14" s="317">
        <f t="shared" si="54"/>
        <v>315</v>
      </c>
      <c r="DT14" s="316">
        <f t="shared" si="55"/>
        <v>7151633.3918918921</v>
      </c>
      <c r="DU14" s="317">
        <f t="shared" si="56"/>
        <v>7063242.3344947733</v>
      </c>
      <c r="DV14" s="318">
        <f t="shared" si="57"/>
        <v>3995581.7142857141</v>
      </c>
      <c r="DW14" s="317">
        <f t="shared" si="58"/>
        <v>4185621.105527638</v>
      </c>
      <c r="DX14" s="318">
        <f t="shared" si="59"/>
        <v>3841895.3571428568</v>
      </c>
      <c r="DY14" s="317">
        <f t="shared" si="60"/>
        <v>4041149.4027777775</v>
      </c>
      <c r="DZ14" s="318">
        <f t="shared" si="61"/>
        <v>4319684.9563636361</v>
      </c>
      <c r="EA14" s="317">
        <f t="shared" si="62"/>
        <v>4322291.2862453526</v>
      </c>
      <c r="EB14" s="318">
        <f t="shared" si="63"/>
        <v>0</v>
      </c>
      <c r="EC14" s="317">
        <f t="shared" si="64"/>
        <v>0</v>
      </c>
      <c r="ED14" s="318">
        <f t="shared" si="65"/>
        <v>0</v>
      </c>
      <c r="EE14" s="317">
        <f t="shared" si="66"/>
        <v>0</v>
      </c>
      <c r="EF14" s="318">
        <f t="shared" si="67"/>
        <v>19308795.419684097</v>
      </c>
      <c r="EG14" s="317">
        <f t="shared" si="68"/>
        <v>19612304.129045542</v>
      </c>
    </row>
    <row r="15" spans="1:137" s="319" customFormat="1" ht="15">
      <c r="A15" s="309" t="s">
        <v>904</v>
      </c>
      <c r="B15" s="323" t="s">
        <v>912</v>
      </c>
      <c r="C15" s="302"/>
      <c r="D15" s="311">
        <v>102368</v>
      </c>
      <c r="E15" s="311">
        <v>3</v>
      </c>
      <c r="F15" s="63"/>
      <c r="G15" s="320">
        <v>0</v>
      </c>
      <c r="H15" s="63">
        <v>0</v>
      </c>
      <c r="I15" s="320"/>
      <c r="J15" s="63"/>
      <c r="K15" s="320"/>
      <c r="L15" s="63"/>
      <c r="M15" s="320">
        <v>12</v>
      </c>
      <c r="N15" s="63">
        <v>6</v>
      </c>
      <c r="O15" s="63"/>
      <c r="P15" s="320">
        <v>0</v>
      </c>
      <c r="Q15" s="63">
        <v>0</v>
      </c>
      <c r="R15" s="320"/>
      <c r="S15" s="63"/>
      <c r="T15" s="320"/>
      <c r="U15" s="63"/>
      <c r="V15" s="320">
        <v>20</v>
      </c>
      <c r="W15" s="63">
        <v>16</v>
      </c>
      <c r="X15" s="63"/>
      <c r="Y15" s="320">
        <v>0</v>
      </c>
      <c r="Z15" s="63">
        <v>0</v>
      </c>
      <c r="AA15" s="320"/>
      <c r="AB15" s="63"/>
      <c r="AC15" s="320"/>
      <c r="AD15" s="63"/>
      <c r="AE15" s="320">
        <v>25</v>
      </c>
      <c r="AF15" s="63">
        <v>17</v>
      </c>
      <c r="AG15" s="63"/>
      <c r="AH15" s="320">
        <v>0</v>
      </c>
      <c r="AI15" s="63">
        <v>0</v>
      </c>
      <c r="AJ15" s="320"/>
      <c r="AK15" s="63"/>
      <c r="AL15" s="320"/>
      <c r="AM15" s="63"/>
      <c r="AN15" s="320">
        <v>1</v>
      </c>
      <c r="AO15" s="63">
        <v>1</v>
      </c>
      <c r="AP15" s="63"/>
      <c r="AQ15" s="320">
        <v>0</v>
      </c>
      <c r="AR15" s="63">
        <v>0</v>
      </c>
      <c r="AS15" s="320"/>
      <c r="AT15" s="63"/>
      <c r="AU15" s="320"/>
      <c r="AV15" s="63"/>
      <c r="AW15" s="320">
        <v>14</v>
      </c>
      <c r="AX15" s="63">
        <v>15</v>
      </c>
      <c r="AY15" s="63"/>
      <c r="AZ15" s="320"/>
      <c r="BA15" s="63"/>
      <c r="BB15" s="320"/>
      <c r="BC15" s="63"/>
      <c r="BD15" s="320"/>
      <c r="BE15" s="63"/>
      <c r="BF15" s="320"/>
      <c r="BG15" s="321"/>
      <c r="BH15" s="322">
        <v>3814713</v>
      </c>
      <c r="BI15" s="63">
        <v>3890910</v>
      </c>
      <c r="BJ15" s="320">
        <v>6691092</v>
      </c>
      <c r="BK15" s="63">
        <v>6705935</v>
      </c>
      <c r="BL15" s="320">
        <v>9492738</v>
      </c>
      <c r="BM15" s="63">
        <v>8938721</v>
      </c>
      <c r="BN15" s="320">
        <v>98481</v>
      </c>
      <c r="BO15" s="63">
        <v>43505</v>
      </c>
      <c r="BP15" s="320">
        <v>4940533</v>
      </c>
      <c r="BQ15" s="63">
        <v>6182369</v>
      </c>
      <c r="BR15" s="320"/>
      <c r="BS15" s="61"/>
      <c r="BT15" s="316">
        <f t="shared" si="3"/>
        <v>144</v>
      </c>
      <c r="BU15" s="317">
        <f t="shared" si="4"/>
        <v>72</v>
      </c>
      <c r="BV15" s="318">
        <f t="shared" si="5"/>
        <v>240</v>
      </c>
      <c r="BW15" s="317">
        <f t="shared" si="6"/>
        <v>192</v>
      </c>
      <c r="BX15" s="318">
        <f t="shared" si="7"/>
        <v>300</v>
      </c>
      <c r="BY15" s="317">
        <f t="shared" si="8"/>
        <v>204</v>
      </c>
      <c r="BZ15" s="318">
        <f t="shared" si="9"/>
        <v>12</v>
      </c>
      <c r="CA15" s="317">
        <f t="shared" si="10"/>
        <v>12</v>
      </c>
      <c r="CB15" s="318">
        <f t="shared" si="11"/>
        <v>168</v>
      </c>
      <c r="CC15" s="317">
        <f t="shared" si="12"/>
        <v>180</v>
      </c>
      <c r="CD15" s="318">
        <f t="shared" si="13"/>
        <v>0</v>
      </c>
      <c r="CE15" s="317">
        <f t="shared" si="14"/>
        <v>0</v>
      </c>
      <c r="CF15" s="316">
        <f t="shared" si="15"/>
        <v>26491.0625</v>
      </c>
      <c r="CG15" s="317">
        <f t="shared" si="16"/>
        <v>54040.416666666664</v>
      </c>
      <c r="CH15" s="318">
        <f t="shared" si="17"/>
        <v>27879.55</v>
      </c>
      <c r="CI15" s="317">
        <f t="shared" si="18"/>
        <v>34926.744791666664</v>
      </c>
      <c r="CJ15" s="318">
        <f t="shared" si="19"/>
        <v>31642.46</v>
      </c>
      <c r="CK15" s="317">
        <f t="shared" si="20"/>
        <v>43817.259803921566</v>
      </c>
      <c r="CL15" s="318">
        <f t="shared" si="21"/>
        <v>8206.75</v>
      </c>
      <c r="CM15" s="317">
        <f t="shared" si="22"/>
        <v>3625.4166666666665</v>
      </c>
      <c r="CN15" s="318">
        <f t="shared" si="23"/>
        <v>29407.934523809523</v>
      </c>
      <c r="CO15" s="317">
        <f t="shared" si="24"/>
        <v>34346.494444444441</v>
      </c>
      <c r="CP15" s="318">
        <f t="shared" si="25"/>
        <v>0</v>
      </c>
      <c r="CQ15" s="317">
        <f t="shared" si="26"/>
        <v>0</v>
      </c>
      <c r="CR15" s="316">
        <f t="shared" si="27"/>
        <v>238419.5625</v>
      </c>
      <c r="CS15" s="317">
        <f t="shared" si="28"/>
        <v>486363.75</v>
      </c>
      <c r="CT15" s="318">
        <f t="shared" si="29"/>
        <v>250915.94999999998</v>
      </c>
      <c r="CU15" s="317">
        <f t="shared" si="30"/>
        <v>314340.703125</v>
      </c>
      <c r="CV15" s="318">
        <f t="shared" si="31"/>
        <v>284782.14</v>
      </c>
      <c r="CW15" s="317">
        <f t="shared" si="32"/>
        <v>394355.3382352941</v>
      </c>
      <c r="CX15" s="318">
        <f t="shared" si="33"/>
        <v>73860.75</v>
      </c>
      <c r="CY15" s="317">
        <f t="shared" si="34"/>
        <v>32628.75</v>
      </c>
      <c r="CZ15" s="318">
        <f t="shared" si="35"/>
        <v>264671.41071428568</v>
      </c>
      <c r="DA15" s="317">
        <f t="shared" si="36"/>
        <v>309118.44999999995</v>
      </c>
      <c r="DB15" s="318">
        <f t="shared" si="37"/>
        <v>0</v>
      </c>
      <c r="DC15" s="317">
        <f t="shared" si="38"/>
        <v>0</v>
      </c>
      <c r="DD15" s="318">
        <f t="shared" si="39"/>
        <v>260807.88541666666</v>
      </c>
      <c r="DE15" s="317">
        <f t="shared" si="40"/>
        <v>351292.36363636365</v>
      </c>
      <c r="DF15" s="316">
        <f t="shared" si="41"/>
        <v>12</v>
      </c>
      <c r="DG15" s="317">
        <f t="shared" si="42"/>
        <v>6</v>
      </c>
      <c r="DH15" s="318">
        <f t="shared" si="43"/>
        <v>20</v>
      </c>
      <c r="DI15" s="317">
        <f t="shared" si="44"/>
        <v>16</v>
      </c>
      <c r="DJ15" s="318">
        <f t="shared" si="45"/>
        <v>25</v>
      </c>
      <c r="DK15" s="317">
        <f t="shared" si="46"/>
        <v>17</v>
      </c>
      <c r="DL15" s="318">
        <f t="shared" si="47"/>
        <v>1</v>
      </c>
      <c r="DM15" s="317">
        <f t="shared" si="48"/>
        <v>1</v>
      </c>
      <c r="DN15" s="318">
        <f t="shared" si="49"/>
        <v>14</v>
      </c>
      <c r="DO15" s="317">
        <f t="shared" si="50"/>
        <v>15</v>
      </c>
      <c r="DP15" s="318">
        <f t="shared" si="51"/>
        <v>0</v>
      </c>
      <c r="DQ15" s="317">
        <f t="shared" si="52"/>
        <v>0</v>
      </c>
      <c r="DR15" s="318">
        <f t="shared" si="53"/>
        <v>72</v>
      </c>
      <c r="DS15" s="317">
        <f t="shared" si="54"/>
        <v>55</v>
      </c>
      <c r="DT15" s="316">
        <f t="shared" si="55"/>
        <v>2861034.75</v>
      </c>
      <c r="DU15" s="317">
        <f t="shared" si="56"/>
        <v>2918182.5</v>
      </c>
      <c r="DV15" s="318">
        <f t="shared" si="57"/>
        <v>5018319</v>
      </c>
      <c r="DW15" s="317">
        <f t="shared" si="58"/>
        <v>5029451.25</v>
      </c>
      <c r="DX15" s="318">
        <f t="shared" si="59"/>
        <v>7119553.5</v>
      </c>
      <c r="DY15" s="317">
        <f t="shared" si="60"/>
        <v>6704040.75</v>
      </c>
      <c r="DZ15" s="318">
        <f t="shared" si="61"/>
        <v>73860.75</v>
      </c>
      <c r="EA15" s="317">
        <f t="shared" si="62"/>
        <v>32628.75</v>
      </c>
      <c r="EB15" s="318">
        <f t="shared" si="63"/>
        <v>3705399.7499999995</v>
      </c>
      <c r="EC15" s="317">
        <f t="shared" si="64"/>
        <v>4636776.7499999991</v>
      </c>
      <c r="ED15" s="318">
        <f t="shared" si="65"/>
        <v>0</v>
      </c>
      <c r="EE15" s="317">
        <f t="shared" si="66"/>
        <v>0</v>
      </c>
      <c r="EF15" s="318">
        <f t="shared" si="67"/>
        <v>18778167.75</v>
      </c>
      <c r="EG15" s="317">
        <f t="shared" si="68"/>
        <v>19321080</v>
      </c>
    </row>
    <row r="16" spans="1:137" s="319" customFormat="1" ht="15">
      <c r="A16" s="309" t="s">
        <v>904</v>
      </c>
      <c r="B16" s="310" t="s">
        <v>913</v>
      </c>
      <c r="C16" s="302" t="s">
        <v>897</v>
      </c>
      <c r="D16" s="311">
        <v>102094</v>
      </c>
      <c r="E16" s="311">
        <v>3</v>
      </c>
      <c r="F16" s="63"/>
      <c r="G16" s="320">
        <v>67</v>
      </c>
      <c r="H16" s="63">
        <v>61</v>
      </c>
      <c r="I16" s="320"/>
      <c r="J16" s="63"/>
      <c r="K16" s="320"/>
      <c r="L16" s="63"/>
      <c r="M16" s="320">
        <v>44</v>
      </c>
      <c r="N16" s="63">
        <v>46</v>
      </c>
      <c r="O16" s="63"/>
      <c r="P16" s="320">
        <v>93</v>
      </c>
      <c r="Q16" s="63">
        <v>91</v>
      </c>
      <c r="R16" s="320"/>
      <c r="S16" s="63"/>
      <c r="T16" s="320"/>
      <c r="U16" s="63"/>
      <c r="V16" s="320">
        <v>33</v>
      </c>
      <c r="W16" s="63">
        <v>33</v>
      </c>
      <c r="X16" s="63"/>
      <c r="Y16" s="320">
        <v>122</v>
      </c>
      <c r="Z16" s="63">
        <v>131</v>
      </c>
      <c r="AA16" s="320"/>
      <c r="AB16" s="63"/>
      <c r="AC16" s="320"/>
      <c r="AD16" s="63"/>
      <c r="AE16" s="320">
        <v>83</v>
      </c>
      <c r="AF16" s="63">
        <v>88</v>
      </c>
      <c r="AG16" s="63"/>
      <c r="AH16" s="320">
        <v>70</v>
      </c>
      <c r="AI16" s="63">
        <v>79</v>
      </c>
      <c r="AJ16" s="320"/>
      <c r="AK16" s="63"/>
      <c r="AL16" s="320"/>
      <c r="AM16" s="63"/>
      <c r="AN16" s="320">
        <v>56</v>
      </c>
      <c r="AO16" s="63">
        <v>61</v>
      </c>
      <c r="AP16" s="63"/>
      <c r="AQ16" s="320">
        <v>0</v>
      </c>
      <c r="AR16" s="63">
        <v>0</v>
      </c>
      <c r="AS16" s="320"/>
      <c r="AT16" s="63"/>
      <c r="AU16" s="320"/>
      <c r="AV16" s="63"/>
      <c r="AW16" s="320">
        <v>0</v>
      </c>
      <c r="AX16" s="63">
        <v>0</v>
      </c>
      <c r="AY16" s="63"/>
      <c r="AZ16" s="320"/>
      <c r="BA16" s="63"/>
      <c r="BB16" s="320"/>
      <c r="BC16" s="63"/>
      <c r="BD16" s="320"/>
      <c r="BE16" s="63"/>
      <c r="BF16" s="320"/>
      <c r="BG16" s="321"/>
      <c r="BH16" s="322">
        <v>10780710</v>
      </c>
      <c r="BI16" s="63">
        <v>10574014</v>
      </c>
      <c r="BJ16" s="320">
        <v>9353975</v>
      </c>
      <c r="BK16" s="63">
        <v>9367762</v>
      </c>
      <c r="BL16" s="320">
        <v>14266594</v>
      </c>
      <c r="BM16" s="63">
        <v>15704903</v>
      </c>
      <c r="BN16" s="320">
        <v>6950443</v>
      </c>
      <c r="BO16" s="63">
        <v>7834463</v>
      </c>
      <c r="BP16" s="320">
        <v>0</v>
      </c>
      <c r="BQ16" s="63">
        <v>0</v>
      </c>
      <c r="BR16" s="320"/>
      <c r="BS16" s="61"/>
      <c r="BT16" s="316">
        <f t="shared" si="3"/>
        <v>1131</v>
      </c>
      <c r="BU16" s="317">
        <f t="shared" si="4"/>
        <v>1101</v>
      </c>
      <c r="BV16" s="318">
        <f t="shared" si="5"/>
        <v>1233</v>
      </c>
      <c r="BW16" s="317">
        <f t="shared" si="6"/>
        <v>1215</v>
      </c>
      <c r="BX16" s="318">
        <f t="shared" si="7"/>
        <v>2094</v>
      </c>
      <c r="BY16" s="317">
        <f t="shared" si="8"/>
        <v>2235</v>
      </c>
      <c r="BZ16" s="318">
        <f t="shared" si="9"/>
        <v>1302</v>
      </c>
      <c r="CA16" s="317">
        <f t="shared" si="10"/>
        <v>1443</v>
      </c>
      <c r="CB16" s="318">
        <f t="shared" si="11"/>
        <v>0</v>
      </c>
      <c r="CC16" s="317">
        <f t="shared" si="12"/>
        <v>0</v>
      </c>
      <c r="CD16" s="318">
        <f t="shared" si="13"/>
        <v>0</v>
      </c>
      <c r="CE16" s="317">
        <f t="shared" si="14"/>
        <v>0</v>
      </c>
      <c r="CF16" s="316">
        <f t="shared" si="15"/>
        <v>9532.0159151193639</v>
      </c>
      <c r="CG16" s="317">
        <f t="shared" si="16"/>
        <v>9604.0090826521337</v>
      </c>
      <c r="CH16" s="318">
        <f t="shared" si="17"/>
        <v>7586.3544201135446</v>
      </c>
      <c r="CI16" s="317">
        <f t="shared" si="18"/>
        <v>7710.0921810699592</v>
      </c>
      <c r="CJ16" s="318">
        <f t="shared" si="19"/>
        <v>6813.0821394460363</v>
      </c>
      <c r="CK16" s="317">
        <f t="shared" si="20"/>
        <v>7026.802237136465</v>
      </c>
      <c r="CL16" s="318">
        <f t="shared" si="21"/>
        <v>5338.2818740399389</v>
      </c>
      <c r="CM16" s="317">
        <f t="shared" si="22"/>
        <v>5429.2882882882886</v>
      </c>
      <c r="CN16" s="318">
        <f t="shared" si="23"/>
        <v>0</v>
      </c>
      <c r="CO16" s="317">
        <f t="shared" si="24"/>
        <v>0</v>
      </c>
      <c r="CP16" s="318">
        <f t="shared" si="25"/>
        <v>0</v>
      </c>
      <c r="CQ16" s="317">
        <f t="shared" si="26"/>
        <v>0</v>
      </c>
      <c r="CR16" s="316">
        <f t="shared" si="27"/>
        <v>85788.143236074277</v>
      </c>
      <c r="CS16" s="317">
        <f t="shared" si="28"/>
        <v>86436.081743869203</v>
      </c>
      <c r="CT16" s="318">
        <f t="shared" si="29"/>
        <v>68277.189781021909</v>
      </c>
      <c r="CU16" s="317">
        <f t="shared" si="30"/>
        <v>69390.829629629632</v>
      </c>
      <c r="CV16" s="318">
        <f t="shared" si="31"/>
        <v>61317.739255014327</v>
      </c>
      <c r="CW16" s="317">
        <f t="shared" si="32"/>
        <v>63241.220134228184</v>
      </c>
      <c r="CX16" s="318">
        <f t="shared" si="33"/>
        <v>48044.536866359449</v>
      </c>
      <c r="CY16" s="317">
        <f t="shared" si="34"/>
        <v>48863.5945945946</v>
      </c>
      <c r="CZ16" s="318">
        <f t="shared" si="35"/>
        <v>0</v>
      </c>
      <c r="DA16" s="317">
        <f t="shared" si="36"/>
        <v>0</v>
      </c>
      <c r="DB16" s="318">
        <f t="shared" si="37"/>
        <v>0</v>
      </c>
      <c r="DC16" s="317">
        <f t="shared" si="38"/>
        <v>0</v>
      </c>
      <c r="DD16" s="318">
        <f t="shared" si="39"/>
        <v>64699.221838120138</v>
      </c>
      <c r="DE16" s="317">
        <f t="shared" si="40"/>
        <v>65328.566225944574</v>
      </c>
      <c r="DF16" s="316">
        <f t="shared" si="41"/>
        <v>111</v>
      </c>
      <c r="DG16" s="317">
        <f t="shared" si="42"/>
        <v>107</v>
      </c>
      <c r="DH16" s="318">
        <f t="shared" si="43"/>
        <v>126</v>
      </c>
      <c r="DI16" s="317">
        <f t="shared" si="44"/>
        <v>124</v>
      </c>
      <c r="DJ16" s="318">
        <f t="shared" si="45"/>
        <v>205</v>
      </c>
      <c r="DK16" s="317">
        <f t="shared" si="46"/>
        <v>219</v>
      </c>
      <c r="DL16" s="318">
        <f t="shared" si="47"/>
        <v>126</v>
      </c>
      <c r="DM16" s="317">
        <f t="shared" si="48"/>
        <v>140</v>
      </c>
      <c r="DN16" s="318">
        <f t="shared" si="49"/>
        <v>0</v>
      </c>
      <c r="DO16" s="317">
        <f t="shared" si="50"/>
        <v>0</v>
      </c>
      <c r="DP16" s="318">
        <f t="shared" si="51"/>
        <v>0</v>
      </c>
      <c r="DQ16" s="317">
        <f t="shared" si="52"/>
        <v>0</v>
      </c>
      <c r="DR16" s="318">
        <f t="shared" si="53"/>
        <v>568</v>
      </c>
      <c r="DS16" s="317">
        <f t="shared" si="54"/>
        <v>590</v>
      </c>
      <c r="DT16" s="316">
        <f t="shared" si="55"/>
        <v>9522483.8992042448</v>
      </c>
      <c r="DU16" s="317">
        <f t="shared" si="56"/>
        <v>9248660.7465940043</v>
      </c>
      <c r="DV16" s="318">
        <f t="shared" si="57"/>
        <v>8602925.9124087598</v>
      </c>
      <c r="DW16" s="317">
        <f t="shared" si="58"/>
        <v>8604462.8740740735</v>
      </c>
      <c r="DX16" s="318">
        <f t="shared" si="59"/>
        <v>12570136.547277937</v>
      </c>
      <c r="DY16" s="317">
        <f t="shared" si="60"/>
        <v>13849827.209395973</v>
      </c>
      <c r="DZ16" s="318">
        <f t="shared" si="61"/>
        <v>6053611.6451612907</v>
      </c>
      <c r="EA16" s="317">
        <f t="shared" si="62"/>
        <v>6840903.2432432445</v>
      </c>
      <c r="EB16" s="318">
        <f t="shared" si="63"/>
        <v>0</v>
      </c>
      <c r="EC16" s="317">
        <f t="shared" si="64"/>
        <v>0</v>
      </c>
      <c r="ED16" s="318">
        <f t="shared" si="65"/>
        <v>0</v>
      </c>
      <c r="EE16" s="317">
        <f t="shared" si="66"/>
        <v>0</v>
      </c>
      <c r="EF16" s="318">
        <f t="shared" si="67"/>
        <v>36749158.004052237</v>
      </c>
      <c r="EG16" s="317">
        <f t="shared" si="68"/>
        <v>38543854.073307298</v>
      </c>
    </row>
    <row r="17" spans="1:137" s="319" customFormat="1" ht="15">
      <c r="A17" s="309" t="s">
        <v>904</v>
      </c>
      <c r="B17" s="323" t="s">
        <v>914</v>
      </c>
      <c r="C17" s="302"/>
      <c r="D17" s="311">
        <v>100724</v>
      </c>
      <c r="E17" s="311">
        <v>4</v>
      </c>
      <c r="F17" s="63"/>
      <c r="G17" s="320">
        <v>34</v>
      </c>
      <c r="H17" s="63">
        <v>33</v>
      </c>
      <c r="I17" s="320"/>
      <c r="J17" s="63"/>
      <c r="K17" s="320"/>
      <c r="L17" s="63"/>
      <c r="M17" s="320">
        <v>0</v>
      </c>
      <c r="N17" s="63">
        <v>0</v>
      </c>
      <c r="O17" s="63"/>
      <c r="P17" s="320">
        <v>40</v>
      </c>
      <c r="Q17" s="63">
        <v>45</v>
      </c>
      <c r="R17" s="320"/>
      <c r="S17" s="63"/>
      <c r="T17" s="320"/>
      <c r="U17" s="63"/>
      <c r="V17" s="320">
        <v>1</v>
      </c>
      <c r="W17" s="63">
        <v>0</v>
      </c>
      <c r="X17" s="63"/>
      <c r="Y17" s="320">
        <v>38</v>
      </c>
      <c r="Z17" s="63">
        <v>37</v>
      </c>
      <c r="AA17" s="320"/>
      <c r="AB17" s="63"/>
      <c r="AC17" s="320"/>
      <c r="AD17" s="63"/>
      <c r="AE17" s="320">
        <v>0</v>
      </c>
      <c r="AF17" s="63">
        <v>0</v>
      </c>
      <c r="AG17" s="63"/>
      <c r="AH17" s="320">
        <v>34</v>
      </c>
      <c r="AI17" s="63">
        <v>36</v>
      </c>
      <c r="AJ17" s="320"/>
      <c r="AK17" s="63"/>
      <c r="AL17" s="320"/>
      <c r="AM17" s="63"/>
      <c r="AN17" s="320">
        <v>0</v>
      </c>
      <c r="AO17" s="63">
        <v>0</v>
      </c>
      <c r="AP17" s="63"/>
      <c r="AQ17" s="320">
        <v>0</v>
      </c>
      <c r="AR17" s="63">
        <v>0</v>
      </c>
      <c r="AS17" s="320"/>
      <c r="AT17" s="63"/>
      <c r="AU17" s="320"/>
      <c r="AV17" s="63"/>
      <c r="AW17" s="320">
        <v>0</v>
      </c>
      <c r="AX17" s="63">
        <v>0</v>
      </c>
      <c r="AY17" s="63"/>
      <c r="AZ17" s="320"/>
      <c r="BA17" s="63"/>
      <c r="BB17" s="320"/>
      <c r="BC17" s="63"/>
      <c r="BD17" s="320"/>
      <c r="BE17" s="63"/>
      <c r="BF17" s="320"/>
      <c r="BG17" s="321"/>
      <c r="BH17" s="322">
        <v>6084384</v>
      </c>
      <c r="BI17" s="63">
        <v>5612825</v>
      </c>
      <c r="BJ17" s="320">
        <v>5839161</v>
      </c>
      <c r="BK17" s="63">
        <v>5684602</v>
      </c>
      <c r="BL17" s="320">
        <v>4601714</v>
      </c>
      <c r="BM17" s="63">
        <v>4858554</v>
      </c>
      <c r="BN17" s="320">
        <v>2262932</v>
      </c>
      <c r="BO17" s="63">
        <v>2228524</v>
      </c>
      <c r="BP17" s="320">
        <v>0</v>
      </c>
      <c r="BQ17" s="63">
        <v>0</v>
      </c>
      <c r="BR17" s="320" t="s">
        <v>910</v>
      </c>
      <c r="BS17" s="61"/>
      <c r="BT17" s="316">
        <f t="shared" si="3"/>
        <v>306</v>
      </c>
      <c r="BU17" s="317">
        <f t="shared" si="4"/>
        <v>297</v>
      </c>
      <c r="BV17" s="318">
        <f t="shared" si="5"/>
        <v>372</v>
      </c>
      <c r="BW17" s="317">
        <f t="shared" si="6"/>
        <v>405</v>
      </c>
      <c r="BX17" s="318">
        <f t="shared" si="7"/>
        <v>342</v>
      </c>
      <c r="BY17" s="317">
        <f t="shared" si="8"/>
        <v>333</v>
      </c>
      <c r="BZ17" s="318">
        <f t="shared" si="9"/>
        <v>306</v>
      </c>
      <c r="CA17" s="317">
        <f t="shared" si="10"/>
        <v>324</v>
      </c>
      <c r="CB17" s="318">
        <f t="shared" si="11"/>
        <v>0</v>
      </c>
      <c r="CC17" s="317">
        <f t="shared" si="12"/>
        <v>0</v>
      </c>
      <c r="CD17" s="318">
        <f t="shared" si="13"/>
        <v>0</v>
      </c>
      <c r="CE17" s="317">
        <f t="shared" si="14"/>
        <v>0</v>
      </c>
      <c r="CF17" s="316">
        <f t="shared" si="15"/>
        <v>19883.607843137255</v>
      </c>
      <c r="CG17" s="317">
        <f t="shared" si="16"/>
        <v>18898.400673400673</v>
      </c>
      <c r="CH17" s="318">
        <f t="shared" si="17"/>
        <v>15696.66935483871</v>
      </c>
      <c r="CI17" s="317">
        <f t="shared" si="18"/>
        <v>14036.054320987654</v>
      </c>
      <c r="CJ17" s="318">
        <f t="shared" si="19"/>
        <v>13455.304093567251</v>
      </c>
      <c r="CK17" s="317">
        <f t="shared" si="20"/>
        <v>14590.252252252252</v>
      </c>
      <c r="CL17" s="318">
        <f t="shared" si="21"/>
        <v>7395.2026143790854</v>
      </c>
      <c r="CM17" s="317">
        <f t="shared" si="22"/>
        <v>6878.1604938271603</v>
      </c>
      <c r="CN17" s="318">
        <f t="shared" si="23"/>
        <v>0</v>
      </c>
      <c r="CO17" s="317">
        <f t="shared" si="24"/>
        <v>0</v>
      </c>
      <c r="CP17" s="318">
        <f t="shared" si="25"/>
        <v>0</v>
      </c>
      <c r="CQ17" s="317">
        <f t="shared" si="26"/>
        <v>0</v>
      </c>
      <c r="CR17" s="316">
        <f t="shared" si="27"/>
        <v>178952.4705882353</v>
      </c>
      <c r="CS17" s="317">
        <f t="shared" si="28"/>
        <v>170085.60606060605</v>
      </c>
      <c r="CT17" s="318">
        <f t="shared" si="29"/>
        <v>141270.02419354839</v>
      </c>
      <c r="CU17" s="317">
        <f t="shared" si="30"/>
        <v>126324.48888888888</v>
      </c>
      <c r="CV17" s="318">
        <f t="shared" si="31"/>
        <v>121097.73684210525</v>
      </c>
      <c r="CW17" s="317">
        <f t="shared" si="32"/>
        <v>131312.27027027027</v>
      </c>
      <c r="CX17" s="318">
        <f t="shared" si="33"/>
        <v>66556.823529411762</v>
      </c>
      <c r="CY17" s="317">
        <f t="shared" si="34"/>
        <v>61903.444444444445</v>
      </c>
      <c r="CZ17" s="318">
        <f t="shared" si="35"/>
        <v>0</v>
      </c>
      <c r="DA17" s="317">
        <f t="shared" si="36"/>
        <v>0</v>
      </c>
      <c r="DB17" s="318">
        <f t="shared" si="37"/>
        <v>0</v>
      </c>
      <c r="DC17" s="317">
        <f t="shared" si="38"/>
        <v>0</v>
      </c>
      <c r="DD17" s="318">
        <f t="shared" si="39"/>
        <v>127490.48293833663</v>
      </c>
      <c r="DE17" s="317">
        <f t="shared" si="40"/>
        <v>121751.68874172185</v>
      </c>
      <c r="DF17" s="316">
        <f t="shared" si="41"/>
        <v>34</v>
      </c>
      <c r="DG17" s="317">
        <f t="shared" si="42"/>
        <v>33</v>
      </c>
      <c r="DH17" s="318">
        <f t="shared" si="43"/>
        <v>41</v>
      </c>
      <c r="DI17" s="317">
        <f t="shared" si="44"/>
        <v>45</v>
      </c>
      <c r="DJ17" s="318">
        <f t="shared" si="45"/>
        <v>38</v>
      </c>
      <c r="DK17" s="317">
        <f t="shared" si="46"/>
        <v>37</v>
      </c>
      <c r="DL17" s="318">
        <f t="shared" si="47"/>
        <v>34</v>
      </c>
      <c r="DM17" s="317">
        <f t="shared" si="48"/>
        <v>36</v>
      </c>
      <c r="DN17" s="318">
        <f t="shared" si="49"/>
        <v>0</v>
      </c>
      <c r="DO17" s="317">
        <f t="shared" si="50"/>
        <v>0</v>
      </c>
      <c r="DP17" s="318">
        <f t="shared" si="51"/>
        <v>0</v>
      </c>
      <c r="DQ17" s="317">
        <f t="shared" si="52"/>
        <v>0</v>
      </c>
      <c r="DR17" s="318">
        <f t="shared" si="53"/>
        <v>147</v>
      </c>
      <c r="DS17" s="317">
        <f t="shared" si="54"/>
        <v>151</v>
      </c>
      <c r="DT17" s="316">
        <f t="shared" si="55"/>
        <v>6084384</v>
      </c>
      <c r="DU17" s="317">
        <f t="shared" si="56"/>
        <v>5612825</v>
      </c>
      <c r="DV17" s="318">
        <f t="shared" si="57"/>
        <v>5792070.9919354841</v>
      </c>
      <c r="DW17" s="317">
        <f t="shared" si="58"/>
        <v>5684602</v>
      </c>
      <c r="DX17" s="318">
        <f t="shared" si="59"/>
        <v>4601714</v>
      </c>
      <c r="DY17" s="317">
        <f t="shared" si="60"/>
        <v>4858554</v>
      </c>
      <c r="DZ17" s="318">
        <f t="shared" si="61"/>
        <v>2262932</v>
      </c>
      <c r="EA17" s="317">
        <f t="shared" si="62"/>
        <v>2228524</v>
      </c>
      <c r="EB17" s="318">
        <f t="shared" si="63"/>
        <v>0</v>
      </c>
      <c r="EC17" s="317">
        <f t="shared" si="64"/>
        <v>0</v>
      </c>
      <c r="ED17" s="318">
        <f t="shared" si="65"/>
        <v>0</v>
      </c>
      <c r="EE17" s="317">
        <f t="shared" si="66"/>
        <v>0</v>
      </c>
      <c r="EF17" s="318">
        <f t="shared" si="67"/>
        <v>18741100.991935484</v>
      </c>
      <c r="EG17" s="317">
        <f t="shared" si="68"/>
        <v>18384505</v>
      </c>
    </row>
    <row r="18" spans="1:137" s="319" customFormat="1" ht="15">
      <c r="A18" s="309" t="s">
        <v>904</v>
      </c>
      <c r="B18" s="310" t="s">
        <v>915</v>
      </c>
      <c r="C18" s="302" t="s">
        <v>945</v>
      </c>
      <c r="D18" s="311">
        <v>100830</v>
      </c>
      <c r="E18" s="311">
        <v>4</v>
      </c>
      <c r="F18" s="63"/>
      <c r="G18" s="320">
        <v>42</v>
      </c>
      <c r="H18" s="63">
        <v>37</v>
      </c>
      <c r="I18" s="320"/>
      <c r="J18" s="63"/>
      <c r="K18" s="320"/>
      <c r="L18" s="63"/>
      <c r="M18" s="320">
        <v>14</v>
      </c>
      <c r="N18" s="63">
        <v>12</v>
      </c>
      <c r="O18" s="63"/>
      <c r="P18" s="320">
        <v>41</v>
      </c>
      <c r="Q18" s="63">
        <v>38</v>
      </c>
      <c r="R18" s="320"/>
      <c r="S18" s="63"/>
      <c r="T18" s="320"/>
      <c r="U18" s="63"/>
      <c r="V18" s="320">
        <v>14</v>
      </c>
      <c r="W18" s="63">
        <v>16</v>
      </c>
      <c r="X18" s="63"/>
      <c r="Y18" s="320">
        <v>39</v>
      </c>
      <c r="Z18" s="63">
        <v>62</v>
      </c>
      <c r="AA18" s="320"/>
      <c r="AB18" s="63"/>
      <c r="AC18" s="320"/>
      <c r="AD18" s="63"/>
      <c r="AE18" s="320">
        <v>7</v>
      </c>
      <c r="AF18" s="63">
        <v>10</v>
      </c>
      <c r="AG18" s="63"/>
      <c r="AH18" s="320">
        <v>6</v>
      </c>
      <c r="AI18" s="63">
        <v>6</v>
      </c>
      <c r="AJ18" s="320"/>
      <c r="AK18" s="63"/>
      <c r="AL18" s="320"/>
      <c r="AM18" s="63"/>
      <c r="AN18" s="320">
        <v>1</v>
      </c>
      <c r="AO18" s="63">
        <v>1</v>
      </c>
      <c r="AP18" s="63"/>
      <c r="AQ18" s="320">
        <v>14</v>
      </c>
      <c r="AR18" s="63">
        <v>33</v>
      </c>
      <c r="AS18" s="320"/>
      <c r="AT18" s="63"/>
      <c r="AU18" s="320"/>
      <c r="AV18" s="63"/>
      <c r="AW18" s="320">
        <v>1</v>
      </c>
      <c r="AX18" s="63">
        <v>1</v>
      </c>
      <c r="AY18" s="63"/>
      <c r="AZ18" s="320"/>
      <c r="BA18" s="63"/>
      <c r="BB18" s="320"/>
      <c r="BC18" s="63"/>
      <c r="BD18" s="320"/>
      <c r="BE18" s="63"/>
      <c r="BF18" s="320"/>
      <c r="BG18" s="321"/>
      <c r="BH18" s="322">
        <v>5262361</v>
      </c>
      <c r="BI18" s="63">
        <v>4539500</v>
      </c>
      <c r="BJ18" s="320">
        <v>3971530</v>
      </c>
      <c r="BK18" s="63">
        <v>3993850</v>
      </c>
      <c r="BL18" s="320">
        <v>2765960</v>
      </c>
      <c r="BM18" s="63">
        <v>4430450</v>
      </c>
      <c r="BN18" s="320">
        <v>274350</v>
      </c>
      <c r="BO18" s="63">
        <v>483550</v>
      </c>
      <c r="BP18" s="320">
        <v>791540</v>
      </c>
      <c r="BQ18" s="63">
        <v>1517920</v>
      </c>
      <c r="BR18" s="320"/>
      <c r="BS18" s="61"/>
      <c r="BT18" s="316">
        <f t="shared" si="3"/>
        <v>546</v>
      </c>
      <c r="BU18" s="317">
        <f t="shared" si="4"/>
        <v>477</v>
      </c>
      <c r="BV18" s="318">
        <f t="shared" si="5"/>
        <v>537</v>
      </c>
      <c r="BW18" s="317">
        <f t="shared" si="6"/>
        <v>534</v>
      </c>
      <c r="BX18" s="318">
        <f t="shared" si="7"/>
        <v>435</v>
      </c>
      <c r="BY18" s="317">
        <f t="shared" si="8"/>
        <v>678</v>
      </c>
      <c r="BZ18" s="318">
        <f t="shared" si="9"/>
        <v>66</v>
      </c>
      <c r="CA18" s="317">
        <f t="shared" si="10"/>
        <v>66</v>
      </c>
      <c r="CB18" s="318">
        <f t="shared" si="11"/>
        <v>138</v>
      </c>
      <c r="CC18" s="317">
        <f t="shared" si="12"/>
        <v>309</v>
      </c>
      <c r="CD18" s="318">
        <f t="shared" si="13"/>
        <v>0</v>
      </c>
      <c r="CE18" s="317">
        <f t="shared" si="14"/>
        <v>0</v>
      </c>
      <c r="CF18" s="316">
        <f t="shared" si="15"/>
        <v>9638.0238095238092</v>
      </c>
      <c r="CG18" s="317">
        <f t="shared" si="16"/>
        <v>9516.7714884696015</v>
      </c>
      <c r="CH18" s="318">
        <f t="shared" si="17"/>
        <v>7395.7728119180629</v>
      </c>
      <c r="CI18" s="317">
        <f t="shared" si="18"/>
        <v>7479.1198501872659</v>
      </c>
      <c r="CJ18" s="318">
        <f t="shared" si="19"/>
        <v>6358.5287356321842</v>
      </c>
      <c r="CK18" s="317">
        <f t="shared" si="20"/>
        <v>6534.5870206489672</v>
      </c>
      <c r="CL18" s="318">
        <f t="shared" si="21"/>
        <v>4156.818181818182</v>
      </c>
      <c r="CM18" s="317">
        <f t="shared" si="22"/>
        <v>7326.515151515152</v>
      </c>
      <c r="CN18" s="318">
        <f t="shared" si="23"/>
        <v>5735.797101449275</v>
      </c>
      <c r="CO18" s="317">
        <f t="shared" si="24"/>
        <v>4912.3624595469255</v>
      </c>
      <c r="CP18" s="318">
        <f t="shared" si="25"/>
        <v>0</v>
      </c>
      <c r="CQ18" s="317">
        <f t="shared" si="26"/>
        <v>0</v>
      </c>
      <c r="CR18" s="316">
        <f t="shared" si="27"/>
        <v>86742.21428571429</v>
      </c>
      <c r="CS18" s="317">
        <f t="shared" si="28"/>
        <v>85650.943396226416</v>
      </c>
      <c r="CT18" s="318">
        <f t="shared" si="29"/>
        <v>66561.955307262571</v>
      </c>
      <c r="CU18" s="317">
        <f t="shared" si="30"/>
        <v>67312.078651685399</v>
      </c>
      <c r="CV18" s="318">
        <f t="shared" si="31"/>
        <v>57226.758620689659</v>
      </c>
      <c r="CW18" s="317">
        <f t="shared" si="32"/>
        <v>58811.283185840701</v>
      </c>
      <c r="CX18" s="318">
        <f t="shared" si="33"/>
        <v>37411.36363636364</v>
      </c>
      <c r="CY18" s="317">
        <f t="shared" si="34"/>
        <v>65938.636363636368</v>
      </c>
      <c r="CZ18" s="318">
        <f t="shared" si="35"/>
        <v>51622.173913043473</v>
      </c>
      <c r="DA18" s="317">
        <f t="shared" si="36"/>
        <v>44211.262135922327</v>
      </c>
      <c r="DB18" s="318">
        <f t="shared" si="37"/>
        <v>0</v>
      </c>
      <c r="DC18" s="317">
        <f t="shared" si="38"/>
        <v>0</v>
      </c>
      <c r="DD18" s="318">
        <f t="shared" si="39"/>
        <v>68084.439064812075</v>
      </c>
      <c r="DE18" s="317">
        <f t="shared" si="40"/>
        <v>64957.936250710409</v>
      </c>
      <c r="DF18" s="316">
        <f t="shared" si="41"/>
        <v>56</v>
      </c>
      <c r="DG18" s="317">
        <f t="shared" si="42"/>
        <v>49</v>
      </c>
      <c r="DH18" s="318">
        <f t="shared" si="43"/>
        <v>55</v>
      </c>
      <c r="DI18" s="317">
        <f t="shared" si="44"/>
        <v>54</v>
      </c>
      <c r="DJ18" s="318">
        <f t="shared" si="45"/>
        <v>46</v>
      </c>
      <c r="DK18" s="317">
        <f t="shared" si="46"/>
        <v>72</v>
      </c>
      <c r="DL18" s="318">
        <f t="shared" si="47"/>
        <v>7</v>
      </c>
      <c r="DM18" s="317">
        <f t="shared" si="48"/>
        <v>7</v>
      </c>
      <c r="DN18" s="318">
        <f t="shared" si="49"/>
        <v>15</v>
      </c>
      <c r="DO18" s="317">
        <f t="shared" si="50"/>
        <v>34</v>
      </c>
      <c r="DP18" s="318">
        <f t="shared" si="51"/>
        <v>0</v>
      </c>
      <c r="DQ18" s="317">
        <f t="shared" si="52"/>
        <v>0</v>
      </c>
      <c r="DR18" s="318">
        <f t="shared" si="53"/>
        <v>179</v>
      </c>
      <c r="DS18" s="317">
        <f t="shared" si="54"/>
        <v>216</v>
      </c>
      <c r="DT18" s="316">
        <f t="shared" si="55"/>
        <v>4857564</v>
      </c>
      <c r="DU18" s="317">
        <f t="shared" si="56"/>
        <v>4196896.226415094</v>
      </c>
      <c r="DV18" s="318">
        <f t="shared" si="57"/>
        <v>3660907.5418994413</v>
      </c>
      <c r="DW18" s="317">
        <f t="shared" si="58"/>
        <v>3634852.2471910114</v>
      </c>
      <c r="DX18" s="318">
        <f t="shared" si="59"/>
        <v>2632430.8965517245</v>
      </c>
      <c r="DY18" s="317">
        <f t="shared" si="60"/>
        <v>4234412.3893805305</v>
      </c>
      <c r="DZ18" s="318">
        <f t="shared" si="61"/>
        <v>261879.54545454547</v>
      </c>
      <c r="EA18" s="317">
        <f t="shared" si="62"/>
        <v>461570.45454545459</v>
      </c>
      <c r="EB18" s="318">
        <f t="shared" si="63"/>
        <v>774332.6086956521</v>
      </c>
      <c r="EC18" s="317">
        <f t="shared" si="64"/>
        <v>1503182.9126213591</v>
      </c>
      <c r="ED18" s="318">
        <f t="shared" si="65"/>
        <v>0</v>
      </c>
      <c r="EE18" s="317">
        <f t="shared" si="66"/>
        <v>0</v>
      </c>
      <c r="EF18" s="318">
        <f t="shared" si="67"/>
        <v>12187114.592601361</v>
      </c>
      <c r="EG18" s="317">
        <f t="shared" si="68"/>
        <v>14030914.230153449</v>
      </c>
    </row>
    <row r="19" spans="1:137" s="319" customFormat="1" ht="15">
      <c r="A19" s="309" t="s">
        <v>904</v>
      </c>
      <c r="B19" s="310" t="s">
        <v>916</v>
      </c>
      <c r="C19" s="334" t="s">
        <v>885</v>
      </c>
      <c r="D19" s="311">
        <v>101879</v>
      </c>
      <c r="E19" s="328">
        <v>3</v>
      </c>
      <c r="F19" s="63"/>
      <c r="G19" s="320">
        <v>67</v>
      </c>
      <c r="H19" s="63">
        <v>66</v>
      </c>
      <c r="I19" s="320"/>
      <c r="J19" s="63"/>
      <c r="K19" s="320"/>
      <c r="L19" s="63"/>
      <c r="M19" s="320">
        <v>3</v>
      </c>
      <c r="N19" s="63">
        <v>5</v>
      </c>
      <c r="O19" s="63"/>
      <c r="P19" s="320">
        <v>47</v>
      </c>
      <c r="Q19" s="63">
        <v>58</v>
      </c>
      <c r="R19" s="320"/>
      <c r="S19" s="63"/>
      <c r="T19" s="320"/>
      <c r="U19" s="63"/>
      <c r="V19" s="320">
        <v>1</v>
      </c>
      <c r="W19" s="63">
        <v>0</v>
      </c>
      <c r="X19" s="63"/>
      <c r="Y19" s="320">
        <v>86</v>
      </c>
      <c r="Z19" s="63">
        <v>87</v>
      </c>
      <c r="AA19" s="320"/>
      <c r="AB19" s="63"/>
      <c r="AC19" s="320"/>
      <c r="AD19" s="63"/>
      <c r="AE19" s="320">
        <v>0</v>
      </c>
      <c r="AF19" s="63">
        <v>0</v>
      </c>
      <c r="AG19" s="63"/>
      <c r="AH19" s="320">
        <v>31</v>
      </c>
      <c r="AI19" s="63">
        <v>33</v>
      </c>
      <c r="AJ19" s="320"/>
      <c r="AK19" s="63"/>
      <c r="AL19" s="320"/>
      <c r="AM19" s="63"/>
      <c r="AN19" s="320">
        <v>0</v>
      </c>
      <c r="AO19" s="63">
        <v>1</v>
      </c>
      <c r="AP19" s="63"/>
      <c r="AQ19" s="320">
        <v>0</v>
      </c>
      <c r="AR19" s="63">
        <v>0</v>
      </c>
      <c r="AS19" s="320"/>
      <c r="AT19" s="63"/>
      <c r="AU19" s="320"/>
      <c r="AV19" s="63"/>
      <c r="AW19" s="320">
        <v>0</v>
      </c>
      <c r="AX19" s="63">
        <v>0</v>
      </c>
      <c r="AY19" s="63"/>
      <c r="AZ19" s="320"/>
      <c r="BA19" s="63"/>
      <c r="BB19" s="320"/>
      <c r="BC19" s="63"/>
      <c r="BD19" s="320"/>
      <c r="BE19" s="63"/>
      <c r="BF19" s="320"/>
      <c r="BG19" s="321"/>
      <c r="BH19" s="322">
        <v>5598654</v>
      </c>
      <c r="BI19" s="63">
        <v>5746467</v>
      </c>
      <c r="BJ19" s="320">
        <v>3345872</v>
      </c>
      <c r="BK19" s="63">
        <v>4054138</v>
      </c>
      <c r="BL19" s="320">
        <v>5223070</v>
      </c>
      <c r="BM19" s="63">
        <v>5260849</v>
      </c>
      <c r="BN19" s="320">
        <v>1626588</v>
      </c>
      <c r="BO19" s="63">
        <v>1555095</v>
      </c>
      <c r="BP19" s="320">
        <v>0</v>
      </c>
      <c r="BQ19" s="63">
        <v>0</v>
      </c>
      <c r="BR19" s="320" t="s">
        <v>910</v>
      </c>
      <c r="BS19" s="61"/>
      <c r="BT19" s="316">
        <f t="shared" si="3"/>
        <v>639</v>
      </c>
      <c r="BU19" s="317">
        <f t="shared" si="4"/>
        <v>654</v>
      </c>
      <c r="BV19" s="318">
        <f t="shared" si="5"/>
        <v>435</v>
      </c>
      <c r="BW19" s="317">
        <f t="shared" si="6"/>
        <v>522</v>
      </c>
      <c r="BX19" s="318">
        <f t="shared" si="7"/>
        <v>774</v>
      </c>
      <c r="BY19" s="317">
        <f t="shared" si="8"/>
        <v>783</v>
      </c>
      <c r="BZ19" s="318">
        <f t="shared" si="9"/>
        <v>279</v>
      </c>
      <c r="CA19" s="317">
        <f t="shared" si="10"/>
        <v>309</v>
      </c>
      <c r="CB19" s="318">
        <f t="shared" si="11"/>
        <v>0</v>
      </c>
      <c r="CC19" s="317">
        <f t="shared" si="12"/>
        <v>0</v>
      </c>
      <c r="CD19" s="318">
        <f t="shared" si="13"/>
        <v>0</v>
      </c>
      <c r="CE19" s="317">
        <f t="shared" si="14"/>
        <v>0</v>
      </c>
      <c r="CF19" s="316">
        <f t="shared" si="15"/>
        <v>8761.5868544600944</v>
      </c>
      <c r="CG19" s="317">
        <f t="shared" si="16"/>
        <v>8786.6467889908254</v>
      </c>
      <c r="CH19" s="318">
        <f t="shared" si="17"/>
        <v>7691.6597701149421</v>
      </c>
      <c r="CI19" s="317">
        <f t="shared" si="18"/>
        <v>7766.5478927203067</v>
      </c>
      <c r="CJ19" s="318">
        <f t="shared" si="19"/>
        <v>6748.1524547803619</v>
      </c>
      <c r="CK19" s="317">
        <f t="shared" si="20"/>
        <v>6718.8365261813542</v>
      </c>
      <c r="CL19" s="318">
        <f t="shared" si="21"/>
        <v>5830.0645161290322</v>
      </c>
      <c r="CM19" s="317">
        <f t="shared" si="22"/>
        <v>5032.6699029126212</v>
      </c>
      <c r="CN19" s="318">
        <f t="shared" si="23"/>
        <v>0</v>
      </c>
      <c r="CO19" s="317">
        <f t="shared" si="24"/>
        <v>0</v>
      </c>
      <c r="CP19" s="318">
        <f t="shared" si="25"/>
        <v>0</v>
      </c>
      <c r="CQ19" s="317">
        <f t="shared" si="26"/>
        <v>0</v>
      </c>
      <c r="CR19" s="316">
        <f t="shared" si="27"/>
        <v>78854.281690140851</v>
      </c>
      <c r="CS19" s="317">
        <f t="shared" si="28"/>
        <v>79079.821100917427</v>
      </c>
      <c r="CT19" s="318">
        <f t="shared" si="29"/>
        <v>69224.937931034481</v>
      </c>
      <c r="CU19" s="317">
        <f t="shared" si="30"/>
        <v>69898.931034482754</v>
      </c>
      <c r="CV19" s="318">
        <f t="shared" si="31"/>
        <v>60733.372093023259</v>
      </c>
      <c r="CW19" s="317">
        <f t="shared" si="32"/>
        <v>60469.528735632186</v>
      </c>
      <c r="CX19" s="318">
        <f t="shared" si="33"/>
        <v>52470.580645161288</v>
      </c>
      <c r="CY19" s="317">
        <f t="shared" si="34"/>
        <v>45294.029126213587</v>
      </c>
      <c r="CZ19" s="318">
        <f t="shared" si="35"/>
        <v>0</v>
      </c>
      <c r="DA19" s="317">
        <f t="shared" si="36"/>
        <v>0</v>
      </c>
      <c r="DB19" s="318">
        <f t="shared" si="37"/>
        <v>0</v>
      </c>
      <c r="DC19" s="317">
        <f t="shared" si="38"/>
        <v>0</v>
      </c>
      <c r="DD19" s="318">
        <f t="shared" si="39"/>
        <v>66775.552080848996</v>
      </c>
      <c r="DE19" s="317">
        <f t="shared" si="40"/>
        <v>65878.6051538256</v>
      </c>
      <c r="DF19" s="316">
        <f t="shared" si="41"/>
        <v>70</v>
      </c>
      <c r="DG19" s="317">
        <f t="shared" si="42"/>
        <v>71</v>
      </c>
      <c r="DH19" s="318">
        <f t="shared" si="43"/>
        <v>48</v>
      </c>
      <c r="DI19" s="317">
        <f t="shared" si="44"/>
        <v>58</v>
      </c>
      <c r="DJ19" s="318">
        <f t="shared" si="45"/>
        <v>86</v>
      </c>
      <c r="DK19" s="317">
        <f t="shared" si="46"/>
        <v>87</v>
      </c>
      <c r="DL19" s="318">
        <f t="shared" si="47"/>
        <v>31</v>
      </c>
      <c r="DM19" s="317">
        <f t="shared" si="48"/>
        <v>34</v>
      </c>
      <c r="DN19" s="318">
        <f t="shared" si="49"/>
        <v>0</v>
      </c>
      <c r="DO19" s="317">
        <f t="shared" si="50"/>
        <v>0</v>
      </c>
      <c r="DP19" s="318">
        <f t="shared" si="51"/>
        <v>0</v>
      </c>
      <c r="DQ19" s="317">
        <f t="shared" si="52"/>
        <v>0</v>
      </c>
      <c r="DR19" s="318">
        <f t="shared" si="53"/>
        <v>235</v>
      </c>
      <c r="DS19" s="317">
        <f t="shared" si="54"/>
        <v>250</v>
      </c>
      <c r="DT19" s="316">
        <f t="shared" si="55"/>
        <v>5519799.7183098597</v>
      </c>
      <c r="DU19" s="317">
        <f t="shared" si="56"/>
        <v>5614667.2981651369</v>
      </c>
      <c r="DV19" s="318">
        <f t="shared" si="57"/>
        <v>3322797.0206896551</v>
      </c>
      <c r="DW19" s="317">
        <f t="shared" si="58"/>
        <v>4054137.9999999995</v>
      </c>
      <c r="DX19" s="318">
        <f t="shared" si="59"/>
        <v>5223070</v>
      </c>
      <c r="DY19" s="317">
        <f t="shared" si="60"/>
        <v>5260849</v>
      </c>
      <c r="DZ19" s="318">
        <f t="shared" si="61"/>
        <v>1626588</v>
      </c>
      <c r="EA19" s="317">
        <f t="shared" si="62"/>
        <v>1539996.990291262</v>
      </c>
      <c r="EB19" s="318">
        <f t="shared" si="63"/>
        <v>0</v>
      </c>
      <c r="EC19" s="317">
        <f t="shared" si="64"/>
        <v>0</v>
      </c>
      <c r="ED19" s="318">
        <f t="shared" si="65"/>
        <v>0</v>
      </c>
      <c r="EE19" s="317">
        <f t="shared" si="66"/>
        <v>0</v>
      </c>
      <c r="EF19" s="318">
        <f t="shared" si="67"/>
        <v>15692254.738999514</v>
      </c>
      <c r="EG19" s="317">
        <f t="shared" si="68"/>
        <v>16469651.288456399</v>
      </c>
    </row>
    <row r="20" spans="1:137" s="319" customFormat="1" ht="15">
      <c r="A20" s="309" t="s">
        <v>904</v>
      </c>
      <c r="B20" s="310" t="s">
        <v>917</v>
      </c>
      <c r="C20" s="302"/>
      <c r="D20" s="311">
        <v>101709</v>
      </c>
      <c r="E20" s="311">
        <v>5</v>
      </c>
      <c r="F20" s="63"/>
      <c r="G20" s="320">
        <v>43</v>
      </c>
      <c r="H20" s="63">
        <v>43</v>
      </c>
      <c r="I20" s="320"/>
      <c r="J20" s="63"/>
      <c r="K20" s="320"/>
      <c r="L20" s="63"/>
      <c r="M20" s="320">
        <v>0</v>
      </c>
      <c r="N20" s="63">
        <v>0</v>
      </c>
      <c r="O20" s="63"/>
      <c r="P20" s="320">
        <v>42</v>
      </c>
      <c r="Q20" s="63">
        <v>38</v>
      </c>
      <c r="R20" s="320"/>
      <c r="S20" s="63"/>
      <c r="T20" s="320"/>
      <c r="U20" s="63"/>
      <c r="V20" s="320">
        <v>0</v>
      </c>
      <c r="W20" s="63">
        <v>0</v>
      </c>
      <c r="X20" s="63"/>
      <c r="Y20" s="320">
        <v>49</v>
      </c>
      <c r="Z20" s="63">
        <v>58</v>
      </c>
      <c r="AA20" s="320"/>
      <c r="AB20" s="63"/>
      <c r="AC20" s="320"/>
      <c r="AD20" s="63"/>
      <c r="AE20" s="320">
        <v>0</v>
      </c>
      <c r="AF20" s="63">
        <v>0</v>
      </c>
      <c r="AG20" s="63"/>
      <c r="AH20" s="320">
        <v>8</v>
      </c>
      <c r="AI20" s="63">
        <v>10</v>
      </c>
      <c r="AJ20" s="320"/>
      <c r="AK20" s="63"/>
      <c r="AL20" s="320"/>
      <c r="AM20" s="63"/>
      <c r="AN20" s="320">
        <v>0</v>
      </c>
      <c r="AO20" s="63">
        <v>0</v>
      </c>
      <c r="AP20" s="63"/>
      <c r="AQ20" s="320">
        <v>0</v>
      </c>
      <c r="AR20" s="63">
        <v>0</v>
      </c>
      <c r="AS20" s="320"/>
      <c r="AT20" s="63"/>
      <c r="AU20" s="320"/>
      <c r="AV20" s="63"/>
      <c r="AW20" s="320">
        <v>0</v>
      </c>
      <c r="AX20" s="63">
        <v>0</v>
      </c>
      <c r="AY20" s="63"/>
      <c r="AZ20" s="320"/>
      <c r="BA20" s="63"/>
      <c r="BB20" s="320"/>
      <c r="BC20" s="63"/>
      <c r="BD20" s="320"/>
      <c r="BE20" s="63"/>
      <c r="BF20" s="320"/>
      <c r="BG20" s="321"/>
      <c r="BH20" s="322">
        <v>3411893</v>
      </c>
      <c r="BI20" s="63">
        <v>3458733</v>
      </c>
      <c r="BJ20" s="320">
        <v>2906606</v>
      </c>
      <c r="BK20" s="63">
        <v>2691627</v>
      </c>
      <c r="BL20" s="320">
        <v>2884223</v>
      </c>
      <c r="BM20" s="63">
        <v>3385519</v>
      </c>
      <c r="BN20" s="320">
        <v>377523</v>
      </c>
      <c r="BO20" s="63">
        <v>537184</v>
      </c>
      <c r="BP20" s="320">
        <v>0</v>
      </c>
      <c r="BQ20" s="63">
        <v>0</v>
      </c>
      <c r="BR20" s="320"/>
      <c r="BS20" s="61"/>
      <c r="BT20" s="316">
        <f t="shared" si="3"/>
        <v>387</v>
      </c>
      <c r="BU20" s="317">
        <f t="shared" si="4"/>
        <v>387</v>
      </c>
      <c r="BV20" s="318">
        <f t="shared" si="5"/>
        <v>378</v>
      </c>
      <c r="BW20" s="317">
        <f t="shared" si="6"/>
        <v>342</v>
      </c>
      <c r="BX20" s="318">
        <f t="shared" si="7"/>
        <v>441</v>
      </c>
      <c r="BY20" s="317">
        <f t="shared" si="8"/>
        <v>522</v>
      </c>
      <c r="BZ20" s="318">
        <f t="shared" si="9"/>
        <v>72</v>
      </c>
      <c r="CA20" s="317">
        <f t="shared" si="10"/>
        <v>90</v>
      </c>
      <c r="CB20" s="318">
        <f t="shared" si="11"/>
        <v>0</v>
      </c>
      <c r="CC20" s="317">
        <f t="shared" si="12"/>
        <v>0</v>
      </c>
      <c r="CD20" s="318">
        <f t="shared" si="13"/>
        <v>0</v>
      </c>
      <c r="CE20" s="317">
        <f t="shared" si="14"/>
        <v>0</v>
      </c>
      <c r="CF20" s="316">
        <f t="shared" si="15"/>
        <v>8816.2609819121444</v>
      </c>
      <c r="CG20" s="317">
        <f t="shared" si="16"/>
        <v>8937.2945736434103</v>
      </c>
      <c r="CH20" s="318">
        <f t="shared" si="17"/>
        <v>7689.4338624338625</v>
      </c>
      <c r="CI20" s="317">
        <f t="shared" si="18"/>
        <v>7870.2543859649122</v>
      </c>
      <c r="CJ20" s="318">
        <f t="shared" si="19"/>
        <v>6540.1882086167798</v>
      </c>
      <c r="CK20" s="317">
        <f t="shared" si="20"/>
        <v>6485.6685823754788</v>
      </c>
      <c r="CL20" s="318">
        <f t="shared" si="21"/>
        <v>5243.375</v>
      </c>
      <c r="CM20" s="317">
        <f t="shared" si="22"/>
        <v>5968.7111111111108</v>
      </c>
      <c r="CN20" s="318">
        <f t="shared" si="23"/>
        <v>0</v>
      </c>
      <c r="CO20" s="317">
        <f t="shared" si="24"/>
        <v>0</v>
      </c>
      <c r="CP20" s="318">
        <f t="shared" si="25"/>
        <v>0</v>
      </c>
      <c r="CQ20" s="317">
        <f t="shared" si="26"/>
        <v>0</v>
      </c>
      <c r="CR20" s="316">
        <f t="shared" si="27"/>
        <v>79346.348837209298</v>
      </c>
      <c r="CS20" s="317">
        <f t="shared" si="28"/>
        <v>80435.651162790688</v>
      </c>
      <c r="CT20" s="318">
        <f t="shared" si="29"/>
        <v>69204.904761904763</v>
      </c>
      <c r="CU20" s="317">
        <f t="shared" si="30"/>
        <v>70832.289473684214</v>
      </c>
      <c r="CV20" s="318">
        <f t="shared" si="31"/>
        <v>58861.693877551021</v>
      </c>
      <c r="CW20" s="317">
        <f t="shared" si="32"/>
        <v>58371.017241379312</v>
      </c>
      <c r="CX20" s="318">
        <f t="shared" si="33"/>
        <v>47190.375</v>
      </c>
      <c r="CY20" s="317">
        <f t="shared" si="34"/>
        <v>53718.399999999994</v>
      </c>
      <c r="CZ20" s="318">
        <f t="shared" si="35"/>
        <v>0</v>
      </c>
      <c r="DA20" s="317">
        <f t="shared" si="36"/>
        <v>0</v>
      </c>
      <c r="DB20" s="318">
        <f t="shared" si="37"/>
        <v>0</v>
      </c>
      <c r="DC20" s="317">
        <f t="shared" si="38"/>
        <v>0</v>
      </c>
      <c r="DD20" s="318">
        <f t="shared" si="39"/>
        <v>67466.514084507042</v>
      </c>
      <c r="DE20" s="317">
        <f t="shared" si="40"/>
        <v>67604.449664429529</v>
      </c>
      <c r="DF20" s="316">
        <f t="shared" si="41"/>
        <v>43</v>
      </c>
      <c r="DG20" s="317">
        <f t="shared" si="42"/>
        <v>43</v>
      </c>
      <c r="DH20" s="318">
        <f t="shared" si="43"/>
        <v>42</v>
      </c>
      <c r="DI20" s="317">
        <f t="shared" si="44"/>
        <v>38</v>
      </c>
      <c r="DJ20" s="318">
        <f t="shared" si="45"/>
        <v>49</v>
      </c>
      <c r="DK20" s="317">
        <f t="shared" si="46"/>
        <v>58</v>
      </c>
      <c r="DL20" s="318">
        <f t="shared" si="47"/>
        <v>8</v>
      </c>
      <c r="DM20" s="317">
        <f t="shared" si="48"/>
        <v>10</v>
      </c>
      <c r="DN20" s="318">
        <f t="shared" si="49"/>
        <v>0</v>
      </c>
      <c r="DO20" s="317">
        <f t="shared" si="50"/>
        <v>0</v>
      </c>
      <c r="DP20" s="318">
        <f t="shared" si="51"/>
        <v>0</v>
      </c>
      <c r="DQ20" s="317">
        <f t="shared" si="52"/>
        <v>0</v>
      </c>
      <c r="DR20" s="318">
        <f t="shared" si="53"/>
        <v>142</v>
      </c>
      <c r="DS20" s="317">
        <f t="shared" si="54"/>
        <v>149</v>
      </c>
      <c r="DT20" s="316">
        <f t="shared" si="55"/>
        <v>3411893</v>
      </c>
      <c r="DU20" s="317">
        <f t="shared" si="56"/>
        <v>3458732.9999999995</v>
      </c>
      <c r="DV20" s="318">
        <f t="shared" si="57"/>
        <v>2906606</v>
      </c>
      <c r="DW20" s="317">
        <f t="shared" si="58"/>
        <v>2691627</v>
      </c>
      <c r="DX20" s="318">
        <f t="shared" si="59"/>
        <v>2884223</v>
      </c>
      <c r="DY20" s="317">
        <f t="shared" si="60"/>
        <v>3385519</v>
      </c>
      <c r="DZ20" s="318">
        <f t="shared" si="61"/>
        <v>377523</v>
      </c>
      <c r="EA20" s="317">
        <f t="shared" si="62"/>
        <v>537184</v>
      </c>
      <c r="EB20" s="318">
        <f t="shared" si="63"/>
        <v>0</v>
      </c>
      <c r="EC20" s="317">
        <f t="shared" si="64"/>
        <v>0</v>
      </c>
      <c r="ED20" s="318">
        <f t="shared" si="65"/>
        <v>0</v>
      </c>
      <c r="EE20" s="317">
        <f t="shared" si="66"/>
        <v>0</v>
      </c>
      <c r="EF20" s="318">
        <f t="shared" si="67"/>
        <v>9580245</v>
      </c>
      <c r="EG20" s="317">
        <f t="shared" si="68"/>
        <v>10073063</v>
      </c>
    </row>
    <row r="21" spans="1:137" s="319" customFormat="1" ht="15">
      <c r="A21" s="309" t="s">
        <v>904</v>
      </c>
      <c r="B21" s="310" t="s">
        <v>918</v>
      </c>
      <c r="C21" s="302"/>
      <c r="D21" s="311">
        <v>101587</v>
      </c>
      <c r="E21" s="311">
        <v>5</v>
      </c>
      <c r="F21" s="63"/>
      <c r="G21" s="320">
        <v>11</v>
      </c>
      <c r="H21" s="63">
        <v>18</v>
      </c>
      <c r="I21" s="320"/>
      <c r="J21" s="63"/>
      <c r="K21" s="320"/>
      <c r="L21" s="63"/>
      <c r="M21" s="320">
        <v>5</v>
      </c>
      <c r="N21" s="63">
        <v>1</v>
      </c>
      <c r="O21" s="63"/>
      <c r="P21" s="320">
        <v>25</v>
      </c>
      <c r="Q21" s="63">
        <v>32</v>
      </c>
      <c r="R21" s="320"/>
      <c r="S21" s="63"/>
      <c r="T21" s="320"/>
      <c r="U21" s="63"/>
      <c r="V21" s="320">
        <v>4</v>
      </c>
      <c r="W21" s="63">
        <v>2</v>
      </c>
      <c r="X21" s="63"/>
      <c r="Y21" s="320">
        <v>41</v>
      </c>
      <c r="Z21" s="63">
        <v>34</v>
      </c>
      <c r="AA21" s="320"/>
      <c r="AB21" s="63"/>
      <c r="AC21" s="320"/>
      <c r="AD21" s="63"/>
      <c r="AE21" s="320">
        <v>12</v>
      </c>
      <c r="AF21" s="63">
        <v>7</v>
      </c>
      <c r="AG21" s="63"/>
      <c r="AH21" s="320">
        <v>13</v>
      </c>
      <c r="AI21" s="63">
        <v>13</v>
      </c>
      <c r="AJ21" s="320"/>
      <c r="AK21" s="63"/>
      <c r="AL21" s="320"/>
      <c r="AM21" s="63"/>
      <c r="AN21" s="320">
        <v>7</v>
      </c>
      <c r="AO21" s="63">
        <v>8</v>
      </c>
      <c r="AP21" s="63"/>
      <c r="AQ21" s="320">
        <v>2</v>
      </c>
      <c r="AR21" s="63">
        <v>2</v>
      </c>
      <c r="AS21" s="320"/>
      <c r="AT21" s="63"/>
      <c r="AU21" s="320"/>
      <c r="AV21" s="63"/>
      <c r="AW21" s="320">
        <v>1</v>
      </c>
      <c r="AX21" s="63">
        <v>1</v>
      </c>
      <c r="AY21" s="63"/>
      <c r="AZ21" s="320"/>
      <c r="BA21" s="63"/>
      <c r="BB21" s="320"/>
      <c r="BC21" s="63"/>
      <c r="BD21" s="320"/>
      <c r="BE21" s="63"/>
      <c r="BF21" s="320"/>
      <c r="BG21" s="321"/>
      <c r="BH21" s="322">
        <v>1194704</v>
      </c>
      <c r="BI21" s="63">
        <v>1433595</v>
      </c>
      <c r="BJ21" s="320">
        <v>1960659</v>
      </c>
      <c r="BK21" s="63">
        <v>2292994</v>
      </c>
      <c r="BL21" s="320">
        <v>2902136</v>
      </c>
      <c r="BM21" s="63">
        <v>2342980</v>
      </c>
      <c r="BN21" s="320">
        <v>820978</v>
      </c>
      <c r="BO21" s="63">
        <v>999859</v>
      </c>
      <c r="BP21" s="320">
        <v>104702</v>
      </c>
      <c r="BQ21" s="63">
        <v>107884</v>
      </c>
      <c r="BR21" s="320"/>
      <c r="BS21" s="61"/>
      <c r="BT21" s="316">
        <f t="shared" si="3"/>
        <v>159</v>
      </c>
      <c r="BU21" s="317">
        <f t="shared" si="4"/>
        <v>174</v>
      </c>
      <c r="BV21" s="318">
        <f t="shared" si="5"/>
        <v>273</v>
      </c>
      <c r="BW21" s="317">
        <f t="shared" si="6"/>
        <v>312</v>
      </c>
      <c r="BX21" s="318">
        <f t="shared" si="7"/>
        <v>513</v>
      </c>
      <c r="BY21" s="317">
        <f t="shared" si="8"/>
        <v>390</v>
      </c>
      <c r="BZ21" s="318">
        <f t="shared" si="9"/>
        <v>201</v>
      </c>
      <c r="CA21" s="317">
        <f t="shared" si="10"/>
        <v>213</v>
      </c>
      <c r="CB21" s="318">
        <f t="shared" si="11"/>
        <v>30</v>
      </c>
      <c r="CC21" s="317">
        <f t="shared" si="12"/>
        <v>30</v>
      </c>
      <c r="CD21" s="318">
        <f t="shared" si="13"/>
        <v>0</v>
      </c>
      <c r="CE21" s="317">
        <f t="shared" si="14"/>
        <v>0</v>
      </c>
      <c r="CF21" s="316">
        <f t="shared" si="15"/>
        <v>7513.8616352201261</v>
      </c>
      <c r="CG21" s="317">
        <f t="shared" si="16"/>
        <v>8239.0517241379312</v>
      </c>
      <c r="CH21" s="318">
        <f t="shared" si="17"/>
        <v>7181.9010989010985</v>
      </c>
      <c r="CI21" s="317">
        <f t="shared" si="18"/>
        <v>7349.3397435897432</v>
      </c>
      <c r="CJ21" s="318">
        <f t="shared" si="19"/>
        <v>5657.1851851851852</v>
      </c>
      <c r="CK21" s="317">
        <f t="shared" si="20"/>
        <v>6007.6410256410254</v>
      </c>
      <c r="CL21" s="318">
        <f t="shared" si="21"/>
        <v>4084.4676616915422</v>
      </c>
      <c r="CM21" s="317">
        <f t="shared" si="22"/>
        <v>4694.1737089201879</v>
      </c>
      <c r="CN21" s="318">
        <f t="shared" si="23"/>
        <v>3490.0666666666666</v>
      </c>
      <c r="CO21" s="317">
        <f t="shared" si="24"/>
        <v>3596.1333333333332</v>
      </c>
      <c r="CP21" s="318">
        <f t="shared" si="25"/>
        <v>0</v>
      </c>
      <c r="CQ21" s="317">
        <f t="shared" si="26"/>
        <v>0</v>
      </c>
      <c r="CR21" s="316">
        <f t="shared" si="27"/>
        <v>67624.75471698113</v>
      </c>
      <c r="CS21" s="317">
        <f t="shared" si="28"/>
        <v>74151.465517241377</v>
      </c>
      <c r="CT21" s="318">
        <f t="shared" si="29"/>
        <v>64637.109890109889</v>
      </c>
      <c r="CU21" s="317">
        <f t="shared" si="30"/>
        <v>66144.057692307688</v>
      </c>
      <c r="CV21" s="318">
        <f t="shared" si="31"/>
        <v>50914.666666666664</v>
      </c>
      <c r="CW21" s="317">
        <f t="shared" si="32"/>
        <v>54068.769230769227</v>
      </c>
      <c r="CX21" s="318">
        <f t="shared" si="33"/>
        <v>36760.208955223876</v>
      </c>
      <c r="CY21" s="317">
        <f t="shared" si="34"/>
        <v>42247.563380281688</v>
      </c>
      <c r="CZ21" s="318">
        <f t="shared" si="35"/>
        <v>31410.6</v>
      </c>
      <c r="DA21" s="317">
        <f t="shared" si="36"/>
        <v>32365.199999999997</v>
      </c>
      <c r="DB21" s="318">
        <f t="shared" si="37"/>
        <v>0</v>
      </c>
      <c r="DC21" s="317">
        <f t="shared" si="38"/>
        <v>0</v>
      </c>
      <c r="DD21" s="318">
        <f t="shared" si="39"/>
        <v>53589.963427460294</v>
      </c>
      <c r="DE21" s="317">
        <f t="shared" si="40"/>
        <v>58126.18454079239</v>
      </c>
      <c r="DF21" s="316">
        <f t="shared" si="41"/>
        <v>16</v>
      </c>
      <c r="DG21" s="317">
        <f t="shared" si="42"/>
        <v>19</v>
      </c>
      <c r="DH21" s="318">
        <f t="shared" si="43"/>
        <v>29</v>
      </c>
      <c r="DI21" s="317">
        <f t="shared" si="44"/>
        <v>34</v>
      </c>
      <c r="DJ21" s="318">
        <f t="shared" si="45"/>
        <v>53</v>
      </c>
      <c r="DK21" s="317">
        <f t="shared" si="46"/>
        <v>41</v>
      </c>
      <c r="DL21" s="318">
        <f t="shared" si="47"/>
        <v>20</v>
      </c>
      <c r="DM21" s="317">
        <f t="shared" si="48"/>
        <v>21</v>
      </c>
      <c r="DN21" s="318">
        <f t="shared" si="49"/>
        <v>3</v>
      </c>
      <c r="DO21" s="317">
        <f t="shared" si="50"/>
        <v>3</v>
      </c>
      <c r="DP21" s="318">
        <f t="shared" si="51"/>
        <v>0</v>
      </c>
      <c r="DQ21" s="317">
        <f t="shared" si="52"/>
        <v>0</v>
      </c>
      <c r="DR21" s="318">
        <f t="shared" si="53"/>
        <v>121</v>
      </c>
      <c r="DS21" s="317">
        <f t="shared" si="54"/>
        <v>118</v>
      </c>
      <c r="DT21" s="316">
        <f t="shared" si="55"/>
        <v>1081996.0754716981</v>
      </c>
      <c r="DU21" s="317">
        <f t="shared" si="56"/>
        <v>1408877.8448275861</v>
      </c>
      <c r="DV21" s="318">
        <f t="shared" si="57"/>
        <v>1874476.1868131869</v>
      </c>
      <c r="DW21" s="317">
        <f t="shared" si="58"/>
        <v>2248897.9615384615</v>
      </c>
      <c r="DX21" s="318">
        <f t="shared" si="59"/>
        <v>2698477.333333333</v>
      </c>
      <c r="DY21" s="317">
        <f t="shared" si="60"/>
        <v>2216819.5384615385</v>
      </c>
      <c r="DZ21" s="318">
        <f t="shared" si="61"/>
        <v>735204.17910447752</v>
      </c>
      <c r="EA21" s="317">
        <f t="shared" si="62"/>
        <v>887198.8309859155</v>
      </c>
      <c r="EB21" s="318">
        <f t="shared" si="63"/>
        <v>94231.799999999988</v>
      </c>
      <c r="EC21" s="317">
        <f t="shared" si="64"/>
        <v>97095.599999999991</v>
      </c>
      <c r="ED21" s="318">
        <f t="shared" si="65"/>
        <v>0</v>
      </c>
      <c r="EE21" s="317">
        <f t="shared" si="66"/>
        <v>0</v>
      </c>
      <c r="EF21" s="318">
        <f t="shared" si="67"/>
        <v>6484385.5747226952</v>
      </c>
      <c r="EG21" s="317">
        <f t="shared" si="68"/>
        <v>6858889.7758135023</v>
      </c>
    </row>
    <row r="22" spans="1:137" s="319" customFormat="1" ht="15">
      <c r="A22" s="324" t="s">
        <v>904</v>
      </c>
      <c r="B22" s="325" t="s">
        <v>919</v>
      </c>
      <c r="C22" s="302"/>
      <c r="D22" s="326">
        <v>100812</v>
      </c>
      <c r="E22" s="311">
        <v>6</v>
      </c>
      <c r="F22" s="63"/>
      <c r="G22" s="320">
        <v>17</v>
      </c>
      <c r="H22" s="63">
        <v>17</v>
      </c>
      <c r="I22" s="320"/>
      <c r="J22" s="63"/>
      <c r="K22" s="320"/>
      <c r="L22" s="63"/>
      <c r="M22" s="320">
        <v>4</v>
      </c>
      <c r="N22" s="63">
        <v>6</v>
      </c>
      <c r="O22" s="63"/>
      <c r="P22" s="320">
        <v>16</v>
      </c>
      <c r="Q22" s="63">
        <v>18</v>
      </c>
      <c r="R22" s="320"/>
      <c r="S22" s="63"/>
      <c r="T22" s="320"/>
      <c r="U22" s="63"/>
      <c r="V22" s="320">
        <v>4</v>
      </c>
      <c r="W22" s="63">
        <v>4</v>
      </c>
      <c r="X22" s="63"/>
      <c r="Y22" s="320">
        <v>35</v>
      </c>
      <c r="Z22" s="63">
        <v>32</v>
      </c>
      <c r="AA22" s="320"/>
      <c r="AB22" s="63"/>
      <c r="AC22" s="320"/>
      <c r="AD22" s="63"/>
      <c r="AE22" s="320">
        <v>3</v>
      </c>
      <c r="AF22" s="63">
        <v>3</v>
      </c>
      <c r="AG22" s="63"/>
      <c r="AH22" s="320">
        <v>0</v>
      </c>
      <c r="AI22" s="63">
        <v>1</v>
      </c>
      <c r="AJ22" s="320"/>
      <c r="AK22" s="63"/>
      <c r="AL22" s="320"/>
      <c r="AM22" s="63"/>
      <c r="AN22" s="320">
        <v>0</v>
      </c>
      <c r="AO22" s="63">
        <v>0</v>
      </c>
      <c r="AP22" s="63"/>
      <c r="AQ22" s="320">
        <v>0</v>
      </c>
      <c r="AR22" s="63">
        <v>0</v>
      </c>
      <c r="AS22" s="320"/>
      <c r="AT22" s="63"/>
      <c r="AU22" s="320"/>
      <c r="AV22" s="63"/>
      <c r="AW22" s="320">
        <v>0</v>
      </c>
      <c r="AX22" s="63">
        <v>0</v>
      </c>
      <c r="AY22" s="63"/>
      <c r="AZ22" s="320"/>
      <c r="BA22" s="63"/>
      <c r="BB22" s="320"/>
      <c r="BC22" s="63"/>
      <c r="BD22" s="320"/>
      <c r="BE22" s="63"/>
      <c r="BF22" s="320"/>
      <c r="BG22" s="321"/>
      <c r="BH22" s="322">
        <v>1918706</v>
      </c>
      <c r="BI22" s="63">
        <v>2202441</v>
      </c>
      <c r="BJ22" s="320">
        <v>1629578</v>
      </c>
      <c r="BK22" s="63">
        <v>1806948</v>
      </c>
      <c r="BL22" s="320">
        <v>2376429</v>
      </c>
      <c r="BM22" s="63">
        <v>2338339</v>
      </c>
      <c r="BN22" s="320">
        <v>55631</v>
      </c>
      <c r="BO22" s="63">
        <v>77770</v>
      </c>
      <c r="BP22" s="320">
        <v>0</v>
      </c>
      <c r="BQ22" s="63">
        <v>0</v>
      </c>
      <c r="BR22" s="320"/>
      <c r="BS22" s="61"/>
      <c r="BT22" s="316">
        <f t="shared" si="3"/>
        <v>201</v>
      </c>
      <c r="BU22" s="317">
        <f t="shared" si="4"/>
        <v>225</v>
      </c>
      <c r="BV22" s="318">
        <f t="shared" si="5"/>
        <v>192</v>
      </c>
      <c r="BW22" s="317">
        <f t="shared" si="6"/>
        <v>210</v>
      </c>
      <c r="BX22" s="318">
        <f t="shared" si="7"/>
        <v>351</v>
      </c>
      <c r="BY22" s="317">
        <f t="shared" si="8"/>
        <v>324</v>
      </c>
      <c r="BZ22" s="318">
        <f t="shared" si="9"/>
        <v>0</v>
      </c>
      <c r="CA22" s="317">
        <f t="shared" si="10"/>
        <v>9</v>
      </c>
      <c r="CB22" s="318">
        <f t="shared" si="11"/>
        <v>0</v>
      </c>
      <c r="CC22" s="317">
        <f t="shared" si="12"/>
        <v>0</v>
      </c>
      <c r="CD22" s="318">
        <f t="shared" si="13"/>
        <v>0</v>
      </c>
      <c r="CE22" s="317">
        <f t="shared" si="14"/>
        <v>0</v>
      </c>
      <c r="CF22" s="316">
        <f t="shared" si="15"/>
        <v>9545.8009950248761</v>
      </c>
      <c r="CG22" s="317">
        <f t="shared" si="16"/>
        <v>9788.626666666667</v>
      </c>
      <c r="CH22" s="318">
        <f t="shared" si="17"/>
        <v>8487.3854166666661</v>
      </c>
      <c r="CI22" s="317">
        <f t="shared" si="18"/>
        <v>8604.5142857142855</v>
      </c>
      <c r="CJ22" s="318">
        <f t="shared" si="19"/>
        <v>6770.4529914529912</v>
      </c>
      <c r="CK22" s="317">
        <f t="shared" si="20"/>
        <v>7217.0956790123455</v>
      </c>
      <c r="CL22" s="318">
        <f t="shared" si="21"/>
        <v>0</v>
      </c>
      <c r="CM22" s="317">
        <f t="shared" si="22"/>
        <v>8641.1111111111113</v>
      </c>
      <c r="CN22" s="318">
        <f t="shared" si="23"/>
        <v>0</v>
      </c>
      <c r="CO22" s="317">
        <f t="shared" si="24"/>
        <v>0</v>
      </c>
      <c r="CP22" s="318">
        <f t="shared" si="25"/>
        <v>0</v>
      </c>
      <c r="CQ22" s="317">
        <f t="shared" si="26"/>
        <v>0</v>
      </c>
      <c r="CR22" s="316">
        <f t="shared" si="27"/>
        <v>85912.20895522389</v>
      </c>
      <c r="CS22" s="317">
        <f t="shared" si="28"/>
        <v>88097.64</v>
      </c>
      <c r="CT22" s="318">
        <f t="shared" si="29"/>
        <v>76386.46875</v>
      </c>
      <c r="CU22" s="317">
        <f t="shared" si="30"/>
        <v>77440.628571428562</v>
      </c>
      <c r="CV22" s="318">
        <f t="shared" si="31"/>
        <v>60934.076923076922</v>
      </c>
      <c r="CW22" s="317">
        <f t="shared" si="32"/>
        <v>64953.861111111109</v>
      </c>
      <c r="CX22" s="318">
        <f t="shared" si="33"/>
        <v>0</v>
      </c>
      <c r="CY22" s="317">
        <f t="shared" si="34"/>
        <v>77770</v>
      </c>
      <c r="CZ22" s="318">
        <f t="shared" si="35"/>
        <v>0</v>
      </c>
      <c r="DA22" s="317">
        <f t="shared" si="36"/>
        <v>0</v>
      </c>
      <c r="DB22" s="318">
        <f t="shared" si="37"/>
        <v>0</v>
      </c>
      <c r="DC22" s="317">
        <f t="shared" si="38"/>
        <v>0</v>
      </c>
      <c r="DD22" s="318">
        <f t="shared" si="39"/>
        <v>71485.831470083853</v>
      </c>
      <c r="DE22" s="317">
        <f t="shared" si="40"/>
        <v>75075.243055065643</v>
      </c>
      <c r="DF22" s="316">
        <f t="shared" si="41"/>
        <v>21</v>
      </c>
      <c r="DG22" s="317">
        <f t="shared" si="42"/>
        <v>23</v>
      </c>
      <c r="DH22" s="318">
        <f t="shared" si="43"/>
        <v>20</v>
      </c>
      <c r="DI22" s="317">
        <f t="shared" si="44"/>
        <v>22</v>
      </c>
      <c r="DJ22" s="318">
        <f t="shared" si="45"/>
        <v>38</v>
      </c>
      <c r="DK22" s="317">
        <f t="shared" si="46"/>
        <v>35</v>
      </c>
      <c r="DL22" s="318">
        <f t="shared" si="47"/>
        <v>0</v>
      </c>
      <c r="DM22" s="317">
        <f t="shared" si="48"/>
        <v>1</v>
      </c>
      <c r="DN22" s="318">
        <f t="shared" si="49"/>
        <v>0</v>
      </c>
      <c r="DO22" s="317">
        <f t="shared" si="50"/>
        <v>0</v>
      </c>
      <c r="DP22" s="318">
        <f t="shared" si="51"/>
        <v>0</v>
      </c>
      <c r="DQ22" s="317">
        <f t="shared" si="52"/>
        <v>0</v>
      </c>
      <c r="DR22" s="318">
        <f t="shared" si="53"/>
        <v>79</v>
      </c>
      <c r="DS22" s="317">
        <f t="shared" si="54"/>
        <v>81</v>
      </c>
      <c r="DT22" s="316">
        <f t="shared" si="55"/>
        <v>1804156.3880597018</v>
      </c>
      <c r="DU22" s="317">
        <f t="shared" si="56"/>
        <v>2026245.72</v>
      </c>
      <c r="DV22" s="318">
        <f t="shared" si="57"/>
        <v>1527729.375</v>
      </c>
      <c r="DW22" s="317">
        <f t="shared" si="58"/>
        <v>1703693.8285714283</v>
      </c>
      <c r="DX22" s="318">
        <f t="shared" si="59"/>
        <v>2315494.923076923</v>
      </c>
      <c r="DY22" s="317">
        <f t="shared" si="60"/>
        <v>2273385.138888889</v>
      </c>
      <c r="DZ22" s="318">
        <f t="shared" si="61"/>
        <v>0</v>
      </c>
      <c r="EA22" s="317">
        <f t="shared" si="62"/>
        <v>77770</v>
      </c>
      <c r="EB22" s="318">
        <f t="shared" si="63"/>
        <v>0</v>
      </c>
      <c r="EC22" s="317">
        <f t="shared" si="64"/>
        <v>0</v>
      </c>
      <c r="ED22" s="318">
        <f t="shared" si="65"/>
        <v>0</v>
      </c>
      <c r="EE22" s="317">
        <f t="shared" si="66"/>
        <v>0</v>
      </c>
      <c r="EF22" s="318">
        <f t="shared" si="67"/>
        <v>5647380.6861366248</v>
      </c>
      <c r="EG22" s="317">
        <f t="shared" si="68"/>
        <v>6081094.6874603173</v>
      </c>
    </row>
    <row r="23" spans="1:137" s="319" customFormat="1" ht="15">
      <c r="A23" s="309" t="s">
        <v>904</v>
      </c>
      <c r="B23" s="323" t="s">
        <v>920</v>
      </c>
      <c r="C23" s="302"/>
      <c r="D23" s="327">
        <v>101240</v>
      </c>
      <c r="E23" s="328">
        <v>9</v>
      </c>
      <c r="F23" s="63"/>
      <c r="G23" s="320"/>
      <c r="H23" s="63"/>
      <c r="I23" s="320"/>
      <c r="J23" s="63"/>
      <c r="K23" s="320"/>
      <c r="L23" s="63"/>
      <c r="M23" s="320"/>
      <c r="N23" s="63"/>
      <c r="O23" s="63"/>
      <c r="P23" s="320"/>
      <c r="Q23" s="63"/>
      <c r="R23" s="320"/>
      <c r="S23" s="63"/>
      <c r="T23" s="320"/>
      <c r="U23" s="63"/>
      <c r="V23" s="320"/>
      <c r="W23" s="63"/>
      <c r="X23" s="63"/>
      <c r="Y23" s="320"/>
      <c r="Z23" s="63"/>
      <c r="AA23" s="320"/>
      <c r="AB23" s="63"/>
      <c r="AC23" s="320"/>
      <c r="AD23" s="63"/>
      <c r="AE23" s="320"/>
      <c r="AF23" s="63"/>
      <c r="AG23" s="63"/>
      <c r="AH23" s="320"/>
      <c r="AI23" s="63"/>
      <c r="AJ23" s="320"/>
      <c r="AK23" s="63"/>
      <c r="AL23" s="320"/>
      <c r="AM23" s="63"/>
      <c r="AN23" s="320"/>
      <c r="AO23" s="63"/>
      <c r="AP23" s="63"/>
      <c r="AQ23" s="320"/>
      <c r="AR23" s="63"/>
      <c r="AS23" s="320"/>
      <c r="AT23" s="63"/>
      <c r="AU23" s="320"/>
      <c r="AV23" s="63"/>
      <c r="AW23" s="320"/>
      <c r="AX23" s="63"/>
      <c r="AY23" s="63"/>
      <c r="AZ23" s="320">
        <v>147</v>
      </c>
      <c r="BA23" s="63">
        <v>145</v>
      </c>
      <c r="BB23" s="320"/>
      <c r="BC23" s="63"/>
      <c r="BD23" s="320"/>
      <c r="BE23" s="63"/>
      <c r="BF23" s="320">
        <v>0</v>
      </c>
      <c r="BG23" s="321">
        <v>0</v>
      </c>
      <c r="BH23" s="322"/>
      <c r="BI23" s="63"/>
      <c r="BJ23" s="320"/>
      <c r="BK23" s="63"/>
      <c r="BL23" s="320"/>
      <c r="BM23" s="63"/>
      <c r="BN23" s="320"/>
      <c r="BO23" s="63"/>
      <c r="BP23" s="320"/>
      <c r="BQ23" s="63"/>
      <c r="BR23" s="320">
        <v>7998991</v>
      </c>
      <c r="BS23" s="61">
        <v>8016279</v>
      </c>
      <c r="BT23" s="316">
        <f t="shared" si="3"/>
        <v>0</v>
      </c>
      <c r="BU23" s="317">
        <f t="shared" si="4"/>
        <v>0</v>
      </c>
      <c r="BV23" s="318">
        <f t="shared" si="5"/>
        <v>0</v>
      </c>
      <c r="BW23" s="317">
        <f t="shared" si="6"/>
        <v>0</v>
      </c>
      <c r="BX23" s="318">
        <f t="shared" si="7"/>
        <v>0</v>
      </c>
      <c r="BY23" s="317">
        <f t="shared" si="8"/>
        <v>0</v>
      </c>
      <c r="BZ23" s="318">
        <f t="shared" si="9"/>
        <v>0</v>
      </c>
      <c r="CA23" s="317">
        <f t="shared" si="10"/>
        <v>0</v>
      </c>
      <c r="CB23" s="318">
        <f t="shared" si="11"/>
        <v>0</v>
      </c>
      <c r="CC23" s="317">
        <f t="shared" si="12"/>
        <v>0</v>
      </c>
      <c r="CD23" s="318">
        <f t="shared" si="13"/>
        <v>1323</v>
      </c>
      <c r="CE23" s="317">
        <f t="shared" si="14"/>
        <v>1305</v>
      </c>
      <c r="CF23" s="316">
        <f t="shared" si="15"/>
        <v>0</v>
      </c>
      <c r="CG23" s="317">
        <f t="shared" si="16"/>
        <v>0</v>
      </c>
      <c r="CH23" s="318">
        <f t="shared" si="17"/>
        <v>0</v>
      </c>
      <c r="CI23" s="317">
        <f t="shared" si="18"/>
        <v>0</v>
      </c>
      <c r="CJ23" s="318">
        <f t="shared" si="19"/>
        <v>0</v>
      </c>
      <c r="CK23" s="317">
        <f t="shared" si="20"/>
        <v>0</v>
      </c>
      <c r="CL23" s="318">
        <f t="shared" si="21"/>
        <v>0</v>
      </c>
      <c r="CM23" s="317">
        <f t="shared" si="22"/>
        <v>0</v>
      </c>
      <c r="CN23" s="318">
        <f t="shared" si="23"/>
        <v>0</v>
      </c>
      <c r="CO23" s="317">
        <f t="shared" si="24"/>
        <v>0</v>
      </c>
      <c r="CP23" s="318">
        <f t="shared" si="25"/>
        <v>6046.1005291005295</v>
      </c>
      <c r="CQ23" s="317">
        <f t="shared" si="26"/>
        <v>6142.7425287356318</v>
      </c>
      <c r="CR23" s="316">
        <f t="shared" si="27"/>
        <v>0</v>
      </c>
      <c r="CS23" s="317">
        <f t="shared" si="28"/>
        <v>0</v>
      </c>
      <c r="CT23" s="318">
        <f t="shared" si="29"/>
        <v>0</v>
      </c>
      <c r="CU23" s="317">
        <f t="shared" si="30"/>
        <v>0</v>
      </c>
      <c r="CV23" s="318">
        <f t="shared" si="31"/>
        <v>0</v>
      </c>
      <c r="CW23" s="317">
        <f t="shared" si="32"/>
        <v>0</v>
      </c>
      <c r="CX23" s="318">
        <f t="shared" si="33"/>
        <v>0</v>
      </c>
      <c r="CY23" s="317">
        <f t="shared" si="34"/>
        <v>0</v>
      </c>
      <c r="CZ23" s="318">
        <f t="shared" si="35"/>
        <v>0</v>
      </c>
      <c r="DA23" s="317">
        <f t="shared" si="36"/>
        <v>0</v>
      </c>
      <c r="DB23" s="318">
        <f t="shared" si="37"/>
        <v>54414.904761904763</v>
      </c>
      <c r="DC23" s="317">
        <f t="shared" si="38"/>
        <v>55284.682758620685</v>
      </c>
      <c r="DD23" s="318">
        <f t="shared" si="39"/>
        <v>54414.904761904763</v>
      </c>
      <c r="DE23" s="317">
        <f t="shared" si="40"/>
        <v>55284.682758620685</v>
      </c>
      <c r="DF23" s="316">
        <f t="shared" si="41"/>
        <v>0</v>
      </c>
      <c r="DG23" s="317">
        <f t="shared" si="42"/>
        <v>0</v>
      </c>
      <c r="DH23" s="318">
        <f t="shared" si="43"/>
        <v>0</v>
      </c>
      <c r="DI23" s="317">
        <f t="shared" si="44"/>
        <v>0</v>
      </c>
      <c r="DJ23" s="318">
        <f t="shared" si="45"/>
        <v>0</v>
      </c>
      <c r="DK23" s="317">
        <f t="shared" si="46"/>
        <v>0</v>
      </c>
      <c r="DL23" s="318">
        <f t="shared" si="47"/>
        <v>0</v>
      </c>
      <c r="DM23" s="317">
        <f t="shared" si="48"/>
        <v>0</v>
      </c>
      <c r="DN23" s="318">
        <f t="shared" si="49"/>
        <v>0</v>
      </c>
      <c r="DO23" s="317">
        <f t="shared" si="50"/>
        <v>0</v>
      </c>
      <c r="DP23" s="318">
        <f t="shared" si="51"/>
        <v>147</v>
      </c>
      <c r="DQ23" s="317">
        <f t="shared" si="52"/>
        <v>145</v>
      </c>
      <c r="DR23" s="318">
        <f t="shared" si="53"/>
        <v>147</v>
      </c>
      <c r="DS23" s="317">
        <f t="shared" si="54"/>
        <v>145</v>
      </c>
      <c r="DT23" s="316">
        <f t="shared" si="55"/>
        <v>0</v>
      </c>
      <c r="DU23" s="317">
        <f t="shared" si="56"/>
        <v>0</v>
      </c>
      <c r="DV23" s="318">
        <f t="shared" si="57"/>
        <v>0</v>
      </c>
      <c r="DW23" s="317">
        <f t="shared" si="58"/>
        <v>0</v>
      </c>
      <c r="DX23" s="318">
        <f t="shared" si="59"/>
        <v>0</v>
      </c>
      <c r="DY23" s="317">
        <f t="shared" si="60"/>
        <v>0</v>
      </c>
      <c r="DZ23" s="318">
        <f t="shared" si="61"/>
        <v>0</v>
      </c>
      <c r="EA23" s="317">
        <f t="shared" si="62"/>
        <v>0</v>
      </c>
      <c r="EB23" s="318">
        <f t="shared" si="63"/>
        <v>0</v>
      </c>
      <c r="EC23" s="317">
        <f t="shared" si="64"/>
        <v>0</v>
      </c>
      <c r="ED23" s="318">
        <f t="shared" si="65"/>
        <v>7998991</v>
      </c>
      <c r="EE23" s="317">
        <f t="shared" si="66"/>
        <v>8016278.9999999991</v>
      </c>
      <c r="EF23" s="318">
        <f t="shared" si="67"/>
        <v>7998991</v>
      </c>
      <c r="EG23" s="317">
        <f t="shared" si="68"/>
        <v>8016278.9999999991</v>
      </c>
    </row>
    <row r="24" spans="1:137" s="319" customFormat="1" ht="15">
      <c r="A24" s="309" t="s">
        <v>904</v>
      </c>
      <c r="B24" s="323" t="s">
        <v>921</v>
      </c>
      <c r="C24" s="302"/>
      <c r="D24" s="327">
        <v>101505</v>
      </c>
      <c r="E24" s="327">
        <v>8</v>
      </c>
      <c r="F24" s="63"/>
      <c r="G24" s="320"/>
      <c r="H24" s="63"/>
      <c r="I24" s="320"/>
      <c r="J24" s="63"/>
      <c r="K24" s="320"/>
      <c r="L24" s="63"/>
      <c r="M24" s="320"/>
      <c r="N24" s="63"/>
      <c r="O24" s="63"/>
      <c r="P24" s="320"/>
      <c r="Q24" s="63"/>
      <c r="R24" s="320"/>
      <c r="S24" s="63"/>
      <c r="T24" s="320"/>
      <c r="U24" s="63"/>
      <c r="V24" s="320"/>
      <c r="W24" s="63"/>
      <c r="X24" s="63"/>
      <c r="Y24" s="320"/>
      <c r="Z24" s="63"/>
      <c r="AA24" s="320"/>
      <c r="AB24" s="63"/>
      <c r="AC24" s="320"/>
      <c r="AD24" s="63"/>
      <c r="AE24" s="320"/>
      <c r="AF24" s="63"/>
      <c r="AG24" s="63"/>
      <c r="AH24" s="320"/>
      <c r="AI24" s="63"/>
      <c r="AJ24" s="320"/>
      <c r="AK24" s="63"/>
      <c r="AL24" s="320"/>
      <c r="AM24" s="63"/>
      <c r="AN24" s="320"/>
      <c r="AO24" s="63"/>
      <c r="AP24" s="63"/>
      <c r="AQ24" s="320"/>
      <c r="AR24" s="63"/>
      <c r="AS24" s="320"/>
      <c r="AT24" s="63"/>
      <c r="AU24" s="320"/>
      <c r="AV24" s="63"/>
      <c r="AW24" s="320"/>
      <c r="AX24" s="63"/>
      <c r="AY24" s="63"/>
      <c r="AZ24" s="320">
        <v>131</v>
      </c>
      <c r="BA24" s="63">
        <v>131</v>
      </c>
      <c r="BB24" s="320"/>
      <c r="BC24" s="63"/>
      <c r="BD24" s="320"/>
      <c r="BE24" s="63"/>
      <c r="BF24" s="320">
        <v>10</v>
      </c>
      <c r="BG24" s="321">
        <v>13</v>
      </c>
      <c r="BH24" s="322"/>
      <c r="BI24" s="63"/>
      <c r="BJ24" s="320"/>
      <c r="BK24" s="63"/>
      <c r="BL24" s="320"/>
      <c r="BM24" s="63"/>
      <c r="BN24" s="320"/>
      <c r="BO24" s="63"/>
      <c r="BP24" s="320"/>
      <c r="BQ24" s="63"/>
      <c r="BR24" s="320">
        <v>7986061</v>
      </c>
      <c r="BS24" s="61">
        <v>8494815</v>
      </c>
      <c r="BT24" s="316">
        <f t="shared" si="3"/>
        <v>0</v>
      </c>
      <c r="BU24" s="317">
        <f t="shared" si="4"/>
        <v>0</v>
      </c>
      <c r="BV24" s="318">
        <f t="shared" si="5"/>
        <v>0</v>
      </c>
      <c r="BW24" s="317">
        <f t="shared" si="6"/>
        <v>0</v>
      </c>
      <c r="BX24" s="318">
        <f t="shared" si="7"/>
        <v>0</v>
      </c>
      <c r="BY24" s="317">
        <f t="shared" si="8"/>
        <v>0</v>
      </c>
      <c r="BZ24" s="318">
        <f t="shared" si="9"/>
        <v>0</v>
      </c>
      <c r="CA24" s="317">
        <f t="shared" si="10"/>
        <v>0</v>
      </c>
      <c r="CB24" s="318">
        <f t="shared" si="11"/>
        <v>0</v>
      </c>
      <c r="CC24" s="317">
        <f t="shared" si="12"/>
        <v>0</v>
      </c>
      <c r="CD24" s="318">
        <f t="shared" si="13"/>
        <v>1299</v>
      </c>
      <c r="CE24" s="317">
        <f t="shared" si="14"/>
        <v>1335</v>
      </c>
      <c r="CF24" s="316">
        <f t="shared" si="15"/>
        <v>0</v>
      </c>
      <c r="CG24" s="317">
        <f t="shared" si="16"/>
        <v>0</v>
      </c>
      <c r="CH24" s="318">
        <f t="shared" si="17"/>
        <v>0</v>
      </c>
      <c r="CI24" s="317">
        <f t="shared" si="18"/>
        <v>0</v>
      </c>
      <c r="CJ24" s="318">
        <f t="shared" si="19"/>
        <v>0</v>
      </c>
      <c r="CK24" s="317">
        <f t="shared" si="20"/>
        <v>0</v>
      </c>
      <c r="CL24" s="318">
        <f t="shared" si="21"/>
        <v>0</v>
      </c>
      <c r="CM24" s="317">
        <f t="shared" si="22"/>
        <v>0</v>
      </c>
      <c r="CN24" s="318">
        <f t="shared" si="23"/>
        <v>0</v>
      </c>
      <c r="CO24" s="317">
        <f t="shared" si="24"/>
        <v>0</v>
      </c>
      <c r="CP24" s="318">
        <f t="shared" si="25"/>
        <v>6147.8529638183218</v>
      </c>
      <c r="CQ24" s="317">
        <f t="shared" si="26"/>
        <v>6363.1573033707864</v>
      </c>
      <c r="CR24" s="316">
        <f t="shared" si="27"/>
        <v>0</v>
      </c>
      <c r="CS24" s="317">
        <f t="shared" si="28"/>
        <v>0</v>
      </c>
      <c r="CT24" s="318">
        <f t="shared" si="29"/>
        <v>0</v>
      </c>
      <c r="CU24" s="317">
        <f t="shared" si="30"/>
        <v>0</v>
      </c>
      <c r="CV24" s="318">
        <f t="shared" si="31"/>
        <v>0</v>
      </c>
      <c r="CW24" s="317">
        <f t="shared" si="32"/>
        <v>0</v>
      </c>
      <c r="CX24" s="318">
        <f t="shared" si="33"/>
        <v>0</v>
      </c>
      <c r="CY24" s="317">
        <f t="shared" si="34"/>
        <v>0</v>
      </c>
      <c r="CZ24" s="318">
        <f t="shared" si="35"/>
        <v>0</v>
      </c>
      <c r="DA24" s="317">
        <f t="shared" si="36"/>
        <v>0</v>
      </c>
      <c r="DB24" s="318">
        <f t="shared" si="37"/>
        <v>55330.676674364899</v>
      </c>
      <c r="DC24" s="317">
        <f t="shared" si="38"/>
        <v>57268.415730337074</v>
      </c>
      <c r="DD24" s="318">
        <f t="shared" si="39"/>
        <v>55330.676674364899</v>
      </c>
      <c r="DE24" s="317">
        <f t="shared" si="40"/>
        <v>57268.415730337074</v>
      </c>
      <c r="DF24" s="316">
        <f t="shared" si="41"/>
        <v>0</v>
      </c>
      <c r="DG24" s="317">
        <f t="shared" si="42"/>
        <v>0</v>
      </c>
      <c r="DH24" s="318">
        <f t="shared" si="43"/>
        <v>0</v>
      </c>
      <c r="DI24" s="317">
        <f t="shared" si="44"/>
        <v>0</v>
      </c>
      <c r="DJ24" s="318">
        <f t="shared" si="45"/>
        <v>0</v>
      </c>
      <c r="DK24" s="317">
        <f t="shared" si="46"/>
        <v>0</v>
      </c>
      <c r="DL24" s="318">
        <f t="shared" si="47"/>
        <v>0</v>
      </c>
      <c r="DM24" s="317">
        <f t="shared" si="48"/>
        <v>0</v>
      </c>
      <c r="DN24" s="318">
        <f t="shared" si="49"/>
        <v>0</v>
      </c>
      <c r="DO24" s="317">
        <f t="shared" si="50"/>
        <v>0</v>
      </c>
      <c r="DP24" s="318">
        <f t="shared" si="51"/>
        <v>141</v>
      </c>
      <c r="DQ24" s="317">
        <f t="shared" si="52"/>
        <v>144</v>
      </c>
      <c r="DR24" s="318">
        <f t="shared" si="53"/>
        <v>141</v>
      </c>
      <c r="DS24" s="317">
        <f t="shared" si="54"/>
        <v>144</v>
      </c>
      <c r="DT24" s="316">
        <f t="shared" si="55"/>
        <v>0</v>
      </c>
      <c r="DU24" s="317">
        <f t="shared" si="56"/>
        <v>0</v>
      </c>
      <c r="DV24" s="318">
        <f t="shared" si="57"/>
        <v>0</v>
      </c>
      <c r="DW24" s="317">
        <f t="shared" si="58"/>
        <v>0</v>
      </c>
      <c r="DX24" s="318">
        <f t="shared" si="59"/>
        <v>0</v>
      </c>
      <c r="DY24" s="317">
        <f t="shared" si="60"/>
        <v>0</v>
      </c>
      <c r="DZ24" s="318">
        <f t="shared" si="61"/>
        <v>0</v>
      </c>
      <c r="EA24" s="317">
        <f t="shared" si="62"/>
        <v>0</v>
      </c>
      <c r="EB24" s="318">
        <f t="shared" si="63"/>
        <v>0</v>
      </c>
      <c r="EC24" s="317">
        <f t="shared" si="64"/>
        <v>0</v>
      </c>
      <c r="ED24" s="318">
        <f t="shared" si="65"/>
        <v>7801625.411085451</v>
      </c>
      <c r="EE24" s="317">
        <f t="shared" si="66"/>
        <v>8246651.8651685389</v>
      </c>
      <c r="EF24" s="318">
        <f t="shared" si="67"/>
        <v>7801625.411085451</v>
      </c>
      <c r="EG24" s="317">
        <f t="shared" si="68"/>
        <v>8246651.8651685389</v>
      </c>
    </row>
    <row r="25" spans="1:137" s="319" customFormat="1" ht="15">
      <c r="A25" s="309" t="s">
        <v>904</v>
      </c>
      <c r="B25" s="310" t="s">
        <v>922</v>
      </c>
      <c r="C25" s="302"/>
      <c r="D25" s="327">
        <v>101514</v>
      </c>
      <c r="E25" s="327">
        <v>8</v>
      </c>
      <c r="F25" s="63"/>
      <c r="G25" s="320"/>
      <c r="H25" s="63"/>
      <c r="I25" s="320"/>
      <c r="J25" s="63"/>
      <c r="K25" s="320"/>
      <c r="L25" s="63"/>
      <c r="M25" s="320"/>
      <c r="N25" s="63"/>
      <c r="O25" s="63"/>
      <c r="P25" s="320"/>
      <c r="Q25" s="63"/>
      <c r="R25" s="320"/>
      <c r="S25" s="63"/>
      <c r="T25" s="320"/>
      <c r="U25" s="63"/>
      <c r="V25" s="320"/>
      <c r="W25" s="63"/>
      <c r="X25" s="63"/>
      <c r="Y25" s="320"/>
      <c r="Z25" s="63"/>
      <c r="AA25" s="320"/>
      <c r="AB25" s="63"/>
      <c r="AC25" s="320"/>
      <c r="AD25" s="63"/>
      <c r="AE25" s="320"/>
      <c r="AF25" s="63"/>
      <c r="AG25" s="63"/>
      <c r="AH25" s="320"/>
      <c r="AI25" s="63"/>
      <c r="AJ25" s="320"/>
      <c r="AK25" s="63"/>
      <c r="AL25" s="320"/>
      <c r="AM25" s="63"/>
      <c r="AN25" s="320"/>
      <c r="AO25" s="63"/>
      <c r="AP25" s="63"/>
      <c r="AQ25" s="320"/>
      <c r="AR25" s="63"/>
      <c r="AS25" s="320"/>
      <c r="AT25" s="63"/>
      <c r="AU25" s="320"/>
      <c r="AV25" s="63"/>
      <c r="AW25" s="320"/>
      <c r="AX25" s="63"/>
      <c r="AY25" s="63"/>
      <c r="AZ25" s="320">
        <v>144</v>
      </c>
      <c r="BA25" s="63">
        <v>142</v>
      </c>
      <c r="BB25" s="320"/>
      <c r="BC25" s="63"/>
      <c r="BD25" s="320"/>
      <c r="BE25" s="63"/>
      <c r="BF25" s="320">
        <v>0</v>
      </c>
      <c r="BG25" s="321">
        <v>0</v>
      </c>
      <c r="BH25" s="322"/>
      <c r="BI25" s="63"/>
      <c r="BJ25" s="320"/>
      <c r="BK25" s="63"/>
      <c r="BL25" s="320"/>
      <c r="BM25" s="63"/>
      <c r="BN25" s="320"/>
      <c r="BO25" s="63"/>
      <c r="BP25" s="320"/>
      <c r="BQ25" s="63"/>
      <c r="BR25" s="320">
        <v>7978492</v>
      </c>
      <c r="BS25" s="61">
        <v>8083210</v>
      </c>
      <c r="BT25" s="316">
        <f t="shared" si="3"/>
        <v>0</v>
      </c>
      <c r="BU25" s="317">
        <f t="shared" si="4"/>
        <v>0</v>
      </c>
      <c r="BV25" s="318">
        <f t="shared" si="5"/>
        <v>0</v>
      </c>
      <c r="BW25" s="317">
        <f t="shared" si="6"/>
        <v>0</v>
      </c>
      <c r="BX25" s="318">
        <f t="shared" si="7"/>
        <v>0</v>
      </c>
      <c r="BY25" s="317">
        <f t="shared" si="8"/>
        <v>0</v>
      </c>
      <c r="BZ25" s="318">
        <f t="shared" si="9"/>
        <v>0</v>
      </c>
      <c r="CA25" s="317">
        <f t="shared" si="10"/>
        <v>0</v>
      </c>
      <c r="CB25" s="318">
        <f t="shared" si="11"/>
        <v>0</v>
      </c>
      <c r="CC25" s="317">
        <f t="shared" si="12"/>
        <v>0</v>
      </c>
      <c r="CD25" s="318">
        <f t="shared" si="13"/>
        <v>1296</v>
      </c>
      <c r="CE25" s="317">
        <f t="shared" si="14"/>
        <v>1278</v>
      </c>
      <c r="CF25" s="316">
        <f t="shared" si="15"/>
        <v>0</v>
      </c>
      <c r="CG25" s="317">
        <f t="shared" si="16"/>
        <v>0</v>
      </c>
      <c r="CH25" s="318">
        <f t="shared" si="17"/>
        <v>0</v>
      </c>
      <c r="CI25" s="317">
        <f t="shared" si="18"/>
        <v>0</v>
      </c>
      <c r="CJ25" s="318">
        <f t="shared" si="19"/>
        <v>0</v>
      </c>
      <c r="CK25" s="317">
        <f t="shared" si="20"/>
        <v>0</v>
      </c>
      <c r="CL25" s="318">
        <f t="shared" si="21"/>
        <v>0</v>
      </c>
      <c r="CM25" s="317">
        <f t="shared" si="22"/>
        <v>0</v>
      </c>
      <c r="CN25" s="318">
        <f t="shared" si="23"/>
        <v>0</v>
      </c>
      <c r="CO25" s="317">
        <f t="shared" si="24"/>
        <v>0</v>
      </c>
      <c r="CP25" s="318">
        <f t="shared" si="25"/>
        <v>6156.2438271604942</v>
      </c>
      <c r="CQ25" s="317">
        <f t="shared" si="26"/>
        <v>6324.8904538341158</v>
      </c>
      <c r="CR25" s="316">
        <f t="shared" si="27"/>
        <v>0</v>
      </c>
      <c r="CS25" s="317">
        <f t="shared" si="28"/>
        <v>0</v>
      </c>
      <c r="CT25" s="318">
        <f t="shared" si="29"/>
        <v>0</v>
      </c>
      <c r="CU25" s="317">
        <f t="shared" si="30"/>
        <v>0</v>
      </c>
      <c r="CV25" s="318">
        <f t="shared" si="31"/>
        <v>0</v>
      </c>
      <c r="CW25" s="317">
        <f t="shared" si="32"/>
        <v>0</v>
      </c>
      <c r="CX25" s="318">
        <f t="shared" si="33"/>
        <v>0</v>
      </c>
      <c r="CY25" s="317">
        <f t="shared" si="34"/>
        <v>0</v>
      </c>
      <c r="CZ25" s="318">
        <f t="shared" si="35"/>
        <v>0</v>
      </c>
      <c r="DA25" s="317">
        <f t="shared" si="36"/>
        <v>0</v>
      </c>
      <c r="DB25" s="318">
        <f t="shared" si="37"/>
        <v>55406.194444444445</v>
      </c>
      <c r="DC25" s="317">
        <f t="shared" si="38"/>
        <v>56924.014084507042</v>
      </c>
      <c r="DD25" s="318">
        <f t="shared" si="39"/>
        <v>55406.194444444445</v>
      </c>
      <c r="DE25" s="317">
        <f t="shared" si="40"/>
        <v>56924.014084507042</v>
      </c>
      <c r="DF25" s="316">
        <f t="shared" si="41"/>
        <v>0</v>
      </c>
      <c r="DG25" s="317">
        <f t="shared" si="42"/>
        <v>0</v>
      </c>
      <c r="DH25" s="318">
        <f t="shared" si="43"/>
        <v>0</v>
      </c>
      <c r="DI25" s="317">
        <f t="shared" si="44"/>
        <v>0</v>
      </c>
      <c r="DJ25" s="318">
        <f t="shared" si="45"/>
        <v>0</v>
      </c>
      <c r="DK25" s="317">
        <f t="shared" si="46"/>
        <v>0</v>
      </c>
      <c r="DL25" s="318">
        <f t="shared" si="47"/>
        <v>0</v>
      </c>
      <c r="DM25" s="317">
        <f t="shared" si="48"/>
        <v>0</v>
      </c>
      <c r="DN25" s="318">
        <f t="shared" si="49"/>
        <v>0</v>
      </c>
      <c r="DO25" s="317">
        <f t="shared" si="50"/>
        <v>0</v>
      </c>
      <c r="DP25" s="318">
        <f t="shared" si="51"/>
        <v>144</v>
      </c>
      <c r="DQ25" s="317">
        <f t="shared" si="52"/>
        <v>142</v>
      </c>
      <c r="DR25" s="318">
        <f t="shared" si="53"/>
        <v>144</v>
      </c>
      <c r="DS25" s="317">
        <f t="shared" si="54"/>
        <v>142</v>
      </c>
      <c r="DT25" s="316">
        <f t="shared" si="55"/>
        <v>0</v>
      </c>
      <c r="DU25" s="317">
        <f t="shared" si="56"/>
        <v>0</v>
      </c>
      <c r="DV25" s="318">
        <f t="shared" si="57"/>
        <v>0</v>
      </c>
      <c r="DW25" s="317">
        <f t="shared" si="58"/>
        <v>0</v>
      </c>
      <c r="DX25" s="318">
        <f t="shared" si="59"/>
        <v>0</v>
      </c>
      <c r="DY25" s="317">
        <f t="shared" si="60"/>
        <v>0</v>
      </c>
      <c r="DZ25" s="318">
        <f t="shared" si="61"/>
        <v>0</v>
      </c>
      <c r="EA25" s="317">
        <f t="shared" si="62"/>
        <v>0</v>
      </c>
      <c r="EB25" s="318">
        <f t="shared" si="63"/>
        <v>0</v>
      </c>
      <c r="EC25" s="317">
        <f t="shared" si="64"/>
        <v>0</v>
      </c>
      <c r="ED25" s="318">
        <f t="shared" si="65"/>
        <v>7978492</v>
      </c>
      <c r="EE25" s="317">
        <f t="shared" si="66"/>
        <v>8083210</v>
      </c>
      <c r="EF25" s="318">
        <f t="shared" si="67"/>
        <v>7978492</v>
      </c>
      <c r="EG25" s="317">
        <f t="shared" si="68"/>
        <v>8083210</v>
      </c>
    </row>
    <row r="26" spans="1:137" s="319" customFormat="1" ht="15">
      <c r="A26" s="329" t="s">
        <v>904</v>
      </c>
      <c r="B26" s="310" t="s">
        <v>923</v>
      </c>
      <c r="C26" s="302"/>
      <c r="D26" s="327">
        <v>102429</v>
      </c>
      <c r="E26" s="327">
        <v>9</v>
      </c>
      <c r="F26" s="63"/>
      <c r="G26" s="320"/>
      <c r="H26" s="63"/>
      <c r="I26" s="320"/>
      <c r="J26" s="63"/>
      <c r="K26" s="320"/>
      <c r="L26" s="63"/>
      <c r="M26" s="320"/>
      <c r="N26" s="63"/>
      <c r="O26" s="63"/>
      <c r="P26" s="320"/>
      <c r="Q26" s="63"/>
      <c r="R26" s="320"/>
      <c r="S26" s="63"/>
      <c r="T26" s="320"/>
      <c r="U26" s="63"/>
      <c r="V26" s="320"/>
      <c r="W26" s="63"/>
      <c r="X26" s="63"/>
      <c r="Y26" s="320"/>
      <c r="Z26" s="63"/>
      <c r="AA26" s="320"/>
      <c r="AB26" s="63"/>
      <c r="AC26" s="320"/>
      <c r="AD26" s="63"/>
      <c r="AE26" s="320"/>
      <c r="AF26" s="63"/>
      <c r="AG26" s="63"/>
      <c r="AH26" s="320"/>
      <c r="AI26" s="63"/>
      <c r="AJ26" s="320"/>
      <c r="AK26" s="63"/>
      <c r="AL26" s="320"/>
      <c r="AM26" s="63"/>
      <c r="AN26" s="320"/>
      <c r="AO26" s="63"/>
      <c r="AP26" s="63"/>
      <c r="AQ26" s="320"/>
      <c r="AR26" s="63"/>
      <c r="AS26" s="320"/>
      <c r="AT26" s="63"/>
      <c r="AU26" s="320"/>
      <c r="AV26" s="63"/>
      <c r="AW26" s="320"/>
      <c r="AX26" s="63"/>
      <c r="AY26" s="63"/>
      <c r="AZ26" s="320">
        <v>0</v>
      </c>
      <c r="BA26" s="63">
        <v>115</v>
      </c>
      <c r="BB26" s="320"/>
      <c r="BC26" s="63"/>
      <c r="BD26" s="320"/>
      <c r="BE26" s="63"/>
      <c r="BF26" s="320">
        <v>114</v>
      </c>
      <c r="BG26" s="321">
        <v>2</v>
      </c>
      <c r="BH26" s="322"/>
      <c r="BI26" s="63"/>
      <c r="BJ26" s="320"/>
      <c r="BK26" s="63"/>
      <c r="BL26" s="320"/>
      <c r="BM26" s="63"/>
      <c r="BN26" s="320"/>
      <c r="BO26" s="63"/>
      <c r="BP26" s="320"/>
      <c r="BQ26" s="63"/>
      <c r="BR26" s="320">
        <v>6290236</v>
      </c>
      <c r="BS26" s="61">
        <v>6638348</v>
      </c>
      <c r="BT26" s="316">
        <f t="shared" si="3"/>
        <v>0</v>
      </c>
      <c r="BU26" s="317">
        <f t="shared" si="4"/>
        <v>0</v>
      </c>
      <c r="BV26" s="318">
        <f t="shared" si="5"/>
        <v>0</v>
      </c>
      <c r="BW26" s="317">
        <f t="shared" si="6"/>
        <v>0</v>
      </c>
      <c r="BX26" s="318">
        <f t="shared" si="7"/>
        <v>0</v>
      </c>
      <c r="BY26" s="317">
        <f t="shared" si="8"/>
        <v>0</v>
      </c>
      <c r="BZ26" s="318">
        <f t="shared" si="9"/>
        <v>0</v>
      </c>
      <c r="CA26" s="317">
        <f t="shared" si="10"/>
        <v>0</v>
      </c>
      <c r="CB26" s="318">
        <f t="shared" si="11"/>
        <v>0</v>
      </c>
      <c r="CC26" s="317">
        <f t="shared" si="12"/>
        <v>0</v>
      </c>
      <c r="CD26" s="318">
        <f t="shared" si="13"/>
        <v>1368</v>
      </c>
      <c r="CE26" s="317">
        <f t="shared" si="14"/>
        <v>1059</v>
      </c>
      <c r="CF26" s="316">
        <f t="shared" si="15"/>
        <v>0</v>
      </c>
      <c r="CG26" s="317">
        <f t="shared" si="16"/>
        <v>0</v>
      </c>
      <c r="CH26" s="318">
        <f t="shared" si="17"/>
        <v>0</v>
      </c>
      <c r="CI26" s="317">
        <f t="shared" si="18"/>
        <v>0</v>
      </c>
      <c r="CJ26" s="318">
        <f t="shared" si="19"/>
        <v>0</v>
      </c>
      <c r="CK26" s="317">
        <f t="shared" si="20"/>
        <v>0</v>
      </c>
      <c r="CL26" s="318">
        <f t="shared" si="21"/>
        <v>0</v>
      </c>
      <c r="CM26" s="317">
        <f t="shared" si="22"/>
        <v>0</v>
      </c>
      <c r="CN26" s="318">
        <f t="shared" si="23"/>
        <v>0</v>
      </c>
      <c r="CO26" s="317">
        <f t="shared" si="24"/>
        <v>0</v>
      </c>
      <c r="CP26" s="318">
        <f t="shared" si="25"/>
        <v>4598.125730994152</v>
      </c>
      <c r="CQ26" s="317">
        <f t="shared" si="26"/>
        <v>6268.5061378659111</v>
      </c>
      <c r="CR26" s="316">
        <f t="shared" si="27"/>
        <v>0</v>
      </c>
      <c r="CS26" s="317">
        <f t="shared" si="28"/>
        <v>0</v>
      </c>
      <c r="CT26" s="318">
        <f t="shared" si="29"/>
        <v>0</v>
      </c>
      <c r="CU26" s="317">
        <f t="shared" si="30"/>
        <v>0</v>
      </c>
      <c r="CV26" s="318">
        <f t="shared" si="31"/>
        <v>0</v>
      </c>
      <c r="CW26" s="317">
        <f t="shared" si="32"/>
        <v>0</v>
      </c>
      <c r="CX26" s="318">
        <f t="shared" si="33"/>
        <v>0</v>
      </c>
      <c r="CY26" s="317">
        <f t="shared" si="34"/>
        <v>0</v>
      </c>
      <c r="CZ26" s="318">
        <f t="shared" si="35"/>
        <v>0</v>
      </c>
      <c r="DA26" s="317">
        <f t="shared" si="36"/>
        <v>0</v>
      </c>
      <c r="DB26" s="318">
        <f t="shared" si="37"/>
        <v>41383.131578947367</v>
      </c>
      <c r="DC26" s="317">
        <f t="shared" si="38"/>
        <v>56416.555240793197</v>
      </c>
      <c r="DD26" s="318">
        <f t="shared" si="39"/>
        <v>41383.131578947367</v>
      </c>
      <c r="DE26" s="317">
        <f t="shared" si="40"/>
        <v>56416.55524079319</v>
      </c>
      <c r="DF26" s="316">
        <f t="shared" si="41"/>
        <v>0</v>
      </c>
      <c r="DG26" s="317">
        <f t="shared" si="42"/>
        <v>0</v>
      </c>
      <c r="DH26" s="318">
        <f t="shared" si="43"/>
        <v>0</v>
      </c>
      <c r="DI26" s="317">
        <f t="shared" si="44"/>
        <v>0</v>
      </c>
      <c r="DJ26" s="318">
        <f t="shared" si="45"/>
        <v>0</v>
      </c>
      <c r="DK26" s="317">
        <f t="shared" si="46"/>
        <v>0</v>
      </c>
      <c r="DL26" s="318">
        <f t="shared" si="47"/>
        <v>0</v>
      </c>
      <c r="DM26" s="317">
        <f t="shared" si="48"/>
        <v>0</v>
      </c>
      <c r="DN26" s="318">
        <f t="shared" si="49"/>
        <v>0</v>
      </c>
      <c r="DO26" s="317">
        <f t="shared" si="50"/>
        <v>0</v>
      </c>
      <c r="DP26" s="318">
        <f t="shared" si="51"/>
        <v>114</v>
      </c>
      <c r="DQ26" s="317">
        <f t="shared" si="52"/>
        <v>117</v>
      </c>
      <c r="DR26" s="318">
        <f t="shared" si="53"/>
        <v>114</v>
      </c>
      <c r="DS26" s="317">
        <f t="shared" si="54"/>
        <v>117</v>
      </c>
      <c r="DT26" s="316">
        <f t="shared" si="55"/>
        <v>0</v>
      </c>
      <c r="DU26" s="317">
        <f t="shared" si="56"/>
        <v>0</v>
      </c>
      <c r="DV26" s="318">
        <f t="shared" si="57"/>
        <v>0</v>
      </c>
      <c r="DW26" s="317">
        <f t="shared" si="58"/>
        <v>0</v>
      </c>
      <c r="DX26" s="318">
        <f t="shared" si="59"/>
        <v>0</v>
      </c>
      <c r="DY26" s="317">
        <f t="shared" si="60"/>
        <v>0</v>
      </c>
      <c r="DZ26" s="318">
        <f t="shared" si="61"/>
        <v>0</v>
      </c>
      <c r="EA26" s="317">
        <f t="shared" si="62"/>
        <v>0</v>
      </c>
      <c r="EB26" s="318">
        <f t="shared" si="63"/>
        <v>0</v>
      </c>
      <c r="EC26" s="317">
        <f t="shared" si="64"/>
        <v>0</v>
      </c>
      <c r="ED26" s="318">
        <f t="shared" si="65"/>
        <v>4717677</v>
      </c>
      <c r="EE26" s="317">
        <f t="shared" si="66"/>
        <v>6600736.9631728036</v>
      </c>
      <c r="EF26" s="318">
        <f t="shared" si="67"/>
        <v>4717677</v>
      </c>
      <c r="EG26" s="317">
        <f t="shared" si="68"/>
        <v>6600736.9631728036</v>
      </c>
    </row>
    <row r="27" spans="1:137" s="319" customFormat="1" ht="15">
      <c r="A27" s="309" t="s">
        <v>904</v>
      </c>
      <c r="B27" s="330" t="s">
        <v>924</v>
      </c>
      <c r="C27" s="334" t="s">
        <v>882</v>
      </c>
      <c r="D27" s="327">
        <v>102030</v>
      </c>
      <c r="E27" s="335">
        <v>10</v>
      </c>
      <c r="F27" s="63"/>
      <c r="G27" s="320"/>
      <c r="H27" s="63"/>
      <c r="I27" s="320"/>
      <c r="J27" s="63"/>
      <c r="K27" s="320"/>
      <c r="L27" s="63"/>
      <c r="M27" s="320"/>
      <c r="N27" s="63"/>
      <c r="O27" s="63"/>
      <c r="P27" s="320"/>
      <c r="Q27" s="63"/>
      <c r="R27" s="320"/>
      <c r="S27" s="63"/>
      <c r="T27" s="320"/>
      <c r="U27" s="63"/>
      <c r="V27" s="320"/>
      <c r="W27" s="63"/>
      <c r="X27" s="63"/>
      <c r="Y27" s="320"/>
      <c r="Z27" s="63"/>
      <c r="AA27" s="320"/>
      <c r="AB27" s="63"/>
      <c r="AC27" s="320"/>
      <c r="AD27" s="63"/>
      <c r="AE27" s="320"/>
      <c r="AF27" s="63"/>
      <c r="AG27" s="63"/>
      <c r="AH27" s="320"/>
      <c r="AI27" s="63"/>
      <c r="AJ27" s="320"/>
      <c r="AK27" s="63"/>
      <c r="AL27" s="320"/>
      <c r="AM27" s="63"/>
      <c r="AN27" s="320"/>
      <c r="AO27" s="63"/>
      <c r="AP27" s="63"/>
      <c r="AQ27" s="320"/>
      <c r="AR27" s="63"/>
      <c r="AS27" s="320"/>
      <c r="AT27" s="63"/>
      <c r="AU27" s="320"/>
      <c r="AV27" s="63"/>
      <c r="AW27" s="320"/>
      <c r="AX27" s="63"/>
      <c r="AY27" s="63"/>
      <c r="AZ27" s="320">
        <v>85</v>
      </c>
      <c r="BA27" s="63">
        <v>60</v>
      </c>
      <c r="BB27" s="320"/>
      <c r="BC27" s="63"/>
      <c r="BD27" s="320"/>
      <c r="BE27" s="63"/>
      <c r="BF27" s="320">
        <v>1</v>
      </c>
      <c r="BG27" s="321">
        <v>14</v>
      </c>
      <c r="BH27" s="322"/>
      <c r="BI27" s="63"/>
      <c r="BJ27" s="320"/>
      <c r="BK27" s="63"/>
      <c r="BL27" s="320"/>
      <c r="BM27" s="63"/>
      <c r="BN27" s="320"/>
      <c r="BO27" s="63"/>
      <c r="BP27" s="320"/>
      <c r="BQ27" s="63"/>
      <c r="BR27" s="320">
        <v>4738287</v>
      </c>
      <c r="BS27" s="61">
        <v>4250607</v>
      </c>
      <c r="BT27" s="316">
        <f t="shared" si="3"/>
        <v>0</v>
      </c>
      <c r="BU27" s="317">
        <f t="shared" si="4"/>
        <v>0</v>
      </c>
      <c r="BV27" s="318">
        <f t="shared" si="5"/>
        <v>0</v>
      </c>
      <c r="BW27" s="317">
        <f t="shared" si="6"/>
        <v>0</v>
      </c>
      <c r="BX27" s="318">
        <f t="shared" si="7"/>
        <v>0</v>
      </c>
      <c r="BY27" s="317">
        <f t="shared" si="8"/>
        <v>0</v>
      </c>
      <c r="BZ27" s="318">
        <f t="shared" si="9"/>
        <v>0</v>
      </c>
      <c r="CA27" s="317">
        <f t="shared" si="10"/>
        <v>0</v>
      </c>
      <c r="CB27" s="318">
        <f t="shared" si="11"/>
        <v>0</v>
      </c>
      <c r="CC27" s="317">
        <f t="shared" si="12"/>
        <v>0</v>
      </c>
      <c r="CD27" s="318">
        <f t="shared" si="13"/>
        <v>777</v>
      </c>
      <c r="CE27" s="317">
        <f t="shared" si="14"/>
        <v>708</v>
      </c>
      <c r="CF27" s="316">
        <f t="shared" si="15"/>
        <v>0</v>
      </c>
      <c r="CG27" s="317">
        <f t="shared" si="16"/>
        <v>0</v>
      </c>
      <c r="CH27" s="318">
        <f t="shared" si="17"/>
        <v>0</v>
      </c>
      <c r="CI27" s="317">
        <f t="shared" si="18"/>
        <v>0</v>
      </c>
      <c r="CJ27" s="318">
        <f t="shared" si="19"/>
        <v>0</v>
      </c>
      <c r="CK27" s="317">
        <f t="shared" si="20"/>
        <v>0</v>
      </c>
      <c r="CL27" s="318">
        <f t="shared" si="21"/>
        <v>0</v>
      </c>
      <c r="CM27" s="317">
        <f t="shared" si="22"/>
        <v>0</v>
      </c>
      <c r="CN27" s="318">
        <f t="shared" si="23"/>
        <v>0</v>
      </c>
      <c r="CO27" s="317">
        <f t="shared" si="24"/>
        <v>0</v>
      </c>
      <c r="CP27" s="318">
        <f t="shared" si="25"/>
        <v>6098.1814671814673</v>
      </c>
      <c r="CQ27" s="317">
        <f t="shared" si="26"/>
        <v>6003.6822033898306</v>
      </c>
      <c r="CR27" s="316">
        <f t="shared" si="27"/>
        <v>0</v>
      </c>
      <c r="CS27" s="317">
        <f t="shared" si="28"/>
        <v>0</v>
      </c>
      <c r="CT27" s="318">
        <f t="shared" si="29"/>
        <v>0</v>
      </c>
      <c r="CU27" s="317">
        <f t="shared" si="30"/>
        <v>0</v>
      </c>
      <c r="CV27" s="318">
        <f t="shared" si="31"/>
        <v>0</v>
      </c>
      <c r="CW27" s="317">
        <f t="shared" si="32"/>
        <v>0</v>
      </c>
      <c r="CX27" s="318">
        <f t="shared" si="33"/>
        <v>0</v>
      </c>
      <c r="CY27" s="317">
        <f t="shared" si="34"/>
        <v>0</v>
      </c>
      <c r="CZ27" s="318">
        <f t="shared" si="35"/>
        <v>0</v>
      </c>
      <c r="DA27" s="317">
        <f t="shared" si="36"/>
        <v>0</v>
      </c>
      <c r="DB27" s="318">
        <f t="shared" si="37"/>
        <v>54883.633204633203</v>
      </c>
      <c r="DC27" s="317">
        <f t="shared" si="38"/>
        <v>54033.139830508473</v>
      </c>
      <c r="DD27" s="318">
        <f t="shared" si="39"/>
        <v>54883.63320463321</v>
      </c>
      <c r="DE27" s="317">
        <f t="shared" si="40"/>
        <v>54033.139830508473</v>
      </c>
      <c r="DF27" s="316">
        <f t="shared" si="41"/>
        <v>0</v>
      </c>
      <c r="DG27" s="317">
        <f t="shared" si="42"/>
        <v>0</v>
      </c>
      <c r="DH27" s="318">
        <f t="shared" si="43"/>
        <v>0</v>
      </c>
      <c r="DI27" s="317">
        <f t="shared" si="44"/>
        <v>0</v>
      </c>
      <c r="DJ27" s="318">
        <f t="shared" si="45"/>
        <v>0</v>
      </c>
      <c r="DK27" s="317">
        <f t="shared" si="46"/>
        <v>0</v>
      </c>
      <c r="DL27" s="318">
        <f t="shared" si="47"/>
        <v>0</v>
      </c>
      <c r="DM27" s="317">
        <f t="shared" si="48"/>
        <v>0</v>
      </c>
      <c r="DN27" s="318">
        <f t="shared" si="49"/>
        <v>0</v>
      </c>
      <c r="DO27" s="317">
        <f t="shared" si="50"/>
        <v>0</v>
      </c>
      <c r="DP27" s="318">
        <f t="shared" si="51"/>
        <v>86</v>
      </c>
      <c r="DQ27" s="317">
        <f t="shared" si="52"/>
        <v>74</v>
      </c>
      <c r="DR27" s="318">
        <f t="shared" si="53"/>
        <v>86</v>
      </c>
      <c r="DS27" s="317">
        <f t="shared" si="54"/>
        <v>74</v>
      </c>
      <c r="DT27" s="316">
        <f t="shared" si="55"/>
        <v>0</v>
      </c>
      <c r="DU27" s="317">
        <f t="shared" si="56"/>
        <v>0</v>
      </c>
      <c r="DV27" s="318">
        <f t="shared" si="57"/>
        <v>0</v>
      </c>
      <c r="DW27" s="317">
        <f t="shared" si="58"/>
        <v>0</v>
      </c>
      <c r="DX27" s="318">
        <f t="shared" si="59"/>
        <v>0</v>
      </c>
      <c r="DY27" s="317">
        <f t="shared" si="60"/>
        <v>0</v>
      </c>
      <c r="DZ27" s="318">
        <f t="shared" si="61"/>
        <v>0</v>
      </c>
      <c r="EA27" s="317">
        <f t="shared" si="62"/>
        <v>0</v>
      </c>
      <c r="EB27" s="318">
        <f t="shared" si="63"/>
        <v>0</v>
      </c>
      <c r="EC27" s="317">
        <f t="shared" si="64"/>
        <v>0</v>
      </c>
      <c r="ED27" s="318">
        <f t="shared" si="65"/>
        <v>4719992.4555984559</v>
      </c>
      <c r="EE27" s="317">
        <f t="shared" si="66"/>
        <v>3998452.3474576268</v>
      </c>
      <c r="EF27" s="318">
        <f t="shared" si="67"/>
        <v>4719992.4555984559</v>
      </c>
      <c r="EG27" s="317">
        <f t="shared" si="68"/>
        <v>3998452.3474576268</v>
      </c>
    </row>
    <row r="28" spans="1:137" s="319" customFormat="1" ht="15">
      <c r="A28" s="309" t="s">
        <v>904</v>
      </c>
      <c r="B28" s="323" t="s">
        <v>925</v>
      </c>
      <c r="C28" s="302"/>
      <c r="D28" s="327">
        <v>101143</v>
      </c>
      <c r="E28" s="311">
        <v>9</v>
      </c>
      <c r="F28" s="63"/>
      <c r="G28" s="320"/>
      <c r="H28" s="63"/>
      <c r="I28" s="320"/>
      <c r="J28" s="63"/>
      <c r="K28" s="320"/>
      <c r="L28" s="63"/>
      <c r="M28" s="320"/>
      <c r="N28" s="63"/>
      <c r="O28" s="63"/>
      <c r="P28" s="320"/>
      <c r="Q28" s="63"/>
      <c r="R28" s="320"/>
      <c r="S28" s="63"/>
      <c r="T28" s="320"/>
      <c r="U28" s="63"/>
      <c r="V28" s="320"/>
      <c r="W28" s="63"/>
      <c r="X28" s="63"/>
      <c r="Y28" s="320"/>
      <c r="Z28" s="63"/>
      <c r="AA28" s="320"/>
      <c r="AB28" s="63"/>
      <c r="AC28" s="320"/>
      <c r="AD28" s="63"/>
      <c r="AE28" s="320"/>
      <c r="AF28" s="63"/>
      <c r="AG28" s="63"/>
      <c r="AH28" s="320"/>
      <c r="AI28" s="63"/>
      <c r="AJ28" s="320"/>
      <c r="AK28" s="63"/>
      <c r="AL28" s="320"/>
      <c r="AM28" s="63"/>
      <c r="AN28" s="320"/>
      <c r="AO28" s="63"/>
      <c r="AP28" s="63"/>
      <c r="AQ28" s="320"/>
      <c r="AR28" s="63"/>
      <c r="AS28" s="320"/>
      <c r="AT28" s="63"/>
      <c r="AU28" s="320"/>
      <c r="AV28" s="63"/>
      <c r="AW28" s="320"/>
      <c r="AX28" s="63"/>
      <c r="AY28" s="63"/>
      <c r="AZ28" s="320">
        <v>52</v>
      </c>
      <c r="BA28" s="63">
        <v>50</v>
      </c>
      <c r="BB28" s="320"/>
      <c r="BC28" s="63"/>
      <c r="BD28" s="320"/>
      <c r="BE28" s="63"/>
      <c r="BF28" s="320">
        <v>0</v>
      </c>
      <c r="BG28" s="321">
        <v>0</v>
      </c>
      <c r="BH28" s="322"/>
      <c r="BI28" s="63"/>
      <c r="BJ28" s="320"/>
      <c r="BK28" s="63"/>
      <c r="BL28" s="320"/>
      <c r="BM28" s="63"/>
      <c r="BN28" s="320"/>
      <c r="BO28" s="63"/>
      <c r="BP28" s="320"/>
      <c r="BQ28" s="63"/>
      <c r="BR28" s="320">
        <v>2948260</v>
      </c>
      <c r="BS28" s="61">
        <v>2906255</v>
      </c>
      <c r="BT28" s="316">
        <f t="shared" si="3"/>
        <v>0</v>
      </c>
      <c r="BU28" s="317">
        <f t="shared" si="4"/>
        <v>0</v>
      </c>
      <c r="BV28" s="318">
        <f t="shared" si="5"/>
        <v>0</v>
      </c>
      <c r="BW28" s="317">
        <f t="shared" si="6"/>
        <v>0</v>
      </c>
      <c r="BX28" s="318">
        <f t="shared" si="7"/>
        <v>0</v>
      </c>
      <c r="BY28" s="317">
        <f t="shared" si="8"/>
        <v>0</v>
      </c>
      <c r="BZ28" s="318">
        <f t="shared" si="9"/>
        <v>0</v>
      </c>
      <c r="CA28" s="317">
        <f t="shared" si="10"/>
        <v>0</v>
      </c>
      <c r="CB28" s="318">
        <f t="shared" si="11"/>
        <v>0</v>
      </c>
      <c r="CC28" s="317">
        <f t="shared" si="12"/>
        <v>0</v>
      </c>
      <c r="CD28" s="318">
        <f t="shared" si="13"/>
        <v>468</v>
      </c>
      <c r="CE28" s="317">
        <f t="shared" si="14"/>
        <v>450</v>
      </c>
      <c r="CF28" s="316">
        <f t="shared" si="15"/>
        <v>0</v>
      </c>
      <c r="CG28" s="317">
        <f t="shared" si="16"/>
        <v>0</v>
      </c>
      <c r="CH28" s="318">
        <f t="shared" si="17"/>
        <v>0</v>
      </c>
      <c r="CI28" s="317">
        <f t="shared" si="18"/>
        <v>0</v>
      </c>
      <c r="CJ28" s="318">
        <f t="shared" si="19"/>
        <v>0</v>
      </c>
      <c r="CK28" s="317">
        <f t="shared" si="20"/>
        <v>0</v>
      </c>
      <c r="CL28" s="318">
        <f t="shared" si="21"/>
        <v>0</v>
      </c>
      <c r="CM28" s="317">
        <f t="shared" si="22"/>
        <v>0</v>
      </c>
      <c r="CN28" s="318">
        <f t="shared" si="23"/>
        <v>0</v>
      </c>
      <c r="CO28" s="317">
        <f t="shared" si="24"/>
        <v>0</v>
      </c>
      <c r="CP28" s="318">
        <f t="shared" si="25"/>
        <v>6299.7008547008545</v>
      </c>
      <c r="CQ28" s="317">
        <f t="shared" si="26"/>
        <v>6458.3444444444449</v>
      </c>
      <c r="CR28" s="316">
        <f t="shared" si="27"/>
        <v>0</v>
      </c>
      <c r="CS28" s="317">
        <f t="shared" si="28"/>
        <v>0</v>
      </c>
      <c r="CT28" s="318">
        <f t="shared" si="29"/>
        <v>0</v>
      </c>
      <c r="CU28" s="317">
        <f t="shared" si="30"/>
        <v>0</v>
      </c>
      <c r="CV28" s="318">
        <f t="shared" si="31"/>
        <v>0</v>
      </c>
      <c r="CW28" s="317">
        <f t="shared" si="32"/>
        <v>0</v>
      </c>
      <c r="CX28" s="318">
        <f t="shared" si="33"/>
        <v>0</v>
      </c>
      <c r="CY28" s="317">
        <f t="shared" si="34"/>
        <v>0</v>
      </c>
      <c r="CZ28" s="318">
        <f t="shared" si="35"/>
        <v>0</v>
      </c>
      <c r="DA28" s="317">
        <f t="shared" si="36"/>
        <v>0</v>
      </c>
      <c r="DB28" s="318">
        <f t="shared" si="37"/>
        <v>56697.307692307688</v>
      </c>
      <c r="DC28" s="317">
        <f t="shared" si="38"/>
        <v>58125.100000000006</v>
      </c>
      <c r="DD28" s="318">
        <f t="shared" si="39"/>
        <v>56697.307692307695</v>
      </c>
      <c r="DE28" s="317">
        <f t="shared" si="40"/>
        <v>58125.100000000006</v>
      </c>
      <c r="DF28" s="316">
        <f t="shared" si="41"/>
        <v>0</v>
      </c>
      <c r="DG28" s="317">
        <f t="shared" si="42"/>
        <v>0</v>
      </c>
      <c r="DH28" s="318">
        <f t="shared" si="43"/>
        <v>0</v>
      </c>
      <c r="DI28" s="317">
        <f t="shared" si="44"/>
        <v>0</v>
      </c>
      <c r="DJ28" s="318">
        <f t="shared" si="45"/>
        <v>0</v>
      </c>
      <c r="DK28" s="317">
        <f t="shared" si="46"/>
        <v>0</v>
      </c>
      <c r="DL28" s="318">
        <f t="shared" si="47"/>
        <v>0</v>
      </c>
      <c r="DM28" s="317">
        <f t="shared" si="48"/>
        <v>0</v>
      </c>
      <c r="DN28" s="318">
        <f t="shared" si="49"/>
        <v>0</v>
      </c>
      <c r="DO28" s="317">
        <f t="shared" si="50"/>
        <v>0</v>
      </c>
      <c r="DP28" s="318">
        <f t="shared" si="51"/>
        <v>52</v>
      </c>
      <c r="DQ28" s="317">
        <f t="shared" si="52"/>
        <v>50</v>
      </c>
      <c r="DR28" s="318">
        <f t="shared" si="53"/>
        <v>52</v>
      </c>
      <c r="DS28" s="317">
        <f t="shared" si="54"/>
        <v>50</v>
      </c>
      <c r="DT28" s="316">
        <f t="shared" si="55"/>
        <v>0</v>
      </c>
      <c r="DU28" s="317">
        <f t="shared" si="56"/>
        <v>0</v>
      </c>
      <c r="DV28" s="318">
        <f t="shared" si="57"/>
        <v>0</v>
      </c>
      <c r="DW28" s="317">
        <f t="shared" si="58"/>
        <v>0</v>
      </c>
      <c r="DX28" s="318">
        <f t="shared" si="59"/>
        <v>0</v>
      </c>
      <c r="DY28" s="317">
        <f t="shared" si="60"/>
        <v>0</v>
      </c>
      <c r="DZ28" s="318">
        <f t="shared" si="61"/>
        <v>0</v>
      </c>
      <c r="EA28" s="317">
        <f t="shared" si="62"/>
        <v>0</v>
      </c>
      <c r="EB28" s="318">
        <f t="shared" si="63"/>
        <v>0</v>
      </c>
      <c r="EC28" s="317">
        <f t="shared" si="64"/>
        <v>0</v>
      </c>
      <c r="ED28" s="318">
        <f t="shared" si="65"/>
        <v>2948260</v>
      </c>
      <c r="EE28" s="317">
        <f t="shared" si="66"/>
        <v>2906255.0000000005</v>
      </c>
      <c r="EF28" s="318">
        <f t="shared" si="67"/>
        <v>2948260</v>
      </c>
      <c r="EG28" s="317">
        <f t="shared" si="68"/>
        <v>2906255.0000000005</v>
      </c>
    </row>
    <row r="29" spans="1:137" s="319" customFormat="1" ht="15">
      <c r="A29" s="309" t="s">
        <v>904</v>
      </c>
      <c r="B29" s="310" t="s">
        <v>926</v>
      </c>
      <c r="C29" s="302"/>
      <c r="D29" s="327">
        <v>101286</v>
      </c>
      <c r="E29" s="327">
        <v>9</v>
      </c>
      <c r="F29" s="63"/>
      <c r="G29" s="320"/>
      <c r="H29" s="63"/>
      <c r="I29" s="320"/>
      <c r="J29" s="63"/>
      <c r="K29" s="320"/>
      <c r="L29" s="63"/>
      <c r="M29" s="320"/>
      <c r="N29" s="63"/>
      <c r="O29" s="63"/>
      <c r="P29" s="320"/>
      <c r="Q29" s="63"/>
      <c r="R29" s="320"/>
      <c r="S29" s="63"/>
      <c r="T29" s="320"/>
      <c r="U29" s="63"/>
      <c r="V29" s="320"/>
      <c r="W29" s="63"/>
      <c r="X29" s="63"/>
      <c r="Y29" s="320"/>
      <c r="Z29" s="63"/>
      <c r="AA29" s="320"/>
      <c r="AB29" s="63"/>
      <c r="AC29" s="320"/>
      <c r="AD29" s="63"/>
      <c r="AE29" s="320"/>
      <c r="AF29" s="63"/>
      <c r="AG29" s="63"/>
      <c r="AH29" s="320"/>
      <c r="AI29" s="63"/>
      <c r="AJ29" s="320"/>
      <c r="AK29" s="63"/>
      <c r="AL29" s="320"/>
      <c r="AM29" s="63"/>
      <c r="AN29" s="320"/>
      <c r="AO29" s="63"/>
      <c r="AP29" s="63"/>
      <c r="AQ29" s="320"/>
      <c r="AR29" s="63"/>
      <c r="AS29" s="320"/>
      <c r="AT29" s="63"/>
      <c r="AU29" s="320"/>
      <c r="AV29" s="63"/>
      <c r="AW29" s="320"/>
      <c r="AX29" s="63"/>
      <c r="AY29" s="63"/>
      <c r="AZ29" s="320">
        <v>128</v>
      </c>
      <c r="BA29" s="63">
        <v>130</v>
      </c>
      <c r="BB29" s="320"/>
      <c r="BC29" s="63"/>
      <c r="BD29" s="320"/>
      <c r="BE29" s="63"/>
      <c r="BF29" s="320">
        <v>0</v>
      </c>
      <c r="BG29" s="321">
        <v>0</v>
      </c>
      <c r="BH29" s="322"/>
      <c r="BI29" s="63"/>
      <c r="BJ29" s="320"/>
      <c r="BK29" s="63"/>
      <c r="BL29" s="320"/>
      <c r="BM29" s="63"/>
      <c r="BN29" s="320"/>
      <c r="BO29" s="63"/>
      <c r="BP29" s="320"/>
      <c r="BQ29" s="63"/>
      <c r="BR29" s="320">
        <v>6526567</v>
      </c>
      <c r="BS29" s="61">
        <v>6843111</v>
      </c>
      <c r="BT29" s="316">
        <f t="shared" si="3"/>
        <v>0</v>
      </c>
      <c r="BU29" s="317">
        <f t="shared" si="4"/>
        <v>0</v>
      </c>
      <c r="BV29" s="318">
        <f t="shared" si="5"/>
        <v>0</v>
      </c>
      <c r="BW29" s="317">
        <f t="shared" si="6"/>
        <v>0</v>
      </c>
      <c r="BX29" s="318">
        <f t="shared" si="7"/>
        <v>0</v>
      </c>
      <c r="BY29" s="317">
        <f t="shared" si="8"/>
        <v>0</v>
      </c>
      <c r="BZ29" s="318">
        <f t="shared" si="9"/>
        <v>0</v>
      </c>
      <c r="CA29" s="317">
        <f t="shared" si="10"/>
        <v>0</v>
      </c>
      <c r="CB29" s="318">
        <f t="shared" si="11"/>
        <v>0</v>
      </c>
      <c r="CC29" s="317">
        <f t="shared" si="12"/>
        <v>0</v>
      </c>
      <c r="CD29" s="318">
        <f t="shared" si="13"/>
        <v>1152</v>
      </c>
      <c r="CE29" s="317">
        <f t="shared" si="14"/>
        <v>1170</v>
      </c>
      <c r="CF29" s="316">
        <f t="shared" si="15"/>
        <v>0</v>
      </c>
      <c r="CG29" s="317">
        <f t="shared" si="16"/>
        <v>0</v>
      </c>
      <c r="CH29" s="318">
        <f t="shared" si="17"/>
        <v>0</v>
      </c>
      <c r="CI29" s="317">
        <f t="shared" si="18"/>
        <v>0</v>
      </c>
      <c r="CJ29" s="318">
        <f t="shared" si="19"/>
        <v>0</v>
      </c>
      <c r="CK29" s="317">
        <f t="shared" si="20"/>
        <v>0</v>
      </c>
      <c r="CL29" s="318">
        <f t="shared" si="21"/>
        <v>0</v>
      </c>
      <c r="CM29" s="317">
        <f t="shared" si="22"/>
        <v>0</v>
      </c>
      <c r="CN29" s="318">
        <f t="shared" si="23"/>
        <v>0</v>
      </c>
      <c r="CO29" s="317">
        <f t="shared" si="24"/>
        <v>0</v>
      </c>
      <c r="CP29" s="318">
        <f t="shared" si="25"/>
        <v>5665.4227430555557</v>
      </c>
      <c r="CQ29" s="317">
        <f t="shared" si="26"/>
        <v>5848.8128205128205</v>
      </c>
      <c r="CR29" s="316">
        <f t="shared" si="27"/>
        <v>0</v>
      </c>
      <c r="CS29" s="317">
        <f t="shared" si="28"/>
        <v>0</v>
      </c>
      <c r="CT29" s="318">
        <f t="shared" si="29"/>
        <v>0</v>
      </c>
      <c r="CU29" s="317">
        <f t="shared" si="30"/>
        <v>0</v>
      </c>
      <c r="CV29" s="318">
        <f t="shared" si="31"/>
        <v>0</v>
      </c>
      <c r="CW29" s="317">
        <f t="shared" si="32"/>
        <v>0</v>
      </c>
      <c r="CX29" s="318">
        <f t="shared" si="33"/>
        <v>0</v>
      </c>
      <c r="CY29" s="317">
        <f t="shared" si="34"/>
        <v>0</v>
      </c>
      <c r="CZ29" s="318">
        <f t="shared" si="35"/>
        <v>0</v>
      </c>
      <c r="DA29" s="317">
        <f t="shared" si="36"/>
        <v>0</v>
      </c>
      <c r="DB29" s="318">
        <f t="shared" si="37"/>
        <v>50988.8046875</v>
      </c>
      <c r="DC29" s="317">
        <f t="shared" si="38"/>
        <v>52639.315384615387</v>
      </c>
      <c r="DD29" s="318">
        <f t="shared" si="39"/>
        <v>50988.8046875</v>
      </c>
      <c r="DE29" s="317">
        <f t="shared" si="40"/>
        <v>52639.315384615387</v>
      </c>
      <c r="DF29" s="316">
        <f t="shared" si="41"/>
        <v>0</v>
      </c>
      <c r="DG29" s="317">
        <f t="shared" si="42"/>
        <v>0</v>
      </c>
      <c r="DH29" s="318">
        <f t="shared" si="43"/>
        <v>0</v>
      </c>
      <c r="DI29" s="317">
        <f t="shared" si="44"/>
        <v>0</v>
      </c>
      <c r="DJ29" s="318">
        <f t="shared" si="45"/>
        <v>0</v>
      </c>
      <c r="DK29" s="317">
        <f t="shared" si="46"/>
        <v>0</v>
      </c>
      <c r="DL29" s="318">
        <f t="shared" si="47"/>
        <v>0</v>
      </c>
      <c r="DM29" s="317">
        <f t="shared" si="48"/>
        <v>0</v>
      </c>
      <c r="DN29" s="318">
        <f t="shared" si="49"/>
        <v>0</v>
      </c>
      <c r="DO29" s="317">
        <f t="shared" si="50"/>
        <v>0</v>
      </c>
      <c r="DP29" s="318">
        <f t="shared" si="51"/>
        <v>128</v>
      </c>
      <c r="DQ29" s="317">
        <f t="shared" si="52"/>
        <v>130</v>
      </c>
      <c r="DR29" s="318">
        <f t="shared" si="53"/>
        <v>128</v>
      </c>
      <c r="DS29" s="317">
        <f t="shared" si="54"/>
        <v>130</v>
      </c>
      <c r="DT29" s="316">
        <f t="shared" si="55"/>
        <v>0</v>
      </c>
      <c r="DU29" s="317">
        <f t="shared" si="56"/>
        <v>0</v>
      </c>
      <c r="DV29" s="318">
        <f t="shared" si="57"/>
        <v>0</v>
      </c>
      <c r="DW29" s="317">
        <f t="shared" si="58"/>
        <v>0</v>
      </c>
      <c r="DX29" s="318">
        <f t="shared" si="59"/>
        <v>0</v>
      </c>
      <c r="DY29" s="317">
        <f t="shared" si="60"/>
        <v>0</v>
      </c>
      <c r="DZ29" s="318">
        <f t="shared" si="61"/>
        <v>0</v>
      </c>
      <c r="EA29" s="317">
        <f t="shared" si="62"/>
        <v>0</v>
      </c>
      <c r="EB29" s="318">
        <f t="shared" si="63"/>
        <v>0</v>
      </c>
      <c r="EC29" s="317">
        <f t="shared" si="64"/>
        <v>0</v>
      </c>
      <c r="ED29" s="318">
        <f t="shared" si="65"/>
        <v>6526567</v>
      </c>
      <c r="EE29" s="317">
        <f t="shared" si="66"/>
        <v>6843111</v>
      </c>
      <c r="EF29" s="318">
        <f t="shared" si="67"/>
        <v>6526567</v>
      </c>
      <c r="EG29" s="317">
        <f t="shared" si="68"/>
        <v>6843111</v>
      </c>
    </row>
    <row r="30" spans="1:137" s="319" customFormat="1" ht="15">
      <c r="A30" s="309" t="s">
        <v>904</v>
      </c>
      <c r="B30" s="310" t="s">
        <v>927</v>
      </c>
      <c r="C30" s="302"/>
      <c r="D30" s="327">
        <v>101161</v>
      </c>
      <c r="E30" s="327">
        <v>9</v>
      </c>
      <c r="F30" s="63"/>
      <c r="G30" s="320"/>
      <c r="H30" s="63"/>
      <c r="I30" s="320"/>
      <c r="J30" s="63"/>
      <c r="K30" s="320"/>
      <c r="L30" s="63"/>
      <c r="M30" s="320"/>
      <c r="N30" s="63"/>
      <c r="O30" s="63"/>
      <c r="P30" s="320"/>
      <c r="Q30" s="63"/>
      <c r="R30" s="320"/>
      <c r="S30" s="63"/>
      <c r="T30" s="320"/>
      <c r="U30" s="63"/>
      <c r="V30" s="320"/>
      <c r="W30" s="63"/>
      <c r="X30" s="63"/>
      <c r="Y30" s="320"/>
      <c r="Z30" s="63"/>
      <c r="AA30" s="320"/>
      <c r="AB30" s="63"/>
      <c r="AC30" s="320"/>
      <c r="AD30" s="63"/>
      <c r="AE30" s="320"/>
      <c r="AF30" s="63"/>
      <c r="AG30" s="63"/>
      <c r="AH30" s="320"/>
      <c r="AI30" s="63"/>
      <c r="AJ30" s="320"/>
      <c r="AK30" s="63"/>
      <c r="AL30" s="320"/>
      <c r="AM30" s="63"/>
      <c r="AN30" s="320"/>
      <c r="AO30" s="63"/>
      <c r="AP30" s="63"/>
      <c r="AQ30" s="320"/>
      <c r="AR30" s="63"/>
      <c r="AS30" s="320"/>
      <c r="AT30" s="63"/>
      <c r="AU30" s="320"/>
      <c r="AV30" s="63"/>
      <c r="AW30" s="320"/>
      <c r="AX30" s="63"/>
      <c r="AY30" s="63"/>
      <c r="AZ30" s="320">
        <v>74</v>
      </c>
      <c r="BA30" s="63">
        <v>77</v>
      </c>
      <c r="BB30" s="320"/>
      <c r="BC30" s="63"/>
      <c r="BD30" s="320"/>
      <c r="BE30" s="63"/>
      <c r="BF30" s="320">
        <v>16</v>
      </c>
      <c r="BG30" s="321">
        <v>17</v>
      </c>
      <c r="BH30" s="322"/>
      <c r="BI30" s="63"/>
      <c r="BJ30" s="320"/>
      <c r="BK30" s="63"/>
      <c r="BL30" s="320"/>
      <c r="BM30" s="63"/>
      <c r="BN30" s="320"/>
      <c r="BO30" s="63"/>
      <c r="BP30" s="320"/>
      <c r="BQ30" s="63"/>
      <c r="BR30" s="320">
        <v>5137743</v>
      </c>
      <c r="BS30" s="61">
        <v>5620369</v>
      </c>
      <c r="BT30" s="316">
        <f t="shared" si="3"/>
        <v>0</v>
      </c>
      <c r="BU30" s="317">
        <f t="shared" si="4"/>
        <v>0</v>
      </c>
      <c r="BV30" s="318">
        <f t="shared" si="5"/>
        <v>0</v>
      </c>
      <c r="BW30" s="317">
        <f t="shared" si="6"/>
        <v>0</v>
      </c>
      <c r="BX30" s="318">
        <f t="shared" si="7"/>
        <v>0</v>
      </c>
      <c r="BY30" s="317">
        <f t="shared" si="8"/>
        <v>0</v>
      </c>
      <c r="BZ30" s="318">
        <f t="shared" si="9"/>
        <v>0</v>
      </c>
      <c r="CA30" s="317">
        <f t="shared" si="10"/>
        <v>0</v>
      </c>
      <c r="CB30" s="318">
        <f t="shared" si="11"/>
        <v>0</v>
      </c>
      <c r="CC30" s="317">
        <f t="shared" si="12"/>
        <v>0</v>
      </c>
      <c r="CD30" s="318">
        <f t="shared" si="13"/>
        <v>858</v>
      </c>
      <c r="CE30" s="317">
        <f t="shared" si="14"/>
        <v>897</v>
      </c>
      <c r="CF30" s="316">
        <f t="shared" si="15"/>
        <v>0</v>
      </c>
      <c r="CG30" s="317">
        <f t="shared" si="16"/>
        <v>0</v>
      </c>
      <c r="CH30" s="318">
        <f t="shared" si="17"/>
        <v>0</v>
      </c>
      <c r="CI30" s="317">
        <f t="shared" si="18"/>
        <v>0</v>
      </c>
      <c r="CJ30" s="318">
        <f t="shared" si="19"/>
        <v>0</v>
      </c>
      <c r="CK30" s="317">
        <f t="shared" si="20"/>
        <v>0</v>
      </c>
      <c r="CL30" s="318">
        <f t="shared" si="21"/>
        <v>0</v>
      </c>
      <c r="CM30" s="317">
        <f t="shared" si="22"/>
        <v>0</v>
      </c>
      <c r="CN30" s="318">
        <f t="shared" si="23"/>
        <v>0</v>
      </c>
      <c r="CO30" s="317">
        <f t="shared" si="24"/>
        <v>0</v>
      </c>
      <c r="CP30" s="318">
        <f t="shared" si="25"/>
        <v>5988.045454545455</v>
      </c>
      <c r="CQ30" s="317">
        <f t="shared" si="26"/>
        <v>6265.7402452619845</v>
      </c>
      <c r="CR30" s="316">
        <f t="shared" si="27"/>
        <v>0</v>
      </c>
      <c r="CS30" s="317">
        <f t="shared" si="28"/>
        <v>0</v>
      </c>
      <c r="CT30" s="318">
        <f t="shared" si="29"/>
        <v>0</v>
      </c>
      <c r="CU30" s="317">
        <f t="shared" si="30"/>
        <v>0</v>
      </c>
      <c r="CV30" s="318">
        <f t="shared" si="31"/>
        <v>0</v>
      </c>
      <c r="CW30" s="317">
        <f t="shared" si="32"/>
        <v>0</v>
      </c>
      <c r="CX30" s="318">
        <f t="shared" si="33"/>
        <v>0</v>
      </c>
      <c r="CY30" s="317">
        <f t="shared" si="34"/>
        <v>0</v>
      </c>
      <c r="CZ30" s="318">
        <f t="shared" si="35"/>
        <v>0</v>
      </c>
      <c r="DA30" s="317">
        <f t="shared" si="36"/>
        <v>0</v>
      </c>
      <c r="DB30" s="318">
        <f t="shared" si="37"/>
        <v>53892.409090909096</v>
      </c>
      <c r="DC30" s="317">
        <f t="shared" si="38"/>
        <v>56391.662207357862</v>
      </c>
      <c r="DD30" s="318">
        <f t="shared" si="39"/>
        <v>53892.409090909096</v>
      </c>
      <c r="DE30" s="317">
        <f t="shared" si="40"/>
        <v>56391.662207357862</v>
      </c>
      <c r="DF30" s="316">
        <f t="shared" si="41"/>
        <v>0</v>
      </c>
      <c r="DG30" s="317">
        <f t="shared" si="42"/>
        <v>0</v>
      </c>
      <c r="DH30" s="318">
        <f t="shared" si="43"/>
        <v>0</v>
      </c>
      <c r="DI30" s="317">
        <f t="shared" si="44"/>
        <v>0</v>
      </c>
      <c r="DJ30" s="318">
        <f t="shared" si="45"/>
        <v>0</v>
      </c>
      <c r="DK30" s="317">
        <f t="shared" si="46"/>
        <v>0</v>
      </c>
      <c r="DL30" s="318">
        <f t="shared" si="47"/>
        <v>0</v>
      </c>
      <c r="DM30" s="317">
        <f t="shared" si="48"/>
        <v>0</v>
      </c>
      <c r="DN30" s="318">
        <f t="shared" si="49"/>
        <v>0</v>
      </c>
      <c r="DO30" s="317">
        <f t="shared" si="50"/>
        <v>0</v>
      </c>
      <c r="DP30" s="318">
        <f t="shared" si="51"/>
        <v>90</v>
      </c>
      <c r="DQ30" s="317">
        <f t="shared" si="52"/>
        <v>94</v>
      </c>
      <c r="DR30" s="318">
        <f t="shared" si="53"/>
        <v>90</v>
      </c>
      <c r="DS30" s="317">
        <f t="shared" si="54"/>
        <v>94</v>
      </c>
      <c r="DT30" s="316">
        <f t="shared" si="55"/>
        <v>0</v>
      </c>
      <c r="DU30" s="317">
        <f t="shared" si="56"/>
        <v>0</v>
      </c>
      <c r="DV30" s="318">
        <f t="shared" si="57"/>
        <v>0</v>
      </c>
      <c r="DW30" s="317">
        <f t="shared" si="58"/>
        <v>0</v>
      </c>
      <c r="DX30" s="318">
        <f t="shared" si="59"/>
        <v>0</v>
      </c>
      <c r="DY30" s="317">
        <f t="shared" si="60"/>
        <v>0</v>
      </c>
      <c r="DZ30" s="318">
        <f t="shared" si="61"/>
        <v>0</v>
      </c>
      <c r="EA30" s="317">
        <f t="shared" si="62"/>
        <v>0</v>
      </c>
      <c r="EB30" s="318">
        <f t="shared" si="63"/>
        <v>0</v>
      </c>
      <c r="EC30" s="317">
        <f t="shared" si="64"/>
        <v>0</v>
      </c>
      <c r="ED30" s="318">
        <f t="shared" si="65"/>
        <v>4850316.8181818184</v>
      </c>
      <c r="EE30" s="317">
        <f t="shared" si="66"/>
        <v>5300816.2474916391</v>
      </c>
      <c r="EF30" s="318">
        <f t="shared" si="67"/>
        <v>4850316.8181818184</v>
      </c>
      <c r="EG30" s="317">
        <f t="shared" si="68"/>
        <v>5300816.2474916391</v>
      </c>
    </row>
    <row r="31" spans="1:137" s="319" customFormat="1" ht="15">
      <c r="A31" s="309" t="s">
        <v>904</v>
      </c>
      <c r="B31" s="323" t="s">
        <v>928</v>
      </c>
      <c r="C31" s="302"/>
      <c r="D31" s="327">
        <v>101569</v>
      </c>
      <c r="E31" s="327">
        <v>9</v>
      </c>
      <c r="F31" s="63"/>
      <c r="G31" s="320"/>
      <c r="H31" s="63"/>
      <c r="I31" s="320"/>
      <c r="J31" s="63"/>
      <c r="K31" s="320"/>
      <c r="L31" s="63"/>
      <c r="M31" s="320"/>
      <c r="N31" s="63"/>
      <c r="O31" s="63"/>
      <c r="P31" s="320"/>
      <c r="Q31" s="63"/>
      <c r="R31" s="320"/>
      <c r="S31" s="63"/>
      <c r="T31" s="320"/>
      <c r="U31" s="63"/>
      <c r="V31" s="320"/>
      <c r="W31" s="63"/>
      <c r="X31" s="63"/>
      <c r="Y31" s="320"/>
      <c r="Z31" s="63"/>
      <c r="AA31" s="320"/>
      <c r="AB31" s="63"/>
      <c r="AC31" s="320"/>
      <c r="AD31" s="63"/>
      <c r="AE31" s="320"/>
      <c r="AF31" s="63"/>
      <c r="AG31" s="63"/>
      <c r="AH31" s="320"/>
      <c r="AI31" s="63"/>
      <c r="AJ31" s="320"/>
      <c r="AK31" s="63"/>
      <c r="AL31" s="320"/>
      <c r="AM31" s="63"/>
      <c r="AN31" s="320"/>
      <c r="AO31" s="63"/>
      <c r="AP31" s="63"/>
      <c r="AQ31" s="320"/>
      <c r="AR31" s="63"/>
      <c r="AS31" s="320"/>
      <c r="AT31" s="63"/>
      <c r="AU31" s="320"/>
      <c r="AV31" s="63"/>
      <c r="AW31" s="320"/>
      <c r="AX31" s="63"/>
      <c r="AY31" s="63"/>
      <c r="AZ31" s="320">
        <v>84</v>
      </c>
      <c r="BA31" s="63">
        <v>86</v>
      </c>
      <c r="BB31" s="320"/>
      <c r="BC31" s="63"/>
      <c r="BD31" s="320"/>
      <c r="BE31" s="63"/>
      <c r="BF31" s="320">
        <v>0</v>
      </c>
      <c r="BG31" s="321">
        <v>0</v>
      </c>
      <c r="BH31" s="322"/>
      <c r="BI31" s="63"/>
      <c r="BJ31" s="320"/>
      <c r="BK31" s="63"/>
      <c r="BL31" s="320"/>
      <c r="BM31" s="63"/>
      <c r="BN31" s="320"/>
      <c r="BO31" s="63"/>
      <c r="BP31" s="320"/>
      <c r="BQ31" s="63"/>
      <c r="BR31" s="320">
        <v>4379146</v>
      </c>
      <c r="BS31" s="61">
        <v>4617601</v>
      </c>
      <c r="BT31" s="316">
        <f t="shared" si="3"/>
        <v>0</v>
      </c>
      <c r="BU31" s="317">
        <f t="shared" si="4"/>
        <v>0</v>
      </c>
      <c r="BV31" s="318">
        <f t="shared" si="5"/>
        <v>0</v>
      </c>
      <c r="BW31" s="317">
        <f t="shared" si="6"/>
        <v>0</v>
      </c>
      <c r="BX31" s="318">
        <f t="shared" si="7"/>
        <v>0</v>
      </c>
      <c r="BY31" s="317">
        <f t="shared" si="8"/>
        <v>0</v>
      </c>
      <c r="BZ31" s="318">
        <f t="shared" si="9"/>
        <v>0</v>
      </c>
      <c r="CA31" s="317">
        <f t="shared" si="10"/>
        <v>0</v>
      </c>
      <c r="CB31" s="318">
        <f t="shared" si="11"/>
        <v>0</v>
      </c>
      <c r="CC31" s="317">
        <f t="shared" si="12"/>
        <v>0</v>
      </c>
      <c r="CD31" s="318">
        <f t="shared" si="13"/>
        <v>756</v>
      </c>
      <c r="CE31" s="317">
        <f t="shared" si="14"/>
        <v>774</v>
      </c>
      <c r="CF31" s="316">
        <f t="shared" si="15"/>
        <v>0</v>
      </c>
      <c r="CG31" s="317">
        <f t="shared" si="16"/>
        <v>0</v>
      </c>
      <c r="CH31" s="318">
        <f t="shared" si="17"/>
        <v>0</v>
      </c>
      <c r="CI31" s="317">
        <f t="shared" si="18"/>
        <v>0</v>
      </c>
      <c r="CJ31" s="318">
        <f t="shared" si="19"/>
        <v>0</v>
      </c>
      <c r="CK31" s="317">
        <f t="shared" si="20"/>
        <v>0</v>
      </c>
      <c r="CL31" s="318">
        <f t="shared" si="21"/>
        <v>0</v>
      </c>
      <c r="CM31" s="317">
        <f t="shared" si="22"/>
        <v>0</v>
      </c>
      <c r="CN31" s="318">
        <f t="shared" si="23"/>
        <v>0</v>
      </c>
      <c r="CO31" s="317">
        <f t="shared" si="24"/>
        <v>0</v>
      </c>
      <c r="CP31" s="318">
        <f t="shared" si="25"/>
        <v>5792.5211640211637</v>
      </c>
      <c r="CQ31" s="317">
        <f t="shared" si="26"/>
        <v>5965.892764857881</v>
      </c>
      <c r="CR31" s="316">
        <f t="shared" si="27"/>
        <v>0</v>
      </c>
      <c r="CS31" s="317">
        <f t="shared" si="28"/>
        <v>0</v>
      </c>
      <c r="CT31" s="318">
        <f t="shared" si="29"/>
        <v>0</v>
      </c>
      <c r="CU31" s="317">
        <f t="shared" si="30"/>
        <v>0</v>
      </c>
      <c r="CV31" s="318">
        <f t="shared" si="31"/>
        <v>0</v>
      </c>
      <c r="CW31" s="317">
        <f t="shared" si="32"/>
        <v>0</v>
      </c>
      <c r="CX31" s="318">
        <f t="shared" si="33"/>
        <v>0</v>
      </c>
      <c r="CY31" s="317">
        <f t="shared" si="34"/>
        <v>0</v>
      </c>
      <c r="CZ31" s="318">
        <f t="shared" si="35"/>
        <v>0</v>
      </c>
      <c r="DA31" s="317">
        <f t="shared" si="36"/>
        <v>0</v>
      </c>
      <c r="DB31" s="318">
        <f t="shared" si="37"/>
        <v>52132.690476190473</v>
      </c>
      <c r="DC31" s="317">
        <f t="shared" si="38"/>
        <v>53693.034883720931</v>
      </c>
      <c r="DD31" s="318">
        <f t="shared" si="39"/>
        <v>52132.690476190473</v>
      </c>
      <c r="DE31" s="317">
        <f t="shared" si="40"/>
        <v>53693.034883720931</v>
      </c>
      <c r="DF31" s="316">
        <f t="shared" si="41"/>
        <v>0</v>
      </c>
      <c r="DG31" s="317">
        <f t="shared" si="42"/>
        <v>0</v>
      </c>
      <c r="DH31" s="318">
        <f t="shared" si="43"/>
        <v>0</v>
      </c>
      <c r="DI31" s="317">
        <f t="shared" si="44"/>
        <v>0</v>
      </c>
      <c r="DJ31" s="318">
        <f t="shared" si="45"/>
        <v>0</v>
      </c>
      <c r="DK31" s="317">
        <f t="shared" si="46"/>
        <v>0</v>
      </c>
      <c r="DL31" s="318">
        <f t="shared" si="47"/>
        <v>0</v>
      </c>
      <c r="DM31" s="317">
        <f t="shared" si="48"/>
        <v>0</v>
      </c>
      <c r="DN31" s="318">
        <f t="shared" si="49"/>
        <v>0</v>
      </c>
      <c r="DO31" s="317">
        <f t="shared" si="50"/>
        <v>0</v>
      </c>
      <c r="DP31" s="318">
        <f t="shared" si="51"/>
        <v>84</v>
      </c>
      <c r="DQ31" s="317">
        <f t="shared" si="52"/>
        <v>86</v>
      </c>
      <c r="DR31" s="318">
        <f t="shared" si="53"/>
        <v>84</v>
      </c>
      <c r="DS31" s="317">
        <f t="shared" si="54"/>
        <v>86</v>
      </c>
      <c r="DT31" s="316">
        <f t="shared" si="55"/>
        <v>0</v>
      </c>
      <c r="DU31" s="317">
        <f t="shared" si="56"/>
        <v>0</v>
      </c>
      <c r="DV31" s="318">
        <f t="shared" si="57"/>
        <v>0</v>
      </c>
      <c r="DW31" s="317">
        <f t="shared" si="58"/>
        <v>0</v>
      </c>
      <c r="DX31" s="318">
        <f t="shared" si="59"/>
        <v>0</v>
      </c>
      <c r="DY31" s="317">
        <f t="shared" si="60"/>
        <v>0</v>
      </c>
      <c r="DZ31" s="318">
        <f t="shared" si="61"/>
        <v>0</v>
      </c>
      <c r="EA31" s="317">
        <f t="shared" si="62"/>
        <v>0</v>
      </c>
      <c r="EB31" s="318">
        <f t="shared" si="63"/>
        <v>0</v>
      </c>
      <c r="EC31" s="317">
        <f t="shared" si="64"/>
        <v>0</v>
      </c>
      <c r="ED31" s="318">
        <f t="shared" si="65"/>
        <v>4379146</v>
      </c>
      <c r="EE31" s="317">
        <f t="shared" si="66"/>
        <v>4617601</v>
      </c>
      <c r="EF31" s="318">
        <f t="shared" si="67"/>
        <v>4379146</v>
      </c>
      <c r="EG31" s="317">
        <f t="shared" si="68"/>
        <v>4617601</v>
      </c>
    </row>
    <row r="32" spans="1:137" s="319" customFormat="1" ht="15">
      <c r="A32" s="309" t="s">
        <v>904</v>
      </c>
      <c r="B32" s="331" t="s">
        <v>929</v>
      </c>
      <c r="C32" s="302" t="s">
        <v>883</v>
      </c>
      <c r="D32" s="311">
        <v>101897</v>
      </c>
      <c r="E32" s="311">
        <v>9</v>
      </c>
      <c r="F32" s="63"/>
      <c r="G32" s="320"/>
      <c r="H32" s="63"/>
      <c r="I32" s="320"/>
      <c r="J32" s="63"/>
      <c r="K32" s="320"/>
      <c r="L32" s="63"/>
      <c r="M32" s="320"/>
      <c r="N32" s="63"/>
      <c r="O32" s="63"/>
      <c r="P32" s="320"/>
      <c r="Q32" s="63"/>
      <c r="R32" s="320"/>
      <c r="S32" s="63"/>
      <c r="T32" s="320"/>
      <c r="U32" s="63"/>
      <c r="V32" s="320"/>
      <c r="W32" s="63"/>
      <c r="X32" s="63"/>
      <c r="Y32" s="320"/>
      <c r="Z32" s="63"/>
      <c r="AA32" s="320"/>
      <c r="AB32" s="63"/>
      <c r="AC32" s="320"/>
      <c r="AD32" s="63"/>
      <c r="AE32" s="320"/>
      <c r="AF32" s="63"/>
      <c r="AG32" s="63"/>
      <c r="AH32" s="320"/>
      <c r="AI32" s="63"/>
      <c r="AJ32" s="320"/>
      <c r="AK32" s="63"/>
      <c r="AL32" s="320"/>
      <c r="AM32" s="63"/>
      <c r="AN32" s="320"/>
      <c r="AO32" s="63"/>
      <c r="AP32" s="63"/>
      <c r="AQ32" s="320"/>
      <c r="AR32" s="63"/>
      <c r="AS32" s="320"/>
      <c r="AT32" s="63"/>
      <c r="AU32" s="320"/>
      <c r="AV32" s="63"/>
      <c r="AW32" s="320"/>
      <c r="AX32" s="63"/>
      <c r="AY32" s="63"/>
      <c r="AZ32" s="320">
        <v>46</v>
      </c>
      <c r="BA32" s="63">
        <v>48</v>
      </c>
      <c r="BB32" s="320"/>
      <c r="BC32" s="63"/>
      <c r="BD32" s="320"/>
      <c r="BE32" s="63"/>
      <c r="BF32" s="320">
        <v>9</v>
      </c>
      <c r="BG32" s="321">
        <v>9</v>
      </c>
      <c r="BH32" s="322"/>
      <c r="BI32" s="63"/>
      <c r="BJ32" s="320"/>
      <c r="BK32" s="63"/>
      <c r="BL32" s="320"/>
      <c r="BM32" s="63"/>
      <c r="BN32" s="320"/>
      <c r="BO32" s="63"/>
      <c r="BP32" s="320"/>
      <c r="BQ32" s="63"/>
      <c r="BR32" s="320">
        <v>3158294</v>
      </c>
      <c r="BS32" s="61">
        <v>3411522</v>
      </c>
      <c r="BT32" s="316">
        <f t="shared" si="3"/>
        <v>0</v>
      </c>
      <c r="BU32" s="317">
        <f t="shared" si="4"/>
        <v>0</v>
      </c>
      <c r="BV32" s="318">
        <f t="shared" si="5"/>
        <v>0</v>
      </c>
      <c r="BW32" s="317">
        <f t="shared" si="6"/>
        <v>0</v>
      </c>
      <c r="BX32" s="318">
        <f t="shared" si="7"/>
        <v>0</v>
      </c>
      <c r="BY32" s="317">
        <f t="shared" si="8"/>
        <v>0</v>
      </c>
      <c r="BZ32" s="318">
        <f t="shared" si="9"/>
        <v>0</v>
      </c>
      <c r="CA32" s="317">
        <f t="shared" si="10"/>
        <v>0</v>
      </c>
      <c r="CB32" s="318">
        <f t="shared" si="11"/>
        <v>0</v>
      </c>
      <c r="CC32" s="317">
        <f t="shared" si="12"/>
        <v>0</v>
      </c>
      <c r="CD32" s="318">
        <f t="shared" si="13"/>
        <v>522</v>
      </c>
      <c r="CE32" s="317">
        <f t="shared" si="14"/>
        <v>540</v>
      </c>
      <c r="CF32" s="316">
        <f t="shared" si="15"/>
        <v>0</v>
      </c>
      <c r="CG32" s="317">
        <f t="shared" si="16"/>
        <v>0</v>
      </c>
      <c r="CH32" s="318">
        <f t="shared" si="17"/>
        <v>0</v>
      </c>
      <c r="CI32" s="317">
        <f t="shared" si="18"/>
        <v>0</v>
      </c>
      <c r="CJ32" s="318">
        <f t="shared" si="19"/>
        <v>0</v>
      </c>
      <c r="CK32" s="317">
        <f t="shared" si="20"/>
        <v>0</v>
      </c>
      <c r="CL32" s="318">
        <f t="shared" si="21"/>
        <v>0</v>
      </c>
      <c r="CM32" s="317">
        <f t="shared" si="22"/>
        <v>0</v>
      </c>
      <c r="CN32" s="318">
        <f t="shared" si="23"/>
        <v>0</v>
      </c>
      <c r="CO32" s="317">
        <f t="shared" si="24"/>
        <v>0</v>
      </c>
      <c r="CP32" s="318">
        <f t="shared" si="25"/>
        <v>6050.3716475095789</v>
      </c>
      <c r="CQ32" s="317">
        <f t="shared" si="26"/>
        <v>6317.6333333333332</v>
      </c>
      <c r="CR32" s="316">
        <f t="shared" si="27"/>
        <v>0</v>
      </c>
      <c r="CS32" s="317">
        <f t="shared" si="28"/>
        <v>0</v>
      </c>
      <c r="CT32" s="318">
        <f t="shared" si="29"/>
        <v>0</v>
      </c>
      <c r="CU32" s="317">
        <f t="shared" si="30"/>
        <v>0</v>
      </c>
      <c r="CV32" s="318">
        <f t="shared" si="31"/>
        <v>0</v>
      </c>
      <c r="CW32" s="317">
        <f t="shared" si="32"/>
        <v>0</v>
      </c>
      <c r="CX32" s="318">
        <f t="shared" si="33"/>
        <v>0</v>
      </c>
      <c r="CY32" s="317">
        <f t="shared" si="34"/>
        <v>0</v>
      </c>
      <c r="CZ32" s="318">
        <f t="shared" si="35"/>
        <v>0</v>
      </c>
      <c r="DA32" s="317">
        <f t="shared" si="36"/>
        <v>0</v>
      </c>
      <c r="DB32" s="318">
        <f t="shared" si="37"/>
        <v>54453.34482758621</v>
      </c>
      <c r="DC32" s="317">
        <f t="shared" si="38"/>
        <v>56858.7</v>
      </c>
      <c r="DD32" s="318">
        <f t="shared" si="39"/>
        <v>54453.34482758621</v>
      </c>
      <c r="DE32" s="317">
        <f t="shared" si="40"/>
        <v>56858.7</v>
      </c>
      <c r="DF32" s="316">
        <f t="shared" si="41"/>
        <v>0</v>
      </c>
      <c r="DG32" s="317">
        <f t="shared" si="42"/>
        <v>0</v>
      </c>
      <c r="DH32" s="318">
        <f t="shared" si="43"/>
        <v>0</v>
      </c>
      <c r="DI32" s="317">
        <f t="shared" si="44"/>
        <v>0</v>
      </c>
      <c r="DJ32" s="318">
        <f t="shared" si="45"/>
        <v>0</v>
      </c>
      <c r="DK32" s="317">
        <f t="shared" si="46"/>
        <v>0</v>
      </c>
      <c r="DL32" s="318">
        <f t="shared" si="47"/>
        <v>0</v>
      </c>
      <c r="DM32" s="317">
        <f t="shared" si="48"/>
        <v>0</v>
      </c>
      <c r="DN32" s="318">
        <f t="shared" si="49"/>
        <v>0</v>
      </c>
      <c r="DO32" s="317">
        <f t="shared" si="50"/>
        <v>0</v>
      </c>
      <c r="DP32" s="318">
        <f t="shared" si="51"/>
        <v>55</v>
      </c>
      <c r="DQ32" s="317">
        <f t="shared" si="52"/>
        <v>57</v>
      </c>
      <c r="DR32" s="318">
        <f t="shared" si="53"/>
        <v>55</v>
      </c>
      <c r="DS32" s="317">
        <f t="shared" si="54"/>
        <v>57</v>
      </c>
      <c r="DT32" s="316">
        <f t="shared" si="55"/>
        <v>0</v>
      </c>
      <c r="DU32" s="317">
        <f t="shared" si="56"/>
        <v>0</v>
      </c>
      <c r="DV32" s="318">
        <f t="shared" si="57"/>
        <v>0</v>
      </c>
      <c r="DW32" s="317">
        <f t="shared" si="58"/>
        <v>0</v>
      </c>
      <c r="DX32" s="318">
        <f t="shared" si="59"/>
        <v>0</v>
      </c>
      <c r="DY32" s="317">
        <f t="shared" si="60"/>
        <v>0</v>
      </c>
      <c r="DZ32" s="318">
        <f t="shared" si="61"/>
        <v>0</v>
      </c>
      <c r="EA32" s="317">
        <f t="shared" si="62"/>
        <v>0</v>
      </c>
      <c r="EB32" s="318">
        <f t="shared" si="63"/>
        <v>0</v>
      </c>
      <c r="EC32" s="317">
        <f t="shared" si="64"/>
        <v>0</v>
      </c>
      <c r="ED32" s="318">
        <f t="shared" si="65"/>
        <v>2994933.9655172415</v>
      </c>
      <c r="EE32" s="317">
        <f t="shared" si="66"/>
        <v>3240945.9</v>
      </c>
      <c r="EF32" s="318">
        <f t="shared" si="67"/>
        <v>2994933.9655172415</v>
      </c>
      <c r="EG32" s="317">
        <f t="shared" si="68"/>
        <v>3240945.9</v>
      </c>
    </row>
    <row r="33" spans="1:137" s="319" customFormat="1" ht="15">
      <c r="A33" s="309" t="s">
        <v>904</v>
      </c>
      <c r="B33" s="310" t="s">
        <v>930</v>
      </c>
      <c r="C33" s="302"/>
      <c r="D33" s="327">
        <v>101736</v>
      </c>
      <c r="E33" s="327">
        <v>9</v>
      </c>
      <c r="F33" s="63"/>
      <c r="G33" s="320"/>
      <c r="H33" s="63"/>
      <c r="I33" s="320"/>
      <c r="J33" s="63"/>
      <c r="K33" s="320"/>
      <c r="L33" s="63"/>
      <c r="M33" s="320"/>
      <c r="N33" s="63"/>
      <c r="O33" s="63"/>
      <c r="P33" s="320"/>
      <c r="Q33" s="63"/>
      <c r="R33" s="320"/>
      <c r="S33" s="63"/>
      <c r="T33" s="320"/>
      <c r="U33" s="63"/>
      <c r="V33" s="320"/>
      <c r="W33" s="63"/>
      <c r="X33" s="63"/>
      <c r="Y33" s="320"/>
      <c r="Z33" s="63"/>
      <c r="AA33" s="320"/>
      <c r="AB33" s="63"/>
      <c r="AC33" s="320"/>
      <c r="AD33" s="63"/>
      <c r="AE33" s="320"/>
      <c r="AF33" s="63"/>
      <c r="AG33" s="63"/>
      <c r="AH33" s="320"/>
      <c r="AI33" s="63"/>
      <c r="AJ33" s="320"/>
      <c r="AK33" s="63"/>
      <c r="AL33" s="320"/>
      <c r="AM33" s="63"/>
      <c r="AN33" s="320"/>
      <c r="AO33" s="63"/>
      <c r="AP33" s="63"/>
      <c r="AQ33" s="320"/>
      <c r="AR33" s="63"/>
      <c r="AS33" s="320"/>
      <c r="AT33" s="63"/>
      <c r="AU33" s="320"/>
      <c r="AV33" s="63"/>
      <c r="AW33" s="320"/>
      <c r="AX33" s="63"/>
      <c r="AY33" s="63"/>
      <c r="AZ33" s="320">
        <v>73</v>
      </c>
      <c r="BA33" s="63">
        <v>75</v>
      </c>
      <c r="BB33" s="320"/>
      <c r="BC33" s="63"/>
      <c r="BD33" s="320"/>
      <c r="BE33" s="63"/>
      <c r="BF33" s="320">
        <v>0</v>
      </c>
      <c r="BG33" s="321">
        <v>0</v>
      </c>
      <c r="BH33" s="322"/>
      <c r="BI33" s="63"/>
      <c r="BJ33" s="320"/>
      <c r="BK33" s="63"/>
      <c r="BL33" s="320"/>
      <c r="BM33" s="63"/>
      <c r="BN33" s="320"/>
      <c r="BO33" s="63"/>
      <c r="BP33" s="320"/>
      <c r="BQ33" s="63"/>
      <c r="BR33" s="320">
        <v>3891224</v>
      </c>
      <c r="BS33" s="61">
        <v>3872913</v>
      </c>
      <c r="BT33" s="316">
        <f t="shared" si="3"/>
        <v>0</v>
      </c>
      <c r="BU33" s="317">
        <f t="shared" si="4"/>
        <v>0</v>
      </c>
      <c r="BV33" s="318">
        <f t="shared" si="5"/>
        <v>0</v>
      </c>
      <c r="BW33" s="317">
        <f t="shared" si="6"/>
        <v>0</v>
      </c>
      <c r="BX33" s="318">
        <f t="shared" si="7"/>
        <v>0</v>
      </c>
      <c r="BY33" s="317">
        <f t="shared" si="8"/>
        <v>0</v>
      </c>
      <c r="BZ33" s="318">
        <f t="shared" si="9"/>
        <v>0</v>
      </c>
      <c r="CA33" s="317">
        <f t="shared" si="10"/>
        <v>0</v>
      </c>
      <c r="CB33" s="318">
        <f t="shared" si="11"/>
        <v>0</v>
      </c>
      <c r="CC33" s="317">
        <f t="shared" si="12"/>
        <v>0</v>
      </c>
      <c r="CD33" s="318">
        <f t="shared" si="13"/>
        <v>657</v>
      </c>
      <c r="CE33" s="317">
        <f t="shared" si="14"/>
        <v>675</v>
      </c>
      <c r="CF33" s="316">
        <f t="shared" si="15"/>
        <v>0</v>
      </c>
      <c r="CG33" s="317">
        <f t="shared" si="16"/>
        <v>0</v>
      </c>
      <c r="CH33" s="318">
        <f t="shared" si="17"/>
        <v>0</v>
      </c>
      <c r="CI33" s="317">
        <f t="shared" si="18"/>
        <v>0</v>
      </c>
      <c r="CJ33" s="318">
        <f t="shared" si="19"/>
        <v>0</v>
      </c>
      <c r="CK33" s="317">
        <f t="shared" si="20"/>
        <v>0</v>
      </c>
      <c r="CL33" s="318">
        <f t="shared" si="21"/>
        <v>0</v>
      </c>
      <c r="CM33" s="317">
        <f t="shared" si="22"/>
        <v>0</v>
      </c>
      <c r="CN33" s="318">
        <f t="shared" si="23"/>
        <v>0</v>
      </c>
      <c r="CO33" s="317">
        <f t="shared" si="24"/>
        <v>0</v>
      </c>
      <c r="CP33" s="318">
        <f t="shared" si="25"/>
        <v>5922.7153729071533</v>
      </c>
      <c r="CQ33" s="317">
        <f t="shared" si="26"/>
        <v>5737.6488888888889</v>
      </c>
      <c r="CR33" s="316">
        <f t="shared" si="27"/>
        <v>0</v>
      </c>
      <c r="CS33" s="317">
        <f t="shared" si="28"/>
        <v>0</v>
      </c>
      <c r="CT33" s="318">
        <f t="shared" si="29"/>
        <v>0</v>
      </c>
      <c r="CU33" s="317">
        <f t="shared" si="30"/>
        <v>0</v>
      </c>
      <c r="CV33" s="318">
        <f t="shared" si="31"/>
        <v>0</v>
      </c>
      <c r="CW33" s="317">
        <f t="shared" si="32"/>
        <v>0</v>
      </c>
      <c r="CX33" s="318">
        <f t="shared" si="33"/>
        <v>0</v>
      </c>
      <c r="CY33" s="317">
        <f t="shared" si="34"/>
        <v>0</v>
      </c>
      <c r="CZ33" s="318">
        <f t="shared" si="35"/>
        <v>0</v>
      </c>
      <c r="DA33" s="317">
        <f t="shared" si="36"/>
        <v>0</v>
      </c>
      <c r="DB33" s="318">
        <f t="shared" si="37"/>
        <v>53304.438356164377</v>
      </c>
      <c r="DC33" s="317">
        <f t="shared" si="38"/>
        <v>51638.84</v>
      </c>
      <c r="DD33" s="318">
        <f t="shared" si="39"/>
        <v>53304.438356164377</v>
      </c>
      <c r="DE33" s="317">
        <f t="shared" si="40"/>
        <v>51638.84</v>
      </c>
      <c r="DF33" s="316">
        <f t="shared" si="41"/>
        <v>0</v>
      </c>
      <c r="DG33" s="317">
        <f t="shared" si="42"/>
        <v>0</v>
      </c>
      <c r="DH33" s="318">
        <f t="shared" si="43"/>
        <v>0</v>
      </c>
      <c r="DI33" s="317">
        <f t="shared" si="44"/>
        <v>0</v>
      </c>
      <c r="DJ33" s="318">
        <f t="shared" si="45"/>
        <v>0</v>
      </c>
      <c r="DK33" s="317">
        <f t="shared" si="46"/>
        <v>0</v>
      </c>
      <c r="DL33" s="318">
        <f t="shared" si="47"/>
        <v>0</v>
      </c>
      <c r="DM33" s="317">
        <f t="shared" si="48"/>
        <v>0</v>
      </c>
      <c r="DN33" s="318">
        <f t="shared" si="49"/>
        <v>0</v>
      </c>
      <c r="DO33" s="317">
        <f t="shared" si="50"/>
        <v>0</v>
      </c>
      <c r="DP33" s="318">
        <f t="shared" si="51"/>
        <v>73</v>
      </c>
      <c r="DQ33" s="317">
        <f t="shared" si="52"/>
        <v>75</v>
      </c>
      <c r="DR33" s="318">
        <f t="shared" si="53"/>
        <v>73</v>
      </c>
      <c r="DS33" s="317">
        <f t="shared" si="54"/>
        <v>75</v>
      </c>
      <c r="DT33" s="316">
        <f t="shared" si="55"/>
        <v>0</v>
      </c>
      <c r="DU33" s="317">
        <f t="shared" si="56"/>
        <v>0</v>
      </c>
      <c r="DV33" s="318">
        <f t="shared" si="57"/>
        <v>0</v>
      </c>
      <c r="DW33" s="317">
        <f t="shared" si="58"/>
        <v>0</v>
      </c>
      <c r="DX33" s="318">
        <f t="shared" si="59"/>
        <v>0</v>
      </c>
      <c r="DY33" s="317">
        <f t="shared" si="60"/>
        <v>0</v>
      </c>
      <c r="DZ33" s="318">
        <f t="shared" si="61"/>
        <v>0</v>
      </c>
      <c r="EA33" s="317">
        <f t="shared" si="62"/>
        <v>0</v>
      </c>
      <c r="EB33" s="318">
        <f t="shared" si="63"/>
        <v>0</v>
      </c>
      <c r="EC33" s="317">
        <f t="shared" si="64"/>
        <v>0</v>
      </c>
      <c r="ED33" s="318">
        <f t="shared" si="65"/>
        <v>3891223.9999999995</v>
      </c>
      <c r="EE33" s="317">
        <f t="shared" si="66"/>
        <v>3872912.9999999995</v>
      </c>
      <c r="EF33" s="318">
        <f t="shared" si="67"/>
        <v>3891223.9999999995</v>
      </c>
      <c r="EG33" s="317">
        <f t="shared" si="68"/>
        <v>3872912.9999999995</v>
      </c>
    </row>
    <row r="34" spans="1:137" s="319" customFormat="1" ht="15">
      <c r="A34" s="309" t="s">
        <v>904</v>
      </c>
      <c r="B34" s="310" t="s">
        <v>931</v>
      </c>
      <c r="C34" s="302"/>
      <c r="D34" s="327">
        <v>102067</v>
      </c>
      <c r="E34" s="327">
        <v>9</v>
      </c>
      <c r="F34" s="63"/>
      <c r="G34" s="320"/>
      <c r="H34" s="63"/>
      <c r="I34" s="320"/>
      <c r="J34" s="63"/>
      <c r="K34" s="320"/>
      <c r="L34" s="63"/>
      <c r="M34" s="320"/>
      <c r="N34" s="63"/>
      <c r="O34" s="63"/>
      <c r="P34" s="320"/>
      <c r="Q34" s="63"/>
      <c r="R34" s="320"/>
      <c r="S34" s="63"/>
      <c r="T34" s="320"/>
      <c r="U34" s="63"/>
      <c r="V34" s="320"/>
      <c r="W34" s="63"/>
      <c r="X34" s="63"/>
      <c r="Y34" s="320"/>
      <c r="Z34" s="63"/>
      <c r="AA34" s="320"/>
      <c r="AB34" s="63"/>
      <c r="AC34" s="320"/>
      <c r="AD34" s="63"/>
      <c r="AE34" s="320"/>
      <c r="AF34" s="63"/>
      <c r="AG34" s="63"/>
      <c r="AH34" s="320"/>
      <c r="AI34" s="63"/>
      <c r="AJ34" s="320"/>
      <c r="AK34" s="63"/>
      <c r="AL34" s="320"/>
      <c r="AM34" s="63"/>
      <c r="AN34" s="320"/>
      <c r="AO34" s="63"/>
      <c r="AP34" s="63"/>
      <c r="AQ34" s="320"/>
      <c r="AR34" s="63"/>
      <c r="AS34" s="320"/>
      <c r="AT34" s="63"/>
      <c r="AU34" s="320"/>
      <c r="AV34" s="63"/>
      <c r="AW34" s="320"/>
      <c r="AX34" s="63"/>
      <c r="AY34" s="63"/>
      <c r="AZ34" s="320">
        <v>0</v>
      </c>
      <c r="BA34" s="63">
        <v>0</v>
      </c>
      <c r="BB34" s="320"/>
      <c r="BC34" s="63"/>
      <c r="BD34" s="320"/>
      <c r="BE34" s="63"/>
      <c r="BF34" s="320">
        <v>91</v>
      </c>
      <c r="BG34" s="321">
        <v>93</v>
      </c>
      <c r="BH34" s="322"/>
      <c r="BI34" s="63"/>
      <c r="BJ34" s="320"/>
      <c r="BK34" s="63"/>
      <c r="BL34" s="320"/>
      <c r="BM34" s="63"/>
      <c r="BN34" s="320"/>
      <c r="BO34" s="63"/>
      <c r="BP34" s="320"/>
      <c r="BQ34" s="63"/>
      <c r="BR34" s="320">
        <v>5032890</v>
      </c>
      <c r="BS34" s="61">
        <v>5246465</v>
      </c>
      <c r="BT34" s="316">
        <f t="shared" si="3"/>
        <v>0</v>
      </c>
      <c r="BU34" s="317">
        <f t="shared" si="4"/>
        <v>0</v>
      </c>
      <c r="BV34" s="318">
        <f t="shared" si="5"/>
        <v>0</v>
      </c>
      <c r="BW34" s="317">
        <f t="shared" si="6"/>
        <v>0</v>
      </c>
      <c r="BX34" s="318">
        <f t="shared" si="7"/>
        <v>0</v>
      </c>
      <c r="BY34" s="317">
        <f t="shared" si="8"/>
        <v>0</v>
      </c>
      <c r="BZ34" s="318">
        <f t="shared" si="9"/>
        <v>0</v>
      </c>
      <c r="CA34" s="317">
        <f t="shared" si="10"/>
        <v>0</v>
      </c>
      <c r="CB34" s="318">
        <f t="shared" si="11"/>
        <v>0</v>
      </c>
      <c r="CC34" s="317">
        <f t="shared" si="12"/>
        <v>0</v>
      </c>
      <c r="CD34" s="318">
        <f t="shared" si="13"/>
        <v>1092</v>
      </c>
      <c r="CE34" s="317">
        <f t="shared" si="14"/>
        <v>1116</v>
      </c>
      <c r="CF34" s="316">
        <f t="shared" si="15"/>
        <v>0</v>
      </c>
      <c r="CG34" s="317">
        <f t="shared" si="16"/>
        <v>0</v>
      </c>
      <c r="CH34" s="318">
        <f t="shared" si="17"/>
        <v>0</v>
      </c>
      <c r="CI34" s="317">
        <f t="shared" si="18"/>
        <v>0</v>
      </c>
      <c r="CJ34" s="318">
        <f t="shared" si="19"/>
        <v>0</v>
      </c>
      <c r="CK34" s="317">
        <f t="shared" si="20"/>
        <v>0</v>
      </c>
      <c r="CL34" s="318">
        <f t="shared" si="21"/>
        <v>0</v>
      </c>
      <c r="CM34" s="317">
        <f t="shared" si="22"/>
        <v>0</v>
      </c>
      <c r="CN34" s="318">
        <f t="shared" si="23"/>
        <v>0</v>
      </c>
      <c r="CO34" s="317">
        <f t="shared" si="24"/>
        <v>0</v>
      </c>
      <c r="CP34" s="318">
        <f t="shared" si="25"/>
        <v>4608.8736263736264</v>
      </c>
      <c r="CQ34" s="317">
        <f t="shared" si="26"/>
        <v>4701.1335125448031</v>
      </c>
      <c r="CR34" s="316">
        <f t="shared" si="27"/>
        <v>0</v>
      </c>
      <c r="CS34" s="317">
        <f t="shared" si="28"/>
        <v>0</v>
      </c>
      <c r="CT34" s="318">
        <f t="shared" si="29"/>
        <v>0</v>
      </c>
      <c r="CU34" s="317">
        <f t="shared" si="30"/>
        <v>0</v>
      </c>
      <c r="CV34" s="318">
        <f t="shared" si="31"/>
        <v>0</v>
      </c>
      <c r="CW34" s="317">
        <f t="shared" si="32"/>
        <v>0</v>
      </c>
      <c r="CX34" s="318">
        <f t="shared" si="33"/>
        <v>0</v>
      </c>
      <c r="CY34" s="317">
        <f t="shared" si="34"/>
        <v>0</v>
      </c>
      <c r="CZ34" s="318">
        <f t="shared" si="35"/>
        <v>0</v>
      </c>
      <c r="DA34" s="317">
        <f t="shared" si="36"/>
        <v>0</v>
      </c>
      <c r="DB34" s="318">
        <f t="shared" si="37"/>
        <v>41479.862637362639</v>
      </c>
      <c r="DC34" s="317">
        <f t="shared" si="38"/>
        <v>42310.201612903227</v>
      </c>
      <c r="DD34" s="318">
        <f t="shared" si="39"/>
        <v>41479.862637362639</v>
      </c>
      <c r="DE34" s="317">
        <f t="shared" si="40"/>
        <v>42310.201612903227</v>
      </c>
      <c r="DF34" s="316">
        <f t="shared" si="41"/>
        <v>0</v>
      </c>
      <c r="DG34" s="317">
        <f t="shared" si="42"/>
        <v>0</v>
      </c>
      <c r="DH34" s="318">
        <f t="shared" si="43"/>
        <v>0</v>
      </c>
      <c r="DI34" s="317">
        <f t="shared" si="44"/>
        <v>0</v>
      </c>
      <c r="DJ34" s="318">
        <f t="shared" si="45"/>
        <v>0</v>
      </c>
      <c r="DK34" s="317">
        <f t="shared" si="46"/>
        <v>0</v>
      </c>
      <c r="DL34" s="318">
        <f t="shared" si="47"/>
        <v>0</v>
      </c>
      <c r="DM34" s="317">
        <f t="shared" si="48"/>
        <v>0</v>
      </c>
      <c r="DN34" s="318">
        <f t="shared" si="49"/>
        <v>0</v>
      </c>
      <c r="DO34" s="317">
        <f t="shared" si="50"/>
        <v>0</v>
      </c>
      <c r="DP34" s="318">
        <f t="shared" si="51"/>
        <v>91</v>
      </c>
      <c r="DQ34" s="317">
        <f t="shared" si="52"/>
        <v>93</v>
      </c>
      <c r="DR34" s="318">
        <f t="shared" si="53"/>
        <v>91</v>
      </c>
      <c r="DS34" s="317">
        <f t="shared" si="54"/>
        <v>93</v>
      </c>
      <c r="DT34" s="316">
        <f t="shared" si="55"/>
        <v>0</v>
      </c>
      <c r="DU34" s="317">
        <f t="shared" si="56"/>
        <v>0</v>
      </c>
      <c r="DV34" s="318">
        <f t="shared" si="57"/>
        <v>0</v>
      </c>
      <c r="DW34" s="317">
        <f t="shared" si="58"/>
        <v>0</v>
      </c>
      <c r="DX34" s="318">
        <f t="shared" si="59"/>
        <v>0</v>
      </c>
      <c r="DY34" s="317">
        <f t="shared" si="60"/>
        <v>0</v>
      </c>
      <c r="DZ34" s="318">
        <f t="shared" si="61"/>
        <v>0</v>
      </c>
      <c r="EA34" s="317">
        <f t="shared" si="62"/>
        <v>0</v>
      </c>
      <c r="EB34" s="318">
        <f t="shared" si="63"/>
        <v>0</v>
      </c>
      <c r="EC34" s="317">
        <f t="shared" si="64"/>
        <v>0</v>
      </c>
      <c r="ED34" s="318">
        <f t="shared" si="65"/>
        <v>3774667.5</v>
      </c>
      <c r="EE34" s="317">
        <f t="shared" si="66"/>
        <v>3934848.75</v>
      </c>
      <c r="EF34" s="318">
        <f t="shared" si="67"/>
        <v>3774667.5</v>
      </c>
      <c r="EG34" s="317">
        <f t="shared" si="68"/>
        <v>3934848.75</v>
      </c>
    </row>
    <row r="35" spans="1:137" s="319" customFormat="1" ht="15">
      <c r="A35" s="309" t="s">
        <v>904</v>
      </c>
      <c r="B35" s="310" t="s">
        <v>932</v>
      </c>
      <c r="C35" s="302"/>
      <c r="D35" s="327">
        <v>251260</v>
      </c>
      <c r="E35" s="327">
        <v>9</v>
      </c>
      <c r="F35" s="63"/>
      <c r="G35" s="320"/>
      <c r="H35" s="63"/>
      <c r="I35" s="320"/>
      <c r="J35" s="63"/>
      <c r="K35" s="320"/>
      <c r="L35" s="63"/>
      <c r="M35" s="320"/>
      <c r="N35" s="63"/>
      <c r="O35" s="63"/>
      <c r="P35" s="320"/>
      <c r="Q35" s="63"/>
      <c r="R35" s="320"/>
      <c r="S35" s="63"/>
      <c r="T35" s="320"/>
      <c r="U35" s="63"/>
      <c r="V35" s="320"/>
      <c r="W35" s="63"/>
      <c r="X35" s="63"/>
      <c r="Y35" s="320"/>
      <c r="Z35" s="63"/>
      <c r="AA35" s="320"/>
      <c r="AB35" s="63"/>
      <c r="AC35" s="320"/>
      <c r="AD35" s="63"/>
      <c r="AE35" s="320"/>
      <c r="AF35" s="63"/>
      <c r="AG35" s="63"/>
      <c r="AH35" s="320"/>
      <c r="AI35" s="63"/>
      <c r="AJ35" s="320"/>
      <c r="AK35" s="63"/>
      <c r="AL35" s="320"/>
      <c r="AM35" s="63"/>
      <c r="AN35" s="320"/>
      <c r="AO35" s="63"/>
      <c r="AP35" s="63"/>
      <c r="AQ35" s="320"/>
      <c r="AR35" s="63"/>
      <c r="AS35" s="320"/>
      <c r="AT35" s="63"/>
      <c r="AU35" s="320"/>
      <c r="AV35" s="63"/>
      <c r="AW35" s="320"/>
      <c r="AX35" s="63"/>
      <c r="AY35" s="63"/>
      <c r="AZ35" s="320">
        <v>88</v>
      </c>
      <c r="BA35" s="63">
        <v>88</v>
      </c>
      <c r="BB35" s="320"/>
      <c r="BC35" s="63"/>
      <c r="BD35" s="320"/>
      <c r="BE35" s="63"/>
      <c r="BF35" s="320">
        <v>3</v>
      </c>
      <c r="BG35" s="321">
        <v>2</v>
      </c>
      <c r="BH35" s="322"/>
      <c r="BI35" s="63"/>
      <c r="BJ35" s="320"/>
      <c r="BK35" s="63"/>
      <c r="BL35" s="320"/>
      <c r="BM35" s="63"/>
      <c r="BN35" s="320"/>
      <c r="BO35" s="63"/>
      <c r="BP35" s="320"/>
      <c r="BQ35" s="63"/>
      <c r="BR35" s="320">
        <v>4752722</v>
      </c>
      <c r="BS35" s="61">
        <v>4993591</v>
      </c>
      <c r="BT35" s="316">
        <f t="shared" si="3"/>
        <v>0</v>
      </c>
      <c r="BU35" s="317">
        <f t="shared" si="4"/>
        <v>0</v>
      </c>
      <c r="BV35" s="318">
        <f t="shared" si="5"/>
        <v>0</v>
      </c>
      <c r="BW35" s="317">
        <f t="shared" si="6"/>
        <v>0</v>
      </c>
      <c r="BX35" s="318">
        <f t="shared" si="7"/>
        <v>0</v>
      </c>
      <c r="BY35" s="317">
        <f t="shared" si="8"/>
        <v>0</v>
      </c>
      <c r="BZ35" s="318">
        <f t="shared" si="9"/>
        <v>0</v>
      </c>
      <c r="CA35" s="317">
        <f t="shared" si="10"/>
        <v>0</v>
      </c>
      <c r="CB35" s="318">
        <f t="shared" si="11"/>
        <v>0</v>
      </c>
      <c r="CC35" s="317">
        <f t="shared" si="12"/>
        <v>0</v>
      </c>
      <c r="CD35" s="318">
        <f t="shared" si="13"/>
        <v>828</v>
      </c>
      <c r="CE35" s="317">
        <f t="shared" si="14"/>
        <v>816</v>
      </c>
      <c r="CF35" s="316">
        <f t="shared" si="15"/>
        <v>0</v>
      </c>
      <c r="CG35" s="317">
        <f t="shared" si="16"/>
        <v>0</v>
      </c>
      <c r="CH35" s="318">
        <f t="shared" si="17"/>
        <v>0</v>
      </c>
      <c r="CI35" s="317">
        <f t="shared" si="18"/>
        <v>0</v>
      </c>
      <c r="CJ35" s="318">
        <f t="shared" si="19"/>
        <v>0</v>
      </c>
      <c r="CK35" s="317">
        <f t="shared" si="20"/>
        <v>0</v>
      </c>
      <c r="CL35" s="318">
        <f t="shared" si="21"/>
        <v>0</v>
      </c>
      <c r="CM35" s="317">
        <f t="shared" si="22"/>
        <v>0</v>
      </c>
      <c r="CN35" s="318">
        <f t="shared" si="23"/>
        <v>0</v>
      </c>
      <c r="CO35" s="317">
        <f t="shared" si="24"/>
        <v>0</v>
      </c>
      <c r="CP35" s="318">
        <f t="shared" si="25"/>
        <v>5740.0024154589373</v>
      </c>
      <c r="CQ35" s="317">
        <f t="shared" si="26"/>
        <v>6119.5968137254904</v>
      </c>
      <c r="CR35" s="316">
        <f t="shared" si="27"/>
        <v>0</v>
      </c>
      <c r="CS35" s="317">
        <f t="shared" si="28"/>
        <v>0</v>
      </c>
      <c r="CT35" s="318">
        <f t="shared" si="29"/>
        <v>0</v>
      </c>
      <c r="CU35" s="317">
        <f t="shared" si="30"/>
        <v>0</v>
      </c>
      <c r="CV35" s="318">
        <f t="shared" si="31"/>
        <v>0</v>
      </c>
      <c r="CW35" s="317">
        <f t="shared" si="32"/>
        <v>0</v>
      </c>
      <c r="CX35" s="318">
        <f t="shared" si="33"/>
        <v>0</v>
      </c>
      <c r="CY35" s="317">
        <f t="shared" si="34"/>
        <v>0</v>
      </c>
      <c r="CZ35" s="318">
        <f t="shared" si="35"/>
        <v>0</v>
      </c>
      <c r="DA35" s="317">
        <f t="shared" si="36"/>
        <v>0</v>
      </c>
      <c r="DB35" s="318">
        <f t="shared" si="37"/>
        <v>51660.021739130432</v>
      </c>
      <c r="DC35" s="317">
        <f t="shared" si="38"/>
        <v>55076.371323529413</v>
      </c>
      <c r="DD35" s="318">
        <f t="shared" si="39"/>
        <v>51660.021739130432</v>
      </c>
      <c r="DE35" s="317">
        <f t="shared" si="40"/>
        <v>55076.371323529413</v>
      </c>
      <c r="DF35" s="316">
        <f t="shared" si="41"/>
        <v>0</v>
      </c>
      <c r="DG35" s="317">
        <f t="shared" si="42"/>
        <v>0</v>
      </c>
      <c r="DH35" s="318">
        <f t="shared" si="43"/>
        <v>0</v>
      </c>
      <c r="DI35" s="317">
        <f t="shared" si="44"/>
        <v>0</v>
      </c>
      <c r="DJ35" s="318">
        <f t="shared" si="45"/>
        <v>0</v>
      </c>
      <c r="DK35" s="317">
        <f t="shared" si="46"/>
        <v>0</v>
      </c>
      <c r="DL35" s="318">
        <f t="shared" si="47"/>
        <v>0</v>
      </c>
      <c r="DM35" s="317">
        <f t="shared" si="48"/>
        <v>0</v>
      </c>
      <c r="DN35" s="318">
        <f t="shared" si="49"/>
        <v>0</v>
      </c>
      <c r="DO35" s="317">
        <f t="shared" si="50"/>
        <v>0</v>
      </c>
      <c r="DP35" s="318">
        <f t="shared" si="51"/>
        <v>91</v>
      </c>
      <c r="DQ35" s="317">
        <f t="shared" si="52"/>
        <v>90</v>
      </c>
      <c r="DR35" s="318">
        <f t="shared" si="53"/>
        <v>91</v>
      </c>
      <c r="DS35" s="317">
        <f t="shared" si="54"/>
        <v>90</v>
      </c>
      <c r="DT35" s="316">
        <f t="shared" si="55"/>
        <v>0</v>
      </c>
      <c r="DU35" s="317">
        <f t="shared" si="56"/>
        <v>0</v>
      </c>
      <c r="DV35" s="318">
        <f t="shared" si="57"/>
        <v>0</v>
      </c>
      <c r="DW35" s="317">
        <f t="shared" si="58"/>
        <v>0</v>
      </c>
      <c r="DX35" s="318">
        <f t="shared" si="59"/>
        <v>0</v>
      </c>
      <c r="DY35" s="317">
        <f t="shared" si="60"/>
        <v>0</v>
      </c>
      <c r="DZ35" s="318">
        <f t="shared" si="61"/>
        <v>0</v>
      </c>
      <c r="EA35" s="317">
        <f t="shared" si="62"/>
        <v>0</v>
      </c>
      <c r="EB35" s="318">
        <f t="shared" si="63"/>
        <v>0</v>
      </c>
      <c r="EC35" s="317">
        <f t="shared" si="64"/>
        <v>0</v>
      </c>
      <c r="ED35" s="318">
        <f t="shared" si="65"/>
        <v>4701061.9782608692</v>
      </c>
      <c r="EE35" s="317">
        <f t="shared" si="66"/>
        <v>4956873.4191176472</v>
      </c>
      <c r="EF35" s="318">
        <f t="shared" si="67"/>
        <v>4701061.9782608692</v>
      </c>
      <c r="EG35" s="317">
        <f t="shared" si="68"/>
        <v>4956873.4191176472</v>
      </c>
    </row>
    <row r="36" spans="1:137" s="319" customFormat="1" ht="15">
      <c r="A36" s="329" t="s">
        <v>904</v>
      </c>
      <c r="B36" s="323" t="s">
        <v>933</v>
      </c>
      <c r="C36" s="302"/>
      <c r="D36" s="327">
        <v>101295</v>
      </c>
      <c r="E36" s="332">
        <v>9</v>
      </c>
      <c r="F36" s="63"/>
      <c r="G36" s="320"/>
      <c r="H36" s="63"/>
      <c r="I36" s="320"/>
      <c r="J36" s="63"/>
      <c r="K36" s="320"/>
      <c r="L36" s="63"/>
      <c r="M36" s="320"/>
      <c r="N36" s="63"/>
      <c r="O36" s="63"/>
      <c r="P36" s="320"/>
      <c r="Q36" s="63"/>
      <c r="R36" s="320"/>
      <c r="S36" s="63"/>
      <c r="T36" s="320"/>
      <c r="U36" s="63"/>
      <c r="V36" s="320"/>
      <c r="W36" s="63"/>
      <c r="X36" s="63"/>
      <c r="Y36" s="320"/>
      <c r="Z36" s="63"/>
      <c r="AA36" s="320"/>
      <c r="AB36" s="63"/>
      <c r="AC36" s="320"/>
      <c r="AD36" s="63"/>
      <c r="AE36" s="320"/>
      <c r="AF36" s="63"/>
      <c r="AG36" s="63"/>
      <c r="AH36" s="320"/>
      <c r="AI36" s="63"/>
      <c r="AJ36" s="320"/>
      <c r="AK36" s="63"/>
      <c r="AL36" s="320"/>
      <c r="AM36" s="63"/>
      <c r="AN36" s="320"/>
      <c r="AO36" s="63"/>
      <c r="AP36" s="63"/>
      <c r="AQ36" s="320"/>
      <c r="AR36" s="63"/>
      <c r="AS36" s="320"/>
      <c r="AT36" s="63"/>
      <c r="AU36" s="320"/>
      <c r="AV36" s="63"/>
      <c r="AW36" s="320"/>
      <c r="AX36" s="63"/>
      <c r="AY36" s="63"/>
      <c r="AZ36" s="320">
        <v>122</v>
      </c>
      <c r="BA36" s="63">
        <v>125</v>
      </c>
      <c r="BB36" s="320"/>
      <c r="BC36" s="63"/>
      <c r="BD36" s="320"/>
      <c r="BE36" s="63"/>
      <c r="BF36" s="320">
        <v>0</v>
      </c>
      <c r="BG36" s="321">
        <v>1</v>
      </c>
      <c r="BH36" s="322"/>
      <c r="BI36" s="63"/>
      <c r="BJ36" s="320"/>
      <c r="BK36" s="63"/>
      <c r="BL36" s="320"/>
      <c r="BM36" s="63"/>
      <c r="BN36" s="320"/>
      <c r="BO36" s="63"/>
      <c r="BP36" s="320"/>
      <c r="BQ36" s="63"/>
      <c r="BR36" s="320">
        <v>6543233</v>
      </c>
      <c r="BS36" s="61">
        <v>6777642</v>
      </c>
      <c r="BT36" s="316">
        <f t="shared" si="3"/>
        <v>0</v>
      </c>
      <c r="BU36" s="317">
        <f t="shared" si="4"/>
        <v>0</v>
      </c>
      <c r="BV36" s="318">
        <f t="shared" si="5"/>
        <v>0</v>
      </c>
      <c r="BW36" s="317">
        <f t="shared" si="6"/>
        <v>0</v>
      </c>
      <c r="BX36" s="318">
        <f t="shared" si="7"/>
        <v>0</v>
      </c>
      <c r="BY36" s="317">
        <f t="shared" si="8"/>
        <v>0</v>
      </c>
      <c r="BZ36" s="318">
        <f t="shared" si="9"/>
        <v>0</v>
      </c>
      <c r="CA36" s="317">
        <f t="shared" si="10"/>
        <v>0</v>
      </c>
      <c r="CB36" s="318">
        <f t="shared" si="11"/>
        <v>0</v>
      </c>
      <c r="CC36" s="317">
        <f t="shared" si="12"/>
        <v>0</v>
      </c>
      <c r="CD36" s="318">
        <f t="shared" si="13"/>
        <v>1098</v>
      </c>
      <c r="CE36" s="317">
        <f t="shared" si="14"/>
        <v>1137</v>
      </c>
      <c r="CF36" s="316">
        <f t="shared" si="15"/>
        <v>0</v>
      </c>
      <c r="CG36" s="317">
        <f t="shared" si="16"/>
        <v>0</v>
      </c>
      <c r="CH36" s="318">
        <f t="shared" si="17"/>
        <v>0</v>
      </c>
      <c r="CI36" s="317">
        <f t="shared" si="18"/>
        <v>0</v>
      </c>
      <c r="CJ36" s="318">
        <f t="shared" si="19"/>
        <v>0</v>
      </c>
      <c r="CK36" s="317">
        <f t="shared" si="20"/>
        <v>0</v>
      </c>
      <c r="CL36" s="318">
        <f t="shared" si="21"/>
        <v>0</v>
      </c>
      <c r="CM36" s="317">
        <f t="shared" si="22"/>
        <v>0</v>
      </c>
      <c r="CN36" s="318">
        <f t="shared" si="23"/>
        <v>0</v>
      </c>
      <c r="CO36" s="317">
        <f t="shared" si="24"/>
        <v>0</v>
      </c>
      <c r="CP36" s="318">
        <f t="shared" si="25"/>
        <v>5959.2285974499091</v>
      </c>
      <c r="CQ36" s="317">
        <f t="shared" si="26"/>
        <v>5960.9868073878624</v>
      </c>
      <c r="CR36" s="316">
        <f t="shared" si="27"/>
        <v>0</v>
      </c>
      <c r="CS36" s="317">
        <f t="shared" si="28"/>
        <v>0</v>
      </c>
      <c r="CT36" s="318">
        <f t="shared" si="29"/>
        <v>0</v>
      </c>
      <c r="CU36" s="317">
        <f t="shared" si="30"/>
        <v>0</v>
      </c>
      <c r="CV36" s="318">
        <f t="shared" si="31"/>
        <v>0</v>
      </c>
      <c r="CW36" s="317">
        <f t="shared" si="32"/>
        <v>0</v>
      </c>
      <c r="CX36" s="318">
        <f t="shared" si="33"/>
        <v>0</v>
      </c>
      <c r="CY36" s="317">
        <f t="shared" si="34"/>
        <v>0</v>
      </c>
      <c r="CZ36" s="318">
        <f t="shared" si="35"/>
        <v>0</v>
      </c>
      <c r="DA36" s="317">
        <f t="shared" si="36"/>
        <v>0</v>
      </c>
      <c r="DB36" s="318">
        <f t="shared" si="37"/>
        <v>53633.057377049183</v>
      </c>
      <c r="DC36" s="317">
        <f t="shared" si="38"/>
        <v>53648.88126649076</v>
      </c>
      <c r="DD36" s="318">
        <f t="shared" si="39"/>
        <v>53633.057377049183</v>
      </c>
      <c r="DE36" s="317">
        <f t="shared" si="40"/>
        <v>53648.88126649076</v>
      </c>
      <c r="DF36" s="316">
        <f t="shared" si="41"/>
        <v>0</v>
      </c>
      <c r="DG36" s="317">
        <f t="shared" si="42"/>
        <v>0</v>
      </c>
      <c r="DH36" s="318">
        <f t="shared" si="43"/>
        <v>0</v>
      </c>
      <c r="DI36" s="317">
        <f t="shared" si="44"/>
        <v>0</v>
      </c>
      <c r="DJ36" s="318">
        <f t="shared" si="45"/>
        <v>0</v>
      </c>
      <c r="DK36" s="317">
        <f t="shared" si="46"/>
        <v>0</v>
      </c>
      <c r="DL36" s="318">
        <f t="shared" si="47"/>
        <v>0</v>
      </c>
      <c r="DM36" s="317">
        <f t="shared" si="48"/>
        <v>0</v>
      </c>
      <c r="DN36" s="318">
        <f t="shared" si="49"/>
        <v>0</v>
      </c>
      <c r="DO36" s="317">
        <f t="shared" si="50"/>
        <v>0</v>
      </c>
      <c r="DP36" s="318">
        <f t="shared" si="51"/>
        <v>122</v>
      </c>
      <c r="DQ36" s="317">
        <f t="shared" si="52"/>
        <v>126</v>
      </c>
      <c r="DR36" s="318">
        <f t="shared" si="53"/>
        <v>122</v>
      </c>
      <c r="DS36" s="317">
        <f t="shared" si="54"/>
        <v>126</v>
      </c>
      <c r="DT36" s="316">
        <f t="shared" si="55"/>
        <v>0</v>
      </c>
      <c r="DU36" s="317">
        <f t="shared" si="56"/>
        <v>0</v>
      </c>
      <c r="DV36" s="318">
        <f t="shared" si="57"/>
        <v>0</v>
      </c>
      <c r="DW36" s="317">
        <f t="shared" si="58"/>
        <v>0</v>
      </c>
      <c r="DX36" s="318">
        <f t="shared" si="59"/>
        <v>0</v>
      </c>
      <c r="DY36" s="317">
        <f t="shared" si="60"/>
        <v>0</v>
      </c>
      <c r="DZ36" s="318">
        <f t="shared" si="61"/>
        <v>0</v>
      </c>
      <c r="EA36" s="317">
        <f t="shared" si="62"/>
        <v>0</v>
      </c>
      <c r="EB36" s="318">
        <f t="shared" si="63"/>
        <v>0</v>
      </c>
      <c r="EC36" s="317">
        <f t="shared" si="64"/>
        <v>0</v>
      </c>
      <c r="ED36" s="318">
        <f t="shared" si="65"/>
        <v>6543233</v>
      </c>
      <c r="EE36" s="317">
        <f t="shared" si="66"/>
        <v>6759759.0395778362</v>
      </c>
      <c r="EF36" s="318">
        <f t="shared" si="67"/>
        <v>6543233</v>
      </c>
      <c r="EG36" s="317">
        <f t="shared" si="68"/>
        <v>6759759.0395778362</v>
      </c>
    </row>
    <row r="37" spans="1:137" s="319" customFormat="1" ht="15">
      <c r="A37" s="329" t="s">
        <v>904</v>
      </c>
      <c r="B37" s="310" t="s">
        <v>934</v>
      </c>
      <c r="C37" s="302"/>
      <c r="D37" s="327">
        <v>101949</v>
      </c>
      <c r="E37" s="327">
        <v>10</v>
      </c>
      <c r="F37" s="63"/>
      <c r="G37" s="320"/>
      <c r="H37" s="63"/>
      <c r="I37" s="320"/>
      <c r="J37" s="63"/>
      <c r="K37" s="320"/>
      <c r="L37" s="63"/>
      <c r="M37" s="320"/>
      <c r="N37" s="63"/>
      <c r="O37" s="63"/>
      <c r="P37" s="320"/>
      <c r="Q37" s="63"/>
      <c r="R37" s="320"/>
      <c r="S37" s="63"/>
      <c r="T37" s="320"/>
      <c r="U37" s="63"/>
      <c r="V37" s="320"/>
      <c r="W37" s="63"/>
      <c r="X37" s="63"/>
      <c r="Y37" s="320"/>
      <c r="Z37" s="63"/>
      <c r="AA37" s="320"/>
      <c r="AB37" s="63"/>
      <c r="AC37" s="320"/>
      <c r="AD37" s="63"/>
      <c r="AE37" s="320"/>
      <c r="AF37" s="63"/>
      <c r="AG37" s="63"/>
      <c r="AH37" s="320"/>
      <c r="AI37" s="63"/>
      <c r="AJ37" s="320"/>
      <c r="AK37" s="63"/>
      <c r="AL37" s="320"/>
      <c r="AM37" s="63"/>
      <c r="AN37" s="320"/>
      <c r="AO37" s="63"/>
      <c r="AP37" s="63"/>
      <c r="AQ37" s="320"/>
      <c r="AR37" s="63"/>
      <c r="AS37" s="320"/>
      <c r="AT37" s="63"/>
      <c r="AU37" s="320"/>
      <c r="AV37" s="63"/>
      <c r="AW37" s="320"/>
      <c r="AX37" s="63"/>
      <c r="AY37" s="63"/>
      <c r="AZ37" s="320">
        <v>35</v>
      </c>
      <c r="BA37" s="63">
        <v>37</v>
      </c>
      <c r="BB37" s="320"/>
      <c r="BC37" s="63"/>
      <c r="BD37" s="320"/>
      <c r="BE37" s="63"/>
      <c r="BF37" s="320">
        <v>0</v>
      </c>
      <c r="BG37" s="321">
        <v>2</v>
      </c>
      <c r="BH37" s="322"/>
      <c r="BI37" s="63"/>
      <c r="BJ37" s="320"/>
      <c r="BK37" s="63"/>
      <c r="BL37" s="320"/>
      <c r="BM37" s="63"/>
      <c r="BN37" s="320"/>
      <c r="BO37" s="63"/>
      <c r="BP37" s="320"/>
      <c r="BQ37" s="63"/>
      <c r="BR37" s="320">
        <v>1817615</v>
      </c>
      <c r="BS37" s="61">
        <v>2104469</v>
      </c>
      <c r="BT37" s="316">
        <f t="shared" si="3"/>
        <v>0</v>
      </c>
      <c r="BU37" s="317">
        <f t="shared" si="4"/>
        <v>0</v>
      </c>
      <c r="BV37" s="318">
        <f t="shared" si="5"/>
        <v>0</v>
      </c>
      <c r="BW37" s="317">
        <f t="shared" si="6"/>
        <v>0</v>
      </c>
      <c r="BX37" s="318">
        <f t="shared" si="7"/>
        <v>0</v>
      </c>
      <c r="BY37" s="317">
        <f t="shared" si="8"/>
        <v>0</v>
      </c>
      <c r="BZ37" s="318">
        <f t="shared" si="9"/>
        <v>0</v>
      </c>
      <c r="CA37" s="317">
        <f t="shared" si="10"/>
        <v>0</v>
      </c>
      <c r="CB37" s="318">
        <f t="shared" si="11"/>
        <v>0</v>
      </c>
      <c r="CC37" s="317">
        <f t="shared" si="12"/>
        <v>0</v>
      </c>
      <c r="CD37" s="318">
        <f t="shared" si="13"/>
        <v>315</v>
      </c>
      <c r="CE37" s="317">
        <f t="shared" si="14"/>
        <v>357</v>
      </c>
      <c r="CF37" s="316">
        <f t="shared" si="15"/>
        <v>0</v>
      </c>
      <c r="CG37" s="317">
        <f t="shared" si="16"/>
        <v>0</v>
      </c>
      <c r="CH37" s="318">
        <f t="shared" si="17"/>
        <v>0</v>
      </c>
      <c r="CI37" s="317">
        <f t="shared" si="18"/>
        <v>0</v>
      </c>
      <c r="CJ37" s="318">
        <f t="shared" si="19"/>
        <v>0</v>
      </c>
      <c r="CK37" s="317">
        <f t="shared" si="20"/>
        <v>0</v>
      </c>
      <c r="CL37" s="318">
        <f t="shared" si="21"/>
        <v>0</v>
      </c>
      <c r="CM37" s="317">
        <f t="shared" si="22"/>
        <v>0</v>
      </c>
      <c r="CN37" s="318">
        <f t="shared" si="23"/>
        <v>0</v>
      </c>
      <c r="CO37" s="317">
        <f t="shared" si="24"/>
        <v>0</v>
      </c>
      <c r="CP37" s="318">
        <f t="shared" si="25"/>
        <v>5770.2063492063489</v>
      </c>
      <c r="CQ37" s="317">
        <f t="shared" si="26"/>
        <v>5894.8711484593841</v>
      </c>
      <c r="CR37" s="316">
        <f t="shared" si="27"/>
        <v>0</v>
      </c>
      <c r="CS37" s="317">
        <f t="shared" si="28"/>
        <v>0</v>
      </c>
      <c r="CT37" s="318">
        <f t="shared" si="29"/>
        <v>0</v>
      </c>
      <c r="CU37" s="317">
        <f t="shared" si="30"/>
        <v>0</v>
      </c>
      <c r="CV37" s="318">
        <f t="shared" si="31"/>
        <v>0</v>
      </c>
      <c r="CW37" s="317">
        <f t="shared" si="32"/>
        <v>0</v>
      </c>
      <c r="CX37" s="318">
        <f t="shared" si="33"/>
        <v>0</v>
      </c>
      <c r="CY37" s="317">
        <f t="shared" si="34"/>
        <v>0</v>
      </c>
      <c r="CZ37" s="318">
        <f t="shared" si="35"/>
        <v>0</v>
      </c>
      <c r="DA37" s="317">
        <f t="shared" si="36"/>
        <v>0</v>
      </c>
      <c r="DB37" s="318">
        <f t="shared" si="37"/>
        <v>51931.857142857138</v>
      </c>
      <c r="DC37" s="317">
        <f t="shared" si="38"/>
        <v>53053.840336134454</v>
      </c>
      <c r="DD37" s="318">
        <f t="shared" si="39"/>
        <v>51931.857142857138</v>
      </c>
      <c r="DE37" s="317">
        <f t="shared" si="40"/>
        <v>53053.840336134454</v>
      </c>
      <c r="DF37" s="316">
        <f t="shared" si="41"/>
        <v>0</v>
      </c>
      <c r="DG37" s="317">
        <f t="shared" si="42"/>
        <v>0</v>
      </c>
      <c r="DH37" s="318">
        <f t="shared" si="43"/>
        <v>0</v>
      </c>
      <c r="DI37" s="317">
        <f t="shared" si="44"/>
        <v>0</v>
      </c>
      <c r="DJ37" s="318">
        <f t="shared" si="45"/>
        <v>0</v>
      </c>
      <c r="DK37" s="317">
        <f t="shared" si="46"/>
        <v>0</v>
      </c>
      <c r="DL37" s="318">
        <f t="shared" si="47"/>
        <v>0</v>
      </c>
      <c r="DM37" s="317">
        <f t="shared" si="48"/>
        <v>0</v>
      </c>
      <c r="DN37" s="318">
        <f t="shared" si="49"/>
        <v>0</v>
      </c>
      <c r="DO37" s="317">
        <f t="shared" si="50"/>
        <v>0</v>
      </c>
      <c r="DP37" s="318">
        <f t="shared" si="51"/>
        <v>35</v>
      </c>
      <c r="DQ37" s="317">
        <f t="shared" si="52"/>
        <v>39</v>
      </c>
      <c r="DR37" s="318">
        <f t="shared" si="53"/>
        <v>35</v>
      </c>
      <c r="DS37" s="317">
        <f t="shared" si="54"/>
        <v>39</v>
      </c>
      <c r="DT37" s="316">
        <f t="shared" si="55"/>
        <v>0</v>
      </c>
      <c r="DU37" s="317">
        <f t="shared" si="56"/>
        <v>0</v>
      </c>
      <c r="DV37" s="318">
        <f t="shared" si="57"/>
        <v>0</v>
      </c>
      <c r="DW37" s="317">
        <f t="shared" si="58"/>
        <v>0</v>
      </c>
      <c r="DX37" s="318">
        <f t="shared" si="59"/>
        <v>0</v>
      </c>
      <c r="DY37" s="317">
        <f t="shared" si="60"/>
        <v>0</v>
      </c>
      <c r="DZ37" s="318">
        <f t="shared" si="61"/>
        <v>0</v>
      </c>
      <c r="EA37" s="317">
        <f t="shared" si="62"/>
        <v>0</v>
      </c>
      <c r="EB37" s="318">
        <f t="shared" si="63"/>
        <v>0</v>
      </c>
      <c r="EC37" s="317">
        <f t="shared" si="64"/>
        <v>0</v>
      </c>
      <c r="ED37" s="318">
        <f t="shared" si="65"/>
        <v>1817614.9999999998</v>
      </c>
      <c r="EE37" s="317">
        <f t="shared" si="66"/>
        <v>2069099.7731092437</v>
      </c>
      <c r="EF37" s="318">
        <f t="shared" si="67"/>
        <v>1817614.9999999998</v>
      </c>
      <c r="EG37" s="317">
        <f t="shared" si="68"/>
        <v>2069099.7731092437</v>
      </c>
    </row>
    <row r="38" spans="1:137" s="319" customFormat="1" ht="15">
      <c r="A38" s="329" t="s">
        <v>904</v>
      </c>
      <c r="B38" s="323" t="s">
        <v>935</v>
      </c>
      <c r="C38" s="302"/>
      <c r="D38" s="327">
        <v>100760</v>
      </c>
      <c r="E38" s="332">
        <v>10</v>
      </c>
      <c r="F38" s="63"/>
      <c r="G38" s="320"/>
      <c r="H38" s="63"/>
      <c r="I38" s="320"/>
      <c r="J38" s="63"/>
      <c r="K38" s="320"/>
      <c r="L38" s="63"/>
      <c r="M38" s="320"/>
      <c r="N38" s="63"/>
      <c r="O38" s="63"/>
      <c r="P38" s="320"/>
      <c r="Q38" s="63"/>
      <c r="R38" s="320"/>
      <c r="S38" s="63"/>
      <c r="T38" s="320"/>
      <c r="U38" s="63"/>
      <c r="V38" s="320"/>
      <c r="W38" s="63"/>
      <c r="X38" s="63"/>
      <c r="Y38" s="320"/>
      <c r="Z38" s="63"/>
      <c r="AA38" s="320"/>
      <c r="AB38" s="63"/>
      <c r="AC38" s="320"/>
      <c r="AD38" s="63"/>
      <c r="AE38" s="320"/>
      <c r="AF38" s="63"/>
      <c r="AG38" s="63"/>
      <c r="AH38" s="320"/>
      <c r="AI38" s="63"/>
      <c r="AJ38" s="320"/>
      <c r="AK38" s="63"/>
      <c r="AL38" s="320"/>
      <c r="AM38" s="63"/>
      <c r="AN38" s="320"/>
      <c r="AO38" s="63"/>
      <c r="AP38" s="63"/>
      <c r="AQ38" s="320"/>
      <c r="AR38" s="63"/>
      <c r="AS38" s="320"/>
      <c r="AT38" s="63"/>
      <c r="AU38" s="320"/>
      <c r="AV38" s="63"/>
      <c r="AW38" s="320"/>
      <c r="AX38" s="63"/>
      <c r="AY38" s="63"/>
      <c r="AZ38" s="320">
        <v>51</v>
      </c>
      <c r="BA38" s="63">
        <v>48</v>
      </c>
      <c r="BB38" s="320"/>
      <c r="BC38" s="63"/>
      <c r="BD38" s="320"/>
      <c r="BE38" s="63"/>
      <c r="BF38" s="320">
        <v>3</v>
      </c>
      <c r="BG38" s="321">
        <v>3</v>
      </c>
      <c r="BH38" s="322"/>
      <c r="BI38" s="63"/>
      <c r="BJ38" s="320"/>
      <c r="BK38" s="63"/>
      <c r="BL38" s="320"/>
      <c r="BM38" s="63"/>
      <c r="BN38" s="320"/>
      <c r="BO38" s="63"/>
      <c r="BP38" s="320"/>
      <c r="BQ38" s="63"/>
      <c r="BR38" s="320">
        <v>2807291</v>
      </c>
      <c r="BS38" s="61">
        <v>2789322</v>
      </c>
      <c r="BT38" s="316">
        <f t="shared" si="3"/>
        <v>0</v>
      </c>
      <c r="BU38" s="317">
        <f t="shared" si="4"/>
        <v>0</v>
      </c>
      <c r="BV38" s="318">
        <f t="shared" si="5"/>
        <v>0</v>
      </c>
      <c r="BW38" s="317">
        <f t="shared" si="6"/>
        <v>0</v>
      </c>
      <c r="BX38" s="318">
        <f t="shared" si="7"/>
        <v>0</v>
      </c>
      <c r="BY38" s="317">
        <f t="shared" si="8"/>
        <v>0</v>
      </c>
      <c r="BZ38" s="318">
        <f t="shared" si="9"/>
        <v>0</v>
      </c>
      <c r="CA38" s="317">
        <f t="shared" si="10"/>
        <v>0</v>
      </c>
      <c r="CB38" s="318">
        <f t="shared" si="11"/>
        <v>0</v>
      </c>
      <c r="CC38" s="317">
        <f t="shared" si="12"/>
        <v>0</v>
      </c>
      <c r="CD38" s="318">
        <f t="shared" si="13"/>
        <v>495</v>
      </c>
      <c r="CE38" s="317">
        <f t="shared" si="14"/>
        <v>468</v>
      </c>
      <c r="CF38" s="316">
        <f t="shared" si="15"/>
        <v>0</v>
      </c>
      <c r="CG38" s="317">
        <f t="shared" si="16"/>
        <v>0</v>
      </c>
      <c r="CH38" s="318">
        <f t="shared" si="17"/>
        <v>0</v>
      </c>
      <c r="CI38" s="317">
        <f t="shared" si="18"/>
        <v>0</v>
      </c>
      <c r="CJ38" s="318">
        <f t="shared" si="19"/>
        <v>0</v>
      </c>
      <c r="CK38" s="317">
        <f t="shared" si="20"/>
        <v>0</v>
      </c>
      <c r="CL38" s="318">
        <f t="shared" si="21"/>
        <v>0</v>
      </c>
      <c r="CM38" s="317">
        <f t="shared" si="22"/>
        <v>0</v>
      </c>
      <c r="CN38" s="318">
        <f t="shared" si="23"/>
        <v>0</v>
      </c>
      <c r="CO38" s="317">
        <f t="shared" si="24"/>
        <v>0</v>
      </c>
      <c r="CP38" s="318">
        <f t="shared" si="25"/>
        <v>5671.2949494949498</v>
      </c>
      <c r="CQ38" s="317">
        <f t="shared" si="26"/>
        <v>5960.0897435897432</v>
      </c>
      <c r="CR38" s="316">
        <f t="shared" si="27"/>
        <v>0</v>
      </c>
      <c r="CS38" s="317">
        <f t="shared" si="28"/>
        <v>0</v>
      </c>
      <c r="CT38" s="318">
        <f t="shared" si="29"/>
        <v>0</v>
      </c>
      <c r="CU38" s="317">
        <f t="shared" si="30"/>
        <v>0</v>
      </c>
      <c r="CV38" s="318">
        <f t="shared" si="31"/>
        <v>0</v>
      </c>
      <c r="CW38" s="317">
        <f t="shared" si="32"/>
        <v>0</v>
      </c>
      <c r="CX38" s="318">
        <f t="shared" si="33"/>
        <v>0</v>
      </c>
      <c r="CY38" s="317">
        <f t="shared" si="34"/>
        <v>0</v>
      </c>
      <c r="CZ38" s="318">
        <f t="shared" si="35"/>
        <v>0</v>
      </c>
      <c r="DA38" s="317">
        <f t="shared" si="36"/>
        <v>0</v>
      </c>
      <c r="DB38" s="318">
        <f t="shared" si="37"/>
        <v>51041.654545454548</v>
      </c>
      <c r="DC38" s="317">
        <f t="shared" si="38"/>
        <v>53640.807692307688</v>
      </c>
      <c r="DD38" s="318">
        <f t="shared" si="39"/>
        <v>51041.654545454548</v>
      </c>
      <c r="DE38" s="317">
        <f t="shared" si="40"/>
        <v>53640.807692307688</v>
      </c>
      <c r="DF38" s="316">
        <f t="shared" si="41"/>
        <v>0</v>
      </c>
      <c r="DG38" s="317">
        <f t="shared" si="42"/>
        <v>0</v>
      </c>
      <c r="DH38" s="318">
        <f t="shared" si="43"/>
        <v>0</v>
      </c>
      <c r="DI38" s="317">
        <f t="shared" si="44"/>
        <v>0</v>
      </c>
      <c r="DJ38" s="318">
        <f t="shared" si="45"/>
        <v>0</v>
      </c>
      <c r="DK38" s="317">
        <f t="shared" si="46"/>
        <v>0</v>
      </c>
      <c r="DL38" s="318">
        <f t="shared" si="47"/>
        <v>0</v>
      </c>
      <c r="DM38" s="317">
        <f t="shared" si="48"/>
        <v>0</v>
      </c>
      <c r="DN38" s="318">
        <f t="shared" si="49"/>
        <v>0</v>
      </c>
      <c r="DO38" s="317">
        <f t="shared" si="50"/>
        <v>0</v>
      </c>
      <c r="DP38" s="318">
        <f t="shared" si="51"/>
        <v>54</v>
      </c>
      <c r="DQ38" s="317">
        <f t="shared" si="52"/>
        <v>51</v>
      </c>
      <c r="DR38" s="318">
        <f t="shared" si="53"/>
        <v>54</v>
      </c>
      <c r="DS38" s="317">
        <f t="shared" si="54"/>
        <v>51</v>
      </c>
      <c r="DT38" s="316">
        <f t="shared" si="55"/>
        <v>0</v>
      </c>
      <c r="DU38" s="317">
        <f t="shared" si="56"/>
        <v>0</v>
      </c>
      <c r="DV38" s="318">
        <f t="shared" si="57"/>
        <v>0</v>
      </c>
      <c r="DW38" s="317">
        <f t="shared" si="58"/>
        <v>0</v>
      </c>
      <c r="DX38" s="318">
        <f t="shared" si="59"/>
        <v>0</v>
      </c>
      <c r="DY38" s="317">
        <f t="shared" si="60"/>
        <v>0</v>
      </c>
      <c r="DZ38" s="318">
        <f t="shared" si="61"/>
        <v>0</v>
      </c>
      <c r="EA38" s="317">
        <f t="shared" si="62"/>
        <v>0</v>
      </c>
      <c r="EB38" s="318">
        <f t="shared" si="63"/>
        <v>0</v>
      </c>
      <c r="EC38" s="317">
        <f t="shared" si="64"/>
        <v>0</v>
      </c>
      <c r="ED38" s="318">
        <f t="shared" si="65"/>
        <v>2756249.3454545457</v>
      </c>
      <c r="EE38" s="317">
        <f t="shared" si="66"/>
        <v>2735681.192307692</v>
      </c>
      <c r="EF38" s="318">
        <f t="shared" si="67"/>
        <v>2756249.3454545457</v>
      </c>
      <c r="EG38" s="317">
        <f t="shared" si="68"/>
        <v>2735681.192307692</v>
      </c>
    </row>
    <row r="39" spans="1:137" s="319" customFormat="1" ht="15">
      <c r="A39" s="329" t="s">
        <v>904</v>
      </c>
      <c r="B39" s="310" t="s">
        <v>936</v>
      </c>
      <c r="C39" s="302"/>
      <c r="D39" s="327">
        <v>101028</v>
      </c>
      <c r="E39" s="327">
        <v>10</v>
      </c>
      <c r="F39" s="63"/>
      <c r="G39" s="320"/>
      <c r="H39" s="63"/>
      <c r="I39" s="320"/>
      <c r="J39" s="63"/>
      <c r="K39" s="320"/>
      <c r="L39" s="63"/>
      <c r="M39" s="320"/>
      <c r="N39" s="63"/>
      <c r="O39" s="63"/>
      <c r="P39" s="320"/>
      <c r="Q39" s="63"/>
      <c r="R39" s="320"/>
      <c r="S39" s="63"/>
      <c r="T39" s="320"/>
      <c r="U39" s="63"/>
      <c r="V39" s="320"/>
      <c r="W39" s="63"/>
      <c r="X39" s="63"/>
      <c r="Y39" s="320"/>
      <c r="Z39" s="63"/>
      <c r="AA39" s="320"/>
      <c r="AB39" s="63"/>
      <c r="AC39" s="320"/>
      <c r="AD39" s="63"/>
      <c r="AE39" s="320"/>
      <c r="AF39" s="63"/>
      <c r="AG39" s="63"/>
      <c r="AH39" s="320"/>
      <c r="AI39" s="63"/>
      <c r="AJ39" s="320"/>
      <c r="AK39" s="63"/>
      <c r="AL39" s="320"/>
      <c r="AM39" s="63"/>
      <c r="AN39" s="320"/>
      <c r="AO39" s="63"/>
      <c r="AP39" s="63"/>
      <c r="AQ39" s="320"/>
      <c r="AR39" s="63"/>
      <c r="AS39" s="320"/>
      <c r="AT39" s="63"/>
      <c r="AU39" s="320"/>
      <c r="AV39" s="63"/>
      <c r="AW39" s="320"/>
      <c r="AX39" s="63"/>
      <c r="AY39" s="63"/>
      <c r="AZ39" s="320">
        <v>38</v>
      </c>
      <c r="BA39" s="63">
        <v>40</v>
      </c>
      <c r="BB39" s="320"/>
      <c r="BC39" s="63"/>
      <c r="BD39" s="320"/>
      <c r="BE39" s="63"/>
      <c r="BF39" s="320">
        <v>0</v>
      </c>
      <c r="BG39" s="321">
        <v>0</v>
      </c>
      <c r="BH39" s="322"/>
      <c r="BI39" s="63"/>
      <c r="BJ39" s="320"/>
      <c r="BK39" s="63"/>
      <c r="BL39" s="320"/>
      <c r="BM39" s="63"/>
      <c r="BN39" s="320"/>
      <c r="BO39" s="63"/>
      <c r="BP39" s="320"/>
      <c r="BQ39" s="63"/>
      <c r="BR39" s="320">
        <v>2019701</v>
      </c>
      <c r="BS39" s="61">
        <v>2176120</v>
      </c>
      <c r="BT39" s="316">
        <f t="shared" si="3"/>
        <v>0</v>
      </c>
      <c r="BU39" s="317">
        <f t="shared" si="4"/>
        <v>0</v>
      </c>
      <c r="BV39" s="318">
        <f t="shared" si="5"/>
        <v>0</v>
      </c>
      <c r="BW39" s="317">
        <f t="shared" si="6"/>
        <v>0</v>
      </c>
      <c r="BX39" s="318">
        <f t="shared" si="7"/>
        <v>0</v>
      </c>
      <c r="BY39" s="317">
        <f t="shared" si="8"/>
        <v>0</v>
      </c>
      <c r="BZ39" s="318">
        <f t="shared" si="9"/>
        <v>0</v>
      </c>
      <c r="CA39" s="317">
        <f t="shared" si="10"/>
        <v>0</v>
      </c>
      <c r="CB39" s="318">
        <f t="shared" si="11"/>
        <v>0</v>
      </c>
      <c r="CC39" s="317">
        <f t="shared" si="12"/>
        <v>0</v>
      </c>
      <c r="CD39" s="318">
        <f t="shared" si="13"/>
        <v>342</v>
      </c>
      <c r="CE39" s="317">
        <f t="shared" si="14"/>
        <v>360</v>
      </c>
      <c r="CF39" s="316">
        <f t="shared" si="15"/>
        <v>0</v>
      </c>
      <c r="CG39" s="317">
        <f t="shared" si="16"/>
        <v>0</v>
      </c>
      <c r="CH39" s="318">
        <f t="shared" si="17"/>
        <v>0</v>
      </c>
      <c r="CI39" s="317">
        <f t="shared" si="18"/>
        <v>0</v>
      </c>
      <c r="CJ39" s="318">
        <f t="shared" si="19"/>
        <v>0</v>
      </c>
      <c r="CK39" s="317">
        <f t="shared" si="20"/>
        <v>0</v>
      </c>
      <c r="CL39" s="318">
        <f t="shared" si="21"/>
        <v>0</v>
      </c>
      <c r="CM39" s="317">
        <f t="shared" si="22"/>
        <v>0</v>
      </c>
      <c r="CN39" s="318">
        <f t="shared" si="23"/>
        <v>0</v>
      </c>
      <c r="CO39" s="317">
        <f t="shared" si="24"/>
        <v>0</v>
      </c>
      <c r="CP39" s="318">
        <f t="shared" si="25"/>
        <v>5905.5584795321638</v>
      </c>
      <c r="CQ39" s="317">
        <f t="shared" si="26"/>
        <v>6044.7777777777774</v>
      </c>
      <c r="CR39" s="316">
        <f t="shared" si="27"/>
        <v>0</v>
      </c>
      <c r="CS39" s="317">
        <f t="shared" si="28"/>
        <v>0</v>
      </c>
      <c r="CT39" s="318">
        <f t="shared" si="29"/>
        <v>0</v>
      </c>
      <c r="CU39" s="317">
        <f t="shared" si="30"/>
        <v>0</v>
      </c>
      <c r="CV39" s="318">
        <f t="shared" si="31"/>
        <v>0</v>
      </c>
      <c r="CW39" s="317">
        <f t="shared" si="32"/>
        <v>0</v>
      </c>
      <c r="CX39" s="318">
        <f t="shared" si="33"/>
        <v>0</v>
      </c>
      <c r="CY39" s="317">
        <f t="shared" si="34"/>
        <v>0</v>
      </c>
      <c r="CZ39" s="318">
        <f t="shared" si="35"/>
        <v>0</v>
      </c>
      <c r="DA39" s="317">
        <f t="shared" si="36"/>
        <v>0</v>
      </c>
      <c r="DB39" s="318">
        <f t="shared" si="37"/>
        <v>53150.026315789473</v>
      </c>
      <c r="DC39" s="317">
        <f t="shared" si="38"/>
        <v>54403</v>
      </c>
      <c r="DD39" s="318">
        <f t="shared" si="39"/>
        <v>53150.026315789473</v>
      </c>
      <c r="DE39" s="317">
        <f t="shared" si="40"/>
        <v>54403</v>
      </c>
      <c r="DF39" s="316">
        <f t="shared" si="41"/>
        <v>0</v>
      </c>
      <c r="DG39" s="317">
        <f t="shared" si="42"/>
        <v>0</v>
      </c>
      <c r="DH39" s="318">
        <f t="shared" si="43"/>
        <v>0</v>
      </c>
      <c r="DI39" s="317">
        <f t="shared" si="44"/>
        <v>0</v>
      </c>
      <c r="DJ39" s="318">
        <f t="shared" si="45"/>
        <v>0</v>
      </c>
      <c r="DK39" s="317">
        <f t="shared" si="46"/>
        <v>0</v>
      </c>
      <c r="DL39" s="318">
        <f t="shared" si="47"/>
        <v>0</v>
      </c>
      <c r="DM39" s="317">
        <f t="shared" si="48"/>
        <v>0</v>
      </c>
      <c r="DN39" s="318">
        <f t="shared" si="49"/>
        <v>0</v>
      </c>
      <c r="DO39" s="317">
        <f t="shared" si="50"/>
        <v>0</v>
      </c>
      <c r="DP39" s="318">
        <f t="shared" si="51"/>
        <v>38</v>
      </c>
      <c r="DQ39" s="317">
        <f t="shared" si="52"/>
        <v>40</v>
      </c>
      <c r="DR39" s="318">
        <f t="shared" si="53"/>
        <v>38</v>
      </c>
      <c r="DS39" s="317">
        <f t="shared" si="54"/>
        <v>40</v>
      </c>
      <c r="DT39" s="316">
        <f t="shared" si="55"/>
        <v>0</v>
      </c>
      <c r="DU39" s="317">
        <f t="shared" si="56"/>
        <v>0</v>
      </c>
      <c r="DV39" s="318">
        <f t="shared" si="57"/>
        <v>0</v>
      </c>
      <c r="DW39" s="317">
        <f t="shared" si="58"/>
        <v>0</v>
      </c>
      <c r="DX39" s="318">
        <f t="shared" si="59"/>
        <v>0</v>
      </c>
      <c r="DY39" s="317">
        <f t="shared" si="60"/>
        <v>0</v>
      </c>
      <c r="DZ39" s="318">
        <f t="shared" si="61"/>
        <v>0</v>
      </c>
      <c r="EA39" s="317">
        <f t="shared" si="62"/>
        <v>0</v>
      </c>
      <c r="EB39" s="318">
        <f t="shared" si="63"/>
        <v>0</v>
      </c>
      <c r="EC39" s="317">
        <f t="shared" si="64"/>
        <v>0</v>
      </c>
      <c r="ED39" s="318">
        <f t="shared" si="65"/>
        <v>2019701</v>
      </c>
      <c r="EE39" s="317">
        <f t="shared" si="66"/>
        <v>2176120</v>
      </c>
      <c r="EF39" s="318">
        <f t="shared" si="67"/>
        <v>2019701</v>
      </c>
      <c r="EG39" s="317">
        <f t="shared" si="68"/>
        <v>2176120</v>
      </c>
    </row>
    <row r="40" spans="1:137" s="319" customFormat="1" ht="15">
      <c r="A40" s="329" t="s">
        <v>904</v>
      </c>
      <c r="B40" s="310" t="s">
        <v>937</v>
      </c>
      <c r="C40" s="302"/>
      <c r="D40" s="327">
        <v>101301</v>
      </c>
      <c r="E40" s="327">
        <v>10</v>
      </c>
      <c r="F40" s="63"/>
      <c r="G40" s="320"/>
      <c r="H40" s="63"/>
      <c r="I40" s="320"/>
      <c r="J40" s="63"/>
      <c r="K40" s="320"/>
      <c r="L40" s="63"/>
      <c r="M40" s="320"/>
      <c r="N40" s="63"/>
      <c r="O40" s="63"/>
      <c r="P40" s="320"/>
      <c r="Q40" s="63"/>
      <c r="R40" s="320"/>
      <c r="S40" s="63"/>
      <c r="T40" s="320"/>
      <c r="U40" s="63"/>
      <c r="V40" s="320"/>
      <c r="W40" s="63"/>
      <c r="X40" s="63"/>
      <c r="Y40" s="320"/>
      <c r="Z40" s="63"/>
      <c r="AA40" s="320"/>
      <c r="AB40" s="63"/>
      <c r="AC40" s="320"/>
      <c r="AD40" s="63"/>
      <c r="AE40" s="320"/>
      <c r="AF40" s="63"/>
      <c r="AG40" s="63"/>
      <c r="AH40" s="320"/>
      <c r="AI40" s="63"/>
      <c r="AJ40" s="320"/>
      <c r="AK40" s="63"/>
      <c r="AL40" s="320"/>
      <c r="AM40" s="63"/>
      <c r="AN40" s="320"/>
      <c r="AO40" s="63"/>
      <c r="AP40" s="63"/>
      <c r="AQ40" s="320"/>
      <c r="AR40" s="63"/>
      <c r="AS40" s="320"/>
      <c r="AT40" s="63"/>
      <c r="AU40" s="320"/>
      <c r="AV40" s="63"/>
      <c r="AW40" s="320"/>
      <c r="AX40" s="63"/>
      <c r="AY40" s="63"/>
      <c r="AZ40" s="320">
        <v>55</v>
      </c>
      <c r="BA40" s="63">
        <v>24</v>
      </c>
      <c r="BB40" s="320"/>
      <c r="BC40" s="63"/>
      <c r="BD40" s="320"/>
      <c r="BE40" s="63"/>
      <c r="BF40" s="320">
        <v>0</v>
      </c>
      <c r="BG40" s="321">
        <v>25</v>
      </c>
      <c r="BH40" s="322"/>
      <c r="BI40" s="63"/>
      <c r="BJ40" s="320"/>
      <c r="BK40" s="63"/>
      <c r="BL40" s="320"/>
      <c r="BM40" s="63"/>
      <c r="BN40" s="320"/>
      <c r="BO40" s="63"/>
      <c r="BP40" s="320"/>
      <c r="BQ40" s="63"/>
      <c r="BR40" s="320">
        <v>2589807</v>
      </c>
      <c r="BS40" s="61">
        <v>2539841</v>
      </c>
      <c r="BT40" s="316">
        <f t="shared" si="3"/>
        <v>0</v>
      </c>
      <c r="BU40" s="317">
        <f t="shared" si="4"/>
        <v>0</v>
      </c>
      <c r="BV40" s="318">
        <f t="shared" si="5"/>
        <v>0</v>
      </c>
      <c r="BW40" s="317">
        <f t="shared" si="6"/>
        <v>0</v>
      </c>
      <c r="BX40" s="318">
        <f t="shared" si="7"/>
        <v>0</v>
      </c>
      <c r="BY40" s="317">
        <f t="shared" si="8"/>
        <v>0</v>
      </c>
      <c r="BZ40" s="318">
        <f t="shared" si="9"/>
        <v>0</v>
      </c>
      <c r="CA40" s="317">
        <f t="shared" si="10"/>
        <v>0</v>
      </c>
      <c r="CB40" s="318">
        <f t="shared" si="11"/>
        <v>0</v>
      </c>
      <c r="CC40" s="317">
        <f t="shared" si="12"/>
        <v>0</v>
      </c>
      <c r="CD40" s="318">
        <f t="shared" si="13"/>
        <v>495</v>
      </c>
      <c r="CE40" s="317">
        <f t="shared" si="14"/>
        <v>516</v>
      </c>
      <c r="CF40" s="316">
        <f t="shared" si="15"/>
        <v>0</v>
      </c>
      <c r="CG40" s="317">
        <f t="shared" si="16"/>
        <v>0</v>
      </c>
      <c r="CH40" s="318">
        <f t="shared" si="17"/>
        <v>0</v>
      </c>
      <c r="CI40" s="317">
        <f t="shared" si="18"/>
        <v>0</v>
      </c>
      <c r="CJ40" s="318">
        <f t="shared" si="19"/>
        <v>0</v>
      </c>
      <c r="CK40" s="317">
        <f t="shared" si="20"/>
        <v>0</v>
      </c>
      <c r="CL40" s="318">
        <f t="shared" si="21"/>
        <v>0</v>
      </c>
      <c r="CM40" s="317">
        <f t="shared" si="22"/>
        <v>0</v>
      </c>
      <c r="CN40" s="318">
        <f t="shared" si="23"/>
        <v>0</v>
      </c>
      <c r="CO40" s="317">
        <f t="shared" si="24"/>
        <v>0</v>
      </c>
      <c r="CP40" s="318">
        <f t="shared" si="25"/>
        <v>5231.9333333333334</v>
      </c>
      <c r="CQ40" s="317">
        <f t="shared" si="26"/>
        <v>4922.1724806201546</v>
      </c>
      <c r="CR40" s="316">
        <f t="shared" si="27"/>
        <v>0</v>
      </c>
      <c r="CS40" s="317">
        <f t="shared" si="28"/>
        <v>0</v>
      </c>
      <c r="CT40" s="318">
        <f t="shared" si="29"/>
        <v>0</v>
      </c>
      <c r="CU40" s="317">
        <f t="shared" si="30"/>
        <v>0</v>
      </c>
      <c r="CV40" s="318">
        <f t="shared" si="31"/>
        <v>0</v>
      </c>
      <c r="CW40" s="317">
        <f t="shared" si="32"/>
        <v>0</v>
      </c>
      <c r="CX40" s="318">
        <f t="shared" si="33"/>
        <v>0</v>
      </c>
      <c r="CY40" s="317">
        <f t="shared" si="34"/>
        <v>0</v>
      </c>
      <c r="CZ40" s="318">
        <f t="shared" si="35"/>
        <v>0</v>
      </c>
      <c r="DA40" s="317">
        <f t="shared" si="36"/>
        <v>0</v>
      </c>
      <c r="DB40" s="318">
        <f t="shared" si="37"/>
        <v>47087.4</v>
      </c>
      <c r="DC40" s="317">
        <f t="shared" si="38"/>
        <v>44299.55232558139</v>
      </c>
      <c r="DD40" s="318">
        <f t="shared" si="39"/>
        <v>47087.4</v>
      </c>
      <c r="DE40" s="317">
        <f t="shared" si="40"/>
        <v>44299.55232558139</v>
      </c>
      <c r="DF40" s="316">
        <f t="shared" si="41"/>
        <v>0</v>
      </c>
      <c r="DG40" s="317">
        <f t="shared" si="42"/>
        <v>0</v>
      </c>
      <c r="DH40" s="318">
        <f t="shared" si="43"/>
        <v>0</v>
      </c>
      <c r="DI40" s="317">
        <f t="shared" si="44"/>
        <v>0</v>
      </c>
      <c r="DJ40" s="318">
        <f t="shared" si="45"/>
        <v>0</v>
      </c>
      <c r="DK40" s="317">
        <f t="shared" si="46"/>
        <v>0</v>
      </c>
      <c r="DL40" s="318">
        <f t="shared" si="47"/>
        <v>0</v>
      </c>
      <c r="DM40" s="317">
        <f t="shared" si="48"/>
        <v>0</v>
      </c>
      <c r="DN40" s="318">
        <f t="shared" si="49"/>
        <v>0</v>
      </c>
      <c r="DO40" s="317">
        <f t="shared" si="50"/>
        <v>0</v>
      </c>
      <c r="DP40" s="318">
        <f t="shared" si="51"/>
        <v>55</v>
      </c>
      <c r="DQ40" s="317">
        <f t="shared" si="52"/>
        <v>49</v>
      </c>
      <c r="DR40" s="318">
        <f t="shared" si="53"/>
        <v>55</v>
      </c>
      <c r="DS40" s="317">
        <f t="shared" si="54"/>
        <v>49</v>
      </c>
      <c r="DT40" s="316">
        <f t="shared" si="55"/>
        <v>0</v>
      </c>
      <c r="DU40" s="317">
        <f t="shared" si="56"/>
        <v>0</v>
      </c>
      <c r="DV40" s="318">
        <f t="shared" si="57"/>
        <v>0</v>
      </c>
      <c r="DW40" s="317">
        <f t="shared" si="58"/>
        <v>0</v>
      </c>
      <c r="DX40" s="318">
        <f t="shared" si="59"/>
        <v>0</v>
      </c>
      <c r="DY40" s="317">
        <f t="shared" si="60"/>
        <v>0</v>
      </c>
      <c r="DZ40" s="318">
        <f t="shared" si="61"/>
        <v>0</v>
      </c>
      <c r="EA40" s="317">
        <f t="shared" si="62"/>
        <v>0</v>
      </c>
      <c r="EB40" s="318">
        <f t="shared" si="63"/>
        <v>0</v>
      </c>
      <c r="EC40" s="317">
        <f t="shared" si="64"/>
        <v>0</v>
      </c>
      <c r="ED40" s="318">
        <f t="shared" si="65"/>
        <v>2589807</v>
      </c>
      <c r="EE40" s="317">
        <f t="shared" si="66"/>
        <v>2170678.0639534881</v>
      </c>
      <c r="EF40" s="318">
        <f t="shared" si="67"/>
        <v>2589807</v>
      </c>
      <c r="EG40" s="317">
        <f t="shared" si="68"/>
        <v>2170678.0639534881</v>
      </c>
    </row>
    <row r="41" spans="1:137" s="319" customFormat="1" ht="15">
      <c r="A41" s="309" t="s">
        <v>904</v>
      </c>
      <c r="B41" s="310" t="s">
        <v>938</v>
      </c>
      <c r="C41" s="302"/>
      <c r="D41" s="327">
        <v>101499</v>
      </c>
      <c r="E41" s="327">
        <v>10</v>
      </c>
      <c r="F41" s="63"/>
      <c r="G41" s="320"/>
      <c r="H41" s="63"/>
      <c r="I41" s="320"/>
      <c r="J41" s="63"/>
      <c r="K41" s="320"/>
      <c r="L41" s="63"/>
      <c r="M41" s="320"/>
      <c r="N41" s="63"/>
      <c r="O41" s="63"/>
      <c r="P41" s="320"/>
      <c r="Q41" s="63"/>
      <c r="R41" s="320"/>
      <c r="S41" s="63"/>
      <c r="T41" s="320"/>
      <c r="U41" s="63"/>
      <c r="V41" s="320"/>
      <c r="W41" s="63"/>
      <c r="X41" s="63"/>
      <c r="Y41" s="320"/>
      <c r="Z41" s="63"/>
      <c r="AA41" s="320"/>
      <c r="AB41" s="63"/>
      <c r="AC41" s="320"/>
      <c r="AD41" s="63"/>
      <c r="AE41" s="320"/>
      <c r="AF41" s="63"/>
      <c r="AG41" s="63"/>
      <c r="AH41" s="320"/>
      <c r="AI41" s="63"/>
      <c r="AJ41" s="320"/>
      <c r="AK41" s="63"/>
      <c r="AL41" s="320"/>
      <c r="AM41" s="63"/>
      <c r="AN41" s="320"/>
      <c r="AO41" s="63"/>
      <c r="AP41" s="63"/>
      <c r="AQ41" s="320"/>
      <c r="AR41" s="63"/>
      <c r="AS41" s="320"/>
      <c r="AT41" s="63"/>
      <c r="AU41" s="320"/>
      <c r="AV41" s="63"/>
      <c r="AW41" s="320"/>
      <c r="AX41" s="63"/>
      <c r="AY41" s="63"/>
      <c r="AZ41" s="320">
        <v>33</v>
      </c>
      <c r="BA41" s="63">
        <v>33</v>
      </c>
      <c r="BB41" s="320"/>
      <c r="BC41" s="63"/>
      <c r="BD41" s="320"/>
      <c r="BE41" s="63"/>
      <c r="BF41" s="320">
        <v>1</v>
      </c>
      <c r="BG41" s="321">
        <v>1</v>
      </c>
      <c r="BH41" s="322"/>
      <c r="BI41" s="63"/>
      <c r="BJ41" s="320"/>
      <c r="BK41" s="63"/>
      <c r="BL41" s="320"/>
      <c r="BM41" s="63"/>
      <c r="BN41" s="320"/>
      <c r="BO41" s="63"/>
      <c r="BP41" s="320"/>
      <c r="BQ41" s="63"/>
      <c r="BR41" s="320">
        <v>1768638</v>
      </c>
      <c r="BS41" s="61">
        <v>1825941</v>
      </c>
      <c r="BT41" s="316">
        <f t="shared" si="3"/>
        <v>0</v>
      </c>
      <c r="BU41" s="317">
        <f t="shared" si="4"/>
        <v>0</v>
      </c>
      <c r="BV41" s="318">
        <f t="shared" si="5"/>
        <v>0</v>
      </c>
      <c r="BW41" s="317">
        <f t="shared" si="6"/>
        <v>0</v>
      </c>
      <c r="BX41" s="318">
        <f t="shared" si="7"/>
        <v>0</v>
      </c>
      <c r="BY41" s="317">
        <f t="shared" si="8"/>
        <v>0</v>
      </c>
      <c r="BZ41" s="318">
        <f t="shared" si="9"/>
        <v>0</v>
      </c>
      <c r="CA41" s="317">
        <f t="shared" si="10"/>
        <v>0</v>
      </c>
      <c r="CB41" s="318">
        <f t="shared" si="11"/>
        <v>0</v>
      </c>
      <c r="CC41" s="317">
        <f t="shared" si="12"/>
        <v>0</v>
      </c>
      <c r="CD41" s="318">
        <f t="shared" si="13"/>
        <v>309</v>
      </c>
      <c r="CE41" s="317">
        <f t="shared" si="14"/>
        <v>309</v>
      </c>
      <c r="CF41" s="316">
        <f t="shared" si="15"/>
        <v>0</v>
      </c>
      <c r="CG41" s="317">
        <f t="shared" si="16"/>
        <v>0</v>
      </c>
      <c r="CH41" s="318">
        <f t="shared" si="17"/>
        <v>0</v>
      </c>
      <c r="CI41" s="317">
        <f t="shared" si="18"/>
        <v>0</v>
      </c>
      <c r="CJ41" s="318">
        <f t="shared" si="19"/>
        <v>0</v>
      </c>
      <c r="CK41" s="317">
        <f t="shared" si="20"/>
        <v>0</v>
      </c>
      <c r="CL41" s="318">
        <f t="shared" si="21"/>
        <v>0</v>
      </c>
      <c r="CM41" s="317">
        <f t="shared" si="22"/>
        <v>0</v>
      </c>
      <c r="CN41" s="318">
        <f t="shared" si="23"/>
        <v>0</v>
      </c>
      <c r="CO41" s="317">
        <f t="shared" si="24"/>
        <v>0</v>
      </c>
      <c r="CP41" s="318">
        <f t="shared" si="25"/>
        <v>5723.7475728155341</v>
      </c>
      <c r="CQ41" s="317">
        <f t="shared" si="26"/>
        <v>5909.1941747572819</v>
      </c>
      <c r="CR41" s="316">
        <f t="shared" si="27"/>
        <v>0</v>
      </c>
      <c r="CS41" s="317">
        <f t="shared" si="28"/>
        <v>0</v>
      </c>
      <c r="CT41" s="318">
        <f t="shared" si="29"/>
        <v>0</v>
      </c>
      <c r="CU41" s="317">
        <f t="shared" si="30"/>
        <v>0</v>
      </c>
      <c r="CV41" s="318">
        <f t="shared" si="31"/>
        <v>0</v>
      </c>
      <c r="CW41" s="317">
        <f t="shared" si="32"/>
        <v>0</v>
      </c>
      <c r="CX41" s="318">
        <f t="shared" si="33"/>
        <v>0</v>
      </c>
      <c r="CY41" s="317">
        <f t="shared" si="34"/>
        <v>0</v>
      </c>
      <c r="CZ41" s="318">
        <f t="shared" si="35"/>
        <v>0</v>
      </c>
      <c r="DA41" s="317">
        <f t="shared" si="36"/>
        <v>0</v>
      </c>
      <c r="DB41" s="318">
        <f t="shared" si="37"/>
        <v>51513.728155339806</v>
      </c>
      <c r="DC41" s="317">
        <f t="shared" si="38"/>
        <v>53182.74757281554</v>
      </c>
      <c r="DD41" s="318">
        <f t="shared" si="39"/>
        <v>51513.728155339806</v>
      </c>
      <c r="DE41" s="317">
        <f t="shared" si="40"/>
        <v>53182.74757281554</v>
      </c>
      <c r="DF41" s="316">
        <f t="shared" si="41"/>
        <v>0</v>
      </c>
      <c r="DG41" s="317">
        <f t="shared" si="42"/>
        <v>0</v>
      </c>
      <c r="DH41" s="318">
        <f t="shared" si="43"/>
        <v>0</v>
      </c>
      <c r="DI41" s="317">
        <f t="shared" si="44"/>
        <v>0</v>
      </c>
      <c r="DJ41" s="318">
        <f t="shared" si="45"/>
        <v>0</v>
      </c>
      <c r="DK41" s="317">
        <f t="shared" si="46"/>
        <v>0</v>
      </c>
      <c r="DL41" s="318">
        <f t="shared" si="47"/>
        <v>0</v>
      </c>
      <c r="DM41" s="317">
        <f t="shared" si="48"/>
        <v>0</v>
      </c>
      <c r="DN41" s="318">
        <f t="shared" si="49"/>
        <v>0</v>
      </c>
      <c r="DO41" s="317">
        <f t="shared" si="50"/>
        <v>0</v>
      </c>
      <c r="DP41" s="318">
        <f t="shared" si="51"/>
        <v>34</v>
      </c>
      <c r="DQ41" s="317">
        <f t="shared" si="52"/>
        <v>34</v>
      </c>
      <c r="DR41" s="318">
        <f t="shared" si="53"/>
        <v>34</v>
      </c>
      <c r="DS41" s="317">
        <f t="shared" si="54"/>
        <v>34</v>
      </c>
      <c r="DT41" s="316">
        <f t="shared" si="55"/>
        <v>0</v>
      </c>
      <c r="DU41" s="317">
        <f t="shared" si="56"/>
        <v>0</v>
      </c>
      <c r="DV41" s="318">
        <f t="shared" si="57"/>
        <v>0</v>
      </c>
      <c r="DW41" s="317">
        <f t="shared" si="58"/>
        <v>0</v>
      </c>
      <c r="DX41" s="318">
        <f t="shared" si="59"/>
        <v>0</v>
      </c>
      <c r="DY41" s="317">
        <f t="shared" si="60"/>
        <v>0</v>
      </c>
      <c r="DZ41" s="318">
        <f t="shared" si="61"/>
        <v>0</v>
      </c>
      <c r="EA41" s="317">
        <f t="shared" si="62"/>
        <v>0</v>
      </c>
      <c r="EB41" s="318">
        <f t="shared" si="63"/>
        <v>0</v>
      </c>
      <c r="EC41" s="317">
        <f t="shared" si="64"/>
        <v>0</v>
      </c>
      <c r="ED41" s="318">
        <f t="shared" si="65"/>
        <v>1751466.7572815535</v>
      </c>
      <c r="EE41" s="317">
        <f t="shared" si="66"/>
        <v>1808213.4174757283</v>
      </c>
      <c r="EF41" s="318">
        <f t="shared" si="67"/>
        <v>1751466.7572815535</v>
      </c>
      <c r="EG41" s="317">
        <f t="shared" si="68"/>
        <v>1808213.4174757283</v>
      </c>
    </row>
    <row r="42" spans="1:137" s="319" customFormat="1" ht="15">
      <c r="A42" s="329" t="s">
        <v>904</v>
      </c>
      <c r="B42" s="310" t="s">
        <v>939</v>
      </c>
      <c r="C42" s="302"/>
      <c r="D42" s="327">
        <v>101602</v>
      </c>
      <c r="E42" s="327">
        <v>10</v>
      </c>
      <c r="F42" s="63"/>
      <c r="G42" s="320"/>
      <c r="H42" s="63"/>
      <c r="I42" s="320"/>
      <c r="J42" s="63"/>
      <c r="K42" s="320"/>
      <c r="L42" s="63"/>
      <c r="M42" s="320"/>
      <c r="N42" s="63"/>
      <c r="O42" s="63"/>
      <c r="P42" s="320"/>
      <c r="Q42" s="63"/>
      <c r="R42" s="320"/>
      <c r="S42" s="63"/>
      <c r="T42" s="320"/>
      <c r="U42" s="63"/>
      <c r="V42" s="320"/>
      <c r="W42" s="63"/>
      <c r="X42" s="63"/>
      <c r="Y42" s="320"/>
      <c r="Z42" s="63"/>
      <c r="AA42" s="320"/>
      <c r="AB42" s="63"/>
      <c r="AC42" s="320"/>
      <c r="AD42" s="63"/>
      <c r="AE42" s="320"/>
      <c r="AF42" s="63"/>
      <c r="AG42" s="63"/>
      <c r="AH42" s="320"/>
      <c r="AI42" s="63"/>
      <c r="AJ42" s="320"/>
      <c r="AK42" s="63"/>
      <c r="AL42" s="320"/>
      <c r="AM42" s="63"/>
      <c r="AN42" s="320"/>
      <c r="AO42" s="63"/>
      <c r="AP42" s="63"/>
      <c r="AQ42" s="320"/>
      <c r="AR42" s="63"/>
      <c r="AS42" s="320"/>
      <c r="AT42" s="63"/>
      <c r="AU42" s="320"/>
      <c r="AV42" s="63"/>
      <c r="AW42" s="320"/>
      <c r="AX42" s="63"/>
      <c r="AY42" s="63"/>
      <c r="AZ42" s="320">
        <v>52</v>
      </c>
      <c r="BA42" s="63">
        <v>55</v>
      </c>
      <c r="BB42" s="320"/>
      <c r="BC42" s="63"/>
      <c r="BD42" s="320"/>
      <c r="BE42" s="63"/>
      <c r="BF42" s="320">
        <v>1</v>
      </c>
      <c r="BG42" s="321">
        <v>1</v>
      </c>
      <c r="BH42" s="322"/>
      <c r="BI42" s="63"/>
      <c r="BJ42" s="320"/>
      <c r="BK42" s="63"/>
      <c r="BL42" s="320"/>
      <c r="BM42" s="63"/>
      <c r="BN42" s="320"/>
      <c r="BO42" s="63"/>
      <c r="BP42" s="320"/>
      <c r="BQ42" s="63"/>
      <c r="BR42" s="320">
        <v>2782461</v>
      </c>
      <c r="BS42" s="61">
        <v>2765464</v>
      </c>
      <c r="BT42" s="316">
        <f t="shared" si="3"/>
        <v>0</v>
      </c>
      <c r="BU42" s="317">
        <f t="shared" si="4"/>
        <v>0</v>
      </c>
      <c r="BV42" s="318">
        <f t="shared" si="5"/>
        <v>0</v>
      </c>
      <c r="BW42" s="317">
        <f t="shared" si="6"/>
        <v>0</v>
      </c>
      <c r="BX42" s="318">
        <f t="shared" si="7"/>
        <v>0</v>
      </c>
      <c r="BY42" s="317">
        <f t="shared" si="8"/>
        <v>0</v>
      </c>
      <c r="BZ42" s="318">
        <f t="shared" si="9"/>
        <v>0</v>
      </c>
      <c r="CA42" s="317">
        <f t="shared" si="10"/>
        <v>0</v>
      </c>
      <c r="CB42" s="318">
        <f t="shared" si="11"/>
        <v>0</v>
      </c>
      <c r="CC42" s="317">
        <f t="shared" si="12"/>
        <v>0</v>
      </c>
      <c r="CD42" s="318">
        <f t="shared" si="13"/>
        <v>480</v>
      </c>
      <c r="CE42" s="317">
        <f t="shared" si="14"/>
        <v>507</v>
      </c>
      <c r="CF42" s="316">
        <f t="shared" si="15"/>
        <v>0</v>
      </c>
      <c r="CG42" s="317">
        <f t="shared" si="16"/>
        <v>0</v>
      </c>
      <c r="CH42" s="318">
        <f t="shared" si="17"/>
        <v>0</v>
      </c>
      <c r="CI42" s="317">
        <f t="shared" si="18"/>
        <v>0</v>
      </c>
      <c r="CJ42" s="318">
        <f t="shared" si="19"/>
        <v>0</v>
      </c>
      <c r="CK42" s="317">
        <f t="shared" si="20"/>
        <v>0</v>
      </c>
      <c r="CL42" s="318">
        <f t="shared" si="21"/>
        <v>0</v>
      </c>
      <c r="CM42" s="317">
        <f t="shared" si="22"/>
        <v>0</v>
      </c>
      <c r="CN42" s="318">
        <f t="shared" si="23"/>
        <v>0</v>
      </c>
      <c r="CO42" s="317">
        <f t="shared" si="24"/>
        <v>0</v>
      </c>
      <c r="CP42" s="318">
        <f t="shared" si="25"/>
        <v>5796.7937499999998</v>
      </c>
      <c r="CQ42" s="317">
        <f t="shared" si="26"/>
        <v>5454.5641025641025</v>
      </c>
      <c r="CR42" s="316">
        <f t="shared" si="27"/>
        <v>0</v>
      </c>
      <c r="CS42" s="317">
        <f t="shared" si="28"/>
        <v>0</v>
      </c>
      <c r="CT42" s="318">
        <f t="shared" si="29"/>
        <v>0</v>
      </c>
      <c r="CU42" s="317">
        <f t="shared" si="30"/>
        <v>0</v>
      </c>
      <c r="CV42" s="318">
        <f t="shared" si="31"/>
        <v>0</v>
      </c>
      <c r="CW42" s="317">
        <f t="shared" si="32"/>
        <v>0</v>
      </c>
      <c r="CX42" s="318">
        <f t="shared" si="33"/>
        <v>0</v>
      </c>
      <c r="CY42" s="317">
        <f t="shared" si="34"/>
        <v>0</v>
      </c>
      <c r="CZ42" s="318">
        <f t="shared" si="35"/>
        <v>0</v>
      </c>
      <c r="DA42" s="317">
        <f t="shared" si="36"/>
        <v>0</v>
      </c>
      <c r="DB42" s="318">
        <f t="shared" si="37"/>
        <v>52171.143749999996</v>
      </c>
      <c r="DC42" s="317">
        <f t="shared" si="38"/>
        <v>49091.076923076922</v>
      </c>
      <c r="DD42" s="318">
        <f t="shared" si="39"/>
        <v>52171.143749999996</v>
      </c>
      <c r="DE42" s="317">
        <f t="shared" si="40"/>
        <v>49091.076923076922</v>
      </c>
      <c r="DF42" s="316">
        <f t="shared" si="41"/>
        <v>0</v>
      </c>
      <c r="DG42" s="317">
        <f t="shared" si="42"/>
        <v>0</v>
      </c>
      <c r="DH42" s="318">
        <f t="shared" si="43"/>
        <v>0</v>
      </c>
      <c r="DI42" s="317">
        <f t="shared" si="44"/>
        <v>0</v>
      </c>
      <c r="DJ42" s="318">
        <f t="shared" si="45"/>
        <v>0</v>
      </c>
      <c r="DK42" s="317">
        <f t="shared" si="46"/>
        <v>0</v>
      </c>
      <c r="DL42" s="318">
        <f t="shared" si="47"/>
        <v>0</v>
      </c>
      <c r="DM42" s="317">
        <f t="shared" si="48"/>
        <v>0</v>
      </c>
      <c r="DN42" s="318">
        <f t="shared" si="49"/>
        <v>0</v>
      </c>
      <c r="DO42" s="317">
        <f t="shared" si="50"/>
        <v>0</v>
      </c>
      <c r="DP42" s="318">
        <f t="shared" si="51"/>
        <v>53</v>
      </c>
      <c r="DQ42" s="317">
        <f t="shared" si="52"/>
        <v>56</v>
      </c>
      <c r="DR42" s="318">
        <f t="shared" si="53"/>
        <v>53</v>
      </c>
      <c r="DS42" s="317">
        <f t="shared" si="54"/>
        <v>56</v>
      </c>
      <c r="DT42" s="316">
        <f t="shared" si="55"/>
        <v>0</v>
      </c>
      <c r="DU42" s="317">
        <f t="shared" si="56"/>
        <v>0</v>
      </c>
      <c r="DV42" s="318">
        <f t="shared" si="57"/>
        <v>0</v>
      </c>
      <c r="DW42" s="317">
        <f t="shared" si="58"/>
        <v>0</v>
      </c>
      <c r="DX42" s="318">
        <f t="shared" si="59"/>
        <v>0</v>
      </c>
      <c r="DY42" s="317">
        <f t="shared" si="60"/>
        <v>0</v>
      </c>
      <c r="DZ42" s="318">
        <f t="shared" si="61"/>
        <v>0</v>
      </c>
      <c r="EA42" s="317">
        <f t="shared" si="62"/>
        <v>0</v>
      </c>
      <c r="EB42" s="318">
        <f t="shared" si="63"/>
        <v>0</v>
      </c>
      <c r="EC42" s="317">
        <f t="shared" si="64"/>
        <v>0</v>
      </c>
      <c r="ED42" s="318">
        <f t="shared" si="65"/>
        <v>2765070.6187499999</v>
      </c>
      <c r="EE42" s="317">
        <f t="shared" si="66"/>
        <v>2749100.3076923075</v>
      </c>
      <c r="EF42" s="318">
        <f t="shared" si="67"/>
        <v>2765070.6187499999</v>
      </c>
      <c r="EG42" s="317">
        <f t="shared" si="68"/>
        <v>2749100.3076923075</v>
      </c>
    </row>
    <row r="43" spans="1:137" s="319" customFormat="1" ht="15">
      <c r="A43" s="309" t="s">
        <v>904</v>
      </c>
      <c r="B43" s="310" t="s">
        <v>940</v>
      </c>
      <c r="C43" s="302" t="s">
        <v>893</v>
      </c>
      <c r="D43" s="327">
        <v>102076</v>
      </c>
      <c r="E43" s="327">
        <v>10</v>
      </c>
      <c r="F43" s="63"/>
      <c r="G43" s="320"/>
      <c r="H43" s="63"/>
      <c r="I43" s="320"/>
      <c r="J43" s="63"/>
      <c r="K43" s="320"/>
      <c r="L43" s="63"/>
      <c r="M43" s="320"/>
      <c r="N43" s="63"/>
      <c r="O43" s="63"/>
      <c r="P43" s="320"/>
      <c r="Q43" s="63"/>
      <c r="R43" s="320"/>
      <c r="S43" s="63"/>
      <c r="T43" s="320"/>
      <c r="U43" s="63"/>
      <c r="V43" s="320"/>
      <c r="W43" s="63"/>
      <c r="X43" s="63"/>
      <c r="Y43" s="320"/>
      <c r="Z43" s="63"/>
      <c r="AA43" s="320"/>
      <c r="AB43" s="63"/>
      <c r="AC43" s="320"/>
      <c r="AD43" s="63"/>
      <c r="AE43" s="320"/>
      <c r="AF43" s="63"/>
      <c r="AG43" s="63"/>
      <c r="AH43" s="320"/>
      <c r="AI43" s="63"/>
      <c r="AJ43" s="320"/>
      <c r="AK43" s="63"/>
      <c r="AL43" s="320"/>
      <c r="AM43" s="63"/>
      <c r="AN43" s="320"/>
      <c r="AO43" s="63"/>
      <c r="AP43" s="63"/>
      <c r="AQ43" s="320"/>
      <c r="AR43" s="63"/>
      <c r="AS43" s="320"/>
      <c r="AT43" s="63"/>
      <c r="AU43" s="320"/>
      <c r="AV43" s="63"/>
      <c r="AW43" s="320"/>
      <c r="AX43" s="63"/>
      <c r="AY43" s="63"/>
      <c r="AZ43" s="320">
        <v>0</v>
      </c>
      <c r="BA43" s="63">
        <v>0</v>
      </c>
      <c r="BB43" s="320"/>
      <c r="BC43" s="63"/>
      <c r="BD43" s="320"/>
      <c r="BE43" s="63"/>
      <c r="BF43" s="320">
        <v>39</v>
      </c>
      <c r="BG43" s="321">
        <v>38</v>
      </c>
      <c r="BH43" s="322"/>
      <c r="BI43" s="63"/>
      <c r="BJ43" s="320"/>
      <c r="BK43" s="63"/>
      <c r="BL43" s="320"/>
      <c r="BM43" s="63"/>
      <c r="BN43" s="320"/>
      <c r="BO43" s="63"/>
      <c r="BP43" s="320"/>
      <c r="BQ43" s="63"/>
      <c r="BR43" s="320">
        <v>2395602</v>
      </c>
      <c r="BS43" s="61">
        <v>2460516</v>
      </c>
      <c r="BT43" s="316">
        <f t="shared" si="3"/>
        <v>0</v>
      </c>
      <c r="BU43" s="317">
        <f t="shared" si="4"/>
        <v>0</v>
      </c>
      <c r="BV43" s="318">
        <f t="shared" si="5"/>
        <v>0</v>
      </c>
      <c r="BW43" s="317">
        <f t="shared" si="6"/>
        <v>0</v>
      </c>
      <c r="BX43" s="318">
        <f t="shared" si="7"/>
        <v>0</v>
      </c>
      <c r="BY43" s="317">
        <f t="shared" si="8"/>
        <v>0</v>
      </c>
      <c r="BZ43" s="318">
        <f t="shared" si="9"/>
        <v>0</v>
      </c>
      <c r="CA43" s="317">
        <f t="shared" si="10"/>
        <v>0</v>
      </c>
      <c r="CB43" s="318">
        <f t="shared" si="11"/>
        <v>0</v>
      </c>
      <c r="CC43" s="317">
        <f t="shared" si="12"/>
        <v>0</v>
      </c>
      <c r="CD43" s="318">
        <f t="shared" si="13"/>
        <v>468</v>
      </c>
      <c r="CE43" s="317">
        <f t="shared" si="14"/>
        <v>456</v>
      </c>
      <c r="CF43" s="316">
        <f t="shared" si="15"/>
        <v>0</v>
      </c>
      <c r="CG43" s="317">
        <f t="shared" si="16"/>
        <v>0</v>
      </c>
      <c r="CH43" s="318">
        <f t="shared" si="17"/>
        <v>0</v>
      </c>
      <c r="CI43" s="317">
        <f t="shared" si="18"/>
        <v>0</v>
      </c>
      <c r="CJ43" s="318">
        <f t="shared" si="19"/>
        <v>0</v>
      </c>
      <c r="CK43" s="317">
        <f t="shared" si="20"/>
        <v>0</v>
      </c>
      <c r="CL43" s="318">
        <f t="shared" si="21"/>
        <v>0</v>
      </c>
      <c r="CM43" s="317">
        <f t="shared" si="22"/>
        <v>0</v>
      </c>
      <c r="CN43" s="318">
        <f t="shared" si="23"/>
        <v>0</v>
      </c>
      <c r="CO43" s="317">
        <f t="shared" si="24"/>
        <v>0</v>
      </c>
      <c r="CP43" s="318">
        <f t="shared" si="25"/>
        <v>5118.8076923076924</v>
      </c>
      <c r="CQ43" s="317">
        <f t="shared" si="26"/>
        <v>5395.8684210526317</v>
      </c>
      <c r="CR43" s="316">
        <f t="shared" si="27"/>
        <v>0</v>
      </c>
      <c r="CS43" s="317">
        <f t="shared" si="28"/>
        <v>0</v>
      </c>
      <c r="CT43" s="318">
        <f t="shared" si="29"/>
        <v>0</v>
      </c>
      <c r="CU43" s="317">
        <f t="shared" si="30"/>
        <v>0</v>
      </c>
      <c r="CV43" s="318">
        <f t="shared" si="31"/>
        <v>0</v>
      </c>
      <c r="CW43" s="317">
        <f t="shared" si="32"/>
        <v>0</v>
      </c>
      <c r="CX43" s="318">
        <f t="shared" si="33"/>
        <v>0</v>
      </c>
      <c r="CY43" s="317">
        <f t="shared" si="34"/>
        <v>0</v>
      </c>
      <c r="CZ43" s="318">
        <f t="shared" si="35"/>
        <v>0</v>
      </c>
      <c r="DA43" s="317">
        <f t="shared" si="36"/>
        <v>0</v>
      </c>
      <c r="DB43" s="318">
        <f t="shared" si="37"/>
        <v>46069.269230769234</v>
      </c>
      <c r="DC43" s="317">
        <f t="shared" si="38"/>
        <v>48562.815789473687</v>
      </c>
      <c r="DD43" s="318">
        <f t="shared" si="39"/>
        <v>46069.269230769234</v>
      </c>
      <c r="DE43" s="317">
        <f t="shared" si="40"/>
        <v>48562.815789473687</v>
      </c>
      <c r="DF43" s="316">
        <f t="shared" si="41"/>
        <v>0</v>
      </c>
      <c r="DG43" s="317">
        <f t="shared" si="42"/>
        <v>0</v>
      </c>
      <c r="DH43" s="318">
        <f t="shared" si="43"/>
        <v>0</v>
      </c>
      <c r="DI43" s="317">
        <f t="shared" si="44"/>
        <v>0</v>
      </c>
      <c r="DJ43" s="318">
        <f t="shared" si="45"/>
        <v>0</v>
      </c>
      <c r="DK43" s="317">
        <f t="shared" si="46"/>
        <v>0</v>
      </c>
      <c r="DL43" s="318">
        <f t="shared" si="47"/>
        <v>0</v>
      </c>
      <c r="DM43" s="317">
        <f t="shared" si="48"/>
        <v>0</v>
      </c>
      <c r="DN43" s="318">
        <f t="shared" si="49"/>
        <v>0</v>
      </c>
      <c r="DO43" s="317">
        <f t="shared" si="50"/>
        <v>0</v>
      </c>
      <c r="DP43" s="318">
        <f t="shared" si="51"/>
        <v>39</v>
      </c>
      <c r="DQ43" s="317">
        <f t="shared" si="52"/>
        <v>38</v>
      </c>
      <c r="DR43" s="318">
        <f t="shared" si="53"/>
        <v>39</v>
      </c>
      <c r="DS43" s="317">
        <f t="shared" si="54"/>
        <v>38</v>
      </c>
      <c r="DT43" s="316">
        <f t="shared" si="55"/>
        <v>0</v>
      </c>
      <c r="DU43" s="317">
        <f t="shared" si="56"/>
        <v>0</v>
      </c>
      <c r="DV43" s="318">
        <f t="shared" si="57"/>
        <v>0</v>
      </c>
      <c r="DW43" s="317">
        <f t="shared" si="58"/>
        <v>0</v>
      </c>
      <c r="DX43" s="318">
        <f t="shared" si="59"/>
        <v>0</v>
      </c>
      <c r="DY43" s="317">
        <f t="shared" si="60"/>
        <v>0</v>
      </c>
      <c r="DZ43" s="318">
        <f t="shared" si="61"/>
        <v>0</v>
      </c>
      <c r="EA43" s="317">
        <f t="shared" si="62"/>
        <v>0</v>
      </c>
      <c r="EB43" s="318">
        <f t="shared" si="63"/>
        <v>0</v>
      </c>
      <c r="EC43" s="317">
        <f t="shared" si="64"/>
        <v>0</v>
      </c>
      <c r="ED43" s="318">
        <f t="shared" si="65"/>
        <v>1796701.5000000002</v>
      </c>
      <c r="EE43" s="317">
        <f t="shared" si="66"/>
        <v>1845387</v>
      </c>
      <c r="EF43" s="318">
        <f t="shared" si="67"/>
        <v>1796701.5000000002</v>
      </c>
      <c r="EG43" s="317">
        <f t="shared" si="68"/>
        <v>1845387</v>
      </c>
    </row>
    <row r="44" spans="1:137" s="319" customFormat="1" ht="15">
      <c r="A44" s="309" t="s">
        <v>904</v>
      </c>
      <c r="B44" s="310" t="s">
        <v>941</v>
      </c>
      <c r="C44" s="302"/>
      <c r="D44" s="327">
        <v>102313</v>
      </c>
      <c r="E44" s="327">
        <v>12</v>
      </c>
      <c r="F44" s="63"/>
      <c r="G44" s="320"/>
      <c r="H44" s="63"/>
      <c r="I44" s="320"/>
      <c r="J44" s="63"/>
      <c r="K44" s="320"/>
      <c r="L44" s="63"/>
      <c r="M44" s="320"/>
      <c r="N44" s="63"/>
      <c r="O44" s="63"/>
      <c r="P44" s="320"/>
      <c r="Q44" s="63"/>
      <c r="R44" s="320"/>
      <c r="S44" s="63"/>
      <c r="T44" s="320"/>
      <c r="U44" s="63"/>
      <c r="V44" s="320"/>
      <c r="W44" s="63"/>
      <c r="X44" s="63"/>
      <c r="Y44" s="320"/>
      <c r="Z44" s="63"/>
      <c r="AA44" s="320"/>
      <c r="AB44" s="63"/>
      <c r="AC44" s="320"/>
      <c r="AD44" s="63"/>
      <c r="AE44" s="320"/>
      <c r="AF44" s="63"/>
      <c r="AG44" s="63"/>
      <c r="AH44" s="320"/>
      <c r="AI44" s="63"/>
      <c r="AJ44" s="320"/>
      <c r="AK44" s="63"/>
      <c r="AL44" s="320"/>
      <c r="AM44" s="63"/>
      <c r="AN44" s="320"/>
      <c r="AO44" s="63"/>
      <c r="AP44" s="63"/>
      <c r="AQ44" s="320"/>
      <c r="AR44" s="63"/>
      <c r="AS44" s="320"/>
      <c r="AT44" s="63"/>
      <c r="AU44" s="320"/>
      <c r="AV44" s="63"/>
      <c r="AW44" s="320"/>
      <c r="AX44" s="63"/>
      <c r="AY44" s="63"/>
      <c r="AZ44" s="320">
        <v>46</v>
      </c>
      <c r="BA44" s="63">
        <v>44</v>
      </c>
      <c r="BB44" s="320"/>
      <c r="BC44" s="63"/>
      <c r="BD44" s="320"/>
      <c r="BE44" s="63"/>
      <c r="BF44" s="320">
        <v>3</v>
      </c>
      <c r="BG44" s="321">
        <v>2</v>
      </c>
      <c r="BH44" s="322"/>
      <c r="BI44" s="63"/>
      <c r="BJ44" s="320"/>
      <c r="BK44" s="63"/>
      <c r="BL44" s="320"/>
      <c r="BM44" s="63"/>
      <c r="BN44" s="320"/>
      <c r="BO44" s="63"/>
      <c r="BP44" s="320"/>
      <c r="BQ44" s="63"/>
      <c r="BR44" s="320">
        <v>2699191</v>
      </c>
      <c r="BS44" s="61">
        <v>2542432</v>
      </c>
      <c r="BT44" s="316">
        <f t="shared" si="3"/>
        <v>0</v>
      </c>
      <c r="BU44" s="317">
        <f t="shared" si="4"/>
        <v>0</v>
      </c>
      <c r="BV44" s="318">
        <f t="shared" si="5"/>
        <v>0</v>
      </c>
      <c r="BW44" s="317">
        <f t="shared" si="6"/>
        <v>0</v>
      </c>
      <c r="BX44" s="318">
        <f t="shared" si="7"/>
        <v>0</v>
      </c>
      <c r="BY44" s="317">
        <f t="shared" si="8"/>
        <v>0</v>
      </c>
      <c r="BZ44" s="318">
        <f t="shared" si="9"/>
        <v>0</v>
      </c>
      <c r="CA44" s="317">
        <f t="shared" si="10"/>
        <v>0</v>
      </c>
      <c r="CB44" s="318">
        <f t="shared" si="11"/>
        <v>0</v>
      </c>
      <c r="CC44" s="317">
        <f t="shared" si="12"/>
        <v>0</v>
      </c>
      <c r="CD44" s="318">
        <f t="shared" si="13"/>
        <v>450</v>
      </c>
      <c r="CE44" s="317">
        <f t="shared" si="14"/>
        <v>420</v>
      </c>
      <c r="CF44" s="316">
        <f t="shared" si="15"/>
        <v>0</v>
      </c>
      <c r="CG44" s="317">
        <f t="shared" si="16"/>
        <v>0</v>
      </c>
      <c r="CH44" s="318">
        <f t="shared" si="17"/>
        <v>0</v>
      </c>
      <c r="CI44" s="317">
        <f t="shared" si="18"/>
        <v>0</v>
      </c>
      <c r="CJ44" s="318">
        <f t="shared" si="19"/>
        <v>0</v>
      </c>
      <c r="CK44" s="317">
        <f t="shared" si="20"/>
        <v>0</v>
      </c>
      <c r="CL44" s="318">
        <f t="shared" si="21"/>
        <v>0</v>
      </c>
      <c r="CM44" s="317">
        <f t="shared" si="22"/>
        <v>0</v>
      </c>
      <c r="CN44" s="318">
        <f t="shared" si="23"/>
        <v>0</v>
      </c>
      <c r="CO44" s="317">
        <f t="shared" si="24"/>
        <v>0</v>
      </c>
      <c r="CP44" s="318">
        <f t="shared" si="25"/>
        <v>5998.2022222222222</v>
      </c>
      <c r="CQ44" s="317">
        <f t="shared" si="26"/>
        <v>6053.4095238095242</v>
      </c>
      <c r="CR44" s="316">
        <f t="shared" si="27"/>
        <v>0</v>
      </c>
      <c r="CS44" s="317">
        <f t="shared" si="28"/>
        <v>0</v>
      </c>
      <c r="CT44" s="318">
        <f t="shared" si="29"/>
        <v>0</v>
      </c>
      <c r="CU44" s="317">
        <f t="shared" si="30"/>
        <v>0</v>
      </c>
      <c r="CV44" s="318">
        <f t="shared" si="31"/>
        <v>0</v>
      </c>
      <c r="CW44" s="317">
        <f t="shared" si="32"/>
        <v>0</v>
      </c>
      <c r="CX44" s="318">
        <f t="shared" si="33"/>
        <v>0</v>
      </c>
      <c r="CY44" s="317">
        <f t="shared" si="34"/>
        <v>0</v>
      </c>
      <c r="CZ44" s="318">
        <f t="shared" si="35"/>
        <v>0</v>
      </c>
      <c r="DA44" s="317">
        <f t="shared" si="36"/>
        <v>0</v>
      </c>
      <c r="DB44" s="318">
        <f t="shared" si="37"/>
        <v>53983.82</v>
      </c>
      <c r="DC44" s="317">
        <f t="shared" si="38"/>
        <v>54480.685714285719</v>
      </c>
      <c r="DD44" s="318">
        <f t="shared" si="39"/>
        <v>53983.820000000007</v>
      </c>
      <c r="DE44" s="317">
        <f t="shared" si="40"/>
        <v>54480.685714285719</v>
      </c>
      <c r="DF44" s="316">
        <f t="shared" si="41"/>
        <v>0</v>
      </c>
      <c r="DG44" s="317">
        <f t="shared" si="42"/>
        <v>0</v>
      </c>
      <c r="DH44" s="318">
        <f t="shared" si="43"/>
        <v>0</v>
      </c>
      <c r="DI44" s="317">
        <f t="shared" si="44"/>
        <v>0</v>
      </c>
      <c r="DJ44" s="318">
        <f t="shared" si="45"/>
        <v>0</v>
      </c>
      <c r="DK44" s="317">
        <f t="shared" si="46"/>
        <v>0</v>
      </c>
      <c r="DL44" s="318">
        <f t="shared" si="47"/>
        <v>0</v>
      </c>
      <c r="DM44" s="317">
        <f t="shared" si="48"/>
        <v>0</v>
      </c>
      <c r="DN44" s="318">
        <f t="shared" si="49"/>
        <v>0</v>
      </c>
      <c r="DO44" s="317">
        <f t="shared" si="50"/>
        <v>0</v>
      </c>
      <c r="DP44" s="318">
        <f t="shared" si="51"/>
        <v>49</v>
      </c>
      <c r="DQ44" s="317">
        <f t="shared" si="52"/>
        <v>46</v>
      </c>
      <c r="DR44" s="318">
        <f t="shared" si="53"/>
        <v>49</v>
      </c>
      <c r="DS44" s="317">
        <f t="shared" si="54"/>
        <v>46</v>
      </c>
      <c r="DT44" s="316">
        <f t="shared" si="55"/>
        <v>0</v>
      </c>
      <c r="DU44" s="317">
        <f t="shared" si="56"/>
        <v>0</v>
      </c>
      <c r="DV44" s="318">
        <f t="shared" si="57"/>
        <v>0</v>
      </c>
      <c r="DW44" s="317">
        <f t="shared" si="58"/>
        <v>0</v>
      </c>
      <c r="DX44" s="318">
        <f t="shared" si="59"/>
        <v>0</v>
      </c>
      <c r="DY44" s="317">
        <f t="shared" si="60"/>
        <v>0</v>
      </c>
      <c r="DZ44" s="318">
        <f t="shared" si="61"/>
        <v>0</v>
      </c>
      <c r="EA44" s="317">
        <f t="shared" si="62"/>
        <v>0</v>
      </c>
      <c r="EB44" s="318">
        <f t="shared" si="63"/>
        <v>0</v>
      </c>
      <c r="EC44" s="317">
        <f t="shared" si="64"/>
        <v>0</v>
      </c>
      <c r="ED44" s="318">
        <f t="shared" si="65"/>
        <v>2645207.1800000002</v>
      </c>
      <c r="EE44" s="317">
        <f t="shared" si="66"/>
        <v>2506111.5428571431</v>
      </c>
      <c r="EF44" s="318">
        <f t="shared" si="67"/>
        <v>2645207.1800000002</v>
      </c>
      <c r="EG44" s="317">
        <f t="shared" si="68"/>
        <v>2506111.5428571431</v>
      </c>
    </row>
    <row r="45" spans="1:137" s="319" customFormat="1" ht="15">
      <c r="A45" s="309" t="s">
        <v>904</v>
      </c>
      <c r="B45" s="310" t="s">
        <v>942</v>
      </c>
      <c r="C45" s="302"/>
      <c r="D45" s="327">
        <v>101462</v>
      </c>
      <c r="E45" s="327">
        <v>13</v>
      </c>
      <c r="F45" s="63"/>
      <c r="G45" s="320"/>
      <c r="H45" s="63"/>
      <c r="I45" s="320"/>
      <c r="J45" s="63"/>
      <c r="K45" s="320"/>
      <c r="L45" s="63"/>
      <c r="M45" s="320"/>
      <c r="N45" s="63"/>
      <c r="O45" s="63"/>
      <c r="P45" s="320"/>
      <c r="Q45" s="63"/>
      <c r="R45" s="320"/>
      <c r="S45" s="63"/>
      <c r="T45" s="320"/>
      <c r="U45" s="63"/>
      <c r="V45" s="320"/>
      <c r="W45" s="63"/>
      <c r="X45" s="63"/>
      <c r="Y45" s="320"/>
      <c r="Z45" s="63"/>
      <c r="AA45" s="320"/>
      <c r="AB45" s="63"/>
      <c r="AC45" s="320"/>
      <c r="AD45" s="63"/>
      <c r="AE45" s="320"/>
      <c r="AF45" s="63"/>
      <c r="AG45" s="63"/>
      <c r="AH45" s="320"/>
      <c r="AI45" s="63"/>
      <c r="AJ45" s="320"/>
      <c r="AK45" s="63"/>
      <c r="AL45" s="320"/>
      <c r="AM45" s="63"/>
      <c r="AN45" s="320"/>
      <c r="AO45" s="63"/>
      <c r="AP45" s="63"/>
      <c r="AQ45" s="320"/>
      <c r="AR45" s="63"/>
      <c r="AS45" s="320"/>
      <c r="AT45" s="63"/>
      <c r="AU45" s="320"/>
      <c r="AV45" s="63"/>
      <c r="AW45" s="320"/>
      <c r="AX45" s="63"/>
      <c r="AY45" s="63"/>
      <c r="AZ45" s="320">
        <v>30</v>
      </c>
      <c r="BA45" s="63">
        <v>30</v>
      </c>
      <c r="BB45" s="320"/>
      <c r="BC45" s="63"/>
      <c r="BD45" s="320"/>
      <c r="BE45" s="63"/>
      <c r="BF45" s="320">
        <v>1</v>
      </c>
      <c r="BG45" s="321">
        <v>0</v>
      </c>
      <c r="BH45" s="322"/>
      <c r="BI45" s="63"/>
      <c r="BJ45" s="320"/>
      <c r="BK45" s="63"/>
      <c r="BL45" s="320"/>
      <c r="BM45" s="63"/>
      <c r="BN45" s="320"/>
      <c r="BO45" s="63"/>
      <c r="BP45" s="320"/>
      <c r="BQ45" s="63"/>
      <c r="BR45" s="320">
        <v>1550809</v>
      </c>
      <c r="BS45" s="61">
        <v>1617915</v>
      </c>
      <c r="BT45" s="316">
        <f t="shared" si="3"/>
        <v>0</v>
      </c>
      <c r="BU45" s="317">
        <f t="shared" si="4"/>
        <v>0</v>
      </c>
      <c r="BV45" s="318">
        <f t="shared" si="5"/>
        <v>0</v>
      </c>
      <c r="BW45" s="317">
        <f t="shared" si="6"/>
        <v>0</v>
      </c>
      <c r="BX45" s="318">
        <f t="shared" si="7"/>
        <v>0</v>
      </c>
      <c r="BY45" s="317">
        <f t="shared" si="8"/>
        <v>0</v>
      </c>
      <c r="BZ45" s="318">
        <f t="shared" si="9"/>
        <v>0</v>
      </c>
      <c r="CA45" s="317">
        <f t="shared" si="10"/>
        <v>0</v>
      </c>
      <c r="CB45" s="318">
        <f t="shared" si="11"/>
        <v>0</v>
      </c>
      <c r="CC45" s="317">
        <f t="shared" si="12"/>
        <v>0</v>
      </c>
      <c r="CD45" s="318">
        <f t="shared" si="13"/>
        <v>282</v>
      </c>
      <c r="CE45" s="317">
        <f t="shared" si="14"/>
        <v>270</v>
      </c>
      <c r="CF45" s="316">
        <f t="shared" si="15"/>
        <v>0</v>
      </c>
      <c r="CG45" s="317">
        <f t="shared" si="16"/>
        <v>0</v>
      </c>
      <c r="CH45" s="318">
        <f t="shared" si="17"/>
        <v>0</v>
      </c>
      <c r="CI45" s="317">
        <f t="shared" si="18"/>
        <v>0</v>
      </c>
      <c r="CJ45" s="318">
        <f t="shared" si="19"/>
        <v>0</v>
      </c>
      <c r="CK45" s="317">
        <f t="shared" si="20"/>
        <v>0</v>
      </c>
      <c r="CL45" s="318">
        <f t="shared" si="21"/>
        <v>0</v>
      </c>
      <c r="CM45" s="317">
        <f t="shared" si="22"/>
        <v>0</v>
      </c>
      <c r="CN45" s="318">
        <f t="shared" si="23"/>
        <v>0</v>
      </c>
      <c r="CO45" s="317">
        <f t="shared" si="24"/>
        <v>0</v>
      </c>
      <c r="CP45" s="318">
        <f t="shared" si="25"/>
        <v>5499.322695035461</v>
      </c>
      <c r="CQ45" s="317">
        <f t="shared" si="26"/>
        <v>5992.2777777777774</v>
      </c>
      <c r="CR45" s="316">
        <f t="shared" si="27"/>
        <v>0</v>
      </c>
      <c r="CS45" s="317">
        <f t="shared" si="28"/>
        <v>0</v>
      </c>
      <c r="CT45" s="318">
        <f t="shared" si="29"/>
        <v>0</v>
      </c>
      <c r="CU45" s="317">
        <f t="shared" si="30"/>
        <v>0</v>
      </c>
      <c r="CV45" s="318">
        <f t="shared" si="31"/>
        <v>0</v>
      </c>
      <c r="CW45" s="317">
        <f t="shared" si="32"/>
        <v>0</v>
      </c>
      <c r="CX45" s="318">
        <f t="shared" si="33"/>
        <v>0</v>
      </c>
      <c r="CY45" s="317">
        <f t="shared" si="34"/>
        <v>0</v>
      </c>
      <c r="CZ45" s="318">
        <f t="shared" si="35"/>
        <v>0</v>
      </c>
      <c r="DA45" s="317">
        <f t="shared" si="36"/>
        <v>0</v>
      </c>
      <c r="DB45" s="318">
        <f t="shared" si="37"/>
        <v>49493.904255319147</v>
      </c>
      <c r="DC45" s="317">
        <f t="shared" si="38"/>
        <v>53930.5</v>
      </c>
      <c r="DD45" s="318">
        <f t="shared" si="39"/>
        <v>49493.904255319147</v>
      </c>
      <c r="DE45" s="317">
        <f t="shared" si="40"/>
        <v>53930.5</v>
      </c>
      <c r="DF45" s="316">
        <f t="shared" si="41"/>
        <v>0</v>
      </c>
      <c r="DG45" s="317">
        <f t="shared" si="42"/>
        <v>0</v>
      </c>
      <c r="DH45" s="318">
        <f t="shared" si="43"/>
        <v>0</v>
      </c>
      <c r="DI45" s="317">
        <f t="shared" si="44"/>
        <v>0</v>
      </c>
      <c r="DJ45" s="318">
        <f t="shared" si="45"/>
        <v>0</v>
      </c>
      <c r="DK45" s="317">
        <f t="shared" si="46"/>
        <v>0</v>
      </c>
      <c r="DL45" s="318">
        <f t="shared" si="47"/>
        <v>0</v>
      </c>
      <c r="DM45" s="317">
        <f t="shared" si="48"/>
        <v>0</v>
      </c>
      <c r="DN45" s="318">
        <f t="shared" si="49"/>
        <v>0</v>
      </c>
      <c r="DO45" s="317">
        <f t="shared" si="50"/>
        <v>0</v>
      </c>
      <c r="DP45" s="318">
        <f t="shared" si="51"/>
        <v>31</v>
      </c>
      <c r="DQ45" s="317">
        <f t="shared" si="52"/>
        <v>30</v>
      </c>
      <c r="DR45" s="318">
        <f t="shared" si="53"/>
        <v>31</v>
      </c>
      <c r="DS45" s="317">
        <f t="shared" si="54"/>
        <v>30</v>
      </c>
      <c r="DT45" s="316">
        <f t="shared" si="55"/>
        <v>0</v>
      </c>
      <c r="DU45" s="317">
        <f t="shared" si="56"/>
        <v>0</v>
      </c>
      <c r="DV45" s="318">
        <f t="shared" si="57"/>
        <v>0</v>
      </c>
      <c r="DW45" s="317">
        <f t="shared" si="58"/>
        <v>0</v>
      </c>
      <c r="DX45" s="318">
        <f t="shared" si="59"/>
        <v>0</v>
      </c>
      <c r="DY45" s="317">
        <f t="shared" si="60"/>
        <v>0</v>
      </c>
      <c r="DZ45" s="318">
        <f t="shared" si="61"/>
        <v>0</v>
      </c>
      <c r="EA45" s="317">
        <f t="shared" si="62"/>
        <v>0</v>
      </c>
      <c r="EB45" s="318">
        <f t="shared" si="63"/>
        <v>0</v>
      </c>
      <c r="EC45" s="317">
        <f t="shared" si="64"/>
        <v>0</v>
      </c>
      <c r="ED45" s="318">
        <f t="shared" si="65"/>
        <v>1534311.0319148935</v>
      </c>
      <c r="EE45" s="317">
        <f t="shared" si="66"/>
        <v>1617915</v>
      </c>
      <c r="EF45" s="318">
        <f t="shared" si="67"/>
        <v>1534311.0319148935</v>
      </c>
      <c r="EG45" s="317">
        <f t="shared" si="68"/>
        <v>1617915</v>
      </c>
    </row>
    <row r="46" spans="1:137" s="319" customFormat="1" ht="15">
      <c r="A46" s="309" t="s">
        <v>904</v>
      </c>
      <c r="B46" s="310" t="s">
        <v>943</v>
      </c>
      <c r="C46" s="302"/>
      <c r="D46" s="327">
        <v>101471</v>
      </c>
      <c r="E46" s="327">
        <v>13</v>
      </c>
      <c r="F46" s="63"/>
      <c r="G46" s="320"/>
      <c r="H46" s="63"/>
      <c r="I46" s="320"/>
      <c r="J46" s="63"/>
      <c r="K46" s="320"/>
      <c r="L46" s="63"/>
      <c r="M46" s="320"/>
      <c r="N46" s="63"/>
      <c r="O46" s="63"/>
      <c r="P46" s="320"/>
      <c r="Q46" s="63"/>
      <c r="R46" s="320"/>
      <c r="S46" s="63"/>
      <c r="T46" s="320"/>
      <c r="U46" s="63"/>
      <c r="V46" s="320"/>
      <c r="W46" s="63"/>
      <c r="X46" s="63"/>
      <c r="Y46" s="320"/>
      <c r="Z46" s="63"/>
      <c r="AA46" s="320"/>
      <c r="AB46" s="63"/>
      <c r="AC46" s="320"/>
      <c r="AD46" s="63"/>
      <c r="AE46" s="320"/>
      <c r="AF46" s="63"/>
      <c r="AG46" s="63"/>
      <c r="AH46" s="320"/>
      <c r="AI46" s="63"/>
      <c r="AJ46" s="320"/>
      <c r="AK46" s="63"/>
      <c r="AL46" s="320"/>
      <c r="AM46" s="63"/>
      <c r="AN46" s="320"/>
      <c r="AO46" s="63"/>
      <c r="AP46" s="63"/>
      <c r="AQ46" s="320"/>
      <c r="AR46" s="63"/>
      <c r="AS46" s="320"/>
      <c r="AT46" s="63"/>
      <c r="AU46" s="320"/>
      <c r="AV46" s="63"/>
      <c r="AW46" s="320"/>
      <c r="AX46" s="63"/>
      <c r="AY46" s="63"/>
      <c r="AZ46" s="320">
        <v>30</v>
      </c>
      <c r="BA46" s="63">
        <v>31</v>
      </c>
      <c r="BB46" s="320"/>
      <c r="BC46" s="63"/>
      <c r="BD46" s="320"/>
      <c r="BE46" s="63"/>
      <c r="BF46" s="320">
        <v>9</v>
      </c>
      <c r="BG46" s="321">
        <v>8</v>
      </c>
      <c r="BH46" s="322"/>
      <c r="BI46" s="63"/>
      <c r="BJ46" s="320"/>
      <c r="BK46" s="63"/>
      <c r="BL46" s="320"/>
      <c r="BM46" s="63"/>
      <c r="BN46" s="320"/>
      <c r="BO46" s="63"/>
      <c r="BP46" s="320"/>
      <c r="BQ46" s="63"/>
      <c r="BR46" s="320">
        <v>2193691</v>
      </c>
      <c r="BS46" s="61">
        <v>2179463</v>
      </c>
      <c r="BT46" s="316">
        <f t="shared" si="3"/>
        <v>0</v>
      </c>
      <c r="BU46" s="317">
        <f t="shared" si="4"/>
        <v>0</v>
      </c>
      <c r="BV46" s="318">
        <f t="shared" si="5"/>
        <v>0</v>
      </c>
      <c r="BW46" s="317">
        <f t="shared" si="6"/>
        <v>0</v>
      </c>
      <c r="BX46" s="318">
        <f t="shared" si="7"/>
        <v>0</v>
      </c>
      <c r="BY46" s="317">
        <f t="shared" si="8"/>
        <v>0</v>
      </c>
      <c r="BZ46" s="318">
        <f t="shared" si="9"/>
        <v>0</v>
      </c>
      <c r="CA46" s="317">
        <f t="shared" si="10"/>
        <v>0</v>
      </c>
      <c r="CB46" s="318">
        <f t="shared" si="11"/>
        <v>0</v>
      </c>
      <c r="CC46" s="317">
        <f t="shared" si="12"/>
        <v>0</v>
      </c>
      <c r="CD46" s="318">
        <f t="shared" si="13"/>
        <v>378</v>
      </c>
      <c r="CE46" s="317">
        <f t="shared" si="14"/>
        <v>375</v>
      </c>
      <c r="CF46" s="316">
        <f t="shared" si="15"/>
        <v>0</v>
      </c>
      <c r="CG46" s="317">
        <f t="shared" si="16"/>
        <v>0</v>
      </c>
      <c r="CH46" s="318">
        <f t="shared" si="17"/>
        <v>0</v>
      </c>
      <c r="CI46" s="317">
        <f t="shared" si="18"/>
        <v>0</v>
      </c>
      <c r="CJ46" s="318">
        <f t="shared" si="19"/>
        <v>0</v>
      </c>
      <c r="CK46" s="317">
        <f t="shared" si="20"/>
        <v>0</v>
      </c>
      <c r="CL46" s="318">
        <f t="shared" si="21"/>
        <v>0</v>
      </c>
      <c r="CM46" s="317">
        <f t="shared" si="22"/>
        <v>0</v>
      </c>
      <c r="CN46" s="318">
        <f t="shared" si="23"/>
        <v>0</v>
      </c>
      <c r="CO46" s="317">
        <f t="shared" si="24"/>
        <v>0</v>
      </c>
      <c r="CP46" s="318">
        <f t="shared" si="25"/>
        <v>5803.4153439153442</v>
      </c>
      <c r="CQ46" s="317">
        <f t="shared" si="26"/>
        <v>5811.9013333333332</v>
      </c>
      <c r="CR46" s="316">
        <f t="shared" si="27"/>
        <v>0</v>
      </c>
      <c r="CS46" s="317">
        <f t="shared" si="28"/>
        <v>0</v>
      </c>
      <c r="CT46" s="318">
        <f t="shared" si="29"/>
        <v>0</v>
      </c>
      <c r="CU46" s="317">
        <f t="shared" si="30"/>
        <v>0</v>
      </c>
      <c r="CV46" s="318">
        <f t="shared" si="31"/>
        <v>0</v>
      </c>
      <c r="CW46" s="317">
        <f t="shared" si="32"/>
        <v>0</v>
      </c>
      <c r="CX46" s="318">
        <f t="shared" si="33"/>
        <v>0</v>
      </c>
      <c r="CY46" s="317">
        <f t="shared" si="34"/>
        <v>0</v>
      </c>
      <c r="CZ46" s="318">
        <f t="shared" si="35"/>
        <v>0</v>
      </c>
      <c r="DA46" s="317">
        <f t="shared" si="36"/>
        <v>0</v>
      </c>
      <c r="DB46" s="318">
        <f t="shared" si="37"/>
        <v>52230.738095238099</v>
      </c>
      <c r="DC46" s="317">
        <f t="shared" si="38"/>
        <v>52307.112000000001</v>
      </c>
      <c r="DD46" s="318">
        <f t="shared" si="39"/>
        <v>52230.738095238099</v>
      </c>
      <c r="DE46" s="317">
        <f t="shared" si="40"/>
        <v>52307.112000000001</v>
      </c>
      <c r="DF46" s="316">
        <f t="shared" si="41"/>
        <v>0</v>
      </c>
      <c r="DG46" s="317">
        <f t="shared" si="42"/>
        <v>0</v>
      </c>
      <c r="DH46" s="318">
        <f t="shared" si="43"/>
        <v>0</v>
      </c>
      <c r="DI46" s="317">
        <f t="shared" si="44"/>
        <v>0</v>
      </c>
      <c r="DJ46" s="318">
        <f t="shared" si="45"/>
        <v>0</v>
      </c>
      <c r="DK46" s="317">
        <f t="shared" si="46"/>
        <v>0</v>
      </c>
      <c r="DL46" s="318">
        <f t="shared" si="47"/>
        <v>0</v>
      </c>
      <c r="DM46" s="317">
        <f t="shared" si="48"/>
        <v>0</v>
      </c>
      <c r="DN46" s="318">
        <f t="shared" si="49"/>
        <v>0</v>
      </c>
      <c r="DO46" s="317">
        <f t="shared" si="50"/>
        <v>0</v>
      </c>
      <c r="DP46" s="318">
        <f t="shared" si="51"/>
        <v>39</v>
      </c>
      <c r="DQ46" s="317">
        <f t="shared" si="52"/>
        <v>39</v>
      </c>
      <c r="DR46" s="318">
        <f t="shared" si="53"/>
        <v>39</v>
      </c>
      <c r="DS46" s="317">
        <f t="shared" si="54"/>
        <v>39</v>
      </c>
      <c r="DT46" s="316">
        <f t="shared" si="55"/>
        <v>0</v>
      </c>
      <c r="DU46" s="317">
        <f t="shared" si="56"/>
        <v>0</v>
      </c>
      <c r="DV46" s="318">
        <f t="shared" si="57"/>
        <v>0</v>
      </c>
      <c r="DW46" s="317">
        <f t="shared" si="58"/>
        <v>0</v>
      </c>
      <c r="DX46" s="318">
        <f t="shared" si="59"/>
        <v>0</v>
      </c>
      <c r="DY46" s="317">
        <f t="shared" si="60"/>
        <v>0</v>
      </c>
      <c r="DZ46" s="318">
        <f t="shared" si="61"/>
        <v>0</v>
      </c>
      <c r="EA46" s="317">
        <f t="shared" si="62"/>
        <v>0</v>
      </c>
      <c r="EB46" s="318">
        <f t="shared" si="63"/>
        <v>0</v>
      </c>
      <c r="EC46" s="317">
        <f t="shared" si="64"/>
        <v>0</v>
      </c>
      <c r="ED46" s="318">
        <f t="shared" si="65"/>
        <v>2036998.7857142859</v>
      </c>
      <c r="EE46" s="317">
        <f t="shared" si="66"/>
        <v>2039977.368</v>
      </c>
      <c r="EF46" s="318">
        <f t="shared" si="67"/>
        <v>2036998.7857142859</v>
      </c>
      <c r="EG46" s="317">
        <f t="shared" si="68"/>
        <v>2039977.368</v>
      </c>
    </row>
    <row r="47" spans="1:137" s="319" customFormat="1" ht="15">
      <c r="A47" s="309" t="s">
        <v>904</v>
      </c>
      <c r="B47" s="310" t="s">
        <v>944</v>
      </c>
      <c r="C47" s="302"/>
      <c r="D47" s="327">
        <v>101994</v>
      </c>
      <c r="E47" s="327">
        <v>13</v>
      </c>
      <c r="F47" s="63"/>
      <c r="G47" s="320"/>
      <c r="H47" s="63"/>
      <c r="I47" s="320"/>
      <c r="J47" s="63"/>
      <c r="K47" s="320"/>
      <c r="L47" s="63"/>
      <c r="M47" s="320"/>
      <c r="N47" s="63"/>
      <c r="O47" s="63"/>
      <c r="P47" s="320"/>
      <c r="Q47" s="63"/>
      <c r="R47" s="320"/>
      <c r="S47" s="63"/>
      <c r="T47" s="320"/>
      <c r="U47" s="63"/>
      <c r="V47" s="320"/>
      <c r="W47" s="63"/>
      <c r="X47" s="63"/>
      <c r="Y47" s="320"/>
      <c r="Z47" s="63"/>
      <c r="AA47" s="320"/>
      <c r="AB47" s="63"/>
      <c r="AC47" s="320"/>
      <c r="AD47" s="63"/>
      <c r="AE47" s="320"/>
      <c r="AF47" s="63"/>
      <c r="AG47" s="83"/>
      <c r="AH47" s="320"/>
      <c r="AI47" s="63"/>
      <c r="AJ47" s="320"/>
      <c r="AK47" s="63"/>
      <c r="AL47" s="320"/>
      <c r="AM47" s="63"/>
      <c r="AN47" s="320"/>
      <c r="AO47" s="63"/>
      <c r="AP47" s="83"/>
      <c r="AQ47" s="320"/>
      <c r="AR47" s="63"/>
      <c r="AS47" s="320"/>
      <c r="AT47" s="63"/>
      <c r="AU47" s="320"/>
      <c r="AV47" s="63"/>
      <c r="AW47" s="320"/>
      <c r="AX47" s="63"/>
      <c r="AY47" s="63"/>
      <c r="AZ47" s="320">
        <v>20</v>
      </c>
      <c r="BA47" s="63">
        <v>17</v>
      </c>
      <c r="BB47" s="320"/>
      <c r="BC47" s="63"/>
      <c r="BD47" s="320"/>
      <c r="BE47" s="63"/>
      <c r="BF47" s="320">
        <v>2</v>
      </c>
      <c r="BG47" s="321">
        <v>2</v>
      </c>
      <c r="BH47" s="322"/>
      <c r="BI47" s="63"/>
      <c r="BJ47" s="320"/>
      <c r="BK47" s="63"/>
      <c r="BL47" s="320"/>
      <c r="BM47" s="63"/>
      <c r="BN47" s="320"/>
      <c r="BO47" s="63"/>
      <c r="BP47" s="320"/>
      <c r="BQ47" s="63"/>
      <c r="BR47" s="320">
        <v>1180353</v>
      </c>
      <c r="BS47" s="61">
        <v>1023493</v>
      </c>
      <c r="BT47" s="316">
        <f t="shared" si="3"/>
        <v>0</v>
      </c>
      <c r="BU47" s="317">
        <f t="shared" si="4"/>
        <v>0</v>
      </c>
      <c r="BV47" s="318">
        <f t="shared" si="5"/>
        <v>0</v>
      </c>
      <c r="BW47" s="317">
        <f t="shared" si="6"/>
        <v>0</v>
      </c>
      <c r="BX47" s="318">
        <f t="shared" si="7"/>
        <v>0</v>
      </c>
      <c r="BY47" s="317">
        <f t="shared" si="8"/>
        <v>0</v>
      </c>
      <c r="BZ47" s="318">
        <f t="shared" si="9"/>
        <v>0</v>
      </c>
      <c r="CA47" s="317">
        <f t="shared" si="10"/>
        <v>0</v>
      </c>
      <c r="CB47" s="318">
        <f t="shared" si="11"/>
        <v>0</v>
      </c>
      <c r="CC47" s="317">
        <f t="shared" si="12"/>
        <v>0</v>
      </c>
      <c r="CD47" s="318">
        <f t="shared" si="13"/>
        <v>204</v>
      </c>
      <c r="CE47" s="317">
        <f t="shared" si="14"/>
        <v>177</v>
      </c>
      <c r="CF47" s="316">
        <f t="shared" si="15"/>
        <v>0</v>
      </c>
      <c r="CG47" s="317">
        <f t="shared" si="16"/>
        <v>0</v>
      </c>
      <c r="CH47" s="318">
        <f t="shared" si="17"/>
        <v>0</v>
      </c>
      <c r="CI47" s="317">
        <f t="shared" si="18"/>
        <v>0</v>
      </c>
      <c r="CJ47" s="318">
        <f t="shared" si="19"/>
        <v>0</v>
      </c>
      <c r="CK47" s="317">
        <f t="shared" si="20"/>
        <v>0</v>
      </c>
      <c r="CL47" s="318">
        <f t="shared" si="21"/>
        <v>0</v>
      </c>
      <c r="CM47" s="317">
        <f t="shared" si="22"/>
        <v>0</v>
      </c>
      <c r="CN47" s="318">
        <f t="shared" si="23"/>
        <v>0</v>
      </c>
      <c r="CO47" s="317">
        <f t="shared" si="24"/>
        <v>0</v>
      </c>
      <c r="CP47" s="318">
        <f t="shared" si="25"/>
        <v>5786.0441176470586</v>
      </c>
      <c r="CQ47" s="317">
        <f t="shared" si="26"/>
        <v>5782.4463276836159</v>
      </c>
      <c r="CR47" s="316">
        <f t="shared" si="27"/>
        <v>0</v>
      </c>
      <c r="CS47" s="317">
        <f t="shared" si="28"/>
        <v>0</v>
      </c>
      <c r="CT47" s="318">
        <f t="shared" si="29"/>
        <v>0</v>
      </c>
      <c r="CU47" s="317">
        <f t="shared" si="30"/>
        <v>0</v>
      </c>
      <c r="CV47" s="318">
        <f t="shared" si="31"/>
        <v>0</v>
      </c>
      <c r="CW47" s="317">
        <f t="shared" si="32"/>
        <v>0</v>
      </c>
      <c r="CX47" s="318">
        <f t="shared" si="33"/>
        <v>0</v>
      </c>
      <c r="CY47" s="317">
        <f t="shared" si="34"/>
        <v>0</v>
      </c>
      <c r="CZ47" s="318">
        <f t="shared" si="35"/>
        <v>0</v>
      </c>
      <c r="DA47" s="317">
        <f t="shared" si="36"/>
        <v>0</v>
      </c>
      <c r="DB47" s="318">
        <f t="shared" si="37"/>
        <v>52074.397058823524</v>
      </c>
      <c r="DC47" s="317">
        <f t="shared" si="38"/>
        <v>52042.016949152545</v>
      </c>
      <c r="DD47" s="318">
        <f t="shared" si="39"/>
        <v>52074.397058823524</v>
      </c>
      <c r="DE47" s="317">
        <f t="shared" si="40"/>
        <v>52042.016949152545</v>
      </c>
      <c r="DF47" s="316">
        <f t="shared" si="41"/>
        <v>0</v>
      </c>
      <c r="DG47" s="317">
        <f t="shared" si="42"/>
        <v>0</v>
      </c>
      <c r="DH47" s="318">
        <f t="shared" si="43"/>
        <v>0</v>
      </c>
      <c r="DI47" s="317">
        <f t="shared" si="44"/>
        <v>0</v>
      </c>
      <c r="DJ47" s="318">
        <f t="shared" si="45"/>
        <v>0</v>
      </c>
      <c r="DK47" s="317">
        <f t="shared" si="46"/>
        <v>0</v>
      </c>
      <c r="DL47" s="318">
        <f t="shared" si="47"/>
        <v>0</v>
      </c>
      <c r="DM47" s="317">
        <f t="shared" si="48"/>
        <v>0</v>
      </c>
      <c r="DN47" s="318">
        <f t="shared" si="49"/>
        <v>0</v>
      </c>
      <c r="DO47" s="317">
        <f t="shared" si="50"/>
        <v>0</v>
      </c>
      <c r="DP47" s="318">
        <f t="shared" si="51"/>
        <v>22</v>
      </c>
      <c r="DQ47" s="317">
        <f t="shared" si="52"/>
        <v>19</v>
      </c>
      <c r="DR47" s="318">
        <f t="shared" si="53"/>
        <v>22</v>
      </c>
      <c r="DS47" s="317">
        <f t="shared" si="54"/>
        <v>19</v>
      </c>
      <c r="DT47" s="316">
        <f t="shared" si="55"/>
        <v>0</v>
      </c>
      <c r="DU47" s="317">
        <f t="shared" si="56"/>
        <v>0</v>
      </c>
      <c r="DV47" s="318">
        <f t="shared" si="57"/>
        <v>0</v>
      </c>
      <c r="DW47" s="317">
        <f t="shared" si="58"/>
        <v>0</v>
      </c>
      <c r="DX47" s="318">
        <f t="shared" si="59"/>
        <v>0</v>
      </c>
      <c r="DY47" s="317">
        <f t="shared" si="60"/>
        <v>0</v>
      </c>
      <c r="DZ47" s="318">
        <f t="shared" si="61"/>
        <v>0</v>
      </c>
      <c r="EA47" s="317">
        <f t="shared" si="62"/>
        <v>0</v>
      </c>
      <c r="EB47" s="318">
        <f t="shared" si="63"/>
        <v>0</v>
      </c>
      <c r="EC47" s="317">
        <f t="shared" si="64"/>
        <v>0</v>
      </c>
      <c r="ED47" s="318">
        <f t="shared" si="65"/>
        <v>1145636.7352941176</v>
      </c>
      <c r="EE47" s="317">
        <f t="shared" si="66"/>
        <v>988798.32203389832</v>
      </c>
      <c r="EF47" s="318">
        <f t="shared" si="67"/>
        <v>1145636.7352941176</v>
      </c>
      <c r="EG47" s="317">
        <f t="shared" si="68"/>
        <v>988798.32203389832</v>
      </c>
    </row>
    <row r="48" spans="1:137" s="90" customFormat="1" ht="15" customHeight="1">
      <c r="A48" s="180" t="s">
        <v>176</v>
      </c>
      <c r="B48" s="181" t="s">
        <v>177</v>
      </c>
      <c r="C48" s="182"/>
      <c r="D48" s="183">
        <v>106397</v>
      </c>
      <c r="E48" s="183">
        <v>1</v>
      </c>
      <c r="F48" s="184"/>
      <c r="G48" s="185">
        <v>187</v>
      </c>
      <c r="H48" s="186">
        <v>200</v>
      </c>
      <c r="I48" s="185"/>
      <c r="J48" s="184"/>
      <c r="K48" s="185"/>
      <c r="L48" s="184"/>
      <c r="M48" s="185">
        <v>151</v>
      </c>
      <c r="N48" s="87">
        <v>144</v>
      </c>
      <c r="O48" s="184"/>
      <c r="P48" s="185">
        <v>185</v>
      </c>
      <c r="Q48" s="184">
        <v>178</v>
      </c>
      <c r="R48" s="185"/>
      <c r="S48" s="184"/>
      <c r="T48" s="185"/>
      <c r="U48" s="184"/>
      <c r="V48" s="185">
        <v>46</v>
      </c>
      <c r="W48" s="187">
        <v>50</v>
      </c>
      <c r="X48" s="184"/>
      <c r="Y48" s="185">
        <v>207</v>
      </c>
      <c r="Z48" s="186">
        <v>224</v>
      </c>
      <c r="AA48" s="185"/>
      <c r="AB48" s="184"/>
      <c r="AC48" s="185"/>
      <c r="AD48" s="184"/>
      <c r="AE48" s="185">
        <v>20</v>
      </c>
      <c r="AF48" s="187">
        <v>22</v>
      </c>
      <c r="AG48" s="184"/>
      <c r="AH48" s="185">
        <v>219</v>
      </c>
      <c r="AI48" s="186">
        <v>254</v>
      </c>
      <c r="AJ48" s="185"/>
      <c r="AK48" s="184"/>
      <c r="AL48" s="185"/>
      <c r="AM48" s="184"/>
      <c r="AN48" s="185">
        <v>53</v>
      </c>
      <c r="AO48" s="187">
        <v>63</v>
      </c>
      <c r="AP48" s="184"/>
      <c r="AQ48" s="185">
        <v>75</v>
      </c>
      <c r="AR48" s="186">
        <v>69</v>
      </c>
      <c r="AS48" s="185"/>
      <c r="AT48" s="184"/>
      <c r="AU48" s="185"/>
      <c r="AV48" s="88"/>
      <c r="AW48" s="185">
        <v>6</v>
      </c>
      <c r="AX48" s="187">
        <v>3</v>
      </c>
      <c r="AY48" s="184"/>
      <c r="AZ48" s="185"/>
      <c r="BA48" s="184"/>
      <c r="BB48" s="185"/>
      <c r="BC48" s="184"/>
      <c r="BD48" s="185"/>
      <c r="BE48" s="184"/>
      <c r="BF48" s="185"/>
      <c r="BG48" s="184"/>
      <c r="BH48" s="188">
        <v>44835562</v>
      </c>
      <c r="BI48" s="184">
        <v>46403858</v>
      </c>
      <c r="BJ48" s="185">
        <v>20970382</v>
      </c>
      <c r="BK48" s="186">
        <v>23693208</v>
      </c>
      <c r="BL48" s="185">
        <v>18136860</v>
      </c>
      <c r="BM48" s="186">
        <v>21258133</v>
      </c>
      <c r="BN48" s="185">
        <v>14322434</v>
      </c>
      <c r="BO48" s="186">
        <v>17738926</v>
      </c>
      <c r="BP48" s="185">
        <v>4138660</v>
      </c>
      <c r="BQ48" s="186">
        <v>3746442</v>
      </c>
      <c r="BR48" s="185"/>
      <c r="BS48" s="184"/>
      <c r="BT48" s="177">
        <f t="shared" si="3"/>
        <v>3495</v>
      </c>
      <c r="BU48" s="178">
        <f t="shared" si="4"/>
        <v>3528</v>
      </c>
      <c r="BV48" s="179">
        <f t="shared" si="5"/>
        <v>2217</v>
      </c>
      <c r="BW48" s="178">
        <f t="shared" si="6"/>
        <v>2202</v>
      </c>
      <c r="BX48" s="179">
        <f t="shared" si="7"/>
        <v>2103</v>
      </c>
      <c r="BY48" s="178">
        <f t="shared" si="8"/>
        <v>2280</v>
      </c>
      <c r="BZ48" s="179">
        <f t="shared" si="9"/>
        <v>2607</v>
      </c>
      <c r="CA48" s="178">
        <f t="shared" si="10"/>
        <v>3042</v>
      </c>
      <c r="CB48" s="179">
        <f t="shared" si="11"/>
        <v>747</v>
      </c>
      <c r="CC48" s="178">
        <f t="shared" si="12"/>
        <v>657</v>
      </c>
      <c r="CD48" s="179">
        <f t="shared" si="13"/>
        <v>0</v>
      </c>
      <c r="CE48" s="178">
        <f t="shared" si="14"/>
        <v>0</v>
      </c>
      <c r="CF48" s="177">
        <f t="shared" si="15"/>
        <v>12828.486981402002</v>
      </c>
      <c r="CG48" s="178">
        <f t="shared" si="16"/>
        <v>13153.02097505669</v>
      </c>
      <c r="CH48" s="179">
        <f t="shared" si="17"/>
        <v>9458.9003157419938</v>
      </c>
      <c r="CI48" s="178">
        <f t="shared" si="18"/>
        <v>10759.858310626703</v>
      </c>
      <c r="CJ48" s="179">
        <f t="shared" si="19"/>
        <v>8624.2796005706132</v>
      </c>
      <c r="CK48" s="178">
        <f t="shared" si="20"/>
        <v>9323.7425438596492</v>
      </c>
      <c r="CL48" s="179">
        <f t="shared" si="21"/>
        <v>5493.8373609512846</v>
      </c>
      <c r="CM48" s="178">
        <f t="shared" si="22"/>
        <v>5831.3366206443134</v>
      </c>
      <c r="CN48" s="179">
        <f t="shared" si="23"/>
        <v>5540.3748326639889</v>
      </c>
      <c r="CO48" s="178">
        <f t="shared" si="24"/>
        <v>5702.3470319634707</v>
      </c>
      <c r="CP48" s="179">
        <f t="shared" si="25"/>
        <v>0</v>
      </c>
      <c r="CQ48" s="178">
        <f t="shared" si="26"/>
        <v>0</v>
      </c>
      <c r="CR48" s="177">
        <f t="shared" si="27"/>
        <v>115456.38283261802</v>
      </c>
      <c r="CS48" s="178">
        <f t="shared" si="28"/>
        <v>118377.18877551021</v>
      </c>
      <c r="CT48" s="179">
        <f t="shared" si="29"/>
        <v>85130.102841677945</v>
      </c>
      <c r="CU48" s="178">
        <f t="shared" si="30"/>
        <v>96838.72479564033</v>
      </c>
      <c r="CV48" s="179">
        <f t="shared" si="31"/>
        <v>77618.516405135524</v>
      </c>
      <c r="CW48" s="178">
        <f t="shared" si="32"/>
        <v>83913.682894736849</v>
      </c>
      <c r="CX48" s="179">
        <f t="shared" si="33"/>
        <v>49444.536248561562</v>
      </c>
      <c r="CY48" s="178">
        <f t="shared" si="34"/>
        <v>52482.029585798824</v>
      </c>
      <c r="CZ48" s="179">
        <f t="shared" si="35"/>
        <v>49863.373493975902</v>
      </c>
      <c r="DA48" s="178">
        <f t="shared" si="36"/>
        <v>51321.123287671238</v>
      </c>
      <c r="DB48" s="179">
        <f t="shared" si="37"/>
        <v>0</v>
      </c>
      <c r="DC48" s="178">
        <f t="shared" si="38"/>
        <v>0</v>
      </c>
      <c r="DD48" s="179">
        <f t="shared" si="39"/>
        <v>81633.212785412572</v>
      </c>
      <c r="DE48" s="178">
        <f t="shared" si="40"/>
        <v>85978.187605383035</v>
      </c>
      <c r="DF48" s="177">
        <f t="shared" si="41"/>
        <v>338</v>
      </c>
      <c r="DG48" s="178">
        <f t="shared" si="42"/>
        <v>344</v>
      </c>
      <c r="DH48" s="179">
        <f t="shared" si="43"/>
        <v>231</v>
      </c>
      <c r="DI48" s="178">
        <f t="shared" si="44"/>
        <v>228</v>
      </c>
      <c r="DJ48" s="179">
        <f t="shared" si="45"/>
        <v>227</v>
      </c>
      <c r="DK48" s="178">
        <f t="shared" si="46"/>
        <v>246</v>
      </c>
      <c r="DL48" s="179">
        <f t="shared" si="47"/>
        <v>272</v>
      </c>
      <c r="DM48" s="178">
        <f t="shared" si="48"/>
        <v>317</v>
      </c>
      <c r="DN48" s="179">
        <f t="shared" si="49"/>
        <v>81</v>
      </c>
      <c r="DO48" s="178">
        <f t="shared" si="50"/>
        <v>72</v>
      </c>
      <c r="DP48" s="179">
        <f t="shared" si="51"/>
        <v>0</v>
      </c>
      <c r="DQ48" s="178">
        <f t="shared" si="52"/>
        <v>0</v>
      </c>
      <c r="DR48" s="179">
        <f t="shared" si="53"/>
        <v>1149</v>
      </c>
      <c r="DS48" s="178">
        <f t="shared" si="54"/>
        <v>1207</v>
      </c>
      <c r="DT48" s="177">
        <f t="shared" si="55"/>
        <v>39024257.397424892</v>
      </c>
      <c r="DU48" s="178">
        <f t="shared" si="56"/>
        <v>40721752.93877551</v>
      </c>
      <c r="DV48" s="179">
        <f t="shared" si="57"/>
        <v>19665053.756427605</v>
      </c>
      <c r="DW48" s="178">
        <f t="shared" si="58"/>
        <v>22079229.253405996</v>
      </c>
      <c r="DX48" s="179">
        <f t="shared" si="59"/>
        <v>17619403.223965764</v>
      </c>
      <c r="DY48" s="178">
        <f t="shared" si="60"/>
        <v>20642765.992105264</v>
      </c>
      <c r="DZ48" s="179">
        <f t="shared" si="61"/>
        <v>13448913.859608745</v>
      </c>
      <c r="EA48" s="178">
        <f t="shared" si="62"/>
        <v>16636803.378698228</v>
      </c>
      <c r="EB48" s="179">
        <f t="shared" si="63"/>
        <v>4038933.2530120481</v>
      </c>
      <c r="EC48" s="178">
        <f t="shared" si="64"/>
        <v>3695120.8767123292</v>
      </c>
      <c r="ED48" s="179">
        <f t="shared" si="65"/>
        <v>0</v>
      </c>
      <c r="EE48" s="178">
        <f t="shared" si="66"/>
        <v>0</v>
      </c>
      <c r="EF48" s="179">
        <f t="shared" si="67"/>
        <v>93796561.490439042</v>
      </c>
      <c r="EG48" s="178">
        <f t="shared" si="68"/>
        <v>103775672.43969733</v>
      </c>
    </row>
    <row r="49" spans="1:137" s="90" customFormat="1" ht="15" customHeight="1">
      <c r="A49" s="180" t="s">
        <v>176</v>
      </c>
      <c r="B49" s="181" t="s">
        <v>178</v>
      </c>
      <c r="C49" s="189"/>
      <c r="D49" s="183">
        <v>106245</v>
      </c>
      <c r="E49" s="190">
        <v>2</v>
      </c>
      <c r="F49" s="184"/>
      <c r="G49" s="185">
        <v>116</v>
      </c>
      <c r="H49" s="184">
        <v>120</v>
      </c>
      <c r="I49" s="185"/>
      <c r="J49" s="184"/>
      <c r="K49" s="185">
        <v>5</v>
      </c>
      <c r="L49" s="186"/>
      <c r="M49" s="185">
        <v>27</v>
      </c>
      <c r="N49" s="187">
        <v>24</v>
      </c>
      <c r="O49" s="184"/>
      <c r="P49" s="185">
        <v>87</v>
      </c>
      <c r="Q49" s="186">
        <v>79</v>
      </c>
      <c r="R49" s="185">
        <v>1</v>
      </c>
      <c r="S49" s="186"/>
      <c r="T49" s="185">
        <v>3</v>
      </c>
      <c r="U49" s="186"/>
      <c r="V49" s="185">
        <v>27</v>
      </c>
      <c r="W49" s="87">
        <v>27</v>
      </c>
      <c r="X49" s="184"/>
      <c r="Y49" s="185">
        <v>88</v>
      </c>
      <c r="Z49" s="186">
        <v>73</v>
      </c>
      <c r="AA49" s="185"/>
      <c r="AB49" s="184"/>
      <c r="AC49" s="185">
        <v>1</v>
      </c>
      <c r="AD49" s="186"/>
      <c r="AE49" s="185">
        <v>14</v>
      </c>
      <c r="AF49" s="187">
        <v>17</v>
      </c>
      <c r="AG49" s="184"/>
      <c r="AH49" s="185">
        <v>50</v>
      </c>
      <c r="AI49" s="186">
        <v>46</v>
      </c>
      <c r="AJ49" s="185"/>
      <c r="AK49" s="184"/>
      <c r="AL49" s="185">
        <v>2</v>
      </c>
      <c r="AM49" s="186"/>
      <c r="AN49" s="185">
        <v>18</v>
      </c>
      <c r="AO49" s="187">
        <v>14</v>
      </c>
      <c r="AP49" s="184"/>
      <c r="AQ49" s="185"/>
      <c r="AR49" s="184">
        <v>0</v>
      </c>
      <c r="AS49" s="185"/>
      <c r="AT49" s="184"/>
      <c r="AU49" s="185"/>
      <c r="AV49" s="88"/>
      <c r="AW49" s="185"/>
      <c r="AX49" s="87">
        <v>0</v>
      </c>
      <c r="AY49" s="184"/>
      <c r="AZ49" s="185"/>
      <c r="BA49" s="184"/>
      <c r="BB49" s="185"/>
      <c r="BC49" s="184"/>
      <c r="BD49" s="185"/>
      <c r="BE49" s="184"/>
      <c r="BF49" s="185"/>
      <c r="BG49" s="184"/>
      <c r="BH49" s="188">
        <v>13511463</v>
      </c>
      <c r="BI49" s="186">
        <v>14647983</v>
      </c>
      <c r="BJ49" s="185">
        <v>8718162</v>
      </c>
      <c r="BK49" s="184">
        <v>8856739</v>
      </c>
      <c r="BL49" s="185">
        <v>6202663</v>
      </c>
      <c r="BM49" s="184">
        <v>6177691</v>
      </c>
      <c r="BN49" s="185">
        <v>3352433</v>
      </c>
      <c r="BO49" s="184">
        <v>3211975</v>
      </c>
      <c r="BP49" s="185"/>
      <c r="BQ49" s="186">
        <v>56688</v>
      </c>
      <c r="BR49" s="185"/>
      <c r="BS49" s="184"/>
      <c r="BT49" s="177">
        <f t="shared" si="3"/>
        <v>1423</v>
      </c>
      <c r="BU49" s="178">
        <f t="shared" si="4"/>
        <v>1368</v>
      </c>
      <c r="BV49" s="179">
        <f t="shared" si="5"/>
        <v>1150</v>
      </c>
      <c r="BW49" s="178">
        <f t="shared" si="6"/>
        <v>1035</v>
      </c>
      <c r="BX49" s="179">
        <f t="shared" si="7"/>
        <v>971</v>
      </c>
      <c r="BY49" s="178">
        <f t="shared" si="8"/>
        <v>861</v>
      </c>
      <c r="BZ49" s="179">
        <f t="shared" si="9"/>
        <v>688</v>
      </c>
      <c r="CA49" s="178">
        <f t="shared" si="10"/>
        <v>582</v>
      </c>
      <c r="CB49" s="179">
        <f t="shared" si="11"/>
        <v>0</v>
      </c>
      <c r="CC49" s="178">
        <f t="shared" si="12"/>
        <v>0</v>
      </c>
      <c r="CD49" s="179">
        <f t="shared" si="13"/>
        <v>0</v>
      </c>
      <c r="CE49" s="178">
        <f t="shared" si="14"/>
        <v>0</v>
      </c>
      <c r="CF49" s="177">
        <f t="shared" si="15"/>
        <v>9495.0548137737169</v>
      </c>
      <c r="CG49" s="178">
        <f t="shared" si="16"/>
        <v>10707.589912280702</v>
      </c>
      <c r="CH49" s="179">
        <f t="shared" si="17"/>
        <v>7581.0104347826091</v>
      </c>
      <c r="CI49" s="178">
        <f t="shared" si="18"/>
        <v>8557.2357487922709</v>
      </c>
      <c r="CJ49" s="179">
        <f t="shared" si="19"/>
        <v>6387.9124613800204</v>
      </c>
      <c r="CK49" s="178">
        <f t="shared" si="20"/>
        <v>7175.0185830429737</v>
      </c>
      <c r="CL49" s="179">
        <f t="shared" si="21"/>
        <v>4872.7223837209303</v>
      </c>
      <c r="CM49" s="178">
        <f t="shared" si="22"/>
        <v>5518.8573883161516</v>
      </c>
      <c r="CN49" s="179">
        <f t="shared" si="23"/>
        <v>0</v>
      </c>
      <c r="CO49" s="178">
        <f t="shared" si="24"/>
        <v>0</v>
      </c>
      <c r="CP49" s="179">
        <f t="shared" si="25"/>
        <v>0</v>
      </c>
      <c r="CQ49" s="178">
        <f t="shared" si="26"/>
        <v>0</v>
      </c>
      <c r="CR49" s="177">
        <f t="shared" si="27"/>
        <v>85455.493323963456</v>
      </c>
      <c r="CS49" s="178">
        <f t="shared" si="28"/>
        <v>96368.30921052632</v>
      </c>
      <c r="CT49" s="179">
        <f t="shared" si="29"/>
        <v>68229.093913043485</v>
      </c>
      <c r="CU49" s="178">
        <f t="shared" si="30"/>
        <v>77015.121739130438</v>
      </c>
      <c r="CV49" s="179">
        <f t="shared" si="31"/>
        <v>57491.212152420187</v>
      </c>
      <c r="CW49" s="178">
        <f t="shared" si="32"/>
        <v>64575.167247386766</v>
      </c>
      <c r="CX49" s="179">
        <f t="shared" si="33"/>
        <v>43854.501453488374</v>
      </c>
      <c r="CY49" s="178">
        <f t="shared" si="34"/>
        <v>49669.716494845365</v>
      </c>
      <c r="CZ49" s="179">
        <f t="shared" si="35"/>
        <v>0</v>
      </c>
      <c r="DA49" s="178">
        <f t="shared" si="36"/>
        <v>0</v>
      </c>
      <c r="DB49" s="179">
        <f t="shared" si="37"/>
        <v>0</v>
      </c>
      <c r="DC49" s="178">
        <f t="shared" si="38"/>
        <v>0</v>
      </c>
      <c r="DD49" s="179">
        <f t="shared" si="39"/>
        <v>67630.651587993591</v>
      </c>
      <c r="DE49" s="178">
        <f t="shared" si="40"/>
        <v>77081.468681547864</v>
      </c>
      <c r="DF49" s="177">
        <f t="shared" si="41"/>
        <v>148</v>
      </c>
      <c r="DG49" s="178">
        <f t="shared" si="42"/>
        <v>144</v>
      </c>
      <c r="DH49" s="179">
        <f t="shared" si="43"/>
        <v>118</v>
      </c>
      <c r="DI49" s="178">
        <f t="shared" si="44"/>
        <v>106</v>
      </c>
      <c r="DJ49" s="179">
        <f t="shared" si="45"/>
        <v>103</v>
      </c>
      <c r="DK49" s="178">
        <f t="shared" si="46"/>
        <v>90</v>
      </c>
      <c r="DL49" s="179">
        <f t="shared" si="47"/>
        <v>70</v>
      </c>
      <c r="DM49" s="178">
        <f t="shared" si="48"/>
        <v>60</v>
      </c>
      <c r="DN49" s="179">
        <f t="shared" si="49"/>
        <v>0</v>
      </c>
      <c r="DO49" s="178">
        <f t="shared" si="50"/>
        <v>0</v>
      </c>
      <c r="DP49" s="179">
        <f t="shared" si="51"/>
        <v>0</v>
      </c>
      <c r="DQ49" s="178">
        <f t="shared" si="52"/>
        <v>0</v>
      </c>
      <c r="DR49" s="179">
        <f t="shared" si="53"/>
        <v>439</v>
      </c>
      <c r="DS49" s="178">
        <f t="shared" si="54"/>
        <v>400</v>
      </c>
      <c r="DT49" s="177">
        <f t="shared" si="55"/>
        <v>12647413.011946591</v>
      </c>
      <c r="DU49" s="178">
        <f t="shared" si="56"/>
        <v>13877036.52631579</v>
      </c>
      <c r="DV49" s="179">
        <f t="shared" si="57"/>
        <v>8051033.0817391314</v>
      </c>
      <c r="DW49" s="178">
        <f t="shared" si="58"/>
        <v>8163602.9043478267</v>
      </c>
      <c r="DX49" s="179">
        <f t="shared" si="59"/>
        <v>5921594.8516992796</v>
      </c>
      <c r="DY49" s="178">
        <f t="shared" si="60"/>
        <v>5811765.0522648087</v>
      </c>
      <c r="DZ49" s="179">
        <f t="shared" si="61"/>
        <v>3069815.1017441861</v>
      </c>
      <c r="EA49" s="178">
        <f t="shared" si="62"/>
        <v>2980182.989690722</v>
      </c>
      <c r="EB49" s="179">
        <f t="shared" si="63"/>
        <v>0</v>
      </c>
      <c r="EC49" s="178">
        <f t="shared" si="64"/>
        <v>0</v>
      </c>
      <c r="ED49" s="179">
        <f t="shared" si="65"/>
        <v>0</v>
      </c>
      <c r="EE49" s="178">
        <f t="shared" si="66"/>
        <v>0</v>
      </c>
      <c r="EF49" s="179">
        <f t="shared" si="67"/>
        <v>29689856.047129188</v>
      </c>
      <c r="EG49" s="178">
        <f t="shared" si="68"/>
        <v>30832587.472619146</v>
      </c>
    </row>
    <row r="50" spans="1:137" s="90" customFormat="1" ht="15" customHeight="1">
      <c r="A50" s="180" t="s">
        <v>176</v>
      </c>
      <c r="B50" s="181" t="s">
        <v>179</v>
      </c>
      <c r="C50" s="182"/>
      <c r="D50" s="183">
        <v>106458</v>
      </c>
      <c r="E50" s="183">
        <v>3</v>
      </c>
      <c r="F50" s="184"/>
      <c r="G50" s="185">
        <v>92</v>
      </c>
      <c r="H50" s="186">
        <v>97</v>
      </c>
      <c r="I50" s="185"/>
      <c r="J50" s="184"/>
      <c r="K50" s="185">
        <v>13</v>
      </c>
      <c r="L50" s="186"/>
      <c r="M50" s="185"/>
      <c r="N50" s="187">
        <v>21</v>
      </c>
      <c r="O50" s="184"/>
      <c r="P50" s="185">
        <v>103</v>
      </c>
      <c r="Q50" s="184">
        <v>101</v>
      </c>
      <c r="R50" s="185"/>
      <c r="S50" s="184"/>
      <c r="T50" s="185">
        <v>18</v>
      </c>
      <c r="U50" s="186"/>
      <c r="V50" s="185"/>
      <c r="W50" s="187">
        <v>17</v>
      </c>
      <c r="X50" s="184"/>
      <c r="Y50" s="185">
        <v>142</v>
      </c>
      <c r="Z50" s="184">
        <v>145</v>
      </c>
      <c r="AA50" s="185"/>
      <c r="AB50" s="184"/>
      <c r="AC50" s="185">
        <v>20</v>
      </c>
      <c r="AD50" s="186"/>
      <c r="AE50" s="185"/>
      <c r="AF50" s="187">
        <v>22</v>
      </c>
      <c r="AG50" s="184"/>
      <c r="AH50" s="185">
        <v>103</v>
      </c>
      <c r="AI50" s="186">
        <v>111</v>
      </c>
      <c r="AJ50" s="185"/>
      <c r="AK50" s="184"/>
      <c r="AL50" s="185">
        <v>11</v>
      </c>
      <c r="AM50" s="186"/>
      <c r="AN50" s="185"/>
      <c r="AO50" s="187">
        <v>22</v>
      </c>
      <c r="AP50" s="184"/>
      <c r="AQ50" s="185"/>
      <c r="AR50" s="184">
        <v>0</v>
      </c>
      <c r="AS50" s="185"/>
      <c r="AT50" s="184"/>
      <c r="AU50" s="185"/>
      <c r="AV50" s="88"/>
      <c r="AW50" s="185"/>
      <c r="AX50" s="87">
        <v>0</v>
      </c>
      <c r="AY50" s="184"/>
      <c r="AZ50" s="185"/>
      <c r="BA50" s="184"/>
      <c r="BB50" s="185"/>
      <c r="BC50" s="184"/>
      <c r="BD50" s="185"/>
      <c r="BE50" s="184"/>
      <c r="BF50" s="185"/>
      <c r="BG50" s="184"/>
      <c r="BH50" s="188">
        <v>9008088</v>
      </c>
      <c r="BI50" s="186">
        <v>11243058</v>
      </c>
      <c r="BJ50" s="185">
        <v>8745904</v>
      </c>
      <c r="BK50" s="186">
        <v>9755288</v>
      </c>
      <c r="BL50" s="185">
        <v>9760192</v>
      </c>
      <c r="BM50" s="186">
        <v>11296260</v>
      </c>
      <c r="BN50" s="185">
        <v>4608691</v>
      </c>
      <c r="BO50" s="186">
        <v>5428604</v>
      </c>
      <c r="BP50" s="185"/>
      <c r="BQ50" s="184"/>
      <c r="BR50" s="185"/>
      <c r="BS50" s="184"/>
      <c r="BT50" s="177">
        <f t="shared" si="3"/>
        <v>971</v>
      </c>
      <c r="BU50" s="178">
        <f t="shared" si="4"/>
        <v>1125</v>
      </c>
      <c r="BV50" s="179">
        <f t="shared" si="5"/>
        <v>1125</v>
      </c>
      <c r="BW50" s="178">
        <f t="shared" si="6"/>
        <v>1113</v>
      </c>
      <c r="BX50" s="179">
        <f t="shared" si="7"/>
        <v>1498</v>
      </c>
      <c r="BY50" s="178">
        <f t="shared" si="8"/>
        <v>1569</v>
      </c>
      <c r="BZ50" s="179">
        <f t="shared" si="9"/>
        <v>1048</v>
      </c>
      <c r="CA50" s="178">
        <f t="shared" si="10"/>
        <v>1263</v>
      </c>
      <c r="CB50" s="179">
        <f t="shared" si="11"/>
        <v>0</v>
      </c>
      <c r="CC50" s="178">
        <f t="shared" si="12"/>
        <v>0</v>
      </c>
      <c r="CD50" s="179">
        <f t="shared" si="13"/>
        <v>0</v>
      </c>
      <c r="CE50" s="178">
        <f t="shared" si="14"/>
        <v>0</v>
      </c>
      <c r="CF50" s="177">
        <f t="shared" si="15"/>
        <v>9277.1246138002061</v>
      </c>
      <c r="CG50" s="178">
        <f t="shared" si="16"/>
        <v>9993.8293333333331</v>
      </c>
      <c r="CH50" s="179">
        <f t="shared" si="17"/>
        <v>7774.1368888888892</v>
      </c>
      <c r="CI50" s="178">
        <f t="shared" si="18"/>
        <v>8764.858939802336</v>
      </c>
      <c r="CJ50" s="179">
        <f t="shared" si="19"/>
        <v>6515.4819759679576</v>
      </c>
      <c r="CK50" s="178">
        <f t="shared" si="20"/>
        <v>7199.6558317399622</v>
      </c>
      <c r="CL50" s="179">
        <f t="shared" si="21"/>
        <v>4397.605916030534</v>
      </c>
      <c r="CM50" s="178">
        <f t="shared" si="22"/>
        <v>4298.1821060965958</v>
      </c>
      <c r="CN50" s="179">
        <f t="shared" si="23"/>
        <v>0</v>
      </c>
      <c r="CO50" s="178">
        <f t="shared" si="24"/>
        <v>0</v>
      </c>
      <c r="CP50" s="179">
        <f t="shared" si="25"/>
        <v>0</v>
      </c>
      <c r="CQ50" s="178">
        <f t="shared" si="26"/>
        <v>0</v>
      </c>
      <c r="CR50" s="177">
        <f t="shared" si="27"/>
        <v>83494.121524201852</v>
      </c>
      <c r="CS50" s="178">
        <f t="shared" si="28"/>
        <v>89944.463999999993</v>
      </c>
      <c r="CT50" s="179">
        <f t="shared" si="29"/>
        <v>69967.232000000004</v>
      </c>
      <c r="CU50" s="178">
        <f t="shared" si="30"/>
        <v>78883.73045822102</v>
      </c>
      <c r="CV50" s="179">
        <f t="shared" si="31"/>
        <v>58639.33778371162</v>
      </c>
      <c r="CW50" s="178">
        <f t="shared" si="32"/>
        <v>64796.902485659659</v>
      </c>
      <c r="CX50" s="179">
        <f t="shared" si="33"/>
        <v>39578.453244274802</v>
      </c>
      <c r="CY50" s="178">
        <f t="shared" si="34"/>
        <v>38683.638954869362</v>
      </c>
      <c r="CZ50" s="179">
        <f t="shared" si="35"/>
        <v>0</v>
      </c>
      <c r="DA50" s="178">
        <f t="shared" si="36"/>
        <v>0</v>
      </c>
      <c r="DB50" s="179">
        <f t="shared" si="37"/>
        <v>0</v>
      </c>
      <c r="DC50" s="178">
        <f t="shared" si="38"/>
        <v>0</v>
      </c>
      <c r="DD50" s="179">
        <f t="shared" si="39"/>
        <v>62239.908810457782</v>
      </c>
      <c r="DE50" s="178">
        <f t="shared" si="40"/>
        <v>66954.726944352355</v>
      </c>
      <c r="DF50" s="177">
        <f t="shared" si="41"/>
        <v>105</v>
      </c>
      <c r="DG50" s="178">
        <f t="shared" si="42"/>
        <v>118</v>
      </c>
      <c r="DH50" s="179">
        <f t="shared" si="43"/>
        <v>121</v>
      </c>
      <c r="DI50" s="178">
        <f t="shared" si="44"/>
        <v>118</v>
      </c>
      <c r="DJ50" s="179">
        <f t="shared" si="45"/>
        <v>162</v>
      </c>
      <c r="DK50" s="178">
        <f t="shared" si="46"/>
        <v>167</v>
      </c>
      <c r="DL50" s="179">
        <f t="shared" si="47"/>
        <v>114</v>
      </c>
      <c r="DM50" s="178">
        <f t="shared" si="48"/>
        <v>133</v>
      </c>
      <c r="DN50" s="179">
        <f t="shared" si="49"/>
        <v>0</v>
      </c>
      <c r="DO50" s="178">
        <f t="shared" si="50"/>
        <v>0</v>
      </c>
      <c r="DP50" s="179">
        <f t="shared" si="51"/>
        <v>0</v>
      </c>
      <c r="DQ50" s="178">
        <f t="shared" si="52"/>
        <v>0</v>
      </c>
      <c r="DR50" s="179">
        <f t="shared" si="53"/>
        <v>502</v>
      </c>
      <c r="DS50" s="178">
        <f t="shared" si="54"/>
        <v>536</v>
      </c>
      <c r="DT50" s="177">
        <f t="shared" si="55"/>
        <v>8766882.760041194</v>
      </c>
      <c r="DU50" s="178">
        <f t="shared" si="56"/>
        <v>10613446.751999998</v>
      </c>
      <c r="DV50" s="179">
        <f t="shared" si="57"/>
        <v>8466035.0720000006</v>
      </c>
      <c r="DW50" s="178">
        <f t="shared" si="58"/>
        <v>9308280.1940700803</v>
      </c>
      <c r="DX50" s="179">
        <f t="shared" si="59"/>
        <v>9499572.720961282</v>
      </c>
      <c r="DY50" s="178">
        <f t="shared" si="60"/>
        <v>10821082.715105163</v>
      </c>
      <c r="DZ50" s="179">
        <f t="shared" si="61"/>
        <v>4511943.6698473273</v>
      </c>
      <c r="EA50" s="178">
        <f t="shared" si="62"/>
        <v>5144923.9809976248</v>
      </c>
      <c r="EB50" s="179">
        <f t="shared" si="63"/>
        <v>0</v>
      </c>
      <c r="EC50" s="178">
        <f t="shared" si="64"/>
        <v>0</v>
      </c>
      <c r="ED50" s="179">
        <f t="shared" si="65"/>
        <v>0</v>
      </c>
      <c r="EE50" s="178">
        <f t="shared" si="66"/>
        <v>0</v>
      </c>
      <c r="EF50" s="179">
        <f t="shared" si="67"/>
        <v>31244434.222849805</v>
      </c>
      <c r="EG50" s="178">
        <f t="shared" si="68"/>
        <v>35887733.642172866</v>
      </c>
    </row>
    <row r="51" spans="1:137" s="90" customFormat="1" ht="15" customHeight="1">
      <c r="A51" s="180" t="s">
        <v>176</v>
      </c>
      <c r="B51" s="181" t="s">
        <v>180</v>
      </c>
      <c r="C51" s="189"/>
      <c r="D51" s="183">
        <v>106467</v>
      </c>
      <c r="E51" s="183">
        <v>3</v>
      </c>
      <c r="F51" s="184"/>
      <c r="G51" s="185">
        <v>54</v>
      </c>
      <c r="H51" s="186">
        <v>57</v>
      </c>
      <c r="I51" s="185"/>
      <c r="J51" s="184"/>
      <c r="K51" s="185"/>
      <c r="L51" s="184"/>
      <c r="M51" s="185">
        <v>12</v>
      </c>
      <c r="N51" s="187">
        <v>11</v>
      </c>
      <c r="O51" s="184"/>
      <c r="P51" s="185">
        <v>81</v>
      </c>
      <c r="Q51" s="184">
        <v>83</v>
      </c>
      <c r="R51" s="185"/>
      <c r="S51" s="184"/>
      <c r="T51" s="185"/>
      <c r="U51" s="184"/>
      <c r="V51" s="185">
        <v>10</v>
      </c>
      <c r="W51" s="187">
        <v>8</v>
      </c>
      <c r="X51" s="184"/>
      <c r="Y51" s="185">
        <v>97</v>
      </c>
      <c r="Z51" s="186">
        <v>105</v>
      </c>
      <c r="AA51" s="185"/>
      <c r="AB51" s="184"/>
      <c r="AC51" s="185"/>
      <c r="AD51" s="184"/>
      <c r="AE51" s="185">
        <v>2</v>
      </c>
      <c r="AF51" s="87">
        <v>2</v>
      </c>
      <c r="AG51" s="184"/>
      <c r="AH51" s="185">
        <v>40</v>
      </c>
      <c r="AI51" s="186">
        <v>46</v>
      </c>
      <c r="AJ51" s="185"/>
      <c r="AK51" s="184"/>
      <c r="AL51" s="185"/>
      <c r="AM51" s="184"/>
      <c r="AN51" s="185"/>
      <c r="AO51" s="87">
        <v>0</v>
      </c>
      <c r="AP51" s="184"/>
      <c r="AQ51" s="185"/>
      <c r="AR51" s="186">
        <v>62</v>
      </c>
      <c r="AS51" s="185"/>
      <c r="AT51" s="184"/>
      <c r="AU51" s="185"/>
      <c r="AV51" s="88"/>
      <c r="AW51" s="185"/>
      <c r="AX51" s="87">
        <v>0</v>
      </c>
      <c r="AY51" s="184"/>
      <c r="AZ51" s="185">
        <v>58</v>
      </c>
      <c r="BA51" s="186"/>
      <c r="BB51" s="185"/>
      <c r="BC51" s="184"/>
      <c r="BD51" s="185"/>
      <c r="BE51" s="184"/>
      <c r="BF51" s="185">
        <v>6</v>
      </c>
      <c r="BG51" s="186"/>
      <c r="BH51" s="188">
        <v>5479707</v>
      </c>
      <c r="BI51" s="186">
        <v>5877721</v>
      </c>
      <c r="BJ51" s="185">
        <v>6053782</v>
      </c>
      <c r="BK51" s="184">
        <v>6312807</v>
      </c>
      <c r="BL51" s="185">
        <v>5376441</v>
      </c>
      <c r="BM51" s="186">
        <v>6421815</v>
      </c>
      <c r="BN51" s="185">
        <v>1653361</v>
      </c>
      <c r="BO51" s="186">
        <v>1979546</v>
      </c>
      <c r="BP51" s="185"/>
      <c r="BQ51" s="186">
        <v>2717518</v>
      </c>
      <c r="BR51" s="185">
        <v>2652739</v>
      </c>
      <c r="BS51" s="186"/>
      <c r="BT51" s="177">
        <f t="shared" si="3"/>
        <v>630</v>
      </c>
      <c r="BU51" s="178">
        <f t="shared" si="4"/>
        <v>645</v>
      </c>
      <c r="BV51" s="179">
        <f t="shared" si="5"/>
        <v>849</v>
      </c>
      <c r="BW51" s="178">
        <f t="shared" si="6"/>
        <v>843</v>
      </c>
      <c r="BX51" s="179">
        <f t="shared" si="7"/>
        <v>897</v>
      </c>
      <c r="BY51" s="178">
        <f t="shared" si="8"/>
        <v>969</v>
      </c>
      <c r="BZ51" s="179">
        <f t="shared" si="9"/>
        <v>360</v>
      </c>
      <c r="CA51" s="178">
        <f t="shared" si="10"/>
        <v>414</v>
      </c>
      <c r="CB51" s="179">
        <f t="shared" si="11"/>
        <v>0</v>
      </c>
      <c r="CC51" s="178">
        <f t="shared" si="12"/>
        <v>558</v>
      </c>
      <c r="CD51" s="179">
        <f t="shared" si="13"/>
        <v>594</v>
      </c>
      <c r="CE51" s="178">
        <f t="shared" si="14"/>
        <v>0</v>
      </c>
      <c r="CF51" s="177">
        <f t="shared" si="15"/>
        <v>8697.9476190476198</v>
      </c>
      <c r="CG51" s="178">
        <f t="shared" si="16"/>
        <v>9112.745736434108</v>
      </c>
      <c r="CH51" s="179">
        <f t="shared" si="17"/>
        <v>7130.4852767962311</v>
      </c>
      <c r="CI51" s="178">
        <f t="shared" si="18"/>
        <v>7488.5017793594307</v>
      </c>
      <c r="CJ51" s="179">
        <f t="shared" si="19"/>
        <v>5993.8026755852843</v>
      </c>
      <c r="CK51" s="178">
        <f t="shared" si="20"/>
        <v>6627.2600619195046</v>
      </c>
      <c r="CL51" s="179">
        <f t="shared" si="21"/>
        <v>4592.6694444444447</v>
      </c>
      <c r="CM51" s="178">
        <f t="shared" si="22"/>
        <v>4781.5120772946857</v>
      </c>
      <c r="CN51" s="179">
        <f t="shared" si="23"/>
        <v>0</v>
      </c>
      <c r="CO51" s="178">
        <f t="shared" si="24"/>
        <v>4870.1039426523294</v>
      </c>
      <c r="CP51" s="179">
        <f t="shared" si="25"/>
        <v>4465.8905723905727</v>
      </c>
      <c r="CQ51" s="178">
        <f t="shared" si="26"/>
        <v>0</v>
      </c>
      <c r="CR51" s="177">
        <f t="shared" si="27"/>
        <v>78281.528571428586</v>
      </c>
      <c r="CS51" s="178">
        <f t="shared" si="28"/>
        <v>82014.711627906974</v>
      </c>
      <c r="CT51" s="179">
        <f t="shared" si="29"/>
        <v>64174.367491166078</v>
      </c>
      <c r="CU51" s="178">
        <f t="shared" si="30"/>
        <v>67396.516014234876</v>
      </c>
      <c r="CV51" s="179">
        <f t="shared" si="31"/>
        <v>53944.224080267559</v>
      </c>
      <c r="CW51" s="178">
        <f t="shared" si="32"/>
        <v>59645.340557275544</v>
      </c>
      <c r="CX51" s="179">
        <f t="shared" si="33"/>
        <v>41334.025000000001</v>
      </c>
      <c r="CY51" s="178">
        <f t="shared" si="34"/>
        <v>43033.608695652169</v>
      </c>
      <c r="CZ51" s="179">
        <f t="shared" si="35"/>
        <v>0</v>
      </c>
      <c r="DA51" s="178">
        <f t="shared" si="36"/>
        <v>43830.935483870962</v>
      </c>
      <c r="DB51" s="179">
        <f t="shared" si="37"/>
        <v>40193.015151515152</v>
      </c>
      <c r="DC51" s="178">
        <f t="shared" si="38"/>
        <v>0</v>
      </c>
      <c r="DD51" s="179">
        <f t="shared" si="39"/>
        <v>57146.22355848294</v>
      </c>
      <c r="DE51" s="178">
        <f t="shared" si="40"/>
        <v>60933.686597918531</v>
      </c>
      <c r="DF51" s="177">
        <f t="shared" si="41"/>
        <v>66</v>
      </c>
      <c r="DG51" s="178">
        <f t="shared" si="42"/>
        <v>68</v>
      </c>
      <c r="DH51" s="179">
        <f t="shared" si="43"/>
        <v>91</v>
      </c>
      <c r="DI51" s="178">
        <f t="shared" si="44"/>
        <v>91</v>
      </c>
      <c r="DJ51" s="179">
        <f t="shared" si="45"/>
        <v>99</v>
      </c>
      <c r="DK51" s="178">
        <f t="shared" si="46"/>
        <v>107</v>
      </c>
      <c r="DL51" s="179">
        <f t="shared" si="47"/>
        <v>40</v>
      </c>
      <c r="DM51" s="178">
        <f t="shared" si="48"/>
        <v>46</v>
      </c>
      <c r="DN51" s="179">
        <f t="shared" si="49"/>
        <v>0</v>
      </c>
      <c r="DO51" s="178">
        <f t="shared" si="50"/>
        <v>62</v>
      </c>
      <c r="DP51" s="179">
        <f t="shared" si="51"/>
        <v>64</v>
      </c>
      <c r="DQ51" s="178">
        <f t="shared" si="52"/>
        <v>0</v>
      </c>
      <c r="DR51" s="179">
        <f t="shared" si="53"/>
        <v>360</v>
      </c>
      <c r="DS51" s="178">
        <f t="shared" si="54"/>
        <v>374</v>
      </c>
      <c r="DT51" s="177">
        <f t="shared" si="55"/>
        <v>5166580.8857142869</v>
      </c>
      <c r="DU51" s="178">
        <f t="shared" si="56"/>
        <v>5577000.3906976739</v>
      </c>
      <c r="DV51" s="179">
        <f t="shared" si="57"/>
        <v>5839867.441696113</v>
      </c>
      <c r="DW51" s="178">
        <f t="shared" si="58"/>
        <v>6133082.957295374</v>
      </c>
      <c r="DX51" s="179">
        <f t="shared" si="59"/>
        <v>5340478.1839464884</v>
      </c>
      <c r="DY51" s="178">
        <f t="shared" si="60"/>
        <v>6382051.4396284828</v>
      </c>
      <c r="DZ51" s="179">
        <f t="shared" si="61"/>
        <v>1653361</v>
      </c>
      <c r="EA51" s="178">
        <f t="shared" si="62"/>
        <v>1979545.9999999998</v>
      </c>
      <c r="EB51" s="179">
        <f t="shared" si="63"/>
        <v>0</v>
      </c>
      <c r="EC51" s="178">
        <f t="shared" si="64"/>
        <v>2717517.9999999995</v>
      </c>
      <c r="ED51" s="179">
        <f t="shared" si="65"/>
        <v>2572352.9696969697</v>
      </c>
      <c r="EE51" s="178">
        <f t="shared" si="66"/>
        <v>0</v>
      </c>
      <c r="EF51" s="179">
        <f t="shared" si="67"/>
        <v>20572640.481053859</v>
      </c>
      <c r="EG51" s="178">
        <f t="shared" si="68"/>
        <v>22789198.787621532</v>
      </c>
    </row>
    <row r="52" spans="1:137" s="90" customFormat="1" ht="15" customHeight="1">
      <c r="A52" s="180" t="s">
        <v>176</v>
      </c>
      <c r="B52" s="181" t="s">
        <v>181</v>
      </c>
      <c r="C52" s="182"/>
      <c r="D52" s="183">
        <v>106704</v>
      </c>
      <c r="E52" s="183">
        <v>3</v>
      </c>
      <c r="F52" s="184"/>
      <c r="G52" s="185">
        <v>68</v>
      </c>
      <c r="H52" s="184">
        <v>71</v>
      </c>
      <c r="I52" s="185">
        <v>2</v>
      </c>
      <c r="J52" s="186"/>
      <c r="K52" s="185">
        <v>1</v>
      </c>
      <c r="L52" s="186"/>
      <c r="M52" s="185">
        <v>19</v>
      </c>
      <c r="N52" s="187">
        <v>21</v>
      </c>
      <c r="O52" s="184"/>
      <c r="P52" s="185">
        <v>117</v>
      </c>
      <c r="Q52" s="186">
        <v>125</v>
      </c>
      <c r="R52" s="185">
        <v>6</v>
      </c>
      <c r="S52" s="186"/>
      <c r="T52" s="185">
        <v>2</v>
      </c>
      <c r="U52" s="186"/>
      <c r="V52" s="185">
        <v>15</v>
      </c>
      <c r="W52" s="187">
        <v>16</v>
      </c>
      <c r="X52" s="184"/>
      <c r="Y52" s="185">
        <v>112</v>
      </c>
      <c r="Z52" s="184">
        <v>117</v>
      </c>
      <c r="AA52" s="185">
        <v>4</v>
      </c>
      <c r="AB52" s="186"/>
      <c r="AC52" s="185"/>
      <c r="AD52" s="184"/>
      <c r="AE52" s="185">
        <v>6</v>
      </c>
      <c r="AF52" s="187">
        <v>4</v>
      </c>
      <c r="AG52" s="184"/>
      <c r="AH52" s="185">
        <v>55</v>
      </c>
      <c r="AI52" s="186">
        <v>58</v>
      </c>
      <c r="AJ52" s="185">
        <v>4</v>
      </c>
      <c r="AK52" s="186"/>
      <c r="AL52" s="185">
        <v>1</v>
      </c>
      <c r="AM52" s="186"/>
      <c r="AN52" s="185">
        <v>7</v>
      </c>
      <c r="AO52" s="87">
        <v>7</v>
      </c>
      <c r="AP52" s="184"/>
      <c r="AQ52" s="185">
        <v>68</v>
      </c>
      <c r="AR52" s="186">
        <v>120</v>
      </c>
      <c r="AS52" s="185">
        <v>4</v>
      </c>
      <c r="AT52" s="186"/>
      <c r="AU52" s="185"/>
      <c r="AV52" s="88"/>
      <c r="AW52" s="185">
        <v>4</v>
      </c>
      <c r="AX52" s="187">
        <v>0</v>
      </c>
      <c r="AY52" s="184"/>
      <c r="AZ52" s="185">
        <v>50</v>
      </c>
      <c r="BA52" s="186"/>
      <c r="BB52" s="185"/>
      <c r="BC52" s="184"/>
      <c r="BD52" s="185">
        <v>1</v>
      </c>
      <c r="BE52" s="186"/>
      <c r="BF52" s="185">
        <v>1</v>
      </c>
      <c r="BG52" s="186"/>
      <c r="BH52" s="188">
        <v>7737506</v>
      </c>
      <c r="BI52" s="186">
        <v>9722636</v>
      </c>
      <c r="BJ52" s="185">
        <v>9806087</v>
      </c>
      <c r="BK52" s="186">
        <v>13166936</v>
      </c>
      <c r="BL52" s="185">
        <v>7436910</v>
      </c>
      <c r="BM52" s="186">
        <v>9875931</v>
      </c>
      <c r="BN52" s="185">
        <v>3504777</v>
      </c>
      <c r="BO52" s="186">
        <v>5027438</v>
      </c>
      <c r="BP52" s="185">
        <v>3551896</v>
      </c>
      <c r="BQ52" s="186">
        <v>7842357</v>
      </c>
      <c r="BR52" s="185">
        <v>2172530</v>
      </c>
      <c r="BS52" s="186"/>
      <c r="BT52" s="177">
        <f t="shared" si="3"/>
        <v>871</v>
      </c>
      <c r="BU52" s="178">
        <f t="shared" si="4"/>
        <v>891</v>
      </c>
      <c r="BV52" s="179">
        <f t="shared" si="5"/>
        <v>1315</v>
      </c>
      <c r="BW52" s="178">
        <f t="shared" si="6"/>
        <v>1317</v>
      </c>
      <c r="BX52" s="179">
        <f t="shared" si="7"/>
        <v>1120</v>
      </c>
      <c r="BY52" s="178">
        <f t="shared" si="8"/>
        <v>1101</v>
      </c>
      <c r="BZ52" s="179">
        <f t="shared" si="9"/>
        <v>630</v>
      </c>
      <c r="CA52" s="178">
        <f t="shared" si="10"/>
        <v>606</v>
      </c>
      <c r="CB52" s="179">
        <f t="shared" si="11"/>
        <v>700</v>
      </c>
      <c r="CC52" s="178">
        <f t="shared" si="12"/>
        <v>1080</v>
      </c>
      <c r="CD52" s="179">
        <f t="shared" si="13"/>
        <v>473</v>
      </c>
      <c r="CE52" s="178">
        <f t="shared" si="14"/>
        <v>0</v>
      </c>
      <c r="CF52" s="177">
        <f t="shared" si="15"/>
        <v>8883.4741676234207</v>
      </c>
      <c r="CG52" s="178">
        <f t="shared" si="16"/>
        <v>10912.04938271605</v>
      </c>
      <c r="CH52" s="179">
        <f t="shared" si="17"/>
        <v>7457.1003802281366</v>
      </c>
      <c r="CI52" s="178">
        <f t="shared" si="18"/>
        <v>9997.6735003796512</v>
      </c>
      <c r="CJ52" s="179">
        <f t="shared" si="19"/>
        <v>6640.0982142857147</v>
      </c>
      <c r="CK52" s="178">
        <f t="shared" si="20"/>
        <v>8969.9645776566758</v>
      </c>
      <c r="CL52" s="179">
        <f t="shared" si="21"/>
        <v>5563.138095238095</v>
      </c>
      <c r="CM52" s="178">
        <f t="shared" si="22"/>
        <v>8296.1023102310228</v>
      </c>
      <c r="CN52" s="179">
        <f t="shared" si="23"/>
        <v>5074.1371428571429</v>
      </c>
      <c r="CO52" s="178">
        <f t="shared" si="24"/>
        <v>7261.4416666666666</v>
      </c>
      <c r="CP52" s="179">
        <f t="shared" si="25"/>
        <v>4593.0866807610992</v>
      </c>
      <c r="CQ52" s="178">
        <f t="shared" si="26"/>
        <v>0</v>
      </c>
      <c r="CR52" s="177">
        <f t="shared" si="27"/>
        <v>79951.267508610792</v>
      </c>
      <c r="CS52" s="178">
        <f t="shared" si="28"/>
        <v>98208.444444444453</v>
      </c>
      <c r="CT52" s="179">
        <f t="shared" si="29"/>
        <v>67113.903422053234</v>
      </c>
      <c r="CU52" s="178">
        <f t="shared" si="30"/>
        <v>89979.061503416859</v>
      </c>
      <c r="CV52" s="179">
        <f t="shared" si="31"/>
        <v>59760.883928571435</v>
      </c>
      <c r="CW52" s="178">
        <f t="shared" si="32"/>
        <v>80729.681198910082</v>
      </c>
      <c r="CX52" s="179">
        <f t="shared" si="33"/>
        <v>50068.242857142854</v>
      </c>
      <c r="CY52" s="178">
        <f t="shared" si="34"/>
        <v>74664.920792079211</v>
      </c>
      <c r="CZ52" s="179">
        <f t="shared" si="35"/>
        <v>45667.234285714287</v>
      </c>
      <c r="DA52" s="178">
        <f t="shared" si="36"/>
        <v>65352.974999999999</v>
      </c>
      <c r="DB52" s="179">
        <f t="shared" si="37"/>
        <v>41337.780126849895</v>
      </c>
      <c r="DC52" s="178">
        <f t="shared" si="38"/>
        <v>0</v>
      </c>
      <c r="DD52" s="179">
        <f t="shared" si="39"/>
        <v>60068.07136725264</v>
      </c>
      <c r="DE52" s="178">
        <f t="shared" si="40"/>
        <v>81977.908789283741</v>
      </c>
      <c r="DF52" s="177">
        <f t="shared" si="41"/>
        <v>90</v>
      </c>
      <c r="DG52" s="178">
        <f t="shared" si="42"/>
        <v>92</v>
      </c>
      <c r="DH52" s="179">
        <f t="shared" si="43"/>
        <v>140</v>
      </c>
      <c r="DI52" s="178">
        <f t="shared" si="44"/>
        <v>141</v>
      </c>
      <c r="DJ52" s="179">
        <f t="shared" si="45"/>
        <v>122</v>
      </c>
      <c r="DK52" s="178">
        <f t="shared" si="46"/>
        <v>121</v>
      </c>
      <c r="DL52" s="179">
        <f t="shared" si="47"/>
        <v>67</v>
      </c>
      <c r="DM52" s="178">
        <f t="shared" si="48"/>
        <v>65</v>
      </c>
      <c r="DN52" s="179">
        <f t="shared" si="49"/>
        <v>76</v>
      </c>
      <c r="DO52" s="178">
        <f t="shared" si="50"/>
        <v>120</v>
      </c>
      <c r="DP52" s="179">
        <f t="shared" si="51"/>
        <v>52</v>
      </c>
      <c r="DQ52" s="178">
        <f t="shared" si="52"/>
        <v>0</v>
      </c>
      <c r="DR52" s="179">
        <f t="shared" si="53"/>
        <v>547</v>
      </c>
      <c r="DS52" s="178">
        <f t="shared" si="54"/>
        <v>539</v>
      </c>
      <c r="DT52" s="177">
        <f t="shared" si="55"/>
        <v>7195614.0757749714</v>
      </c>
      <c r="DU52" s="178">
        <f t="shared" si="56"/>
        <v>9035176.8888888899</v>
      </c>
      <c r="DV52" s="179">
        <f t="shared" si="57"/>
        <v>9395946.4790874533</v>
      </c>
      <c r="DW52" s="178">
        <f t="shared" si="58"/>
        <v>12687047.671981778</v>
      </c>
      <c r="DX52" s="179">
        <f t="shared" si="59"/>
        <v>7290827.8392857155</v>
      </c>
      <c r="DY52" s="178">
        <f t="shared" si="60"/>
        <v>9768291.4250681195</v>
      </c>
      <c r="DZ52" s="179">
        <f t="shared" si="61"/>
        <v>3354572.2714285711</v>
      </c>
      <c r="EA52" s="178">
        <f t="shared" si="62"/>
        <v>4853219.851485149</v>
      </c>
      <c r="EB52" s="179">
        <f t="shared" si="63"/>
        <v>3470709.8057142859</v>
      </c>
      <c r="EC52" s="178">
        <f t="shared" si="64"/>
        <v>7842357</v>
      </c>
      <c r="ED52" s="179">
        <f t="shared" si="65"/>
        <v>2149564.5665961946</v>
      </c>
      <c r="EE52" s="178">
        <f t="shared" si="66"/>
        <v>0</v>
      </c>
      <c r="EF52" s="179">
        <f t="shared" si="67"/>
        <v>32857235.037887193</v>
      </c>
      <c r="EG52" s="178">
        <f t="shared" si="68"/>
        <v>44186092.837423936</v>
      </c>
    </row>
    <row r="53" spans="1:137" s="90" customFormat="1" ht="15" customHeight="1">
      <c r="A53" s="180" t="s">
        <v>176</v>
      </c>
      <c r="B53" s="181" t="s">
        <v>182</v>
      </c>
      <c r="C53" s="182"/>
      <c r="D53" s="183">
        <v>107071</v>
      </c>
      <c r="E53" s="183">
        <v>4</v>
      </c>
      <c r="F53" s="184"/>
      <c r="G53" s="185">
        <v>53</v>
      </c>
      <c r="H53" s="186">
        <v>47</v>
      </c>
      <c r="I53" s="185"/>
      <c r="J53" s="184"/>
      <c r="K53" s="185"/>
      <c r="L53" s="184"/>
      <c r="M53" s="185">
        <v>1</v>
      </c>
      <c r="N53" s="187">
        <v>2</v>
      </c>
      <c r="O53" s="184"/>
      <c r="P53" s="185">
        <v>38</v>
      </c>
      <c r="Q53" s="186">
        <v>35</v>
      </c>
      <c r="R53" s="185"/>
      <c r="S53" s="184"/>
      <c r="T53" s="185"/>
      <c r="U53" s="88"/>
      <c r="V53" s="185"/>
      <c r="W53" s="187">
        <v>2</v>
      </c>
      <c r="X53" s="184"/>
      <c r="Y53" s="185">
        <v>57</v>
      </c>
      <c r="Z53" s="184">
        <v>55</v>
      </c>
      <c r="AA53" s="185"/>
      <c r="AB53" s="88"/>
      <c r="AC53" s="185"/>
      <c r="AD53" s="184"/>
      <c r="AE53" s="185">
        <v>2</v>
      </c>
      <c r="AF53" s="187">
        <v>5</v>
      </c>
      <c r="AG53" s="184"/>
      <c r="AH53" s="185">
        <v>27</v>
      </c>
      <c r="AI53" s="186">
        <v>25</v>
      </c>
      <c r="AJ53" s="185"/>
      <c r="AK53" s="184"/>
      <c r="AL53" s="185"/>
      <c r="AM53" s="184"/>
      <c r="AN53" s="185">
        <v>1</v>
      </c>
      <c r="AO53" s="187">
        <v>4</v>
      </c>
      <c r="AP53" s="184"/>
      <c r="AQ53" s="185">
        <v>3</v>
      </c>
      <c r="AR53" s="186">
        <v>5</v>
      </c>
      <c r="AS53" s="185"/>
      <c r="AT53" s="88"/>
      <c r="AU53" s="185"/>
      <c r="AV53" s="88"/>
      <c r="AW53" s="185"/>
      <c r="AX53" s="87">
        <v>0</v>
      </c>
      <c r="AY53" s="184"/>
      <c r="AZ53" s="185"/>
      <c r="BA53" s="184"/>
      <c r="BB53" s="185"/>
      <c r="BC53" s="184"/>
      <c r="BD53" s="185"/>
      <c r="BE53" s="184"/>
      <c r="BF53" s="185"/>
      <c r="BG53" s="184"/>
      <c r="BH53" s="188">
        <v>3740436</v>
      </c>
      <c r="BI53" s="184">
        <v>3642182</v>
      </c>
      <c r="BJ53" s="185">
        <v>2182935</v>
      </c>
      <c r="BK53" s="186">
        <v>2386793</v>
      </c>
      <c r="BL53" s="185">
        <v>3246535</v>
      </c>
      <c r="BM53" s="186">
        <v>3686500</v>
      </c>
      <c r="BN53" s="185">
        <v>1267662</v>
      </c>
      <c r="BO53" s="186">
        <v>1390774</v>
      </c>
      <c r="BP53" s="185">
        <v>167320</v>
      </c>
      <c r="BQ53" s="186">
        <v>219600</v>
      </c>
      <c r="BR53" s="185"/>
      <c r="BS53" s="184"/>
      <c r="BT53" s="177">
        <f t="shared" si="3"/>
        <v>489</v>
      </c>
      <c r="BU53" s="178">
        <f t="shared" si="4"/>
        <v>447</v>
      </c>
      <c r="BV53" s="179">
        <f t="shared" si="5"/>
        <v>342</v>
      </c>
      <c r="BW53" s="178">
        <f t="shared" si="6"/>
        <v>339</v>
      </c>
      <c r="BX53" s="179">
        <f t="shared" si="7"/>
        <v>537</v>
      </c>
      <c r="BY53" s="178">
        <f t="shared" si="8"/>
        <v>555</v>
      </c>
      <c r="BZ53" s="179">
        <f t="shared" si="9"/>
        <v>255</v>
      </c>
      <c r="CA53" s="178">
        <f t="shared" si="10"/>
        <v>273</v>
      </c>
      <c r="CB53" s="179">
        <f t="shared" si="11"/>
        <v>27</v>
      </c>
      <c r="CC53" s="178">
        <f t="shared" si="12"/>
        <v>45</v>
      </c>
      <c r="CD53" s="179">
        <f t="shared" si="13"/>
        <v>0</v>
      </c>
      <c r="CE53" s="178">
        <f t="shared" si="14"/>
        <v>0</v>
      </c>
      <c r="CF53" s="177">
        <f t="shared" si="15"/>
        <v>7649.1533742331285</v>
      </c>
      <c r="CG53" s="178">
        <f t="shared" si="16"/>
        <v>8148.0581655480983</v>
      </c>
      <c r="CH53" s="179">
        <f t="shared" si="17"/>
        <v>6382.8508771929828</v>
      </c>
      <c r="CI53" s="178">
        <f t="shared" si="18"/>
        <v>7040.6873156342181</v>
      </c>
      <c r="CJ53" s="179">
        <f t="shared" si="19"/>
        <v>6045.6890130353813</v>
      </c>
      <c r="CK53" s="178">
        <f t="shared" si="20"/>
        <v>6642.3423423423419</v>
      </c>
      <c r="CL53" s="179">
        <f t="shared" si="21"/>
        <v>4971.2235294117645</v>
      </c>
      <c r="CM53" s="178">
        <f t="shared" si="22"/>
        <v>5094.4102564102568</v>
      </c>
      <c r="CN53" s="179">
        <f t="shared" si="23"/>
        <v>6197.0370370370374</v>
      </c>
      <c r="CO53" s="178">
        <f t="shared" si="24"/>
        <v>4880</v>
      </c>
      <c r="CP53" s="179">
        <f t="shared" si="25"/>
        <v>0</v>
      </c>
      <c r="CQ53" s="178">
        <f t="shared" si="26"/>
        <v>0</v>
      </c>
      <c r="CR53" s="177">
        <f t="shared" si="27"/>
        <v>68842.380368098151</v>
      </c>
      <c r="CS53" s="178">
        <f t="shared" si="28"/>
        <v>73332.523489932879</v>
      </c>
      <c r="CT53" s="179">
        <f t="shared" si="29"/>
        <v>57445.657894736847</v>
      </c>
      <c r="CU53" s="178">
        <f t="shared" si="30"/>
        <v>63366.185840707964</v>
      </c>
      <c r="CV53" s="179">
        <f t="shared" si="31"/>
        <v>54411.201117318429</v>
      </c>
      <c r="CW53" s="178">
        <f t="shared" si="32"/>
        <v>59781.08108108108</v>
      </c>
      <c r="CX53" s="179">
        <f t="shared" si="33"/>
        <v>44741.01176470588</v>
      </c>
      <c r="CY53" s="178">
        <f t="shared" si="34"/>
        <v>45849.692307692312</v>
      </c>
      <c r="CZ53" s="179">
        <f t="shared" si="35"/>
        <v>55773.333333333336</v>
      </c>
      <c r="DA53" s="178">
        <f t="shared" si="36"/>
        <v>43920</v>
      </c>
      <c r="DB53" s="179">
        <f t="shared" si="37"/>
        <v>0</v>
      </c>
      <c r="DC53" s="178">
        <f t="shared" si="38"/>
        <v>0</v>
      </c>
      <c r="DD53" s="179">
        <f t="shared" si="39"/>
        <v>57861.278764894785</v>
      </c>
      <c r="DE53" s="178">
        <f t="shared" si="40"/>
        <v>61521.935938338043</v>
      </c>
      <c r="DF53" s="177">
        <f t="shared" si="41"/>
        <v>54</v>
      </c>
      <c r="DG53" s="178">
        <f t="shared" si="42"/>
        <v>49</v>
      </c>
      <c r="DH53" s="179">
        <f t="shared" si="43"/>
        <v>38</v>
      </c>
      <c r="DI53" s="178">
        <f t="shared" si="44"/>
        <v>37</v>
      </c>
      <c r="DJ53" s="179">
        <f t="shared" si="45"/>
        <v>59</v>
      </c>
      <c r="DK53" s="178">
        <f t="shared" si="46"/>
        <v>60</v>
      </c>
      <c r="DL53" s="179">
        <f t="shared" si="47"/>
        <v>28</v>
      </c>
      <c r="DM53" s="178">
        <f t="shared" si="48"/>
        <v>29</v>
      </c>
      <c r="DN53" s="179">
        <f t="shared" si="49"/>
        <v>3</v>
      </c>
      <c r="DO53" s="178">
        <f t="shared" si="50"/>
        <v>5</v>
      </c>
      <c r="DP53" s="179">
        <f t="shared" si="51"/>
        <v>0</v>
      </c>
      <c r="DQ53" s="178">
        <f t="shared" si="52"/>
        <v>0</v>
      </c>
      <c r="DR53" s="179">
        <f t="shared" si="53"/>
        <v>182</v>
      </c>
      <c r="DS53" s="178">
        <f t="shared" si="54"/>
        <v>180</v>
      </c>
      <c r="DT53" s="177">
        <f t="shared" si="55"/>
        <v>3717488.5398773002</v>
      </c>
      <c r="DU53" s="178">
        <f t="shared" si="56"/>
        <v>3593293.6510067112</v>
      </c>
      <c r="DV53" s="179">
        <f t="shared" si="57"/>
        <v>2182935</v>
      </c>
      <c r="DW53" s="178">
        <f t="shared" si="58"/>
        <v>2344548.8761061947</v>
      </c>
      <c r="DX53" s="179">
        <f t="shared" si="59"/>
        <v>3210260.8659217875</v>
      </c>
      <c r="DY53" s="178">
        <f t="shared" si="60"/>
        <v>3586864.8648648649</v>
      </c>
      <c r="DZ53" s="179">
        <f t="shared" si="61"/>
        <v>1252748.3294117646</v>
      </c>
      <c r="EA53" s="178">
        <f t="shared" si="62"/>
        <v>1329641.076923077</v>
      </c>
      <c r="EB53" s="179">
        <f t="shared" si="63"/>
        <v>167320</v>
      </c>
      <c r="EC53" s="178">
        <f t="shared" si="64"/>
        <v>219600</v>
      </c>
      <c r="ED53" s="179">
        <f t="shared" si="65"/>
        <v>0</v>
      </c>
      <c r="EE53" s="178">
        <f t="shared" si="66"/>
        <v>0</v>
      </c>
      <c r="EF53" s="179">
        <f t="shared" si="67"/>
        <v>10530752.735210851</v>
      </c>
      <c r="EG53" s="178">
        <f t="shared" si="68"/>
        <v>11073948.468900848</v>
      </c>
    </row>
    <row r="54" spans="1:137" s="90" customFormat="1" ht="15" customHeight="1">
      <c r="A54" s="180" t="s">
        <v>176</v>
      </c>
      <c r="B54" s="181" t="s">
        <v>183</v>
      </c>
      <c r="C54" s="189"/>
      <c r="D54" s="183">
        <v>107983</v>
      </c>
      <c r="E54" s="183">
        <v>4</v>
      </c>
      <c r="F54" s="184"/>
      <c r="G54" s="185">
        <v>13</v>
      </c>
      <c r="H54" s="186">
        <v>14</v>
      </c>
      <c r="I54" s="185"/>
      <c r="J54" s="184"/>
      <c r="K54" s="185"/>
      <c r="L54" s="184"/>
      <c r="M54" s="185">
        <v>8</v>
      </c>
      <c r="N54" s="187">
        <v>5</v>
      </c>
      <c r="O54" s="184"/>
      <c r="P54" s="185">
        <v>42</v>
      </c>
      <c r="Q54" s="184">
        <v>44</v>
      </c>
      <c r="R54" s="185"/>
      <c r="S54" s="184"/>
      <c r="T54" s="185"/>
      <c r="U54" s="88"/>
      <c r="V54" s="185">
        <v>1</v>
      </c>
      <c r="W54" s="187">
        <v>2</v>
      </c>
      <c r="X54" s="184"/>
      <c r="Y54" s="185">
        <v>54</v>
      </c>
      <c r="Z54" s="186">
        <v>61</v>
      </c>
      <c r="AA54" s="185"/>
      <c r="AB54" s="88"/>
      <c r="AC54" s="185"/>
      <c r="AD54" s="184"/>
      <c r="AE54" s="185">
        <v>2</v>
      </c>
      <c r="AF54" s="87">
        <v>2</v>
      </c>
      <c r="AG54" s="184"/>
      <c r="AH54" s="185">
        <v>25</v>
      </c>
      <c r="AI54" s="184">
        <v>26</v>
      </c>
      <c r="AJ54" s="185"/>
      <c r="AK54" s="184"/>
      <c r="AL54" s="185"/>
      <c r="AM54" s="184"/>
      <c r="AN54" s="185">
        <v>15</v>
      </c>
      <c r="AO54" s="187">
        <v>16</v>
      </c>
      <c r="AP54" s="184"/>
      <c r="AQ54" s="185"/>
      <c r="AR54" s="88"/>
      <c r="AS54" s="185"/>
      <c r="AT54" s="88"/>
      <c r="AU54" s="185"/>
      <c r="AV54" s="88"/>
      <c r="AW54" s="185"/>
      <c r="AX54" s="187">
        <v>2</v>
      </c>
      <c r="AY54" s="184"/>
      <c r="AZ54" s="185"/>
      <c r="BA54" s="184"/>
      <c r="BB54" s="185"/>
      <c r="BC54" s="184"/>
      <c r="BD54" s="185"/>
      <c r="BE54" s="184"/>
      <c r="BF54" s="185">
        <v>1</v>
      </c>
      <c r="BG54" s="186"/>
      <c r="BH54" s="188">
        <v>1920752</v>
      </c>
      <c r="BI54" s="184">
        <v>1851847</v>
      </c>
      <c r="BJ54" s="185">
        <v>2708949</v>
      </c>
      <c r="BK54" s="186">
        <v>3471075</v>
      </c>
      <c r="BL54" s="185">
        <v>3064748</v>
      </c>
      <c r="BM54" s="186">
        <v>4056216</v>
      </c>
      <c r="BN54" s="185">
        <v>1878798</v>
      </c>
      <c r="BO54" s="186">
        <v>2217907</v>
      </c>
      <c r="BP54" s="185"/>
      <c r="BQ54" s="184"/>
      <c r="BR54" s="185">
        <v>52031</v>
      </c>
      <c r="BS54" s="186"/>
      <c r="BT54" s="177">
        <f t="shared" si="3"/>
        <v>213</v>
      </c>
      <c r="BU54" s="178">
        <f t="shared" si="4"/>
        <v>186</v>
      </c>
      <c r="BV54" s="179">
        <f t="shared" si="5"/>
        <v>390</v>
      </c>
      <c r="BW54" s="178">
        <f t="shared" si="6"/>
        <v>420</v>
      </c>
      <c r="BX54" s="179">
        <f t="shared" si="7"/>
        <v>510</v>
      </c>
      <c r="BY54" s="178">
        <f t="shared" si="8"/>
        <v>573</v>
      </c>
      <c r="BZ54" s="179">
        <f t="shared" si="9"/>
        <v>405</v>
      </c>
      <c r="CA54" s="178">
        <f t="shared" si="10"/>
        <v>426</v>
      </c>
      <c r="CB54" s="179">
        <f t="shared" si="11"/>
        <v>0</v>
      </c>
      <c r="CC54" s="178">
        <f t="shared" si="12"/>
        <v>24</v>
      </c>
      <c r="CD54" s="179">
        <f t="shared" si="13"/>
        <v>12</v>
      </c>
      <c r="CE54" s="178">
        <f t="shared" si="14"/>
        <v>0</v>
      </c>
      <c r="CF54" s="177">
        <f t="shared" si="15"/>
        <v>9017.6150234741781</v>
      </c>
      <c r="CG54" s="178">
        <f t="shared" si="16"/>
        <v>9956.1666666666661</v>
      </c>
      <c r="CH54" s="179">
        <f t="shared" si="17"/>
        <v>6946.0230769230766</v>
      </c>
      <c r="CI54" s="178">
        <f t="shared" si="18"/>
        <v>8264.4642857142862</v>
      </c>
      <c r="CJ54" s="179">
        <f t="shared" si="19"/>
        <v>6009.3098039215683</v>
      </c>
      <c r="CK54" s="178">
        <f t="shared" si="20"/>
        <v>7078.9109947643983</v>
      </c>
      <c r="CL54" s="179">
        <f t="shared" si="21"/>
        <v>4639.0074074074073</v>
      </c>
      <c r="CM54" s="178">
        <f t="shared" si="22"/>
        <v>5206.3544600938967</v>
      </c>
      <c r="CN54" s="179">
        <f t="shared" si="23"/>
        <v>0</v>
      </c>
      <c r="CO54" s="178">
        <f t="shared" si="24"/>
        <v>0</v>
      </c>
      <c r="CP54" s="179">
        <f t="shared" si="25"/>
        <v>4335.916666666667</v>
      </c>
      <c r="CQ54" s="178">
        <f t="shared" si="26"/>
        <v>0</v>
      </c>
      <c r="CR54" s="177">
        <f t="shared" si="27"/>
        <v>81158.535211267605</v>
      </c>
      <c r="CS54" s="178">
        <f t="shared" si="28"/>
        <v>89605.5</v>
      </c>
      <c r="CT54" s="179">
        <f t="shared" si="29"/>
        <v>62514.207692307689</v>
      </c>
      <c r="CU54" s="178">
        <f t="shared" si="30"/>
        <v>74380.17857142858</v>
      </c>
      <c r="CV54" s="179">
        <f t="shared" si="31"/>
        <v>54083.788235294116</v>
      </c>
      <c r="CW54" s="178">
        <f t="shared" si="32"/>
        <v>63710.198952879582</v>
      </c>
      <c r="CX54" s="179">
        <f t="shared" si="33"/>
        <v>41751.066666666666</v>
      </c>
      <c r="CY54" s="178">
        <f t="shared" si="34"/>
        <v>46857.190140845072</v>
      </c>
      <c r="CZ54" s="179">
        <f t="shared" si="35"/>
        <v>0</v>
      </c>
      <c r="DA54" s="178">
        <f t="shared" si="36"/>
        <v>0</v>
      </c>
      <c r="DB54" s="179">
        <f t="shared" si="37"/>
        <v>39023.25</v>
      </c>
      <c r="DC54" s="178">
        <f t="shared" si="38"/>
        <v>0</v>
      </c>
      <c r="DD54" s="179">
        <f t="shared" si="39"/>
        <v>56709.30576427943</v>
      </c>
      <c r="DE54" s="178">
        <f t="shared" si="40"/>
        <v>64568.239733910588</v>
      </c>
      <c r="DF54" s="177">
        <f t="shared" si="41"/>
        <v>21</v>
      </c>
      <c r="DG54" s="178">
        <f t="shared" si="42"/>
        <v>19</v>
      </c>
      <c r="DH54" s="179">
        <f t="shared" si="43"/>
        <v>43</v>
      </c>
      <c r="DI54" s="178">
        <f t="shared" si="44"/>
        <v>46</v>
      </c>
      <c r="DJ54" s="179">
        <f t="shared" si="45"/>
        <v>56</v>
      </c>
      <c r="DK54" s="178">
        <f t="shared" si="46"/>
        <v>63</v>
      </c>
      <c r="DL54" s="179">
        <f t="shared" si="47"/>
        <v>40</v>
      </c>
      <c r="DM54" s="178">
        <f t="shared" si="48"/>
        <v>42</v>
      </c>
      <c r="DN54" s="179">
        <f t="shared" si="49"/>
        <v>0</v>
      </c>
      <c r="DO54" s="178">
        <f t="shared" si="50"/>
        <v>2</v>
      </c>
      <c r="DP54" s="179">
        <f t="shared" si="51"/>
        <v>1</v>
      </c>
      <c r="DQ54" s="178">
        <f t="shared" si="52"/>
        <v>0</v>
      </c>
      <c r="DR54" s="179">
        <f t="shared" si="53"/>
        <v>161</v>
      </c>
      <c r="DS54" s="178">
        <f t="shared" si="54"/>
        <v>172</v>
      </c>
      <c r="DT54" s="177">
        <f t="shared" si="55"/>
        <v>1704329.2394366197</v>
      </c>
      <c r="DU54" s="178">
        <f t="shared" si="56"/>
        <v>1702504.5</v>
      </c>
      <c r="DV54" s="179">
        <f t="shared" si="57"/>
        <v>2688110.9307692307</v>
      </c>
      <c r="DW54" s="178">
        <f t="shared" si="58"/>
        <v>3421488.2142857146</v>
      </c>
      <c r="DX54" s="179">
        <f t="shared" si="59"/>
        <v>3028692.1411764706</v>
      </c>
      <c r="DY54" s="178">
        <f t="shared" si="60"/>
        <v>4013742.5340314135</v>
      </c>
      <c r="DZ54" s="179">
        <f t="shared" si="61"/>
        <v>1670042.6666666665</v>
      </c>
      <c r="EA54" s="178">
        <f t="shared" si="62"/>
        <v>1968001.985915493</v>
      </c>
      <c r="EB54" s="179">
        <f t="shared" si="63"/>
        <v>0</v>
      </c>
      <c r="EC54" s="178">
        <f t="shared" si="64"/>
        <v>0</v>
      </c>
      <c r="ED54" s="179">
        <f t="shared" si="65"/>
        <v>39023.25</v>
      </c>
      <c r="EE54" s="178">
        <f t="shared" si="66"/>
        <v>0</v>
      </c>
      <c r="EF54" s="179">
        <f t="shared" si="67"/>
        <v>9130198.2280489877</v>
      </c>
      <c r="EG54" s="178">
        <f t="shared" si="68"/>
        <v>11105737.234232621</v>
      </c>
    </row>
    <row r="55" spans="1:137" s="90" customFormat="1" ht="15" customHeight="1">
      <c r="A55" s="180" t="s">
        <v>176</v>
      </c>
      <c r="B55" s="181" t="s">
        <v>184</v>
      </c>
      <c r="C55" s="182"/>
      <c r="D55" s="183">
        <v>106485</v>
      </c>
      <c r="E55" s="183">
        <v>5</v>
      </c>
      <c r="F55" s="184"/>
      <c r="G55" s="185">
        <v>14</v>
      </c>
      <c r="H55" s="186">
        <v>16</v>
      </c>
      <c r="I55" s="185"/>
      <c r="J55" s="184"/>
      <c r="K55" s="185"/>
      <c r="L55" s="184"/>
      <c r="M55" s="185">
        <v>3</v>
      </c>
      <c r="N55" s="187">
        <v>4</v>
      </c>
      <c r="O55" s="184"/>
      <c r="P55" s="185">
        <v>38</v>
      </c>
      <c r="Q55" s="186">
        <v>34</v>
      </c>
      <c r="R55" s="185"/>
      <c r="S55" s="184"/>
      <c r="T55" s="185"/>
      <c r="U55" s="88"/>
      <c r="V55" s="185">
        <v>4</v>
      </c>
      <c r="W55" s="187">
        <v>2</v>
      </c>
      <c r="X55" s="184"/>
      <c r="Y55" s="185">
        <v>23</v>
      </c>
      <c r="Z55" s="186">
        <v>26</v>
      </c>
      <c r="AA55" s="185"/>
      <c r="AB55" s="88"/>
      <c r="AC55" s="185"/>
      <c r="AD55" s="184"/>
      <c r="AE55" s="185">
        <v>8</v>
      </c>
      <c r="AF55" s="187">
        <v>9</v>
      </c>
      <c r="AG55" s="184"/>
      <c r="AH55" s="185">
        <v>39</v>
      </c>
      <c r="AI55" s="186">
        <v>24</v>
      </c>
      <c r="AJ55" s="185"/>
      <c r="AK55" s="184"/>
      <c r="AL55" s="185">
        <v>15</v>
      </c>
      <c r="AM55" s="186"/>
      <c r="AN55" s="185">
        <v>10</v>
      </c>
      <c r="AO55" s="187">
        <v>4</v>
      </c>
      <c r="AP55" s="184"/>
      <c r="AQ55" s="185"/>
      <c r="AR55" s="88"/>
      <c r="AS55" s="185"/>
      <c r="AT55" s="88"/>
      <c r="AU55" s="185"/>
      <c r="AV55" s="88"/>
      <c r="AW55" s="185"/>
      <c r="AX55" s="87">
        <v>0</v>
      </c>
      <c r="AY55" s="184"/>
      <c r="AZ55" s="185"/>
      <c r="BA55" s="184"/>
      <c r="BB55" s="185"/>
      <c r="BC55" s="184"/>
      <c r="BD55" s="185"/>
      <c r="BE55" s="184"/>
      <c r="BF55" s="185"/>
      <c r="BG55" s="184"/>
      <c r="BH55" s="188">
        <v>1201820</v>
      </c>
      <c r="BI55" s="186">
        <v>1494267</v>
      </c>
      <c r="BJ55" s="185">
        <v>2506080</v>
      </c>
      <c r="BK55" s="184">
        <v>2418318</v>
      </c>
      <c r="BL55" s="185">
        <v>1659652</v>
      </c>
      <c r="BM55" s="186">
        <v>2023575</v>
      </c>
      <c r="BN55" s="185">
        <v>2846989</v>
      </c>
      <c r="BO55" s="186">
        <v>1508635</v>
      </c>
      <c r="BP55" s="185"/>
      <c r="BQ55" s="184"/>
      <c r="BR55" s="185"/>
      <c r="BS55" s="184"/>
      <c r="BT55" s="177">
        <f t="shared" si="3"/>
        <v>162</v>
      </c>
      <c r="BU55" s="178">
        <f t="shared" si="4"/>
        <v>192</v>
      </c>
      <c r="BV55" s="179">
        <f t="shared" si="5"/>
        <v>390</v>
      </c>
      <c r="BW55" s="178">
        <f t="shared" si="6"/>
        <v>330</v>
      </c>
      <c r="BX55" s="179">
        <f t="shared" si="7"/>
        <v>303</v>
      </c>
      <c r="BY55" s="178">
        <f t="shared" si="8"/>
        <v>342</v>
      </c>
      <c r="BZ55" s="179">
        <f t="shared" si="9"/>
        <v>636</v>
      </c>
      <c r="CA55" s="178">
        <f t="shared" si="10"/>
        <v>264</v>
      </c>
      <c r="CB55" s="179">
        <f t="shared" si="11"/>
        <v>0</v>
      </c>
      <c r="CC55" s="178">
        <f t="shared" si="12"/>
        <v>0</v>
      </c>
      <c r="CD55" s="179">
        <f t="shared" si="13"/>
        <v>0</v>
      </c>
      <c r="CE55" s="178">
        <f t="shared" si="14"/>
        <v>0</v>
      </c>
      <c r="CF55" s="177">
        <f t="shared" si="15"/>
        <v>7418.641975308642</v>
      </c>
      <c r="CG55" s="178">
        <f t="shared" si="16"/>
        <v>7782.640625</v>
      </c>
      <c r="CH55" s="179">
        <f t="shared" si="17"/>
        <v>6425.8461538461543</v>
      </c>
      <c r="CI55" s="178">
        <f t="shared" si="18"/>
        <v>7328.2363636363634</v>
      </c>
      <c r="CJ55" s="179">
        <f t="shared" si="19"/>
        <v>5477.3993399339934</v>
      </c>
      <c r="CK55" s="178">
        <f t="shared" si="20"/>
        <v>5916.8859649122805</v>
      </c>
      <c r="CL55" s="179">
        <f t="shared" si="21"/>
        <v>4476.3977987421385</v>
      </c>
      <c r="CM55" s="178">
        <f t="shared" si="22"/>
        <v>5714.526515151515</v>
      </c>
      <c r="CN55" s="179">
        <f t="shared" si="23"/>
        <v>0</v>
      </c>
      <c r="CO55" s="178">
        <f t="shared" si="24"/>
        <v>0</v>
      </c>
      <c r="CP55" s="179">
        <f t="shared" si="25"/>
        <v>0</v>
      </c>
      <c r="CQ55" s="178">
        <f t="shared" si="26"/>
        <v>0</v>
      </c>
      <c r="CR55" s="177">
        <f t="shared" si="27"/>
        <v>66767.777777777781</v>
      </c>
      <c r="CS55" s="178">
        <f t="shared" si="28"/>
        <v>70043.765625</v>
      </c>
      <c r="CT55" s="179">
        <f t="shared" si="29"/>
        <v>57832.61538461539</v>
      </c>
      <c r="CU55" s="178">
        <f t="shared" si="30"/>
        <v>65954.127272727274</v>
      </c>
      <c r="CV55" s="179">
        <f t="shared" si="31"/>
        <v>49296.594059405943</v>
      </c>
      <c r="CW55" s="178">
        <f t="shared" si="32"/>
        <v>53251.973684210527</v>
      </c>
      <c r="CX55" s="179">
        <f t="shared" si="33"/>
        <v>40287.580188679247</v>
      </c>
      <c r="CY55" s="178">
        <f t="shared" si="34"/>
        <v>51430.738636363632</v>
      </c>
      <c r="CZ55" s="179">
        <f t="shared" si="35"/>
        <v>0</v>
      </c>
      <c r="DA55" s="178">
        <f t="shared" si="36"/>
        <v>0</v>
      </c>
      <c r="DB55" s="179">
        <f t="shared" si="37"/>
        <v>0</v>
      </c>
      <c r="DC55" s="178">
        <f t="shared" si="38"/>
        <v>0</v>
      </c>
      <c r="DD55" s="179">
        <f t="shared" si="39"/>
        <v>49809.231274630678</v>
      </c>
      <c r="DE55" s="178">
        <f t="shared" si="40"/>
        <v>59488.266009106999</v>
      </c>
      <c r="DF55" s="177">
        <f t="shared" si="41"/>
        <v>17</v>
      </c>
      <c r="DG55" s="178">
        <f t="shared" si="42"/>
        <v>20</v>
      </c>
      <c r="DH55" s="179">
        <f t="shared" si="43"/>
        <v>42</v>
      </c>
      <c r="DI55" s="178">
        <f t="shared" si="44"/>
        <v>36</v>
      </c>
      <c r="DJ55" s="179">
        <f t="shared" si="45"/>
        <v>31</v>
      </c>
      <c r="DK55" s="178">
        <f t="shared" si="46"/>
        <v>35</v>
      </c>
      <c r="DL55" s="179">
        <f t="shared" si="47"/>
        <v>64</v>
      </c>
      <c r="DM55" s="178">
        <f t="shared" si="48"/>
        <v>28</v>
      </c>
      <c r="DN55" s="179">
        <f t="shared" si="49"/>
        <v>0</v>
      </c>
      <c r="DO55" s="178">
        <f t="shared" si="50"/>
        <v>0</v>
      </c>
      <c r="DP55" s="179">
        <f t="shared" si="51"/>
        <v>0</v>
      </c>
      <c r="DQ55" s="178">
        <f t="shared" si="52"/>
        <v>0</v>
      </c>
      <c r="DR55" s="179">
        <f t="shared" si="53"/>
        <v>154</v>
      </c>
      <c r="DS55" s="178">
        <f t="shared" si="54"/>
        <v>119</v>
      </c>
      <c r="DT55" s="177">
        <f t="shared" si="55"/>
        <v>1135052.2222222222</v>
      </c>
      <c r="DU55" s="178">
        <f t="shared" si="56"/>
        <v>1400875.3125</v>
      </c>
      <c r="DV55" s="179">
        <f t="shared" si="57"/>
        <v>2428969.8461538465</v>
      </c>
      <c r="DW55" s="178">
        <f t="shared" si="58"/>
        <v>2374348.581818182</v>
      </c>
      <c r="DX55" s="179">
        <f t="shared" si="59"/>
        <v>1528194.4158415843</v>
      </c>
      <c r="DY55" s="178">
        <f t="shared" si="60"/>
        <v>1863819.0789473685</v>
      </c>
      <c r="DZ55" s="179">
        <f t="shared" si="61"/>
        <v>2578405.1320754718</v>
      </c>
      <c r="EA55" s="178">
        <f t="shared" si="62"/>
        <v>1440060.6818181816</v>
      </c>
      <c r="EB55" s="179">
        <f t="shared" si="63"/>
        <v>0</v>
      </c>
      <c r="EC55" s="178">
        <f t="shared" si="64"/>
        <v>0</v>
      </c>
      <c r="ED55" s="179">
        <f t="shared" si="65"/>
        <v>0</v>
      </c>
      <c r="EE55" s="178">
        <f t="shared" si="66"/>
        <v>0</v>
      </c>
      <c r="EF55" s="179">
        <f t="shared" si="67"/>
        <v>7670621.6162931249</v>
      </c>
      <c r="EG55" s="178">
        <f t="shared" si="68"/>
        <v>7079103.6550837327</v>
      </c>
    </row>
    <row r="56" spans="1:137" s="90" customFormat="1" ht="15" customHeight="1">
      <c r="A56" s="180" t="s">
        <v>176</v>
      </c>
      <c r="B56" s="181" t="s">
        <v>185</v>
      </c>
      <c r="C56" s="182"/>
      <c r="D56" s="183">
        <v>108092</v>
      </c>
      <c r="E56" s="183">
        <v>6</v>
      </c>
      <c r="F56" s="184"/>
      <c r="G56" s="185">
        <v>16</v>
      </c>
      <c r="H56" s="186">
        <v>21</v>
      </c>
      <c r="I56" s="185"/>
      <c r="J56" s="184"/>
      <c r="K56" s="185">
        <v>1</v>
      </c>
      <c r="L56" s="186"/>
      <c r="M56" s="185">
        <v>4</v>
      </c>
      <c r="N56" s="187">
        <v>5</v>
      </c>
      <c r="O56" s="184"/>
      <c r="P56" s="185">
        <v>38</v>
      </c>
      <c r="Q56" s="186">
        <v>50</v>
      </c>
      <c r="R56" s="185">
        <v>1</v>
      </c>
      <c r="S56" s="186"/>
      <c r="T56" s="185"/>
      <c r="U56" s="88"/>
      <c r="V56" s="185">
        <v>11</v>
      </c>
      <c r="W56" s="187">
        <v>12</v>
      </c>
      <c r="X56" s="184"/>
      <c r="Y56" s="185">
        <v>81</v>
      </c>
      <c r="Z56" s="184">
        <v>78</v>
      </c>
      <c r="AA56" s="185"/>
      <c r="AB56" s="88"/>
      <c r="AC56" s="185"/>
      <c r="AD56" s="184"/>
      <c r="AE56" s="185">
        <v>11</v>
      </c>
      <c r="AF56" s="187">
        <v>12</v>
      </c>
      <c r="AG56" s="184"/>
      <c r="AH56" s="185">
        <v>47</v>
      </c>
      <c r="AI56" s="186">
        <v>38</v>
      </c>
      <c r="AJ56" s="185"/>
      <c r="AK56" s="184"/>
      <c r="AL56" s="185"/>
      <c r="AM56" s="184"/>
      <c r="AN56" s="185">
        <v>5</v>
      </c>
      <c r="AO56" s="187">
        <v>4</v>
      </c>
      <c r="AP56" s="184"/>
      <c r="AQ56" s="185"/>
      <c r="AR56" s="88"/>
      <c r="AS56" s="185"/>
      <c r="AT56" s="88"/>
      <c r="AU56" s="185"/>
      <c r="AV56" s="88"/>
      <c r="AW56" s="185">
        <v>4</v>
      </c>
      <c r="AX56" s="187">
        <v>2</v>
      </c>
      <c r="AY56" s="184"/>
      <c r="AZ56" s="185">
        <v>15</v>
      </c>
      <c r="BA56" s="186"/>
      <c r="BB56" s="185">
        <v>1</v>
      </c>
      <c r="BC56" s="186"/>
      <c r="BD56" s="185"/>
      <c r="BE56" s="184"/>
      <c r="BF56" s="185">
        <v>1</v>
      </c>
      <c r="BG56" s="186"/>
      <c r="BH56" s="188">
        <v>1910104</v>
      </c>
      <c r="BI56" s="186">
        <v>3132702</v>
      </c>
      <c r="BJ56" s="185">
        <v>3813156</v>
      </c>
      <c r="BK56" s="186">
        <v>5966878</v>
      </c>
      <c r="BL56" s="185">
        <v>5496325</v>
      </c>
      <c r="BM56" s="186">
        <v>7123391</v>
      </c>
      <c r="BN56" s="185">
        <v>2769683</v>
      </c>
      <c r="BO56" s="186">
        <v>3135837</v>
      </c>
      <c r="BP56" s="185">
        <v>144126</v>
      </c>
      <c r="BQ56" s="186">
        <v>561342</v>
      </c>
      <c r="BR56" s="185">
        <v>574460</v>
      </c>
      <c r="BS56" s="186"/>
      <c r="BT56" s="177">
        <f t="shared" si="3"/>
        <v>203</v>
      </c>
      <c r="BU56" s="178">
        <f t="shared" si="4"/>
        <v>249</v>
      </c>
      <c r="BV56" s="179">
        <f t="shared" si="5"/>
        <v>484</v>
      </c>
      <c r="BW56" s="178">
        <f t="shared" si="6"/>
        <v>594</v>
      </c>
      <c r="BX56" s="179">
        <f t="shared" si="7"/>
        <v>861</v>
      </c>
      <c r="BY56" s="178">
        <f t="shared" si="8"/>
        <v>846</v>
      </c>
      <c r="BZ56" s="179">
        <f t="shared" si="9"/>
        <v>483</v>
      </c>
      <c r="CA56" s="178">
        <f t="shared" si="10"/>
        <v>390</v>
      </c>
      <c r="CB56" s="179">
        <f t="shared" si="11"/>
        <v>48</v>
      </c>
      <c r="CC56" s="178">
        <f t="shared" si="12"/>
        <v>24</v>
      </c>
      <c r="CD56" s="179">
        <f t="shared" si="13"/>
        <v>157</v>
      </c>
      <c r="CE56" s="178">
        <f t="shared" si="14"/>
        <v>0</v>
      </c>
      <c r="CF56" s="177">
        <f t="shared" si="15"/>
        <v>9409.3793103448279</v>
      </c>
      <c r="CG56" s="178">
        <f t="shared" si="16"/>
        <v>12581.132530120482</v>
      </c>
      <c r="CH56" s="179">
        <f t="shared" si="17"/>
        <v>7878.4214876033056</v>
      </c>
      <c r="CI56" s="178">
        <f t="shared" si="18"/>
        <v>10045.249158249158</v>
      </c>
      <c r="CJ56" s="179">
        <f t="shared" si="19"/>
        <v>6383.6527293844365</v>
      </c>
      <c r="CK56" s="178">
        <f t="shared" si="20"/>
        <v>8420.0839243498813</v>
      </c>
      <c r="CL56" s="179">
        <f t="shared" si="21"/>
        <v>5734.333333333333</v>
      </c>
      <c r="CM56" s="178">
        <f t="shared" si="22"/>
        <v>8040.6076923076926</v>
      </c>
      <c r="CN56" s="179">
        <f t="shared" si="23"/>
        <v>3002.625</v>
      </c>
      <c r="CO56" s="178">
        <f t="shared" si="24"/>
        <v>23389.25</v>
      </c>
      <c r="CP56" s="179">
        <f t="shared" si="25"/>
        <v>3658.9808917197452</v>
      </c>
      <c r="CQ56" s="178">
        <f t="shared" si="26"/>
        <v>0</v>
      </c>
      <c r="CR56" s="177">
        <f t="shared" si="27"/>
        <v>84684.413793103449</v>
      </c>
      <c r="CS56" s="178">
        <f t="shared" si="28"/>
        <v>113230.19277108433</v>
      </c>
      <c r="CT56" s="179">
        <f t="shared" si="29"/>
        <v>70905.793388429753</v>
      </c>
      <c r="CU56" s="178">
        <f t="shared" si="30"/>
        <v>90407.242424242431</v>
      </c>
      <c r="CV56" s="179">
        <f t="shared" si="31"/>
        <v>57452.874564459926</v>
      </c>
      <c r="CW56" s="178">
        <f t="shared" si="32"/>
        <v>75780.755319148928</v>
      </c>
      <c r="CX56" s="179">
        <f t="shared" si="33"/>
        <v>51609</v>
      </c>
      <c r="CY56" s="178">
        <f t="shared" si="34"/>
        <v>72365.469230769231</v>
      </c>
      <c r="CZ56" s="179">
        <f t="shared" si="35"/>
        <v>27023.625</v>
      </c>
      <c r="DA56" s="178">
        <f t="shared" si="36"/>
        <v>210503.25</v>
      </c>
      <c r="DB56" s="179">
        <f t="shared" si="37"/>
        <v>32930.828025477706</v>
      </c>
      <c r="DC56" s="178">
        <f t="shared" si="38"/>
        <v>0</v>
      </c>
      <c r="DD56" s="179">
        <f t="shared" si="39"/>
        <v>59156.412692542763</v>
      </c>
      <c r="DE56" s="178">
        <f t="shared" si="40"/>
        <v>84819.18121066186</v>
      </c>
      <c r="DF56" s="177">
        <f t="shared" si="41"/>
        <v>21</v>
      </c>
      <c r="DG56" s="178">
        <f t="shared" si="42"/>
        <v>26</v>
      </c>
      <c r="DH56" s="179">
        <f t="shared" si="43"/>
        <v>50</v>
      </c>
      <c r="DI56" s="178">
        <f t="shared" si="44"/>
        <v>62</v>
      </c>
      <c r="DJ56" s="179">
        <f t="shared" si="45"/>
        <v>92</v>
      </c>
      <c r="DK56" s="178">
        <f t="shared" si="46"/>
        <v>90</v>
      </c>
      <c r="DL56" s="179">
        <f t="shared" si="47"/>
        <v>52</v>
      </c>
      <c r="DM56" s="178">
        <f t="shared" si="48"/>
        <v>42</v>
      </c>
      <c r="DN56" s="179">
        <f t="shared" si="49"/>
        <v>4</v>
      </c>
      <c r="DO56" s="178">
        <f t="shared" si="50"/>
        <v>2</v>
      </c>
      <c r="DP56" s="179">
        <f t="shared" si="51"/>
        <v>17</v>
      </c>
      <c r="DQ56" s="178">
        <f t="shared" si="52"/>
        <v>0</v>
      </c>
      <c r="DR56" s="179">
        <f t="shared" si="53"/>
        <v>236</v>
      </c>
      <c r="DS56" s="178">
        <f t="shared" si="54"/>
        <v>222</v>
      </c>
      <c r="DT56" s="177">
        <f t="shared" si="55"/>
        <v>1778372.6896551724</v>
      </c>
      <c r="DU56" s="178">
        <f t="shared" si="56"/>
        <v>2943985.0120481928</v>
      </c>
      <c r="DV56" s="179">
        <f t="shared" si="57"/>
        <v>3545289.6694214875</v>
      </c>
      <c r="DW56" s="178">
        <f t="shared" si="58"/>
        <v>5605249.0303030312</v>
      </c>
      <c r="DX56" s="179">
        <f t="shared" si="59"/>
        <v>5285664.4599303128</v>
      </c>
      <c r="DY56" s="178">
        <f t="shared" si="60"/>
        <v>6820267.9787234031</v>
      </c>
      <c r="DZ56" s="179">
        <f t="shared" si="61"/>
        <v>2683668</v>
      </c>
      <c r="EA56" s="178">
        <f t="shared" si="62"/>
        <v>3039349.7076923079</v>
      </c>
      <c r="EB56" s="179">
        <f t="shared" si="63"/>
        <v>108094.5</v>
      </c>
      <c r="EC56" s="178">
        <f t="shared" si="64"/>
        <v>421006.5</v>
      </c>
      <c r="ED56" s="179">
        <f t="shared" si="65"/>
        <v>559824.07643312099</v>
      </c>
      <c r="EE56" s="178">
        <f t="shared" si="66"/>
        <v>0</v>
      </c>
      <c r="EF56" s="179">
        <f t="shared" si="67"/>
        <v>13960913.395440092</v>
      </c>
      <c r="EG56" s="178">
        <f t="shared" si="68"/>
        <v>18829858.228766933</v>
      </c>
    </row>
    <row r="57" spans="1:137" s="90" customFormat="1" ht="15" customHeight="1">
      <c r="A57" s="180" t="s">
        <v>176</v>
      </c>
      <c r="B57" s="181" t="s">
        <v>186</v>
      </c>
      <c r="C57" s="182" t="s">
        <v>869</v>
      </c>
      <c r="D57" s="183">
        <v>106412</v>
      </c>
      <c r="E57" s="183">
        <v>6</v>
      </c>
      <c r="F57" s="184"/>
      <c r="G57" s="185">
        <v>13</v>
      </c>
      <c r="H57" s="186">
        <v>11</v>
      </c>
      <c r="I57" s="185"/>
      <c r="J57" s="184"/>
      <c r="K57" s="185"/>
      <c r="L57" s="184"/>
      <c r="M57" s="185">
        <v>13</v>
      </c>
      <c r="N57" s="87">
        <v>13</v>
      </c>
      <c r="O57" s="184"/>
      <c r="P57" s="185">
        <v>18</v>
      </c>
      <c r="Q57" s="186">
        <v>14</v>
      </c>
      <c r="R57" s="185"/>
      <c r="S57" s="184"/>
      <c r="T57" s="185"/>
      <c r="U57" s="88"/>
      <c r="V57" s="185">
        <v>22</v>
      </c>
      <c r="W57" s="187">
        <v>17</v>
      </c>
      <c r="X57" s="184"/>
      <c r="Y57" s="185">
        <v>24</v>
      </c>
      <c r="Z57" s="186">
        <v>29</v>
      </c>
      <c r="AA57" s="185"/>
      <c r="AB57" s="88"/>
      <c r="AC57" s="185"/>
      <c r="AD57" s="184"/>
      <c r="AE57" s="185">
        <v>13</v>
      </c>
      <c r="AF57" s="187">
        <v>14</v>
      </c>
      <c r="AG57" s="184"/>
      <c r="AH57" s="185">
        <v>45</v>
      </c>
      <c r="AI57" s="186">
        <v>52</v>
      </c>
      <c r="AJ57" s="185"/>
      <c r="AK57" s="184"/>
      <c r="AL57" s="185"/>
      <c r="AM57" s="184"/>
      <c r="AN57" s="185">
        <v>13</v>
      </c>
      <c r="AO57" s="187">
        <v>14</v>
      </c>
      <c r="AP57" s="184"/>
      <c r="AQ57" s="185"/>
      <c r="AR57" s="88"/>
      <c r="AS57" s="185"/>
      <c r="AT57" s="88"/>
      <c r="AU57" s="185"/>
      <c r="AV57" s="88"/>
      <c r="AW57" s="185"/>
      <c r="AX57" s="191">
        <v>1</v>
      </c>
      <c r="AY57" s="88"/>
      <c r="AZ57" s="185"/>
      <c r="BA57" s="184"/>
      <c r="BB57" s="185"/>
      <c r="BC57" s="184"/>
      <c r="BD57" s="185"/>
      <c r="BE57" s="184"/>
      <c r="BF57" s="185"/>
      <c r="BG57" s="184"/>
      <c r="BH57" s="188">
        <v>1928273</v>
      </c>
      <c r="BI57" s="184">
        <v>1854213</v>
      </c>
      <c r="BJ57" s="185">
        <v>2658219</v>
      </c>
      <c r="BK57" s="186">
        <v>2293842</v>
      </c>
      <c r="BL57" s="185">
        <v>2190873</v>
      </c>
      <c r="BM57" s="186">
        <v>2793740</v>
      </c>
      <c r="BN57" s="185">
        <v>2679283</v>
      </c>
      <c r="BO57" s="186">
        <v>3202503</v>
      </c>
      <c r="BP57" s="185"/>
      <c r="BQ57" s="88"/>
      <c r="BR57" s="185"/>
      <c r="BS57" s="184"/>
      <c r="BT57" s="177">
        <f t="shared" si="3"/>
        <v>273</v>
      </c>
      <c r="BU57" s="178">
        <f t="shared" si="4"/>
        <v>255</v>
      </c>
      <c r="BV57" s="179">
        <f t="shared" si="5"/>
        <v>426</v>
      </c>
      <c r="BW57" s="178">
        <f t="shared" si="6"/>
        <v>330</v>
      </c>
      <c r="BX57" s="179">
        <f t="shared" si="7"/>
        <v>372</v>
      </c>
      <c r="BY57" s="178">
        <f t="shared" si="8"/>
        <v>429</v>
      </c>
      <c r="BZ57" s="179">
        <f t="shared" si="9"/>
        <v>561</v>
      </c>
      <c r="CA57" s="178">
        <f t="shared" si="10"/>
        <v>636</v>
      </c>
      <c r="CB57" s="179">
        <f t="shared" si="11"/>
        <v>0</v>
      </c>
      <c r="CC57" s="178">
        <f t="shared" si="12"/>
        <v>12</v>
      </c>
      <c r="CD57" s="179">
        <f t="shared" si="13"/>
        <v>0</v>
      </c>
      <c r="CE57" s="178">
        <f t="shared" si="14"/>
        <v>0</v>
      </c>
      <c r="CF57" s="177">
        <f t="shared" si="15"/>
        <v>7063.271062271062</v>
      </c>
      <c r="CG57" s="178">
        <f t="shared" si="16"/>
        <v>7271.4235294117643</v>
      </c>
      <c r="CH57" s="179">
        <f t="shared" si="17"/>
        <v>6239.9507042253517</v>
      </c>
      <c r="CI57" s="178">
        <f t="shared" si="18"/>
        <v>6951.0363636363636</v>
      </c>
      <c r="CJ57" s="179">
        <f t="shared" si="19"/>
        <v>5889.4435483870966</v>
      </c>
      <c r="CK57" s="178">
        <f t="shared" si="20"/>
        <v>6512.2144522144526</v>
      </c>
      <c r="CL57" s="179">
        <f t="shared" si="21"/>
        <v>4775.9055258467024</v>
      </c>
      <c r="CM57" s="178">
        <f t="shared" si="22"/>
        <v>5035.382075471698</v>
      </c>
      <c r="CN57" s="179">
        <f t="shared" si="23"/>
        <v>0</v>
      </c>
      <c r="CO57" s="178">
        <f t="shared" si="24"/>
        <v>0</v>
      </c>
      <c r="CP57" s="179">
        <f t="shared" si="25"/>
        <v>0</v>
      </c>
      <c r="CQ57" s="178">
        <f t="shared" si="26"/>
        <v>0</v>
      </c>
      <c r="CR57" s="177">
        <f t="shared" si="27"/>
        <v>63569.439560439554</v>
      </c>
      <c r="CS57" s="178">
        <f t="shared" si="28"/>
        <v>65442.811764705883</v>
      </c>
      <c r="CT57" s="179">
        <f t="shared" si="29"/>
        <v>56159.556338028167</v>
      </c>
      <c r="CU57" s="178">
        <f t="shared" si="30"/>
        <v>62559.327272727271</v>
      </c>
      <c r="CV57" s="179">
        <f t="shared" si="31"/>
        <v>53004.991935483871</v>
      </c>
      <c r="CW57" s="178">
        <f t="shared" si="32"/>
        <v>58609.930069930073</v>
      </c>
      <c r="CX57" s="179">
        <f t="shared" si="33"/>
        <v>42983.149732620324</v>
      </c>
      <c r="CY57" s="178">
        <f t="shared" si="34"/>
        <v>45318.438679245286</v>
      </c>
      <c r="CZ57" s="179">
        <f t="shared" si="35"/>
        <v>0</v>
      </c>
      <c r="DA57" s="178">
        <f t="shared" si="36"/>
        <v>0</v>
      </c>
      <c r="DB57" s="179">
        <f t="shared" si="37"/>
        <v>0</v>
      </c>
      <c r="DC57" s="178">
        <f t="shared" si="38"/>
        <v>0</v>
      </c>
      <c r="DD57" s="179">
        <f t="shared" si="39"/>
        <v>51884.441417375383</v>
      </c>
      <c r="DE57" s="178">
        <f t="shared" si="40"/>
        <v>54674.003476634352</v>
      </c>
      <c r="DF57" s="177">
        <f t="shared" si="41"/>
        <v>26</v>
      </c>
      <c r="DG57" s="178">
        <f t="shared" si="42"/>
        <v>24</v>
      </c>
      <c r="DH57" s="179">
        <f t="shared" si="43"/>
        <v>40</v>
      </c>
      <c r="DI57" s="178">
        <f t="shared" si="44"/>
        <v>31</v>
      </c>
      <c r="DJ57" s="179">
        <f t="shared" si="45"/>
        <v>37</v>
      </c>
      <c r="DK57" s="178">
        <f t="shared" si="46"/>
        <v>43</v>
      </c>
      <c r="DL57" s="179">
        <f t="shared" si="47"/>
        <v>58</v>
      </c>
      <c r="DM57" s="178">
        <f t="shared" si="48"/>
        <v>66</v>
      </c>
      <c r="DN57" s="179">
        <f t="shared" si="49"/>
        <v>0</v>
      </c>
      <c r="DO57" s="178">
        <f t="shared" si="50"/>
        <v>1</v>
      </c>
      <c r="DP57" s="179">
        <f t="shared" si="51"/>
        <v>0</v>
      </c>
      <c r="DQ57" s="178">
        <f t="shared" si="52"/>
        <v>0</v>
      </c>
      <c r="DR57" s="179">
        <f t="shared" si="53"/>
        <v>161</v>
      </c>
      <c r="DS57" s="178">
        <f t="shared" si="54"/>
        <v>165</v>
      </c>
      <c r="DT57" s="177">
        <f t="shared" si="55"/>
        <v>1652805.4285714284</v>
      </c>
      <c r="DU57" s="178">
        <f t="shared" si="56"/>
        <v>1570627.4823529413</v>
      </c>
      <c r="DV57" s="179">
        <f t="shared" si="57"/>
        <v>2246382.2535211267</v>
      </c>
      <c r="DW57" s="178">
        <f t="shared" si="58"/>
        <v>1939339.1454545455</v>
      </c>
      <c r="DX57" s="179">
        <f t="shared" si="59"/>
        <v>1961184.7016129033</v>
      </c>
      <c r="DY57" s="178">
        <f t="shared" si="60"/>
        <v>2520226.9930069931</v>
      </c>
      <c r="DZ57" s="179">
        <f t="shared" si="61"/>
        <v>2493022.684491979</v>
      </c>
      <c r="EA57" s="178">
        <f t="shared" si="62"/>
        <v>2991016.9528301889</v>
      </c>
      <c r="EB57" s="179">
        <f t="shared" si="63"/>
        <v>0</v>
      </c>
      <c r="EC57" s="178">
        <f t="shared" si="64"/>
        <v>0</v>
      </c>
      <c r="ED57" s="179">
        <f t="shared" si="65"/>
        <v>0</v>
      </c>
      <c r="EE57" s="178">
        <f t="shared" si="66"/>
        <v>0</v>
      </c>
      <c r="EF57" s="179">
        <f t="shared" si="67"/>
        <v>8353395.0681974366</v>
      </c>
      <c r="EG57" s="178">
        <f t="shared" si="68"/>
        <v>9021210.5736446679</v>
      </c>
    </row>
    <row r="58" spans="1:137" s="90" customFormat="1" ht="15" customHeight="1">
      <c r="A58" s="180" t="s">
        <v>176</v>
      </c>
      <c r="B58" s="181" t="s">
        <v>187</v>
      </c>
      <c r="C58" s="182" t="s">
        <v>870</v>
      </c>
      <c r="D58" s="183">
        <v>367459</v>
      </c>
      <c r="E58" s="183">
        <v>8</v>
      </c>
      <c r="F58" s="184"/>
      <c r="G58" s="185">
        <v>22</v>
      </c>
      <c r="H58" s="186">
        <v>0</v>
      </c>
      <c r="I58" s="185"/>
      <c r="J58" s="184"/>
      <c r="K58" s="185"/>
      <c r="L58" s="88"/>
      <c r="M58" s="185"/>
      <c r="N58" s="87">
        <v>0</v>
      </c>
      <c r="O58" s="184"/>
      <c r="P58" s="185">
        <v>16</v>
      </c>
      <c r="Q58" s="186">
        <v>0</v>
      </c>
      <c r="R58" s="185"/>
      <c r="S58" s="184"/>
      <c r="T58" s="185"/>
      <c r="U58" s="88"/>
      <c r="V58" s="185">
        <v>2</v>
      </c>
      <c r="W58" s="187">
        <v>0</v>
      </c>
      <c r="X58" s="184"/>
      <c r="Y58" s="185">
        <v>5</v>
      </c>
      <c r="Z58" s="186">
        <v>0</v>
      </c>
      <c r="AA58" s="185"/>
      <c r="AB58" s="88"/>
      <c r="AC58" s="185"/>
      <c r="AD58" s="184"/>
      <c r="AE58" s="185">
        <v>1</v>
      </c>
      <c r="AF58" s="187">
        <v>0</v>
      </c>
      <c r="AG58" s="184"/>
      <c r="AH58" s="185">
        <v>1</v>
      </c>
      <c r="AI58" s="186">
        <v>0</v>
      </c>
      <c r="AJ58" s="185"/>
      <c r="AK58" s="184"/>
      <c r="AL58" s="185"/>
      <c r="AM58" s="184"/>
      <c r="AN58" s="185"/>
      <c r="AO58" s="87">
        <v>0</v>
      </c>
      <c r="AP58" s="184"/>
      <c r="AQ58" s="185"/>
      <c r="AR58" s="88"/>
      <c r="AS58" s="185"/>
      <c r="AT58" s="88"/>
      <c r="AU58" s="185"/>
      <c r="AV58" s="88"/>
      <c r="AW58" s="185"/>
      <c r="AX58" s="88"/>
      <c r="AY58" s="88"/>
      <c r="AZ58" s="185">
        <v>78</v>
      </c>
      <c r="BA58" s="186">
        <v>126</v>
      </c>
      <c r="BB58" s="185"/>
      <c r="BC58" s="184"/>
      <c r="BD58" s="185"/>
      <c r="BE58" s="184"/>
      <c r="BF58" s="185">
        <v>19</v>
      </c>
      <c r="BG58" s="186">
        <v>21</v>
      </c>
      <c r="BH58" s="188">
        <v>1348337</v>
      </c>
      <c r="BI58" s="186"/>
      <c r="BJ58" s="185">
        <v>1024019</v>
      </c>
      <c r="BK58" s="186"/>
      <c r="BL58" s="185">
        <v>344754</v>
      </c>
      <c r="BM58" s="186"/>
      <c r="BN58" s="185">
        <v>50473</v>
      </c>
      <c r="BO58" s="186"/>
      <c r="BP58" s="185"/>
      <c r="BQ58" s="88"/>
      <c r="BR58" s="185">
        <v>5482176</v>
      </c>
      <c r="BS58" s="186">
        <v>9262700</v>
      </c>
      <c r="BT58" s="177">
        <f t="shared" si="3"/>
        <v>198</v>
      </c>
      <c r="BU58" s="178">
        <f t="shared" si="4"/>
        <v>0</v>
      </c>
      <c r="BV58" s="179">
        <f t="shared" si="5"/>
        <v>168</v>
      </c>
      <c r="BW58" s="178">
        <f t="shared" si="6"/>
        <v>0</v>
      </c>
      <c r="BX58" s="179">
        <f t="shared" si="7"/>
        <v>57</v>
      </c>
      <c r="BY58" s="178">
        <f t="shared" si="8"/>
        <v>0</v>
      </c>
      <c r="BZ58" s="179">
        <f t="shared" si="9"/>
        <v>9</v>
      </c>
      <c r="CA58" s="178">
        <f t="shared" si="10"/>
        <v>0</v>
      </c>
      <c r="CB58" s="179">
        <f t="shared" si="11"/>
        <v>0</v>
      </c>
      <c r="CC58" s="178">
        <f t="shared" si="12"/>
        <v>0</v>
      </c>
      <c r="CD58" s="179">
        <f t="shared" si="13"/>
        <v>930</v>
      </c>
      <c r="CE58" s="178">
        <f t="shared" si="14"/>
        <v>1386</v>
      </c>
      <c r="CF58" s="177">
        <f t="shared" si="15"/>
        <v>6809.7828282828286</v>
      </c>
      <c r="CG58" s="178">
        <f t="shared" si="16"/>
        <v>0</v>
      </c>
      <c r="CH58" s="179">
        <f t="shared" si="17"/>
        <v>6095.3511904761908</v>
      </c>
      <c r="CI58" s="178">
        <f t="shared" si="18"/>
        <v>0</v>
      </c>
      <c r="CJ58" s="179">
        <f t="shared" si="19"/>
        <v>6048.3157894736842</v>
      </c>
      <c r="CK58" s="178">
        <f t="shared" si="20"/>
        <v>0</v>
      </c>
      <c r="CL58" s="179">
        <f t="shared" si="21"/>
        <v>5608.1111111111113</v>
      </c>
      <c r="CM58" s="178">
        <f t="shared" si="22"/>
        <v>0</v>
      </c>
      <c r="CN58" s="179">
        <f t="shared" si="23"/>
        <v>0</v>
      </c>
      <c r="CO58" s="178">
        <f t="shared" si="24"/>
        <v>0</v>
      </c>
      <c r="CP58" s="179">
        <f t="shared" si="25"/>
        <v>5894.8129032258066</v>
      </c>
      <c r="CQ58" s="178">
        <f t="shared" si="26"/>
        <v>6683.0447330447332</v>
      </c>
      <c r="CR58" s="177">
        <f t="shared" si="27"/>
        <v>61288.045454545456</v>
      </c>
      <c r="CS58" s="178">
        <f t="shared" si="28"/>
        <v>0</v>
      </c>
      <c r="CT58" s="179">
        <f t="shared" si="29"/>
        <v>54858.160714285717</v>
      </c>
      <c r="CU58" s="178">
        <f t="shared" si="30"/>
        <v>0</v>
      </c>
      <c r="CV58" s="179">
        <f t="shared" si="31"/>
        <v>54434.84210526316</v>
      </c>
      <c r="CW58" s="178">
        <f t="shared" si="32"/>
        <v>0</v>
      </c>
      <c r="CX58" s="179">
        <f t="shared" si="33"/>
        <v>50473</v>
      </c>
      <c r="CY58" s="178">
        <f t="shared" si="34"/>
        <v>0</v>
      </c>
      <c r="CZ58" s="179">
        <f t="shared" si="35"/>
        <v>0</v>
      </c>
      <c r="DA58" s="178">
        <f t="shared" si="36"/>
        <v>0</v>
      </c>
      <c r="DB58" s="179">
        <f t="shared" si="37"/>
        <v>53053.316129032261</v>
      </c>
      <c r="DC58" s="178">
        <f t="shared" si="38"/>
        <v>60147.402597402601</v>
      </c>
      <c r="DD58" s="179">
        <f t="shared" si="39"/>
        <v>54576.650069478135</v>
      </c>
      <c r="DE58" s="178">
        <f t="shared" si="40"/>
        <v>60147.402597402594</v>
      </c>
      <c r="DF58" s="177">
        <f t="shared" si="41"/>
        <v>22</v>
      </c>
      <c r="DG58" s="178">
        <f t="shared" si="42"/>
        <v>0</v>
      </c>
      <c r="DH58" s="179">
        <f t="shared" si="43"/>
        <v>18</v>
      </c>
      <c r="DI58" s="178">
        <f t="shared" si="44"/>
        <v>0</v>
      </c>
      <c r="DJ58" s="179">
        <f t="shared" si="45"/>
        <v>6</v>
      </c>
      <c r="DK58" s="178">
        <f t="shared" si="46"/>
        <v>0</v>
      </c>
      <c r="DL58" s="179">
        <f t="shared" si="47"/>
        <v>1</v>
      </c>
      <c r="DM58" s="178">
        <f t="shared" si="48"/>
        <v>0</v>
      </c>
      <c r="DN58" s="179">
        <f t="shared" si="49"/>
        <v>0</v>
      </c>
      <c r="DO58" s="178">
        <f t="shared" si="50"/>
        <v>0</v>
      </c>
      <c r="DP58" s="179">
        <f t="shared" si="51"/>
        <v>97</v>
      </c>
      <c r="DQ58" s="178">
        <f t="shared" si="52"/>
        <v>147</v>
      </c>
      <c r="DR58" s="179">
        <f t="shared" si="53"/>
        <v>144</v>
      </c>
      <c r="DS58" s="178">
        <f t="shared" si="54"/>
        <v>147</v>
      </c>
      <c r="DT58" s="177">
        <f t="shared" si="55"/>
        <v>1348337</v>
      </c>
      <c r="DU58" s="178">
        <f t="shared" si="56"/>
        <v>0</v>
      </c>
      <c r="DV58" s="179">
        <f t="shared" si="57"/>
        <v>987446.89285714296</v>
      </c>
      <c r="DW58" s="178">
        <f t="shared" si="58"/>
        <v>0</v>
      </c>
      <c r="DX58" s="179">
        <f t="shared" si="59"/>
        <v>326609.05263157899</v>
      </c>
      <c r="DY58" s="178">
        <f t="shared" si="60"/>
        <v>0</v>
      </c>
      <c r="DZ58" s="179">
        <f t="shared" si="61"/>
        <v>50473</v>
      </c>
      <c r="EA58" s="178">
        <f t="shared" si="62"/>
        <v>0</v>
      </c>
      <c r="EB58" s="179">
        <f t="shared" si="63"/>
        <v>0</v>
      </c>
      <c r="EC58" s="178">
        <f t="shared" si="64"/>
        <v>0</v>
      </c>
      <c r="ED58" s="179">
        <f t="shared" si="65"/>
        <v>5146171.6645161295</v>
      </c>
      <c r="EE58" s="178">
        <f t="shared" si="66"/>
        <v>8841668.1818181816</v>
      </c>
      <c r="EF58" s="179">
        <f t="shared" si="67"/>
        <v>7859037.6100048516</v>
      </c>
      <c r="EG58" s="178">
        <f t="shared" si="68"/>
        <v>8841668.1818181816</v>
      </c>
    </row>
    <row r="59" spans="1:137" s="90" customFormat="1" ht="15" customHeight="1">
      <c r="A59" s="180" t="s">
        <v>176</v>
      </c>
      <c r="B59" s="181" t="s">
        <v>188</v>
      </c>
      <c r="C59" s="182" t="s">
        <v>871</v>
      </c>
      <c r="D59" s="183">
        <v>107664</v>
      </c>
      <c r="E59" s="192">
        <v>8</v>
      </c>
      <c r="F59" s="184"/>
      <c r="G59" s="185"/>
      <c r="H59" s="186">
        <v>1</v>
      </c>
      <c r="I59" s="185"/>
      <c r="J59" s="184"/>
      <c r="K59" s="185"/>
      <c r="L59" s="88"/>
      <c r="M59" s="185"/>
      <c r="N59" s="87">
        <v>0</v>
      </c>
      <c r="O59" s="184"/>
      <c r="P59" s="185"/>
      <c r="Q59" s="184">
        <v>0</v>
      </c>
      <c r="R59" s="185"/>
      <c r="S59" s="184"/>
      <c r="T59" s="185"/>
      <c r="U59" s="88"/>
      <c r="V59" s="185"/>
      <c r="W59" s="87">
        <v>0</v>
      </c>
      <c r="X59" s="184"/>
      <c r="Y59" s="185"/>
      <c r="Z59" s="184">
        <v>0</v>
      </c>
      <c r="AA59" s="185"/>
      <c r="AB59" s="88"/>
      <c r="AC59" s="185"/>
      <c r="AD59" s="184"/>
      <c r="AE59" s="185"/>
      <c r="AF59" s="87">
        <v>0</v>
      </c>
      <c r="AG59" s="184"/>
      <c r="AH59" s="185"/>
      <c r="AI59" s="186">
        <v>124</v>
      </c>
      <c r="AJ59" s="185"/>
      <c r="AK59" s="184"/>
      <c r="AL59" s="185"/>
      <c r="AM59" s="184"/>
      <c r="AN59" s="185"/>
      <c r="AO59" s="187">
        <v>8</v>
      </c>
      <c r="AP59" s="184"/>
      <c r="AQ59" s="185"/>
      <c r="AR59" s="88"/>
      <c r="AS59" s="185"/>
      <c r="AT59" s="88"/>
      <c r="AU59" s="185"/>
      <c r="AV59" s="88"/>
      <c r="AW59" s="185"/>
      <c r="AX59" s="88"/>
      <c r="AY59" s="88"/>
      <c r="AZ59" s="185">
        <v>152</v>
      </c>
      <c r="BA59" s="186">
        <v>11</v>
      </c>
      <c r="BB59" s="185">
        <v>1</v>
      </c>
      <c r="BC59" s="186"/>
      <c r="BD59" s="185">
        <v>5</v>
      </c>
      <c r="BE59" s="186"/>
      <c r="BF59" s="185">
        <v>3</v>
      </c>
      <c r="BG59" s="186">
        <v>1</v>
      </c>
      <c r="BH59" s="188"/>
      <c r="BI59" s="186">
        <v>60113</v>
      </c>
      <c r="BJ59" s="185"/>
      <c r="BK59" s="184"/>
      <c r="BL59" s="185"/>
      <c r="BM59" s="184"/>
      <c r="BN59" s="185"/>
      <c r="BO59" s="186">
        <v>7476138</v>
      </c>
      <c r="BP59" s="185"/>
      <c r="BQ59" s="88"/>
      <c r="BR59" s="185">
        <v>7405840</v>
      </c>
      <c r="BS59" s="186">
        <v>637927</v>
      </c>
      <c r="BT59" s="177">
        <f t="shared" si="3"/>
        <v>0</v>
      </c>
      <c r="BU59" s="178">
        <f t="shared" si="4"/>
        <v>9</v>
      </c>
      <c r="BV59" s="179">
        <f t="shared" si="5"/>
        <v>0</v>
      </c>
      <c r="BW59" s="178">
        <f t="shared" si="6"/>
        <v>0</v>
      </c>
      <c r="BX59" s="179">
        <f t="shared" si="7"/>
        <v>0</v>
      </c>
      <c r="BY59" s="178">
        <f t="shared" si="8"/>
        <v>0</v>
      </c>
      <c r="BZ59" s="179">
        <f t="shared" si="9"/>
        <v>0</v>
      </c>
      <c r="CA59" s="178">
        <f t="shared" si="10"/>
        <v>1212</v>
      </c>
      <c r="CB59" s="179">
        <f t="shared" si="11"/>
        <v>0</v>
      </c>
      <c r="CC59" s="178">
        <f t="shared" si="12"/>
        <v>0</v>
      </c>
      <c r="CD59" s="179">
        <f t="shared" si="13"/>
        <v>1469</v>
      </c>
      <c r="CE59" s="178">
        <f t="shared" si="14"/>
        <v>111</v>
      </c>
      <c r="CF59" s="177">
        <f t="shared" si="15"/>
        <v>0</v>
      </c>
      <c r="CG59" s="178">
        <f t="shared" si="16"/>
        <v>6679.2222222222226</v>
      </c>
      <c r="CH59" s="179">
        <f t="shared" si="17"/>
        <v>0</v>
      </c>
      <c r="CI59" s="178">
        <f t="shared" si="18"/>
        <v>0</v>
      </c>
      <c r="CJ59" s="179">
        <f t="shared" si="19"/>
        <v>0</v>
      </c>
      <c r="CK59" s="178">
        <f t="shared" si="20"/>
        <v>0</v>
      </c>
      <c r="CL59" s="179">
        <f t="shared" si="21"/>
        <v>0</v>
      </c>
      <c r="CM59" s="178">
        <f t="shared" si="22"/>
        <v>6168.4306930693074</v>
      </c>
      <c r="CN59" s="179">
        <f t="shared" si="23"/>
        <v>0</v>
      </c>
      <c r="CO59" s="178">
        <f t="shared" si="24"/>
        <v>0</v>
      </c>
      <c r="CP59" s="179">
        <f t="shared" si="25"/>
        <v>5041.4159292035401</v>
      </c>
      <c r="CQ59" s="178">
        <f t="shared" si="26"/>
        <v>5747.0900900900897</v>
      </c>
      <c r="CR59" s="177">
        <f t="shared" si="27"/>
        <v>0</v>
      </c>
      <c r="CS59" s="178">
        <f t="shared" si="28"/>
        <v>60113</v>
      </c>
      <c r="CT59" s="179">
        <f t="shared" si="29"/>
        <v>0</v>
      </c>
      <c r="CU59" s="178">
        <f t="shared" si="30"/>
        <v>0</v>
      </c>
      <c r="CV59" s="179">
        <f t="shared" si="31"/>
        <v>0</v>
      </c>
      <c r="CW59" s="178">
        <f t="shared" si="32"/>
        <v>0</v>
      </c>
      <c r="CX59" s="179">
        <f t="shared" si="33"/>
        <v>0</v>
      </c>
      <c r="CY59" s="178">
        <f t="shared" si="34"/>
        <v>55515.876237623765</v>
      </c>
      <c r="CZ59" s="179">
        <f t="shared" si="35"/>
        <v>0</v>
      </c>
      <c r="DA59" s="178">
        <f t="shared" si="36"/>
        <v>0</v>
      </c>
      <c r="DB59" s="179">
        <f t="shared" si="37"/>
        <v>45372.743362831861</v>
      </c>
      <c r="DC59" s="178">
        <f t="shared" si="38"/>
        <v>51723.810810810806</v>
      </c>
      <c r="DD59" s="179">
        <f t="shared" si="39"/>
        <v>45372.743362831861</v>
      </c>
      <c r="DE59" s="178">
        <f t="shared" si="40"/>
        <v>55233.754435145289</v>
      </c>
      <c r="DF59" s="177">
        <f t="shared" si="41"/>
        <v>0</v>
      </c>
      <c r="DG59" s="178">
        <f t="shared" si="42"/>
        <v>1</v>
      </c>
      <c r="DH59" s="179">
        <f t="shared" si="43"/>
        <v>0</v>
      </c>
      <c r="DI59" s="178">
        <f t="shared" si="44"/>
        <v>0</v>
      </c>
      <c r="DJ59" s="179">
        <f t="shared" si="45"/>
        <v>0</v>
      </c>
      <c r="DK59" s="178">
        <f t="shared" si="46"/>
        <v>0</v>
      </c>
      <c r="DL59" s="179">
        <f t="shared" si="47"/>
        <v>0</v>
      </c>
      <c r="DM59" s="178">
        <f t="shared" si="48"/>
        <v>132</v>
      </c>
      <c r="DN59" s="179">
        <f t="shared" si="49"/>
        <v>0</v>
      </c>
      <c r="DO59" s="178">
        <f t="shared" si="50"/>
        <v>0</v>
      </c>
      <c r="DP59" s="179">
        <f t="shared" si="51"/>
        <v>161</v>
      </c>
      <c r="DQ59" s="178">
        <f t="shared" si="52"/>
        <v>12</v>
      </c>
      <c r="DR59" s="179">
        <f t="shared" si="53"/>
        <v>161</v>
      </c>
      <c r="DS59" s="178">
        <f t="shared" si="54"/>
        <v>145</v>
      </c>
      <c r="DT59" s="177">
        <f t="shared" si="55"/>
        <v>0</v>
      </c>
      <c r="DU59" s="178">
        <f t="shared" si="56"/>
        <v>60113</v>
      </c>
      <c r="DV59" s="179">
        <f t="shared" si="57"/>
        <v>0</v>
      </c>
      <c r="DW59" s="178">
        <f t="shared" si="58"/>
        <v>0</v>
      </c>
      <c r="DX59" s="179">
        <f t="shared" si="59"/>
        <v>0</v>
      </c>
      <c r="DY59" s="178">
        <f t="shared" si="60"/>
        <v>0</v>
      </c>
      <c r="DZ59" s="179">
        <f t="shared" si="61"/>
        <v>0</v>
      </c>
      <c r="EA59" s="178">
        <f t="shared" si="62"/>
        <v>7328095.6633663373</v>
      </c>
      <c r="EB59" s="179">
        <f t="shared" si="63"/>
        <v>0</v>
      </c>
      <c r="EC59" s="178">
        <f t="shared" si="64"/>
        <v>0</v>
      </c>
      <c r="ED59" s="179">
        <f t="shared" si="65"/>
        <v>7305011.6814159295</v>
      </c>
      <c r="EE59" s="178">
        <f t="shared" si="66"/>
        <v>620685.7297297297</v>
      </c>
      <c r="EF59" s="179">
        <f t="shared" si="67"/>
        <v>7305011.6814159295</v>
      </c>
      <c r="EG59" s="178">
        <f t="shared" si="68"/>
        <v>8008894.393096067</v>
      </c>
    </row>
    <row r="60" spans="1:137" s="90" customFormat="1" ht="15" customHeight="1">
      <c r="A60" s="180" t="s">
        <v>176</v>
      </c>
      <c r="B60" s="181" t="s">
        <v>189</v>
      </c>
      <c r="C60" s="182"/>
      <c r="D60" s="183">
        <v>106449</v>
      </c>
      <c r="E60" s="183">
        <v>9</v>
      </c>
      <c r="F60" s="184"/>
      <c r="G60" s="185">
        <v>1</v>
      </c>
      <c r="H60" s="184">
        <v>1</v>
      </c>
      <c r="I60" s="185"/>
      <c r="J60" s="184"/>
      <c r="K60" s="185"/>
      <c r="L60" s="88"/>
      <c r="M60" s="185">
        <v>2</v>
      </c>
      <c r="N60" s="187">
        <v>0</v>
      </c>
      <c r="O60" s="184"/>
      <c r="P60" s="185">
        <v>5</v>
      </c>
      <c r="Q60" s="186">
        <v>7</v>
      </c>
      <c r="R60" s="185">
        <v>2</v>
      </c>
      <c r="S60" s="186"/>
      <c r="T60" s="185"/>
      <c r="U60" s="88"/>
      <c r="V60" s="185">
        <v>2</v>
      </c>
      <c r="W60" s="187">
        <v>4</v>
      </c>
      <c r="X60" s="184"/>
      <c r="Y60" s="185">
        <v>29</v>
      </c>
      <c r="Z60" s="186">
        <v>25</v>
      </c>
      <c r="AA60" s="185"/>
      <c r="AB60" s="88"/>
      <c r="AC60" s="185"/>
      <c r="AD60" s="184"/>
      <c r="AE60" s="185">
        <v>4</v>
      </c>
      <c r="AF60" s="187">
        <v>5</v>
      </c>
      <c r="AG60" s="184"/>
      <c r="AH60" s="185">
        <v>46</v>
      </c>
      <c r="AI60" s="186">
        <v>70</v>
      </c>
      <c r="AJ60" s="185">
        <v>15</v>
      </c>
      <c r="AK60" s="186"/>
      <c r="AL60" s="185">
        <v>5</v>
      </c>
      <c r="AM60" s="186"/>
      <c r="AN60" s="185">
        <v>7</v>
      </c>
      <c r="AO60" s="187">
        <v>8</v>
      </c>
      <c r="AP60" s="184"/>
      <c r="AQ60" s="185"/>
      <c r="AR60" s="88"/>
      <c r="AS60" s="185"/>
      <c r="AT60" s="88"/>
      <c r="AU60" s="185"/>
      <c r="AV60" s="88"/>
      <c r="AW60" s="185"/>
      <c r="AX60" s="88"/>
      <c r="AY60" s="88"/>
      <c r="AZ60" s="185"/>
      <c r="BA60" s="184">
        <v>0</v>
      </c>
      <c r="BB60" s="185"/>
      <c r="BC60" s="184"/>
      <c r="BD60" s="185"/>
      <c r="BE60" s="184"/>
      <c r="BF60" s="185"/>
      <c r="BG60" s="184">
        <v>0</v>
      </c>
      <c r="BH60" s="188">
        <v>239003</v>
      </c>
      <c r="BI60" s="186">
        <v>44953</v>
      </c>
      <c r="BJ60" s="185">
        <v>607393</v>
      </c>
      <c r="BK60" s="186">
        <v>1148731</v>
      </c>
      <c r="BL60" s="185">
        <v>1724116</v>
      </c>
      <c r="BM60" s="186">
        <v>2793740</v>
      </c>
      <c r="BN60" s="185">
        <v>3267202</v>
      </c>
      <c r="BO60" s="186">
        <v>4652781</v>
      </c>
      <c r="BP60" s="185"/>
      <c r="BQ60" s="88"/>
      <c r="BR60" s="185"/>
      <c r="BS60" s="184"/>
      <c r="BT60" s="177">
        <f t="shared" si="3"/>
        <v>33</v>
      </c>
      <c r="BU60" s="178">
        <f t="shared" si="4"/>
        <v>9</v>
      </c>
      <c r="BV60" s="179">
        <f t="shared" si="5"/>
        <v>89</v>
      </c>
      <c r="BW60" s="178">
        <f t="shared" si="6"/>
        <v>111</v>
      </c>
      <c r="BX60" s="179">
        <f t="shared" si="7"/>
        <v>309</v>
      </c>
      <c r="BY60" s="178">
        <f t="shared" si="8"/>
        <v>285</v>
      </c>
      <c r="BZ60" s="179">
        <f t="shared" si="9"/>
        <v>703</v>
      </c>
      <c r="CA60" s="178">
        <f t="shared" si="10"/>
        <v>726</v>
      </c>
      <c r="CB60" s="179">
        <f t="shared" si="11"/>
        <v>0</v>
      </c>
      <c r="CC60" s="178">
        <f t="shared" si="12"/>
        <v>0</v>
      </c>
      <c r="CD60" s="179">
        <f t="shared" si="13"/>
        <v>0</v>
      </c>
      <c r="CE60" s="178">
        <f t="shared" si="14"/>
        <v>0</v>
      </c>
      <c r="CF60" s="177">
        <f t="shared" si="15"/>
        <v>7242.515151515152</v>
      </c>
      <c r="CG60" s="178">
        <f t="shared" si="16"/>
        <v>4994.7777777777774</v>
      </c>
      <c r="CH60" s="179">
        <f t="shared" si="17"/>
        <v>6824.6404494382023</v>
      </c>
      <c r="CI60" s="178">
        <f t="shared" si="18"/>
        <v>10348.927927927927</v>
      </c>
      <c r="CJ60" s="179">
        <f t="shared" si="19"/>
        <v>5579.6634304207118</v>
      </c>
      <c r="CK60" s="178">
        <f t="shared" si="20"/>
        <v>9802.5964912280706</v>
      </c>
      <c r="CL60" s="179">
        <f t="shared" si="21"/>
        <v>4647.5135135135133</v>
      </c>
      <c r="CM60" s="178">
        <f t="shared" si="22"/>
        <v>6408.7892561983472</v>
      </c>
      <c r="CN60" s="179">
        <f t="shared" si="23"/>
        <v>0</v>
      </c>
      <c r="CO60" s="178">
        <f t="shared" si="24"/>
        <v>0</v>
      </c>
      <c r="CP60" s="179">
        <f t="shared" si="25"/>
        <v>0</v>
      </c>
      <c r="CQ60" s="178">
        <f t="shared" si="26"/>
        <v>0</v>
      </c>
      <c r="CR60" s="177">
        <f t="shared" si="27"/>
        <v>65182.636363636368</v>
      </c>
      <c r="CS60" s="178">
        <f t="shared" si="28"/>
        <v>44953</v>
      </c>
      <c r="CT60" s="179">
        <f t="shared" si="29"/>
        <v>61421.764044943819</v>
      </c>
      <c r="CU60" s="178">
        <f t="shared" si="30"/>
        <v>93140.351351351346</v>
      </c>
      <c r="CV60" s="179">
        <f t="shared" si="31"/>
        <v>50216.970873786406</v>
      </c>
      <c r="CW60" s="178">
        <f t="shared" si="32"/>
        <v>88223.368421052641</v>
      </c>
      <c r="CX60" s="179">
        <f t="shared" si="33"/>
        <v>41827.62162162162</v>
      </c>
      <c r="CY60" s="178">
        <f t="shared" si="34"/>
        <v>57679.103305785124</v>
      </c>
      <c r="CZ60" s="179">
        <f t="shared" si="35"/>
        <v>0</v>
      </c>
      <c r="DA60" s="178">
        <f t="shared" si="36"/>
        <v>0</v>
      </c>
      <c r="DB60" s="179">
        <f t="shared" si="37"/>
        <v>0</v>
      </c>
      <c r="DC60" s="178">
        <f t="shared" si="38"/>
        <v>0</v>
      </c>
      <c r="DD60" s="179">
        <f t="shared" si="39"/>
        <v>46262.035616175708</v>
      </c>
      <c r="DE60" s="178">
        <f t="shared" si="40"/>
        <v>68459.733127897372</v>
      </c>
      <c r="DF60" s="177">
        <f t="shared" si="41"/>
        <v>3</v>
      </c>
      <c r="DG60" s="178">
        <f t="shared" si="42"/>
        <v>1</v>
      </c>
      <c r="DH60" s="179">
        <f t="shared" si="43"/>
        <v>9</v>
      </c>
      <c r="DI60" s="178">
        <f t="shared" si="44"/>
        <v>11</v>
      </c>
      <c r="DJ60" s="179">
        <f t="shared" si="45"/>
        <v>33</v>
      </c>
      <c r="DK60" s="178">
        <f t="shared" si="46"/>
        <v>30</v>
      </c>
      <c r="DL60" s="179">
        <f t="shared" si="47"/>
        <v>73</v>
      </c>
      <c r="DM60" s="178">
        <f t="shared" si="48"/>
        <v>78</v>
      </c>
      <c r="DN60" s="179">
        <f t="shared" si="49"/>
        <v>0</v>
      </c>
      <c r="DO60" s="178">
        <f t="shared" si="50"/>
        <v>0</v>
      </c>
      <c r="DP60" s="179">
        <f t="shared" si="51"/>
        <v>0</v>
      </c>
      <c r="DQ60" s="178">
        <f t="shared" si="52"/>
        <v>0</v>
      </c>
      <c r="DR60" s="179">
        <f t="shared" si="53"/>
        <v>118</v>
      </c>
      <c r="DS60" s="178">
        <f t="shared" si="54"/>
        <v>120</v>
      </c>
      <c r="DT60" s="177">
        <f t="shared" si="55"/>
        <v>195547.90909090912</v>
      </c>
      <c r="DU60" s="178">
        <f t="shared" si="56"/>
        <v>44953</v>
      </c>
      <c r="DV60" s="179">
        <f t="shared" si="57"/>
        <v>552795.8764044944</v>
      </c>
      <c r="DW60" s="178">
        <f t="shared" si="58"/>
        <v>1024543.8648648649</v>
      </c>
      <c r="DX60" s="179">
        <f t="shared" si="59"/>
        <v>1657160.0388349514</v>
      </c>
      <c r="DY60" s="178">
        <f t="shared" si="60"/>
        <v>2646701.0526315793</v>
      </c>
      <c r="DZ60" s="179">
        <f t="shared" si="61"/>
        <v>3053416.3783783782</v>
      </c>
      <c r="EA60" s="178">
        <f t="shared" si="62"/>
        <v>4498970.05785124</v>
      </c>
      <c r="EB60" s="179">
        <f t="shared" si="63"/>
        <v>0</v>
      </c>
      <c r="EC60" s="178">
        <f t="shared" si="64"/>
        <v>0</v>
      </c>
      <c r="ED60" s="179">
        <f t="shared" si="65"/>
        <v>0</v>
      </c>
      <c r="EE60" s="178">
        <f t="shared" si="66"/>
        <v>0</v>
      </c>
      <c r="EF60" s="179">
        <f t="shared" si="67"/>
        <v>5458920.2027087333</v>
      </c>
      <c r="EG60" s="178">
        <f t="shared" si="68"/>
        <v>8215167.9753476847</v>
      </c>
    </row>
    <row r="61" spans="1:137" s="90" customFormat="1" ht="15" customHeight="1">
      <c r="A61" s="180" t="s">
        <v>176</v>
      </c>
      <c r="B61" s="193" t="s">
        <v>190</v>
      </c>
      <c r="C61" s="194" t="s">
        <v>872</v>
      </c>
      <c r="D61" s="183">
        <v>106980</v>
      </c>
      <c r="E61" s="183">
        <v>9</v>
      </c>
      <c r="F61" s="184"/>
      <c r="G61" s="185"/>
      <c r="H61" s="184">
        <v>0</v>
      </c>
      <c r="I61" s="185"/>
      <c r="J61" s="184"/>
      <c r="K61" s="185"/>
      <c r="L61" s="88"/>
      <c r="M61" s="185"/>
      <c r="N61" s="87">
        <v>0</v>
      </c>
      <c r="O61" s="184"/>
      <c r="P61" s="185"/>
      <c r="Q61" s="184">
        <v>0</v>
      </c>
      <c r="R61" s="185"/>
      <c r="S61" s="88"/>
      <c r="T61" s="185"/>
      <c r="U61" s="88"/>
      <c r="V61" s="185"/>
      <c r="W61" s="87">
        <v>0</v>
      </c>
      <c r="X61" s="184"/>
      <c r="Y61" s="185"/>
      <c r="Z61" s="184">
        <v>0</v>
      </c>
      <c r="AA61" s="185"/>
      <c r="AB61" s="88"/>
      <c r="AC61" s="185"/>
      <c r="AD61" s="184"/>
      <c r="AE61" s="185"/>
      <c r="AF61" s="87">
        <v>0</v>
      </c>
      <c r="AG61" s="184"/>
      <c r="AH61" s="185">
        <v>65</v>
      </c>
      <c r="AI61" s="186">
        <v>0</v>
      </c>
      <c r="AJ61" s="185">
        <v>8</v>
      </c>
      <c r="AK61" s="186"/>
      <c r="AL61" s="185">
        <v>8</v>
      </c>
      <c r="AM61" s="186"/>
      <c r="AN61" s="185">
        <v>11</v>
      </c>
      <c r="AO61" s="187">
        <v>0</v>
      </c>
      <c r="AP61" s="184"/>
      <c r="AQ61" s="185"/>
      <c r="AR61" s="88"/>
      <c r="AS61" s="185"/>
      <c r="AT61" s="88"/>
      <c r="AU61" s="185"/>
      <c r="AV61" s="88"/>
      <c r="AW61" s="185"/>
      <c r="AX61" s="88"/>
      <c r="AY61" s="88"/>
      <c r="AZ61" s="185"/>
      <c r="BA61" s="186">
        <v>70</v>
      </c>
      <c r="BB61" s="185"/>
      <c r="BC61" s="184"/>
      <c r="BD61" s="185"/>
      <c r="BE61" s="184"/>
      <c r="BF61" s="185"/>
      <c r="BG61" s="186">
        <v>8</v>
      </c>
      <c r="BH61" s="188"/>
      <c r="BI61" s="184"/>
      <c r="BJ61" s="185"/>
      <c r="BK61" s="184"/>
      <c r="BL61" s="185"/>
      <c r="BM61" s="184"/>
      <c r="BN61" s="185">
        <v>4280657</v>
      </c>
      <c r="BO61" s="186"/>
      <c r="BP61" s="185"/>
      <c r="BQ61" s="88"/>
      <c r="BR61" s="185"/>
      <c r="BS61" s="186">
        <v>5231429</v>
      </c>
      <c r="BT61" s="177">
        <f t="shared" si="3"/>
        <v>0</v>
      </c>
      <c r="BU61" s="178">
        <f t="shared" si="4"/>
        <v>0</v>
      </c>
      <c r="BV61" s="179">
        <f t="shared" si="5"/>
        <v>0</v>
      </c>
      <c r="BW61" s="178">
        <f t="shared" si="6"/>
        <v>0</v>
      </c>
      <c r="BX61" s="179">
        <f t="shared" si="7"/>
        <v>0</v>
      </c>
      <c r="BY61" s="178">
        <f t="shared" si="8"/>
        <v>0</v>
      </c>
      <c r="BZ61" s="179">
        <f t="shared" si="9"/>
        <v>885</v>
      </c>
      <c r="CA61" s="178">
        <f t="shared" si="10"/>
        <v>0</v>
      </c>
      <c r="CB61" s="179">
        <f t="shared" si="11"/>
        <v>0</v>
      </c>
      <c r="CC61" s="178">
        <f t="shared" si="12"/>
        <v>0</v>
      </c>
      <c r="CD61" s="179">
        <f t="shared" si="13"/>
        <v>0</v>
      </c>
      <c r="CE61" s="178">
        <f t="shared" si="14"/>
        <v>726</v>
      </c>
      <c r="CF61" s="177">
        <f t="shared" si="15"/>
        <v>0</v>
      </c>
      <c r="CG61" s="178">
        <f t="shared" si="16"/>
        <v>0</v>
      </c>
      <c r="CH61" s="179">
        <f t="shared" si="17"/>
        <v>0</v>
      </c>
      <c r="CI61" s="178">
        <f t="shared" si="18"/>
        <v>0</v>
      </c>
      <c r="CJ61" s="179">
        <f t="shared" si="19"/>
        <v>0</v>
      </c>
      <c r="CK61" s="178">
        <f t="shared" si="20"/>
        <v>0</v>
      </c>
      <c r="CL61" s="179">
        <f t="shared" si="21"/>
        <v>4836.900564971751</v>
      </c>
      <c r="CM61" s="178">
        <f t="shared" si="22"/>
        <v>0</v>
      </c>
      <c r="CN61" s="179">
        <f t="shared" si="23"/>
        <v>0</v>
      </c>
      <c r="CO61" s="178">
        <f t="shared" si="24"/>
        <v>0</v>
      </c>
      <c r="CP61" s="179">
        <f t="shared" si="25"/>
        <v>0</v>
      </c>
      <c r="CQ61" s="178">
        <f t="shared" si="26"/>
        <v>7205.8250688705239</v>
      </c>
      <c r="CR61" s="177">
        <f t="shared" si="27"/>
        <v>0</v>
      </c>
      <c r="CS61" s="178">
        <f t="shared" si="28"/>
        <v>0</v>
      </c>
      <c r="CT61" s="179">
        <f t="shared" si="29"/>
        <v>0</v>
      </c>
      <c r="CU61" s="178">
        <f t="shared" si="30"/>
        <v>0</v>
      </c>
      <c r="CV61" s="179">
        <f t="shared" si="31"/>
        <v>0</v>
      </c>
      <c r="CW61" s="178">
        <f t="shared" si="32"/>
        <v>0</v>
      </c>
      <c r="CX61" s="179">
        <f t="shared" si="33"/>
        <v>43532.105084745759</v>
      </c>
      <c r="CY61" s="178">
        <f t="shared" si="34"/>
        <v>0</v>
      </c>
      <c r="CZ61" s="179">
        <f t="shared" si="35"/>
        <v>0</v>
      </c>
      <c r="DA61" s="178">
        <f t="shared" si="36"/>
        <v>0</v>
      </c>
      <c r="DB61" s="179">
        <f t="shared" si="37"/>
        <v>0</v>
      </c>
      <c r="DC61" s="178">
        <f t="shared" si="38"/>
        <v>64852.425619834714</v>
      </c>
      <c r="DD61" s="179">
        <f t="shared" si="39"/>
        <v>43532.105084745759</v>
      </c>
      <c r="DE61" s="178">
        <f t="shared" si="40"/>
        <v>64852.425619834714</v>
      </c>
      <c r="DF61" s="177">
        <f t="shared" si="41"/>
        <v>0</v>
      </c>
      <c r="DG61" s="178">
        <f t="shared" si="42"/>
        <v>0</v>
      </c>
      <c r="DH61" s="179">
        <f t="shared" si="43"/>
        <v>0</v>
      </c>
      <c r="DI61" s="178">
        <f t="shared" si="44"/>
        <v>0</v>
      </c>
      <c r="DJ61" s="179">
        <f t="shared" si="45"/>
        <v>0</v>
      </c>
      <c r="DK61" s="178">
        <f t="shared" si="46"/>
        <v>0</v>
      </c>
      <c r="DL61" s="179">
        <f t="shared" si="47"/>
        <v>92</v>
      </c>
      <c r="DM61" s="178">
        <f t="shared" si="48"/>
        <v>0</v>
      </c>
      <c r="DN61" s="179">
        <f t="shared" si="49"/>
        <v>0</v>
      </c>
      <c r="DO61" s="178">
        <f t="shared" si="50"/>
        <v>0</v>
      </c>
      <c r="DP61" s="179">
        <f t="shared" si="51"/>
        <v>0</v>
      </c>
      <c r="DQ61" s="178">
        <f t="shared" si="52"/>
        <v>78</v>
      </c>
      <c r="DR61" s="179">
        <f t="shared" si="53"/>
        <v>92</v>
      </c>
      <c r="DS61" s="178">
        <f t="shared" si="54"/>
        <v>78</v>
      </c>
      <c r="DT61" s="177">
        <f t="shared" si="55"/>
        <v>0</v>
      </c>
      <c r="DU61" s="178">
        <f t="shared" si="56"/>
        <v>0</v>
      </c>
      <c r="DV61" s="179">
        <f t="shared" si="57"/>
        <v>0</v>
      </c>
      <c r="DW61" s="178">
        <f t="shared" si="58"/>
        <v>0</v>
      </c>
      <c r="DX61" s="179">
        <f t="shared" si="59"/>
        <v>0</v>
      </c>
      <c r="DY61" s="178">
        <f t="shared" si="60"/>
        <v>0</v>
      </c>
      <c r="DZ61" s="179">
        <f t="shared" si="61"/>
        <v>4004953.6677966099</v>
      </c>
      <c r="EA61" s="178">
        <f t="shared" si="62"/>
        <v>0</v>
      </c>
      <c r="EB61" s="179">
        <f t="shared" si="63"/>
        <v>0</v>
      </c>
      <c r="EC61" s="178">
        <f t="shared" si="64"/>
        <v>0</v>
      </c>
      <c r="ED61" s="179">
        <f t="shared" si="65"/>
        <v>0</v>
      </c>
      <c r="EE61" s="178">
        <f t="shared" si="66"/>
        <v>5058489.1983471075</v>
      </c>
      <c r="EF61" s="179">
        <f t="shared" si="67"/>
        <v>4004953.6677966099</v>
      </c>
      <c r="EG61" s="178">
        <f t="shared" si="68"/>
        <v>5058489.1983471075</v>
      </c>
    </row>
    <row r="62" spans="1:137" s="90" customFormat="1" ht="15.75" customHeight="1">
      <c r="A62" s="180" t="s">
        <v>176</v>
      </c>
      <c r="B62" s="181" t="s">
        <v>191</v>
      </c>
      <c r="C62" s="182"/>
      <c r="D62" s="183">
        <v>107327</v>
      </c>
      <c r="E62" s="183">
        <v>10</v>
      </c>
      <c r="F62" s="184"/>
      <c r="G62" s="185"/>
      <c r="H62" s="184">
        <v>0</v>
      </c>
      <c r="I62" s="185"/>
      <c r="J62" s="184"/>
      <c r="K62" s="185"/>
      <c r="L62" s="88"/>
      <c r="M62" s="185"/>
      <c r="N62" s="87">
        <v>0</v>
      </c>
      <c r="O62" s="184"/>
      <c r="P62" s="185"/>
      <c r="Q62" s="184">
        <v>0</v>
      </c>
      <c r="R62" s="185"/>
      <c r="S62" s="88"/>
      <c r="T62" s="185"/>
      <c r="U62" s="88"/>
      <c r="V62" s="185"/>
      <c r="W62" s="87">
        <v>0</v>
      </c>
      <c r="X62" s="184"/>
      <c r="Y62" s="185"/>
      <c r="Z62" s="184">
        <v>0</v>
      </c>
      <c r="AA62" s="185"/>
      <c r="AB62" s="88"/>
      <c r="AC62" s="185"/>
      <c r="AD62" s="184"/>
      <c r="AE62" s="185"/>
      <c r="AF62" s="87">
        <v>0</v>
      </c>
      <c r="AG62" s="184"/>
      <c r="AH62" s="185"/>
      <c r="AI62" s="184">
        <v>0</v>
      </c>
      <c r="AJ62" s="185"/>
      <c r="AK62" s="184"/>
      <c r="AL62" s="185"/>
      <c r="AM62" s="184"/>
      <c r="AN62" s="185"/>
      <c r="AO62" s="87">
        <v>0</v>
      </c>
      <c r="AP62" s="184"/>
      <c r="AQ62" s="185"/>
      <c r="AR62" s="88"/>
      <c r="AS62" s="185"/>
      <c r="AT62" s="88"/>
      <c r="AU62" s="185"/>
      <c r="AV62" s="88"/>
      <c r="AW62" s="185"/>
      <c r="AX62" s="88"/>
      <c r="AY62" s="88"/>
      <c r="AZ62" s="185">
        <v>30</v>
      </c>
      <c r="BA62" s="186">
        <v>27</v>
      </c>
      <c r="BB62" s="185">
        <v>18</v>
      </c>
      <c r="BC62" s="186"/>
      <c r="BD62" s="185"/>
      <c r="BE62" s="184"/>
      <c r="BF62" s="185">
        <v>9</v>
      </c>
      <c r="BG62" s="186">
        <v>1</v>
      </c>
      <c r="BH62" s="188"/>
      <c r="BI62" s="184"/>
      <c r="BJ62" s="185"/>
      <c r="BK62" s="184"/>
      <c r="BL62" s="185"/>
      <c r="BM62" s="184"/>
      <c r="BN62" s="185"/>
      <c r="BO62" s="184"/>
      <c r="BP62" s="185"/>
      <c r="BQ62" s="88"/>
      <c r="BR62" s="185">
        <v>2811526</v>
      </c>
      <c r="BS62" s="186">
        <v>1660803</v>
      </c>
      <c r="BT62" s="177">
        <f t="shared" si="3"/>
        <v>0</v>
      </c>
      <c r="BU62" s="178">
        <f t="shared" si="4"/>
        <v>0</v>
      </c>
      <c r="BV62" s="179">
        <f t="shared" si="5"/>
        <v>0</v>
      </c>
      <c r="BW62" s="178">
        <f t="shared" si="6"/>
        <v>0</v>
      </c>
      <c r="BX62" s="179">
        <f t="shared" si="7"/>
        <v>0</v>
      </c>
      <c r="BY62" s="178">
        <f t="shared" si="8"/>
        <v>0</v>
      </c>
      <c r="BZ62" s="179">
        <f t="shared" si="9"/>
        <v>0</v>
      </c>
      <c r="CA62" s="178">
        <f t="shared" si="10"/>
        <v>0</v>
      </c>
      <c r="CB62" s="179">
        <f t="shared" si="11"/>
        <v>0</v>
      </c>
      <c r="CC62" s="178">
        <f t="shared" si="12"/>
        <v>0</v>
      </c>
      <c r="CD62" s="179">
        <f t="shared" si="13"/>
        <v>558</v>
      </c>
      <c r="CE62" s="178">
        <f t="shared" si="14"/>
        <v>255</v>
      </c>
      <c r="CF62" s="177">
        <f t="shared" si="15"/>
        <v>0</v>
      </c>
      <c r="CG62" s="178">
        <f t="shared" si="16"/>
        <v>0</v>
      </c>
      <c r="CH62" s="179">
        <f t="shared" si="17"/>
        <v>0</v>
      </c>
      <c r="CI62" s="178">
        <f t="shared" si="18"/>
        <v>0</v>
      </c>
      <c r="CJ62" s="179">
        <f t="shared" si="19"/>
        <v>0</v>
      </c>
      <c r="CK62" s="178">
        <f t="shared" si="20"/>
        <v>0</v>
      </c>
      <c r="CL62" s="179">
        <f t="shared" si="21"/>
        <v>0</v>
      </c>
      <c r="CM62" s="178">
        <f t="shared" si="22"/>
        <v>0</v>
      </c>
      <c r="CN62" s="179">
        <f t="shared" si="23"/>
        <v>0</v>
      </c>
      <c r="CO62" s="178">
        <f t="shared" si="24"/>
        <v>0</v>
      </c>
      <c r="CP62" s="179">
        <f t="shared" si="25"/>
        <v>5038.5770609318997</v>
      </c>
      <c r="CQ62" s="178">
        <f t="shared" si="26"/>
        <v>6512.9529411764706</v>
      </c>
      <c r="CR62" s="177">
        <f t="shared" si="27"/>
        <v>0</v>
      </c>
      <c r="CS62" s="178">
        <f t="shared" si="28"/>
        <v>0</v>
      </c>
      <c r="CT62" s="179">
        <f t="shared" si="29"/>
        <v>0</v>
      </c>
      <c r="CU62" s="178">
        <f t="shared" si="30"/>
        <v>0</v>
      </c>
      <c r="CV62" s="179">
        <f t="shared" si="31"/>
        <v>0</v>
      </c>
      <c r="CW62" s="178">
        <f t="shared" si="32"/>
        <v>0</v>
      </c>
      <c r="CX62" s="179">
        <f t="shared" si="33"/>
        <v>0</v>
      </c>
      <c r="CY62" s="178">
        <f t="shared" si="34"/>
        <v>0</v>
      </c>
      <c r="CZ62" s="179">
        <f t="shared" si="35"/>
        <v>0</v>
      </c>
      <c r="DA62" s="178">
        <f t="shared" si="36"/>
        <v>0</v>
      </c>
      <c r="DB62" s="179">
        <f t="shared" si="37"/>
        <v>45347.193548387098</v>
      </c>
      <c r="DC62" s="178">
        <f t="shared" si="38"/>
        <v>58616.576470588232</v>
      </c>
      <c r="DD62" s="179">
        <f t="shared" si="39"/>
        <v>45347.193548387098</v>
      </c>
      <c r="DE62" s="178">
        <f t="shared" si="40"/>
        <v>58616.576470588232</v>
      </c>
      <c r="DF62" s="177">
        <f t="shared" si="41"/>
        <v>0</v>
      </c>
      <c r="DG62" s="178">
        <f t="shared" si="42"/>
        <v>0</v>
      </c>
      <c r="DH62" s="179">
        <f t="shared" si="43"/>
        <v>0</v>
      </c>
      <c r="DI62" s="178">
        <f t="shared" si="44"/>
        <v>0</v>
      </c>
      <c r="DJ62" s="179">
        <f t="shared" si="45"/>
        <v>0</v>
      </c>
      <c r="DK62" s="178">
        <f t="shared" si="46"/>
        <v>0</v>
      </c>
      <c r="DL62" s="179">
        <f t="shared" si="47"/>
        <v>0</v>
      </c>
      <c r="DM62" s="178">
        <f t="shared" si="48"/>
        <v>0</v>
      </c>
      <c r="DN62" s="179">
        <f t="shared" si="49"/>
        <v>0</v>
      </c>
      <c r="DO62" s="178">
        <f t="shared" si="50"/>
        <v>0</v>
      </c>
      <c r="DP62" s="179">
        <f t="shared" si="51"/>
        <v>57</v>
      </c>
      <c r="DQ62" s="178">
        <f t="shared" si="52"/>
        <v>28</v>
      </c>
      <c r="DR62" s="179">
        <f t="shared" si="53"/>
        <v>57</v>
      </c>
      <c r="DS62" s="178">
        <f t="shared" si="54"/>
        <v>28</v>
      </c>
      <c r="DT62" s="177">
        <f t="shared" si="55"/>
        <v>0</v>
      </c>
      <c r="DU62" s="178">
        <f t="shared" si="56"/>
        <v>0</v>
      </c>
      <c r="DV62" s="179">
        <f t="shared" si="57"/>
        <v>0</v>
      </c>
      <c r="DW62" s="178">
        <f t="shared" si="58"/>
        <v>0</v>
      </c>
      <c r="DX62" s="179">
        <f t="shared" si="59"/>
        <v>0</v>
      </c>
      <c r="DY62" s="178">
        <f t="shared" si="60"/>
        <v>0</v>
      </c>
      <c r="DZ62" s="179">
        <f t="shared" si="61"/>
        <v>0</v>
      </c>
      <c r="EA62" s="178">
        <f t="shared" si="62"/>
        <v>0</v>
      </c>
      <c r="EB62" s="179">
        <f t="shared" si="63"/>
        <v>0</v>
      </c>
      <c r="EC62" s="178">
        <f t="shared" si="64"/>
        <v>0</v>
      </c>
      <c r="ED62" s="179">
        <f t="shared" si="65"/>
        <v>2584790.0322580645</v>
      </c>
      <c r="EE62" s="178">
        <f t="shared" si="66"/>
        <v>1641264.1411764706</v>
      </c>
      <c r="EF62" s="179">
        <f t="shared" si="67"/>
        <v>2584790.0322580645</v>
      </c>
      <c r="EG62" s="178">
        <f t="shared" si="68"/>
        <v>1641264.1411764706</v>
      </c>
    </row>
    <row r="63" spans="1:137" s="90" customFormat="1" ht="15" customHeight="1">
      <c r="A63" s="195" t="s">
        <v>176</v>
      </c>
      <c r="B63" s="196" t="s">
        <v>192</v>
      </c>
      <c r="C63" s="182"/>
      <c r="D63" s="183">
        <v>107318</v>
      </c>
      <c r="E63" s="183">
        <v>10</v>
      </c>
      <c r="F63" s="184"/>
      <c r="G63" s="185"/>
      <c r="H63" s="184">
        <v>0</v>
      </c>
      <c r="I63" s="185"/>
      <c r="J63" s="184"/>
      <c r="K63" s="185"/>
      <c r="L63" s="88"/>
      <c r="M63" s="185"/>
      <c r="N63" s="87">
        <v>0</v>
      </c>
      <c r="O63" s="184"/>
      <c r="P63" s="185"/>
      <c r="Q63" s="184">
        <v>0</v>
      </c>
      <c r="R63" s="185"/>
      <c r="S63" s="88"/>
      <c r="T63" s="185"/>
      <c r="U63" s="88"/>
      <c r="V63" s="185"/>
      <c r="W63" s="87">
        <v>0</v>
      </c>
      <c r="X63" s="184"/>
      <c r="Y63" s="185"/>
      <c r="Z63" s="184">
        <v>0</v>
      </c>
      <c r="AA63" s="185"/>
      <c r="AB63" s="88"/>
      <c r="AC63" s="185"/>
      <c r="AD63" s="184"/>
      <c r="AE63" s="185"/>
      <c r="AF63" s="87">
        <v>0</v>
      </c>
      <c r="AG63" s="184"/>
      <c r="AH63" s="185"/>
      <c r="AI63" s="186">
        <v>36</v>
      </c>
      <c r="AJ63" s="185">
        <v>36</v>
      </c>
      <c r="AK63" s="186"/>
      <c r="AL63" s="185"/>
      <c r="AM63" s="184"/>
      <c r="AN63" s="185">
        <v>9</v>
      </c>
      <c r="AO63" s="87">
        <v>9</v>
      </c>
      <c r="AP63" s="184"/>
      <c r="AQ63" s="185"/>
      <c r="AR63" s="88"/>
      <c r="AS63" s="185"/>
      <c r="AT63" s="88"/>
      <c r="AU63" s="185"/>
      <c r="AV63" s="88"/>
      <c r="AW63" s="185"/>
      <c r="AX63" s="88"/>
      <c r="AY63" s="88"/>
      <c r="AZ63" s="185"/>
      <c r="BA63" s="186">
        <v>36</v>
      </c>
      <c r="BB63" s="185"/>
      <c r="BC63" s="184"/>
      <c r="BD63" s="185"/>
      <c r="BE63" s="184"/>
      <c r="BF63" s="185"/>
      <c r="BG63" s="186">
        <v>9</v>
      </c>
      <c r="BH63" s="188"/>
      <c r="BI63" s="184"/>
      <c r="BJ63" s="185"/>
      <c r="BK63" s="184"/>
      <c r="BL63" s="185"/>
      <c r="BM63" s="184"/>
      <c r="BN63" s="185">
        <v>2034778</v>
      </c>
      <c r="BO63" s="184">
        <v>2028701</v>
      </c>
      <c r="BP63" s="185"/>
      <c r="BQ63" s="88"/>
      <c r="BR63" s="185"/>
      <c r="BS63" s="184"/>
      <c r="BT63" s="177">
        <f t="shared" si="3"/>
        <v>0</v>
      </c>
      <c r="BU63" s="178">
        <f t="shared" si="4"/>
        <v>0</v>
      </c>
      <c r="BV63" s="179">
        <f t="shared" si="5"/>
        <v>0</v>
      </c>
      <c r="BW63" s="178">
        <f t="shared" si="6"/>
        <v>0</v>
      </c>
      <c r="BX63" s="179">
        <f t="shared" si="7"/>
        <v>0</v>
      </c>
      <c r="BY63" s="178">
        <f t="shared" si="8"/>
        <v>0</v>
      </c>
      <c r="BZ63" s="179">
        <f t="shared" si="9"/>
        <v>468</v>
      </c>
      <c r="CA63" s="178">
        <f t="shared" si="10"/>
        <v>432</v>
      </c>
      <c r="CB63" s="179">
        <f t="shared" si="11"/>
        <v>0</v>
      </c>
      <c r="CC63" s="178">
        <f t="shared" si="12"/>
        <v>0</v>
      </c>
      <c r="CD63" s="179">
        <f t="shared" si="13"/>
        <v>0</v>
      </c>
      <c r="CE63" s="178">
        <f t="shared" si="14"/>
        <v>432</v>
      </c>
      <c r="CF63" s="177">
        <f t="shared" si="15"/>
        <v>0</v>
      </c>
      <c r="CG63" s="178">
        <f t="shared" si="16"/>
        <v>0</v>
      </c>
      <c r="CH63" s="179">
        <f t="shared" si="17"/>
        <v>0</v>
      </c>
      <c r="CI63" s="178">
        <f t="shared" si="18"/>
        <v>0</v>
      </c>
      <c r="CJ63" s="179">
        <f t="shared" si="19"/>
        <v>0</v>
      </c>
      <c r="CK63" s="178">
        <f t="shared" si="20"/>
        <v>0</v>
      </c>
      <c r="CL63" s="179">
        <f t="shared" si="21"/>
        <v>4347.8162393162393</v>
      </c>
      <c r="CM63" s="178">
        <f t="shared" si="22"/>
        <v>4696.0671296296296</v>
      </c>
      <c r="CN63" s="179">
        <f t="shared" si="23"/>
        <v>0</v>
      </c>
      <c r="CO63" s="178">
        <f t="shared" si="24"/>
        <v>0</v>
      </c>
      <c r="CP63" s="179">
        <f t="shared" si="25"/>
        <v>0</v>
      </c>
      <c r="CQ63" s="178">
        <f t="shared" si="26"/>
        <v>0</v>
      </c>
      <c r="CR63" s="177">
        <f t="shared" si="27"/>
        <v>0</v>
      </c>
      <c r="CS63" s="178">
        <f t="shared" si="28"/>
        <v>0</v>
      </c>
      <c r="CT63" s="179">
        <f t="shared" si="29"/>
        <v>0</v>
      </c>
      <c r="CU63" s="178">
        <f t="shared" si="30"/>
        <v>0</v>
      </c>
      <c r="CV63" s="179">
        <f t="shared" si="31"/>
        <v>0</v>
      </c>
      <c r="CW63" s="178">
        <f t="shared" si="32"/>
        <v>0</v>
      </c>
      <c r="CX63" s="179">
        <f t="shared" si="33"/>
        <v>39130.346153846156</v>
      </c>
      <c r="CY63" s="178">
        <f t="shared" si="34"/>
        <v>42264.604166666664</v>
      </c>
      <c r="CZ63" s="179">
        <f t="shared" si="35"/>
        <v>0</v>
      </c>
      <c r="DA63" s="178">
        <f t="shared" si="36"/>
        <v>0</v>
      </c>
      <c r="DB63" s="179">
        <f t="shared" si="37"/>
        <v>0</v>
      </c>
      <c r="DC63" s="178">
        <f t="shared" si="38"/>
        <v>0</v>
      </c>
      <c r="DD63" s="179">
        <f t="shared" si="39"/>
        <v>39130.346153846156</v>
      </c>
      <c r="DE63" s="178">
        <f t="shared" si="40"/>
        <v>21132.302083333332</v>
      </c>
      <c r="DF63" s="177">
        <f t="shared" si="41"/>
        <v>0</v>
      </c>
      <c r="DG63" s="178">
        <f t="shared" si="42"/>
        <v>0</v>
      </c>
      <c r="DH63" s="179">
        <f t="shared" si="43"/>
        <v>0</v>
      </c>
      <c r="DI63" s="178">
        <f t="shared" si="44"/>
        <v>0</v>
      </c>
      <c r="DJ63" s="179">
        <f t="shared" si="45"/>
        <v>0</v>
      </c>
      <c r="DK63" s="178">
        <f t="shared" si="46"/>
        <v>0</v>
      </c>
      <c r="DL63" s="179">
        <f t="shared" si="47"/>
        <v>45</v>
      </c>
      <c r="DM63" s="178">
        <f t="shared" si="48"/>
        <v>45</v>
      </c>
      <c r="DN63" s="179">
        <f t="shared" si="49"/>
        <v>0</v>
      </c>
      <c r="DO63" s="178">
        <f t="shared" si="50"/>
        <v>0</v>
      </c>
      <c r="DP63" s="179">
        <f t="shared" si="51"/>
        <v>0</v>
      </c>
      <c r="DQ63" s="178">
        <f t="shared" si="52"/>
        <v>45</v>
      </c>
      <c r="DR63" s="179">
        <f t="shared" si="53"/>
        <v>45</v>
      </c>
      <c r="DS63" s="178">
        <f t="shared" si="54"/>
        <v>90</v>
      </c>
      <c r="DT63" s="177">
        <f t="shared" si="55"/>
        <v>0</v>
      </c>
      <c r="DU63" s="178">
        <f t="shared" si="56"/>
        <v>0</v>
      </c>
      <c r="DV63" s="179">
        <f t="shared" si="57"/>
        <v>0</v>
      </c>
      <c r="DW63" s="178">
        <f t="shared" si="58"/>
        <v>0</v>
      </c>
      <c r="DX63" s="179">
        <f t="shared" si="59"/>
        <v>0</v>
      </c>
      <c r="DY63" s="178">
        <f t="shared" si="60"/>
        <v>0</v>
      </c>
      <c r="DZ63" s="179">
        <f t="shared" si="61"/>
        <v>1760865.576923077</v>
      </c>
      <c r="EA63" s="178">
        <f t="shared" si="62"/>
        <v>1901907.1875</v>
      </c>
      <c r="EB63" s="179">
        <f t="shared" si="63"/>
        <v>0</v>
      </c>
      <c r="EC63" s="178">
        <f t="shared" si="64"/>
        <v>0</v>
      </c>
      <c r="ED63" s="179">
        <f t="shared" si="65"/>
        <v>0</v>
      </c>
      <c r="EE63" s="178">
        <f t="shared" si="66"/>
        <v>0</v>
      </c>
      <c r="EF63" s="179">
        <f t="shared" si="67"/>
        <v>1760865.576923077</v>
      </c>
      <c r="EG63" s="178">
        <f t="shared" si="68"/>
        <v>1901907.1875</v>
      </c>
    </row>
    <row r="64" spans="1:137" s="90" customFormat="1" ht="15" customHeight="1">
      <c r="A64" s="180" t="s">
        <v>176</v>
      </c>
      <c r="B64" s="181" t="s">
        <v>193</v>
      </c>
      <c r="C64" s="182"/>
      <c r="D64" s="183">
        <v>420538</v>
      </c>
      <c r="E64" s="183">
        <v>10</v>
      </c>
      <c r="F64" s="184"/>
      <c r="G64" s="185"/>
      <c r="H64" s="184">
        <v>0</v>
      </c>
      <c r="I64" s="185"/>
      <c r="J64" s="184"/>
      <c r="K64" s="185"/>
      <c r="L64" s="88"/>
      <c r="M64" s="185"/>
      <c r="N64" s="87">
        <v>0</v>
      </c>
      <c r="O64" s="184"/>
      <c r="P64" s="185"/>
      <c r="Q64" s="184">
        <v>0</v>
      </c>
      <c r="R64" s="185"/>
      <c r="S64" s="88"/>
      <c r="T64" s="185"/>
      <c r="U64" s="88"/>
      <c r="V64" s="185"/>
      <c r="W64" s="87">
        <v>0</v>
      </c>
      <c r="X64" s="184"/>
      <c r="Y64" s="185">
        <v>5</v>
      </c>
      <c r="Z64" s="186">
        <v>34</v>
      </c>
      <c r="AA64" s="185"/>
      <c r="AB64" s="88"/>
      <c r="AC64" s="185"/>
      <c r="AD64" s="184"/>
      <c r="AE64" s="185"/>
      <c r="AF64" s="187">
        <v>8</v>
      </c>
      <c r="AG64" s="184"/>
      <c r="AH64" s="185">
        <v>34</v>
      </c>
      <c r="AI64" s="186">
        <v>0</v>
      </c>
      <c r="AJ64" s="185">
        <v>5</v>
      </c>
      <c r="AK64" s="186"/>
      <c r="AL64" s="185"/>
      <c r="AM64" s="184"/>
      <c r="AN64" s="185"/>
      <c r="AO64" s="87">
        <v>0</v>
      </c>
      <c r="AP64" s="184"/>
      <c r="AQ64" s="185"/>
      <c r="AR64" s="88"/>
      <c r="AS64" s="185"/>
      <c r="AT64" s="88"/>
      <c r="AU64" s="185"/>
      <c r="AV64" s="88"/>
      <c r="AW64" s="185"/>
      <c r="AX64" s="88"/>
      <c r="AY64" s="88"/>
      <c r="AZ64" s="185"/>
      <c r="BA64" s="184">
        <v>0</v>
      </c>
      <c r="BB64" s="185"/>
      <c r="BC64" s="184"/>
      <c r="BD64" s="185"/>
      <c r="BE64" s="184"/>
      <c r="BF64" s="185"/>
      <c r="BG64" s="184">
        <v>0</v>
      </c>
      <c r="BH64" s="188"/>
      <c r="BI64" s="184"/>
      <c r="BJ64" s="185"/>
      <c r="BK64" s="184"/>
      <c r="BL64" s="185">
        <v>265155</v>
      </c>
      <c r="BM64" s="186">
        <v>2168209</v>
      </c>
      <c r="BN64" s="185">
        <v>1711242</v>
      </c>
      <c r="BO64" s="186"/>
      <c r="BP64" s="185"/>
      <c r="BQ64" s="88"/>
      <c r="BR64" s="185"/>
      <c r="BS64" s="184"/>
      <c r="BT64" s="177">
        <f t="shared" si="3"/>
        <v>0</v>
      </c>
      <c r="BU64" s="178">
        <f t="shared" si="4"/>
        <v>0</v>
      </c>
      <c r="BV64" s="179">
        <f t="shared" si="5"/>
        <v>0</v>
      </c>
      <c r="BW64" s="178">
        <f t="shared" si="6"/>
        <v>0</v>
      </c>
      <c r="BX64" s="179">
        <f t="shared" si="7"/>
        <v>45</v>
      </c>
      <c r="BY64" s="178">
        <f t="shared" si="8"/>
        <v>402</v>
      </c>
      <c r="BZ64" s="179">
        <f t="shared" si="9"/>
        <v>356</v>
      </c>
      <c r="CA64" s="178">
        <f t="shared" si="10"/>
        <v>0</v>
      </c>
      <c r="CB64" s="179">
        <f t="shared" si="11"/>
        <v>0</v>
      </c>
      <c r="CC64" s="178">
        <f t="shared" si="12"/>
        <v>0</v>
      </c>
      <c r="CD64" s="179">
        <f t="shared" si="13"/>
        <v>0</v>
      </c>
      <c r="CE64" s="178">
        <f t="shared" si="14"/>
        <v>0</v>
      </c>
      <c r="CF64" s="177">
        <f t="shared" si="15"/>
        <v>0</v>
      </c>
      <c r="CG64" s="178">
        <f t="shared" si="16"/>
        <v>0</v>
      </c>
      <c r="CH64" s="179">
        <f t="shared" si="17"/>
        <v>0</v>
      </c>
      <c r="CI64" s="178">
        <f t="shared" si="18"/>
        <v>0</v>
      </c>
      <c r="CJ64" s="179">
        <f t="shared" si="19"/>
        <v>5892.333333333333</v>
      </c>
      <c r="CK64" s="178">
        <f t="shared" si="20"/>
        <v>5393.5547263681592</v>
      </c>
      <c r="CL64" s="179">
        <f t="shared" si="21"/>
        <v>4806.8595505617977</v>
      </c>
      <c r="CM64" s="178">
        <f t="shared" si="22"/>
        <v>0</v>
      </c>
      <c r="CN64" s="179">
        <f t="shared" si="23"/>
        <v>0</v>
      </c>
      <c r="CO64" s="178">
        <f t="shared" si="24"/>
        <v>0</v>
      </c>
      <c r="CP64" s="179">
        <f t="shared" si="25"/>
        <v>0</v>
      </c>
      <c r="CQ64" s="178">
        <f t="shared" si="26"/>
        <v>0</v>
      </c>
      <c r="CR64" s="177">
        <f t="shared" si="27"/>
        <v>0</v>
      </c>
      <c r="CS64" s="178">
        <f t="shared" si="28"/>
        <v>0</v>
      </c>
      <c r="CT64" s="179">
        <f t="shared" si="29"/>
        <v>0</v>
      </c>
      <c r="CU64" s="178">
        <f t="shared" si="30"/>
        <v>0</v>
      </c>
      <c r="CV64" s="179">
        <f t="shared" si="31"/>
        <v>53031</v>
      </c>
      <c r="CW64" s="178">
        <f t="shared" si="32"/>
        <v>48541.992537313432</v>
      </c>
      <c r="CX64" s="179">
        <f t="shared" si="33"/>
        <v>43261.735955056181</v>
      </c>
      <c r="CY64" s="178">
        <f t="shared" si="34"/>
        <v>0</v>
      </c>
      <c r="CZ64" s="179">
        <f t="shared" si="35"/>
        <v>0</v>
      </c>
      <c r="DA64" s="178">
        <f t="shared" si="36"/>
        <v>0</v>
      </c>
      <c r="DB64" s="179">
        <f t="shared" si="37"/>
        <v>0</v>
      </c>
      <c r="DC64" s="178">
        <f t="shared" si="38"/>
        <v>0</v>
      </c>
      <c r="DD64" s="179">
        <f t="shared" si="39"/>
        <v>44371.879596527069</v>
      </c>
      <c r="DE64" s="178">
        <f t="shared" si="40"/>
        <v>48541.992537313432</v>
      </c>
      <c r="DF64" s="177">
        <f t="shared" si="41"/>
        <v>0</v>
      </c>
      <c r="DG64" s="178">
        <f t="shared" si="42"/>
        <v>0</v>
      </c>
      <c r="DH64" s="179">
        <f t="shared" si="43"/>
        <v>0</v>
      </c>
      <c r="DI64" s="178">
        <f t="shared" si="44"/>
        <v>0</v>
      </c>
      <c r="DJ64" s="179">
        <f t="shared" si="45"/>
        <v>5</v>
      </c>
      <c r="DK64" s="178">
        <f t="shared" si="46"/>
        <v>42</v>
      </c>
      <c r="DL64" s="179">
        <f t="shared" si="47"/>
        <v>39</v>
      </c>
      <c r="DM64" s="178">
        <f t="shared" si="48"/>
        <v>0</v>
      </c>
      <c r="DN64" s="179">
        <f t="shared" si="49"/>
        <v>0</v>
      </c>
      <c r="DO64" s="178">
        <f t="shared" si="50"/>
        <v>0</v>
      </c>
      <c r="DP64" s="179">
        <f t="shared" si="51"/>
        <v>0</v>
      </c>
      <c r="DQ64" s="178">
        <f t="shared" si="52"/>
        <v>0</v>
      </c>
      <c r="DR64" s="179">
        <f t="shared" si="53"/>
        <v>44</v>
      </c>
      <c r="DS64" s="178">
        <f t="shared" si="54"/>
        <v>42</v>
      </c>
      <c r="DT64" s="177">
        <f t="shared" si="55"/>
        <v>0</v>
      </c>
      <c r="DU64" s="178">
        <f t="shared" si="56"/>
        <v>0</v>
      </c>
      <c r="DV64" s="179">
        <f t="shared" si="57"/>
        <v>0</v>
      </c>
      <c r="DW64" s="178">
        <f t="shared" si="58"/>
        <v>0</v>
      </c>
      <c r="DX64" s="179">
        <f t="shared" si="59"/>
        <v>265155</v>
      </c>
      <c r="DY64" s="178">
        <f t="shared" si="60"/>
        <v>2038763.686567164</v>
      </c>
      <c r="DZ64" s="179">
        <f t="shared" si="61"/>
        <v>1687207.702247191</v>
      </c>
      <c r="EA64" s="178">
        <f t="shared" si="62"/>
        <v>0</v>
      </c>
      <c r="EB64" s="179">
        <f t="shared" si="63"/>
        <v>0</v>
      </c>
      <c r="EC64" s="178">
        <f t="shared" si="64"/>
        <v>0</v>
      </c>
      <c r="ED64" s="179">
        <f t="shared" si="65"/>
        <v>0</v>
      </c>
      <c r="EE64" s="178">
        <f t="shared" si="66"/>
        <v>0</v>
      </c>
      <c r="EF64" s="179">
        <f t="shared" si="67"/>
        <v>1952362.702247191</v>
      </c>
      <c r="EG64" s="178">
        <f t="shared" si="68"/>
        <v>2038763.686567164</v>
      </c>
    </row>
    <row r="65" spans="1:137" s="90" customFormat="1" ht="15" customHeight="1">
      <c r="A65" s="180" t="s">
        <v>176</v>
      </c>
      <c r="B65" s="181" t="s">
        <v>194</v>
      </c>
      <c r="C65" s="182"/>
      <c r="D65" s="183">
        <v>440402</v>
      </c>
      <c r="E65" s="183">
        <v>10</v>
      </c>
      <c r="F65" s="184"/>
      <c r="G65" s="185"/>
      <c r="H65" s="186">
        <v>1</v>
      </c>
      <c r="I65" s="185"/>
      <c r="J65" s="184"/>
      <c r="K65" s="185"/>
      <c r="L65" s="88"/>
      <c r="M65" s="185"/>
      <c r="N65" s="187">
        <v>1</v>
      </c>
      <c r="O65" s="184"/>
      <c r="P65" s="185"/>
      <c r="Q65" s="186">
        <v>6</v>
      </c>
      <c r="R65" s="185"/>
      <c r="S65" s="88"/>
      <c r="T65" s="185"/>
      <c r="U65" s="88"/>
      <c r="V65" s="185"/>
      <c r="W65" s="187">
        <v>4</v>
      </c>
      <c r="X65" s="184"/>
      <c r="Y65" s="185">
        <v>30</v>
      </c>
      <c r="Z65" s="186">
        <v>36</v>
      </c>
      <c r="AA65" s="185"/>
      <c r="AB65" s="88"/>
      <c r="AC65" s="185"/>
      <c r="AD65" s="184"/>
      <c r="AE65" s="185">
        <v>2</v>
      </c>
      <c r="AF65" s="187">
        <v>7</v>
      </c>
      <c r="AG65" s="184"/>
      <c r="AH65" s="185">
        <v>3</v>
      </c>
      <c r="AI65" s="186">
        <v>23</v>
      </c>
      <c r="AJ65" s="185">
        <v>14</v>
      </c>
      <c r="AK65" s="186"/>
      <c r="AL65" s="185"/>
      <c r="AM65" s="184"/>
      <c r="AN65" s="185">
        <v>19</v>
      </c>
      <c r="AO65" s="187">
        <v>20</v>
      </c>
      <c r="AP65" s="184"/>
      <c r="AQ65" s="185"/>
      <c r="AR65" s="88"/>
      <c r="AS65" s="185"/>
      <c r="AT65" s="88"/>
      <c r="AU65" s="185"/>
      <c r="AV65" s="88"/>
      <c r="AW65" s="185"/>
      <c r="AX65" s="88"/>
      <c r="AY65" s="88"/>
      <c r="AZ65" s="185"/>
      <c r="BA65" s="184">
        <v>0</v>
      </c>
      <c r="BB65" s="185"/>
      <c r="BC65" s="184"/>
      <c r="BD65" s="185"/>
      <c r="BE65" s="184"/>
      <c r="BF65" s="185"/>
      <c r="BG65" s="184">
        <v>0</v>
      </c>
      <c r="BH65" s="188"/>
      <c r="BI65" s="186">
        <v>129888</v>
      </c>
      <c r="BJ65" s="185"/>
      <c r="BK65" s="186">
        <v>545981</v>
      </c>
      <c r="BL65" s="185">
        <v>1418197</v>
      </c>
      <c r="BM65" s="186">
        <v>2577907</v>
      </c>
      <c r="BN65" s="185">
        <v>1710574</v>
      </c>
      <c r="BO65" s="186">
        <v>2234852</v>
      </c>
      <c r="BP65" s="185"/>
      <c r="BQ65" s="88"/>
      <c r="BR65" s="185"/>
      <c r="BS65" s="184"/>
      <c r="BT65" s="177">
        <f t="shared" si="3"/>
        <v>0</v>
      </c>
      <c r="BU65" s="178">
        <f t="shared" si="4"/>
        <v>21</v>
      </c>
      <c r="BV65" s="179">
        <f t="shared" si="5"/>
        <v>0</v>
      </c>
      <c r="BW65" s="178">
        <f t="shared" si="6"/>
        <v>102</v>
      </c>
      <c r="BX65" s="179">
        <f t="shared" si="7"/>
        <v>294</v>
      </c>
      <c r="BY65" s="178">
        <f t="shared" si="8"/>
        <v>408</v>
      </c>
      <c r="BZ65" s="179">
        <f t="shared" si="9"/>
        <v>395</v>
      </c>
      <c r="CA65" s="178">
        <f t="shared" si="10"/>
        <v>447</v>
      </c>
      <c r="CB65" s="179">
        <f t="shared" si="11"/>
        <v>0</v>
      </c>
      <c r="CC65" s="178">
        <f t="shared" si="12"/>
        <v>0</v>
      </c>
      <c r="CD65" s="179">
        <f t="shared" si="13"/>
        <v>0</v>
      </c>
      <c r="CE65" s="178">
        <f t="shared" si="14"/>
        <v>0</v>
      </c>
      <c r="CF65" s="177">
        <f t="shared" si="15"/>
        <v>0</v>
      </c>
      <c r="CG65" s="178">
        <f t="shared" si="16"/>
        <v>6185.1428571428569</v>
      </c>
      <c r="CH65" s="179">
        <f t="shared" si="17"/>
        <v>0</v>
      </c>
      <c r="CI65" s="178">
        <f t="shared" si="18"/>
        <v>5352.7549019607841</v>
      </c>
      <c r="CJ65" s="179">
        <f t="shared" si="19"/>
        <v>4823.7993197278911</v>
      </c>
      <c r="CK65" s="178">
        <f t="shared" si="20"/>
        <v>6318.3995098039213</v>
      </c>
      <c r="CL65" s="179">
        <f t="shared" si="21"/>
        <v>4330.567088607595</v>
      </c>
      <c r="CM65" s="178">
        <f t="shared" si="22"/>
        <v>4999.6689038031318</v>
      </c>
      <c r="CN65" s="179">
        <f t="shared" si="23"/>
        <v>0</v>
      </c>
      <c r="CO65" s="178">
        <f t="shared" si="24"/>
        <v>0</v>
      </c>
      <c r="CP65" s="179">
        <f t="shared" si="25"/>
        <v>0</v>
      </c>
      <c r="CQ65" s="178">
        <f t="shared" si="26"/>
        <v>0</v>
      </c>
      <c r="CR65" s="177">
        <f t="shared" si="27"/>
        <v>0</v>
      </c>
      <c r="CS65" s="178">
        <f t="shared" si="28"/>
        <v>55666.28571428571</v>
      </c>
      <c r="CT65" s="179">
        <f t="shared" si="29"/>
        <v>0</v>
      </c>
      <c r="CU65" s="178">
        <f t="shared" si="30"/>
        <v>48174.794117647056</v>
      </c>
      <c r="CV65" s="179">
        <f t="shared" si="31"/>
        <v>43414.193877551021</v>
      </c>
      <c r="CW65" s="178">
        <f t="shared" si="32"/>
        <v>56865.595588235294</v>
      </c>
      <c r="CX65" s="179">
        <f t="shared" si="33"/>
        <v>38975.103797468357</v>
      </c>
      <c r="CY65" s="178">
        <f t="shared" si="34"/>
        <v>44997.020134228187</v>
      </c>
      <c r="CZ65" s="179">
        <f t="shared" si="35"/>
        <v>0</v>
      </c>
      <c r="DA65" s="178">
        <f t="shared" si="36"/>
        <v>0</v>
      </c>
      <c r="DB65" s="179">
        <f t="shared" si="37"/>
        <v>0</v>
      </c>
      <c r="DC65" s="178">
        <f t="shared" si="38"/>
        <v>0</v>
      </c>
      <c r="DD65" s="179">
        <f t="shared" si="39"/>
        <v>41064.087364566083</v>
      </c>
      <c r="DE65" s="178">
        <f t="shared" si="40"/>
        <v>50746.663149703796</v>
      </c>
      <c r="DF65" s="177">
        <f t="shared" si="41"/>
        <v>0</v>
      </c>
      <c r="DG65" s="178">
        <f t="shared" si="42"/>
        <v>2</v>
      </c>
      <c r="DH65" s="179">
        <f t="shared" si="43"/>
        <v>0</v>
      </c>
      <c r="DI65" s="178">
        <f t="shared" si="44"/>
        <v>10</v>
      </c>
      <c r="DJ65" s="179">
        <f t="shared" si="45"/>
        <v>32</v>
      </c>
      <c r="DK65" s="178">
        <f t="shared" si="46"/>
        <v>43</v>
      </c>
      <c r="DL65" s="179">
        <f t="shared" si="47"/>
        <v>36</v>
      </c>
      <c r="DM65" s="178">
        <f t="shared" si="48"/>
        <v>43</v>
      </c>
      <c r="DN65" s="179">
        <f t="shared" si="49"/>
        <v>0</v>
      </c>
      <c r="DO65" s="178">
        <f t="shared" si="50"/>
        <v>0</v>
      </c>
      <c r="DP65" s="179">
        <f t="shared" si="51"/>
        <v>0</v>
      </c>
      <c r="DQ65" s="178">
        <f t="shared" si="52"/>
        <v>0</v>
      </c>
      <c r="DR65" s="179">
        <f t="shared" si="53"/>
        <v>68</v>
      </c>
      <c r="DS65" s="178">
        <f t="shared" si="54"/>
        <v>98</v>
      </c>
      <c r="DT65" s="177">
        <f t="shared" si="55"/>
        <v>0</v>
      </c>
      <c r="DU65" s="178">
        <f t="shared" si="56"/>
        <v>111332.57142857142</v>
      </c>
      <c r="DV65" s="179">
        <f t="shared" si="57"/>
        <v>0</v>
      </c>
      <c r="DW65" s="178">
        <f t="shared" si="58"/>
        <v>481747.94117647054</v>
      </c>
      <c r="DX65" s="179">
        <f t="shared" si="59"/>
        <v>1389254.2040816327</v>
      </c>
      <c r="DY65" s="178">
        <f t="shared" si="60"/>
        <v>2445220.6102941176</v>
      </c>
      <c r="DZ65" s="179">
        <f t="shared" si="61"/>
        <v>1403103.7367088608</v>
      </c>
      <c r="EA65" s="178">
        <f t="shared" si="62"/>
        <v>1934871.8657718122</v>
      </c>
      <c r="EB65" s="179">
        <f t="shared" si="63"/>
        <v>0</v>
      </c>
      <c r="EC65" s="178">
        <f t="shared" si="64"/>
        <v>0</v>
      </c>
      <c r="ED65" s="179">
        <f t="shared" si="65"/>
        <v>0</v>
      </c>
      <c r="EE65" s="178">
        <f t="shared" si="66"/>
        <v>0</v>
      </c>
      <c r="EF65" s="179">
        <f t="shared" si="67"/>
        <v>2792357.9407904935</v>
      </c>
      <c r="EG65" s="178">
        <f t="shared" si="68"/>
        <v>4973172.9886709722</v>
      </c>
    </row>
    <row r="66" spans="1:137" s="90" customFormat="1" ht="15" customHeight="1">
      <c r="A66" s="195" t="s">
        <v>176</v>
      </c>
      <c r="B66" s="181" t="s">
        <v>195</v>
      </c>
      <c r="C66" s="182"/>
      <c r="D66" s="183">
        <v>106625</v>
      </c>
      <c r="E66" s="183">
        <v>10</v>
      </c>
      <c r="F66" s="184"/>
      <c r="G66" s="185"/>
      <c r="H66" s="184">
        <v>0</v>
      </c>
      <c r="I66" s="185"/>
      <c r="J66" s="184"/>
      <c r="K66" s="185"/>
      <c r="L66" s="88"/>
      <c r="M66" s="185"/>
      <c r="N66" s="87">
        <v>0</v>
      </c>
      <c r="O66" s="184"/>
      <c r="P66" s="185"/>
      <c r="Q66" s="184">
        <v>0</v>
      </c>
      <c r="R66" s="185"/>
      <c r="S66" s="88"/>
      <c r="T66" s="185"/>
      <c r="U66" s="88"/>
      <c r="V66" s="185"/>
      <c r="W66" s="87">
        <v>0</v>
      </c>
      <c r="X66" s="184"/>
      <c r="Y66" s="185"/>
      <c r="Z66" s="184">
        <v>0</v>
      </c>
      <c r="AA66" s="185"/>
      <c r="AB66" s="88"/>
      <c r="AC66" s="185"/>
      <c r="AD66" s="184"/>
      <c r="AE66" s="185"/>
      <c r="AF66" s="87">
        <v>0</v>
      </c>
      <c r="AG66" s="184"/>
      <c r="AH66" s="185"/>
      <c r="AI66" s="184">
        <v>0</v>
      </c>
      <c r="AJ66" s="185"/>
      <c r="AK66" s="184"/>
      <c r="AL66" s="185"/>
      <c r="AM66" s="184"/>
      <c r="AN66" s="185"/>
      <c r="AO66" s="87">
        <v>0</v>
      </c>
      <c r="AP66" s="184"/>
      <c r="AQ66" s="185"/>
      <c r="AR66" s="88"/>
      <c r="AS66" s="185"/>
      <c r="AT66" s="88"/>
      <c r="AU66" s="185"/>
      <c r="AV66" s="88"/>
      <c r="AW66" s="185"/>
      <c r="AX66" s="88"/>
      <c r="AY66" s="88"/>
      <c r="AZ66" s="185">
        <v>57</v>
      </c>
      <c r="BA66" s="186">
        <v>61</v>
      </c>
      <c r="BB66" s="185">
        <v>8</v>
      </c>
      <c r="BC66" s="186"/>
      <c r="BD66" s="185">
        <v>1</v>
      </c>
      <c r="BE66" s="186"/>
      <c r="BF66" s="185">
        <v>9</v>
      </c>
      <c r="BG66" s="186">
        <v>6</v>
      </c>
      <c r="BH66" s="188"/>
      <c r="BI66" s="184"/>
      <c r="BJ66" s="185"/>
      <c r="BK66" s="184"/>
      <c r="BL66" s="185"/>
      <c r="BM66" s="184"/>
      <c r="BN66" s="185"/>
      <c r="BO66" s="184"/>
      <c r="BP66" s="185"/>
      <c r="BQ66" s="88"/>
      <c r="BR66" s="185">
        <v>3478672</v>
      </c>
      <c r="BS66" s="186">
        <v>3241635</v>
      </c>
      <c r="BT66" s="177">
        <f t="shared" si="3"/>
        <v>0</v>
      </c>
      <c r="BU66" s="178">
        <f t="shared" si="4"/>
        <v>0</v>
      </c>
      <c r="BV66" s="179">
        <f t="shared" si="5"/>
        <v>0</v>
      </c>
      <c r="BW66" s="178">
        <f t="shared" si="6"/>
        <v>0</v>
      </c>
      <c r="BX66" s="179">
        <f t="shared" si="7"/>
        <v>0</v>
      </c>
      <c r="BY66" s="178">
        <f t="shared" si="8"/>
        <v>0</v>
      </c>
      <c r="BZ66" s="179">
        <f t="shared" si="9"/>
        <v>0</v>
      </c>
      <c r="CA66" s="178">
        <f t="shared" si="10"/>
        <v>0</v>
      </c>
      <c r="CB66" s="179">
        <f t="shared" si="11"/>
        <v>0</v>
      </c>
      <c r="CC66" s="178">
        <f t="shared" si="12"/>
        <v>0</v>
      </c>
      <c r="CD66" s="179">
        <f t="shared" si="13"/>
        <v>712</v>
      </c>
      <c r="CE66" s="178">
        <f t="shared" si="14"/>
        <v>621</v>
      </c>
      <c r="CF66" s="177">
        <f t="shared" si="15"/>
        <v>0</v>
      </c>
      <c r="CG66" s="178">
        <f t="shared" si="16"/>
        <v>0</v>
      </c>
      <c r="CH66" s="179">
        <f t="shared" si="17"/>
        <v>0</v>
      </c>
      <c r="CI66" s="178">
        <f t="shared" si="18"/>
        <v>0</v>
      </c>
      <c r="CJ66" s="179">
        <f t="shared" si="19"/>
        <v>0</v>
      </c>
      <c r="CK66" s="178">
        <f t="shared" si="20"/>
        <v>0</v>
      </c>
      <c r="CL66" s="179">
        <f t="shared" si="21"/>
        <v>0</v>
      </c>
      <c r="CM66" s="178">
        <f t="shared" si="22"/>
        <v>0</v>
      </c>
      <c r="CN66" s="179">
        <f t="shared" si="23"/>
        <v>0</v>
      </c>
      <c r="CO66" s="178">
        <f t="shared" si="24"/>
        <v>0</v>
      </c>
      <c r="CP66" s="179">
        <f t="shared" si="25"/>
        <v>4885.7752808988762</v>
      </c>
      <c r="CQ66" s="178">
        <f t="shared" si="26"/>
        <v>5220.0241545893723</v>
      </c>
      <c r="CR66" s="177">
        <f t="shared" si="27"/>
        <v>0</v>
      </c>
      <c r="CS66" s="178">
        <f t="shared" si="28"/>
        <v>0</v>
      </c>
      <c r="CT66" s="179">
        <f t="shared" si="29"/>
        <v>0</v>
      </c>
      <c r="CU66" s="178">
        <f t="shared" si="30"/>
        <v>0</v>
      </c>
      <c r="CV66" s="179">
        <f t="shared" si="31"/>
        <v>0</v>
      </c>
      <c r="CW66" s="178">
        <f t="shared" si="32"/>
        <v>0</v>
      </c>
      <c r="CX66" s="179">
        <f t="shared" si="33"/>
        <v>0</v>
      </c>
      <c r="CY66" s="178">
        <f t="shared" si="34"/>
        <v>0</v>
      </c>
      <c r="CZ66" s="179">
        <f t="shared" si="35"/>
        <v>0</v>
      </c>
      <c r="DA66" s="178">
        <f t="shared" si="36"/>
        <v>0</v>
      </c>
      <c r="DB66" s="179">
        <f t="shared" si="37"/>
        <v>43971.977528089883</v>
      </c>
      <c r="DC66" s="178">
        <f t="shared" si="38"/>
        <v>46980.217391304352</v>
      </c>
      <c r="DD66" s="179">
        <f t="shared" si="39"/>
        <v>43971.977528089883</v>
      </c>
      <c r="DE66" s="178">
        <f t="shared" si="40"/>
        <v>46980.217391304352</v>
      </c>
      <c r="DF66" s="177">
        <f t="shared" si="41"/>
        <v>0</v>
      </c>
      <c r="DG66" s="178">
        <f t="shared" si="42"/>
        <v>0</v>
      </c>
      <c r="DH66" s="179">
        <f t="shared" si="43"/>
        <v>0</v>
      </c>
      <c r="DI66" s="178">
        <f t="shared" si="44"/>
        <v>0</v>
      </c>
      <c r="DJ66" s="179">
        <f t="shared" si="45"/>
        <v>0</v>
      </c>
      <c r="DK66" s="178">
        <f t="shared" si="46"/>
        <v>0</v>
      </c>
      <c r="DL66" s="179">
        <f t="shared" si="47"/>
        <v>0</v>
      </c>
      <c r="DM66" s="178">
        <f t="shared" si="48"/>
        <v>0</v>
      </c>
      <c r="DN66" s="179">
        <f t="shared" si="49"/>
        <v>0</v>
      </c>
      <c r="DO66" s="178">
        <f t="shared" si="50"/>
        <v>0</v>
      </c>
      <c r="DP66" s="179">
        <f t="shared" si="51"/>
        <v>75</v>
      </c>
      <c r="DQ66" s="178">
        <f t="shared" si="52"/>
        <v>67</v>
      </c>
      <c r="DR66" s="179">
        <f t="shared" si="53"/>
        <v>75</v>
      </c>
      <c r="DS66" s="178">
        <f t="shared" si="54"/>
        <v>67</v>
      </c>
      <c r="DT66" s="177">
        <f t="shared" si="55"/>
        <v>0</v>
      </c>
      <c r="DU66" s="178">
        <f t="shared" si="56"/>
        <v>0</v>
      </c>
      <c r="DV66" s="179">
        <f t="shared" si="57"/>
        <v>0</v>
      </c>
      <c r="DW66" s="178">
        <f t="shared" si="58"/>
        <v>0</v>
      </c>
      <c r="DX66" s="179">
        <f t="shared" si="59"/>
        <v>0</v>
      </c>
      <c r="DY66" s="178">
        <f t="shared" si="60"/>
        <v>0</v>
      </c>
      <c r="DZ66" s="179">
        <f t="shared" si="61"/>
        <v>0</v>
      </c>
      <c r="EA66" s="178">
        <f t="shared" si="62"/>
        <v>0</v>
      </c>
      <c r="EB66" s="179">
        <f t="shared" si="63"/>
        <v>0</v>
      </c>
      <c r="EC66" s="178">
        <f t="shared" si="64"/>
        <v>0</v>
      </c>
      <c r="ED66" s="179">
        <f t="shared" si="65"/>
        <v>3297898.3146067411</v>
      </c>
      <c r="EE66" s="178">
        <f t="shared" si="66"/>
        <v>3147674.5652173916</v>
      </c>
      <c r="EF66" s="179">
        <f t="shared" si="67"/>
        <v>3297898.3146067411</v>
      </c>
      <c r="EG66" s="178">
        <f t="shared" si="68"/>
        <v>3147674.5652173916</v>
      </c>
    </row>
    <row r="67" spans="1:137" s="90" customFormat="1" ht="15" customHeight="1">
      <c r="A67" s="195" t="s">
        <v>176</v>
      </c>
      <c r="B67" s="181" t="s">
        <v>196</v>
      </c>
      <c r="C67" s="189"/>
      <c r="D67" s="183">
        <v>107521</v>
      </c>
      <c r="E67" s="183">
        <v>10</v>
      </c>
      <c r="F67" s="184"/>
      <c r="G67" s="185"/>
      <c r="H67" s="184">
        <v>0</v>
      </c>
      <c r="I67" s="185"/>
      <c r="J67" s="184"/>
      <c r="K67" s="185"/>
      <c r="L67" s="88"/>
      <c r="M67" s="185"/>
      <c r="N67" s="87">
        <v>0</v>
      </c>
      <c r="O67" s="184"/>
      <c r="P67" s="185"/>
      <c r="Q67" s="184">
        <v>0</v>
      </c>
      <c r="R67" s="185"/>
      <c r="S67" s="88"/>
      <c r="T67" s="185"/>
      <c r="U67" s="88"/>
      <c r="V67" s="185"/>
      <c r="W67" s="87">
        <v>0</v>
      </c>
      <c r="X67" s="184"/>
      <c r="Y67" s="185"/>
      <c r="Z67" s="184">
        <v>0</v>
      </c>
      <c r="AA67" s="185"/>
      <c r="AB67" s="88"/>
      <c r="AC67" s="185"/>
      <c r="AD67" s="184"/>
      <c r="AE67" s="185"/>
      <c r="AF67" s="87">
        <v>0</v>
      </c>
      <c r="AG67" s="184"/>
      <c r="AH67" s="185">
        <v>12</v>
      </c>
      <c r="AI67" s="186">
        <v>0</v>
      </c>
      <c r="AJ67" s="185">
        <v>12</v>
      </c>
      <c r="AK67" s="186"/>
      <c r="AL67" s="185"/>
      <c r="AM67" s="184"/>
      <c r="AN67" s="185">
        <v>15</v>
      </c>
      <c r="AO67" s="187">
        <v>0</v>
      </c>
      <c r="AP67" s="184"/>
      <c r="AQ67" s="185"/>
      <c r="AR67" s="88"/>
      <c r="AS67" s="185"/>
      <c r="AT67" s="88"/>
      <c r="AU67" s="185"/>
      <c r="AV67" s="88"/>
      <c r="AW67" s="185"/>
      <c r="AX67" s="88"/>
      <c r="AY67" s="88"/>
      <c r="AZ67" s="185"/>
      <c r="BA67" s="186">
        <v>23</v>
      </c>
      <c r="BB67" s="185"/>
      <c r="BC67" s="184"/>
      <c r="BD67" s="185"/>
      <c r="BE67" s="184"/>
      <c r="BF67" s="185"/>
      <c r="BG67" s="186">
        <v>12</v>
      </c>
      <c r="BH67" s="188"/>
      <c r="BI67" s="184"/>
      <c r="BJ67" s="185"/>
      <c r="BK67" s="184"/>
      <c r="BL67" s="185"/>
      <c r="BM67" s="184"/>
      <c r="BN67" s="185">
        <v>1878758</v>
      </c>
      <c r="BO67" s="186"/>
      <c r="BP67" s="185"/>
      <c r="BQ67" s="88"/>
      <c r="BR67" s="185"/>
      <c r="BS67" s="186">
        <v>1932879</v>
      </c>
      <c r="BT67" s="177">
        <f t="shared" si="3"/>
        <v>0</v>
      </c>
      <c r="BU67" s="178">
        <f t="shared" si="4"/>
        <v>0</v>
      </c>
      <c r="BV67" s="179">
        <f t="shared" si="5"/>
        <v>0</v>
      </c>
      <c r="BW67" s="178">
        <f t="shared" si="6"/>
        <v>0</v>
      </c>
      <c r="BX67" s="179">
        <f t="shared" si="7"/>
        <v>0</v>
      </c>
      <c r="BY67" s="178">
        <f t="shared" si="8"/>
        <v>0</v>
      </c>
      <c r="BZ67" s="179">
        <f t="shared" si="9"/>
        <v>408</v>
      </c>
      <c r="CA67" s="178">
        <f t="shared" si="10"/>
        <v>0</v>
      </c>
      <c r="CB67" s="179">
        <f t="shared" si="11"/>
        <v>0</v>
      </c>
      <c r="CC67" s="178">
        <f t="shared" si="12"/>
        <v>0</v>
      </c>
      <c r="CD67" s="179">
        <f t="shared" si="13"/>
        <v>0</v>
      </c>
      <c r="CE67" s="178">
        <f t="shared" si="14"/>
        <v>351</v>
      </c>
      <c r="CF67" s="177">
        <f t="shared" si="15"/>
        <v>0</v>
      </c>
      <c r="CG67" s="178">
        <f t="shared" si="16"/>
        <v>0</v>
      </c>
      <c r="CH67" s="179">
        <f t="shared" si="17"/>
        <v>0</v>
      </c>
      <c r="CI67" s="178">
        <f t="shared" si="18"/>
        <v>0</v>
      </c>
      <c r="CJ67" s="179">
        <f t="shared" si="19"/>
        <v>0</v>
      </c>
      <c r="CK67" s="178">
        <f t="shared" si="20"/>
        <v>0</v>
      </c>
      <c r="CL67" s="179">
        <f t="shared" si="21"/>
        <v>4604.7990196078435</v>
      </c>
      <c r="CM67" s="178">
        <f t="shared" si="22"/>
        <v>0</v>
      </c>
      <c r="CN67" s="179">
        <f t="shared" si="23"/>
        <v>0</v>
      </c>
      <c r="CO67" s="178">
        <f t="shared" si="24"/>
        <v>0</v>
      </c>
      <c r="CP67" s="179">
        <f t="shared" si="25"/>
        <v>0</v>
      </c>
      <c r="CQ67" s="178">
        <f t="shared" si="26"/>
        <v>5506.7777777777774</v>
      </c>
      <c r="CR67" s="177">
        <f t="shared" si="27"/>
        <v>0</v>
      </c>
      <c r="CS67" s="178">
        <f t="shared" si="28"/>
        <v>0</v>
      </c>
      <c r="CT67" s="179">
        <f t="shared" si="29"/>
        <v>0</v>
      </c>
      <c r="CU67" s="178">
        <f t="shared" si="30"/>
        <v>0</v>
      </c>
      <c r="CV67" s="179">
        <f t="shared" si="31"/>
        <v>0</v>
      </c>
      <c r="CW67" s="178">
        <f t="shared" si="32"/>
        <v>0</v>
      </c>
      <c r="CX67" s="179">
        <f t="shared" si="33"/>
        <v>41443.191176470595</v>
      </c>
      <c r="CY67" s="178">
        <f t="shared" si="34"/>
        <v>0</v>
      </c>
      <c r="CZ67" s="179">
        <f t="shared" si="35"/>
        <v>0</v>
      </c>
      <c r="DA67" s="178">
        <f t="shared" si="36"/>
        <v>0</v>
      </c>
      <c r="DB67" s="179">
        <f t="shared" si="37"/>
        <v>0</v>
      </c>
      <c r="DC67" s="178">
        <f t="shared" si="38"/>
        <v>49561</v>
      </c>
      <c r="DD67" s="179">
        <f t="shared" si="39"/>
        <v>41443.191176470595</v>
      </c>
      <c r="DE67" s="178">
        <f t="shared" si="40"/>
        <v>49561</v>
      </c>
      <c r="DF67" s="177">
        <f t="shared" si="41"/>
        <v>0</v>
      </c>
      <c r="DG67" s="178">
        <f t="shared" si="42"/>
        <v>0</v>
      </c>
      <c r="DH67" s="179">
        <f t="shared" si="43"/>
        <v>0</v>
      </c>
      <c r="DI67" s="178">
        <f t="shared" si="44"/>
        <v>0</v>
      </c>
      <c r="DJ67" s="179">
        <f t="shared" si="45"/>
        <v>0</v>
      </c>
      <c r="DK67" s="178">
        <f t="shared" si="46"/>
        <v>0</v>
      </c>
      <c r="DL67" s="179">
        <f t="shared" si="47"/>
        <v>39</v>
      </c>
      <c r="DM67" s="178">
        <f t="shared" si="48"/>
        <v>0</v>
      </c>
      <c r="DN67" s="179">
        <f t="shared" si="49"/>
        <v>0</v>
      </c>
      <c r="DO67" s="178">
        <f t="shared" si="50"/>
        <v>0</v>
      </c>
      <c r="DP67" s="179">
        <f t="shared" si="51"/>
        <v>0</v>
      </c>
      <c r="DQ67" s="178">
        <f t="shared" si="52"/>
        <v>35</v>
      </c>
      <c r="DR67" s="179">
        <f t="shared" si="53"/>
        <v>39</v>
      </c>
      <c r="DS67" s="178">
        <f t="shared" si="54"/>
        <v>35</v>
      </c>
      <c r="DT67" s="177">
        <f t="shared" si="55"/>
        <v>0</v>
      </c>
      <c r="DU67" s="178">
        <f t="shared" si="56"/>
        <v>0</v>
      </c>
      <c r="DV67" s="179">
        <f t="shared" si="57"/>
        <v>0</v>
      </c>
      <c r="DW67" s="178">
        <f t="shared" si="58"/>
        <v>0</v>
      </c>
      <c r="DX67" s="179">
        <f t="shared" si="59"/>
        <v>0</v>
      </c>
      <c r="DY67" s="178">
        <f t="shared" si="60"/>
        <v>0</v>
      </c>
      <c r="DZ67" s="179">
        <f t="shared" si="61"/>
        <v>1616284.4558823532</v>
      </c>
      <c r="EA67" s="178">
        <f t="shared" si="62"/>
        <v>0</v>
      </c>
      <c r="EB67" s="179">
        <f t="shared" si="63"/>
        <v>0</v>
      </c>
      <c r="EC67" s="178">
        <f t="shared" si="64"/>
        <v>0</v>
      </c>
      <c r="ED67" s="179">
        <f t="shared" si="65"/>
        <v>0</v>
      </c>
      <c r="EE67" s="178">
        <f t="shared" si="66"/>
        <v>1734635</v>
      </c>
      <c r="EF67" s="179">
        <f t="shared" si="67"/>
        <v>1616284.4558823532</v>
      </c>
      <c r="EG67" s="178">
        <f t="shared" si="68"/>
        <v>1734635</v>
      </c>
    </row>
    <row r="68" spans="1:137" s="90" customFormat="1" ht="15" customHeight="1">
      <c r="A68" s="195" t="s">
        <v>176</v>
      </c>
      <c r="B68" s="181" t="s">
        <v>197</v>
      </c>
      <c r="C68" s="182"/>
      <c r="D68" s="183">
        <v>106795</v>
      </c>
      <c r="E68" s="183">
        <v>10</v>
      </c>
      <c r="F68" s="184"/>
      <c r="G68" s="185"/>
      <c r="H68" s="184">
        <v>0</v>
      </c>
      <c r="I68" s="185"/>
      <c r="J68" s="184"/>
      <c r="K68" s="185"/>
      <c r="L68" s="88"/>
      <c r="M68" s="185"/>
      <c r="N68" s="87">
        <v>0</v>
      </c>
      <c r="O68" s="184"/>
      <c r="P68" s="185"/>
      <c r="Q68" s="186">
        <v>1</v>
      </c>
      <c r="R68" s="185"/>
      <c r="S68" s="88"/>
      <c r="T68" s="185"/>
      <c r="U68" s="88"/>
      <c r="V68" s="185"/>
      <c r="W68" s="87">
        <v>0</v>
      </c>
      <c r="X68" s="184"/>
      <c r="Y68" s="185"/>
      <c r="Z68" s="184">
        <v>0</v>
      </c>
      <c r="AA68" s="185"/>
      <c r="AB68" s="88"/>
      <c r="AC68" s="185"/>
      <c r="AD68" s="184"/>
      <c r="AE68" s="185"/>
      <c r="AF68" s="87">
        <v>0</v>
      </c>
      <c r="AG68" s="184"/>
      <c r="AH68" s="185">
        <v>24</v>
      </c>
      <c r="AI68" s="186">
        <v>5</v>
      </c>
      <c r="AJ68" s="185">
        <v>2</v>
      </c>
      <c r="AK68" s="186"/>
      <c r="AL68" s="185">
        <v>3</v>
      </c>
      <c r="AM68" s="186"/>
      <c r="AN68" s="185">
        <v>8</v>
      </c>
      <c r="AO68" s="187">
        <v>2</v>
      </c>
      <c r="AP68" s="184"/>
      <c r="AQ68" s="185"/>
      <c r="AR68" s="88"/>
      <c r="AS68" s="185"/>
      <c r="AT68" s="88"/>
      <c r="AU68" s="185"/>
      <c r="AV68" s="88"/>
      <c r="AW68" s="185"/>
      <c r="AX68" s="88"/>
      <c r="AY68" s="88"/>
      <c r="AZ68" s="185"/>
      <c r="BA68" s="186">
        <v>20</v>
      </c>
      <c r="BB68" s="185"/>
      <c r="BC68" s="184"/>
      <c r="BD68" s="185"/>
      <c r="BE68" s="184"/>
      <c r="BF68" s="185"/>
      <c r="BG68" s="186">
        <v>5</v>
      </c>
      <c r="BH68" s="188"/>
      <c r="BI68" s="184"/>
      <c r="BJ68" s="185"/>
      <c r="BK68" s="186">
        <v>18479</v>
      </c>
      <c r="BL68" s="185"/>
      <c r="BM68" s="184"/>
      <c r="BN68" s="185">
        <v>1733871</v>
      </c>
      <c r="BO68" s="186">
        <v>267901</v>
      </c>
      <c r="BP68" s="185"/>
      <c r="BQ68" s="88"/>
      <c r="BR68" s="185"/>
      <c r="BS68" s="186">
        <v>1255448</v>
      </c>
      <c r="BT68" s="177">
        <f t="shared" si="3"/>
        <v>0</v>
      </c>
      <c r="BU68" s="178">
        <f t="shared" si="4"/>
        <v>0</v>
      </c>
      <c r="BV68" s="179">
        <f t="shared" si="5"/>
        <v>0</v>
      </c>
      <c r="BW68" s="178">
        <f t="shared" si="6"/>
        <v>9</v>
      </c>
      <c r="BX68" s="179">
        <f t="shared" si="7"/>
        <v>0</v>
      </c>
      <c r="BY68" s="178">
        <f t="shared" si="8"/>
        <v>0</v>
      </c>
      <c r="BZ68" s="179">
        <f t="shared" si="9"/>
        <v>365</v>
      </c>
      <c r="CA68" s="178">
        <f t="shared" si="10"/>
        <v>69</v>
      </c>
      <c r="CB68" s="179">
        <f t="shared" si="11"/>
        <v>0</v>
      </c>
      <c r="CC68" s="178">
        <f t="shared" si="12"/>
        <v>0</v>
      </c>
      <c r="CD68" s="179">
        <f t="shared" si="13"/>
        <v>0</v>
      </c>
      <c r="CE68" s="178">
        <f t="shared" si="14"/>
        <v>240</v>
      </c>
      <c r="CF68" s="177">
        <f t="shared" si="15"/>
        <v>0</v>
      </c>
      <c r="CG68" s="178">
        <f t="shared" si="16"/>
        <v>0</v>
      </c>
      <c r="CH68" s="179">
        <f t="shared" si="17"/>
        <v>0</v>
      </c>
      <c r="CI68" s="178">
        <f t="shared" si="18"/>
        <v>2053.2222222222222</v>
      </c>
      <c r="CJ68" s="179">
        <f t="shared" si="19"/>
        <v>0</v>
      </c>
      <c r="CK68" s="178">
        <f t="shared" si="20"/>
        <v>0</v>
      </c>
      <c r="CL68" s="179">
        <f t="shared" si="21"/>
        <v>4750.3315068493148</v>
      </c>
      <c r="CM68" s="178">
        <f t="shared" si="22"/>
        <v>3882.623188405797</v>
      </c>
      <c r="CN68" s="179">
        <f t="shared" si="23"/>
        <v>0</v>
      </c>
      <c r="CO68" s="178">
        <f t="shared" si="24"/>
        <v>0</v>
      </c>
      <c r="CP68" s="179">
        <f t="shared" si="25"/>
        <v>0</v>
      </c>
      <c r="CQ68" s="178">
        <f t="shared" si="26"/>
        <v>5231.0333333333338</v>
      </c>
      <c r="CR68" s="177">
        <f t="shared" si="27"/>
        <v>0</v>
      </c>
      <c r="CS68" s="178">
        <f t="shared" si="28"/>
        <v>0</v>
      </c>
      <c r="CT68" s="179">
        <f t="shared" si="29"/>
        <v>0</v>
      </c>
      <c r="CU68" s="178">
        <f t="shared" si="30"/>
        <v>18479</v>
      </c>
      <c r="CV68" s="179">
        <f t="shared" si="31"/>
        <v>0</v>
      </c>
      <c r="CW68" s="178">
        <f t="shared" si="32"/>
        <v>0</v>
      </c>
      <c r="CX68" s="179">
        <f t="shared" si="33"/>
        <v>42752.983561643836</v>
      </c>
      <c r="CY68" s="178">
        <f t="shared" si="34"/>
        <v>34943.608695652176</v>
      </c>
      <c r="CZ68" s="179">
        <f t="shared" si="35"/>
        <v>0</v>
      </c>
      <c r="DA68" s="178">
        <f t="shared" si="36"/>
        <v>0</v>
      </c>
      <c r="DB68" s="179">
        <f t="shared" si="37"/>
        <v>0</v>
      </c>
      <c r="DC68" s="178">
        <f t="shared" si="38"/>
        <v>47079.3</v>
      </c>
      <c r="DD68" s="179">
        <f t="shared" si="39"/>
        <v>42752.983561643836</v>
      </c>
      <c r="DE68" s="178">
        <f t="shared" si="40"/>
        <v>43638.386693017128</v>
      </c>
      <c r="DF68" s="177">
        <f t="shared" si="41"/>
        <v>0</v>
      </c>
      <c r="DG68" s="178">
        <f t="shared" si="42"/>
        <v>0</v>
      </c>
      <c r="DH68" s="179">
        <f t="shared" si="43"/>
        <v>0</v>
      </c>
      <c r="DI68" s="178">
        <f t="shared" si="44"/>
        <v>1</v>
      </c>
      <c r="DJ68" s="179">
        <f t="shared" si="45"/>
        <v>0</v>
      </c>
      <c r="DK68" s="178">
        <f t="shared" si="46"/>
        <v>0</v>
      </c>
      <c r="DL68" s="179">
        <f t="shared" si="47"/>
        <v>37</v>
      </c>
      <c r="DM68" s="178">
        <f t="shared" si="48"/>
        <v>7</v>
      </c>
      <c r="DN68" s="179">
        <f t="shared" si="49"/>
        <v>0</v>
      </c>
      <c r="DO68" s="178">
        <f t="shared" si="50"/>
        <v>0</v>
      </c>
      <c r="DP68" s="179">
        <f t="shared" si="51"/>
        <v>0</v>
      </c>
      <c r="DQ68" s="178">
        <f t="shared" si="52"/>
        <v>25</v>
      </c>
      <c r="DR68" s="179">
        <f t="shared" si="53"/>
        <v>37</v>
      </c>
      <c r="DS68" s="178">
        <f t="shared" si="54"/>
        <v>33</v>
      </c>
      <c r="DT68" s="177">
        <f t="shared" si="55"/>
        <v>0</v>
      </c>
      <c r="DU68" s="178">
        <f t="shared" si="56"/>
        <v>0</v>
      </c>
      <c r="DV68" s="179">
        <f t="shared" si="57"/>
        <v>0</v>
      </c>
      <c r="DW68" s="178">
        <f t="shared" si="58"/>
        <v>18479</v>
      </c>
      <c r="DX68" s="179">
        <f t="shared" si="59"/>
        <v>0</v>
      </c>
      <c r="DY68" s="178">
        <f t="shared" si="60"/>
        <v>0</v>
      </c>
      <c r="DZ68" s="179">
        <f t="shared" si="61"/>
        <v>1581860.3917808218</v>
      </c>
      <c r="EA68" s="178">
        <f t="shared" si="62"/>
        <v>244605.26086956525</v>
      </c>
      <c r="EB68" s="179">
        <f t="shared" si="63"/>
        <v>0</v>
      </c>
      <c r="EC68" s="178">
        <f t="shared" si="64"/>
        <v>0</v>
      </c>
      <c r="ED68" s="179">
        <f t="shared" si="65"/>
        <v>0</v>
      </c>
      <c r="EE68" s="178">
        <f t="shared" si="66"/>
        <v>1176982.5</v>
      </c>
      <c r="EF68" s="179">
        <f t="shared" si="67"/>
        <v>1581860.3917808218</v>
      </c>
      <c r="EG68" s="178">
        <f t="shared" si="68"/>
        <v>1440066.7608695652</v>
      </c>
    </row>
    <row r="69" spans="1:137" s="90" customFormat="1" ht="15" customHeight="1">
      <c r="A69" s="195" t="s">
        <v>176</v>
      </c>
      <c r="B69" s="181" t="s">
        <v>198</v>
      </c>
      <c r="C69" s="182"/>
      <c r="D69" s="183">
        <v>106883</v>
      </c>
      <c r="E69" s="183">
        <v>10</v>
      </c>
      <c r="F69" s="184"/>
      <c r="G69" s="185"/>
      <c r="H69" s="184">
        <v>0</v>
      </c>
      <c r="I69" s="185"/>
      <c r="J69" s="184"/>
      <c r="K69" s="185"/>
      <c r="L69" s="88"/>
      <c r="M69" s="185"/>
      <c r="N69" s="87">
        <v>0</v>
      </c>
      <c r="O69" s="184"/>
      <c r="P69" s="185"/>
      <c r="Q69" s="184">
        <v>0</v>
      </c>
      <c r="R69" s="185"/>
      <c r="S69" s="88"/>
      <c r="T69" s="185"/>
      <c r="U69" s="88"/>
      <c r="V69" s="185"/>
      <c r="W69" s="87">
        <v>0</v>
      </c>
      <c r="X69" s="184"/>
      <c r="Y69" s="185"/>
      <c r="Z69" s="184">
        <v>0</v>
      </c>
      <c r="AA69" s="185"/>
      <c r="AB69" s="88"/>
      <c r="AC69" s="185"/>
      <c r="AD69" s="184"/>
      <c r="AE69" s="185"/>
      <c r="AF69" s="87">
        <v>0</v>
      </c>
      <c r="AG69" s="184"/>
      <c r="AH69" s="185"/>
      <c r="AI69" s="184">
        <v>0</v>
      </c>
      <c r="AJ69" s="185"/>
      <c r="AK69" s="184"/>
      <c r="AL69" s="185"/>
      <c r="AM69" s="184"/>
      <c r="AN69" s="185"/>
      <c r="AO69" s="87">
        <v>0</v>
      </c>
      <c r="AP69" s="184"/>
      <c r="AQ69" s="185"/>
      <c r="AR69" s="88"/>
      <c r="AS69" s="185"/>
      <c r="AT69" s="88"/>
      <c r="AU69" s="185"/>
      <c r="AV69" s="88"/>
      <c r="AW69" s="185"/>
      <c r="AX69" s="88"/>
      <c r="AY69" s="88"/>
      <c r="AZ69" s="185">
        <v>29</v>
      </c>
      <c r="BA69" s="184">
        <v>29</v>
      </c>
      <c r="BB69" s="185"/>
      <c r="BC69" s="184"/>
      <c r="BD69" s="185"/>
      <c r="BE69" s="184"/>
      <c r="BF69" s="185">
        <v>2</v>
      </c>
      <c r="BG69" s="186">
        <v>5</v>
      </c>
      <c r="BH69" s="188"/>
      <c r="BI69" s="184"/>
      <c r="BJ69" s="185"/>
      <c r="BK69" s="184"/>
      <c r="BL69" s="185"/>
      <c r="BM69" s="184"/>
      <c r="BN69" s="185"/>
      <c r="BO69" s="184"/>
      <c r="BP69" s="185"/>
      <c r="BQ69" s="88"/>
      <c r="BR69" s="185">
        <v>1524730</v>
      </c>
      <c r="BS69" s="186">
        <v>1755785</v>
      </c>
      <c r="BT69" s="177">
        <f t="shared" si="3"/>
        <v>0</v>
      </c>
      <c r="BU69" s="178">
        <f t="shared" si="4"/>
        <v>0</v>
      </c>
      <c r="BV69" s="179">
        <f t="shared" si="5"/>
        <v>0</v>
      </c>
      <c r="BW69" s="178">
        <f t="shared" si="6"/>
        <v>0</v>
      </c>
      <c r="BX69" s="179">
        <f t="shared" si="7"/>
        <v>0</v>
      </c>
      <c r="BY69" s="178">
        <f t="shared" si="8"/>
        <v>0</v>
      </c>
      <c r="BZ69" s="179">
        <f t="shared" si="9"/>
        <v>0</v>
      </c>
      <c r="CA69" s="178">
        <f t="shared" si="10"/>
        <v>0</v>
      </c>
      <c r="CB69" s="179">
        <f t="shared" si="11"/>
        <v>0</v>
      </c>
      <c r="CC69" s="178">
        <f t="shared" si="12"/>
        <v>0</v>
      </c>
      <c r="CD69" s="179">
        <f t="shared" si="13"/>
        <v>285</v>
      </c>
      <c r="CE69" s="178">
        <f t="shared" si="14"/>
        <v>321</v>
      </c>
      <c r="CF69" s="177">
        <f t="shared" si="15"/>
        <v>0</v>
      </c>
      <c r="CG69" s="178">
        <f t="shared" si="16"/>
        <v>0</v>
      </c>
      <c r="CH69" s="179">
        <f t="shared" si="17"/>
        <v>0</v>
      </c>
      <c r="CI69" s="178">
        <f t="shared" si="18"/>
        <v>0</v>
      </c>
      <c r="CJ69" s="179">
        <f t="shared" si="19"/>
        <v>0</v>
      </c>
      <c r="CK69" s="178">
        <f t="shared" si="20"/>
        <v>0</v>
      </c>
      <c r="CL69" s="179">
        <f t="shared" si="21"/>
        <v>0</v>
      </c>
      <c r="CM69" s="178">
        <f t="shared" si="22"/>
        <v>0</v>
      </c>
      <c r="CN69" s="179">
        <f t="shared" si="23"/>
        <v>0</v>
      </c>
      <c r="CO69" s="178">
        <f t="shared" si="24"/>
        <v>0</v>
      </c>
      <c r="CP69" s="179">
        <f t="shared" si="25"/>
        <v>5349.9298245614036</v>
      </c>
      <c r="CQ69" s="178">
        <f t="shared" si="26"/>
        <v>5469.735202492212</v>
      </c>
      <c r="CR69" s="177">
        <f t="shared" si="27"/>
        <v>0</v>
      </c>
      <c r="CS69" s="178">
        <f t="shared" si="28"/>
        <v>0</v>
      </c>
      <c r="CT69" s="179">
        <f t="shared" si="29"/>
        <v>0</v>
      </c>
      <c r="CU69" s="178">
        <f t="shared" si="30"/>
        <v>0</v>
      </c>
      <c r="CV69" s="179">
        <f t="shared" si="31"/>
        <v>0</v>
      </c>
      <c r="CW69" s="178">
        <f t="shared" si="32"/>
        <v>0</v>
      </c>
      <c r="CX69" s="179">
        <f t="shared" si="33"/>
        <v>0</v>
      </c>
      <c r="CY69" s="178">
        <f t="shared" si="34"/>
        <v>0</v>
      </c>
      <c r="CZ69" s="179">
        <f t="shared" si="35"/>
        <v>0</v>
      </c>
      <c r="DA69" s="178">
        <f t="shared" si="36"/>
        <v>0</v>
      </c>
      <c r="DB69" s="179">
        <f t="shared" si="37"/>
        <v>48149.368421052633</v>
      </c>
      <c r="DC69" s="178">
        <f t="shared" si="38"/>
        <v>49227.616822429911</v>
      </c>
      <c r="DD69" s="179">
        <f t="shared" si="39"/>
        <v>48149.368421052633</v>
      </c>
      <c r="DE69" s="178">
        <f t="shared" si="40"/>
        <v>49227.616822429911</v>
      </c>
      <c r="DF69" s="177">
        <f t="shared" si="41"/>
        <v>0</v>
      </c>
      <c r="DG69" s="178">
        <f t="shared" si="42"/>
        <v>0</v>
      </c>
      <c r="DH69" s="179">
        <f t="shared" si="43"/>
        <v>0</v>
      </c>
      <c r="DI69" s="178">
        <f t="shared" si="44"/>
        <v>0</v>
      </c>
      <c r="DJ69" s="179">
        <f t="shared" si="45"/>
        <v>0</v>
      </c>
      <c r="DK69" s="178">
        <f t="shared" si="46"/>
        <v>0</v>
      </c>
      <c r="DL69" s="179">
        <f t="shared" si="47"/>
        <v>0</v>
      </c>
      <c r="DM69" s="178">
        <f t="shared" si="48"/>
        <v>0</v>
      </c>
      <c r="DN69" s="179">
        <f t="shared" si="49"/>
        <v>0</v>
      </c>
      <c r="DO69" s="178">
        <f t="shared" si="50"/>
        <v>0</v>
      </c>
      <c r="DP69" s="179">
        <f t="shared" si="51"/>
        <v>31</v>
      </c>
      <c r="DQ69" s="178">
        <f t="shared" si="52"/>
        <v>34</v>
      </c>
      <c r="DR69" s="179">
        <f t="shared" si="53"/>
        <v>31</v>
      </c>
      <c r="DS69" s="178">
        <f t="shared" si="54"/>
        <v>34</v>
      </c>
      <c r="DT69" s="177">
        <f t="shared" si="55"/>
        <v>0</v>
      </c>
      <c r="DU69" s="178">
        <f t="shared" si="56"/>
        <v>0</v>
      </c>
      <c r="DV69" s="179">
        <f t="shared" si="57"/>
        <v>0</v>
      </c>
      <c r="DW69" s="178">
        <f t="shared" si="58"/>
        <v>0</v>
      </c>
      <c r="DX69" s="179">
        <f t="shared" si="59"/>
        <v>0</v>
      </c>
      <c r="DY69" s="178">
        <f t="shared" si="60"/>
        <v>0</v>
      </c>
      <c r="DZ69" s="179">
        <f t="shared" si="61"/>
        <v>0</v>
      </c>
      <c r="EA69" s="178">
        <f t="shared" si="62"/>
        <v>0</v>
      </c>
      <c r="EB69" s="179">
        <f t="shared" si="63"/>
        <v>0</v>
      </c>
      <c r="EC69" s="178">
        <f t="shared" si="64"/>
        <v>0</v>
      </c>
      <c r="ED69" s="179">
        <f t="shared" si="65"/>
        <v>1492630.4210526317</v>
      </c>
      <c r="EE69" s="178">
        <f t="shared" si="66"/>
        <v>1673738.971962617</v>
      </c>
      <c r="EF69" s="179">
        <f t="shared" si="67"/>
        <v>1492630.4210526317</v>
      </c>
      <c r="EG69" s="178">
        <f t="shared" si="68"/>
        <v>1673738.971962617</v>
      </c>
    </row>
    <row r="70" spans="1:137" s="90" customFormat="1" ht="15" customHeight="1">
      <c r="A70" s="195" t="s">
        <v>176</v>
      </c>
      <c r="B70" s="181" t="s">
        <v>199</v>
      </c>
      <c r="C70" s="182"/>
      <c r="D70" s="183">
        <v>107460</v>
      </c>
      <c r="E70" s="183">
        <v>10</v>
      </c>
      <c r="F70" s="184"/>
      <c r="G70" s="185"/>
      <c r="H70" s="184">
        <v>0</v>
      </c>
      <c r="I70" s="185"/>
      <c r="J70" s="184"/>
      <c r="K70" s="185"/>
      <c r="L70" s="88"/>
      <c r="M70" s="185"/>
      <c r="N70" s="87">
        <v>0</v>
      </c>
      <c r="O70" s="184"/>
      <c r="P70" s="185"/>
      <c r="Q70" s="186">
        <v>1</v>
      </c>
      <c r="R70" s="185"/>
      <c r="S70" s="88"/>
      <c r="T70" s="185"/>
      <c r="U70" s="88"/>
      <c r="V70" s="185"/>
      <c r="W70" s="187">
        <v>2</v>
      </c>
      <c r="X70" s="184"/>
      <c r="Y70" s="185">
        <v>6</v>
      </c>
      <c r="Z70" s="186">
        <v>8</v>
      </c>
      <c r="AA70" s="185"/>
      <c r="AB70" s="88"/>
      <c r="AC70" s="185">
        <v>7</v>
      </c>
      <c r="AD70" s="186"/>
      <c r="AE70" s="185"/>
      <c r="AF70" s="187">
        <v>7</v>
      </c>
      <c r="AG70" s="184"/>
      <c r="AH70" s="185">
        <v>41</v>
      </c>
      <c r="AI70" s="184">
        <v>40</v>
      </c>
      <c r="AJ70" s="185">
        <v>1</v>
      </c>
      <c r="AK70" s="186"/>
      <c r="AL70" s="185">
        <v>8</v>
      </c>
      <c r="AM70" s="186"/>
      <c r="AN70" s="185">
        <v>1</v>
      </c>
      <c r="AO70" s="187">
        <v>6</v>
      </c>
      <c r="AP70" s="184"/>
      <c r="AQ70" s="185"/>
      <c r="AR70" s="88"/>
      <c r="AS70" s="185"/>
      <c r="AT70" s="88"/>
      <c r="AU70" s="185"/>
      <c r="AV70" s="88"/>
      <c r="AW70" s="185"/>
      <c r="AX70" s="88"/>
      <c r="AY70" s="88"/>
      <c r="AZ70" s="185"/>
      <c r="BA70" s="186">
        <v>3</v>
      </c>
      <c r="BB70" s="185"/>
      <c r="BC70" s="184"/>
      <c r="BD70" s="185"/>
      <c r="BE70" s="184"/>
      <c r="BF70" s="185"/>
      <c r="BG70" s="186">
        <v>2</v>
      </c>
      <c r="BH70" s="188"/>
      <c r="BI70" s="184"/>
      <c r="BJ70" s="185"/>
      <c r="BK70" s="186">
        <v>210147</v>
      </c>
      <c r="BL70" s="185">
        <v>727635</v>
      </c>
      <c r="BM70" s="186">
        <v>895338</v>
      </c>
      <c r="BN70" s="185">
        <v>2455594</v>
      </c>
      <c r="BO70" s="184">
        <v>2409101</v>
      </c>
      <c r="BP70" s="185"/>
      <c r="BQ70" s="88"/>
      <c r="BR70" s="185"/>
      <c r="BS70" s="186">
        <v>304701</v>
      </c>
      <c r="BT70" s="177">
        <f t="shared" si="3"/>
        <v>0</v>
      </c>
      <c r="BU70" s="178">
        <f t="shared" si="4"/>
        <v>0</v>
      </c>
      <c r="BV70" s="179">
        <f t="shared" si="5"/>
        <v>0</v>
      </c>
      <c r="BW70" s="178">
        <f t="shared" si="6"/>
        <v>33</v>
      </c>
      <c r="BX70" s="179">
        <f t="shared" si="7"/>
        <v>131</v>
      </c>
      <c r="BY70" s="178">
        <f t="shared" si="8"/>
        <v>156</v>
      </c>
      <c r="BZ70" s="179">
        <f t="shared" si="9"/>
        <v>479</v>
      </c>
      <c r="CA70" s="178">
        <f t="shared" si="10"/>
        <v>432</v>
      </c>
      <c r="CB70" s="179">
        <f t="shared" si="11"/>
        <v>0</v>
      </c>
      <c r="CC70" s="178">
        <f t="shared" si="12"/>
        <v>0</v>
      </c>
      <c r="CD70" s="179">
        <f t="shared" si="13"/>
        <v>0</v>
      </c>
      <c r="CE70" s="178">
        <f t="shared" si="14"/>
        <v>51</v>
      </c>
      <c r="CF70" s="177">
        <f t="shared" si="15"/>
        <v>0</v>
      </c>
      <c r="CG70" s="178">
        <f t="shared" si="16"/>
        <v>0</v>
      </c>
      <c r="CH70" s="179">
        <f t="shared" si="17"/>
        <v>0</v>
      </c>
      <c r="CI70" s="178">
        <f t="shared" si="18"/>
        <v>6368.090909090909</v>
      </c>
      <c r="CJ70" s="179">
        <f t="shared" si="19"/>
        <v>5554.4656488549617</v>
      </c>
      <c r="CK70" s="178">
        <f t="shared" si="20"/>
        <v>5739.3461538461543</v>
      </c>
      <c r="CL70" s="179">
        <f t="shared" si="21"/>
        <v>5126.5010438413365</v>
      </c>
      <c r="CM70" s="178">
        <f t="shared" si="22"/>
        <v>5576.6226851851852</v>
      </c>
      <c r="CN70" s="179">
        <f t="shared" si="23"/>
        <v>0</v>
      </c>
      <c r="CO70" s="178">
        <f t="shared" si="24"/>
        <v>0</v>
      </c>
      <c r="CP70" s="179">
        <f t="shared" si="25"/>
        <v>0</v>
      </c>
      <c r="CQ70" s="178">
        <f t="shared" si="26"/>
        <v>5974.5294117647063</v>
      </c>
      <c r="CR70" s="177">
        <f t="shared" si="27"/>
        <v>0</v>
      </c>
      <c r="CS70" s="178">
        <f t="shared" si="28"/>
        <v>0</v>
      </c>
      <c r="CT70" s="179">
        <f t="shared" si="29"/>
        <v>0</v>
      </c>
      <c r="CU70" s="178">
        <f t="shared" si="30"/>
        <v>57312.818181818184</v>
      </c>
      <c r="CV70" s="179">
        <f t="shared" si="31"/>
        <v>49990.190839694653</v>
      </c>
      <c r="CW70" s="178">
        <f t="shared" si="32"/>
        <v>51654.11538461539</v>
      </c>
      <c r="CX70" s="179">
        <f t="shared" si="33"/>
        <v>46138.509394572029</v>
      </c>
      <c r="CY70" s="178">
        <f t="shared" si="34"/>
        <v>50189.604166666664</v>
      </c>
      <c r="CZ70" s="179">
        <f t="shared" si="35"/>
        <v>0</v>
      </c>
      <c r="DA70" s="178">
        <f t="shared" si="36"/>
        <v>0</v>
      </c>
      <c r="DB70" s="179">
        <f t="shared" si="37"/>
        <v>0</v>
      </c>
      <c r="DC70" s="178">
        <f t="shared" si="38"/>
        <v>53770.764705882357</v>
      </c>
      <c r="DD70" s="179">
        <f t="shared" si="39"/>
        <v>46920.882188112562</v>
      </c>
      <c r="DE70" s="178">
        <f t="shared" si="40"/>
        <v>51077.185514648758</v>
      </c>
      <c r="DF70" s="177">
        <f t="shared" si="41"/>
        <v>0</v>
      </c>
      <c r="DG70" s="178">
        <f t="shared" si="42"/>
        <v>0</v>
      </c>
      <c r="DH70" s="179">
        <f t="shared" si="43"/>
        <v>0</v>
      </c>
      <c r="DI70" s="178">
        <f t="shared" si="44"/>
        <v>3</v>
      </c>
      <c r="DJ70" s="179">
        <f t="shared" si="45"/>
        <v>13</v>
      </c>
      <c r="DK70" s="178">
        <f t="shared" si="46"/>
        <v>15</v>
      </c>
      <c r="DL70" s="179">
        <f t="shared" si="47"/>
        <v>51</v>
      </c>
      <c r="DM70" s="178">
        <f t="shared" si="48"/>
        <v>46</v>
      </c>
      <c r="DN70" s="179">
        <f t="shared" si="49"/>
        <v>0</v>
      </c>
      <c r="DO70" s="178">
        <f t="shared" si="50"/>
        <v>0</v>
      </c>
      <c r="DP70" s="179">
        <f t="shared" si="51"/>
        <v>0</v>
      </c>
      <c r="DQ70" s="178">
        <f t="shared" si="52"/>
        <v>5</v>
      </c>
      <c r="DR70" s="179">
        <f t="shared" si="53"/>
        <v>64</v>
      </c>
      <c r="DS70" s="178">
        <f t="shared" si="54"/>
        <v>69</v>
      </c>
      <c r="DT70" s="177">
        <f t="shared" si="55"/>
        <v>0</v>
      </c>
      <c r="DU70" s="178">
        <f t="shared" si="56"/>
        <v>0</v>
      </c>
      <c r="DV70" s="179">
        <f t="shared" si="57"/>
        <v>0</v>
      </c>
      <c r="DW70" s="178">
        <f t="shared" si="58"/>
        <v>171938.45454545456</v>
      </c>
      <c r="DX70" s="179">
        <f t="shared" si="59"/>
        <v>649872.48091603047</v>
      </c>
      <c r="DY70" s="178">
        <f t="shared" si="60"/>
        <v>774811.73076923087</v>
      </c>
      <c r="DZ70" s="179">
        <f t="shared" si="61"/>
        <v>2353063.9791231733</v>
      </c>
      <c r="EA70" s="178">
        <f t="shared" si="62"/>
        <v>2308721.7916666665</v>
      </c>
      <c r="EB70" s="179">
        <f t="shared" si="63"/>
        <v>0</v>
      </c>
      <c r="EC70" s="178">
        <f t="shared" si="64"/>
        <v>0</v>
      </c>
      <c r="ED70" s="179">
        <f t="shared" si="65"/>
        <v>0</v>
      </c>
      <c r="EE70" s="178">
        <f t="shared" si="66"/>
        <v>268853.82352941181</v>
      </c>
      <c r="EF70" s="179">
        <f t="shared" si="67"/>
        <v>3002936.460039204</v>
      </c>
      <c r="EG70" s="178">
        <f t="shared" si="68"/>
        <v>3524325.8005107641</v>
      </c>
    </row>
    <row r="71" spans="1:137" s="90" customFormat="1" ht="15" customHeight="1">
      <c r="A71" s="195" t="s">
        <v>176</v>
      </c>
      <c r="B71" s="181" t="s">
        <v>200</v>
      </c>
      <c r="C71" s="182"/>
      <c r="D71" s="183">
        <v>107549</v>
      </c>
      <c r="E71" s="183">
        <v>10</v>
      </c>
      <c r="F71" s="184"/>
      <c r="G71" s="185"/>
      <c r="H71" s="184">
        <v>0</v>
      </c>
      <c r="I71" s="185"/>
      <c r="J71" s="184"/>
      <c r="K71" s="185"/>
      <c r="L71" s="88"/>
      <c r="M71" s="185"/>
      <c r="N71" s="87">
        <v>0</v>
      </c>
      <c r="O71" s="184"/>
      <c r="P71" s="185"/>
      <c r="Q71" s="184">
        <v>0</v>
      </c>
      <c r="R71" s="185"/>
      <c r="S71" s="88"/>
      <c r="T71" s="185"/>
      <c r="U71" s="88"/>
      <c r="V71" s="185"/>
      <c r="W71" s="87">
        <v>0</v>
      </c>
      <c r="X71" s="184"/>
      <c r="Y71" s="185"/>
      <c r="Z71" s="184">
        <v>0</v>
      </c>
      <c r="AA71" s="185"/>
      <c r="AB71" s="88"/>
      <c r="AC71" s="185"/>
      <c r="AD71" s="88"/>
      <c r="AE71" s="185"/>
      <c r="AF71" s="87">
        <v>0</v>
      </c>
      <c r="AG71" s="184"/>
      <c r="AH71" s="185">
        <v>33</v>
      </c>
      <c r="AI71" s="186">
        <v>0</v>
      </c>
      <c r="AJ71" s="185"/>
      <c r="AK71" s="184"/>
      <c r="AL71" s="185">
        <v>6</v>
      </c>
      <c r="AM71" s="186"/>
      <c r="AN71" s="185">
        <v>2</v>
      </c>
      <c r="AO71" s="187">
        <v>0</v>
      </c>
      <c r="AP71" s="184"/>
      <c r="AQ71" s="185"/>
      <c r="AR71" s="88"/>
      <c r="AS71" s="185"/>
      <c r="AT71" s="88"/>
      <c r="AU71" s="185"/>
      <c r="AV71" s="88"/>
      <c r="AW71" s="185"/>
      <c r="AX71" s="88"/>
      <c r="AY71" s="88"/>
      <c r="AZ71" s="185"/>
      <c r="BA71" s="186">
        <v>26</v>
      </c>
      <c r="BB71" s="185"/>
      <c r="BC71" s="184"/>
      <c r="BD71" s="185"/>
      <c r="BE71" s="184"/>
      <c r="BF71" s="185"/>
      <c r="BG71" s="186">
        <v>5</v>
      </c>
      <c r="BH71" s="188"/>
      <c r="BI71" s="184"/>
      <c r="BJ71" s="185"/>
      <c r="BK71" s="184"/>
      <c r="BL71" s="185"/>
      <c r="BM71" s="184"/>
      <c r="BN71" s="185">
        <v>1765152</v>
      </c>
      <c r="BO71" s="186"/>
      <c r="BP71" s="185"/>
      <c r="BQ71" s="88"/>
      <c r="BR71" s="185"/>
      <c r="BS71" s="186">
        <v>2805218</v>
      </c>
      <c r="BT71" s="177">
        <f t="shared" si="3"/>
        <v>0</v>
      </c>
      <c r="BU71" s="178">
        <f t="shared" si="4"/>
        <v>0</v>
      </c>
      <c r="BV71" s="179">
        <f t="shared" si="5"/>
        <v>0</v>
      </c>
      <c r="BW71" s="178">
        <f t="shared" si="6"/>
        <v>0</v>
      </c>
      <c r="BX71" s="179">
        <f t="shared" si="7"/>
        <v>0</v>
      </c>
      <c r="BY71" s="178">
        <f t="shared" si="8"/>
        <v>0</v>
      </c>
      <c r="BZ71" s="179">
        <f t="shared" si="9"/>
        <v>387</v>
      </c>
      <c r="CA71" s="178">
        <f t="shared" si="10"/>
        <v>0</v>
      </c>
      <c r="CB71" s="179">
        <f t="shared" si="11"/>
        <v>0</v>
      </c>
      <c r="CC71" s="178">
        <f t="shared" si="12"/>
        <v>0</v>
      </c>
      <c r="CD71" s="179">
        <f t="shared" si="13"/>
        <v>0</v>
      </c>
      <c r="CE71" s="178">
        <f t="shared" si="14"/>
        <v>294</v>
      </c>
      <c r="CF71" s="177">
        <f t="shared" si="15"/>
        <v>0</v>
      </c>
      <c r="CG71" s="178">
        <f t="shared" si="16"/>
        <v>0</v>
      </c>
      <c r="CH71" s="179">
        <f t="shared" si="17"/>
        <v>0</v>
      </c>
      <c r="CI71" s="178">
        <f t="shared" si="18"/>
        <v>0</v>
      </c>
      <c r="CJ71" s="179">
        <f t="shared" si="19"/>
        <v>0</v>
      </c>
      <c r="CK71" s="178">
        <f t="shared" si="20"/>
        <v>0</v>
      </c>
      <c r="CL71" s="179">
        <f t="shared" si="21"/>
        <v>4561.1162790697672</v>
      </c>
      <c r="CM71" s="178">
        <f t="shared" si="22"/>
        <v>0</v>
      </c>
      <c r="CN71" s="179">
        <f t="shared" si="23"/>
        <v>0</v>
      </c>
      <c r="CO71" s="178">
        <f t="shared" si="24"/>
        <v>0</v>
      </c>
      <c r="CP71" s="179">
        <f t="shared" si="25"/>
        <v>0</v>
      </c>
      <c r="CQ71" s="178">
        <f t="shared" si="26"/>
        <v>9541.5578231292511</v>
      </c>
      <c r="CR71" s="177">
        <f t="shared" si="27"/>
        <v>0</v>
      </c>
      <c r="CS71" s="178">
        <f t="shared" si="28"/>
        <v>0</v>
      </c>
      <c r="CT71" s="179">
        <f t="shared" si="29"/>
        <v>0</v>
      </c>
      <c r="CU71" s="178">
        <f t="shared" si="30"/>
        <v>0</v>
      </c>
      <c r="CV71" s="179">
        <f t="shared" si="31"/>
        <v>0</v>
      </c>
      <c r="CW71" s="178">
        <f t="shared" si="32"/>
        <v>0</v>
      </c>
      <c r="CX71" s="179">
        <f t="shared" si="33"/>
        <v>41050.046511627908</v>
      </c>
      <c r="CY71" s="178">
        <f t="shared" si="34"/>
        <v>0</v>
      </c>
      <c r="CZ71" s="179">
        <f t="shared" si="35"/>
        <v>0</v>
      </c>
      <c r="DA71" s="178">
        <f t="shared" si="36"/>
        <v>0</v>
      </c>
      <c r="DB71" s="179">
        <f t="shared" si="37"/>
        <v>0</v>
      </c>
      <c r="DC71" s="178">
        <f t="shared" si="38"/>
        <v>85874.020408163255</v>
      </c>
      <c r="DD71" s="179">
        <f t="shared" si="39"/>
        <v>41050.046511627908</v>
      </c>
      <c r="DE71" s="178">
        <f t="shared" si="40"/>
        <v>85874.020408163255</v>
      </c>
      <c r="DF71" s="177">
        <f t="shared" si="41"/>
        <v>0</v>
      </c>
      <c r="DG71" s="178">
        <f t="shared" si="42"/>
        <v>0</v>
      </c>
      <c r="DH71" s="179">
        <f t="shared" si="43"/>
        <v>0</v>
      </c>
      <c r="DI71" s="178">
        <f t="shared" si="44"/>
        <v>0</v>
      </c>
      <c r="DJ71" s="179">
        <f t="shared" si="45"/>
        <v>0</v>
      </c>
      <c r="DK71" s="178">
        <f t="shared" si="46"/>
        <v>0</v>
      </c>
      <c r="DL71" s="179">
        <f t="shared" si="47"/>
        <v>41</v>
      </c>
      <c r="DM71" s="178">
        <f t="shared" si="48"/>
        <v>0</v>
      </c>
      <c r="DN71" s="179">
        <f t="shared" si="49"/>
        <v>0</v>
      </c>
      <c r="DO71" s="178">
        <f t="shared" si="50"/>
        <v>0</v>
      </c>
      <c r="DP71" s="179">
        <f t="shared" si="51"/>
        <v>0</v>
      </c>
      <c r="DQ71" s="178">
        <f t="shared" si="52"/>
        <v>31</v>
      </c>
      <c r="DR71" s="179">
        <f t="shared" si="53"/>
        <v>41</v>
      </c>
      <c r="DS71" s="178">
        <f t="shared" si="54"/>
        <v>31</v>
      </c>
      <c r="DT71" s="177">
        <f t="shared" si="55"/>
        <v>0</v>
      </c>
      <c r="DU71" s="178">
        <f t="shared" si="56"/>
        <v>0</v>
      </c>
      <c r="DV71" s="179">
        <f t="shared" si="57"/>
        <v>0</v>
      </c>
      <c r="DW71" s="178">
        <f t="shared" si="58"/>
        <v>0</v>
      </c>
      <c r="DX71" s="179">
        <f t="shared" si="59"/>
        <v>0</v>
      </c>
      <c r="DY71" s="178">
        <f t="shared" si="60"/>
        <v>0</v>
      </c>
      <c r="DZ71" s="179">
        <f t="shared" si="61"/>
        <v>1683051.9069767443</v>
      </c>
      <c r="EA71" s="178">
        <f t="shared" si="62"/>
        <v>0</v>
      </c>
      <c r="EB71" s="179">
        <f t="shared" si="63"/>
        <v>0</v>
      </c>
      <c r="EC71" s="178">
        <f t="shared" si="64"/>
        <v>0</v>
      </c>
      <c r="ED71" s="179">
        <f t="shared" si="65"/>
        <v>0</v>
      </c>
      <c r="EE71" s="178">
        <f t="shared" si="66"/>
        <v>2662094.6326530608</v>
      </c>
      <c r="EF71" s="179">
        <f t="shared" si="67"/>
        <v>1683051.9069767443</v>
      </c>
      <c r="EG71" s="178">
        <f t="shared" si="68"/>
        <v>2662094.6326530608</v>
      </c>
    </row>
    <row r="72" spans="1:137" s="90" customFormat="1" ht="15" customHeight="1">
      <c r="A72" s="195" t="s">
        <v>176</v>
      </c>
      <c r="B72" s="181" t="s">
        <v>201</v>
      </c>
      <c r="C72" s="182"/>
      <c r="D72" s="183">
        <v>107619</v>
      </c>
      <c r="E72" s="183">
        <v>10</v>
      </c>
      <c r="F72" s="184"/>
      <c r="G72" s="185"/>
      <c r="H72" s="184">
        <v>0</v>
      </c>
      <c r="I72" s="185"/>
      <c r="J72" s="184"/>
      <c r="K72" s="185"/>
      <c r="L72" s="88"/>
      <c r="M72" s="185"/>
      <c r="N72" s="87">
        <v>0</v>
      </c>
      <c r="O72" s="184"/>
      <c r="P72" s="185"/>
      <c r="Q72" s="184">
        <v>0</v>
      </c>
      <c r="R72" s="185"/>
      <c r="S72" s="88"/>
      <c r="T72" s="185"/>
      <c r="U72" s="88"/>
      <c r="V72" s="185"/>
      <c r="W72" s="87">
        <v>0</v>
      </c>
      <c r="X72" s="184"/>
      <c r="Y72" s="185"/>
      <c r="Z72" s="184">
        <v>0</v>
      </c>
      <c r="AA72" s="185"/>
      <c r="AB72" s="88"/>
      <c r="AC72" s="185"/>
      <c r="AD72" s="88"/>
      <c r="AE72" s="185"/>
      <c r="AF72" s="87">
        <v>0</v>
      </c>
      <c r="AG72" s="184"/>
      <c r="AH72" s="185">
        <v>53</v>
      </c>
      <c r="AI72" s="186">
        <v>0</v>
      </c>
      <c r="AJ72" s="185"/>
      <c r="AK72" s="184"/>
      <c r="AL72" s="185">
        <v>5</v>
      </c>
      <c r="AM72" s="186"/>
      <c r="AN72" s="185"/>
      <c r="AO72" s="87">
        <v>0</v>
      </c>
      <c r="AP72" s="184"/>
      <c r="AQ72" s="185"/>
      <c r="AR72" s="88"/>
      <c r="AS72" s="185"/>
      <c r="AT72" s="88"/>
      <c r="AU72" s="185"/>
      <c r="AV72" s="88"/>
      <c r="AW72" s="185"/>
      <c r="AX72" s="88"/>
      <c r="AY72" s="88"/>
      <c r="AZ72" s="185"/>
      <c r="BA72" s="186">
        <v>39</v>
      </c>
      <c r="BB72" s="185"/>
      <c r="BC72" s="184"/>
      <c r="BD72" s="185"/>
      <c r="BE72" s="184"/>
      <c r="BF72" s="185"/>
      <c r="BG72" s="186">
        <v>15</v>
      </c>
      <c r="BH72" s="188"/>
      <c r="BI72" s="184"/>
      <c r="BJ72" s="185"/>
      <c r="BK72" s="184"/>
      <c r="BL72" s="185"/>
      <c r="BM72" s="184"/>
      <c r="BN72" s="185">
        <v>2392605</v>
      </c>
      <c r="BO72" s="186"/>
      <c r="BP72" s="185"/>
      <c r="BQ72" s="88"/>
      <c r="BR72" s="185"/>
      <c r="BS72" s="186">
        <v>2711372</v>
      </c>
      <c r="BT72" s="177">
        <f t="shared" si="3"/>
        <v>0</v>
      </c>
      <c r="BU72" s="178">
        <f t="shared" si="4"/>
        <v>0</v>
      </c>
      <c r="BV72" s="179">
        <f t="shared" si="5"/>
        <v>0</v>
      </c>
      <c r="BW72" s="178">
        <f t="shared" si="6"/>
        <v>0</v>
      </c>
      <c r="BX72" s="179">
        <f t="shared" si="7"/>
        <v>0</v>
      </c>
      <c r="BY72" s="178">
        <f t="shared" si="8"/>
        <v>0</v>
      </c>
      <c r="BZ72" s="179">
        <f t="shared" si="9"/>
        <v>532</v>
      </c>
      <c r="CA72" s="178">
        <f t="shared" si="10"/>
        <v>0</v>
      </c>
      <c r="CB72" s="179">
        <f t="shared" si="11"/>
        <v>0</v>
      </c>
      <c r="CC72" s="178">
        <f t="shared" si="12"/>
        <v>0</v>
      </c>
      <c r="CD72" s="179">
        <f t="shared" si="13"/>
        <v>0</v>
      </c>
      <c r="CE72" s="178">
        <f t="shared" si="14"/>
        <v>531</v>
      </c>
      <c r="CF72" s="177">
        <f t="shared" si="15"/>
        <v>0</v>
      </c>
      <c r="CG72" s="178">
        <f t="shared" si="16"/>
        <v>0</v>
      </c>
      <c r="CH72" s="179">
        <f t="shared" si="17"/>
        <v>0</v>
      </c>
      <c r="CI72" s="178">
        <f t="shared" si="18"/>
        <v>0</v>
      </c>
      <c r="CJ72" s="179">
        <f t="shared" si="19"/>
        <v>0</v>
      </c>
      <c r="CK72" s="178">
        <f t="shared" si="20"/>
        <v>0</v>
      </c>
      <c r="CL72" s="179">
        <f t="shared" si="21"/>
        <v>4497.3778195488721</v>
      </c>
      <c r="CM72" s="178">
        <f t="shared" si="22"/>
        <v>0</v>
      </c>
      <c r="CN72" s="179">
        <f t="shared" si="23"/>
        <v>0</v>
      </c>
      <c r="CO72" s="178">
        <f t="shared" si="24"/>
        <v>0</v>
      </c>
      <c r="CP72" s="179">
        <f t="shared" si="25"/>
        <v>0</v>
      </c>
      <c r="CQ72" s="178">
        <f t="shared" si="26"/>
        <v>5106.1619585687386</v>
      </c>
      <c r="CR72" s="177">
        <f t="shared" si="27"/>
        <v>0</v>
      </c>
      <c r="CS72" s="178">
        <f t="shared" si="28"/>
        <v>0</v>
      </c>
      <c r="CT72" s="179">
        <f t="shared" si="29"/>
        <v>0</v>
      </c>
      <c r="CU72" s="178">
        <f t="shared" si="30"/>
        <v>0</v>
      </c>
      <c r="CV72" s="179">
        <f t="shared" si="31"/>
        <v>0</v>
      </c>
      <c r="CW72" s="178">
        <f t="shared" si="32"/>
        <v>0</v>
      </c>
      <c r="CX72" s="179">
        <f t="shared" si="33"/>
        <v>40476.400375939847</v>
      </c>
      <c r="CY72" s="178">
        <f t="shared" si="34"/>
        <v>0</v>
      </c>
      <c r="CZ72" s="179">
        <f t="shared" si="35"/>
        <v>0</v>
      </c>
      <c r="DA72" s="178">
        <f t="shared" si="36"/>
        <v>0</v>
      </c>
      <c r="DB72" s="179">
        <f t="shared" si="37"/>
        <v>0</v>
      </c>
      <c r="DC72" s="178">
        <f t="shared" si="38"/>
        <v>45955.457627118645</v>
      </c>
      <c r="DD72" s="179">
        <f t="shared" si="39"/>
        <v>40476.400375939847</v>
      </c>
      <c r="DE72" s="178">
        <f t="shared" si="40"/>
        <v>45955.457627118645</v>
      </c>
      <c r="DF72" s="177">
        <f t="shared" si="41"/>
        <v>0</v>
      </c>
      <c r="DG72" s="178">
        <f t="shared" si="42"/>
        <v>0</v>
      </c>
      <c r="DH72" s="179">
        <f t="shared" si="43"/>
        <v>0</v>
      </c>
      <c r="DI72" s="178">
        <f t="shared" si="44"/>
        <v>0</v>
      </c>
      <c r="DJ72" s="179">
        <f t="shared" si="45"/>
        <v>0</v>
      </c>
      <c r="DK72" s="178">
        <f t="shared" si="46"/>
        <v>0</v>
      </c>
      <c r="DL72" s="179">
        <f t="shared" si="47"/>
        <v>58</v>
      </c>
      <c r="DM72" s="178">
        <f t="shared" si="48"/>
        <v>0</v>
      </c>
      <c r="DN72" s="179">
        <f t="shared" si="49"/>
        <v>0</v>
      </c>
      <c r="DO72" s="178">
        <f t="shared" si="50"/>
        <v>0</v>
      </c>
      <c r="DP72" s="179">
        <f t="shared" si="51"/>
        <v>0</v>
      </c>
      <c r="DQ72" s="178">
        <f t="shared" si="52"/>
        <v>54</v>
      </c>
      <c r="DR72" s="179">
        <f t="shared" si="53"/>
        <v>58</v>
      </c>
      <c r="DS72" s="178">
        <f t="shared" si="54"/>
        <v>54</v>
      </c>
      <c r="DT72" s="177">
        <f t="shared" si="55"/>
        <v>0</v>
      </c>
      <c r="DU72" s="178">
        <f t="shared" si="56"/>
        <v>0</v>
      </c>
      <c r="DV72" s="179">
        <f t="shared" si="57"/>
        <v>0</v>
      </c>
      <c r="DW72" s="178">
        <f t="shared" si="58"/>
        <v>0</v>
      </c>
      <c r="DX72" s="179">
        <f t="shared" si="59"/>
        <v>0</v>
      </c>
      <c r="DY72" s="178">
        <f t="shared" si="60"/>
        <v>0</v>
      </c>
      <c r="DZ72" s="179">
        <f t="shared" si="61"/>
        <v>2347631.2218045113</v>
      </c>
      <c r="EA72" s="178">
        <f t="shared" si="62"/>
        <v>0</v>
      </c>
      <c r="EB72" s="179">
        <f t="shared" si="63"/>
        <v>0</v>
      </c>
      <c r="EC72" s="178">
        <f t="shared" si="64"/>
        <v>0</v>
      </c>
      <c r="ED72" s="179">
        <f t="shared" si="65"/>
        <v>0</v>
      </c>
      <c r="EE72" s="178">
        <f t="shared" si="66"/>
        <v>2481594.7118644067</v>
      </c>
      <c r="EF72" s="179">
        <f t="shared" si="67"/>
        <v>2347631.2218045113</v>
      </c>
      <c r="EG72" s="178">
        <f t="shared" si="68"/>
        <v>2481594.7118644067</v>
      </c>
    </row>
    <row r="73" spans="1:137" s="90" customFormat="1" ht="15" customHeight="1">
      <c r="A73" s="195" t="s">
        <v>176</v>
      </c>
      <c r="B73" s="181" t="s">
        <v>202</v>
      </c>
      <c r="C73" s="182"/>
      <c r="D73" s="183">
        <v>107743</v>
      </c>
      <c r="E73" s="183">
        <v>10</v>
      </c>
      <c r="F73" s="184"/>
      <c r="G73" s="185"/>
      <c r="H73" s="184">
        <v>0</v>
      </c>
      <c r="I73" s="185"/>
      <c r="J73" s="184"/>
      <c r="K73" s="185"/>
      <c r="L73" s="88"/>
      <c r="M73" s="185"/>
      <c r="N73" s="87">
        <v>0</v>
      </c>
      <c r="O73" s="184"/>
      <c r="P73" s="185"/>
      <c r="Q73" s="184">
        <v>0</v>
      </c>
      <c r="R73" s="185"/>
      <c r="S73" s="88"/>
      <c r="T73" s="185"/>
      <c r="U73" s="88"/>
      <c r="V73" s="185"/>
      <c r="W73" s="87">
        <v>0</v>
      </c>
      <c r="X73" s="184"/>
      <c r="Y73" s="185"/>
      <c r="Z73" s="184">
        <v>0</v>
      </c>
      <c r="AA73" s="185"/>
      <c r="AB73" s="88"/>
      <c r="AC73" s="185"/>
      <c r="AD73" s="88"/>
      <c r="AE73" s="185"/>
      <c r="AF73" s="87">
        <v>0</v>
      </c>
      <c r="AG73" s="184"/>
      <c r="AH73" s="185">
        <v>15</v>
      </c>
      <c r="AI73" s="186">
        <v>18</v>
      </c>
      <c r="AJ73" s="185">
        <v>3</v>
      </c>
      <c r="AK73" s="186"/>
      <c r="AL73" s="185">
        <v>3</v>
      </c>
      <c r="AM73" s="186"/>
      <c r="AN73" s="185">
        <v>1</v>
      </c>
      <c r="AO73" s="187">
        <v>3</v>
      </c>
      <c r="AP73" s="184"/>
      <c r="AQ73" s="185"/>
      <c r="AR73" s="88"/>
      <c r="AS73" s="185"/>
      <c r="AT73" s="88"/>
      <c r="AU73" s="185"/>
      <c r="AV73" s="88"/>
      <c r="AW73" s="185"/>
      <c r="AX73" s="88"/>
      <c r="AY73" s="88"/>
      <c r="AZ73" s="185"/>
      <c r="BA73" s="184">
        <v>0</v>
      </c>
      <c r="BB73" s="185"/>
      <c r="BC73" s="184"/>
      <c r="BD73" s="185"/>
      <c r="BE73" s="184"/>
      <c r="BF73" s="185"/>
      <c r="BG73" s="184">
        <v>0</v>
      </c>
      <c r="BH73" s="188"/>
      <c r="BI73" s="184"/>
      <c r="BJ73" s="185"/>
      <c r="BK73" s="184"/>
      <c r="BL73" s="185"/>
      <c r="BM73" s="184"/>
      <c r="BN73" s="185">
        <v>975217</v>
      </c>
      <c r="BO73" s="186">
        <v>1228198</v>
      </c>
      <c r="BP73" s="185"/>
      <c r="BQ73" s="88"/>
      <c r="BR73" s="185"/>
      <c r="BS73" s="184"/>
      <c r="BT73" s="177">
        <f t="shared" si="3"/>
        <v>0</v>
      </c>
      <c r="BU73" s="178">
        <f t="shared" si="4"/>
        <v>0</v>
      </c>
      <c r="BV73" s="179">
        <f t="shared" si="5"/>
        <v>0</v>
      </c>
      <c r="BW73" s="178">
        <f t="shared" si="6"/>
        <v>0</v>
      </c>
      <c r="BX73" s="179">
        <f t="shared" si="7"/>
        <v>0</v>
      </c>
      <c r="BY73" s="178">
        <f t="shared" si="8"/>
        <v>0</v>
      </c>
      <c r="BZ73" s="179">
        <f t="shared" si="9"/>
        <v>210</v>
      </c>
      <c r="CA73" s="178">
        <f t="shared" si="10"/>
        <v>198</v>
      </c>
      <c r="CB73" s="179">
        <f t="shared" si="11"/>
        <v>0</v>
      </c>
      <c r="CC73" s="178">
        <f t="shared" si="12"/>
        <v>0</v>
      </c>
      <c r="CD73" s="179">
        <f t="shared" si="13"/>
        <v>0</v>
      </c>
      <c r="CE73" s="178">
        <f t="shared" si="14"/>
        <v>0</v>
      </c>
      <c r="CF73" s="177">
        <f t="shared" si="15"/>
        <v>0</v>
      </c>
      <c r="CG73" s="178">
        <f t="shared" si="16"/>
        <v>0</v>
      </c>
      <c r="CH73" s="179">
        <f t="shared" si="17"/>
        <v>0</v>
      </c>
      <c r="CI73" s="178">
        <f t="shared" si="18"/>
        <v>0</v>
      </c>
      <c r="CJ73" s="179">
        <f t="shared" si="19"/>
        <v>0</v>
      </c>
      <c r="CK73" s="178">
        <f t="shared" si="20"/>
        <v>0</v>
      </c>
      <c r="CL73" s="179">
        <f t="shared" si="21"/>
        <v>4643.890476190476</v>
      </c>
      <c r="CM73" s="178">
        <f t="shared" si="22"/>
        <v>6203.0202020202023</v>
      </c>
      <c r="CN73" s="179">
        <f t="shared" si="23"/>
        <v>0</v>
      </c>
      <c r="CO73" s="178">
        <f t="shared" si="24"/>
        <v>0</v>
      </c>
      <c r="CP73" s="179">
        <f t="shared" si="25"/>
        <v>0</v>
      </c>
      <c r="CQ73" s="178">
        <f t="shared" si="26"/>
        <v>0</v>
      </c>
      <c r="CR73" s="177">
        <f t="shared" si="27"/>
        <v>0</v>
      </c>
      <c r="CS73" s="178">
        <f t="shared" si="28"/>
        <v>0</v>
      </c>
      <c r="CT73" s="179">
        <f t="shared" si="29"/>
        <v>0</v>
      </c>
      <c r="CU73" s="178">
        <f t="shared" si="30"/>
        <v>0</v>
      </c>
      <c r="CV73" s="179">
        <f t="shared" si="31"/>
        <v>0</v>
      </c>
      <c r="CW73" s="178">
        <f t="shared" si="32"/>
        <v>0</v>
      </c>
      <c r="CX73" s="179">
        <f t="shared" si="33"/>
        <v>41795.014285714286</v>
      </c>
      <c r="CY73" s="178">
        <f t="shared" si="34"/>
        <v>55827.181818181823</v>
      </c>
      <c r="CZ73" s="179">
        <f t="shared" si="35"/>
        <v>0</v>
      </c>
      <c r="DA73" s="178">
        <f t="shared" si="36"/>
        <v>0</v>
      </c>
      <c r="DB73" s="179">
        <f t="shared" si="37"/>
        <v>0</v>
      </c>
      <c r="DC73" s="178">
        <f t="shared" si="38"/>
        <v>0</v>
      </c>
      <c r="DD73" s="179">
        <f t="shared" si="39"/>
        <v>41795.014285714286</v>
      </c>
      <c r="DE73" s="178">
        <f t="shared" si="40"/>
        <v>55827.181818181823</v>
      </c>
      <c r="DF73" s="177">
        <f t="shared" si="41"/>
        <v>0</v>
      </c>
      <c r="DG73" s="178">
        <f t="shared" si="42"/>
        <v>0</v>
      </c>
      <c r="DH73" s="179">
        <f t="shared" si="43"/>
        <v>0</v>
      </c>
      <c r="DI73" s="178">
        <f t="shared" si="44"/>
        <v>0</v>
      </c>
      <c r="DJ73" s="179">
        <f t="shared" si="45"/>
        <v>0</v>
      </c>
      <c r="DK73" s="178">
        <f t="shared" si="46"/>
        <v>0</v>
      </c>
      <c r="DL73" s="179">
        <f t="shared" si="47"/>
        <v>22</v>
      </c>
      <c r="DM73" s="178">
        <f t="shared" si="48"/>
        <v>21</v>
      </c>
      <c r="DN73" s="179">
        <f t="shared" si="49"/>
        <v>0</v>
      </c>
      <c r="DO73" s="178">
        <f t="shared" si="50"/>
        <v>0</v>
      </c>
      <c r="DP73" s="179">
        <f t="shared" si="51"/>
        <v>0</v>
      </c>
      <c r="DQ73" s="178">
        <f t="shared" si="52"/>
        <v>0</v>
      </c>
      <c r="DR73" s="179">
        <f t="shared" si="53"/>
        <v>22</v>
      </c>
      <c r="DS73" s="178">
        <f t="shared" si="54"/>
        <v>21</v>
      </c>
      <c r="DT73" s="177">
        <f t="shared" si="55"/>
        <v>0</v>
      </c>
      <c r="DU73" s="178">
        <f t="shared" si="56"/>
        <v>0</v>
      </c>
      <c r="DV73" s="179">
        <f t="shared" si="57"/>
        <v>0</v>
      </c>
      <c r="DW73" s="178">
        <f t="shared" si="58"/>
        <v>0</v>
      </c>
      <c r="DX73" s="179">
        <f t="shared" si="59"/>
        <v>0</v>
      </c>
      <c r="DY73" s="178">
        <f t="shared" si="60"/>
        <v>0</v>
      </c>
      <c r="DZ73" s="179">
        <f t="shared" si="61"/>
        <v>919490.3142857143</v>
      </c>
      <c r="EA73" s="178">
        <f t="shared" si="62"/>
        <v>1172370.8181818184</v>
      </c>
      <c r="EB73" s="179">
        <f t="shared" si="63"/>
        <v>0</v>
      </c>
      <c r="EC73" s="178">
        <f t="shared" si="64"/>
        <v>0</v>
      </c>
      <c r="ED73" s="179">
        <f t="shared" si="65"/>
        <v>0</v>
      </c>
      <c r="EE73" s="178">
        <f t="shared" si="66"/>
        <v>0</v>
      </c>
      <c r="EF73" s="179">
        <f t="shared" si="67"/>
        <v>919490.3142857143</v>
      </c>
      <c r="EG73" s="178">
        <f t="shared" si="68"/>
        <v>1172370.8181818184</v>
      </c>
    </row>
    <row r="74" spans="1:137" s="90" customFormat="1" ht="15" customHeight="1">
      <c r="A74" s="195" t="s">
        <v>176</v>
      </c>
      <c r="B74" s="181" t="s">
        <v>203</v>
      </c>
      <c r="C74" s="182"/>
      <c r="D74" s="183">
        <v>107974</v>
      </c>
      <c r="E74" s="183">
        <v>10</v>
      </c>
      <c r="F74" s="184"/>
      <c r="G74" s="185">
        <v>9</v>
      </c>
      <c r="H74" s="186">
        <v>1</v>
      </c>
      <c r="I74" s="185"/>
      <c r="J74" s="184"/>
      <c r="K74" s="185"/>
      <c r="L74" s="88"/>
      <c r="M74" s="185">
        <v>4</v>
      </c>
      <c r="N74" s="187">
        <v>0</v>
      </c>
      <c r="O74" s="184"/>
      <c r="P74" s="185">
        <v>3</v>
      </c>
      <c r="Q74" s="186">
        <v>1</v>
      </c>
      <c r="R74" s="185"/>
      <c r="S74" s="88"/>
      <c r="T74" s="185"/>
      <c r="U74" s="88"/>
      <c r="V74" s="185">
        <v>1</v>
      </c>
      <c r="W74" s="187">
        <v>0</v>
      </c>
      <c r="X74" s="184"/>
      <c r="Y74" s="185">
        <v>5</v>
      </c>
      <c r="Z74" s="186">
        <v>1</v>
      </c>
      <c r="AA74" s="185"/>
      <c r="AB74" s="88"/>
      <c r="AC74" s="185"/>
      <c r="AD74" s="88"/>
      <c r="AE74" s="185">
        <v>4</v>
      </c>
      <c r="AF74" s="187">
        <v>0</v>
      </c>
      <c r="AG74" s="184"/>
      <c r="AH74" s="185">
        <v>23</v>
      </c>
      <c r="AI74" s="186">
        <v>47</v>
      </c>
      <c r="AJ74" s="185"/>
      <c r="AK74" s="184"/>
      <c r="AL74" s="185"/>
      <c r="AM74" s="184"/>
      <c r="AN74" s="185">
        <v>10</v>
      </c>
      <c r="AO74" s="187">
        <v>1</v>
      </c>
      <c r="AP74" s="184"/>
      <c r="AQ74" s="185"/>
      <c r="AR74" s="88"/>
      <c r="AS74" s="185"/>
      <c r="AT74" s="88"/>
      <c r="AU74" s="185"/>
      <c r="AV74" s="88"/>
      <c r="AW74" s="185"/>
      <c r="AX74" s="88"/>
      <c r="AY74" s="88"/>
      <c r="AZ74" s="185"/>
      <c r="BA74" s="184">
        <v>0</v>
      </c>
      <c r="BB74" s="185"/>
      <c r="BC74" s="184"/>
      <c r="BD74" s="185"/>
      <c r="BE74" s="184"/>
      <c r="BF74" s="185"/>
      <c r="BG74" s="184">
        <v>0</v>
      </c>
      <c r="BH74" s="188">
        <v>761157</v>
      </c>
      <c r="BI74" s="186">
        <v>46684</v>
      </c>
      <c r="BJ74" s="185">
        <v>170052</v>
      </c>
      <c r="BK74" s="186">
        <v>39579</v>
      </c>
      <c r="BL74" s="185">
        <v>423738</v>
      </c>
      <c r="BM74" s="186">
        <v>49109</v>
      </c>
      <c r="BN74" s="185">
        <v>1427877</v>
      </c>
      <c r="BO74" s="186">
        <v>2288346</v>
      </c>
      <c r="BP74" s="185"/>
      <c r="BQ74" s="88"/>
      <c r="BR74" s="185"/>
      <c r="BS74" s="184"/>
      <c r="BT74" s="177">
        <f t="shared" si="3"/>
        <v>129</v>
      </c>
      <c r="BU74" s="178">
        <f t="shared" si="4"/>
        <v>9</v>
      </c>
      <c r="BV74" s="179">
        <f t="shared" si="5"/>
        <v>39</v>
      </c>
      <c r="BW74" s="178">
        <f t="shared" si="6"/>
        <v>9</v>
      </c>
      <c r="BX74" s="179">
        <f t="shared" si="7"/>
        <v>93</v>
      </c>
      <c r="BY74" s="178">
        <f t="shared" si="8"/>
        <v>9</v>
      </c>
      <c r="BZ74" s="179">
        <f t="shared" si="9"/>
        <v>327</v>
      </c>
      <c r="CA74" s="178">
        <f t="shared" si="10"/>
        <v>435</v>
      </c>
      <c r="CB74" s="179">
        <f t="shared" si="11"/>
        <v>0</v>
      </c>
      <c r="CC74" s="178">
        <f t="shared" si="12"/>
        <v>0</v>
      </c>
      <c r="CD74" s="179">
        <f t="shared" si="13"/>
        <v>0</v>
      </c>
      <c r="CE74" s="178">
        <f t="shared" si="14"/>
        <v>0</v>
      </c>
      <c r="CF74" s="177">
        <f t="shared" si="15"/>
        <v>5900.4418604651164</v>
      </c>
      <c r="CG74" s="178">
        <f t="shared" si="16"/>
        <v>5187.1111111111113</v>
      </c>
      <c r="CH74" s="179">
        <f t="shared" si="17"/>
        <v>4360.3076923076924</v>
      </c>
      <c r="CI74" s="178">
        <f t="shared" si="18"/>
        <v>4397.666666666667</v>
      </c>
      <c r="CJ74" s="179">
        <f t="shared" si="19"/>
        <v>4556.322580645161</v>
      </c>
      <c r="CK74" s="178">
        <f t="shared" si="20"/>
        <v>5456.5555555555557</v>
      </c>
      <c r="CL74" s="179">
        <f t="shared" si="21"/>
        <v>4366.5963302752298</v>
      </c>
      <c r="CM74" s="178">
        <f t="shared" si="22"/>
        <v>5260.565517241379</v>
      </c>
      <c r="CN74" s="179">
        <f t="shared" si="23"/>
        <v>0</v>
      </c>
      <c r="CO74" s="178">
        <f t="shared" si="24"/>
        <v>0</v>
      </c>
      <c r="CP74" s="179">
        <f t="shared" si="25"/>
        <v>0</v>
      </c>
      <c r="CQ74" s="178">
        <f t="shared" si="26"/>
        <v>0</v>
      </c>
      <c r="CR74" s="177">
        <f t="shared" si="27"/>
        <v>53103.976744186046</v>
      </c>
      <c r="CS74" s="178">
        <f t="shared" si="28"/>
        <v>46684</v>
      </c>
      <c r="CT74" s="179">
        <f t="shared" si="29"/>
        <v>39242.769230769234</v>
      </c>
      <c r="CU74" s="178">
        <f t="shared" si="30"/>
        <v>39579</v>
      </c>
      <c r="CV74" s="179">
        <f t="shared" si="31"/>
        <v>41006.903225806447</v>
      </c>
      <c r="CW74" s="178">
        <f t="shared" si="32"/>
        <v>49109</v>
      </c>
      <c r="CX74" s="179">
        <f t="shared" si="33"/>
        <v>39299.366972477066</v>
      </c>
      <c r="CY74" s="178">
        <f t="shared" si="34"/>
        <v>47345.089655172414</v>
      </c>
      <c r="CZ74" s="179">
        <f t="shared" si="35"/>
        <v>0</v>
      </c>
      <c r="DA74" s="178">
        <f t="shared" si="36"/>
        <v>0</v>
      </c>
      <c r="DB74" s="179">
        <f t="shared" si="37"/>
        <v>0</v>
      </c>
      <c r="DC74" s="178">
        <f t="shared" si="38"/>
        <v>0</v>
      </c>
      <c r="DD74" s="179">
        <f t="shared" si="39"/>
        <v>42597.695147821978</v>
      </c>
      <c r="DE74" s="178">
        <f t="shared" si="40"/>
        <v>47214.437322515209</v>
      </c>
      <c r="DF74" s="177">
        <f t="shared" si="41"/>
        <v>13</v>
      </c>
      <c r="DG74" s="178">
        <f t="shared" si="42"/>
        <v>1</v>
      </c>
      <c r="DH74" s="179">
        <f t="shared" si="43"/>
        <v>4</v>
      </c>
      <c r="DI74" s="178">
        <f t="shared" si="44"/>
        <v>1</v>
      </c>
      <c r="DJ74" s="179">
        <f t="shared" si="45"/>
        <v>9</v>
      </c>
      <c r="DK74" s="178">
        <f t="shared" si="46"/>
        <v>1</v>
      </c>
      <c r="DL74" s="179">
        <f t="shared" si="47"/>
        <v>33</v>
      </c>
      <c r="DM74" s="178">
        <f t="shared" si="48"/>
        <v>48</v>
      </c>
      <c r="DN74" s="179">
        <f t="shared" si="49"/>
        <v>0</v>
      </c>
      <c r="DO74" s="178">
        <f t="shared" si="50"/>
        <v>0</v>
      </c>
      <c r="DP74" s="179">
        <f t="shared" si="51"/>
        <v>0</v>
      </c>
      <c r="DQ74" s="178">
        <f t="shared" si="52"/>
        <v>0</v>
      </c>
      <c r="DR74" s="179">
        <f t="shared" si="53"/>
        <v>59</v>
      </c>
      <c r="DS74" s="178">
        <f t="shared" si="54"/>
        <v>51</v>
      </c>
      <c r="DT74" s="177">
        <f t="shared" si="55"/>
        <v>690351.69767441857</v>
      </c>
      <c r="DU74" s="178">
        <f t="shared" si="56"/>
        <v>46684</v>
      </c>
      <c r="DV74" s="179">
        <f t="shared" si="57"/>
        <v>156971.07692307694</v>
      </c>
      <c r="DW74" s="178">
        <f t="shared" si="58"/>
        <v>39579</v>
      </c>
      <c r="DX74" s="179">
        <f t="shared" si="59"/>
        <v>369062.129032258</v>
      </c>
      <c r="DY74" s="178">
        <f t="shared" si="60"/>
        <v>49109</v>
      </c>
      <c r="DZ74" s="179">
        <f t="shared" si="61"/>
        <v>1296879.1100917433</v>
      </c>
      <c r="EA74" s="178">
        <f t="shared" si="62"/>
        <v>2272564.3034482757</v>
      </c>
      <c r="EB74" s="179">
        <f t="shared" si="63"/>
        <v>0</v>
      </c>
      <c r="EC74" s="178">
        <f t="shared" si="64"/>
        <v>0</v>
      </c>
      <c r="ED74" s="179">
        <f t="shared" si="65"/>
        <v>0</v>
      </c>
      <c r="EE74" s="178">
        <f t="shared" si="66"/>
        <v>0</v>
      </c>
      <c r="EF74" s="179">
        <f t="shared" si="67"/>
        <v>2513264.0137214968</v>
      </c>
      <c r="EG74" s="178">
        <f t="shared" si="68"/>
        <v>2407936.3034482757</v>
      </c>
    </row>
    <row r="75" spans="1:137" s="90" customFormat="1" ht="15" customHeight="1">
      <c r="A75" s="195" t="s">
        <v>176</v>
      </c>
      <c r="B75" s="181" t="s">
        <v>204</v>
      </c>
      <c r="C75" s="182"/>
      <c r="D75" s="183">
        <v>107637</v>
      </c>
      <c r="E75" s="183">
        <v>10</v>
      </c>
      <c r="F75" s="88"/>
      <c r="G75" s="185"/>
      <c r="H75" s="88">
        <v>0</v>
      </c>
      <c r="I75" s="185"/>
      <c r="J75" s="184"/>
      <c r="K75" s="185"/>
      <c r="L75" s="88"/>
      <c r="M75" s="185"/>
      <c r="N75" s="88">
        <v>0</v>
      </c>
      <c r="O75" s="88"/>
      <c r="P75" s="185"/>
      <c r="Q75" s="88">
        <v>0</v>
      </c>
      <c r="R75" s="185"/>
      <c r="S75" s="88"/>
      <c r="T75" s="185"/>
      <c r="U75" s="88"/>
      <c r="V75" s="185"/>
      <c r="W75" s="88">
        <v>0</v>
      </c>
      <c r="X75" s="88"/>
      <c r="Y75" s="185"/>
      <c r="Z75" s="88">
        <v>0</v>
      </c>
      <c r="AA75" s="185"/>
      <c r="AB75" s="88"/>
      <c r="AC75" s="185"/>
      <c r="AD75" s="88"/>
      <c r="AE75" s="185"/>
      <c r="AF75" s="88">
        <v>0</v>
      </c>
      <c r="AG75" s="83"/>
      <c r="AH75" s="185">
        <v>40</v>
      </c>
      <c r="AI75" s="186">
        <v>32</v>
      </c>
      <c r="AJ75" s="185">
        <v>2</v>
      </c>
      <c r="AK75" s="186"/>
      <c r="AL75" s="185"/>
      <c r="AM75" s="184"/>
      <c r="AN75" s="185">
        <v>3</v>
      </c>
      <c r="AO75" s="187">
        <v>0</v>
      </c>
      <c r="AP75" s="88"/>
      <c r="AQ75" s="185"/>
      <c r="AR75" s="88"/>
      <c r="AS75" s="185"/>
      <c r="AT75" s="88"/>
      <c r="AU75" s="185"/>
      <c r="AV75" s="88"/>
      <c r="AW75" s="185"/>
      <c r="AX75" s="88"/>
      <c r="AY75" s="88"/>
      <c r="AZ75" s="185"/>
      <c r="BA75" s="184">
        <v>0</v>
      </c>
      <c r="BB75" s="185"/>
      <c r="BC75" s="184"/>
      <c r="BD75" s="185"/>
      <c r="BE75" s="184"/>
      <c r="BF75" s="185"/>
      <c r="BG75" s="184">
        <v>0</v>
      </c>
      <c r="BH75" s="188"/>
      <c r="BI75" s="88"/>
      <c r="BJ75" s="185"/>
      <c r="BK75" s="88"/>
      <c r="BL75" s="185"/>
      <c r="BM75" s="88"/>
      <c r="BN75" s="185">
        <v>2203188</v>
      </c>
      <c r="BO75" s="186">
        <v>1607241</v>
      </c>
      <c r="BP75" s="185"/>
      <c r="BQ75" s="88"/>
      <c r="BR75" s="185"/>
      <c r="BS75" s="184"/>
      <c r="BT75" s="177">
        <f t="shared" si="3"/>
        <v>0</v>
      </c>
      <c r="BU75" s="178">
        <f t="shared" si="4"/>
        <v>0</v>
      </c>
      <c r="BV75" s="179">
        <f t="shared" si="5"/>
        <v>0</v>
      </c>
      <c r="BW75" s="178">
        <f t="shared" si="6"/>
        <v>0</v>
      </c>
      <c r="BX75" s="179">
        <f t="shared" si="7"/>
        <v>0</v>
      </c>
      <c r="BY75" s="178">
        <f t="shared" si="8"/>
        <v>0</v>
      </c>
      <c r="BZ75" s="179">
        <f t="shared" si="9"/>
        <v>416</v>
      </c>
      <c r="CA75" s="178">
        <f t="shared" si="10"/>
        <v>288</v>
      </c>
      <c r="CB75" s="179">
        <f t="shared" si="11"/>
        <v>0</v>
      </c>
      <c r="CC75" s="178">
        <f t="shared" si="12"/>
        <v>0</v>
      </c>
      <c r="CD75" s="179">
        <f t="shared" si="13"/>
        <v>0</v>
      </c>
      <c r="CE75" s="178">
        <f t="shared" si="14"/>
        <v>0</v>
      </c>
      <c r="CF75" s="177">
        <f t="shared" si="15"/>
        <v>0</v>
      </c>
      <c r="CG75" s="178">
        <f t="shared" si="16"/>
        <v>0</v>
      </c>
      <c r="CH75" s="179">
        <f t="shared" si="17"/>
        <v>0</v>
      </c>
      <c r="CI75" s="178">
        <f t="shared" si="18"/>
        <v>0</v>
      </c>
      <c r="CJ75" s="179">
        <f t="shared" si="19"/>
        <v>0</v>
      </c>
      <c r="CK75" s="178">
        <f t="shared" si="20"/>
        <v>0</v>
      </c>
      <c r="CL75" s="179">
        <f t="shared" si="21"/>
        <v>5296.125</v>
      </c>
      <c r="CM75" s="178">
        <f t="shared" si="22"/>
        <v>5580.697916666667</v>
      </c>
      <c r="CN75" s="179">
        <f t="shared" si="23"/>
        <v>0</v>
      </c>
      <c r="CO75" s="178">
        <f t="shared" si="24"/>
        <v>0</v>
      </c>
      <c r="CP75" s="179">
        <f t="shared" si="25"/>
        <v>0</v>
      </c>
      <c r="CQ75" s="178">
        <f t="shared" si="26"/>
        <v>0</v>
      </c>
      <c r="CR75" s="177">
        <f t="shared" si="27"/>
        <v>0</v>
      </c>
      <c r="CS75" s="178">
        <f t="shared" si="28"/>
        <v>0</v>
      </c>
      <c r="CT75" s="179">
        <f t="shared" si="29"/>
        <v>0</v>
      </c>
      <c r="CU75" s="178">
        <f t="shared" si="30"/>
        <v>0</v>
      </c>
      <c r="CV75" s="179">
        <f t="shared" si="31"/>
        <v>0</v>
      </c>
      <c r="CW75" s="178">
        <f t="shared" si="32"/>
        <v>0</v>
      </c>
      <c r="CX75" s="179">
        <f t="shared" si="33"/>
        <v>47665.125</v>
      </c>
      <c r="CY75" s="178">
        <f t="shared" si="34"/>
        <v>50226.28125</v>
      </c>
      <c r="CZ75" s="179">
        <f t="shared" si="35"/>
        <v>0</v>
      </c>
      <c r="DA75" s="178">
        <f t="shared" si="36"/>
        <v>0</v>
      </c>
      <c r="DB75" s="179">
        <f t="shared" si="37"/>
        <v>0</v>
      </c>
      <c r="DC75" s="178">
        <f t="shared" si="38"/>
        <v>0</v>
      </c>
      <c r="DD75" s="179">
        <f t="shared" si="39"/>
        <v>47665.125</v>
      </c>
      <c r="DE75" s="178">
        <f t="shared" si="40"/>
        <v>50226.28125</v>
      </c>
      <c r="DF75" s="177">
        <f t="shared" si="41"/>
        <v>0</v>
      </c>
      <c r="DG75" s="178">
        <f t="shared" si="42"/>
        <v>0</v>
      </c>
      <c r="DH75" s="179">
        <f t="shared" si="43"/>
        <v>0</v>
      </c>
      <c r="DI75" s="178">
        <f t="shared" si="44"/>
        <v>0</v>
      </c>
      <c r="DJ75" s="179">
        <f t="shared" si="45"/>
        <v>0</v>
      </c>
      <c r="DK75" s="178">
        <f t="shared" si="46"/>
        <v>0</v>
      </c>
      <c r="DL75" s="179">
        <f t="shared" si="47"/>
        <v>45</v>
      </c>
      <c r="DM75" s="178">
        <f t="shared" si="48"/>
        <v>32</v>
      </c>
      <c r="DN75" s="179">
        <f t="shared" si="49"/>
        <v>0</v>
      </c>
      <c r="DO75" s="178">
        <f t="shared" si="50"/>
        <v>0</v>
      </c>
      <c r="DP75" s="179">
        <f t="shared" si="51"/>
        <v>0</v>
      </c>
      <c r="DQ75" s="178">
        <f t="shared" si="52"/>
        <v>0</v>
      </c>
      <c r="DR75" s="179">
        <f t="shared" si="53"/>
        <v>45</v>
      </c>
      <c r="DS75" s="178">
        <f t="shared" si="54"/>
        <v>32</v>
      </c>
      <c r="DT75" s="177">
        <f t="shared" si="55"/>
        <v>0</v>
      </c>
      <c r="DU75" s="178">
        <f t="shared" si="56"/>
        <v>0</v>
      </c>
      <c r="DV75" s="179">
        <f t="shared" si="57"/>
        <v>0</v>
      </c>
      <c r="DW75" s="178">
        <f t="shared" si="58"/>
        <v>0</v>
      </c>
      <c r="DX75" s="179">
        <f t="shared" si="59"/>
        <v>0</v>
      </c>
      <c r="DY75" s="178">
        <f t="shared" si="60"/>
        <v>0</v>
      </c>
      <c r="DZ75" s="179">
        <f t="shared" si="61"/>
        <v>2144930.625</v>
      </c>
      <c r="EA75" s="178">
        <f t="shared" si="62"/>
        <v>1607241</v>
      </c>
      <c r="EB75" s="179">
        <f t="shared" si="63"/>
        <v>0</v>
      </c>
      <c r="EC75" s="178">
        <f t="shared" si="64"/>
        <v>0</v>
      </c>
      <c r="ED75" s="179">
        <f t="shared" si="65"/>
        <v>0</v>
      </c>
      <c r="EE75" s="178">
        <f t="shared" si="66"/>
        <v>0</v>
      </c>
      <c r="EF75" s="179">
        <f t="shared" si="67"/>
        <v>2144930.625</v>
      </c>
      <c r="EG75" s="178">
        <f t="shared" si="68"/>
        <v>1607241</v>
      </c>
    </row>
    <row r="76" spans="1:137" s="90" customFormat="1" ht="15" customHeight="1">
      <c r="A76" s="195" t="s">
        <v>176</v>
      </c>
      <c r="B76" s="181" t="s">
        <v>205</v>
      </c>
      <c r="C76" s="182"/>
      <c r="D76" s="183">
        <v>107992</v>
      </c>
      <c r="E76" s="183">
        <v>10</v>
      </c>
      <c r="F76" s="88"/>
      <c r="G76" s="185"/>
      <c r="H76" s="88">
        <v>0</v>
      </c>
      <c r="I76" s="185"/>
      <c r="J76" s="184"/>
      <c r="K76" s="185"/>
      <c r="L76" s="88"/>
      <c r="M76" s="185"/>
      <c r="N76" s="88">
        <v>0</v>
      </c>
      <c r="O76" s="88"/>
      <c r="P76" s="185"/>
      <c r="Q76" s="88">
        <v>0</v>
      </c>
      <c r="R76" s="185"/>
      <c r="S76" s="88"/>
      <c r="T76" s="185"/>
      <c r="U76" s="88"/>
      <c r="V76" s="185"/>
      <c r="W76" s="88">
        <v>0</v>
      </c>
      <c r="X76" s="88"/>
      <c r="Y76" s="185"/>
      <c r="Z76" s="88">
        <v>0</v>
      </c>
      <c r="AA76" s="185"/>
      <c r="AB76" s="88"/>
      <c r="AC76" s="185"/>
      <c r="AD76" s="88"/>
      <c r="AE76" s="185"/>
      <c r="AF76" s="88">
        <v>0</v>
      </c>
      <c r="AG76" s="88"/>
      <c r="AH76" s="185"/>
      <c r="AI76" s="184">
        <v>0</v>
      </c>
      <c r="AJ76" s="185"/>
      <c r="AK76" s="184"/>
      <c r="AL76" s="185"/>
      <c r="AM76" s="184"/>
      <c r="AN76" s="185"/>
      <c r="AO76" s="87">
        <v>0</v>
      </c>
      <c r="AP76" s="88"/>
      <c r="AQ76" s="185"/>
      <c r="AR76" s="88"/>
      <c r="AS76" s="185"/>
      <c r="AT76" s="88"/>
      <c r="AU76" s="185"/>
      <c r="AV76" s="88"/>
      <c r="AW76" s="185"/>
      <c r="AX76" s="88"/>
      <c r="AY76" s="88"/>
      <c r="AZ76" s="185">
        <v>17</v>
      </c>
      <c r="BA76" s="186">
        <v>18</v>
      </c>
      <c r="BB76" s="185">
        <v>1</v>
      </c>
      <c r="BC76" s="186"/>
      <c r="BD76" s="185">
        <v>3</v>
      </c>
      <c r="BE76" s="186"/>
      <c r="BF76" s="185">
        <v>7</v>
      </c>
      <c r="BG76" s="186">
        <v>9</v>
      </c>
      <c r="BH76" s="188"/>
      <c r="BI76" s="88"/>
      <c r="BJ76" s="185"/>
      <c r="BK76" s="88"/>
      <c r="BL76" s="185"/>
      <c r="BM76" s="88"/>
      <c r="BN76" s="185"/>
      <c r="BO76" s="184"/>
      <c r="BP76" s="185"/>
      <c r="BQ76" s="88"/>
      <c r="BR76" s="185">
        <v>1243530</v>
      </c>
      <c r="BS76" s="186">
        <v>1450776</v>
      </c>
      <c r="BT76" s="177">
        <f t="shared" si="3"/>
        <v>0</v>
      </c>
      <c r="BU76" s="178">
        <f t="shared" si="4"/>
        <v>0</v>
      </c>
      <c r="BV76" s="179">
        <f t="shared" si="5"/>
        <v>0</v>
      </c>
      <c r="BW76" s="178">
        <f t="shared" si="6"/>
        <v>0</v>
      </c>
      <c r="BX76" s="179">
        <f t="shared" si="7"/>
        <v>0</v>
      </c>
      <c r="BY76" s="178">
        <f t="shared" si="8"/>
        <v>0</v>
      </c>
      <c r="BZ76" s="179">
        <f t="shared" si="9"/>
        <v>0</v>
      </c>
      <c r="CA76" s="178">
        <f t="shared" si="10"/>
        <v>0</v>
      </c>
      <c r="CB76" s="179">
        <f t="shared" si="11"/>
        <v>0</v>
      </c>
      <c r="CC76" s="178">
        <f t="shared" si="12"/>
        <v>0</v>
      </c>
      <c r="CD76" s="179">
        <f t="shared" si="13"/>
        <v>280</v>
      </c>
      <c r="CE76" s="178">
        <f t="shared" si="14"/>
        <v>270</v>
      </c>
      <c r="CF76" s="177">
        <f t="shared" si="15"/>
        <v>0</v>
      </c>
      <c r="CG76" s="178">
        <f t="shared" si="16"/>
        <v>0</v>
      </c>
      <c r="CH76" s="179">
        <f t="shared" si="17"/>
        <v>0</v>
      </c>
      <c r="CI76" s="178">
        <f t="shared" si="18"/>
        <v>0</v>
      </c>
      <c r="CJ76" s="179">
        <f t="shared" si="19"/>
        <v>0</v>
      </c>
      <c r="CK76" s="178">
        <f t="shared" si="20"/>
        <v>0</v>
      </c>
      <c r="CL76" s="179">
        <f t="shared" si="21"/>
        <v>0</v>
      </c>
      <c r="CM76" s="178">
        <f t="shared" si="22"/>
        <v>0</v>
      </c>
      <c r="CN76" s="179">
        <f t="shared" si="23"/>
        <v>0</v>
      </c>
      <c r="CO76" s="178">
        <f t="shared" si="24"/>
        <v>0</v>
      </c>
      <c r="CP76" s="179">
        <f t="shared" si="25"/>
        <v>4441.1785714285716</v>
      </c>
      <c r="CQ76" s="178">
        <f t="shared" si="26"/>
        <v>5373.2444444444445</v>
      </c>
      <c r="CR76" s="177">
        <f t="shared" si="27"/>
        <v>0</v>
      </c>
      <c r="CS76" s="178">
        <f t="shared" si="28"/>
        <v>0</v>
      </c>
      <c r="CT76" s="179">
        <f t="shared" si="29"/>
        <v>0</v>
      </c>
      <c r="CU76" s="178">
        <f t="shared" si="30"/>
        <v>0</v>
      </c>
      <c r="CV76" s="179">
        <f t="shared" si="31"/>
        <v>0</v>
      </c>
      <c r="CW76" s="178">
        <f t="shared" si="32"/>
        <v>0</v>
      </c>
      <c r="CX76" s="179">
        <f t="shared" si="33"/>
        <v>0</v>
      </c>
      <c r="CY76" s="178">
        <f t="shared" si="34"/>
        <v>0</v>
      </c>
      <c r="CZ76" s="179">
        <f t="shared" si="35"/>
        <v>0</v>
      </c>
      <c r="DA76" s="178">
        <f t="shared" si="36"/>
        <v>0</v>
      </c>
      <c r="DB76" s="179">
        <f t="shared" si="37"/>
        <v>39970.607142857145</v>
      </c>
      <c r="DC76" s="178">
        <f t="shared" si="38"/>
        <v>48359.199999999997</v>
      </c>
      <c r="DD76" s="179">
        <f t="shared" si="39"/>
        <v>39970.607142857145</v>
      </c>
      <c r="DE76" s="178">
        <f t="shared" si="40"/>
        <v>48359.199999999997</v>
      </c>
      <c r="DF76" s="177">
        <f t="shared" si="41"/>
        <v>0</v>
      </c>
      <c r="DG76" s="178">
        <f t="shared" si="42"/>
        <v>0</v>
      </c>
      <c r="DH76" s="179">
        <f t="shared" si="43"/>
        <v>0</v>
      </c>
      <c r="DI76" s="178">
        <f t="shared" si="44"/>
        <v>0</v>
      </c>
      <c r="DJ76" s="179">
        <f t="shared" si="45"/>
        <v>0</v>
      </c>
      <c r="DK76" s="178">
        <f t="shared" si="46"/>
        <v>0</v>
      </c>
      <c r="DL76" s="179">
        <f t="shared" si="47"/>
        <v>0</v>
      </c>
      <c r="DM76" s="178">
        <f t="shared" si="48"/>
        <v>0</v>
      </c>
      <c r="DN76" s="179">
        <f t="shared" si="49"/>
        <v>0</v>
      </c>
      <c r="DO76" s="178">
        <f t="shared" si="50"/>
        <v>0</v>
      </c>
      <c r="DP76" s="179">
        <f t="shared" si="51"/>
        <v>28</v>
      </c>
      <c r="DQ76" s="178">
        <f t="shared" si="52"/>
        <v>27</v>
      </c>
      <c r="DR76" s="179">
        <f t="shared" si="53"/>
        <v>28</v>
      </c>
      <c r="DS76" s="178">
        <f t="shared" si="54"/>
        <v>27</v>
      </c>
      <c r="DT76" s="177">
        <f t="shared" si="55"/>
        <v>0</v>
      </c>
      <c r="DU76" s="178">
        <f t="shared" si="56"/>
        <v>0</v>
      </c>
      <c r="DV76" s="179">
        <f t="shared" si="57"/>
        <v>0</v>
      </c>
      <c r="DW76" s="178">
        <f t="shared" si="58"/>
        <v>0</v>
      </c>
      <c r="DX76" s="179">
        <f t="shared" si="59"/>
        <v>0</v>
      </c>
      <c r="DY76" s="178">
        <f t="shared" si="60"/>
        <v>0</v>
      </c>
      <c r="DZ76" s="179">
        <f t="shared" si="61"/>
        <v>0</v>
      </c>
      <c r="EA76" s="178">
        <f t="shared" si="62"/>
        <v>0</v>
      </c>
      <c r="EB76" s="179">
        <f t="shared" si="63"/>
        <v>0</v>
      </c>
      <c r="EC76" s="178">
        <f t="shared" si="64"/>
        <v>0</v>
      </c>
      <c r="ED76" s="179">
        <f t="shared" si="65"/>
        <v>1119177</v>
      </c>
      <c r="EE76" s="178">
        <f t="shared" si="66"/>
        <v>1305698.3999999999</v>
      </c>
      <c r="EF76" s="179">
        <f t="shared" si="67"/>
        <v>1119177</v>
      </c>
      <c r="EG76" s="178">
        <f t="shared" si="68"/>
        <v>1305698.3999999999</v>
      </c>
    </row>
    <row r="77" spans="1:137" s="90" customFormat="1" ht="15" customHeight="1">
      <c r="A77" s="195" t="s">
        <v>176</v>
      </c>
      <c r="B77" s="181" t="s">
        <v>206</v>
      </c>
      <c r="C77" s="182"/>
      <c r="D77" s="183">
        <v>106999</v>
      </c>
      <c r="E77" s="183">
        <v>10</v>
      </c>
      <c r="F77" s="88"/>
      <c r="G77" s="185"/>
      <c r="H77" s="88">
        <v>0</v>
      </c>
      <c r="I77" s="185"/>
      <c r="J77" s="184"/>
      <c r="K77" s="185"/>
      <c r="L77" s="88"/>
      <c r="M77" s="185"/>
      <c r="N77" s="88">
        <v>0</v>
      </c>
      <c r="O77" s="88"/>
      <c r="P77" s="185"/>
      <c r="Q77" s="88">
        <v>0</v>
      </c>
      <c r="R77" s="185"/>
      <c r="S77" s="88"/>
      <c r="T77" s="185"/>
      <c r="U77" s="88"/>
      <c r="V77" s="185"/>
      <c r="W77" s="88">
        <v>0</v>
      </c>
      <c r="X77" s="88"/>
      <c r="Y77" s="185"/>
      <c r="Z77" s="88">
        <v>0</v>
      </c>
      <c r="AA77" s="185"/>
      <c r="AB77" s="88"/>
      <c r="AC77" s="185"/>
      <c r="AD77" s="88"/>
      <c r="AE77" s="185"/>
      <c r="AF77" s="88">
        <v>0</v>
      </c>
      <c r="AG77" s="88"/>
      <c r="AH77" s="185">
        <v>20</v>
      </c>
      <c r="AI77" s="186">
        <v>0</v>
      </c>
      <c r="AJ77" s="185">
        <v>2</v>
      </c>
      <c r="AK77" s="186"/>
      <c r="AL77" s="185">
        <v>12</v>
      </c>
      <c r="AM77" s="186"/>
      <c r="AN77" s="185">
        <v>5</v>
      </c>
      <c r="AO77" s="187">
        <v>0</v>
      </c>
      <c r="AP77" s="88"/>
      <c r="AQ77" s="185"/>
      <c r="AR77" s="88"/>
      <c r="AS77" s="185"/>
      <c r="AT77" s="88"/>
      <c r="AU77" s="185"/>
      <c r="AV77" s="88"/>
      <c r="AW77" s="185"/>
      <c r="AX77" s="88"/>
      <c r="AY77" s="88"/>
      <c r="AZ77" s="185"/>
      <c r="BA77" s="191">
        <v>20</v>
      </c>
      <c r="BB77" s="185"/>
      <c r="BC77" s="88"/>
      <c r="BD77" s="185"/>
      <c r="BE77" s="88"/>
      <c r="BF77" s="185"/>
      <c r="BG77" s="186">
        <v>10</v>
      </c>
      <c r="BH77" s="188"/>
      <c r="BI77" s="88"/>
      <c r="BJ77" s="185"/>
      <c r="BK77" s="88"/>
      <c r="BL77" s="185"/>
      <c r="BM77" s="88"/>
      <c r="BN77" s="185">
        <v>1787328</v>
      </c>
      <c r="BO77" s="186"/>
      <c r="BP77" s="185"/>
      <c r="BQ77" s="88"/>
      <c r="BR77" s="185"/>
      <c r="BS77" s="186">
        <v>1457931</v>
      </c>
      <c r="BT77" s="177">
        <f t="shared" si="3"/>
        <v>0</v>
      </c>
      <c r="BU77" s="178">
        <f t="shared" si="4"/>
        <v>0</v>
      </c>
      <c r="BV77" s="179">
        <f t="shared" si="5"/>
        <v>0</v>
      </c>
      <c r="BW77" s="178">
        <f t="shared" si="6"/>
        <v>0</v>
      </c>
      <c r="BX77" s="179">
        <f t="shared" si="7"/>
        <v>0</v>
      </c>
      <c r="BY77" s="178">
        <f t="shared" si="8"/>
        <v>0</v>
      </c>
      <c r="BZ77" s="179">
        <f t="shared" si="9"/>
        <v>392</v>
      </c>
      <c r="CA77" s="178">
        <f t="shared" si="10"/>
        <v>0</v>
      </c>
      <c r="CB77" s="179">
        <f t="shared" si="11"/>
        <v>0</v>
      </c>
      <c r="CC77" s="178">
        <f t="shared" si="12"/>
        <v>0</v>
      </c>
      <c r="CD77" s="179">
        <f t="shared" si="13"/>
        <v>0</v>
      </c>
      <c r="CE77" s="178">
        <f t="shared" si="14"/>
        <v>300</v>
      </c>
      <c r="CF77" s="177">
        <f t="shared" si="15"/>
        <v>0</v>
      </c>
      <c r="CG77" s="178">
        <f t="shared" si="16"/>
        <v>0</v>
      </c>
      <c r="CH77" s="179">
        <f t="shared" si="17"/>
        <v>0</v>
      </c>
      <c r="CI77" s="178">
        <f t="shared" si="18"/>
        <v>0</v>
      </c>
      <c r="CJ77" s="179">
        <f t="shared" si="19"/>
        <v>0</v>
      </c>
      <c r="CK77" s="178">
        <f t="shared" si="20"/>
        <v>0</v>
      </c>
      <c r="CL77" s="179">
        <f t="shared" si="21"/>
        <v>4559.5102040816328</v>
      </c>
      <c r="CM77" s="178">
        <f t="shared" si="22"/>
        <v>0</v>
      </c>
      <c r="CN77" s="179">
        <f t="shared" si="23"/>
        <v>0</v>
      </c>
      <c r="CO77" s="178">
        <f t="shared" si="24"/>
        <v>0</v>
      </c>
      <c r="CP77" s="179">
        <f t="shared" si="25"/>
        <v>0</v>
      </c>
      <c r="CQ77" s="178">
        <f t="shared" si="26"/>
        <v>4859.7700000000004</v>
      </c>
      <c r="CR77" s="177">
        <f t="shared" si="27"/>
        <v>0</v>
      </c>
      <c r="CS77" s="178">
        <f t="shared" si="28"/>
        <v>0</v>
      </c>
      <c r="CT77" s="179">
        <f t="shared" si="29"/>
        <v>0</v>
      </c>
      <c r="CU77" s="178">
        <f t="shared" si="30"/>
        <v>0</v>
      </c>
      <c r="CV77" s="179">
        <f t="shared" si="31"/>
        <v>0</v>
      </c>
      <c r="CW77" s="178">
        <f t="shared" si="32"/>
        <v>0</v>
      </c>
      <c r="CX77" s="179">
        <f t="shared" si="33"/>
        <v>41035.591836734697</v>
      </c>
      <c r="CY77" s="178">
        <f t="shared" si="34"/>
        <v>0</v>
      </c>
      <c r="CZ77" s="179">
        <f t="shared" si="35"/>
        <v>0</v>
      </c>
      <c r="DA77" s="178">
        <f t="shared" si="36"/>
        <v>0</v>
      </c>
      <c r="DB77" s="179">
        <f t="shared" si="37"/>
        <v>0</v>
      </c>
      <c r="DC77" s="178">
        <f t="shared" si="38"/>
        <v>43737.930000000008</v>
      </c>
      <c r="DD77" s="179">
        <f t="shared" si="39"/>
        <v>41035.591836734697</v>
      </c>
      <c r="DE77" s="178">
        <f t="shared" si="40"/>
        <v>43737.930000000008</v>
      </c>
      <c r="DF77" s="177">
        <f t="shared" si="41"/>
        <v>0</v>
      </c>
      <c r="DG77" s="178">
        <f t="shared" si="42"/>
        <v>0</v>
      </c>
      <c r="DH77" s="179">
        <f t="shared" si="43"/>
        <v>0</v>
      </c>
      <c r="DI77" s="178">
        <f t="shared" si="44"/>
        <v>0</v>
      </c>
      <c r="DJ77" s="179">
        <f t="shared" si="45"/>
        <v>0</v>
      </c>
      <c r="DK77" s="178">
        <f t="shared" si="46"/>
        <v>0</v>
      </c>
      <c r="DL77" s="179">
        <f t="shared" si="47"/>
        <v>39</v>
      </c>
      <c r="DM77" s="178">
        <f t="shared" si="48"/>
        <v>0</v>
      </c>
      <c r="DN77" s="179">
        <f t="shared" si="49"/>
        <v>0</v>
      </c>
      <c r="DO77" s="178">
        <f t="shared" si="50"/>
        <v>0</v>
      </c>
      <c r="DP77" s="179">
        <f t="shared" si="51"/>
        <v>0</v>
      </c>
      <c r="DQ77" s="178">
        <f t="shared" si="52"/>
        <v>30</v>
      </c>
      <c r="DR77" s="179">
        <f t="shared" si="53"/>
        <v>39</v>
      </c>
      <c r="DS77" s="178">
        <f t="shared" si="54"/>
        <v>30</v>
      </c>
      <c r="DT77" s="177">
        <f t="shared" si="55"/>
        <v>0</v>
      </c>
      <c r="DU77" s="178">
        <f t="shared" si="56"/>
        <v>0</v>
      </c>
      <c r="DV77" s="179">
        <f t="shared" si="57"/>
        <v>0</v>
      </c>
      <c r="DW77" s="178">
        <f t="shared" si="58"/>
        <v>0</v>
      </c>
      <c r="DX77" s="179">
        <f t="shared" si="59"/>
        <v>0</v>
      </c>
      <c r="DY77" s="178">
        <f t="shared" si="60"/>
        <v>0</v>
      </c>
      <c r="DZ77" s="179">
        <f t="shared" si="61"/>
        <v>1600388.0816326533</v>
      </c>
      <c r="EA77" s="178">
        <f t="shared" si="62"/>
        <v>0</v>
      </c>
      <c r="EB77" s="179">
        <f t="shared" si="63"/>
        <v>0</v>
      </c>
      <c r="EC77" s="178">
        <f t="shared" si="64"/>
        <v>0</v>
      </c>
      <c r="ED77" s="179">
        <f t="shared" si="65"/>
        <v>0</v>
      </c>
      <c r="EE77" s="178">
        <f t="shared" si="66"/>
        <v>1312137.9000000001</v>
      </c>
      <c r="EF77" s="179">
        <f t="shared" si="67"/>
        <v>1600388.0816326533</v>
      </c>
      <c r="EG77" s="178">
        <f t="shared" si="68"/>
        <v>1312137.9000000001</v>
      </c>
    </row>
    <row r="78" spans="1:137" s="90" customFormat="1" ht="15" customHeight="1">
      <c r="A78" s="195" t="s">
        <v>176</v>
      </c>
      <c r="B78" s="181" t="s">
        <v>207</v>
      </c>
      <c r="C78" s="182"/>
      <c r="D78" s="183">
        <v>107725</v>
      </c>
      <c r="E78" s="183">
        <v>10</v>
      </c>
      <c r="F78" s="88"/>
      <c r="G78" s="185"/>
      <c r="H78" s="88">
        <v>0</v>
      </c>
      <c r="I78" s="185"/>
      <c r="J78" s="184"/>
      <c r="K78" s="185"/>
      <c r="L78" s="88"/>
      <c r="M78" s="185"/>
      <c r="N78" s="88">
        <v>0</v>
      </c>
      <c r="O78" s="88"/>
      <c r="P78" s="185"/>
      <c r="Q78" s="88">
        <v>0</v>
      </c>
      <c r="R78" s="185"/>
      <c r="S78" s="88"/>
      <c r="T78" s="185"/>
      <c r="U78" s="88"/>
      <c r="V78" s="185"/>
      <c r="W78" s="88">
        <v>0</v>
      </c>
      <c r="X78" s="88"/>
      <c r="Y78" s="185"/>
      <c r="Z78" s="88">
        <v>0</v>
      </c>
      <c r="AA78" s="185"/>
      <c r="AB78" s="88"/>
      <c r="AC78" s="185"/>
      <c r="AD78" s="88"/>
      <c r="AE78" s="185"/>
      <c r="AF78" s="88">
        <v>0</v>
      </c>
      <c r="AG78" s="88"/>
      <c r="AH78" s="185">
        <v>31</v>
      </c>
      <c r="AI78" s="186">
        <v>36</v>
      </c>
      <c r="AJ78" s="185">
        <v>1</v>
      </c>
      <c r="AK78" s="186"/>
      <c r="AL78" s="185">
        <v>2</v>
      </c>
      <c r="AM78" s="186"/>
      <c r="AN78" s="185">
        <v>6</v>
      </c>
      <c r="AO78" s="87">
        <v>6</v>
      </c>
      <c r="AP78" s="88"/>
      <c r="AQ78" s="185"/>
      <c r="AR78" s="88"/>
      <c r="AS78" s="185"/>
      <c r="AT78" s="88"/>
      <c r="AU78" s="185"/>
      <c r="AV78" s="88"/>
      <c r="AW78" s="185"/>
      <c r="AX78" s="88"/>
      <c r="AY78" s="88"/>
      <c r="AZ78" s="185"/>
      <c r="BA78" s="88">
        <v>0</v>
      </c>
      <c r="BB78" s="185"/>
      <c r="BC78" s="88"/>
      <c r="BD78" s="185"/>
      <c r="BE78" s="88"/>
      <c r="BF78" s="185">
        <v>2</v>
      </c>
      <c r="BG78" s="186">
        <v>0</v>
      </c>
      <c r="BH78" s="188"/>
      <c r="BI78" s="88"/>
      <c r="BJ78" s="185"/>
      <c r="BK78" s="88"/>
      <c r="BL78" s="185"/>
      <c r="BM78" s="88"/>
      <c r="BN78" s="185">
        <v>1775646</v>
      </c>
      <c r="BO78" s="184">
        <v>1801945</v>
      </c>
      <c r="BP78" s="185"/>
      <c r="BQ78" s="88"/>
      <c r="BR78" s="185">
        <v>100000</v>
      </c>
      <c r="BS78" s="186"/>
      <c r="BT78" s="177">
        <f t="shared" si="3"/>
        <v>0</v>
      </c>
      <c r="BU78" s="178">
        <f t="shared" si="4"/>
        <v>0</v>
      </c>
      <c r="BV78" s="179">
        <f t="shared" si="5"/>
        <v>0</v>
      </c>
      <c r="BW78" s="178">
        <f t="shared" si="6"/>
        <v>0</v>
      </c>
      <c r="BX78" s="179">
        <f t="shared" si="7"/>
        <v>0</v>
      </c>
      <c r="BY78" s="178">
        <f t="shared" si="8"/>
        <v>0</v>
      </c>
      <c r="BZ78" s="179">
        <f t="shared" si="9"/>
        <v>383</v>
      </c>
      <c r="CA78" s="178">
        <f t="shared" si="10"/>
        <v>396</v>
      </c>
      <c r="CB78" s="179">
        <f t="shared" si="11"/>
        <v>0</v>
      </c>
      <c r="CC78" s="178">
        <f t="shared" si="12"/>
        <v>0</v>
      </c>
      <c r="CD78" s="179">
        <f t="shared" si="13"/>
        <v>24</v>
      </c>
      <c r="CE78" s="178">
        <f t="shared" si="14"/>
        <v>0</v>
      </c>
      <c r="CF78" s="177">
        <f t="shared" si="15"/>
        <v>0</v>
      </c>
      <c r="CG78" s="178">
        <f t="shared" si="16"/>
        <v>0</v>
      </c>
      <c r="CH78" s="179">
        <f t="shared" si="17"/>
        <v>0</v>
      </c>
      <c r="CI78" s="178">
        <f t="shared" si="18"/>
        <v>0</v>
      </c>
      <c r="CJ78" s="179">
        <f t="shared" si="19"/>
        <v>0</v>
      </c>
      <c r="CK78" s="178">
        <f t="shared" si="20"/>
        <v>0</v>
      </c>
      <c r="CL78" s="179">
        <f t="shared" si="21"/>
        <v>4636.1514360313313</v>
      </c>
      <c r="CM78" s="178">
        <f t="shared" si="22"/>
        <v>4550.3661616161617</v>
      </c>
      <c r="CN78" s="179">
        <f t="shared" si="23"/>
        <v>0</v>
      </c>
      <c r="CO78" s="178">
        <f t="shared" si="24"/>
        <v>0</v>
      </c>
      <c r="CP78" s="179">
        <f t="shared" si="25"/>
        <v>4166.666666666667</v>
      </c>
      <c r="CQ78" s="178">
        <f t="shared" si="26"/>
        <v>0</v>
      </c>
      <c r="CR78" s="177">
        <f t="shared" si="27"/>
        <v>0</v>
      </c>
      <c r="CS78" s="178">
        <f t="shared" si="28"/>
        <v>0</v>
      </c>
      <c r="CT78" s="179">
        <f t="shared" si="29"/>
        <v>0</v>
      </c>
      <c r="CU78" s="178">
        <f t="shared" si="30"/>
        <v>0</v>
      </c>
      <c r="CV78" s="179">
        <f t="shared" si="31"/>
        <v>0</v>
      </c>
      <c r="CW78" s="178">
        <f t="shared" si="32"/>
        <v>0</v>
      </c>
      <c r="CX78" s="179">
        <f t="shared" si="33"/>
        <v>41725.362924281981</v>
      </c>
      <c r="CY78" s="178">
        <f t="shared" si="34"/>
        <v>40953.295454545456</v>
      </c>
      <c r="CZ78" s="179">
        <f t="shared" si="35"/>
        <v>0</v>
      </c>
      <c r="DA78" s="178">
        <f t="shared" si="36"/>
        <v>0</v>
      </c>
      <c r="DB78" s="179">
        <f t="shared" si="37"/>
        <v>37500</v>
      </c>
      <c r="DC78" s="178">
        <f t="shared" si="38"/>
        <v>0</v>
      </c>
      <c r="DD78" s="179">
        <f t="shared" si="39"/>
        <v>41524.15516598284</v>
      </c>
      <c r="DE78" s="178">
        <f t="shared" si="40"/>
        <v>40953.295454545456</v>
      </c>
      <c r="DF78" s="177">
        <f t="shared" si="41"/>
        <v>0</v>
      </c>
      <c r="DG78" s="178">
        <f t="shared" si="42"/>
        <v>0</v>
      </c>
      <c r="DH78" s="179">
        <f t="shared" si="43"/>
        <v>0</v>
      </c>
      <c r="DI78" s="178">
        <f t="shared" si="44"/>
        <v>0</v>
      </c>
      <c r="DJ78" s="179">
        <f t="shared" si="45"/>
        <v>0</v>
      </c>
      <c r="DK78" s="178">
        <f t="shared" si="46"/>
        <v>0</v>
      </c>
      <c r="DL78" s="179">
        <f t="shared" si="47"/>
        <v>40</v>
      </c>
      <c r="DM78" s="178">
        <f t="shared" si="48"/>
        <v>42</v>
      </c>
      <c r="DN78" s="179">
        <f t="shared" si="49"/>
        <v>0</v>
      </c>
      <c r="DO78" s="178">
        <f t="shared" si="50"/>
        <v>0</v>
      </c>
      <c r="DP78" s="179">
        <f t="shared" si="51"/>
        <v>2</v>
      </c>
      <c r="DQ78" s="178">
        <f t="shared" si="52"/>
        <v>0</v>
      </c>
      <c r="DR78" s="179">
        <f t="shared" si="53"/>
        <v>42</v>
      </c>
      <c r="DS78" s="178">
        <f t="shared" si="54"/>
        <v>42</v>
      </c>
      <c r="DT78" s="177">
        <f t="shared" si="55"/>
        <v>0</v>
      </c>
      <c r="DU78" s="178">
        <f t="shared" si="56"/>
        <v>0</v>
      </c>
      <c r="DV78" s="179">
        <f t="shared" si="57"/>
        <v>0</v>
      </c>
      <c r="DW78" s="178">
        <f t="shared" si="58"/>
        <v>0</v>
      </c>
      <c r="DX78" s="179">
        <f t="shared" si="59"/>
        <v>0</v>
      </c>
      <c r="DY78" s="178">
        <f t="shared" si="60"/>
        <v>0</v>
      </c>
      <c r="DZ78" s="179">
        <f t="shared" si="61"/>
        <v>1669014.5169712792</v>
      </c>
      <c r="EA78" s="178">
        <f t="shared" si="62"/>
        <v>1720038.4090909092</v>
      </c>
      <c r="EB78" s="179">
        <f t="shared" si="63"/>
        <v>0</v>
      </c>
      <c r="EC78" s="178">
        <f t="shared" si="64"/>
        <v>0</v>
      </c>
      <c r="ED78" s="179">
        <f t="shared" si="65"/>
        <v>75000</v>
      </c>
      <c r="EE78" s="178">
        <f t="shared" si="66"/>
        <v>0</v>
      </c>
      <c r="EF78" s="179">
        <f t="shared" si="67"/>
        <v>1744014.5169712794</v>
      </c>
      <c r="EG78" s="178">
        <f t="shared" si="68"/>
        <v>1720038.4090909092</v>
      </c>
    </row>
    <row r="79" spans="1:137" s="90" customFormat="1" ht="15" customHeight="1">
      <c r="A79" s="195" t="s">
        <v>176</v>
      </c>
      <c r="B79" s="181" t="s">
        <v>208</v>
      </c>
      <c r="C79" s="182"/>
      <c r="D79" s="183">
        <v>107585</v>
      </c>
      <c r="E79" s="183">
        <v>10</v>
      </c>
      <c r="F79" s="88"/>
      <c r="G79" s="185"/>
      <c r="H79" s="88">
        <v>0</v>
      </c>
      <c r="I79" s="185"/>
      <c r="J79" s="184"/>
      <c r="K79" s="185"/>
      <c r="L79" s="88"/>
      <c r="M79" s="185"/>
      <c r="N79" s="88">
        <v>0</v>
      </c>
      <c r="O79" s="88"/>
      <c r="P79" s="185"/>
      <c r="Q79" s="88">
        <v>0</v>
      </c>
      <c r="R79" s="185"/>
      <c r="S79" s="88"/>
      <c r="T79" s="185"/>
      <c r="U79" s="88"/>
      <c r="V79" s="185"/>
      <c r="W79" s="88">
        <v>0</v>
      </c>
      <c r="X79" s="88"/>
      <c r="Y79" s="185"/>
      <c r="Z79" s="88">
        <v>0</v>
      </c>
      <c r="AA79" s="185"/>
      <c r="AB79" s="88"/>
      <c r="AC79" s="185"/>
      <c r="AD79" s="88"/>
      <c r="AE79" s="185"/>
      <c r="AF79" s="88">
        <v>0</v>
      </c>
      <c r="AG79" s="88"/>
      <c r="AH79" s="185">
        <v>47</v>
      </c>
      <c r="AI79" s="186">
        <v>1</v>
      </c>
      <c r="AJ79" s="185"/>
      <c r="AK79" s="88"/>
      <c r="AL79" s="185"/>
      <c r="AM79" s="88"/>
      <c r="AN79" s="185">
        <v>9</v>
      </c>
      <c r="AO79" s="186"/>
      <c r="AP79" s="88"/>
      <c r="AQ79" s="185"/>
      <c r="AR79" s="88"/>
      <c r="AS79" s="185"/>
      <c r="AT79" s="88"/>
      <c r="AU79" s="185"/>
      <c r="AV79" s="88"/>
      <c r="AW79" s="185"/>
      <c r="AX79" s="88"/>
      <c r="AY79" s="88"/>
      <c r="AZ79" s="185"/>
      <c r="BA79" s="191">
        <v>47</v>
      </c>
      <c r="BB79" s="185"/>
      <c r="BC79" s="88"/>
      <c r="BD79" s="185"/>
      <c r="BE79" s="88"/>
      <c r="BF79" s="185"/>
      <c r="BG79" s="197">
        <v>7</v>
      </c>
      <c r="BH79" s="188"/>
      <c r="BI79" s="88"/>
      <c r="BJ79" s="185"/>
      <c r="BK79" s="88"/>
      <c r="BL79" s="185"/>
      <c r="BM79" s="88"/>
      <c r="BN79" s="185">
        <v>2629401</v>
      </c>
      <c r="BO79" s="186">
        <v>13582</v>
      </c>
      <c r="BP79" s="185"/>
      <c r="BQ79" s="88"/>
      <c r="BR79" s="185"/>
      <c r="BS79" s="198">
        <v>2873334</v>
      </c>
      <c r="BT79" s="177">
        <f t="shared" si="3"/>
        <v>0</v>
      </c>
      <c r="BU79" s="178">
        <f t="shared" si="4"/>
        <v>0</v>
      </c>
      <c r="BV79" s="179">
        <f t="shared" si="5"/>
        <v>0</v>
      </c>
      <c r="BW79" s="178">
        <f t="shared" si="6"/>
        <v>0</v>
      </c>
      <c r="BX79" s="179">
        <f t="shared" si="7"/>
        <v>0</v>
      </c>
      <c r="BY79" s="178">
        <f t="shared" si="8"/>
        <v>0</v>
      </c>
      <c r="BZ79" s="179">
        <f t="shared" si="9"/>
        <v>531</v>
      </c>
      <c r="CA79" s="178">
        <f t="shared" si="10"/>
        <v>9</v>
      </c>
      <c r="CB79" s="179">
        <f t="shared" si="11"/>
        <v>0</v>
      </c>
      <c r="CC79" s="178">
        <f t="shared" si="12"/>
        <v>0</v>
      </c>
      <c r="CD79" s="179">
        <f t="shared" si="13"/>
        <v>0</v>
      </c>
      <c r="CE79" s="178">
        <f t="shared" si="14"/>
        <v>507</v>
      </c>
      <c r="CF79" s="177">
        <f t="shared" si="15"/>
        <v>0</v>
      </c>
      <c r="CG79" s="178">
        <f t="shared" si="16"/>
        <v>0</v>
      </c>
      <c r="CH79" s="179">
        <f t="shared" si="17"/>
        <v>0</v>
      </c>
      <c r="CI79" s="178">
        <f t="shared" si="18"/>
        <v>0</v>
      </c>
      <c r="CJ79" s="179">
        <f t="shared" si="19"/>
        <v>0</v>
      </c>
      <c r="CK79" s="178">
        <f t="shared" si="20"/>
        <v>0</v>
      </c>
      <c r="CL79" s="179">
        <f t="shared" si="21"/>
        <v>4951.7909604519773</v>
      </c>
      <c r="CM79" s="178">
        <f t="shared" si="22"/>
        <v>1509.1111111111111</v>
      </c>
      <c r="CN79" s="179">
        <f t="shared" si="23"/>
        <v>0</v>
      </c>
      <c r="CO79" s="178">
        <f t="shared" si="24"/>
        <v>0</v>
      </c>
      <c r="CP79" s="179">
        <f t="shared" si="25"/>
        <v>0</v>
      </c>
      <c r="CQ79" s="178">
        <f t="shared" si="26"/>
        <v>5667.3254437869819</v>
      </c>
      <c r="CR79" s="177">
        <f t="shared" si="27"/>
        <v>0</v>
      </c>
      <c r="CS79" s="178">
        <f t="shared" si="28"/>
        <v>0</v>
      </c>
      <c r="CT79" s="179">
        <f t="shared" si="29"/>
        <v>0</v>
      </c>
      <c r="CU79" s="178">
        <f t="shared" si="30"/>
        <v>0</v>
      </c>
      <c r="CV79" s="179">
        <f t="shared" si="31"/>
        <v>0</v>
      </c>
      <c r="CW79" s="178">
        <f t="shared" si="32"/>
        <v>0</v>
      </c>
      <c r="CX79" s="179">
        <f t="shared" si="33"/>
        <v>44566.118644067799</v>
      </c>
      <c r="CY79" s="178">
        <f t="shared" si="34"/>
        <v>13582</v>
      </c>
      <c r="CZ79" s="179">
        <f t="shared" si="35"/>
        <v>0</v>
      </c>
      <c r="DA79" s="178">
        <f t="shared" si="36"/>
        <v>0</v>
      </c>
      <c r="DB79" s="179">
        <f t="shared" si="37"/>
        <v>0</v>
      </c>
      <c r="DC79" s="178">
        <f t="shared" si="38"/>
        <v>51005.928994082838</v>
      </c>
      <c r="DD79" s="179">
        <f t="shared" si="39"/>
        <v>44566.118644067799</v>
      </c>
      <c r="DE79" s="178">
        <f t="shared" si="40"/>
        <v>50325.493921463152</v>
      </c>
      <c r="DF79" s="177">
        <f t="shared" si="41"/>
        <v>0</v>
      </c>
      <c r="DG79" s="178">
        <f t="shared" si="42"/>
        <v>0</v>
      </c>
      <c r="DH79" s="179">
        <f t="shared" si="43"/>
        <v>0</v>
      </c>
      <c r="DI79" s="178">
        <f t="shared" si="44"/>
        <v>0</v>
      </c>
      <c r="DJ79" s="179">
        <f t="shared" si="45"/>
        <v>0</v>
      </c>
      <c r="DK79" s="178">
        <f t="shared" si="46"/>
        <v>0</v>
      </c>
      <c r="DL79" s="179">
        <f t="shared" si="47"/>
        <v>56</v>
      </c>
      <c r="DM79" s="178">
        <f t="shared" si="48"/>
        <v>1</v>
      </c>
      <c r="DN79" s="179">
        <f t="shared" si="49"/>
        <v>0</v>
      </c>
      <c r="DO79" s="178">
        <f t="shared" si="50"/>
        <v>0</v>
      </c>
      <c r="DP79" s="179">
        <f t="shared" si="51"/>
        <v>0</v>
      </c>
      <c r="DQ79" s="178">
        <f t="shared" si="52"/>
        <v>54</v>
      </c>
      <c r="DR79" s="179">
        <f t="shared" si="53"/>
        <v>56</v>
      </c>
      <c r="DS79" s="178">
        <f t="shared" si="54"/>
        <v>55</v>
      </c>
      <c r="DT79" s="177">
        <f t="shared" si="55"/>
        <v>0</v>
      </c>
      <c r="DU79" s="178">
        <f t="shared" si="56"/>
        <v>0</v>
      </c>
      <c r="DV79" s="179">
        <f t="shared" si="57"/>
        <v>0</v>
      </c>
      <c r="DW79" s="178">
        <f t="shared" si="58"/>
        <v>0</v>
      </c>
      <c r="DX79" s="179">
        <f t="shared" si="59"/>
        <v>0</v>
      </c>
      <c r="DY79" s="178">
        <f t="shared" si="60"/>
        <v>0</v>
      </c>
      <c r="DZ79" s="179">
        <f t="shared" si="61"/>
        <v>2495702.6440677969</v>
      </c>
      <c r="EA79" s="178">
        <f t="shared" si="62"/>
        <v>13582</v>
      </c>
      <c r="EB79" s="179">
        <f t="shared" si="63"/>
        <v>0</v>
      </c>
      <c r="EC79" s="178">
        <f t="shared" si="64"/>
        <v>0</v>
      </c>
      <c r="ED79" s="179">
        <f t="shared" si="65"/>
        <v>0</v>
      </c>
      <c r="EE79" s="178">
        <f t="shared" si="66"/>
        <v>2754320.1656804732</v>
      </c>
      <c r="EF79" s="179">
        <f t="shared" si="67"/>
        <v>2495702.6440677969</v>
      </c>
      <c r="EG79" s="178">
        <f t="shared" si="68"/>
        <v>2767902.1656804732</v>
      </c>
    </row>
    <row r="80" spans="1:137" ht="15">
      <c r="A80" s="66" t="s">
        <v>209</v>
      </c>
      <c r="B80" s="65" t="s">
        <v>210</v>
      </c>
      <c r="C80" s="290"/>
      <c r="D80" s="64">
        <v>130943</v>
      </c>
      <c r="E80" s="64">
        <v>1</v>
      </c>
      <c r="F80" s="63"/>
      <c r="G80" s="185">
        <v>330</v>
      </c>
      <c r="H80" s="63">
        <v>332</v>
      </c>
      <c r="I80" s="185">
        <v>14</v>
      </c>
      <c r="J80" s="191">
        <v>15</v>
      </c>
      <c r="K80" s="185">
        <v>10</v>
      </c>
      <c r="L80" s="191">
        <v>9</v>
      </c>
      <c r="M80" s="185">
        <v>30</v>
      </c>
      <c r="N80" s="191">
        <v>28</v>
      </c>
      <c r="O80" s="63"/>
      <c r="P80" s="185">
        <v>324</v>
      </c>
      <c r="Q80" s="63">
        <v>319</v>
      </c>
      <c r="R80" s="185">
        <v>9</v>
      </c>
      <c r="S80" s="191">
        <v>12</v>
      </c>
      <c r="T80" s="185">
        <v>9</v>
      </c>
      <c r="U80" s="63">
        <v>9</v>
      </c>
      <c r="V80" s="185">
        <v>13</v>
      </c>
      <c r="W80" s="191">
        <v>15</v>
      </c>
      <c r="X80" s="63"/>
      <c r="Y80" s="185">
        <v>263</v>
      </c>
      <c r="Z80" s="191">
        <v>280</v>
      </c>
      <c r="AA80" s="185">
        <v>7</v>
      </c>
      <c r="AB80" s="191">
        <v>10</v>
      </c>
      <c r="AC80" s="185">
        <v>8</v>
      </c>
      <c r="AD80" s="191">
        <v>6</v>
      </c>
      <c r="AE80" s="185">
        <v>14</v>
      </c>
      <c r="AF80" s="191">
        <v>15</v>
      </c>
      <c r="AG80" s="63"/>
      <c r="AH80" s="185">
        <v>52</v>
      </c>
      <c r="AI80" s="63">
        <v>52</v>
      </c>
      <c r="AJ80" s="185">
        <v>15</v>
      </c>
      <c r="AK80" s="191">
        <v>14</v>
      </c>
      <c r="AL80" s="185">
        <v>6</v>
      </c>
      <c r="AM80" s="63">
        <v>6</v>
      </c>
      <c r="AN80" s="185">
        <v>15</v>
      </c>
      <c r="AO80" s="191">
        <v>14</v>
      </c>
      <c r="AP80" s="63"/>
      <c r="AQ80" s="185"/>
      <c r="AR80" s="63"/>
      <c r="AS80" s="185"/>
      <c r="AT80" s="63"/>
      <c r="AU80" s="185"/>
      <c r="AV80" s="63"/>
      <c r="AW80" s="185"/>
      <c r="AX80" s="63"/>
      <c r="AY80" s="63"/>
      <c r="AZ80" s="185"/>
      <c r="BA80" s="63"/>
      <c r="BB80" s="185"/>
      <c r="BC80" s="63"/>
      <c r="BD80" s="185"/>
      <c r="BE80" s="63"/>
      <c r="BF80" s="185"/>
      <c r="BG80" s="62"/>
      <c r="BH80" s="188">
        <v>57677747</v>
      </c>
      <c r="BI80" s="63">
        <v>56997714</v>
      </c>
      <c r="BJ80" s="185">
        <v>36777232</v>
      </c>
      <c r="BK80" s="63">
        <v>37417895</v>
      </c>
      <c r="BL80" s="185">
        <v>25966422</v>
      </c>
      <c r="BM80" s="191">
        <v>27676461</v>
      </c>
      <c r="BN80" s="185">
        <v>6322648</v>
      </c>
      <c r="BO80" s="63">
        <v>6362510</v>
      </c>
      <c r="BP80" s="185"/>
      <c r="BQ80" s="63"/>
      <c r="BR80" s="185"/>
      <c r="BS80" s="61"/>
      <c r="BT80" s="177">
        <f t="shared" si="3"/>
        <v>3580</v>
      </c>
      <c r="BU80" s="178">
        <f t="shared" si="3"/>
        <v>3573</v>
      </c>
      <c r="BV80" s="179">
        <f t="shared" si="5"/>
        <v>3261</v>
      </c>
      <c r="BW80" s="178">
        <f t="shared" si="5"/>
        <v>3270</v>
      </c>
      <c r="BX80" s="179">
        <f t="shared" si="7"/>
        <v>2693</v>
      </c>
      <c r="BY80" s="178">
        <f t="shared" si="7"/>
        <v>2866</v>
      </c>
      <c r="BZ80" s="179">
        <f t="shared" si="9"/>
        <v>864</v>
      </c>
      <c r="CA80" s="178">
        <f t="shared" si="9"/>
        <v>842</v>
      </c>
      <c r="CB80" s="179">
        <f t="shared" si="11"/>
        <v>0</v>
      </c>
      <c r="CC80" s="178">
        <f t="shared" si="11"/>
        <v>0</v>
      </c>
      <c r="CD80" s="179">
        <f t="shared" si="13"/>
        <v>0</v>
      </c>
      <c r="CE80" s="178">
        <f t="shared" si="13"/>
        <v>0</v>
      </c>
      <c r="CF80" s="177">
        <f t="shared" si="15"/>
        <v>16111.10251396648</v>
      </c>
      <c r="CG80" s="178">
        <f t="shared" si="16"/>
        <v>15952.340890008396</v>
      </c>
      <c r="CH80" s="179">
        <f t="shared" si="15"/>
        <v>11277.90003066544</v>
      </c>
      <c r="CI80" s="178">
        <f t="shared" si="18"/>
        <v>11442.781345565749</v>
      </c>
      <c r="CJ80" s="179">
        <f t="shared" si="15"/>
        <v>9642.1916078722606</v>
      </c>
      <c r="CK80" s="178">
        <f t="shared" si="20"/>
        <v>9656.8251919050945</v>
      </c>
      <c r="CL80" s="179">
        <f t="shared" si="15"/>
        <v>7317.8796296296296</v>
      </c>
      <c r="CM80" s="178">
        <f t="shared" si="15"/>
        <v>7556.4251781472685</v>
      </c>
      <c r="CN80" s="179">
        <f t="shared" si="15"/>
        <v>0</v>
      </c>
      <c r="CO80" s="178">
        <f t="shared" si="15"/>
        <v>0</v>
      </c>
      <c r="CP80" s="179">
        <f t="shared" si="15"/>
        <v>0</v>
      </c>
      <c r="CQ80" s="178">
        <f t="shared" si="15"/>
        <v>0</v>
      </c>
      <c r="CR80" s="177">
        <f t="shared" si="27"/>
        <v>144999.92262569832</v>
      </c>
      <c r="CS80" s="178">
        <f t="shared" si="27"/>
        <v>143571.06801007557</v>
      </c>
      <c r="CT80" s="179">
        <f t="shared" si="27"/>
        <v>101501.10027598895</v>
      </c>
      <c r="CU80" s="178">
        <f t="shared" si="27"/>
        <v>102985.03211009174</v>
      </c>
      <c r="CV80" s="179">
        <f t="shared" si="27"/>
        <v>86779.724470850342</v>
      </c>
      <c r="CW80" s="178">
        <f t="shared" si="27"/>
        <v>86911.426727145852</v>
      </c>
      <c r="CX80" s="179">
        <f t="shared" si="27"/>
        <v>65860.916666666672</v>
      </c>
      <c r="CY80" s="178">
        <f t="shared" si="27"/>
        <v>68007.826603325419</v>
      </c>
      <c r="CZ80" s="179">
        <f t="shared" si="27"/>
        <v>0</v>
      </c>
      <c r="DA80" s="178">
        <f t="shared" si="27"/>
        <v>0</v>
      </c>
      <c r="DB80" s="179">
        <f t="shared" si="27"/>
        <v>0</v>
      </c>
      <c r="DC80" s="178">
        <f t="shared" si="27"/>
        <v>0</v>
      </c>
      <c r="DD80" s="179">
        <f t="shared" si="39"/>
        <v>109784.00455621019</v>
      </c>
      <c r="DE80" s="178">
        <f t="shared" si="39"/>
        <v>109655.90080544009</v>
      </c>
      <c r="DF80" s="177">
        <f t="shared" si="41"/>
        <v>384</v>
      </c>
      <c r="DG80" s="178">
        <f t="shared" si="41"/>
        <v>384</v>
      </c>
      <c r="DH80" s="179">
        <f t="shared" si="43"/>
        <v>355</v>
      </c>
      <c r="DI80" s="178">
        <f t="shared" si="43"/>
        <v>355</v>
      </c>
      <c r="DJ80" s="179">
        <f t="shared" si="45"/>
        <v>292</v>
      </c>
      <c r="DK80" s="178">
        <f t="shared" si="45"/>
        <v>311</v>
      </c>
      <c r="DL80" s="179">
        <f t="shared" si="47"/>
        <v>88</v>
      </c>
      <c r="DM80" s="178">
        <f t="shared" si="47"/>
        <v>86</v>
      </c>
      <c r="DN80" s="179">
        <f t="shared" si="49"/>
        <v>0</v>
      </c>
      <c r="DO80" s="178">
        <f t="shared" si="49"/>
        <v>0</v>
      </c>
      <c r="DP80" s="179">
        <f t="shared" si="51"/>
        <v>0</v>
      </c>
      <c r="DQ80" s="178">
        <f t="shared" si="51"/>
        <v>0</v>
      </c>
      <c r="DR80" s="179">
        <f t="shared" si="53"/>
        <v>1119</v>
      </c>
      <c r="DS80" s="178">
        <f t="shared" si="53"/>
        <v>1136</v>
      </c>
      <c r="DT80" s="177">
        <f t="shared" si="55"/>
        <v>55679970.288268156</v>
      </c>
      <c r="DU80" s="178">
        <f t="shared" si="55"/>
        <v>55131290.115869015</v>
      </c>
      <c r="DV80" s="179">
        <f t="shared" si="55"/>
        <v>36032890.597976081</v>
      </c>
      <c r="DW80" s="178">
        <f t="shared" si="55"/>
        <v>36559686.399082564</v>
      </c>
      <c r="DX80" s="179">
        <f t="shared" si="55"/>
        <v>25339679.545488302</v>
      </c>
      <c r="DY80" s="178">
        <f t="shared" si="55"/>
        <v>27029453.712142359</v>
      </c>
      <c r="DZ80" s="179">
        <f t="shared" si="55"/>
        <v>5795760.666666667</v>
      </c>
      <c r="EA80" s="178">
        <f t="shared" si="55"/>
        <v>5848673.0878859861</v>
      </c>
      <c r="EB80" s="179">
        <f t="shared" si="55"/>
        <v>0</v>
      </c>
      <c r="EC80" s="178">
        <f t="shared" si="55"/>
        <v>0</v>
      </c>
      <c r="ED80" s="179">
        <f t="shared" si="55"/>
        <v>0</v>
      </c>
      <c r="EE80" s="178">
        <f t="shared" si="55"/>
        <v>0</v>
      </c>
      <c r="EF80" s="179">
        <f t="shared" si="55"/>
        <v>122848301.09839921</v>
      </c>
      <c r="EG80" s="178">
        <f t="shared" si="68"/>
        <v>124569103.31497994</v>
      </c>
    </row>
    <row r="81" spans="1:137" ht="15">
      <c r="A81" s="66" t="s">
        <v>209</v>
      </c>
      <c r="B81" s="65" t="s">
        <v>211</v>
      </c>
      <c r="C81" s="290"/>
      <c r="D81" s="64">
        <v>130934</v>
      </c>
      <c r="E81" s="64">
        <v>3</v>
      </c>
      <c r="F81" s="63"/>
      <c r="G81" s="185">
        <v>28</v>
      </c>
      <c r="H81" s="63">
        <v>29</v>
      </c>
      <c r="I81" s="185"/>
      <c r="J81" s="63"/>
      <c r="K81" s="185"/>
      <c r="L81" s="63"/>
      <c r="M81" s="185">
        <v>10</v>
      </c>
      <c r="N81" s="191">
        <v>14</v>
      </c>
      <c r="O81" s="63"/>
      <c r="P81" s="185">
        <v>83</v>
      </c>
      <c r="Q81" s="63">
        <v>81</v>
      </c>
      <c r="R81" s="185"/>
      <c r="S81" s="63"/>
      <c r="T81" s="185"/>
      <c r="U81" s="63"/>
      <c r="V81" s="185">
        <v>22</v>
      </c>
      <c r="W81" s="63">
        <v>22</v>
      </c>
      <c r="X81" s="63"/>
      <c r="Y81" s="185">
        <v>50</v>
      </c>
      <c r="Z81" s="191">
        <v>44</v>
      </c>
      <c r="AA81" s="185"/>
      <c r="AB81" s="63"/>
      <c r="AC81" s="185"/>
      <c r="AD81" s="63"/>
      <c r="AE81" s="185">
        <v>5</v>
      </c>
      <c r="AF81" s="191">
        <v>9</v>
      </c>
      <c r="AG81" s="63"/>
      <c r="AH81" s="185">
        <v>15</v>
      </c>
      <c r="AI81" s="191">
        <v>14</v>
      </c>
      <c r="AJ81" s="185"/>
      <c r="AK81" s="63"/>
      <c r="AL81" s="185"/>
      <c r="AM81" s="63"/>
      <c r="AN81" s="185">
        <v>1</v>
      </c>
      <c r="AO81" s="63">
        <v>1</v>
      </c>
      <c r="AP81" s="63"/>
      <c r="AQ81" s="185">
        <v>7</v>
      </c>
      <c r="AR81" s="191">
        <v>8</v>
      </c>
      <c r="AS81" s="185">
        <v>3</v>
      </c>
      <c r="AT81" s="63">
        <v>3</v>
      </c>
      <c r="AU81" s="185"/>
      <c r="AV81" s="63"/>
      <c r="AW81" s="185">
        <v>6</v>
      </c>
      <c r="AX81" s="191">
        <v>8</v>
      </c>
      <c r="AY81" s="63"/>
      <c r="AZ81" s="185"/>
      <c r="BA81" s="63"/>
      <c r="BB81" s="185"/>
      <c r="BC81" s="63"/>
      <c r="BD81" s="185"/>
      <c r="BE81" s="63"/>
      <c r="BF81" s="185"/>
      <c r="BG81" s="62"/>
      <c r="BH81" s="188">
        <v>3234628</v>
      </c>
      <c r="BI81" s="191">
        <v>4074652</v>
      </c>
      <c r="BJ81" s="185">
        <v>7528834</v>
      </c>
      <c r="BK81" s="191">
        <v>8103373</v>
      </c>
      <c r="BL81" s="185">
        <v>3507565</v>
      </c>
      <c r="BM81" s="63">
        <v>3551998</v>
      </c>
      <c r="BN81" s="185">
        <v>835568</v>
      </c>
      <c r="BO81" s="63">
        <v>795071</v>
      </c>
      <c r="BP81" s="185">
        <v>773635</v>
      </c>
      <c r="BQ81" s="191">
        <v>941571</v>
      </c>
      <c r="BR81" s="185"/>
      <c r="BS81" s="61"/>
      <c r="BT81" s="177">
        <f t="shared" ref="BT81:BU124" si="69">((G81*9)+(I81*10)+(K81*11)+(M81*12))</f>
        <v>372</v>
      </c>
      <c r="BU81" s="178">
        <f t="shared" si="69"/>
        <v>429</v>
      </c>
      <c r="BV81" s="179">
        <f t="shared" ref="BV81:BW124" si="70">((P81*9)+(R81*10)+(T81*11)+(V81*12))</f>
        <v>1011</v>
      </c>
      <c r="BW81" s="178">
        <f t="shared" si="70"/>
        <v>993</v>
      </c>
      <c r="BX81" s="179">
        <f t="shared" ref="BX81:BY124" si="71">((Y81*9)+(AA81*10)+(AC81*11)+(AE81*12))</f>
        <v>510</v>
      </c>
      <c r="BY81" s="178">
        <f t="shared" si="71"/>
        <v>504</v>
      </c>
      <c r="BZ81" s="179">
        <f t="shared" ref="BZ81:CA124" si="72">((AH81*9)+(AJ81*10)+(AL81*11)+(AN81*12))</f>
        <v>147</v>
      </c>
      <c r="CA81" s="178">
        <f t="shared" si="72"/>
        <v>138</v>
      </c>
      <c r="CB81" s="179">
        <f t="shared" ref="CB81:CC124" si="73">((AQ81*9)+(AS81*10)+(AU81*11)+(AW81*12))</f>
        <v>165</v>
      </c>
      <c r="CC81" s="178">
        <f t="shared" si="73"/>
        <v>198</v>
      </c>
      <c r="CD81" s="179">
        <f t="shared" ref="CD81:CE124" si="74">((AZ81*9)+(BB81*10)+(BD81*11)+(BF81*12))</f>
        <v>0</v>
      </c>
      <c r="CE81" s="178">
        <f t="shared" si="74"/>
        <v>0</v>
      </c>
      <c r="CF81" s="177">
        <f t="shared" ref="CF81:CQ124" si="75">IF(BT81&gt;0,BH81/BT81,)</f>
        <v>8695.2365591397847</v>
      </c>
      <c r="CG81" s="178">
        <f t="shared" si="16"/>
        <v>9498.0233100233108</v>
      </c>
      <c r="CH81" s="179">
        <f t="shared" si="75"/>
        <v>7446.9179030662708</v>
      </c>
      <c r="CI81" s="178">
        <f t="shared" si="18"/>
        <v>8160.4964753272907</v>
      </c>
      <c r="CJ81" s="179">
        <f t="shared" si="75"/>
        <v>6877.5784313725489</v>
      </c>
      <c r="CK81" s="178">
        <f t="shared" si="20"/>
        <v>7047.6150793650795</v>
      </c>
      <c r="CL81" s="179">
        <f t="shared" si="75"/>
        <v>5684.1360544217687</v>
      </c>
      <c r="CM81" s="178">
        <f t="shared" si="75"/>
        <v>5761.384057971014</v>
      </c>
      <c r="CN81" s="179">
        <f t="shared" si="75"/>
        <v>4688.69696969697</v>
      </c>
      <c r="CO81" s="178">
        <f t="shared" si="75"/>
        <v>4755.409090909091</v>
      </c>
      <c r="CP81" s="179">
        <f t="shared" si="75"/>
        <v>0</v>
      </c>
      <c r="CQ81" s="178">
        <f t="shared" si="75"/>
        <v>0</v>
      </c>
      <c r="CR81" s="177">
        <f t="shared" ref="CR81:DC124" si="76">+CF81*9</f>
        <v>78257.129032258061</v>
      </c>
      <c r="CS81" s="178">
        <f t="shared" si="76"/>
        <v>85482.209790209803</v>
      </c>
      <c r="CT81" s="179">
        <f t="shared" si="76"/>
        <v>67022.26112759643</v>
      </c>
      <c r="CU81" s="178">
        <f t="shared" si="76"/>
        <v>73444.46827794562</v>
      </c>
      <c r="CV81" s="179">
        <f t="shared" si="76"/>
        <v>61898.205882352937</v>
      </c>
      <c r="CW81" s="178">
        <f t="shared" si="76"/>
        <v>63428.535714285717</v>
      </c>
      <c r="CX81" s="179">
        <f t="shared" si="76"/>
        <v>51157.224489795917</v>
      </c>
      <c r="CY81" s="178">
        <f t="shared" si="76"/>
        <v>51852.456521739128</v>
      </c>
      <c r="CZ81" s="179">
        <f t="shared" si="76"/>
        <v>42198.272727272728</v>
      </c>
      <c r="DA81" s="178">
        <f t="shared" si="76"/>
        <v>42798.681818181816</v>
      </c>
      <c r="DB81" s="179">
        <f t="shared" si="76"/>
        <v>0</v>
      </c>
      <c r="DC81" s="178">
        <f t="shared" si="76"/>
        <v>0</v>
      </c>
      <c r="DD81" s="179">
        <f t="shared" ref="DD81:DE124" si="77">IF(DR81&gt;0,((CR81*DF81)+(CT81*DH81)+(CV81*DJ81)+(CX81*DL81)+(CZ81*DN81)+(DB81*DP81))/DR81,)</f>
        <v>64822.59826359104</v>
      </c>
      <c r="DE81" s="178">
        <f t="shared" si="77"/>
        <v>69498.667162386715</v>
      </c>
      <c r="DF81" s="177">
        <f t="shared" ref="DF81:DG124" si="78">+G81+I81+K81+M81</f>
        <v>38</v>
      </c>
      <c r="DG81" s="178">
        <f t="shared" si="78"/>
        <v>43</v>
      </c>
      <c r="DH81" s="179">
        <f t="shared" ref="DH81:DI124" si="79">+P81+R81+T81+V81</f>
        <v>105</v>
      </c>
      <c r="DI81" s="178">
        <f t="shared" si="79"/>
        <v>103</v>
      </c>
      <c r="DJ81" s="179">
        <f t="shared" ref="DJ81:DK124" si="80">+Y81+AA81+AC81+AE81</f>
        <v>55</v>
      </c>
      <c r="DK81" s="178">
        <f t="shared" si="80"/>
        <v>53</v>
      </c>
      <c r="DL81" s="179">
        <f t="shared" ref="DL81:DM124" si="81">+AH81+AJ81+AL81+AN81</f>
        <v>16</v>
      </c>
      <c r="DM81" s="178">
        <f t="shared" si="81"/>
        <v>15</v>
      </c>
      <c r="DN81" s="179">
        <f t="shared" ref="DN81:DO124" si="82">+AQ81+AS81+AU81+AW81</f>
        <v>16</v>
      </c>
      <c r="DO81" s="178">
        <f t="shared" si="82"/>
        <v>19</v>
      </c>
      <c r="DP81" s="179">
        <f t="shared" ref="DP81:DQ124" si="83">+AZ81+BB81+BD81+BF81</f>
        <v>0</v>
      </c>
      <c r="DQ81" s="178">
        <f t="shared" si="83"/>
        <v>0</v>
      </c>
      <c r="DR81" s="179">
        <f t="shared" ref="DR81:DS124" si="84">+DF81+DH81+DJ81+DL81+DN81+DP81</f>
        <v>230</v>
      </c>
      <c r="DS81" s="178">
        <f t="shared" si="84"/>
        <v>233</v>
      </c>
      <c r="DT81" s="177">
        <f t="shared" ref="DT81:EF124" si="85">+DF81*CR81</f>
        <v>2973770.9032258065</v>
      </c>
      <c r="DU81" s="178">
        <f t="shared" si="85"/>
        <v>3675735.0209790217</v>
      </c>
      <c r="DV81" s="179">
        <f t="shared" si="85"/>
        <v>7037337.418397625</v>
      </c>
      <c r="DW81" s="178">
        <f t="shared" si="85"/>
        <v>7564780.2326283986</v>
      </c>
      <c r="DX81" s="179">
        <f t="shared" si="85"/>
        <v>3404401.3235294116</v>
      </c>
      <c r="DY81" s="178">
        <f t="shared" si="85"/>
        <v>3361712.3928571432</v>
      </c>
      <c r="DZ81" s="179">
        <f t="shared" si="85"/>
        <v>818515.59183673467</v>
      </c>
      <c r="EA81" s="178">
        <f t="shared" si="85"/>
        <v>777786.84782608692</v>
      </c>
      <c r="EB81" s="179">
        <f t="shared" si="85"/>
        <v>675172.36363636365</v>
      </c>
      <c r="EC81" s="178">
        <f t="shared" si="85"/>
        <v>813174.95454545447</v>
      </c>
      <c r="ED81" s="179">
        <f t="shared" si="85"/>
        <v>0</v>
      </c>
      <c r="EE81" s="178">
        <f t="shared" si="85"/>
        <v>0</v>
      </c>
      <c r="EF81" s="179">
        <f t="shared" si="85"/>
        <v>14909197.60062594</v>
      </c>
      <c r="EG81" s="178">
        <f t="shared" si="68"/>
        <v>16193189.448836105</v>
      </c>
    </row>
    <row r="82" spans="1:137" ht="15">
      <c r="A82" s="66" t="s">
        <v>209</v>
      </c>
      <c r="B82" s="60" t="s">
        <v>212</v>
      </c>
      <c r="C82" s="290" t="s">
        <v>903</v>
      </c>
      <c r="D82" s="64">
        <v>130907</v>
      </c>
      <c r="E82" s="64">
        <v>9</v>
      </c>
      <c r="F82" s="63"/>
      <c r="G82" s="185"/>
      <c r="H82" s="63"/>
      <c r="I82" s="185"/>
      <c r="J82" s="63"/>
      <c r="K82" s="185"/>
      <c r="L82" s="63"/>
      <c r="M82" s="185"/>
      <c r="N82" s="63"/>
      <c r="O82" s="63"/>
      <c r="P82" s="185"/>
      <c r="Q82" s="63"/>
      <c r="R82" s="185"/>
      <c r="S82" s="63"/>
      <c r="T82" s="185"/>
      <c r="U82" s="63"/>
      <c r="V82" s="185"/>
      <c r="W82" s="63"/>
      <c r="X82" s="63"/>
      <c r="Y82" s="185"/>
      <c r="Z82" s="63"/>
      <c r="AA82" s="185"/>
      <c r="AB82" s="63"/>
      <c r="AC82" s="185"/>
      <c r="AD82" s="63"/>
      <c r="AE82" s="185"/>
      <c r="AF82" s="63"/>
      <c r="AG82" s="63"/>
      <c r="AH82" s="185"/>
      <c r="AI82" s="63"/>
      <c r="AJ82" s="185"/>
      <c r="AK82" s="63"/>
      <c r="AL82" s="185"/>
      <c r="AM82" s="63"/>
      <c r="AN82" s="185"/>
      <c r="AO82" s="63"/>
      <c r="AP82" s="63"/>
      <c r="AQ82" s="185"/>
      <c r="AR82" s="63"/>
      <c r="AS82" s="185"/>
      <c r="AT82" s="63"/>
      <c r="AU82" s="185"/>
      <c r="AV82" s="63"/>
      <c r="AW82" s="185"/>
      <c r="AX82" s="63"/>
      <c r="AY82" s="63"/>
      <c r="AZ82" s="59">
        <v>0</v>
      </c>
      <c r="BA82" s="58"/>
      <c r="BB82" s="59">
        <v>265</v>
      </c>
      <c r="BC82" s="58">
        <v>256</v>
      </c>
      <c r="BD82" s="59">
        <v>41</v>
      </c>
      <c r="BE82" s="191">
        <v>51</v>
      </c>
      <c r="BF82" s="59">
        <v>94</v>
      </c>
      <c r="BG82" s="191">
        <v>102</v>
      </c>
      <c r="BH82" s="57"/>
      <c r="BI82" s="58"/>
      <c r="BJ82" s="59"/>
      <c r="BK82" s="58"/>
      <c r="BL82" s="59"/>
      <c r="BM82" s="58"/>
      <c r="BN82" s="59"/>
      <c r="BO82" s="58"/>
      <c r="BP82" s="59"/>
      <c r="BQ82" s="58"/>
      <c r="BR82" s="59">
        <v>28870432</v>
      </c>
      <c r="BS82" s="191">
        <v>30368101</v>
      </c>
      <c r="BT82" s="177">
        <f t="shared" si="69"/>
        <v>0</v>
      </c>
      <c r="BU82" s="178">
        <f t="shared" si="69"/>
        <v>0</v>
      </c>
      <c r="BV82" s="179">
        <f t="shared" si="70"/>
        <v>0</v>
      </c>
      <c r="BW82" s="178">
        <f t="shared" si="70"/>
        <v>0</v>
      </c>
      <c r="BX82" s="179">
        <f t="shared" si="71"/>
        <v>0</v>
      </c>
      <c r="BY82" s="178">
        <f t="shared" si="71"/>
        <v>0</v>
      </c>
      <c r="BZ82" s="179">
        <f t="shared" si="72"/>
        <v>0</v>
      </c>
      <c r="CA82" s="178">
        <f t="shared" si="72"/>
        <v>0</v>
      </c>
      <c r="CB82" s="179">
        <f t="shared" si="73"/>
        <v>0</v>
      </c>
      <c r="CC82" s="178">
        <f t="shared" si="73"/>
        <v>0</v>
      </c>
      <c r="CD82" s="179">
        <f t="shared" si="74"/>
        <v>4229</v>
      </c>
      <c r="CE82" s="178">
        <f t="shared" si="74"/>
        <v>4345</v>
      </c>
      <c r="CF82" s="177">
        <f t="shared" si="75"/>
        <v>0</v>
      </c>
      <c r="CG82" s="178">
        <f t="shared" si="16"/>
        <v>0</v>
      </c>
      <c r="CH82" s="179">
        <f t="shared" si="75"/>
        <v>0</v>
      </c>
      <c r="CI82" s="178">
        <f t="shared" si="18"/>
        <v>0</v>
      </c>
      <c r="CJ82" s="179">
        <f t="shared" si="75"/>
        <v>0</v>
      </c>
      <c r="CK82" s="178">
        <f t="shared" si="20"/>
        <v>0</v>
      </c>
      <c r="CL82" s="179">
        <f t="shared" si="75"/>
        <v>0</v>
      </c>
      <c r="CM82" s="178">
        <f t="shared" si="75"/>
        <v>0</v>
      </c>
      <c r="CN82" s="179">
        <f t="shared" si="75"/>
        <v>0</v>
      </c>
      <c r="CO82" s="178">
        <f t="shared" si="75"/>
        <v>0</v>
      </c>
      <c r="CP82" s="179">
        <f t="shared" si="75"/>
        <v>6826.7751241428232</v>
      </c>
      <c r="CQ82" s="178">
        <f t="shared" si="75"/>
        <v>6989.2062140391254</v>
      </c>
      <c r="CR82" s="177">
        <f t="shared" si="76"/>
        <v>0</v>
      </c>
      <c r="CS82" s="178">
        <f t="shared" si="76"/>
        <v>0</v>
      </c>
      <c r="CT82" s="179">
        <f t="shared" si="76"/>
        <v>0</v>
      </c>
      <c r="CU82" s="178">
        <f t="shared" si="76"/>
        <v>0</v>
      </c>
      <c r="CV82" s="179">
        <f t="shared" si="76"/>
        <v>0</v>
      </c>
      <c r="CW82" s="178">
        <f t="shared" si="76"/>
        <v>0</v>
      </c>
      <c r="CX82" s="179">
        <f t="shared" si="76"/>
        <v>0</v>
      </c>
      <c r="CY82" s="178">
        <f t="shared" si="76"/>
        <v>0</v>
      </c>
      <c r="CZ82" s="179">
        <f t="shared" si="76"/>
        <v>0</v>
      </c>
      <c r="DA82" s="178">
        <f t="shared" si="76"/>
        <v>0</v>
      </c>
      <c r="DB82" s="179">
        <f t="shared" si="76"/>
        <v>61440.976117285405</v>
      </c>
      <c r="DC82" s="178">
        <f t="shared" si="76"/>
        <v>62902.855926352131</v>
      </c>
      <c r="DD82" s="179">
        <f t="shared" si="77"/>
        <v>61440.976117285405</v>
      </c>
      <c r="DE82" s="178">
        <f t="shared" si="77"/>
        <v>62902.855926352124</v>
      </c>
      <c r="DF82" s="177">
        <f t="shared" si="78"/>
        <v>0</v>
      </c>
      <c r="DG82" s="178">
        <f t="shared" si="78"/>
        <v>0</v>
      </c>
      <c r="DH82" s="179">
        <f t="shared" si="79"/>
        <v>0</v>
      </c>
      <c r="DI82" s="178">
        <f t="shared" si="79"/>
        <v>0</v>
      </c>
      <c r="DJ82" s="179">
        <f t="shared" si="80"/>
        <v>0</v>
      </c>
      <c r="DK82" s="178">
        <f t="shared" si="80"/>
        <v>0</v>
      </c>
      <c r="DL82" s="179">
        <f t="shared" si="81"/>
        <v>0</v>
      </c>
      <c r="DM82" s="178">
        <f t="shared" si="81"/>
        <v>0</v>
      </c>
      <c r="DN82" s="179">
        <f t="shared" si="82"/>
        <v>0</v>
      </c>
      <c r="DO82" s="178">
        <f t="shared" si="82"/>
        <v>0</v>
      </c>
      <c r="DP82" s="179">
        <f t="shared" si="83"/>
        <v>400</v>
      </c>
      <c r="DQ82" s="178">
        <f t="shared" si="83"/>
        <v>409</v>
      </c>
      <c r="DR82" s="179">
        <f t="shared" si="84"/>
        <v>400</v>
      </c>
      <c r="DS82" s="178">
        <f t="shared" si="84"/>
        <v>409</v>
      </c>
      <c r="DT82" s="177">
        <f t="shared" si="85"/>
        <v>0</v>
      </c>
      <c r="DU82" s="178">
        <f t="shared" si="85"/>
        <v>0</v>
      </c>
      <c r="DV82" s="179">
        <f t="shared" si="85"/>
        <v>0</v>
      </c>
      <c r="DW82" s="178">
        <f t="shared" si="85"/>
        <v>0</v>
      </c>
      <c r="DX82" s="179">
        <f t="shared" si="85"/>
        <v>0</v>
      </c>
      <c r="DY82" s="178">
        <f t="shared" si="85"/>
        <v>0</v>
      </c>
      <c r="DZ82" s="179">
        <f t="shared" si="85"/>
        <v>0</v>
      </c>
      <c r="EA82" s="178">
        <f t="shared" si="85"/>
        <v>0</v>
      </c>
      <c r="EB82" s="179">
        <f t="shared" si="85"/>
        <v>0</v>
      </c>
      <c r="EC82" s="178">
        <f t="shared" si="85"/>
        <v>0</v>
      </c>
      <c r="ED82" s="179">
        <f t="shared" si="85"/>
        <v>24576390.446914162</v>
      </c>
      <c r="EE82" s="178">
        <f t="shared" si="85"/>
        <v>25727268.07387802</v>
      </c>
      <c r="EF82" s="179">
        <f t="shared" si="85"/>
        <v>24576390.446914162</v>
      </c>
      <c r="EG82" s="178">
        <f t="shared" si="68"/>
        <v>25727268.07387802</v>
      </c>
    </row>
    <row r="83" spans="1:137" s="90" customFormat="1" ht="15" customHeight="1">
      <c r="A83" s="226" t="s">
        <v>213</v>
      </c>
      <c r="B83" s="221" t="s">
        <v>711</v>
      </c>
      <c r="C83" s="262"/>
      <c r="D83" s="223">
        <v>132709</v>
      </c>
      <c r="E83" s="223">
        <v>7</v>
      </c>
      <c r="F83" s="63">
        <v>0</v>
      </c>
      <c r="G83" s="185"/>
      <c r="H83" s="191">
        <v>56</v>
      </c>
      <c r="I83" s="185"/>
      <c r="J83" s="191">
        <v>5</v>
      </c>
      <c r="K83" s="185"/>
      <c r="L83" s="63">
        <v>0</v>
      </c>
      <c r="M83" s="185"/>
      <c r="N83" s="63">
        <v>0</v>
      </c>
      <c r="O83" s="63">
        <v>0</v>
      </c>
      <c r="P83" s="185"/>
      <c r="Q83" s="191">
        <v>21</v>
      </c>
      <c r="R83" s="185"/>
      <c r="S83" s="191">
        <v>4</v>
      </c>
      <c r="T83" s="185"/>
      <c r="U83" s="63">
        <v>0</v>
      </c>
      <c r="V83" s="185"/>
      <c r="W83" s="63">
        <v>0</v>
      </c>
      <c r="X83" s="63">
        <v>0</v>
      </c>
      <c r="Y83" s="185"/>
      <c r="Z83" s="191">
        <v>256</v>
      </c>
      <c r="AA83" s="185"/>
      <c r="AB83" s="191">
        <v>16</v>
      </c>
      <c r="AC83" s="185"/>
      <c r="AD83" s="191">
        <v>3</v>
      </c>
      <c r="AE83" s="185"/>
      <c r="AF83" s="63">
        <v>0</v>
      </c>
      <c r="AG83" s="63">
        <v>0</v>
      </c>
      <c r="AH83" s="185"/>
      <c r="AI83" s="191">
        <v>12</v>
      </c>
      <c r="AJ83" s="185"/>
      <c r="AK83" s="191">
        <v>13</v>
      </c>
      <c r="AL83" s="185"/>
      <c r="AM83" s="191">
        <v>4</v>
      </c>
      <c r="AN83" s="185"/>
      <c r="AO83" s="63">
        <v>0</v>
      </c>
      <c r="AP83" s="63">
        <v>0</v>
      </c>
      <c r="AQ83" s="185"/>
      <c r="AR83" s="63">
        <v>0</v>
      </c>
      <c r="AS83" s="185"/>
      <c r="AT83" s="63">
        <v>0</v>
      </c>
      <c r="AU83" s="185"/>
      <c r="AV83" s="63">
        <v>0</v>
      </c>
      <c r="AW83" s="185"/>
      <c r="AX83" s="63">
        <v>0</v>
      </c>
      <c r="AY83" s="63"/>
      <c r="AZ83" s="185">
        <v>432</v>
      </c>
      <c r="BA83" s="263"/>
      <c r="BB83" s="185"/>
      <c r="BC83" s="63"/>
      <c r="BD83" s="185"/>
      <c r="BE83" s="63"/>
      <c r="BF83" s="185"/>
      <c r="BG83" s="62"/>
      <c r="BH83" s="188"/>
      <c r="BI83" s="191">
        <v>4585772</v>
      </c>
      <c r="BJ83" s="185"/>
      <c r="BK83" s="191">
        <v>1617110</v>
      </c>
      <c r="BL83" s="185"/>
      <c r="BM83" s="191">
        <v>15975339</v>
      </c>
      <c r="BN83" s="185"/>
      <c r="BO83" s="191">
        <v>1801729</v>
      </c>
      <c r="BP83" s="185"/>
      <c r="BQ83" s="63">
        <v>0</v>
      </c>
      <c r="BR83" s="185">
        <v>25142468</v>
      </c>
      <c r="BS83" s="264"/>
      <c r="BT83" s="177">
        <f t="shared" si="69"/>
        <v>0</v>
      </c>
      <c r="BU83" s="178">
        <f t="shared" si="69"/>
        <v>554</v>
      </c>
      <c r="BV83" s="179">
        <f t="shared" si="70"/>
        <v>0</v>
      </c>
      <c r="BW83" s="178">
        <f t="shared" si="70"/>
        <v>229</v>
      </c>
      <c r="BX83" s="179">
        <f t="shared" si="71"/>
        <v>0</v>
      </c>
      <c r="BY83" s="178">
        <f t="shared" si="71"/>
        <v>2497</v>
      </c>
      <c r="BZ83" s="179">
        <f t="shared" si="72"/>
        <v>0</v>
      </c>
      <c r="CA83" s="178">
        <f t="shared" si="72"/>
        <v>282</v>
      </c>
      <c r="CB83" s="179">
        <f t="shared" si="73"/>
        <v>0</v>
      </c>
      <c r="CC83" s="178">
        <f t="shared" si="73"/>
        <v>0</v>
      </c>
      <c r="CD83" s="179">
        <f t="shared" si="74"/>
        <v>3888</v>
      </c>
      <c r="CE83" s="178">
        <f t="shared" si="74"/>
        <v>0</v>
      </c>
      <c r="CF83" s="177">
        <f t="shared" si="75"/>
        <v>0</v>
      </c>
      <c r="CG83" s="178">
        <f t="shared" si="16"/>
        <v>8277.5667870036104</v>
      </c>
      <c r="CH83" s="179">
        <f t="shared" si="75"/>
        <v>0</v>
      </c>
      <c r="CI83" s="178">
        <f t="shared" si="18"/>
        <v>7061.6157205240179</v>
      </c>
      <c r="CJ83" s="179">
        <f t="shared" si="75"/>
        <v>0</v>
      </c>
      <c r="CK83" s="178">
        <f t="shared" si="20"/>
        <v>6397.812975570685</v>
      </c>
      <c r="CL83" s="179">
        <f t="shared" si="75"/>
        <v>0</v>
      </c>
      <c r="CM83" s="178">
        <f t="shared" si="75"/>
        <v>6389.1099290780139</v>
      </c>
      <c r="CN83" s="179">
        <f t="shared" si="75"/>
        <v>0</v>
      </c>
      <c r="CO83" s="178">
        <f t="shared" si="75"/>
        <v>0</v>
      </c>
      <c r="CP83" s="179">
        <f t="shared" si="75"/>
        <v>6466.6841563786011</v>
      </c>
      <c r="CQ83" s="178">
        <f t="shared" si="75"/>
        <v>0</v>
      </c>
      <c r="CR83" s="177">
        <f t="shared" si="76"/>
        <v>0</v>
      </c>
      <c r="CS83" s="178">
        <f t="shared" si="76"/>
        <v>74498.101083032496</v>
      </c>
      <c r="CT83" s="179">
        <f t="shared" si="76"/>
        <v>0</v>
      </c>
      <c r="CU83" s="178">
        <f t="shared" si="76"/>
        <v>63554.541484716159</v>
      </c>
      <c r="CV83" s="179">
        <f t="shared" si="76"/>
        <v>0</v>
      </c>
      <c r="CW83" s="178">
        <f t="shared" si="76"/>
        <v>57580.316780136163</v>
      </c>
      <c r="CX83" s="179">
        <f t="shared" si="76"/>
        <v>0</v>
      </c>
      <c r="CY83" s="178">
        <f t="shared" si="76"/>
        <v>57501.989361702123</v>
      </c>
      <c r="CZ83" s="179">
        <f t="shared" si="76"/>
        <v>0</v>
      </c>
      <c r="DA83" s="178">
        <f t="shared" si="76"/>
        <v>0</v>
      </c>
      <c r="DB83" s="179">
        <f t="shared" si="76"/>
        <v>58200.157407407409</v>
      </c>
      <c r="DC83" s="178">
        <f t="shared" si="76"/>
        <v>0</v>
      </c>
      <c r="DD83" s="179">
        <f t="shared" si="77"/>
        <v>58200.157407407409</v>
      </c>
      <c r="DE83" s="178">
        <f t="shared" si="77"/>
        <v>60603.570536435109</v>
      </c>
      <c r="DF83" s="177">
        <f t="shared" si="78"/>
        <v>0</v>
      </c>
      <c r="DG83" s="178">
        <f t="shared" si="78"/>
        <v>61</v>
      </c>
      <c r="DH83" s="179">
        <f t="shared" si="79"/>
        <v>0</v>
      </c>
      <c r="DI83" s="178">
        <f t="shared" si="79"/>
        <v>25</v>
      </c>
      <c r="DJ83" s="179">
        <f t="shared" si="80"/>
        <v>0</v>
      </c>
      <c r="DK83" s="178">
        <f t="shared" si="80"/>
        <v>275</v>
      </c>
      <c r="DL83" s="179">
        <f t="shared" si="81"/>
        <v>0</v>
      </c>
      <c r="DM83" s="178">
        <f t="shared" si="81"/>
        <v>29</v>
      </c>
      <c r="DN83" s="179">
        <f t="shared" si="82"/>
        <v>0</v>
      </c>
      <c r="DO83" s="178">
        <f t="shared" si="82"/>
        <v>0</v>
      </c>
      <c r="DP83" s="179">
        <f t="shared" si="83"/>
        <v>432</v>
      </c>
      <c r="DQ83" s="178">
        <f t="shared" si="83"/>
        <v>0</v>
      </c>
      <c r="DR83" s="179">
        <f t="shared" si="84"/>
        <v>432</v>
      </c>
      <c r="DS83" s="178">
        <f t="shared" si="84"/>
        <v>390</v>
      </c>
      <c r="DT83" s="177">
        <f t="shared" si="85"/>
        <v>0</v>
      </c>
      <c r="DU83" s="178">
        <f t="shared" si="85"/>
        <v>4544384.1660649823</v>
      </c>
      <c r="DV83" s="179">
        <f t="shared" si="85"/>
        <v>0</v>
      </c>
      <c r="DW83" s="178">
        <f t="shared" si="85"/>
        <v>1588863.5371179041</v>
      </c>
      <c r="DX83" s="179">
        <f t="shared" si="85"/>
        <v>0</v>
      </c>
      <c r="DY83" s="178">
        <f t="shared" si="85"/>
        <v>15834587.114537446</v>
      </c>
      <c r="DZ83" s="179">
        <f t="shared" si="85"/>
        <v>0</v>
      </c>
      <c r="EA83" s="178">
        <f t="shared" si="85"/>
        <v>1667557.6914893615</v>
      </c>
      <c r="EB83" s="179">
        <f t="shared" si="85"/>
        <v>0</v>
      </c>
      <c r="EC83" s="178">
        <f t="shared" si="85"/>
        <v>0</v>
      </c>
      <c r="ED83" s="179">
        <f t="shared" si="85"/>
        <v>25142468</v>
      </c>
      <c r="EE83" s="178">
        <f t="shared" si="85"/>
        <v>0</v>
      </c>
      <c r="EF83" s="179">
        <f t="shared" si="85"/>
        <v>25142468</v>
      </c>
      <c r="EG83" s="178">
        <f t="shared" si="68"/>
        <v>23635392.509209692</v>
      </c>
    </row>
    <row r="84" spans="1:137" s="90" customFormat="1" ht="15" customHeight="1">
      <c r="A84" s="226" t="s">
        <v>213</v>
      </c>
      <c r="B84" s="221" t="s">
        <v>712</v>
      </c>
      <c r="C84" s="265"/>
      <c r="D84" s="223">
        <v>133021</v>
      </c>
      <c r="E84" s="223">
        <v>7</v>
      </c>
      <c r="F84" s="63">
        <v>0</v>
      </c>
      <c r="G84" s="185"/>
      <c r="H84" s="63">
        <v>0</v>
      </c>
      <c r="I84" s="185"/>
      <c r="J84" s="191">
        <v>8</v>
      </c>
      <c r="K84" s="185"/>
      <c r="L84" s="63">
        <v>0</v>
      </c>
      <c r="M84" s="185"/>
      <c r="N84" s="63">
        <v>0</v>
      </c>
      <c r="O84" s="63">
        <v>0</v>
      </c>
      <c r="P84" s="185"/>
      <c r="Q84" s="63">
        <v>0</v>
      </c>
      <c r="R84" s="185"/>
      <c r="S84" s="191">
        <v>3</v>
      </c>
      <c r="T84" s="185"/>
      <c r="U84" s="63">
        <v>0</v>
      </c>
      <c r="V84" s="185"/>
      <c r="W84" s="63">
        <v>0</v>
      </c>
      <c r="X84" s="63">
        <v>0</v>
      </c>
      <c r="Y84" s="185"/>
      <c r="Z84" s="63">
        <v>0</v>
      </c>
      <c r="AA84" s="185"/>
      <c r="AB84" s="191">
        <v>7</v>
      </c>
      <c r="AC84" s="185"/>
      <c r="AD84" s="63">
        <v>0</v>
      </c>
      <c r="AE84" s="185"/>
      <c r="AF84" s="63">
        <v>0</v>
      </c>
      <c r="AG84" s="63">
        <v>0</v>
      </c>
      <c r="AH84" s="185"/>
      <c r="AI84" s="63">
        <v>0</v>
      </c>
      <c r="AJ84" s="185"/>
      <c r="AK84" s="191">
        <v>19</v>
      </c>
      <c r="AL84" s="185"/>
      <c r="AM84" s="63">
        <v>0</v>
      </c>
      <c r="AN84" s="185"/>
      <c r="AO84" s="63">
        <v>0</v>
      </c>
      <c r="AP84" s="63">
        <v>0</v>
      </c>
      <c r="AQ84" s="185"/>
      <c r="AR84" s="63">
        <v>0</v>
      </c>
      <c r="AS84" s="185"/>
      <c r="AT84" s="191">
        <v>4</v>
      </c>
      <c r="AU84" s="185"/>
      <c r="AV84" s="63">
        <v>0</v>
      </c>
      <c r="AW84" s="185"/>
      <c r="AX84" s="63">
        <v>0</v>
      </c>
      <c r="AY84" s="63"/>
      <c r="AZ84" s="185">
        <v>46</v>
      </c>
      <c r="BA84" s="263"/>
      <c r="BB84" s="185"/>
      <c r="BC84" s="63"/>
      <c r="BD84" s="185"/>
      <c r="BE84" s="63"/>
      <c r="BF84" s="185"/>
      <c r="BG84" s="62"/>
      <c r="BH84" s="188"/>
      <c r="BI84" s="191">
        <v>495167</v>
      </c>
      <c r="BJ84" s="185"/>
      <c r="BK84" s="191">
        <v>175375</v>
      </c>
      <c r="BL84" s="185"/>
      <c r="BM84" s="191">
        <v>376387</v>
      </c>
      <c r="BN84" s="185"/>
      <c r="BO84" s="191">
        <v>909247</v>
      </c>
      <c r="BP84" s="185"/>
      <c r="BQ84" s="191">
        <v>198385</v>
      </c>
      <c r="BR84" s="185">
        <v>2353399</v>
      </c>
      <c r="BS84" s="266"/>
      <c r="BT84" s="177">
        <f t="shared" si="69"/>
        <v>0</v>
      </c>
      <c r="BU84" s="178">
        <f t="shared" si="69"/>
        <v>80</v>
      </c>
      <c r="BV84" s="179">
        <f t="shared" si="70"/>
        <v>0</v>
      </c>
      <c r="BW84" s="178">
        <f t="shared" si="70"/>
        <v>30</v>
      </c>
      <c r="BX84" s="179">
        <f t="shared" si="71"/>
        <v>0</v>
      </c>
      <c r="BY84" s="178">
        <f t="shared" si="71"/>
        <v>70</v>
      </c>
      <c r="BZ84" s="179">
        <f t="shared" si="72"/>
        <v>0</v>
      </c>
      <c r="CA84" s="178">
        <f t="shared" si="72"/>
        <v>190</v>
      </c>
      <c r="CB84" s="179">
        <f t="shared" si="73"/>
        <v>0</v>
      </c>
      <c r="CC84" s="178">
        <f t="shared" si="73"/>
        <v>40</v>
      </c>
      <c r="CD84" s="179">
        <f t="shared" si="74"/>
        <v>414</v>
      </c>
      <c r="CE84" s="178">
        <f t="shared" si="74"/>
        <v>0</v>
      </c>
      <c r="CF84" s="177">
        <f t="shared" si="75"/>
        <v>0</v>
      </c>
      <c r="CG84" s="178">
        <f t="shared" si="16"/>
        <v>6189.5874999999996</v>
      </c>
      <c r="CH84" s="179">
        <f t="shared" si="75"/>
        <v>0</v>
      </c>
      <c r="CI84" s="178">
        <f t="shared" si="18"/>
        <v>5845.833333333333</v>
      </c>
      <c r="CJ84" s="179">
        <f t="shared" si="75"/>
        <v>0</v>
      </c>
      <c r="CK84" s="178">
        <f t="shared" si="20"/>
        <v>5376.9571428571426</v>
      </c>
      <c r="CL84" s="179">
        <f t="shared" si="75"/>
        <v>0</v>
      </c>
      <c r="CM84" s="178">
        <f t="shared" si="75"/>
        <v>4785.5105263157893</v>
      </c>
      <c r="CN84" s="179">
        <f t="shared" si="75"/>
        <v>0</v>
      </c>
      <c r="CO84" s="178">
        <f t="shared" si="75"/>
        <v>4959.625</v>
      </c>
      <c r="CP84" s="179">
        <f t="shared" si="75"/>
        <v>5684.5386473429953</v>
      </c>
      <c r="CQ84" s="178">
        <f t="shared" si="75"/>
        <v>0</v>
      </c>
      <c r="CR84" s="177">
        <f t="shared" si="76"/>
        <v>0</v>
      </c>
      <c r="CS84" s="178">
        <f t="shared" si="76"/>
        <v>55706.287499999999</v>
      </c>
      <c r="CT84" s="179">
        <f t="shared" si="76"/>
        <v>0</v>
      </c>
      <c r="CU84" s="178">
        <f t="shared" si="76"/>
        <v>52612.5</v>
      </c>
      <c r="CV84" s="179">
        <f t="shared" si="76"/>
        <v>0</v>
      </c>
      <c r="CW84" s="178">
        <f t="shared" si="76"/>
        <v>48392.614285714284</v>
      </c>
      <c r="CX84" s="179">
        <f t="shared" si="76"/>
        <v>0</v>
      </c>
      <c r="CY84" s="178">
        <f t="shared" si="76"/>
        <v>43069.594736842104</v>
      </c>
      <c r="CZ84" s="179">
        <f t="shared" si="76"/>
        <v>0</v>
      </c>
      <c r="DA84" s="178">
        <f t="shared" si="76"/>
        <v>44636.625</v>
      </c>
      <c r="DB84" s="179">
        <f t="shared" si="76"/>
        <v>51160.84782608696</v>
      </c>
      <c r="DC84" s="178">
        <f t="shared" si="76"/>
        <v>0</v>
      </c>
      <c r="DD84" s="179">
        <f t="shared" si="77"/>
        <v>51160.84782608696</v>
      </c>
      <c r="DE84" s="178">
        <f t="shared" si="77"/>
        <v>47295.241463414633</v>
      </c>
      <c r="DF84" s="177">
        <f t="shared" si="78"/>
        <v>0</v>
      </c>
      <c r="DG84" s="178">
        <f t="shared" si="78"/>
        <v>8</v>
      </c>
      <c r="DH84" s="179">
        <f t="shared" si="79"/>
        <v>0</v>
      </c>
      <c r="DI84" s="178">
        <f t="shared" si="79"/>
        <v>3</v>
      </c>
      <c r="DJ84" s="179">
        <f t="shared" si="80"/>
        <v>0</v>
      </c>
      <c r="DK84" s="178">
        <f t="shared" si="80"/>
        <v>7</v>
      </c>
      <c r="DL84" s="179">
        <f t="shared" si="81"/>
        <v>0</v>
      </c>
      <c r="DM84" s="178">
        <f t="shared" si="81"/>
        <v>19</v>
      </c>
      <c r="DN84" s="179">
        <f t="shared" si="82"/>
        <v>0</v>
      </c>
      <c r="DO84" s="178">
        <f t="shared" si="82"/>
        <v>4</v>
      </c>
      <c r="DP84" s="179">
        <f t="shared" si="83"/>
        <v>46</v>
      </c>
      <c r="DQ84" s="178">
        <f t="shared" si="83"/>
        <v>0</v>
      </c>
      <c r="DR84" s="179">
        <f t="shared" si="84"/>
        <v>46</v>
      </c>
      <c r="DS84" s="178">
        <f t="shared" si="84"/>
        <v>41</v>
      </c>
      <c r="DT84" s="177">
        <f t="shared" si="85"/>
        <v>0</v>
      </c>
      <c r="DU84" s="178">
        <f t="shared" si="85"/>
        <v>445650.3</v>
      </c>
      <c r="DV84" s="179">
        <f t="shared" si="85"/>
        <v>0</v>
      </c>
      <c r="DW84" s="178">
        <f t="shared" si="85"/>
        <v>157837.5</v>
      </c>
      <c r="DX84" s="179">
        <f t="shared" si="85"/>
        <v>0</v>
      </c>
      <c r="DY84" s="178">
        <f t="shared" si="85"/>
        <v>338748.3</v>
      </c>
      <c r="DZ84" s="179">
        <f t="shared" si="85"/>
        <v>0</v>
      </c>
      <c r="EA84" s="178">
        <f t="shared" si="85"/>
        <v>818322.29999999993</v>
      </c>
      <c r="EB84" s="179">
        <f t="shared" si="85"/>
        <v>0</v>
      </c>
      <c r="EC84" s="178">
        <f t="shared" si="85"/>
        <v>178546.5</v>
      </c>
      <c r="ED84" s="179">
        <f t="shared" si="85"/>
        <v>2353399</v>
      </c>
      <c r="EE84" s="178">
        <f t="shared" si="85"/>
        <v>0</v>
      </c>
      <c r="EF84" s="179">
        <f t="shared" si="85"/>
        <v>2353399</v>
      </c>
      <c r="EG84" s="178">
        <f t="shared" si="68"/>
        <v>1939104.9</v>
      </c>
    </row>
    <row r="85" spans="1:137" s="90" customFormat="1" ht="15" customHeight="1">
      <c r="A85" s="226" t="s">
        <v>213</v>
      </c>
      <c r="B85" s="221" t="s">
        <v>713</v>
      </c>
      <c r="C85" s="265"/>
      <c r="D85" s="223">
        <v>133386</v>
      </c>
      <c r="E85" s="223">
        <v>7</v>
      </c>
      <c r="F85" s="63">
        <v>0</v>
      </c>
      <c r="G85" s="185"/>
      <c r="H85" s="191">
        <v>100</v>
      </c>
      <c r="I85" s="185"/>
      <c r="J85" s="63">
        <v>0</v>
      </c>
      <c r="K85" s="185"/>
      <c r="L85" s="63">
        <v>0</v>
      </c>
      <c r="M85" s="185"/>
      <c r="N85" s="191">
        <v>21</v>
      </c>
      <c r="O85" s="63">
        <v>0</v>
      </c>
      <c r="P85" s="185"/>
      <c r="Q85" s="191">
        <v>82</v>
      </c>
      <c r="R85" s="185"/>
      <c r="S85" s="63">
        <v>0</v>
      </c>
      <c r="T85" s="185"/>
      <c r="U85" s="63">
        <v>0</v>
      </c>
      <c r="V85" s="185"/>
      <c r="W85" s="191">
        <v>8</v>
      </c>
      <c r="X85" s="63">
        <v>0</v>
      </c>
      <c r="Y85" s="185"/>
      <c r="Z85" s="191">
        <v>44</v>
      </c>
      <c r="AA85" s="185"/>
      <c r="AB85" s="63">
        <v>0</v>
      </c>
      <c r="AC85" s="185"/>
      <c r="AD85" s="63">
        <v>0</v>
      </c>
      <c r="AE85" s="185"/>
      <c r="AF85" s="191">
        <v>1</v>
      </c>
      <c r="AG85" s="63">
        <v>0</v>
      </c>
      <c r="AH85" s="185"/>
      <c r="AI85" s="191">
        <v>11</v>
      </c>
      <c r="AJ85" s="185"/>
      <c r="AK85" s="63">
        <v>0</v>
      </c>
      <c r="AL85" s="185"/>
      <c r="AM85" s="63">
        <v>0</v>
      </c>
      <c r="AN85" s="185"/>
      <c r="AO85" s="63">
        <v>0</v>
      </c>
      <c r="AP85" s="63">
        <v>0</v>
      </c>
      <c r="AQ85" s="185"/>
      <c r="AR85" s="63">
        <v>0</v>
      </c>
      <c r="AS85" s="185"/>
      <c r="AT85" s="63">
        <v>0</v>
      </c>
      <c r="AU85" s="185"/>
      <c r="AV85" s="63">
        <v>0</v>
      </c>
      <c r="AW85" s="185"/>
      <c r="AX85" s="63">
        <v>0</v>
      </c>
      <c r="AY85" s="63"/>
      <c r="AZ85" s="185">
        <v>295</v>
      </c>
      <c r="BA85" s="263"/>
      <c r="BB85" s="185"/>
      <c r="BC85" s="63"/>
      <c r="BD85" s="185"/>
      <c r="BE85" s="63"/>
      <c r="BF85" s="185"/>
      <c r="BG85" s="62"/>
      <c r="BH85" s="188"/>
      <c r="BI85" s="191">
        <v>8616000</v>
      </c>
      <c r="BJ85" s="185"/>
      <c r="BK85" s="191">
        <v>5426100</v>
      </c>
      <c r="BL85" s="185"/>
      <c r="BM85" s="191">
        <v>2432100</v>
      </c>
      <c r="BN85" s="185"/>
      <c r="BO85" s="191">
        <v>512000</v>
      </c>
      <c r="BP85" s="185"/>
      <c r="BQ85" s="63">
        <v>0</v>
      </c>
      <c r="BR85" s="185">
        <v>18121600</v>
      </c>
      <c r="BS85" s="266"/>
      <c r="BT85" s="177">
        <f t="shared" si="69"/>
        <v>0</v>
      </c>
      <c r="BU85" s="178">
        <f t="shared" si="69"/>
        <v>1152</v>
      </c>
      <c r="BV85" s="179">
        <f t="shared" si="70"/>
        <v>0</v>
      </c>
      <c r="BW85" s="178">
        <f t="shared" si="70"/>
        <v>834</v>
      </c>
      <c r="BX85" s="179">
        <f t="shared" si="71"/>
        <v>0</v>
      </c>
      <c r="BY85" s="178">
        <f t="shared" si="71"/>
        <v>408</v>
      </c>
      <c r="BZ85" s="179">
        <f t="shared" si="72"/>
        <v>0</v>
      </c>
      <c r="CA85" s="178">
        <f t="shared" si="72"/>
        <v>99</v>
      </c>
      <c r="CB85" s="179">
        <f t="shared" si="73"/>
        <v>0</v>
      </c>
      <c r="CC85" s="178">
        <f t="shared" si="73"/>
        <v>0</v>
      </c>
      <c r="CD85" s="179">
        <f t="shared" si="74"/>
        <v>2655</v>
      </c>
      <c r="CE85" s="178">
        <f t="shared" si="74"/>
        <v>0</v>
      </c>
      <c r="CF85" s="177">
        <f t="shared" si="75"/>
        <v>0</v>
      </c>
      <c r="CG85" s="178">
        <f t="shared" si="16"/>
        <v>7479.166666666667</v>
      </c>
      <c r="CH85" s="179">
        <f t="shared" si="75"/>
        <v>0</v>
      </c>
      <c r="CI85" s="178">
        <f t="shared" si="18"/>
        <v>6506.1151079136689</v>
      </c>
      <c r="CJ85" s="179">
        <f t="shared" si="75"/>
        <v>0</v>
      </c>
      <c r="CK85" s="178">
        <f t="shared" si="20"/>
        <v>5961.0294117647063</v>
      </c>
      <c r="CL85" s="179">
        <f t="shared" si="75"/>
        <v>0</v>
      </c>
      <c r="CM85" s="178">
        <f t="shared" si="75"/>
        <v>5171.7171717171714</v>
      </c>
      <c r="CN85" s="179">
        <f t="shared" si="75"/>
        <v>0</v>
      </c>
      <c r="CO85" s="178">
        <f t="shared" si="75"/>
        <v>0</v>
      </c>
      <c r="CP85" s="179">
        <f t="shared" si="75"/>
        <v>6825.4613935969865</v>
      </c>
      <c r="CQ85" s="178">
        <f t="shared" si="75"/>
        <v>0</v>
      </c>
      <c r="CR85" s="177">
        <f t="shared" si="76"/>
        <v>0</v>
      </c>
      <c r="CS85" s="178">
        <f t="shared" si="76"/>
        <v>67312.5</v>
      </c>
      <c r="CT85" s="179">
        <f t="shared" si="76"/>
        <v>0</v>
      </c>
      <c r="CU85" s="178">
        <f t="shared" si="76"/>
        <v>58555.03597122302</v>
      </c>
      <c r="CV85" s="179">
        <f t="shared" si="76"/>
        <v>0</v>
      </c>
      <c r="CW85" s="178">
        <f t="shared" si="76"/>
        <v>53649.264705882357</v>
      </c>
      <c r="CX85" s="179">
        <f t="shared" si="76"/>
        <v>0</v>
      </c>
      <c r="CY85" s="178">
        <f t="shared" si="76"/>
        <v>46545.454545454544</v>
      </c>
      <c r="CZ85" s="179">
        <f t="shared" si="76"/>
        <v>0</v>
      </c>
      <c r="DA85" s="178">
        <f t="shared" si="76"/>
        <v>0</v>
      </c>
      <c r="DB85" s="179">
        <f t="shared" si="76"/>
        <v>61429.152542372874</v>
      </c>
      <c r="DC85" s="178">
        <f t="shared" si="76"/>
        <v>0</v>
      </c>
      <c r="DD85" s="179">
        <f t="shared" si="77"/>
        <v>61429.152542372867</v>
      </c>
      <c r="DE85" s="178">
        <f t="shared" si="77"/>
        <v>61202.182206647107</v>
      </c>
      <c r="DF85" s="177">
        <f t="shared" si="78"/>
        <v>0</v>
      </c>
      <c r="DG85" s="178">
        <f t="shared" si="78"/>
        <v>121</v>
      </c>
      <c r="DH85" s="179">
        <f t="shared" si="79"/>
        <v>0</v>
      </c>
      <c r="DI85" s="178">
        <f t="shared" si="79"/>
        <v>90</v>
      </c>
      <c r="DJ85" s="179">
        <f t="shared" si="80"/>
        <v>0</v>
      </c>
      <c r="DK85" s="178">
        <f t="shared" si="80"/>
        <v>45</v>
      </c>
      <c r="DL85" s="179">
        <f t="shared" si="81"/>
        <v>0</v>
      </c>
      <c r="DM85" s="178">
        <f t="shared" si="81"/>
        <v>11</v>
      </c>
      <c r="DN85" s="179">
        <f t="shared" si="82"/>
        <v>0</v>
      </c>
      <c r="DO85" s="178">
        <f t="shared" si="82"/>
        <v>0</v>
      </c>
      <c r="DP85" s="179">
        <f t="shared" si="83"/>
        <v>295</v>
      </c>
      <c r="DQ85" s="178">
        <f t="shared" si="83"/>
        <v>0</v>
      </c>
      <c r="DR85" s="179">
        <f t="shared" si="84"/>
        <v>295</v>
      </c>
      <c r="DS85" s="178">
        <f t="shared" si="84"/>
        <v>267</v>
      </c>
      <c r="DT85" s="177">
        <f t="shared" si="85"/>
        <v>0</v>
      </c>
      <c r="DU85" s="178">
        <f t="shared" si="85"/>
        <v>8144812.5</v>
      </c>
      <c r="DV85" s="179">
        <f t="shared" si="85"/>
        <v>0</v>
      </c>
      <c r="DW85" s="178">
        <f t="shared" si="85"/>
        <v>5269953.2374100722</v>
      </c>
      <c r="DX85" s="179">
        <f t="shared" si="85"/>
        <v>0</v>
      </c>
      <c r="DY85" s="178">
        <f t="shared" si="85"/>
        <v>2414216.911764706</v>
      </c>
      <c r="DZ85" s="179">
        <f t="shared" si="85"/>
        <v>0</v>
      </c>
      <c r="EA85" s="178">
        <f t="shared" si="85"/>
        <v>512000</v>
      </c>
      <c r="EB85" s="179">
        <f t="shared" si="85"/>
        <v>0</v>
      </c>
      <c r="EC85" s="178">
        <f t="shared" si="85"/>
        <v>0</v>
      </c>
      <c r="ED85" s="179">
        <f t="shared" si="85"/>
        <v>18121599.999999996</v>
      </c>
      <c r="EE85" s="178">
        <f t="shared" si="85"/>
        <v>0</v>
      </c>
      <c r="EF85" s="179">
        <f t="shared" si="85"/>
        <v>18121599.999999996</v>
      </c>
      <c r="EG85" s="178">
        <f t="shared" si="68"/>
        <v>16340982.649174778</v>
      </c>
    </row>
    <row r="86" spans="1:137" s="90" customFormat="1" ht="15" customHeight="1">
      <c r="A86" s="226" t="s">
        <v>213</v>
      </c>
      <c r="B86" s="251" t="s">
        <v>714</v>
      </c>
      <c r="C86" s="265"/>
      <c r="D86" s="223">
        <v>133508</v>
      </c>
      <c r="E86" s="223">
        <v>7</v>
      </c>
      <c r="F86" s="63">
        <v>0</v>
      </c>
      <c r="G86" s="185"/>
      <c r="H86" s="63">
        <v>0</v>
      </c>
      <c r="I86" s="185"/>
      <c r="J86" s="63">
        <v>0</v>
      </c>
      <c r="K86" s="185"/>
      <c r="L86" s="63">
        <v>0</v>
      </c>
      <c r="M86" s="185"/>
      <c r="N86" s="63">
        <v>0</v>
      </c>
      <c r="O86" s="63">
        <v>0</v>
      </c>
      <c r="P86" s="185"/>
      <c r="Q86" s="63">
        <v>0</v>
      </c>
      <c r="R86" s="185"/>
      <c r="S86" s="63">
        <v>0</v>
      </c>
      <c r="T86" s="185"/>
      <c r="U86" s="63">
        <v>0</v>
      </c>
      <c r="V86" s="185"/>
      <c r="W86" s="63">
        <v>0</v>
      </c>
      <c r="X86" s="63">
        <v>0</v>
      </c>
      <c r="Y86" s="185"/>
      <c r="Z86" s="63">
        <v>0</v>
      </c>
      <c r="AA86" s="185"/>
      <c r="AB86" s="63">
        <v>0</v>
      </c>
      <c r="AC86" s="185"/>
      <c r="AD86" s="63">
        <v>0</v>
      </c>
      <c r="AE86" s="185"/>
      <c r="AF86" s="63">
        <v>0</v>
      </c>
      <c r="AG86" s="63">
        <v>0</v>
      </c>
      <c r="AH86" s="185"/>
      <c r="AI86" s="63">
        <v>0</v>
      </c>
      <c r="AJ86" s="185"/>
      <c r="AK86" s="63">
        <v>0</v>
      </c>
      <c r="AL86" s="185"/>
      <c r="AM86" s="63">
        <v>0</v>
      </c>
      <c r="AN86" s="185"/>
      <c r="AO86" s="63">
        <v>0</v>
      </c>
      <c r="AP86" s="63">
        <v>0</v>
      </c>
      <c r="AQ86" s="185"/>
      <c r="AR86" s="191">
        <v>173</v>
      </c>
      <c r="AS86" s="185"/>
      <c r="AT86" s="63">
        <v>0</v>
      </c>
      <c r="AU86" s="185"/>
      <c r="AV86" s="63">
        <v>0</v>
      </c>
      <c r="AW86" s="185"/>
      <c r="AX86" s="63">
        <v>0</v>
      </c>
      <c r="AY86" s="63"/>
      <c r="AZ86" s="185">
        <v>190</v>
      </c>
      <c r="BA86" s="263"/>
      <c r="BB86" s="185"/>
      <c r="BC86" s="63"/>
      <c r="BD86" s="185"/>
      <c r="BE86" s="63"/>
      <c r="BF86" s="185"/>
      <c r="BG86" s="62"/>
      <c r="BH86" s="188"/>
      <c r="BI86" s="63">
        <v>0</v>
      </c>
      <c r="BJ86" s="185"/>
      <c r="BK86" s="63">
        <v>0</v>
      </c>
      <c r="BL86" s="185"/>
      <c r="BM86" s="63">
        <v>0</v>
      </c>
      <c r="BN86" s="185"/>
      <c r="BO86" s="63">
        <v>0</v>
      </c>
      <c r="BP86" s="185"/>
      <c r="BQ86" s="191">
        <v>10000962</v>
      </c>
      <c r="BR86" s="185">
        <v>10875757</v>
      </c>
      <c r="BS86" s="266"/>
      <c r="BT86" s="177">
        <f t="shared" si="69"/>
        <v>0</v>
      </c>
      <c r="BU86" s="178">
        <f t="shared" si="69"/>
        <v>0</v>
      </c>
      <c r="BV86" s="179">
        <f t="shared" si="70"/>
        <v>0</v>
      </c>
      <c r="BW86" s="178">
        <f t="shared" si="70"/>
        <v>0</v>
      </c>
      <c r="BX86" s="179">
        <f t="shared" si="71"/>
        <v>0</v>
      </c>
      <c r="BY86" s="178">
        <f t="shared" si="71"/>
        <v>0</v>
      </c>
      <c r="BZ86" s="179">
        <f t="shared" si="72"/>
        <v>0</v>
      </c>
      <c r="CA86" s="178">
        <f t="shared" si="72"/>
        <v>0</v>
      </c>
      <c r="CB86" s="179">
        <f t="shared" si="73"/>
        <v>0</v>
      </c>
      <c r="CC86" s="178">
        <f t="shared" si="73"/>
        <v>1557</v>
      </c>
      <c r="CD86" s="179">
        <f t="shared" si="74"/>
        <v>1710</v>
      </c>
      <c r="CE86" s="178">
        <f t="shared" si="74"/>
        <v>0</v>
      </c>
      <c r="CF86" s="177">
        <f t="shared" si="75"/>
        <v>0</v>
      </c>
      <c r="CG86" s="178">
        <f t="shared" si="16"/>
        <v>0</v>
      </c>
      <c r="CH86" s="179">
        <f t="shared" si="75"/>
        <v>0</v>
      </c>
      <c r="CI86" s="178">
        <f t="shared" si="18"/>
        <v>0</v>
      </c>
      <c r="CJ86" s="179">
        <f t="shared" si="75"/>
        <v>0</v>
      </c>
      <c r="CK86" s="178">
        <f t="shared" si="20"/>
        <v>0</v>
      </c>
      <c r="CL86" s="179">
        <f t="shared" si="75"/>
        <v>0</v>
      </c>
      <c r="CM86" s="178">
        <f t="shared" si="75"/>
        <v>0</v>
      </c>
      <c r="CN86" s="179">
        <f t="shared" si="75"/>
        <v>0</v>
      </c>
      <c r="CO86" s="178">
        <f t="shared" si="75"/>
        <v>6423.2254335260113</v>
      </c>
      <c r="CP86" s="179">
        <f t="shared" si="75"/>
        <v>6360.0918128654966</v>
      </c>
      <c r="CQ86" s="178">
        <f t="shared" si="75"/>
        <v>0</v>
      </c>
      <c r="CR86" s="177">
        <f t="shared" si="76"/>
        <v>0</v>
      </c>
      <c r="CS86" s="178">
        <f t="shared" si="76"/>
        <v>0</v>
      </c>
      <c r="CT86" s="179">
        <f t="shared" si="76"/>
        <v>0</v>
      </c>
      <c r="CU86" s="178">
        <f t="shared" si="76"/>
        <v>0</v>
      </c>
      <c r="CV86" s="179">
        <f t="shared" si="76"/>
        <v>0</v>
      </c>
      <c r="CW86" s="178">
        <f t="shared" si="76"/>
        <v>0</v>
      </c>
      <c r="CX86" s="179">
        <f t="shared" si="76"/>
        <v>0</v>
      </c>
      <c r="CY86" s="178">
        <f t="shared" si="76"/>
        <v>0</v>
      </c>
      <c r="CZ86" s="179">
        <f t="shared" si="76"/>
        <v>0</v>
      </c>
      <c r="DA86" s="178">
        <f t="shared" si="76"/>
        <v>57809.028901734098</v>
      </c>
      <c r="DB86" s="179">
        <f t="shared" si="76"/>
        <v>57240.826315789469</v>
      </c>
      <c r="DC86" s="178">
        <f t="shared" si="76"/>
        <v>0</v>
      </c>
      <c r="DD86" s="179">
        <f t="shared" si="77"/>
        <v>57240.826315789476</v>
      </c>
      <c r="DE86" s="178">
        <f t="shared" si="77"/>
        <v>57809.028901734091</v>
      </c>
      <c r="DF86" s="177">
        <f t="shared" si="78"/>
        <v>0</v>
      </c>
      <c r="DG86" s="178">
        <f t="shared" si="78"/>
        <v>0</v>
      </c>
      <c r="DH86" s="179">
        <f t="shared" si="79"/>
        <v>0</v>
      </c>
      <c r="DI86" s="178">
        <f t="shared" si="79"/>
        <v>0</v>
      </c>
      <c r="DJ86" s="179">
        <f t="shared" si="80"/>
        <v>0</v>
      </c>
      <c r="DK86" s="178">
        <f t="shared" si="80"/>
        <v>0</v>
      </c>
      <c r="DL86" s="179">
        <f t="shared" si="81"/>
        <v>0</v>
      </c>
      <c r="DM86" s="178">
        <f t="shared" si="81"/>
        <v>0</v>
      </c>
      <c r="DN86" s="179">
        <f t="shared" si="82"/>
        <v>0</v>
      </c>
      <c r="DO86" s="178">
        <f t="shared" si="82"/>
        <v>173</v>
      </c>
      <c r="DP86" s="179">
        <f t="shared" si="83"/>
        <v>190</v>
      </c>
      <c r="DQ86" s="178">
        <f t="shared" si="83"/>
        <v>0</v>
      </c>
      <c r="DR86" s="179">
        <f t="shared" si="84"/>
        <v>190</v>
      </c>
      <c r="DS86" s="178">
        <f t="shared" si="84"/>
        <v>173</v>
      </c>
      <c r="DT86" s="177">
        <f t="shared" si="85"/>
        <v>0</v>
      </c>
      <c r="DU86" s="178">
        <f t="shared" si="85"/>
        <v>0</v>
      </c>
      <c r="DV86" s="179">
        <f t="shared" si="85"/>
        <v>0</v>
      </c>
      <c r="DW86" s="178">
        <f t="shared" si="85"/>
        <v>0</v>
      </c>
      <c r="DX86" s="179">
        <f t="shared" si="85"/>
        <v>0</v>
      </c>
      <c r="DY86" s="178">
        <f t="shared" si="85"/>
        <v>0</v>
      </c>
      <c r="DZ86" s="179">
        <f t="shared" si="85"/>
        <v>0</v>
      </c>
      <c r="EA86" s="178">
        <f t="shared" si="85"/>
        <v>0</v>
      </c>
      <c r="EB86" s="179">
        <f t="shared" ref="EB86:EF110" si="86">+DN86*CZ86</f>
        <v>0</v>
      </c>
      <c r="EC86" s="178">
        <f t="shared" si="86"/>
        <v>10000961.999999998</v>
      </c>
      <c r="ED86" s="179">
        <f t="shared" si="86"/>
        <v>10875757</v>
      </c>
      <c r="EE86" s="178">
        <f t="shared" si="86"/>
        <v>0</v>
      </c>
      <c r="EF86" s="179">
        <f t="shared" si="86"/>
        <v>10875757</v>
      </c>
      <c r="EG86" s="178">
        <f t="shared" si="68"/>
        <v>10000961.999999998</v>
      </c>
    </row>
    <row r="87" spans="1:137" s="90" customFormat="1" ht="15" customHeight="1">
      <c r="A87" s="226" t="s">
        <v>213</v>
      </c>
      <c r="B87" s="221" t="s">
        <v>715</v>
      </c>
      <c r="C87" s="267"/>
      <c r="D87" s="223">
        <v>133702</v>
      </c>
      <c r="E87" s="223">
        <v>7</v>
      </c>
      <c r="F87" s="63">
        <v>0</v>
      </c>
      <c r="G87" s="185"/>
      <c r="H87" s="63">
        <v>0</v>
      </c>
      <c r="I87" s="185"/>
      <c r="J87" s="63">
        <v>0</v>
      </c>
      <c r="K87" s="185"/>
      <c r="L87" s="63">
        <v>0</v>
      </c>
      <c r="M87" s="185"/>
      <c r="N87" s="63">
        <v>0</v>
      </c>
      <c r="O87" s="63">
        <v>0</v>
      </c>
      <c r="P87" s="185"/>
      <c r="Q87" s="63">
        <v>0</v>
      </c>
      <c r="R87" s="185"/>
      <c r="S87" s="63">
        <v>0</v>
      </c>
      <c r="T87" s="185"/>
      <c r="U87" s="63">
        <v>0</v>
      </c>
      <c r="V87" s="185"/>
      <c r="W87" s="63">
        <v>0</v>
      </c>
      <c r="X87" s="63">
        <v>0</v>
      </c>
      <c r="Y87" s="185"/>
      <c r="Z87" s="63">
        <v>0</v>
      </c>
      <c r="AA87" s="185"/>
      <c r="AB87" s="63">
        <v>0</v>
      </c>
      <c r="AC87" s="185"/>
      <c r="AD87" s="63">
        <v>0</v>
      </c>
      <c r="AE87" s="185"/>
      <c r="AF87" s="63">
        <v>0</v>
      </c>
      <c r="AG87" s="63">
        <v>0</v>
      </c>
      <c r="AH87" s="185"/>
      <c r="AI87" s="63">
        <v>0</v>
      </c>
      <c r="AJ87" s="185"/>
      <c r="AK87" s="63">
        <v>0</v>
      </c>
      <c r="AL87" s="185"/>
      <c r="AM87" s="63">
        <v>0</v>
      </c>
      <c r="AN87" s="185"/>
      <c r="AO87" s="63">
        <v>0</v>
      </c>
      <c r="AP87" s="63">
        <v>0</v>
      </c>
      <c r="AQ87" s="185"/>
      <c r="AR87" s="191">
        <v>388</v>
      </c>
      <c r="AS87" s="185"/>
      <c r="AT87" s="63">
        <v>0</v>
      </c>
      <c r="AU87" s="185"/>
      <c r="AV87" s="63">
        <v>0</v>
      </c>
      <c r="AW87" s="185"/>
      <c r="AX87" s="63">
        <v>0</v>
      </c>
      <c r="AY87" s="63"/>
      <c r="AZ87" s="185">
        <v>394</v>
      </c>
      <c r="BA87" s="263"/>
      <c r="BB87" s="185"/>
      <c r="BC87" s="63"/>
      <c r="BD87" s="185"/>
      <c r="BE87" s="63"/>
      <c r="BF87" s="185"/>
      <c r="BG87" s="62"/>
      <c r="BH87" s="188"/>
      <c r="BI87" s="63">
        <v>0</v>
      </c>
      <c r="BJ87" s="185"/>
      <c r="BK87" s="63">
        <v>0</v>
      </c>
      <c r="BL87" s="185"/>
      <c r="BM87" s="63">
        <v>0</v>
      </c>
      <c r="BN87" s="185"/>
      <c r="BO87" s="63">
        <v>0</v>
      </c>
      <c r="BP87" s="185"/>
      <c r="BQ87" s="191">
        <v>21146007</v>
      </c>
      <c r="BR87" s="185">
        <v>21592388</v>
      </c>
      <c r="BS87" s="266"/>
      <c r="BT87" s="177">
        <f t="shared" si="69"/>
        <v>0</v>
      </c>
      <c r="BU87" s="178">
        <f t="shared" si="69"/>
        <v>0</v>
      </c>
      <c r="BV87" s="179">
        <f t="shared" si="70"/>
        <v>0</v>
      </c>
      <c r="BW87" s="178">
        <f t="shared" si="70"/>
        <v>0</v>
      </c>
      <c r="BX87" s="179">
        <f t="shared" si="71"/>
        <v>0</v>
      </c>
      <c r="BY87" s="178">
        <f t="shared" si="71"/>
        <v>0</v>
      </c>
      <c r="BZ87" s="179">
        <f t="shared" si="72"/>
        <v>0</v>
      </c>
      <c r="CA87" s="178">
        <f t="shared" si="72"/>
        <v>0</v>
      </c>
      <c r="CB87" s="179">
        <f t="shared" si="73"/>
        <v>0</v>
      </c>
      <c r="CC87" s="178">
        <f t="shared" si="73"/>
        <v>3492</v>
      </c>
      <c r="CD87" s="179">
        <f t="shared" si="74"/>
        <v>3546</v>
      </c>
      <c r="CE87" s="178">
        <f t="shared" si="74"/>
        <v>0</v>
      </c>
      <c r="CF87" s="177">
        <f t="shared" si="75"/>
        <v>0</v>
      </c>
      <c r="CG87" s="178">
        <f t="shared" si="16"/>
        <v>0</v>
      </c>
      <c r="CH87" s="179">
        <f t="shared" si="75"/>
        <v>0</v>
      </c>
      <c r="CI87" s="178">
        <f t="shared" si="18"/>
        <v>0</v>
      </c>
      <c r="CJ87" s="179">
        <f t="shared" si="75"/>
        <v>0</v>
      </c>
      <c r="CK87" s="178">
        <f t="shared" si="20"/>
        <v>0</v>
      </c>
      <c r="CL87" s="179">
        <f t="shared" si="75"/>
        <v>0</v>
      </c>
      <c r="CM87" s="178">
        <f t="shared" si="75"/>
        <v>0</v>
      </c>
      <c r="CN87" s="179">
        <f t="shared" si="75"/>
        <v>0</v>
      </c>
      <c r="CO87" s="178">
        <f t="shared" si="75"/>
        <v>6055.5575601374567</v>
      </c>
      <c r="CP87" s="179">
        <f t="shared" si="75"/>
        <v>6089.2239142695998</v>
      </c>
      <c r="CQ87" s="178">
        <f t="shared" si="75"/>
        <v>0</v>
      </c>
      <c r="CR87" s="177">
        <f t="shared" si="76"/>
        <v>0</v>
      </c>
      <c r="CS87" s="178">
        <f t="shared" si="76"/>
        <v>0</v>
      </c>
      <c r="CT87" s="179">
        <f t="shared" si="76"/>
        <v>0</v>
      </c>
      <c r="CU87" s="178">
        <f t="shared" si="76"/>
        <v>0</v>
      </c>
      <c r="CV87" s="179">
        <f t="shared" si="76"/>
        <v>0</v>
      </c>
      <c r="CW87" s="178">
        <f t="shared" si="76"/>
        <v>0</v>
      </c>
      <c r="CX87" s="179">
        <f t="shared" si="76"/>
        <v>0</v>
      </c>
      <c r="CY87" s="178">
        <f t="shared" si="76"/>
        <v>0</v>
      </c>
      <c r="CZ87" s="179">
        <f t="shared" si="76"/>
        <v>0</v>
      </c>
      <c r="DA87" s="178">
        <f t="shared" si="76"/>
        <v>54500.018041237112</v>
      </c>
      <c r="DB87" s="179">
        <f t="shared" si="76"/>
        <v>54803.015228426397</v>
      </c>
      <c r="DC87" s="178">
        <f t="shared" si="76"/>
        <v>0</v>
      </c>
      <c r="DD87" s="179">
        <f t="shared" si="77"/>
        <v>54803.015228426397</v>
      </c>
      <c r="DE87" s="178">
        <f t="shared" si="77"/>
        <v>54500.018041237112</v>
      </c>
      <c r="DF87" s="177">
        <f t="shared" si="78"/>
        <v>0</v>
      </c>
      <c r="DG87" s="178">
        <f t="shared" si="78"/>
        <v>0</v>
      </c>
      <c r="DH87" s="179">
        <f t="shared" si="79"/>
        <v>0</v>
      </c>
      <c r="DI87" s="178">
        <f t="shared" si="79"/>
        <v>0</v>
      </c>
      <c r="DJ87" s="179">
        <f t="shared" si="80"/>
        <v>0</v>
      </c>
      <c r="DK87" s="178">
        <f t="shared" si="80"/>
        <v>0</v>
      </c>
      <c r="DL87" s="179">
        <f t="shared" si="81"/>
        <v>0</v>
      </c>
      <c r="DM87" s="178">
        <f t="shared" si="81"/>
        <v>0</v>
      </c>
      <c r="DN87" s="179">
        <f t="shared" si="82"/>
        <v>0</v>
      </c>
      <c r="DO87" s="178">
        <f t="shared" si="82"/>
        <v>388</v>
      </c>
      <c r="DP87" s="179">
        <f t="shared" si="83"/>
        <v>394</v>
      </c>
      <c r="DQ87" s="178">
        <f t="shared" si="83"/>
        <v>0</v>
      </c>
      <c r="DR87" s="179">
        <f t="shared" si="84"/>
        <v>394</v>
      </c>
      <c r="DS87" s="178">
        <f t="shared" si="84"/>
        <v>388</v>
      </c>
      <c r="DT87" s="177">
        <f t="shared" ref="DT87:EA110" si="87">+DF87*CR87</f>
        <v>0</v>
      </c>
      <c r="DU87" s="178">
        <f t="shared" si="87"/>
        <v>0</v>
      </c>
      <c r="DV87" s="179">
        <f t="shared" si="87"/>
        <v>0</v>
      </c>
      <c r="DW87" s="178">
        <f t="shared" si="87"/>
        <v>0</v>
      </c>
      <c r="DX87" s="179">
        <f t="shared" si="87"/>
        <v>0</v>
      </c>
      <c r="DY87" s="178">
        <f t="shared" si="87"/>
        <v>0</v>
      </c>
      <c r="DZ87" s="179">
        <f t="shared" si="87"/>
        <v>0</v>
      </c>
      <c r="EA87" s="178">
        <f t="shared" si="87"/>
        <v>0</v>
      </c>
      <c r="EB87" s="179">
        <f t="shared" si="86"/>
        <v>0</v>
      </c>
      <c r="EC87" s="178">
        <f t="shared" si="86"/>
        <v>21146007</v>
      </c>
      <c r="ED87" s="179">
        <f t="shared" si="86"/>
        <v>21592388</v>
      </c>
      <c r="EE87" s="178">
        <f t="shared" si="86"/>
        <v>0</v>
      </c>
      <c r="EF87" s="179">
        <f t="shared" si="86"/>
        <v>21592388</v>
      </c>
      <c r="EG87" s="178">
        <f t="shared" si="68"/>
        <v>21146007</v>
      </c>
    </row>
    <row r="88" spans="1:137" s="90" customFormat="1" ht="15" customHeight="1">
      <c r="A88" s="226" t="s">
        <v>213</v>
      </c>
      <c r="B88" s="221" t="s">
        <v>716</v>
      </c>
      <c r="C88" s="262"/>
      <c r="D88" s="223">
        <v>134343</v>
      </c>
      <c r="E88" s="268">
        <v>7</v>
      </c>
      <c r="F88" s="63">
        <v>0</v>
      </c>
      <c r="G88" s="185"/>
      <c r="H88" s="63">
        <v>0</v>
      </c>
      <c r="I88" s="185"/>
      <c r="J88" s="191">
        <v>14</v>
      </c>
      <c r="K88" s="185"/>
      <c r="L88" s="63">
        <v>0</v>
      </c>
      <c r="M88" s="185"/>
      <c r="N88" s="191">
        <v>5</v>
      </c>
      <c r="O88" s="63">
        <v>0</v>
      </c>
      <c r="P88" s="185"/>
      <c r="Q88" s="63">
        <v>0</v>
      </c>
      <c r="R88" s="185"/>
      <c r="S88" s="191">
        <v>24</v>
      </c>
      <c r="T88" s="185"/>
      <c r="U88" s="63">
        <v>0</v>
      </c>
      <c r="V88" s="185"/>
      <c r="W88" s="191">
        <v>10</v>
      </c>
      <c r="X88" s="63">
        <v>0</v>
      </c>
      <c r="Y88" s="185"/>
      <c r="Z88" s="63">
        <v>0</v>
      </c>
      <c r="AA88" s="185"/>
      <c r="AB88" s="191">
        <v>35</v>
      </c>
      <c r="AC88" s="185"/>
      <c r="AD88" s="63">
        <v>0</v>
      </c>
      <c r="AE88" s="185"/>
      <c r="AF88" s="191">
        <v>6</v>
      </c>
      <c r="AG88" s="63">
        <v>0</v>
      </c>
      <c r="AH88" s="185"/>
      <c r="AI88" s="63">
        <v>0</v>
      </c>
      <c r="AJ88" s="185"/>
      <c r="AK88" s="191">
        <v>4</v>
      </c>
      <c r="AL88" s="185"/>
      <c r="AM88" s="63">
        <v>0</v>
      </c>
      <c r="AN88" s="185"/>
      <c r="AO88" s="191">
        <v>7</v>
      </c>
      <c r="AP88" s="63">
        <v>0</v>
      </c>
      <c r="AQ88" s="185"/>
      <c r="AR88" s="63">
        <v>0</v>
      </c>
      <c r="AS88" s="185"/>
      <c r="AT88" s="63">
        <v>0</v>
      </c>
      <c r="AU88" s="185"/>
      <c r="AV88" s="63">
        <v>0</v>
      </c>
      <c r="AW88" s="185"/>
      <c r="AX88" s="191">
        <v>44</v>
      </c>
      <c r="AY88" s="63"/>
      <c r="AZ88" s="185">
        <v>105</v>
      </c>
      <c r="BA88" s="263"/>
      <c r="BB88" s="185"/>
      <c r="BC88" s="63"/>
      <c r="BD88" s="185"/>
      <c r="BE88" s="63"/>
      <c r="BF88" s="185"/>
      <c r="BG88" s="62"/>
      <c r="BH88" s="188"/>
      <c r="BI88" s="191">
        <v>1364218</v>
      </c>
      <c r="BJ88" s="185"/>
      <c r="BK88" s="191">
        <v>2165531</v>
      </c>
      <c r="BL88" s="185"/>
      <c r="BM88" s="191">
        <v>2101455</v>
      </c>
      <c r="BN88" s="185"/>
      <c r="BO88" s="191">
        <v>497966</v>
      </c>
      <c r="BP88" s="185"/>
      <c r="BQ88" s="191">
        <v>2043719</v>
      </c>
      <c r="BR88" s="185">
        <v>6118386</v>
      </c>
      <c r="BS88" s="266"/>
      <c r="BT88" s="177">
        <f t="shared" si="69"/>
        <v>0</v>
      </c>
      <c r="BU88" s="178">
        <f t="shared" si="69"/>
        <v>200</v>
      </c>
      <c r="BV88" s="179">
        <f t="shared" si="70"/>
        <v>0</v>
      </c>
      <c r="BW88" s="178">
        <f t="shared" si="70"/>
        <v>360</v>
      </c>
      <c r="BX88" s="179">
        <f t="shared" si="71"/>
        <v>0</v>
      </c>
      <c r="BY88" s="178">
        <f t="shared" si="71"/>
        <v>422</v>
      </c>
      <c r="BZ88" s="179">
        <f t="shared" si="72"/>
        <v>0</v>
      </c>
      <c r="CA88" s="178">
        <f t="shared" si="72"/>
        <v>124</v>
      </c>
      <c r="CB88" s="179">
        <f t="shared" si="73"/>
        <v>0</v>
      </c>
      <c r="CC88" s="178">
        <f t="shared" si="73"/>
        <v>528</v>
      </c>
      <c r="CD88" s="179">
        <f t="shared" si="74"/>
        <v>945</v>
      </c>
      <c r="CE88" s="178">
        <f t="shared" si="74"/>
        <v>0</v>
      </c>
      <c r="CF88" s="177">
        <f t="shared" si="75"/>
        <v>0</v>
      </c>
      <c r="CG88" s="178">
        <f t="shared" si="16"/>
        <v>6821.09</v>
      </c>
      <c r="CH88" s="179">
        <f t="shared" si="75"/>
        <v>0</v>
      </c>
      <c r="CI88" s="178">
        <f t="shared" si="18"/>
        <v>6015.3638888888891</v>
      </c>
      <c r="CJ88" s="179">
        <f t="shared" si="75"/>
        <v>0</v>
      </c>
      <c r="CK88" s="178">
        <f t="shared" si="20"/>
        <v>4979.7511848341228</v>
      </c>
      <c r="CL88" s="179">
        <f t="shared" si="75"/>
        <v>0</v>
      </c>
      <c r="CM88" s="178">
        <f t="shared" si="75"/>
        <v>4015.8548387096776</v>
      </c>
      <c r="CN88" s="179">
        <f t="shared" si="75"/>
        <v>0</v>
      </c>
      <c r="CO88" s="178">
        <f t="shared" si="75"/>
        <v>3870.679924242424</v>
      </c>
      <c r="CP88" s="179">
        <f t="shared" si="75"/>
        <v>6474.4825396825399</v>
      </c>
      <c r="CQ88" s="178">
        <f t="shared" si="75"/>
        <v>0</v>
      </c>
      <c r="CR88" s="177">
        <f t="shared" si="76"/>
        <v>0</v>
      </c>
      <c r="CS88" s="178">
        <f t="shared" si="76"/>
        <v>61389.81</v>
      </c>
      <c r="CT88" s="179">
        <f t="shared" si="76"/>
        <v>0</v>
      </c>
      <c r="CU88" s="178">
        <f t="shared" ref="CU88:DC110" si="88">+CI88*9</f>
        <v>54138.275000000001</v>
      </c>
      <c r="CV88" s="179">
        <f t="shared" si="88"/>
        <v>0</v>
      </c>
      <c r="CW88" s="178">
        <f t="shared" si="88"/>
        <v>44817.760663507106</v>
      </c>
      <c r="CX88" s="179">
        <f t="shared" si="88"/>
        <v>0</v>
      </c>
      <c r="CY88" s="178">
        <f t="shared" si="88"/>
        <v>36142.693548387098</v>
      </c>
      <c r="CZ88" s="179">
        <f t="shared" si="88"/>
        <v>0</v>
      </c>
      <c r="DA88" s="178">
        <f t="shared" si="88"/>
        <v>34836.119318181816</v>
      </c>
      <c r="DB88" s="179">
        <f t="shared" si="88"/>
        <v>58270.342857142859</v>
      </c>
      <c r="DC88" s="178">
        <f t="shared" si="88"/>
        <v>0</v>
      </c>
      <c r="DD88" s="179">
        <f t="shared" si="77"/>
        <v>58270.342857142859</v>
      </c>
      <c r="DE88" s="178">
        <f t="shared" si="77"/>
        <v>45469.763800241941</v>
      </c>
      <c r="DF88" s="177">
        <f t="shared" si="78"/>
        <v>0</v>
      </c>
      <c r="DG88" s="178">
        <f t="shared" si="78"/>
        <v>19</v>
      </c>
      <c r="DH88" s="179">
        <f t="shared" si="79"/>
        <v>0</v>
      </c>
      <c r="DI88" s="178">
        <f t="shared" si="79"/>
        <v>34</v>
      </c>
      <c r="DJ88" s="179">
        <f t="shared" si="80"/>
        <v>0</v>
      </c>
      <c r="DK88" s="178">
        <f t="shared" si="80"/>
        <v>41</v>
      </c>
      <c r="DL88" s="179">
        <f t="shared" si="81"/>
        <v>0</v>
      </c>
      <c r="DM88" s="178">
        <f t="shared" si="81"/>
        <v>11</v>
      </c>
      <c r="DN88" s="179">
        <f t="shared" si="82"/>
        <v>0</v>
      </c>
      <c r="DO88" s="178">
        <f t="shared" si="82"/>
        <v>44</v>
      </c>
      <c r="DP88" s="179">
        <f t="shared" si="83"/>
        <v>105</v>
      </c>
      <c r="DQ88" s="178">
        <f t="shared" si="83"/>
        <v>0</v>
      </c>
      <c r="DR88" s="179">
        <f t="shared" si="84"/>
        <v>105</v>
      </c>
      <c r="DS88" s="178">
        <f t="shared" si="84"/>
        <v>149</v>
      </c>
      <c r="DT88" s="177">
        <f t="shared" si="87"/>
        <v>0</v>
      </c>
      <c r="DU88" s="178">
        <f t="shared" si="87"/>
        <v>1166406.3899999999</v>
      </c>
      <c r="DV88" s="179">
        <f t="shared" si="87"/>
        <v>0</v>
      </c>
      <c r="DW88" s="178">
        <f t="shared" si="87"/>
        <v>1840701.35</v>
      </c>
      <c r="DX88" s="179">
        <f t="shared" si="87"/>
        <v>0</v>
      </c>
      <c r="DY88" s="178">
        <f t="shared" si="87"/>
        <v>1837528.1872037915</v>
      </c>
      <c r="DZ88" s="179">
        <f t="shared" si="87"/>
        <v>0</v>
      </c>
      <c r="EA88" s="178">
        <f t="shared" si="87"/>
        <v>397569.62903225806</v>
      </c>
      <c r="EB88" s="179">
        <f t="shared" si="86"/>
        <v>0</v>
      </c>
      <c r="EC88" s="178">
        <f t="shared" si="86"/>
        <v>1532789.25</v>
      </c>
      <c r="ED88" s="179">
        <f t="shared" si="86"/>
        <v>6118386</v>
      </c>
      <c r="EE88" s="178">
        <f t="shared" si="86"/>
        <v>0</v>
      </c>
      <c r="EF88" s="179">
        <f t="shared" si="86"/>
        <v>6118386</v>
      </c>
      <c r="EG88" s="178">
        <f t="shared" si="68"/>
        <v>6774994.8062360492</v>
      </c>
    </row>
    <row r="89" spans="1:137" s="90" customFormat="1" ht="15" customHeight="1">
      <c r="A89" s="226" t="s">
        <v>213</v>
      </c>
      <c r="B89" s="221" t="s">
        <v>717</v>
      </c>
      <c r="C89" s="267"/>
      <c r="D89" s="223">
        <v>134608</v>
      </c>
      <c r="E89" s="223">
        <v>7</v>
      </c>
      <c r="F89" s="63">
        <v>0</v>
      </c>
      <c r="G89" s="185"/>
      <c r="H89" s="63">
        <v>0</v>
      </c>
      <c r="I89" s="185"/>
      <c r="J89" s="191">
        <v>39</v>
      </c>
      <c r="K89" s="185"/>
      <c r="L89" s="63">
        <v>0</v>
      </c>
      <c r="M89" s="185"/>
      <c r="N89" s="191">
        <v>1</v>
      </c>
      <c r="O89" s="63">
        <v>0</v>
      </c>
      <c r="P89" s="185"/>
      <c r="Q89" s="63">
        <v>0</v>
      </c>
      <c r="R89" s="185"/>
      <c r="S89" s="191">
        <v>54</v>
      </c>
      <c r="T89" s="185"/>
      <c r="U89" s="191">
        <v>3</v>
      </c>
      <c r="V89" s="185"/>
      <c r="W89" s="63">
        <v>0</v>
      </c>
      <c r="X89" s="63">
        <v>0</v>
      </c>
      <c r="Y89" s="185"/>
      <c r="Z89" s="63">
        <v>0</v>
      </c>
      <c r="AA89" s="185"/>
      <c r="AB89" s="191">
        <v>91</v>
      </c>
      <c r="AC89" s="185"/>
      <c r="AD89" s="191">
        <v>7</v>
      </c>
      <c r="AE89" s="185"/>
      <c r="AF89" s="63">
        <v>0</v>
      </c>
      <c r="AG89" s="63">
        <v>0</v>
      </c>
      <c r="AH89" s="185"/>
      <c r="AI89" s="63">
        <v>0</v>
      </c>
      <c r="AJ89" s="185"/>
      <c r="AK89" s="191">
        <v>37</v>
      </c>
      <c r="AL89" s="185"/>
      <c r="AM89" s="191">
        <v>2</v>
      </c>
      <c r="AN89" s="185"/>
      <c r="AO89" s="63">
        <v>0</v>
      </c>
      <c r="AP89" s="63">
        <v>0</v>
      </c>
      <c r="AQ89" s="185"/>
      <c r="AR89" s="63">
        <v>0</v>
      </c>
      <c r="AS89" s="185"/>
      <c r="AT89" s="191">
        <v>9</v>
      </c>
      <c r="AU89" s="185"/>
      <c r="AV89" s="63">
        <v>0</v>
      </c>
      <c r="AW89" s="185"/>
      <c r="AX89" s="63">
        <v>0</v>
      </c>
      <c r="AY89" s="63"/>
      <c r="AZ89" s="185">
        <v>229</v>
      </c>
      <c r="BA89" s="263"/>
      <c r="BB89" s="185"/>
      <c r="BC89" s="63"/>
      <c r="BD89" s="185"/>
      <c r="BE89" s="63"/>
      <c r="BF89" s="185"/>
      <c r="BG89" s="62"/>
      <c r="BH89" s="188"/>
      <c r="BI89" s="191">
        <v>4091376</v>
      </c>
      <c r="BJ89" s="185"/>
      <c r="BK89" s="191">
        <v>5066169</v>
      </c>
      <c r="BL89" s="185"/>
      <c r="BM89" s="191">
        <v>7633407</v>
      </c>
      <c r="BN89" s="185"/>
      <c r="BO89" s="191">
        <v>2453685</v>
      </c>
      <c r="BP89" s="185"/>
      <c r="BQ89" s="191">
        <v>530290</v>
      </c>
      <c r="BR89" s="185">
        <v>18760429</v>
      </c>
      <c r="BS89" s="266"/>
      <c r="BT89" s="177">
        <f t="shared" si="69"/>
        <v>0</v>
      </c>
      <c r="BU89" s="178">
        <f t="shared" si="69"/>
        <v>402</v>
      </c>
      <c r="BV89" s="179">
        <f t="shared" si="70"/>
        <v>0</v>
      </c>
      <c r="BW89" s="178">
        <f t="shared" si="70"/>
        <v>573</v>
      </c>
      <c r="BX89" s="179">
        <f t="shared" si="71"/>
        <v>0</v>
      </c>
      <c r="BY89" s="178">
        <f t="shared" si="71"/>
        <v>987</v>
      </c>
      <c r="BZ89" s="179">
        <f t="shared" si="72"/>
        <v>0</v>
      </c>
      <c r="CA89" s="178">
        <f t="shared" si="72"/>
        <v>392</v>
      </c>
      <c r="CB89" s="179">
        <f t="shared" si="73"/>
        <v>0</v>
      </c>
      <c r="CC89" s="178">
        <f t="shared" si="73"/>
        <v>90</v>
      </c>
      <c r="CD89" s="179">
        <f t="shared" si="74"/>
        <v>2061</v>
      </c>
      <c r="CE89" s="178">
        <f t="shared" si="74"/>
        <v>0</v>
      </c>
      <c r="CF89" s="177">
        <f t="shared" si="75"/>
        <v>0</v>
      </c>
      <c r="CG89" s="178">
        <f t="shared" si="16"/>
        <v>10177.552238805971</v>
      </c>
      <c r="CH89" s="179">
        <f t="shared" si="75"/>
        <v>0</v>
      </c>
      <c r="CI89" s="178">
        <f t="shared" si="18"/>
        <v>8841.4816753926698</v>
      </c>
      <c r="CJ89" s="179">
        <f t="shared" si="75"/>
        <v>0</v>
      </c>
      <c r="CK89" s="178">
        <f t="shared" si="20"/>
        <v>7733.9483282674773</v>
      </c>
      <c r="CL89" s="179">
        <f t="shared" si="75"/>
        <v>0</v>
      </c>
      <c r="CM89" s="178">
        <f t="shared" si="75"/>
        <v>6259.4005102040819</v>
      </c>
      <c r="CN89" s="179">
        <f t="shared" si="75"/>
        <v>0</v>
      </c>
      <c r="CO89" s="178">
        <f t="shared" si="75"/>
        <v>5892.1111111111113</v>
      </c>
      <c r="CP89" s="179">
        <f t="shared" si="75"/>
        <v>9102.5856380397872</v>
      </c>
      <c r="CQ89" s="178">
        <f t="shared" si="75"/>
        <v>0</v>
      </c>
      <c r="CR89" s="177">
        <f t="shared" ref="CR89:CT110" si="89">+CF89*9</f>
        <v>0</v>
      </c>
      <c r="CS89" s="178">
        <f t="shared" si="89"/>
        <v>91597.970149253742</v>
      </c>
      <c r="CT89" s="179">
        <f t="shared" si="89"/>
        <v>0</v>
      </c>
      <c r="CU89" s="178">
        <f t="shared" si="88"/>
        <v>79573.33507853403</v>
      </c>
      <c r="CV89" s="179">
        <f t="shared" si="88"/>
        <v>0</v>
      </c>
      <c r="CW89" s="178">
        <f t="shared" si="88"/>
        <v>69605.534954407296</v>
      </c>
      <c r="CX89" s="179">
        <f t="shared" si="88"/>
        <v>0</v>
      </c>
      <c r="CY89" s="178">
        <f t="shared" si="88"/>
        <v>56334.604591836738</v>
      </c>
      <c r="CZ89" s="179">
        <f t="shared" si="88"/>
        <v>0</v>
      </c>
      <c r="DA89" s="178">
        <f t="shared" si="88"/>
        <v>53029</v>
      </c>
      <c r="DB89" s="179">
        <f t="shared" si="88"/>
        <v>81923.270742358087</v>
      </c>
      <c r="DC89" s="178">
        <f t="shared" si="88"/>
        <v>0</v>
      </c>
      <c r="DD89" s="179">
        <f t="shared" si="77"/>
        <v>81923.270742358101</v>
      </c>
      <c r="DE89" s="178">
        <f t="shared" si="77"/>
        <v>72819.966708066408</v>
      </c>
      <c r="DF89" s="177">
        <f t="shared" si="78"/>
        <v>0</v>
      </c>
      <c r="DG89" s="178">
        <f t="shared" si="78"/>
        <v>40</v>
      </c>
      <c r="DH89" s="179">
        <f t="shared" si="79"/>
        <v>0</v>
      </c>
      <c r="DI89" s="178">
        <f t="shared" si="79"/>
        <v>57</v>
      </c>
      <c r="DJ89" s="179">
        <f t="shared" si="80"/>
        <v>0</v>
      </c>
      <c r="DK89" s="178">
        <f t="shared" si="80"/>
        <v>98</v>
      </c>
      <c r="DL89" s="179">
        <f t="shared" si="81"/>
        <v>0</v>
      </c>
      <c r="DM89" s="178">
        <f t="shared" si="81"/>
        <v>39</v>
      </c>
      <c r="DN89" s="179">
        <f t="shared" si="82"/>
        <v>0</v>
      </c>
      <c r="DO89" s="178">
        <f t="shared" si="82"/>
        <v>9</v>
      </c>
      <c r="DP89" s="179">
        <f t="shared" si="83"/>
        <v>229</v>
      </c>
      <c r="DQ89" s="178">
        <f t="shared" si="83"/>
        <v>0</v>
      </c>
      <c r="DR89" s="179">
        <f t="shared" si="84"/>
        <v>229</v>
      </c>
      <c r="DS89" s="178">
        <f t="shared" si="84"/>
        <v>243</v>
      </c>
      <c r="DT89" s="177">
        <f t="shared" si="87"/>
        <v>0</v>
      </c>
      <c r="DU89" s="178">
        <f t="shared" si="87"/>
        <v>3663918.8059701496</v>
      </c>
      <c r="DV89" s="179">
        <f t="shared" si="87"/>
        <v>0</v>
      </c>
      <c r="DW89" s="178">
        <f t="shared" si="87"/>
        <v>4535680.0994764399</v>
      </c>
      <c r="DX89" s="179">
        <f t="shared" si="87"/>
        <v>0</v>
      </c>
      <c r="DY89" s="178">
        <f t="shared" si="87"/>
        <v>6821342.4255319154</v>
      </c>
      <c r="DZ89" s="179">
        <f t="shared" si="87"/>
        <v>0</v>
      </c>
      <c r="EA89" s="178">
        <f t="shared" si="87"/>
        <v>2197049.5790816327</v>
      </c>
      <c r="EB89" s="179">
        <f t="shared" si="86"/>
        <v>0</v>
      </c>
      <c r="EC89" s="178">
        <f t="shared" si="86"/>
        <v>477261</v>
      </c>
      <c r="ED89" s="179">
        <f t="shared" si="86"/>
        <v>18760429.000000004</v>
      </c>
      <c r="EE89" s="178">
        <f t="shared" si="86"/>
        <v>0</v>
      </c>
      <c r="EF89" s="179">
        <f t="shared" si="86"/>
        <v>18760429.000000004</v>
      </c>
      <c r="EG89" s="178">
        <f t="shared" si="68"/>
        <v>17695251.910060138</v>
      </c>
    </row>
    <row r="90" spans="1:137" s="90" customFormat="1" ht="15" customHeight="1">
      <c r="A90" s="226" t="s">
        <v>213</v>
      </c>
      <c r="B90" s="221" t="s">
        <v>718</v>
      </c>
      <c r="C90" s="265"/>
      <c r="D90" s="223">
        <v>135717</v>
      </c>
      <c r="E90" s="223">
        <v>7</v>
      </c>
      <c r="F90" s="63">
        <v>0</v>
      </c>
      <c r="G90" s="185"/>
      <c r="H90" s="63">
        <v>0</v>
      </c>
      <c r="I90" s="185"/>
      <c r="J90" s="191">
        <v>179</v>
      </c>
      <c r="K90" s="185"/>
      <c r="L90" s="63">
        <v>0</v>
      </c>
      <c r="M90" s="185"/>
      <c r="N90" s="63">
        <v>0</v>
      </c>
      <c r="O90" s="63">
        <v>0</v>
      </c>
      <c r="P90" s="185"/>
      <c r="Q90" s="63">
        <v>0</v>
      </c>
      <c r="R90" s="185"/>
      <c r="S90" s="191">
        <v>272</v>
      </c>
      <c r="T90" s="185"/>
      <c r="U90" s="63">
        <v>0</v>
      </c>
      <c r="V90" s="185"/>
      <c r="W90" s="63">
        <v>0</v>
      </c>
      <c r="X90" s="63">
        <v>0</v>
      </c>
      <c r="Y90" s="185"/>
      <c r="Z90" s="63">
        <v>0</v>
      </c>
      <c r="AA90" s="185"/>
      <c r="AB90" s="191">
        <v>171</v>
      </c>
      <c r="AC90" s="185"/>
      <c r="AD90" s="63">
        <v>0</v>
      </c>
      <c r="AE90" s="185"/>
      <c r="AF90" s="63">
        <v>0</v>
      </c>
      <c r="AG90" s="63">
        <v>0</v>
      </c>
      <c r="AH90" s="185"/>
      <c r="AI90" s="63">
        <v>0</v>
      </c>
      <c r="AJ90" s="185"/>
      <c r="AK90" s="191">
        <v>132</v>
      </c>
      <c r="AL90" s="185"/>
      <c r="AM90" s="63">
        <v>0</v>
      </c>
      <c r="AN90" s="185"/>
      <c r="AO90" s="63">
        <v>0</v>
      </c>
      <c r="AP90" s="63">
        <v>0</v>
      </c>
      <c r="AQ90" s="185"/>
      <c r="AR90" s="63">
        <v>0</v>
      </c>
      <c r="AS90" s="185"/>
      <c r="AT90" s="63">
        <v>0</v>
      </c>
      <c r="AU90" s="185"/>
      <c r="AV90" s="63">
        <v>0</v>
      </c>
      <c r="AW90" s="185"/>
      <c r="AX90" s="63">
        <v>0</v>
      </c>
      <c r="AY90" s="63"/>
      <c r="AZ90" s="185">
        <v>765</v>
      </c>
      <c r="BA90" s="263"/>
      <c r="BB90" s="185"/>
      <c r="BC90" s="63"/>
      <c r="BD90" s="185"/>
      <c r="BE90" s="63"/>
      <c r="BF90" s="185"/>
      <c r="BG90" s="62"/>
      <c r="BH90" s="188"/>
      <c r="BI90" s="191">
        <v>15659420</v>
      </c>
      <c r="BJ90" s="185"/>
      <c r="BK90" s="191">
        <v>19675637</v>
      </c>
      <c r="BL90" s="185"/>
      <c r="BM90" s="191">
        <v>10933525</v>
      </c>
      <c r="BN90" s="185"/>
      <c r="BO90" s="191">
        <v>7399858</v>
      </c>
      <c r="BP90" s="185"/>
      <c r="BQ90" s="63">
        <v>0</v>
      </c>
      <c r="BR90" s="185">
        <v>54158156</v>
      </c>
      <c r="BS90" s="266"/>
      <c r="BT90" s="177">
        <f t="shared" si="69"/>
        <v>0</v>
      </c>
      <c r="BU90" s="178">
        <f t="shared" si="69"/>
        <v>1790</v>
      </c>
      <c r="BV90" s="179">
        <f t="shared" si="70"/>
        <v>0</v>
      </c>
      <c r="BW90" s="178">
        <f t="shared" si="70"/>
        <v>2720</v>
      </c>
      <c r="BX90" s="179">
        <f t="shared" si="71"/>
        <v>0</v>
      </c>
      <c r="BY90" s="178">
        <f t="shared" si="71"/>
        <v>1710</v>
      </c>
      <c r="BZ90" s="179">
        <f t="shared" si="72"/>
        <v>0</v>
      </c>
      <c r="CA90" s="178">
        <f t="shared" si="72"/>
        <v>1320</v>
      </c>
      <c r="CB90" s="179">
        <f t="shared" si="73"/>
        <v>0</v>
      </c>
      <c r="CC90" s="178">
        <f t="shared" si="73"/>
        <v>0</v>
      </c>
      <c r="CD90" s="179">
        <f t="shared" si="74"/>
        <v>6885</v>
      </c>
      <c r="CE90" s="178">
        <f t="shared" si="74"/>
        <v>0</v>
      </c>
      <c r="CF90" s="177">
        <f t="shared" si="75"/>
        <v>0</v>
      </c>
      <c r="CG90" s="178">
        <f t="shared" si="16"/>
        <v>8748.2793296089385</v>
      </c>
      <c r="CH90" s="179">
        <f t="shared" si="75"/>
        <v>0</v>
      </c>
      <c r="CI90" s="178">
        <f t="shared" si="18"/>
        <v>7233.6900735294121</v>
      </c>
      <c r="CJ90" s="179">
        <f t="shared" si="75"/>
        <v>0</v>
      </c>
      <c r="CK90" s="178">
        <f t="shared" si="20"/>
        <v>6393.874269005848</v>
      </c>
      <c r="CL90" s="179">
        <f t="shared" si="75"/>
        <v>0</v>
      </c>
      <c r="CM90" s="178">
        <f t="shared" si="75"/>
        <v>5605.9530303030306</v>
      </c>
      <c r="CN90" s="179">
        <f t="shared" si="75"/>
        <v>0</v>
      </c>
      <c r="CO90" s="178">
        <f t="shared" si="75"/>
        <v>0</v>
      </c>
      <c r="CP90" s="179">
        <f t="shared" si="75"/>
        <v>7866.1083514887432</v>
      </c>
      <c r="CQ90" s="178">
        <f t="shared" si="75"/>
        <v>0</v>
      </c>
      <c r="CR90" s="177">
        <f t="shared" si="89"/>
        <v>0</v>
      </c>
      <c r="CS90" s="178">
        <f t="shared" si="89"/>
        <v>78734.513966480445</v>
      </c>
      <c r="CT90" s="179">
        <f t="shared" si="89"/>
        <v>0</v>
      </c>
      <c r="CU90" s="178">
        <f t="shared" si="88"/>
        <v>65103.210661764708</v>
      </c>
      <c r="CV90" s="179">
        <f t="shared" si="88"/>
        <v>0</v>
      </c>
      <c r="CW90" s="178">
        <f t="shared" si="88"/>
        <v>57544.868421052633</v>
      </c>
      <c r="CX90" s="179">
        <f t="shared" si="88"/>
        <v>0</v>
      </c>
      <c r="CY90" s="178">
        <f t="shared" si="88"/>
        <v>50453.577272727278</v>
      </c>
      <c r="CZ90" s="179">
        <f t="shared" si="88"/>
        <v>0</v>
      </c>
      <c r="DA90" s="178">
        <f t="shared" si="88"/>
        <v>0</v>
      </c>
      <c r="DB90" s="179">
        <f t="shared" si="88"/>
        <v>70794.975163398689</v>
      </c>
      <c r="DC90" s="178">
        <f t="shared" si="88"/>
        <v>0</v>
      </c>
      <c r="DD90" s="179">
        <f t="shared" si="77"/>
        <v>70794.975163398689</v>
      </c>
      <c r="DE90" s="178">
        <f t="shared" si="77"/>
        <v>64060.472148541114</v>
      </c>
      <c r="DF90" s="177">
        <f t="shared" si="78"/>
        <v>0</v>
      </c>
      <c r="DG90" s="178">
        <f t="shared" si="78"/>
        <v>179</v>
      </c>
      <c r="DH90" s="179">
        <f t="shared" si="79"/>
        <v>0</v>
      </c>
      <c r="DI90" s="178">
        <f t="shared" si="79"/>
        <v>272</v>
      </c>
      <c r="DJ90" s="179">
        <f t="shared" si="80"/>
        <v>0</v>
      </c>
      <c r="DK90" s="178">
        <f t="shared" si="80"/>
        <v>171</v>
      </c>
      <c r="DL90" s="179">
        <f t="shared" si="81"/>
        <v>0</v>
      </c>
      <c r="DM90" s="178">
        <f t="shared" si="81"/>
        <v>132</v>
      </c>
      <c r="DN90" s="179">
        <f t="shared" si="82"/>
        <v>0</v>
      </c>
      <c r="DO90" s="178">
        <f t="shared" si="82"/>
        <v>0</v>
      </c>
      <c r="DP90" s="179">
        <f t="shared" si="83"/>
        <v>765</v>
      </c>
      <c r="DQ90" s="178">
        <f t="shared" si="83"/>
        <v>0</v>
      </c>
      <c r="DR90" s="179">
        <f t="shared" si="84"/>
        <v>765</v>
      </c>
      <c r="DS90" s="178">
        <f t="shared" si="84"/>
        <v>754</v>
      </c>
      <c r="DT90" s="177">
        <f t="shared" si="87"/>
        <v>0</v>
      </c>
      <c r="DU90" s="178">
        <f t="shared" si="87"/>
        <v>14093478</v>
      </c>
      <c r="DV90" s="179">
        <f t="shared" si="87"/>
        <v>0</v>
      </c>
      <c r="DW90" s="178">
        <f t="shared" si="87"/>
        <v>17708073.300000001</v>
      </c>
      <c r="DX90" s="179">
        <f t="shared" si="87"/>
        <v>0</v>
      </c>
      <c r="DY90" s="178">
        <f t="shared" si="87"/>
        <v>9840172.5</v>
      </c>
      <c r="DZ90" s="179">
        <f t="shared" si="87"/>
        <v>0</v>
      </c>
      <c r="EA90" s="178">
        <f t="shared" si="87"/>
        <v>6659872.2000000011</v>
      </c>
      <c r="EB90" s="179">
        <f t="shared" si="86"/>
        <v>0</v>
      </c>
      <c r="EC90" s="178">
        <f t="shared" si="86"/>
        <v>0</v>
      </c>
      <c r="ED90" s="179">
        <f t="shared" si="86"/>
        <v>54158156</v>
      </c>
      <c r="EE90" s="178">
        <f t="shared" si="86"/>
        <v>0</v>
      </c>
      <c r="EF90" s="179">
        <f t="shared" si="86"/>
        <v>54158156</v>
      </c>
      <c r="EG90" s="178">
        <f t="shared" si="68"/>
        <v>48301596</v>
      </c>
    </row>
    <row r="91" spans="1:137" s="90" customFormat="1" ht="15" customHeight="1">
      <c r="A91" s="226" t="s">
        <v>213</v>
      </c>
      <c r="B91" s="221" t="s">
        <v>719</v>
      </c>
      <c r="C91" s="265"/>
      <c r="D91" s="223">
        <v>136233</v>
      </c>
      <c r="E91" s="223">
        <v>7</v>
      </c>
      <c r="F91" s="63">
        <v>0</v>
      </c>
      <c r="G91" s="185"/>
      <c r="H91" s="63">
        <v>0</v>
      </c>
      <c r="I91" s="185"/>
      <c r="J91" s="191">
        <v>62</v>
      </c>
      <c r="K91" s="185"/>
      <c r="L91" s="63">
        <v>0</v>
      </c>
      <c r="M91" s="185"/>
      <c r="N91" s="63">
        <v>0</v>
      </c>
      <c r="O91" s="63">
        <v>0</v>
      </c>
      <c r="P91" s="185"/>
      <c r="Q91" s="63">
        <v>0</v>
      </c>
      <c r="R91" s="185"/>
      <c r="S91" s="63">
        <v>0</v>
      </c>
      <c r="T91" s="185"/>
      <c r="U91" s="63">
        <v>0</v>
      </c>
      <c r="V91" s="185"/>
      <c r="W91" s="63">
        <v>0</v>
      </c>
      <c r="X91" s="63">
        <v>0</v>
      </c>
      <c r="Y91" s="185"/>
      <c r="Z91" s="63">
        <v>0</v>
      </c>
      <c r="AA91" s="185"/>
      <c r="AB91" s="191">
        <v>24</v>
      </c>
      <c r="AC91" s="185"/>
      <c r="AD91" s="63">
        <v>0</v>
      </c>
      <c r="AE91" s="185"/>
      <c r="AF91" s="63">
        <v>0</v>
      </c>
      <c r="AG91" s="63">
        <v>0</v>
      </c>
      <c r="AH91" s="185"/>
      <c r="AI91" s="63">
        <v>0</v>
      </c>
      <c r="AJ91" s="185"/>
      <c r="AK91" s="63">
        <v>0</v>
      </c>
      <c r="AL91" s="185"/>
      <c r="AM91" s="63">
        <v>0</v>
      </c>
      <c r="AN91" s="185"/>
      <c r="AO91" s="63">
        <v>0</v>
      </c>
      <c r="AP91" s="63">
        <v>0</v>
      </c>
      <c r="AQ91" s="185"/>
      <c r="AR91" s="63">
        <v>0</v>
      </c>
      <c r="AS91" s="185"/>
      <c r="AT91" s="191">
        <v>5</v>
      </c>
      <c r="AU91" s="185"/>
      <c r="AV91" s="63">
        <v>0</v>
      </c>
      <c r="AW91" s="185"/>
      <c r="AX91" s="63">
        <v>0</v>
      </c>
      <c r="AY91" s="63"/>
      <c r="AZ91" s="185">
        <v>98</v>
      </c>
      <c r="BA91" s="263"/>
      <c r="BB91" s="185"/>
      <c r="BC91" s="63"/>
      <c r="BD91" s="185"/>
      <c r="BE91" s="63"/>
      <c r="BF91" s="185"/>
      <c r="BG91" s="62"/>
      <c r="BH91" s="188"/>
      <c r="BI91" s="191">
        <v>3682297</v>
      </c>
      <c r="BJ91" s="185"/>
      <c r="BK91" s="63">
        <v>0</v>
      </c>
      <c r="BL91" s="185"/>
      <c r="BM91" s="191">
        <v>1066904</v>
      </c>
      <c r="BN91" s="185"/>
      <c r="BO91" s="63">
        <v>0</v>
      </c>
      <c r="BP91" s="185"/>
      <c r="BQ91" s="191">
        <v>327151</v>
      </c>
      <c r="BR91" s="185">
        <v>5482557</v>
      </c>
      <c r="BS91" s="266"/>
      <c r="BT91" s="177">
        <f t="shared" si="69"/>
        <v>0</v>
      </c>
      <c r="BU91" s="178">
        <f t="shared" si="69"/>
        <v>620</v>
      </c>
      <c r="BV91" s="179">
        <f t="shared" si="70"/>
        <v>0</v>
      </c>
      <c r="BW91" s="178">
        <f t="shared" si="70"/>
        <v>0</v>
      </c>
      <c r="BX91" s="179">
        <f t="shared" si="71"/>
        <v>0</v>
      </c>
      <c r="BY91" s="178">
        <f t="shared" si="71"/>
        <v>240</v>
      </c>
      <c r="BZ91" s="179">
        <f t="shared" si="72"/>
        <v>0</v>
      </c>
      <c r="CA91" s="178">
        <f t="shared" si="72"/>
        <v>0</v>
      </c>
      <c r="CB91" s="179">
        <f t="shared" si="73"/>
        <v>0</v>
      </c>
      <c r="CC91" s="178">
        <f t="shared" si="73"/>
        <v>50</v>
      </c>
      <c r="CD91" s="179">
        <f t="shared" si="74"/>
        <v>882</v>
      </c>
      <c r="CE91" s="178">
        <f t="shared" si="74"/>
        <v>0</v>
      </c>
      <c r="CF91" s="177">
        <f t="shared" si="75"/>
        <v>0</v>
      </c>
      <c r="CG91" s="178">
        <f t="shared" si="16"/>
        <v>5939.188709677419</v>
      </c>
      <c r="CH91" s="179">
        <f t="shared" si="75"/>
        <v>0</v>
      </c>
      <c r="CI91" s="178">
        <f t="shared" si="18"/>
        <v>0</v>
      </c>
      <c r="CJ91" s="179">
        <f t="shared" si="75"/>
        <v>0</v>
      </c>
      <c r="CK91" s="178">
        <f t="shared" si="20"/>
        <v>4445.4333333333334</v>
      </c>
      <c r="CL91" s="179">
        <f t="shared" si="75"/>
        <v>0</v>
      </c>
      <c r="CM91" s="178">
        <f t="shared" si="75"/>
        <v>0</v>
      </c>
      <c r="CN91" s="179">
        <f t="shared" si="75"/>
        <v>0</v>
      </c>
      <c r="CO91" s="178">
        <f t="shared" si="75"/>
        <v>6543.02</v>
      </c>
      <c r="CP91" s="179">
        <f t="shared" si="75"/>
        <v>6216.0510204081629</v>
      </c>
      <c r="CQ91" s="178">
        <f t="shared" si="75"/>
        <v>0</v>
      </c>
      <c r="CR91" s="177">
        <f t="shared" si="89"/>
        <v>0</v>
      </c>
      <c r="CS91" s="178">
        <f t="shared" si="89"/>
        <v>53452.698387096767</v>
      </c>
      <c r="CT91" s="179">
        <f t="shared" si="89"/>
        <v>0</v>
      </c>
      <c r="CU91" s="178">
        <f t="shared" si="88"/>
        <v>0</v>
      </c>
      <c r="CV91" s="179">
        <f t="shared" si="88"/>
        <v>0</v>
      </c>
      <c r="CW91" s="178">
        <f t="shared" si="88"/>
        <v>40008.9</v>
      </c>
      <c r="CX91" s="179">
        <f t="shared" si="88"/>
        <v>0</v>
      </c>
      <c r="CY91" s="178">
        <f t="shared" si="88"/>
        <v>0</v>
      </c>
      <c r="CZ91" s="179">
        <f t="shared" si="88"/>
        <v>0</v>
      </c>
      <c r="DA91" s="178">
        <f t="shared" si="88"/>
        <v>58887.180000000008</v>
      </c>
      <c r="DB91" s="179">
        <f t="shared" si="88"/>
        <v>55944.459183673469</v>
      </c>
      <c r="DC91" s="178">
        <f t="shared" si="88"/>
        <v>0</v>
      </c>
      <c r="DD91" s="179">
        <f t="shared" si="77"/>
        <v>55944.459183673469</v>
      </c>
      <c r="DE91" s="178">
        <f t="shared" si="77"/>
        <v>50205.679120879118</v>
      </c>
      <c r="DF91" s="177">
        <f t="shared" si="78"/>
        <v>0</v>
      </c>
      <c r="DG91" s="178">
        <f t="shared" si="78"/>
        <v>62</v>
      </c>
      <c r="DH91" s="179">
        <f t="shared" si="79"/>
        <v>0</v>
      </c>
      <c r="DI91" s="178">
        <f t="shared" si="79"/>
        <v>0</v>
      </c>
      <c r="DJ91" s="179">
        <f t="shared" si="80"/>
        <v>0</v>
      </c>
      <c r="DK91" s="178">
        <f t="shared" si="80"/>
        <v>24</v>
      </c>
      <c r="DL91" s="179">
        <f t="shared" si="81"/>
        <v>0</v>
      </c>
      <c r="DM91" s="178">
        <f t="shared" si="81"/>
        <v>0</v>
      </c>
      <c r="DN91" s="179">
        <f t="shared" si="82"/>
        <v>0</v>
      </c>
      <c r="DO91" s="178">
        <f t="shared" si="82"/>
        <v>5</v>
      </c>
      <c r="DP91" s="179">
        <f t="shared" si="83"/>
        <v>98</v>
      </c>
      <c r="DQ91" s="178">
        <f t="shared" si="83"/>
        <v>0</v>
      </c>
      <c r="DR91" s="179">
        <f t="shared" si="84"/>
        <v>98</v>
      </c>
      <c r="DS91" s="178">
        <f t="shared" si="84"/>
        <v>91</v>
      </c>
      <c r="DT91" s="177">
        <f t="shared" si="87"/>
        <v>0</v>
      </c>
      <c r="DU91" s="178">
        <f t="shared" si="87"/>
        <v>3314067.2999999993</v>
      </c>
      <c r="DV91" s="179">
        <f t="shared" si="87"/>
        <v>0</v>
      </c>
      <c r="DW91" s="178">
        <f t="shared" si="87"/>
        <v>0</v>
      </c>
      <c r="DX91" s="179">
        <f t="shared" si="87"/>
        <v>0</v>
      </c>
      <c r="DY91" s="178">
        <f t="shared" si="87"/>
        <v>960213.60000000009</v>
      </c>
      <c r="DZ91" s="179">
        <f t="shared" si="87"/>
        <v>0</v>
      </c>
      <c r="EA91" s="178">
        <f t="shared" si="87"/>
        <v>0</v>
      </c>
      <c r="EB91" s="179">
        <f t="shared" si="86"/>
        <v>0</v>
      </c>
      <c r="EC91" s="178">
        <f t="shared" si="86"/>
        <v>294435.90000000002</v>
      </c>
      <c r="ED91" s="179">
        <f t="shared" si="86"/>
        <v>5482557</v>
      </c>
      <c r="EE91" s="178">
        <f t="shared" si="86"/>
        <v>0</v>
      </c>
      <c r="EF91" s="179">
        <f t="shared" si="86"/>
        <v>5482557</v>
      </c>
      <c r="EG91" s="178">
        <f t="shared" si="68"/>
        <v>4568716.8</v>
      </c>
    </row>
    <row r="92" spans="1:137" s="90" customFormat="1" ht="15" customHeight="1">
      <c r="A92" s="226" t="s">
        <v>213</v>
      </c>
      <c r="B92" s="221" t="s">
        <v>720</v>
      </c>
      <c r="C92" s="262"/>
      <c r="D92" s="223">
        <v>136358</v>
      </c>
      <c r="E92" s="223">
        <v>7</v>
      </c>
      <c r="F92" s="63">
        <v>0</v>
      </c>
      <c r="G92" s="185"/>
      <c r="H92" s="191">
        <v>44</v>
      </c>
      <c r="I92" s="185"/>
      <c r="J92" s="63">
        <v>0</v>
      </c>
      <c r="K92" s="185"/>
      <c r="L92" s="63">
        <v>0</v>
      </c>
      <c r="M92" s="185"/>
      <c r="N92" s="63">
        <v>0</v>
      </c>
      <c r="O92" s="63">
        <v>0</v>
      </c>
      <c r="P92" s="185"/>
      <c r="Q92" s="191">
        <v>41</v>
      </c>
      <c r="R92" s="185"/>
      <c r="S92" s="63">
        <v>0</v>
      </c>
      <c r="T92" s="185"/>
      <c r="U92" s="63">
        <v>0</v>
      </c>
      <c r="V92" s="185"/>
      <c r="W92" s="63">
        <v>0</v>
      </c>
      <c r="X92" s="63">
        <v>0</v>
      </c>
      <c r="Y92" s="185"/>
      <c r="Z92" s="191">
        <v>60</v>
      </c>
      <c r="AA92" s="185"/>
      <c r="AB92" s="63">
        <v>0</v>
      </c>
      <c r="AC92" s="185"/>
      <c r="AD92" s="63">
        <v>0</v>
      </c>
      <c r="AE92" s="185"/>
      <c r="AF92" s="63">
        <v>0</v>
      </c>
      <c r="AG92" s="63">
        <v>0</v>
      </c>
      <c r="AH92" s="185"/>
      <c r="AI92" s="191">
        <v>150</v>
      </c>
      <c r="AJ92" s="185"/>
      <c r="AK92" s="63">
        <v>0</v>
      </c>
      <c r="AL92" s="185"/>
      <c r="AM92" s="63">
        <v>0</v>
      </c>
      <c r="AN92" s="185"/>
      <c r="AO92" s="63">
        <v>0</v>
      </c>
      <c r="AP92" s="63">
        <v>0</v>
      </c>
      <c r="AQ92" s="185"/>
      <c r="AR92" s="191">
        <v>5</v>
      </c>
      <c r="AS92" s="185"/>
      <c r="AT92" s="63">
        <v>0</v>
      </c>
      <c r="AU92" s="185"/>
      <c r="AV92" s="63">
        <v>0</v>
      </c>
      <c r="AW92" s="185"/>
      <c r="AX92" s="63">
        <v>0</v>
      </c>
      <c r="AY92" s="63"/>
      <c r="AZ92" s="185">
        <v>306</v>
      </c>
      <c r="BA92" s="263"/>
      <c r="BB92" s="185"/>
      <c r="BC92" s="63"/>
      <c r="BD92" s="185"/>
      <c r="BE92" s="63"/>
      <c r="BF92" s="185"/>
      <c r="BG92" s="62"/>
      <c r="BH92" s="188"/>
      <c r="BI92" s="191">
        <v>2847193</v>
      </c>
      <c r="BJ92" s="185"/>
      <c r="BK92" s="191">
        <v>2409704</v>
      </c>
      <c r="BL92" s="185"/>
      <c r="BM92" s="191">
        <v>3274464</v>
      </c>
      <c r="BN92" s="185"/>
      <c r="BO92" s="191">
        <v>8171168</v>
      </c>
      <c r="BP92" s="185"/>
      <c r="BQ92" s="191">
        <v>201441</v>
      </c>
      <c r="BR92" s="185">
        <v>17226630</v>
      </c>
      <c r="BS92" s="266"/>
      <c r="BT92" s="177">
        <f t="shared" si="69"/>
        <v>0</v>
      </c>
      <c r="BU92" s="178">
        <f t="shared" si="69"/>
        <v>396</v>
      </c>
      <c r="BV92" s="179">
        <f t="shared" si="70"/>
        <v>0</v>
      </c>
      <c r="BW92" s="178">
        <f t="shared" si="70"/>
        <v>369</v>
      </c>
      <c r="BX92" s="179">
        <f t="shared" si="71"/>
        <v>0</v>
      </c>
      <c r="BY92" s="178">
        <f t="shared" si="71"/>
        <v>540</v>
      </c>
      <c r="BZ92" s="179">
        <f t="shared" si="72"/>
        <v>0</v>
      </c>
      <c r="CA92" s="178">
        <f t="shared" si="72"/>
        <v>1350</v>
      </c>
      <c r="CB92" s="179">
        <f t="shared" si="73"/>
        <v>0</v>
      </c>
      <c r="CC92" s="178">
        <f t="shared" si="73"/>
        <v>45</v>
      </c>
      <c r="CD92" s="179">
        <f t="shared" si="74"/>
        <v>2754</v>
      </c>
      <c r="CE92" s="178">
        <f t="shared" si="74"/>
        <v>0</v>
      </c>
      <c r="CF92" s="177">
        <f t="shared" si="75"/>
        <v>0</v>
      </c>
      <c r="CG92" s="178">
        <f t="shared" si="16"/>
        <v>7189.8813131313127</v>
      </c>
      <c r="CH92" s="179">
        <f t="shared" si="75"/>
        <v>0</v>
      </c>
      <c r="CI92" s="178">
        <f t="shared" si="18"/>
        <v>6530.3631436314363</v>
      </c>
      <c r="CJ92" s="179">
        <f t="shared" si="75"/>
        <v>0</v>
      </c>
      <c r="CK92" s="178">
        <f t="shared" si="20"/>
        <v>6063.8222222222221</v>
      </c>
      <c r="CL92" s="179">
        <f t="shared" si="75"/>
        <v>0</v>
      </c>
      <c r="CM92" s="178">
        <f t="shared" si="75"/>
        <v>6052.7170370370368</v>
      </c>
      <c r="CN92" s="179">
        <f t="shared" si="75"/>
        <v>0</v>
      </c>
      <c r="CO92" s="178">
        <f t="shared" si="75"/>
        <v>4476.4666666666662</v>
      </c>
      <c r="CP92" s="179">
        <f t="shared" si="75"/>
        <v>6255.1307189542486</v>
      </c>
      <c r="CQ92" s="178">
        <f t="shared" si="75"/>
        <v>0</v>
      </c>
      <c r="CR92" s="177">
        <f t="shared" si="89"/>
        <v>0</v>
      </c>
      <c r="CS92" s="178">
        <f t="shared" si="89"/>
        <v>64708.931818181816</v>
      </c>
      <c r="CT92" s="179">
        <f t="shared" si="89"/>
        <v>0</v>
      </c>
      <c r="CU92" s="178">
        <f t="shared" si="88"/>
        <v>58773.268292682929</v>
      </c>
      <c r="CV92" s="179">
        <f t="shared" si="88"/>
        <v>0</v>
      </c>
      <c r="CW92" s="178">
        <f t="shared" si="88"/>
        <v>54574.400000000001</v>
      </c>
      <c r="CX92" s="179">
        <f t="shared" si="88"/>
        <v>0</v>
      </c>
      <c r="CY92" s="178">
        <f t="shared" si="88"/>
        <v>54474.453333333331</v>
      </c>
      <c r="CZ92" s="179">
        <f t="shared" si="88"/>
        <v>0</v>
      </c>
      <c r="DA92" s="178">
        <f t="shared" si="88"/>
        <v>40288.199999999997</v>
      </c>
      <c r="DB92" s="179">
        <f t="shared" si="88"/>
        <v>56296.176470588238</v>
      </c>
      <c r="DC92" s="178">
        <f t="shared" si="88"/>
        <v>0</v>
      </c>
      <c r="DD92" s="179">
        <f t="shared" si="77"/>
        <v>56296.176470588238</v>
      </c>
      <c r="DE92" s="178">
        <f t="shared" si="77"/>
        <v>56346.566666666666</v>
      </c>
      <c r="DF92" s="177">
        <f t="shared" si="78"/>
        <v>0</v>
      </c>
      <c r="DG92" s="178">
        <f t="shared" si="78"/>
        <v>44</v>
      </c>
      <c r="DH92" s="179">
        <f t="shared" si="79"/>
        <v>0</v>
      </c>
      <c r="DI92" s="178">
        <f t="shared" si="79"/>
        <v>41</v>
      </c>
      <c r="DJ92" s="179">
        <f t="shared" si="80"/>
        <v>0</v>
      </c>
      <c r="DK92" s="178">
        <f t="shared" si="80"/>
        <v>60</v>
      </c>
      <c r="DL92" s="179">
        <f t="shared" si="81"/>
        <v>0</v>
      </c>
      <c r="DM92" s="178">
        <f t="shared" si="81"/>
        <v>150</v>
      </c>
      <c r="DN92" s="179">
        <f t="shared" si="82"/>
        <v>0</v>
      </c>
      <c r="DO92" s="178">
        <f t="shared" si="82"/>
        <v>5</v>
      </c>
      <c r="DP92" s="179">
        <f t="shared" si="83"/>
        <v>306</v>
      </c>
      <c r="DQ92" s="178">
        <f t="shared" si="83"/>
        <v>0</v>
      </c>
      <c r="DR92" s="179">
        <f t="shared" si="84"/>
        <v>306</v>
      </c>
      <c r="DS92" s="178">
        <f t="shared" si="84"/>
        <v>300</v>
      </c>
      <c r="DT92" s="177">
        <f t="shared" si="87"/>
        <v>0</v>
      </c>
      <c r="DU92" s="178">
        <f t="shared" si="87"/>
        <v>2847193</v>
      </c>
      <c r="DV92" s="179">
        <f t="shared" si="87"/>
        <v>0</v>
      </c>
      <c r="DW92" s="178">
        <f t="shared" si="87"/>
        <v>2409704</v>
      </c>
      <c r="DX92" s="179">
        <f t="shared" si="87"/>
        <v>0</v>
      </c>
      <c r="DY92" s="178">
        <f t="shared" si="87"/>
        <v>3274464</v>
      </c>
      <c r="DZ92" s="179">
        <f t="shared" si="87"/>
        <v>0</v>
      </c>
      <c r="EA92" s="178">
        <f t="shared" si="87"/>
        <v>8171168</v>
      </c>
      <c r="EB92" s="179">
        <f t="shared" si="86"/>
        <v>0</v>
      </c>
      <c r="EC92" s="178">
        <f t="shared" si="86"/>
        <v>201441</v>
      </c>
      <c r="ED92" s="179">
        <f t="shared" si="86"/>
        <v>17226630</v>
      </c>
      <c r="EE92" s="178">
        <f t="shared" si="86"/>
        <v>0</v>
      </c>
      <c r="EF92" s="179">
        <f t="shared" si="86"/>
        <v>17226630</v>
      </c>
      <c r="EG92" s="178">
        <f t="shared" si="68"/>
        <v>16903970</v>
      </c>
    </row>
    <row r="93" spans="1:137" s="90" customFormat="1" ht="15" customHeight="1">
      <c r="A93" s="226" t="s">
        <v>213</v>
      </c>
      <c r="B93" s="221" t="s">
        <v>721</v>
      </c>
      <c r="C93" s="262"/>
      <c r="D93" s="223">
        <v>136473</v>
      </c>
      <c r="E93" s="268">
        <v>7</v>
      </c>
      <c r="F93" s="63">
        <v>0</v>
      </c>
      <c r="G93" s="185"/>
      <c r="H93" s="191">
        <v>56</v>
      </c>
      <c r="I93" s="185"/>
      <c r="J93" s="63">
        <v>0</v>
      </c>
      <c r="K93" s="185"/>
      <c r="L93" s="191">
        <v>2</v>
      </c>
      <c r="M93" s="185"/>
      <c r="N93" s="63">
        <v>0</v>
      </c>
      <c r="O93" s="63">
        <v>0</v>
      </c>
      <c r="P93" s="185"/>
      <c r="Q93" s="191">
        <v>15</v>
      </c>
      <c r="R93" s="185"/>
      <c r="S93" s="63">
        <v>0</v>
      </c>
      <c r="T93" s="185"/>
      <c r="U93" s="191">
        <v>3</v>
      </c>
      <c r="V93" s="185"/>
      <c r="W93" s="63">
        <v>0</v>
      </c>
      <c r="X93" s="63">
        <v>0</v>
      </c>
      <c r="Y93" s="185"/>
      <c r="Z93" s="191">
        <v>39</v>
      </c>
      <c r="AA93" s="185"/>
      <c r="AB93" s="63">
        <v>0</v>
      </c>
      <c r="AC93" s="185"/>
      <c r="AD93" s="191">
        <v>2</v>
      </c>
      <c r="AE93" s="185"/>
      <c r="AF93" s="63">
        <v>0</v>
      </c>
      <c r="AG93" s="63">
        <v>0</v>
      </c>
      <c r="AH93" s="185"/>
      <c r="AI93" s="191">
        <v>37</v>
      </c>
      <c r="AJ93" s="185"/>
      <c r="AK93" s="63">
        <v>0</v>
      </c>
      <c r="AL93" s="185"/>
      <c r="AM93" s="191">
        <v>10</v>
      </c>
      <c r="AN93" s="185"/>
      <c r="AO93" s="63">
        <v>0</v>
      </c>
      <c r="AP93" s="63">
        <v>0</v>
      </c>
      <c r="AQ93" s="185"/>
      <c r="AR93" s="191">
        <v>9</v>
      </c>
      <c r="AS93" s="185"/>
      <c r="AT93" s="63">
        <v>0</v>
      </c>
      <c r="AU93" s="185"/>
      <c r="AV93" s="63">
        <v>0</v>
      </c>
      <c r="AW93" s="185"/>
      <c r="AX93" s="63">
        <v>0</v>
      </c>
      <c r="AY93" s="63"/>
      <c r="AZ93" s="185">
        <v>180</v>
      </c>
      <c r="BA93" s="263"/>
      <c r="BB93" s="185"/>
      <c r="BC93" s="63"/>
      <c r="BD93" s="185"/>
      <c r="BE93" s="63"/>
      <c r="BF93" s="185"/>
      <c r="BG93" s="62"/>
      <c r="BH93" s="188"/>
      <c r="BI93" s="191">
        <v>3223137</v>
      </c>
      <c r="BJ93" s="185"/>
      <c r="BK93" s="191">
        <v>912398</v>
      </c>
      <c r="BL93" s="185"/>
      <c r="BM93" s="191">
        <v>1806099</v>
      </c>
      <c r="BN93" s="185"/>
      <c r="BO93" s="191">
        <v>1991757</v>
      </c>
      <c r="BP93" s="185"/>
      <c r="BQ93" s="191">
        <v>333177</v>
      </c>
      <c r="BR93" s="185">
        <v>8665178</v>
      </c>
      <c r="BS93" s="266"/>
      <c r="BT93" s="177">
        <f t="shared" si="69"/>
        <v>0</v>
      </c>
      <c r="BU93" s="178">
        <f t="shared" si="69"/>
        <v>526</v>
      </c>
      <c r="BV93" s="179">
        <f t="shared" si="70"/>
        <v>0</v>
      </c>
      <c r="BW93" s="178">
        <f t="shared" si="70"/>
        <v>168</v>
      </c>
      <c r="BX93" s="179">
        <f t="shared" si="71"/>
        <v>0</v>
      </c>
      <c r="BY93" s="178">
        <f t="shared" si="71"/>
        <v>373</v>
      </c>
      <c r="BZ93" s="179">
        <f t="shared" si="72"/>
        <v>0</v>
      </c>
      <c r="CA93" s="178">
        <f t="shared" si="72"/>
        <v>443</v>
      </c>
      <c r="CB93" s="179">
        <f t="shared" si="73"/>
        <v>0</v>
      </c>
      <c r="CC93" s="178">
        <f t="shared" si="73"/>
        <v>81</v>
      </c>
      <c r="CD93" s="179">
        <f t="shared" si="74"/>
        <v>1620</v>
      </c>
      <c r="CE93" s="178">
        <f t="shared" si="74"/>
        <v>0</v>
      </c>
      <c r="CF93" s="177">
        <f t="shared" si="75"/>
        <v>0</v>
      </c>
      <c r="CG93" s="178">
        <f t="shared" si="16"/>
        <v>6127.6368821292772</v>
      </c>
      <c r="CH93" s="179">
        <f t="shared" si="75"/>
        <v>0</v>
      </c>
      <c r="CI93" s="178">
        <f t="shared" si="18"/>
        <v>5430.9404761904761</v>
      </c>
      <c r="CJ93" s="179">
        <f t="shared" si="75"/>
        <v>0</v>
      </c>
      <c r="CK93" s="178">
        <f t="shared" si="20"/>
        <v>4842.0884718498655</v>
      </c>
      <c r="CL93" s="179">
        <f t="shared" si="75"/>
        <v>0</v>
      </c>
      <c r="CM93" s="178">
        <f t="shared" si="75"/>
        <v>4496.0654627539507</v>
      </c>
      <c r="CN93" s="179">
        <f t="shared" si="75"/>
        <v>0</v>
      </c>
      <c r="CO93" s="178">
        <f t="shared" si="75"/>
        <v>4113.2962962962965</v>
      </c>
      <c r="CP93" s="179">
        <f t="shared" si="75"/>
        <v>5348.8753086419756</v>
      </c>
      <c r="CQ93" s="178">
        <f t="shared" si="75"/>
        <v>0</v>
      </c>
      <c r="CR93" s="177">
        <f t="shared" si="89"/>
        <v>0</v>
      </c>
      <c r="CS93" s="178">
        <f t="shared" si="89"/>
        <v>55148.731939163496</v>
      </c>
      <c r="CT93" s="179">
        <f t="shared" si="89"/>
        <v>0</v>
      </c>
      <c r="CU93" s="178">
        <f t="shared" si="88"/>
        <v>48878.464285714283</v>
      </c>
      <c r="CV93" s="179">
        <f t="shared" si="88"/>
        <v>0</v>
      </c>
      <c r="CW93" s="178">
        <f t="shared" si="88"/>
        <v>43578.796246648788</v>
      </c>
      <c r="CX93" s="179">
        <f t="shared" si="88"/>
        <v>0</v>
      </c>
      <c r="CY93" s="178">
        <f t="shared" si="88"/>
        <v>40464.589164785553</v>
      </c>
      <c r="CZ93" s="179">
        <f t="shared" si="88"/>
        <v>0</v>
      </c>
      <c r="DA93" s="178">
        <f t="shared" si="88"/>
        <v>37019.666666666672</v>
      </c>
      <c r="DB93" s="179">
        <f t="shared" si="88"/>
        <v>48139.87777777778</v>
      </c>
      <c r="DC93" s="178">
        <f t="shared" si="88"/>
        <v>0</v>
      </c>
      <c r="DD93" s="179">
        <f t="shared" si="77"/>
        <v>48139.87777777778</v>
      </c>
      <c r="DE93" s="178">
        <f t="shared" si="77"/>
        <v>46821.862118334459</v>
      </c>
      <c r="DF93" s="177">
        <f t="shared" si="78"/>
        <v>0</v>
      </c>
      <c r="DG93" s="178">
        <f t="shared" si="78"/>
        <v>58</v>
      </c>
      <c r="DH93" s="179">
        <f t="shared" si="79"/>
        <v>0</v>
      </c>
      <c r="DI93" s="178">
        <f t="shared" si="79"/>
        <v>18</v>
      </c>
      <c r="DJ93" s="179">
        <f t="shared" si="80"/>
        <v>0</v>
      </c>
      <c r="DK93" s="178">
        <f t="shared" si="80"/>
        <v>41</v>
      </c>
      <c r="DL93" s="179">
        <f t="shared" si="81"/>
        <v>0</v>
      </c>
      <c r="DM93" s="178">
        <f t="shared" si="81"/>
        <v>47</v>
      </c>
      <c r="DN93" s="179">
        <f t="shared" si="82"/>
        <v>0</v>
      </c>
      <c r="DO93" s="178">
        <f t="shared" si="82"/>
        <v>9</v>
      </c>
      <c r="DP93" s="179">
        <f t="shared" si="83"/>
        <v>180</v>
      </c>
      <c r="DQ93" s="178">
        <f t="shared" si="83"/>
        <v>0</v>
      </c>
      <c r="DR93" s="179">
        <f t="shared" si="84"/>
        <v>180</v>
      </c>
      <c r="DS93" s="178">
        <f t="shared" si="84"/>
        <v>173</v>
      </c>
      <c r="DT93" s="177">
        <f t="shared" si="87"/>
        <v>0</v>
      </c>
      <c r="DU93" s="178">
        <f t="shared" si="87"/>
        <v>3198626.4524714826</v>
      </c>
      <c r="DV93" s="179">
        <f t="shared" si="87"/>
        <v>0</v>
      </c>
      <c r="DW93" s="178">
        <f t="shared" si="87"/>
        <v>879812.35714285704</v>
      </c>
      <c r="DX93" s="179">
        <f t="shared" si="87"/>
        <v>0</v>
      </c>
      <c r="DY93" s="178">
        <f t="shared" si="87"/>
        <v>1786730.6461126003</v>
      </c>
      <c r="DZ93" s="179">
        <f t="shared" si="87"/>
        <v>0</v>
      </c>
      <c r="EA93" s="178">
        <f t="shared" si="87"/>
        <v>1901835.6907449211</v>
      </c>
      <c r="EB93" s="179">
        <f t="shared" si="86"/>
        <v>0</v>
      </c>
      <c r="EC93" s="178">
        <f t="shared" si="86"/>
        <v>333177.00000000006</v>
      </c>
      <c r="ED93" s="179">
        <f t="shared" si="86"/>
        <v>8665178</v>
      </c>
      <c r="EE93" s="178">
        <f t="shared" si="86"/>
        <v>0</v>
      </c>
      <c r="EF93" s="179">
        <f t="shared" si="86"/>
        <v>8665178</v>
      </c>
      <c r="EG93" s="178">
        <f t="shared" si="68"/>
        <v>8100182.1464718617</v>
      </c>
    </row>
    <row r="94" spans="1:137" s="90" customFormat="1" ht="15" customHeight="1">
      <c r="A94" s="226" t="s">
        <v>213</v>
      </c>
      <c r="B94" s="221" t="s">
        <v>722</v>
      </c>
      <c r="C94" s="262"/>
      <c r="D94" s="223">
        <v>136516</v>
      </c>
      <c r="E94" s="223">
        <v>7</v>
      </c>
      <c r="F94" s="63">
        <v>0</v>
      </c>
      <c r="G94" s="185"/>
      <c r="H94" s="63">
        <v>0</v>
      </c>
      <c r="I94" s="185"/>
      <c r="J94" s="63">
        <v>0</v>
      </c>
      <c r="K94" s="185"/>
      <c r="L94" s="63">
        <v>0</v>
      </c>
      <c r="M94" s="185"/>
      <c r="N94" s="63">
        <v>0</v>
      </c>
      <c r="O94" s="63">
        <v>0</v>
      </c>
      <c r="P94" s="185"/>
      <c r="Q94" s="63">
        <v>0</v>
      </c>
      <c r="R94" s="185"/>
      <c r="S94" s="63">
        <v>0</v>
      </c>
      <c r="T94" s="185"/>
      <c r="U94" s="63">
        <v>0</v>
      </c>
      <c r="V94" s="185"/>
      <c r="W94" s="63">
        <v>0</v>
      </c>
      <c r="X94" s="63">
        <v>0</v>
      </c>
      <c r="Y94" s="185"/>
      <c r="Z94" s="63">
        <v>0</v>
      </c>
      <c r="AA94" s="185"/>
      <c r="AB94" s="63">
        <v>0</v>
      </c>
      <c r="AC94" s="185"/>
      <c r="AD94" s="63">
        <v>0</v>
      </c>
      <c r="AE94" s="185"/>
      <c r="AF94" s="63">
        <v>0</v>
      </c>
      <c r="AG94" s="63">
        <v>0</v>
      </c>
      <c r="AH94" s="185"/>
      <c r="AI94" s="63">
        <v>0</v>
      </c>
      <c r="AJ94" s="185"/>
      <c r="AK94" s="63">
        <v>0</v>
      </c>
      <c r="AL94" s="185"/>
      <c r="AM94" s="63">
        <v>0</v>
      </c>
      <c r="AN94" s="185"/>
      <c r="AO94" s="63">
        <v>0</v>
      </c>
      <c r="AP94" s="63">
        <v>0</v>
      </c>
      <c r="AQ94" s="185"/>
      <c r="AR94" s="191">
        <v>157</v>
      </c>
      <c r="AS94" s="185"/>
      <c r="AT94" s="191">
        <v>5</v>
      </c>
      <c r="AU94" s="185"/>
      <c r="AV94" s="63">
        <v>0</v>
      </c>
      <c r="AW94" s="185"/>
      <c r="AX94" s="63">
        <v>0</v>
      </c>
      <c r="AY94" s="63"/>
      <c r="AZ94" s="185">
        <v>162</v>
      </c>
      <c r="BA94" s="263"/>
      <c r="BB94" s="185"/>
      <c r="BC94" s="63"/>
      <c r="BD94" s="185"/>
      <c r="BE94" s="63"/>
      <c r="BF94" s="185"/>
      <c r="BG94" s="62"/>
      <c r="BH94" s="188"/>
      <c r="BI94" s="63">
        <v>0</v>
      </c>
      <c r="BJ94" s="185"/>
      <c r="BK94" s="63">
        <v>0</v>
      </c>
      <c r="BL94" s="185"/>
      <c r="BM94" s="63">
        <v>0</v>
      </c>
      <c r="BN94" s="185"/>
      <c r="BO94" s="63">
        <v>0</v>
      </c>
      <c r="BP94" s="185"/>
      <c r="BQ94" s="191">
        <v>9007578</v>
      </c>
      <c r="BR94" s="185">
        <v>8911052</v>
      </c>
      <c r="BS94" s="266"/>
      <c r="BT94" s="177">
        <f t="shared" si="69"/>
        <v>0</v>
      </c>
      <c r="BU94" s="178">
        <f t="shared" si="69"/>
        <v>0</v>
      </c>
      <c r="BV94" s="179">
        <f t="shared" si="70"/>
        <v>0</v>
      </c>
      <c r="BW94" s="178">
        <f t="shared" si="70"/>
        <v>0</v>
      </c>
      <c r="BX94" s="179">
        <f t="shared" si="71"/>
        <v>0</v>
      </c>
      <c r="BY94" s="178">
        <f t="shared" si="71"/>
        <v>0</v>
      </c>
      <c r="BZ94" s="179">
        <f t="shared" si="72"/>
        <v>0</v>
      </c>
      <c r="CA94" s="178">
        <f t="shared" si="72"/>
        <v>0</v>
      </c>
      <c r="CB94" s="179">
        <f t="shared" si="73"/>
        <v>0</v>
      </c>
      <c r="CC94" s="178">
        <f t="shared" si="73"/>
        <v>1463</v>
      </c>
      <c r="CD94" s="179">
        <f t="shared" si="74"/>
        <v>1458</v>
      </c>
      <c r="CE94" s="178">
        <f t="shared" si="74"/>
        <v>0</v>
      </c>
      <c r="CF94" s="177">
        <f t="shared" si="75"/>
        <v>0</v>
      </c>
      <c r="CG94" s="178">
        <f t="shared" si="16"/>
        <v>0</v>
      </c>
      <c r="CH94" s="179">
        <f t="shared" si="75"/>
        <v>0</v>
      </c>
      <c r="CI94" s="178">
        <f t="shared" si="18"/>
        <v>0</v>
      </c>
      <c r="CJ94" s="179">
        <f t="shared" si="75"/>
        <v>0</v>
      </c>
      <c r="CK94" s="178">
        <f t="shared" si="20"/>
        <v>0</v>
      </c>
      <c r="CL94" s="179">
        <f t="shared" si="75"/>
        <v>0</v>
      </c>
      <c r="CM94" s="178">
        <f t="shared" si="75"/>
        <v>0</v>
      </c>
      <c r="CN94" s="179">
        <f t="shared" si="75"/>
        <v>0</v>
      </c>
      <c r="CO94" s="178">
        <f t="shared" si="75"/>
        <v>6156.9227614490774</v>
      </c>
      <c r="CP94" s="179">
        <f t="shared" si="75"/>
        <v>6111.8326474622772</v>
      </c>
      <c r="CQ94" s="178">
        <f t="shared" si="75"/>
        <v>0</v>
      </c>
      <c r="CR94" s="177">
        <f t="shared" si="89"/>
        <v>0</v>
      </c>
      <c r="CS94" s="178">
        <f t="shared" si="89"/>
        <v>0</v>
      </c>
      <c r="CT94" s="179">
        <f t="shared" si="89"/>
        <v>0</v>
      </c>
      <c r="CU94" s="178">
        <f t="shared" si="88"/>
        <v>0</v>
      </c>
      <c r="CV94" s="179">
        <f t="shared" si="88"/>
        <v>0</v>
      </c>
      <c r="CW94" s="178">
        <f t="shared" si="88"/>
        <v>0</v>
      </c>
      <c r="CX94" s="179">
        <f t="shared" si="88"/>
        <v>0</v>
      </c>
      <c r="CY94" s="178">
        <f t="shared" si="88"/>
        <v>0</v>
      </c>
      <c r="CZ94" s="179">
        <f t="shared" si="88"/>
        <v>0</v>
      </c>
      <c r="DA94" s="178">
        <f t="shared" si="88"/>
        <v>55412.3048530417</v>
      </c>
      <c r="DB94" s="179">
        <f t="shared" si="88"/>
        <v>55006.493827160491</v>
      </c>
      <c r="DC94" s="178">
        <f t="shared" si="88"/>
        <v>0</v>
      </c>
      <c r="DD94" s="179">
        <f t="shared" si="77"/>
        <v>55006.493827160491</v>
      </c>
      <c r="DE94" s="178">
        <f t="shared" si="77"/>
        <v>55412.3048530417</v>
      </c>
      <c r="DF94" s="177">
        <f t="shared" si="78"/>
        <v>0</v>
      </c>
      <c r="DG94" s="178">
        <f t="shared" si="78"/>
        <v>0</v>
      </c>
      <c r="DH94" s="179">
        <f t="shared" si="79"/>
        <v>0</v>
      </c>
      <c r="DI94" s="178">
        <f t="shared" si="79"/>
        <v>0</v>
      </c>
      <c r="DJ94" s="179">
        <f t="shared" si="80"/>
        <v>0</v>
      </c>
      <c r="DK94" s="178">
        <f t="shared" si="80"/>
        <v>0</v>
      </c>
      <c r="DL94" s="179">
        <f t="shared" si="81"/>
        <v>0</v>
      </c>
      <c r="DM94" s="178">
        <f t="shared" si="81"/>
        <v>0</v>
      </c>
      <c r="DN94" s="179">
        <f t="shared" si="82"/>
        <v>0</v>
      </c>
      <c r="DO94" s="178">
        <f t="shared" si="82"/>
        <v>162</v>
      </c>
      <c r="DP94" s="179">
        <f t="shared" si="83"/>
        <v>162</v>
      </c>
      <c r="DQ94" s="178">
        <f t="shared" si="83"/>
        <v>0</v>
      </c>
      <c r="DR94" s="179">
        <f t="shared" si="84"/>
        <v>162</v>
      </c>
      <c r="DS94" s="178">
        <f t="shared" si="84"/>
        <v>162</v>
      </c>
      <c r="DT94" s="177">
        <f t="shared" si="87"/>
        <v>0</v>
      </c>
      <c r="DU94" s="178">
        <f t="shared" si="87"/>
        <v>0</v>
      </c>
      <c r="DV94" s="179">
        <f t="shared" si="87"/>
        <v>0</v>
      </c>
      <c r="DW94" s="178">
        <f t="shared" si="87"/>
        <v>0</v>
      </c>
      <c r="DX94" s="179">
        <f t="shared" si="87"/>
        <v>0</v>
      </c>
      <c r="DY94" s="178">
        <f t="shared" si="87"/>
        <v>0</v>
      </c>
      <c r="DZ94" s="179">
        <f t="shared" si="87"/>
        <v>0</v>
      </c>
      <c r="EA94" s="178">
        <f t="shared" si="87"/>
        <v>0</v>
      </c>
      <c r="EB94" s="179">
        <f t="shared" si="86"/>
        <v>0</v>
      </c>
      <c r="EC94" s="178">
        <f t="shared" si="86"/>
        <v>8976793.3861927558</v>
      </c>
      <c r="ED94" s="179">
        <f t="shared" si="86"/>
        <v>8911052</v>
      </c>
      <c r="EE94" s="178">
        <f t="shared" si="86"/>
        <v>0</v>
      </c>
      <c r="EF94" s="179">
        <f t="shared" si="86"/>
        <v>8911052</v>
      </c>
      <c r="EG94" s="178">
        <f t="shared" si="68"/>
        <v>8976793.3861927558</v>
      </c>
    </row>
    <row r="95" spans="1:137" s="90" customFormat="1" ht="15" customHeight="1">
      <c r="A95" s="226" t="s">
        <v>213</v>
      </c>
      <c r="B95" s="221" t="s">
        <v>723</v>
      </c>
      <c r="C95" s="262"/>
      <c r="D95" s="223">
        <v>137096</v>
      </c>
      <c r="E95" s="268">
        <v>7</v>
      </c>
      <c r="F95" s="63">
        <v>0</v>
      </c>
      <c r="G95" s="185"/>
      <c r="H95" s="63">
        <v>0</v>
      </c>
      <c r="I95" s="185"/>
      <c r="J95" s="63">
        <v>0</v>
      </c>
      <c r="K95" s="185"/>
      <c r="L95" s="63">
        <v>0</v>
      </c>
      <c r="M95" s="185"/>
      <c r="N95" s="63">
        <v>0</v>
      </c>
      <c r="O95" s="63">
        <v>0</v>
      </c>
      <c r="P95" s="185"/>
      <c r="Q95" s="63">
        <v>0</v>
      </c>
      <c r="R95" s="185"/>
      <c r="S95" s="63">
        <v>0</v>
      </c>
      <c r="T95" s="185"/>
      <c r="U95" s="63">
        <v>0</v>
      </c>
      <c r="V95" s="185"/>
      <c r="W95" s="63">
        <v>0</v>
      </c>
      <c r="X95" s="63">
        <v>0</v>
      </c>
      <c r="Y95" s="185"/>
      <c r="Z95" s="63">
        <v>0</v>
      </c>
      <c r="AA95" s="185"/>
      <c r="AB95" s="63">
        <v>0</v>
      </c>
      <c r="AC95" s="185"/>
      <c r="AD95" s="63">
        <v>0</v>
      </c>
      <c r="AE95" s="185"/>
      <c r="AF95" s="63">
        <v>0</v>
      </c>
      <c r="AG95" s="63">
        <v>0</v>
      </c>
      <c r="AH95" s="185"/>
      <c r="AI95" s="63">
        <v>0</v>
      </c>
      <c r="AJ95" s="185"/>
      <c r="AK95" s="63">
        <v>0</v>
      </c>
      <c r="AL95" s="185"/>
      <c r="AM95" s="63">
        <v>0</v>
      </c>
      <c r="AN95" s="185"/>
      <c r="AO95" s="63">
        <v>0</v>
      </c>
      <c r="AP95" s="63">
        <v>0</v>
      </c>
      <c r="AQ95" s="185"/>
      <c r="AR95" s="191">
        <v>229</v>
      </c>
      <c r="AS95" s="185"/>
      <c r="AT95" s="63">
        <v>0</v>
      </c>
      <c r="AU95" s="185"/>
      <c r="AV95" s="63">
        <v>0</v>
      </c>
      <c r="AW95" s="185"/>
      <c r="AX95" s="191">
        <v>10</v>
      </c>
      <c r="AY95" s="63"/>
      <c r="AZ95" s="185">
        <v>251</v>
      </c>
      <c r="BA95" s="263"/>
      <c r="BB95" s="185"/>
      <c r="BC95" s="63"/>
      <c r="BD95" s="185"/>
      <c r="BE95" s="63"/>
      <c r="BF95" s="185"/>
      <c r="BG95" s="62"/>
      <c r="BH95" s="188"/>
      <c r="BI95" s="63">
        <v>0</v>
      </c>
      <c r="BJ95" s="185"/>
      <c r="BK95" s="63">
        <v>0</v>
      </c>
      <c r="BL95" s="185"/>
      <c r="BM95" s="63">
        <v>0</v>
      </c>
      <c r="BN95" s="185"/>
      <c r="BO95" s="63">
        <v>0</v>
      </c>
      <c r="BP95" s="185"/>
      <c r="BQ95" s="191">
        <v>12112201</v>
      </c>
      <c r="BR95" s="185">
        <v>12675212</v>
      </c>
      <c r="BS95" s="266"/>
      <c r="BT95" s="177">
        <f t="shared" si="69"/>
        <v>0</v>
      </c>
      <c r="BU95" s="178">
        <f t="shared" si="69"/>
        <v>0</v>
      </c>
      <c r="BV95" s="179">
        <f t="shared" si="70"/>
        <v>0</v>
      </c>
      <c r="BW95" s="178">
        <f t="shared" si="70"/>
        <v>0</v>
      </c>
      <c r="BX95" s="179">
        <f t="shared" si="71"/>
        <v>0</v>
      </c>
      <c r="BY95" s="178">
        <f t="shared" si="71"/>
        <v>0</v>
      </c>
      <c r="BZ95" s="179">
        <f t="shared" si="72"/>
        <v>0</v>
      </c>
      <c r="CA95" s="178">
        <f t="shared" si="72"/>
        <v>0</v>
      </c>
      <c r="CB95" s="179">
        <f t="shared" si="73"/>
        <v>0</v>
      </c>
      <c r="CC95" s="178">
        <f t="shared" si="73"/>
        <v>2181</v>
      </c>
      <c r="CD95" s="179">
        <f t="shared" si="74"/>
        <v>2259</v>
      </c>
      <c r="CE95" s="178">
        <f t="shared" si="74"/>
        <v>0</v>
      </c>
      <c r="CF95" s="177">
        <f t="shared" si="75"/>
        <v>0</v>
      </c>
      <c r="CG95" s="178">
        <f t="shared" si="16"/>
        <v>0</v>
      </c>
      <c r="CH95" s="179">
        <f t="shared" si="75"/>
        <v>0</v>
      </c>
      <c r="CI95" s="178">
        <f t="shared" si="18"/>
        <v>0</v>
      </c>
      <c r="CJ95" s="179">
        <f t="shared" si="75"/>
        <v>0</v>
      </c>
      <c r="CK95" s="178">
        <f t="shared" si="20"/>
        <v>0</v>
      </c>
      <c r="CL95" s="179">
        <f t="shared" si="75"/>
        <v>0</v>
      </c>
      <c r="CM95" s="178">
        <f t="shared" si="75"/>
        <v>0</v>
      </c>
      <c r="CN95" s="179">
        <f t="shared" si="75"/>
        <v>0</v>
      </c>
      <c r="CO95" s="178">
        <f t="shared" si="75"/>
        <v>5553.5080238422743</v>
      </c>
      <c r="CP95" s="179">
        <f t="shared" si="75"/>
        <v>5610.9836210712701</v>
      </c>
      <c r="CQ95" s="178">
        <f t="shared" si="75"/>
        <v>0</v>
      </c>
      <c r="CR95" s="177">
        <f t="shared" si="89"/>
        <v>0</v>
      </c>
      <c r="CS95" s="178">
        <f t="shared" si="89"/>
        <v>0</v>
      </c>
      <c r="CT95" s="179">
        <f t="shared" si="89"/>
        <v>0</v>
      </c>
      <c r="CU95" s="178">
        <f t="shared" si="88"/>
        <v>0</v>
      </c>
      <c r="CV95" s="179">
        <f t="shared" si="88"/>
        <v>0</v>
      </c>
      <c r="CW95" s="178">
        <f t="shared" si="88"/>
        <v>0</v>
      </c>
      <c r="CX95" s="179">
        <f t="shared" si="88"/>
        <v>0</v>
      </c>
      <c r="CY95" s="178">
        <f t="shared" si="88"/>
        <v>0</v>
      </c>
      <c r="CZ95" s="179">
        <f t="shared" si="88"/>
        <v>0</v>
      </c>
      <c r="DA95" s="178">
        <f t="shared" si="88"/>
        <v>49981.572214580468</v>
      </c>
      <c r="DB95" s="179">
        <f t="shared" si="88"/>
        <v>50498.852589641428</v>
      </c>
      <c r="DC95" s="178">
        <f t="shared" si="88"/>
        <v>0</v>
      </c>
      <c r="DD95" s="179">
        <f t="shared" si="77"/>
        <v>50498.852589641428</v>
      </c>
      <c r="DE95" s="178">
        <f t="shared" si="77"/>
        <v>49981.572214580476</v>
      </c>
      <c r="DF95" s="177">
        <f t="shared" si="78"/>
        <v>0</v>
      </c>
      <c r="DG95" s="178">
        <f t="shared" si="78"/>
        <v>0</v>
      </c>
      <c r="DH95" s="179">
        <f t="shared" si="79"/>
        <v>0</v>
      </c>
      <c r="DI95" s="178">
        <f t="shared" si="79"/>
        <v>0</v>
      </c>
      <c r="DJ95" s="179">
        <f t="shared" si="80"/>
        <v>0</v>
      </c>
      <c r="DK95" s="178">
        <f t="shared" si="80"/>
        <v>0</v>
      </c>
      <c r="DL95" s="179">
        <f t="shared" si="81"/>
        <v>0</v>
      </c>
      <c r="DM95" s="178">
        <f t="shared" si="81"/>
        <v>0</v>
      </c>
      <c r="DN95" s="179">
        <f t="shared" si="82"/>
        <v>0</v>
      </c>
      <c r="DO95" s="178">
        <f t="shared" si="82"/>
        <v>239</v>
      </c>
      <c r="DP95" s="179">
        <f t="shared" si="83"/>
        <v>251</v>
      </c>
      <c r="DQ95" s="178">
        <f t="shared" si="83"/>
        <v>0</v>
      </c>
      <c r="DR95" s="179">
        <f t="shared" si="84"/>
        <v>251</v>
      </c>
      <c r="DS95" s="178">
        <f t="shared" si="84"/>
        <v>239</v>
      </c>
      <c r="DT95" s="177">
        <f t="shared" si="87"/>
        <v>0</v>
      </c>
      <c r="DU95" s="178">
        <f t="shared" si="87"/>
        <v>0</v>
      </c>
      <c r="DV95" s="179">
        <f t="shared" si="87"/>
        <v>0</v>
      </c>
      <c r="DW95" s="178">
        <f t="shared" si="87"/>
        <v>0</v>
      </c>
      <c r="DX95" s="179">
        <f t="shared" si="87"/>
        <v>0</v>
      </c>
      <c r="DY95" s="178">
        <f t="shared" si="87"/>
        <v>0</v>
      </c>
      <c r="DZ95" s="179">
        <f t="shared" si="87"/>
        <v>0</v>
      </c>
      <c r="EA95" s="178">
        <f t="shared" si="87"/>
        <v>0</v>
      </c>
      <c r="EB95" s="179">
        <f t="shared" si="86"/>
        <v>0</v>
      </c>
      <c r="EC95" s="178">
        <f t="shared" si="86"/>
        <v>11945595.759284733</v>
      </c>
      <c r="ED95" s="179">
        <f t="shared" si="86"/>
        <v>12675211.999999998</v>
      </c>
      <c r="EE95" s="178">
        <f t="shared" si="86"/>
        <v>0</v>
      </c>
      <c r="EF95" s="179">
        <f t="shared" si="86"/>
        <v>12675211.999999998</v>
      </c>
      <c r="EG95" s="178">
        <f t="shared" si="68"/>
        <v>11945595.759284733</v>
      </c>
    </row>
    <row r="96" spans="1:137" s="90" customFormat="1" ht="15" customHeight="1">
      <c r="A96" s="226" t="s">
        <v>213</v>
      </c>
      <c r="B96" s="221" t="s">
        <v>724</v>
      </c>
      <c r="C96" s="262"/>
      <c r="D96" s="223">
        <v>137209</v>
      </c>
      <c r="E96" s="268">
        <v>7</v>
      </c>
      <c r="F96" s="63">
        <v>0</v>
      </c>
      <c r="G96" s="185"/>
      <c r="H96" s="63">
        <v>0</v>
      </c>
      <c r="I96" s="185"/>
      <c r="J96" s="63">
        <v>0</v>
      </c>
      <c r="K96" s="185"/>
      <c r="L96" s="63">
        <v>0</v>
      </c>
      <c r="M96" s="185"/>
      <c r="N96" s="63">
        <v>0</v>
      </c>
      <c r="O96" s="63">
        <v>0</v>
      </c>
      <c r="P96" s="185"/>
      <c r="Q96" s="63">
        <v>0</v>
      </c>
      <c r="R96" s="185"/>
      <c r="S96" s="63">
        <v>0</v>
      </c>
      <c r="T96" s="185"/>
      <c r="U96" s="63">
        <v>0</v>
      </c>
      <c r="V96" s="185"/>
      <c r="W96" s="63">
        <v>0</v>
      </c>
      <c r="X96" s="63">
        <v>0</v>
      </c>
      <c r="Y96" s="185"/>
      <c r="Z96" s="63">
        <v>0</v>
      </c>
      <c r="AA96" s="185"/>
      <c r="AB96" s="63">
        <v>0</v>
      </c>
      <c r="AC96" s="185"/>
      <c r="AD96" s="63">
        <v>0</v>
      </c>
      <c r="AE96" s="185"/>
      <c r="AF96" s="63">
        <v>0</v>
      </c>
      <c r="AG96" s="63">
        <v>0</v>
      </c>
      <c r="AH96" s="185"/>
      <c r="AI96" s="63">
        <v>0</v>
      </c>
      <c r="AJ96" s="185"/>
      <c r="AK96" s="63">
        <v>0</v>
      </c>
      <c r="AL96" s="185"/>
      <c r="AM96" s="63">
        <v>0</v>
      </c>
      <c r="AN96" s="185"/>
      <c r="AO96" s="63">
        <v>0</v>
      </c>
      <c r="AP96" s="63">
        <v>0</v>
      </c>
      <c r="AQ96" s="185"/>
      <c r="AR96" s="191">
        <v>33</v>
      </c>
      <c r="AS96" s="185"/>
      <c r="AT96" s="191">
        <v>93</v>
      </c>
      <c r="AU96" s="185"/>
      <c r="AV96" s="63">
        <v>0</v>
      </c>
      <c r="AW96" s="185"/>
      <c r="AX96" s="191">
        <v>78</v>
      </c>
      <c r="AY96" s="63"/>
      <c r="AZ96" s="185">
        <v>228</v>
      </c>
      <c r="BA96" s="263"/>
      <c r="BB96" s="185"/>
      <c r="BC96" s="63"/>
      <c r="BD96" s="185"/>
      <c r="BE96" s="63"/>
      <c r="BF96" s="185"/>
      <c r="BG96" s="62"/>
      <c r="BH96" s="188"/>
      <c r="BI96" s="63">
        <v>0</v>
      </c>
      <c r="BJ96" s="185"/>
      <c r="BK96" s="63">
        <v>0</v>
      </c>
      <c r="BL96" s="185"/>
      <c r="BM96" s="63">
        <v>0</v>
      </c>
      <c r="BN96" s="185"/>
      <c r="BO96" s="63">
        <v>0</v>
      </c>
      <c r="BP96" s="185"/>
      <c r="BQ96" s="191">
        <v>13683653</v>
      </c>
      <c r="BR96" s="185">
        <v>14018878</v>
      </c>
      <c r="BS96" s="266"/>
      <c r="BT96" s="177">
        <f t="shared" si="69"/>
        <v>0</v>
      </c>
      <c r="BU96" s="178">
        <f t="shared" si="69"/>
        <v>0</v>
      </c>
      <c r="BV96" s="179">
        <f t="shared" si="70"/>
        <v>0</v>
      </c>
      <c r="BW96" s="178">
        <f t="shared" si="70"/>
        <v>0</v>
      </c>
      <c r="BX96" s="179">
        <f t="shared" si="71"/>
        <v>0</v>
      </c>
      <c r="BY96" s="178">
        <f t="shared" si="71"/>
        <v>0</v>
      </c>
      <c r="BZ96" s="179">
        <f t="shared" si="72"/>
        <v>0</v>
      </c>
      <c r="CA96" s="178">
        <f t="shared" si="72"/>
        <v>0</v>
      </c>
      <c r="CB96" s="179">
        <f t="shared" si="73"/>
        <v>0</v>
      </c>
      <c r="CC96" s="178">
        <f t="shared" si="73"/>
        <v>2163</v>
      </c>
      <c r="CD96" s="179">
        <f t="shared" si="74"/>
        <v>2052</v>
      </c>
      <c r="CE96" s="178">
        <f t="shared" si="74"/>
        <v>0</v>
      </c>
      <c r="CF96" s="177">
        <f t="shared" si="75"/>
        <v>0</v>
      </c>
      <c r="CG96" s="178">
        <f t="shared" si="16"/>
        <v>0</v>
      </c>
      <c r="CH96" s="179">
        <f t="shared" si="75"/>
        <v>0</v>
      </c>
      <c r="CI96" s="178">
        <f t="shared" si="18"/>
        <v>0</v>
      </c>
      <c r="CJ96" s="179">
        <f t="shared" si="75"/>
        <v>0</v>
      </c>
      <c r="CK96" s="178">
        <f t="shared" si="20"/>
        <v>0</v>
      </c>
      <c r="CL96" s="179">
        <f t="shared" si="75"/>
        <v>0</v>
      </c>
      <c r="CM96" s="178">
        <f t="shared" si="75"/>
        <v>0</v>
      </c>
      <c r="CN96" s="179">
        <f t="shared" si="75"/>
        <v>0</v>
      </c>
      <c r="CO96" s="178">
        <f t="shared" si="75"/>
        <v>6326.2380952380954</v>
      </c>
      <c r="CP96" s="179">
        <f t="shared" si="75"/>
        <v>6831.8118908382066</v>
      </c>
      <c r="CQ96" s="178">
        <f t="shared" si="75"/>
        <v>0</v>
      </c>
      <c r="CR96" s="177">
        <f t="shared" si="89"/>
        <v>0</v>
      </c>
      <c r="CS96" s="178">
        <f t="shared" si="89"/>
        <v>0</v>
      </c>
      <c r="CT96" s="179">
        <f t="shared" si="89"/>
        <v>0</v>
      </c>
      <c r="CU96" s="178">
        <f t="shared" si="88"/>
        <v>0</v>
      </c>
      <c r="CV96" s="179">
        <f t="shared" si="88"/>
        <v>0</v>
      </c>
      <c r="CW96" s="178">
        <f t="shared" si="88"/>
        <v>0</v>
      </c>
      <c r="CX96" s="179">
        <f t="shared" si="88"/>
        <v>0</v>
      </c>
      <c r="CY96" s="178">
        <f t="shared" si="88"/>
        <v>0</v>
      </c>
      <c r="CZ96" s="179">
        <f t="shared" si="88"/>
        <v>0</v>
      </c>
      <c r="DA96" s="178">
        <f t="shared" si="88"/>
        <v>56936.142857142855</v>
      </c>
      <c r="DB96" s="179">
        <f t="shared" si="88"/>
        <v>61486.307017543862</v>
      </c>
      <c r="DC96" s="178">
        <f t="shared" si="88"/>
        <v>0</v>
      </c>
      <c r="DD96" s="179">
        <f t="shared" si="77"/>
        <v>61486.307017543862</v>
      </c>
      <c r="DE96" s="178">
        <f t="shared" si="77"/>
        <v>56936.142857142855</v>
      </c>
      <c r="DF96" s="177">
        <f t="shared" si="78"/>
        <v>0</v>
      </c>
      <c r="DG96" s="178">
        <f t="shared" si="78"/>
        <v>0</v>
      </c>
      <c r="DH96" s="179">
        <f t="shared" si="79"/>
        <v>0</v>
      </c>
      <c r="DI96" s="178">
        <f t="shared" si="79"/>
        <v>0</v>
      </c>
      <c r="DJ96" s="179">
        <f t="shared" si="80"/>
        <v>0</v>
      </c>
      <c r="DK96" s="178">
        <f t="shared" si="80"/>
        <v>0</v>
      </c>
      <c r="DL96" s="179">
        <f t="shared" si="81"/>
        <v>0</v>
      </c>
      <c r="DM96" s="178">
        <f t="shared" si="81"/>
        <v>0</v>
      </c>
      <c r="DN96" s="179">
        <f t="shared" si="82"/>
        <v>0</v>
      </c>
      <c r="DO96" s="178">
        <f t="shared" si="82"/>
        <v>204</v>
      </c>
      <c r="DP96" s="179">
        <f t="shared" si="83"/>
        <v>228</v>
      </c>
      <c r="DQ96" s="178">
        <f t="shared" si="83"/>
        <v>0</v>
      </c>
      <c r="DR96" s="179">
        <f t="shared" si="84"/>
        <v>228</v>
      </c>
      <c r="DS96" s="178">
        <f t="shared" si="84"/>
        <v>204</v>
      </c>
      <c r="DT96" s="177">
        <f t="shared" si="87"/>
        <v>0</v>
      </c>
      <c r="DU96" s="178">
        <f t="shared" si="87"/>
        <v>0</v>
      </c>
      <c r="DV96" s="179">
        <f t="shared" si="87"/>
        <v>0</v>
      </c>
      <c r="DW96" s="178">
        <f t="shared" si="87"/>
        <v>0</v>
      </c>
      <c r="DX96" s="179">
        <f t="shared" si="87"/>
        <v>0</v>
      </c>
      <c r="DY96" s="178">
        <f t="shared" si="87"/>
        <v>0</v>
      </c>
      <c r="DZ96" s="179">
        <f t="shared" si="87"/>
        <v>0</v>
      </c>
      <c r="EA96" s="178">
        <f t="shared" si="87"/>
        <v>0</v>
      </c>
      <c r="EB96" s="179">
        <f t="shared" si="86"/>
        <v>0</v>
      </c>
      <c r="EC96" s="178">
        <f t="shared" si="86"/>
        <v>11614973.142857142</v>
      </c>
      <c r="ED96" s="179">
        <f t="shared" si="86"/>
        <v>14018878</v>
      </c>
      <c r="EE96" s="178">
        <f t="shared" si="86"/>
        <v>0</v>
      </c>
      <c r="EF96" s="179">
        <f t="shared" si="86"/>
        <v>14018878</v>
      </c>
      <c r="EG96" s="178">
        <f t="shared" si="68"/>
        <v>11614973.142857142</v>
      </c>
    </row>
    <row r="97" spans="1:137" s="90" customFormat="1" ht="15" customHeight="1">
      <c r="A97" s="226" t="s">
        <v>213</v>
      </c>
      <c r="B97" s="221" t="s">
        <v>725</v>
      </c>
      <c r="C97" s="262"/>
      <c r="D97" s="223">
        <v>137281</v>
      </c>
      <c r="E97" s="223">
        <v>7</v>
      </c>
      <c r="F97" s="63">
        <v>0</v>
      </c>
      <c r="G97" s="185"/>
      <c r="H97" s="191">
        <v>9</v>
      </c>
      <c r="I97" s="185"/>
      <c r="J97" s="191">
        <v>6</v>
      </c>
      <c r="K97" s="185"/>
      <c r="L97" s="63">
        <v>0</v>
      </c>
      <c r="M97" s="185"/>
      <c r="N97" s="63">
        <v>0</v>
      </c>
      <c r="O97" s="63">
        <v>0</v>
      </c>
      <c r="P97" s="185"/>
      <c r="Q97" s="63">
        <v>0</v>
      </c>
      <c r="R97" s="185"/>
      <c r="S97" s="63">
        <v>0</v>
      </c>
      <c r="T97" s="185"/>
      <c r="U97" s="63">
        <v>0</v>
      </c>
      <c r="V97" s="185"/>
      <c r="W97" s="63">
        <v>0</v>
      </c>
      <c r="X97" s="63">
        <v>0</v>
      </c>
      <c r="Y97" s="185"/>
      <c r="Z97" s="63">
        <v>0</v>
      </c>
      <c r="AA97" s="185"/>
      <c r="AB97" s="63">
        <v>0</v>
      </c>
      <c r="AC97" s="185"/>
      <c r="AD97" s="63">
        <v>0</v>
      </c>
      <c r="AE97" s="185"/>
      <c r="AF97" s="63">
        <v>0</v>
      </c>
      <c r="AG97" s="63">
        <v>0</v>
      </c>
      <c r="AH97" s="185"/>
      <c r="AI97" s="191">
        <v>33</v>
      </c>
      <c r="AJ97" s="185"/>
      <c r="AK97" s="191">
        <v>48</v>
      </c>
      <c r="AL97" s="185"/>
      <c r="AM97" s="63">
        <v>0</v>
      </c>
      <c r="AN97" s="185"/>
      <c r="AO97" s="191">
        <v>14</v>
      </c>
      <c r="AP97" s="63">
        <v>0</v>
      </c>
      <c r="AQ97" s="185"/>
      <c r="AR97" s="191">
        <v>15</v>
      </c>
      <c r="AS97" s="185"/>
      <c r="AT97" s="191">
        <v>6</v>
      </c>
      <c r="AU97" s="185"/>
      <c r="AV97" s="63">
        <v>0</v>
      </c>
      <c r="AW97" s="185"/>
      <c r="AX97" s="191">
        <v>9</v>
      </c>
      <c r="AY97" s="63"/>
      <c r="AZ97" s="185">
        <v>144</v>
      </c>
      <c r="BA97" s="263"/>
      <c r="BB97" s="185"/>
      <c r="BC97" s="63"/>
      <c r="BD97" s="185"/>
      <c r="BE97" s="63"/>
      <c r="BF97" s="185"/>
      <c r="BG97" s="62"/>
      <c r="BH97" s="188"/>
      <c r="BI97" s="191">
        <v>722350</v>
      </c>
      <c r="BJ97" s="185"/>
      <c r="BK97" s="63">
        <v>0</v>
      </c>
      <c r="BL97" s="185"/>
      <c r="BM97" s="63">
        <v>0</v>
      </c>
      <c r="BN97" s="185"/>
      <c r="BO97" s="191">
        <v>4850652</v>
      </c>
      <c r="BP97" s="185"/>
      <c r="BQ97" s="191">
        <v>1377551</v>
      </c>
      <c r="BR97" s="185">
        <v>7255255</v>
      </c>
      <c r="BS97" s="266"/>
      <c r="BT97" s="177">
        <f t="shared" si="69"/>
        <v>0</v>
      </c>
      <c r="BU97" s="178">
        <f t="shared" si="69"/>
        <v>141</v>
      </c>
      <c r="BV97" s="179">
        <f t="shared" si="70"/>
        <v>0</v>
      </c>
      <c r="BW97" s="178">
        <f t="shared" si="70"/>
        <v>0</v>
      </c>
      <c r="BX97" s="179">
        <f t="shared" si="71"/>
        <v>0</v>
      </c>
      <c r="BY97" s="178">
        <f t="shared" si="71"/>
        <v>0</v>
      </c>
      <c r="BZ97" s="179">
        <f t="shared" si="72"/>
        <v>0</v>
      </c>
      <c r="CA97" s="178">
        <f t="shared" si="72"/>
        <v>945</v>
      </c>
      <c r="CB97" s="179">
        <f t="shared" si="73"/>
        <v>0</v>
      </c>
      <c r="CC97" s="178">
        <f t="shared" si="73"/>
        <v>303</v>
      </c>
      <c r="CD97" s="179">
        <f t="shared" si="74"/>
        <v>1296</v>
      </c>
      <c r="CE97" s="178">
        <f t="shared" si="74"/>
        <v>0</v>
      </c>
      <c r="CF97" s="177">
        <f t="shared" si="75"/>
        <v>0</v>
      </c>
      <c r="CG97" s="178">
        <f t="shared" si="16"/>
        <v>5123.0496453900705</v>
      </c>
      <c r="CH97" s="179">
        <f t="shared" si="75"/>
        <v>0</v>
      </c>
      <c r="CI97" s="178">
        <f t="shared" si="18"/>
        <v>0</v>
      </c>
      <c r="CJ97" s="179">
        <f t="shared" si="75"/>
        <v>0</v>
      </c>
      <c r="CK97" s="178">
        <f t="shared" si="20"/>
        <v>0</v>
      </c>
      <c r="CL97" s="179">
        <f t="shared" si="75"/>
        <v>0</v>
      </c>
      <c r="CM97" s="178">
        <f t="shared" si="75"/>
        <v>5132.965079365079</v>
      </c>
      <c r="CN97" s="179">
        <f t="shared" si="75"/>
        <v>0</v>
      </c>
      <c r="CO97" s="178">
        <f t="shared" si="75"/>
        <v>4546.3729372937296</v>
      </c>
      <c r="CP97" s="179">
        <f t="shared" si="75"/>
        <v>5598.1905864197533</v>
      </c>
      <c r="CQ97" s="178">
        <f t="shared" si="75"/>
        <v>0</v>
      </c>
      <c r="CR97" s="177">
        <f t="shared" si="89"/>
        <v>0</v>
      </c>
      <c r="CS97" s="178">
        <f t="shared" si="89"/>
        <v>46107.446808510635</v>
      </c>
      <c r="CT97" s="179">
        <f t="shared" si="89"/>
        <v>0</v>
      </c>
      <c r="CU97" s="178">
        <f t="shared" si="88"/>
        <v>0</v>
      </c>
      <c r="CV97" s="179">
        <f t="shared" si="88"/>
        <v>0</v>
      </c>
      <c r="CW97" s="178">
        <f t="shared" si="88"/>
        <v>0</v>
      </c>
      <c r="CX97" s="179">
        <f t="shared" si="88"/>
        <v>0</v>
      </c>
      <c r="CY97" s="178">
        <f t="shared" si="88"/>
        <v>46196.685714285712</v>
      </c>
      <c r="CZ97" s="179">
        <f t="shared" si="88"/>
        <v>0</v>
      </c>
      <c r="DA97" s="178">
        <f t="shared" si="88"/>
        <v>40917.356435643567</v>
      </c>
      <c r="DB97" s="179">
        <f t="shared" si="88"/>
        <v>50383.715277777781</v>
      </c>
      <c r="DC97" s="178">
        <f t="shared" si="88"/>
        <v>0</v>
      </c>
      <c r="DD97" s="179">
        <f t="shared" si="77"/>
        <v>50383.715277777781</v>
      </c>
      <c r="DE97" s="178">
        <f t="shared" si="77"/>
        <v>45055.839557529354</v>
      </c>
      <c r="DF97" s="177">
        <f t="shared" si="78"/>
        <v>0</v>
      </c>
      <c r="DG97" s="178">
        <f t="shared" si="78"/>
        <v>15</v>
      </c>
      <c r="DH97" s="179">
        <f t="shared" si="79"/>
        <v>0</v>
      </c>
      <c r="DI97" s="178">
        <f t="shared" si="79"/>
        <v>0</v>
      </c>
      <c r="DJ97" s="179">
        <f t="shared" si="80"/>
        <v>0</v>
      </c>
      <c r="DK97" s="178">
        <f t="shared" si="80"/>
        <v>0</v>
      </c>
      <c r="DL97" s="179">
        <f t="shared" si="81"/>
        <v>0</v>
      </c>
      <c r="DM97" s="178">
        <f t="shared" si="81"/>
        <v>95</v>
      </c>
      <c r="DN97" s="179">
        <f t="shared" si="82"/>
        <v>0</v>
      </c>
      <c r="DO97" s="178">
        <f t="shared" si="82"/>
        <v>30</v>
      </c>
      <c r="DP97" s="179">
        <f t="shared" si="83"/>
        <v>144</v>
      </c>
      <c r="DQ97" s="178">
        <f t="shared" si="83"/>
        <v>0</v>
      </c>
      <c r="DR97" s="179">
        <f t="shared" si="84"/>
        <v>144</v>
      </c>
      <c r="DS97" s="178">
        <f t="shared" si="84"/>
        <v>140</v>
      </c>
      <c r="DT97" s="177">
        <f t="shared" si="87"/>
        <v>0</v>
      </c>
      <c r="DU97" s="178">
        <f t="shared" si="87"/>
        <v>691611.70212765946</v>
      </c>
      <c r="DV97" s="179">
        <f t="shared" si="87"/>
        <v>0</v>
      </c>
      <c r="DW97" s="178">
        <f t="shared" si="87"/>
        <v>0</v>
      </c>
      <c r="DX97" s="179">
        <f t="shared" si="87"/>
        <v>0</v>
      </c>
      <c r="DY97" s="178">
        <f t="shared" si="87"/>
        <v>0</v>
      </c>
      <c r="DZ97" s="179">
        <f t="shared" si="87"/>
        <v>0</v>
      </c>
      <c r="EA97" s="178">
        <f t="shared" si="87"/>
        <v>4388685.1428571427</v>
      </c>
      <c r="EB97" s="179">
        <f t="shared" si="86"/>
        <v>0</v>
      </c>
      <c r="EC97" s="178">
        <f t="shared" si="86"/>
        <v>1227520.6930693071</v>
      </c>
      <c r="ED97" s="179">
        <f t="shared" si="86"/>
        <v>7255255</v>
      </c>
      <c r="EE97" s="178">
        <f t="shared" si="86"/>
        <v>0</v>
      </c>
      <c r="EF97" s="179">
        <f t="shared" si="86"/>
        <v>7255255</v>
      </c>
      <c r="EG97" s="178">
        <f t="shared" si="68"/>
        <v>6307817.5380541096</v>
      </c>
    </row>
    <row r="98" spans="1:137" s="90" customFormat="1" ht="15" customHeight="1">
      <c r="A98" s="226" t="s">
        <v>213</v>
      </c>
      <c r="B98" s="221" t="s">
        <v>726</v>
      </c>
      <c r="C98" s="265"/>
      <c r="D98" s="223">
        <v>137078</v>
      </c>
      <c r="E98" s="223">
        <v>7</v>
      </c>
      <c r="F98" s="63">
        <v>0</v>
      </c>
      <c r="G98" s="185"/>
      <c r="H98" s="63">
        <v>0</v>
      </c>
      <c r="I98" s="185"/>
      <c r="J98" s="63">
        <v>0</v>
      </c>
      <c r="K98" s="185"/>
      <c r="L98" s="63">
        <v>0</v>
      </c>
      <c r="M98" s="185"/>
      <c r="N98" s="63">
        <v>0</v>
      </c>
      <c r="O98" s="63">
        <v>0</v>
      </c>
      <c r="P98" s="185"/>
      <c r="Q98" s="63">
        <v>0</v>
      </c>
      <c r="R98" s="185"/>
      <c r="S98" s="63">
        <v>0</v>
      </c>
      <c r="T98" s="185"/>
      <c r="U98" s="63">
        <v>0</v>
      </c>
      <c r="V98" s="185"/>
      <c r="W98" s="63">
        <v>0</v>
      </c>
      <c r="X98" s="63">
        <v>0</v>
      </c>
      <c r="Y98" s="185"/>
      <c r="Z98" s="63">
        <v>0</v>
      </c>
      <c r="AA98" s="185"/>
      <c r="AB98" s="63">
        <v>0</v>
      </c>
      <c r="AC98" s="185"/>
      <c r="AD98" s="63">
        <v>0</v>
      </c>
      <c r="AE98" s="185"/>
      <c r="AF98" s="63">
        <v>0</v>
      </c>
      <c r="AG98" s="63">
        <v>0</v>
      </c>
      <c r="AH98" s="185"/>
      <c r="AI98" s="63">
        <v>0</v>
      </c>
      <c r="AJ98" s="185"/>
      <c r="AK98" s="63">
        <v>0</v>
      </c>
      <c r="AL98" s="185"/>
      <c r="AM98" s="63">
        <v>0</v>
      </c>
      <c r="AN98" s="185"/>
      <c r="AO98" s="63">
        <v>0</v>
      </c>
      <c r="AP98" s="63">
        <v>0</v>
      </c>
      <c r="AQ98" s="185"/>
      <c r="AR98" s="191">
        <v>64</v>
      </c>
      <c r="AS98" s="185"/>
      <c r="AT98" s="191">
        <v>214</v>
      </c>
      <c r="AU98" s="185"/>
      <c r="AV98" s="63">
        <v>0</v>
      </c>
      <c r="AW98" s="185"/>
      <c r="AX98" s="191">
        <v>99</v>
      </c>
      <c r="AY98" s="63"/>
      <c r="AZ98" s="185">
        <v>389</v>
      </c>
      <c r="BA98" s="263"/>
      <c r="BB98" s="185"/>
      <c r="BC98" s="63"/>
      <c r="BD98" s="185"/>
      <c r="BE98" s="63"/>
      <c r="BF98" s="185"/>
      <c r="BG98" s="62"/>
      <c r="BH98" s="188"/>
      <c r="BI98" s="63">
        <v>0</v>
      </c>
      <c r="BJ98" s="185"/>
      <c r="BK98" s="63">
        <v>0</v>
      </c>
      <c r="BL98" s="185"/>
      <c r="BM98" s="63">
        <v>0</v>
      </c>
      <c r="BN98" s="185"/>
      <c r="BO98" s="63">
        <v>0</v>
      </c>
      <c r="BP98" s="185"/>
      <c r="BQ98" s="191">
        <v>27222897</v>
      </c>
      <c r="BR98" s="185">
        <v>28592009</v>
      </c>
      <c r="BS98" s="266"/>
      <c r="BT98" s="177">
        <f t="shared" si="69"/>
        <v>0</v>
      </c>
      <c r="BU98" s="178">
        <f t="shared" si="69"/>
        <v>0</v>
      </c>
      <c r="BV98" s="179">
        <f t="shared" si="70"/>
        <v>0</v>
      </c>
      <c r="BW98" s="178">
        <f t="shared" si="70"/>
        <v>0</v>
      </c>
      <c r="BX98" s="179">
        <f t="shared" si="71"/>
        <v>0</v>
      </c>
      <c r="BY98" s="178">
        <f t="shared" si="71"/>
        <v>0</v>
      </c>
      <c r="BZ98" s="179">
        <f t="shared" si="72"/>
        <v>0</v>
      </c>
      <c r="CA98" s="178">
        <f t="shared" si="72"/>
        <v>0</v>
      </c>
      <c r="CB98" s="179">
        <f t="shared" si="73"/>
        <v>0</v>
      </c>
      <c r="CC98" s="178">
        <f t="shared" si="73"/>
        <v>3904</v>
      </c>
      <c r="CD98" s="179">
        <f t="shared" si="74"/>
        <v>3501</v>
      </c>
      <c r="CE98" s="178">
        <f t="shared" si="74"/>
        <v>0</v>
      </c>
      <c r="CF98" s="177">
        <f t="shared" si="75"/>
        <v>0</v>
      </c>
      <c r="CG98" s="178">
        <f t="shared" si="16"/>
        <v>0</v>
      </c>
      <c r="CH98" s="179">
        <f t="shared" si="75"/>
        <v>0</v>
      </c>
      <c r="CI98" s="178">
        <f t="shared" si="18"/>
        <v>0</v>
      </c>
      <c r="CJ98" s="179">
        <f t="shared" si="75"/>
        <v>0</v>
      </c>
      <c r="CK98" s="178">
        <f t="shared" si="20"/>
        <v>0</v>
      </c>
      <c r="CL98" s="179">
        <f t="shared" si="75"/>
        <v>0</v>
      </c>
      <c r="CM98" s="178">
        <f t="shared" ref="CM98:CQ110" si="90">IF(CA98&gt;0,BO98/CA98,)</f>
        <v>0</v>
      </c>
      <c r="CN98" s="179">
        <f t="shared" si="90"/>
        <v>0</v>
      </c>
      <c r="CO98" s="178">
        <f t="shared" si="90"/>
        <v>6973.078125</v>
      </c>
      <c r="CP98" s="179">
        <f t="shared" si="90"/>
        <v>8166.8120536989436</v>
      </c>
      <c r="CQ98" s="178">
        <f t="shared" si="90"/>
        <v>0</v>
      </c>
      <c r="CR98" s="177">
        <f t="shared" si="89"/>
        <v>0</v>
      </c>
      <c r="CS98" s="178">
        <f t="shared" si="89"/>
        <v>0</v>
      </c>
      <c r="CT98" s="179">
        <f t="shared" si="89"/>
        <v>0</v>
      </c>
      <c r="CU98" s="178">
        <f t="shared" si="88"/>
        <v>0</v>
      </c>
      <c r="CV98" s="179">
        <f t="shared" si="88"/>
        <v>0</v>
      </c>
      <c r="CW98" s="178">
        <f t="shared" si="88"/>
        <v>0</v>
      </c>
      <c r="CX98" s="179">
        <f t="shared" si="88"/>
        <v>0</v>
      </c>
      <c r="CY98" s="178">
        <f t="shared" si="88"/>
        <v>0</v>
      </c>
      <c r="CZ98" s="179">
        <f t="shared" si="88"/>
        <v>0</v>
      </c>
      <c r="DA98" s="178">
        <f t="shared" si="88"/>
        <v>62757.703125</v>
      </c>
      <c r="DB98" s="179">
        <f t="shared" si="88"/>
        <v>73501.308483290486</v>
      </c>
      <c r="DC98" s="178">
        <f t="shared" si="88"/>
        <v>0</v>
      </c>
      <c r="DD98" s="179">
        <f t="shared" si="77"/>
        <v>73501.308483290486</v>
      </c>
      <c r="DE98" s="178">
        <f t="shared" si="77"/>
        <v>62757.703125</v>
      </c>
      <c r="DF98" s="177">
        <f t="shared" si="78"/>
        <v>0</v>
      </c>
      <c r="DG98" s="178">
        <f t="shared" si="78"/>
        <v>0</v>
      </c>
      <c r="DH98" s="179">
        <f t="shared" si="79"/>
        <v>0</v>
      </c>
      <c r="DI98" s="178">
        <f t="shared" si="79"/>
        <v>0</v>
      </c>
      <c r="DJ98" s="179">
        <f t="shared" si="80"/>
        <v>0</v>
      </c>
      <c r="DK98" s="178">
        <f t="shared" si="80"/>
        <v>0</v>
      </c>
      <c r="DL98" s="179">
        <f t="shared" si="81"/>
        <v>0</v>
      </c>
      <c r="DM98" s="178">
        <f t="shared" si="81"/>
        <v>0</v>
      </c>
      <c r="DN98" s="179">
        <f t="shared" si="82"/>
        <v>0</v>
      </c>
      <c r="DO98" s="178">
        <f t="shared" si="82"/>
        <v>377</v>
      </c>
      <c r="DP98" s="179">
        <f t="shared" si="83"/>
        <v>389</v>
      </c>
      <c r="DQ98" s="178">
        <f t="shared" si="83"/>
        <v>0</v>
      </c>
      <c r="DR98" s="179">
        <f t="shared" si="84"/>
        <v>389</v>
      </c>
      <c r="DS98" s="178">
        <f t="shared" si="84"/>
        <v>377</v>
      </c>
      <c r="DT98" s="177">
        <f t="shared" si="87"/>
        <v>0</v>
      </c>
      <c r="DU98" s="178">
        <f t="shared" si="87"/>
        <v>0</v>
      </c>
      <c r="DV98" s="179">
        <f t="shared" si="87"/>
        <v>0</v>
      </c>
      <c r="DW98" s="178">
        <f t="shared" si="87"/>
        <v>0</v>
      </c>
      <c r="DX98" s="179">
        <f t="shared" si="87"/>
        <v>0</v>
      </c>
      <c r="DY98" s="178">
        <f t="shared" si="87"/>
        <v>0</v>
      </c>
      <c r="DZ98" s="179">
        <f t="shared" si="87"/>
        <v>0</v>
      </c>
      <c r="EA98" s="178">
        <f t="shared" si="87"/>
        <v>0</v>
      </c>
      <c r="EB98" s="179">
        <f t="shared" si="86"/>
        <v>0</v>
      </c>
      <c r="EC98" s="178">
        <f t="shared" si="86"/>
        <v>23659654.078125</v>
      </c>
      <c r="ED98" s="179">
        <f t="shared" si="86"/>
        <v>28592009</v>
      </c>
      <c r="EE98" s="178">
        <f t="shared" si="86"/>
        <v>0</v>
      </c>
      <c r="EF98" s="179">
        <f t="shared" si="86"/>
        <v>28592009</v>
      </c>
      <c r="EG98" s="178">
        <f t="shared" si="68"/>
        <v>23659654.078125</v>
      </c>
    </row>
    <row r="99" spans="1:137" s="90" customFormat="1" ht="15" customHeight="1">
      <c r="A99" s="226" t="s">
        <v>213</v>
      </c>
      <c r="B99" s="221" t="s">
        <v>727</v>
      </c>
      <c r="C99" s="262"/>
      <c r="D99" s="223">
        <v>135391</v>
      </c>
      <c r="E99" s="223">
        <v>7</v>
      </c>
      <c r="F99" s="63">
        <v>0</v>
      </c>
      <c r="G99" s="185"/>
      <c r="H99" s="191">
        <v>42</v>
      </c>
      <c r="I99" s="185"/>
      <c r="J99" s="63">
        <v>0</v>
      </c>
      <c r="K99" s="185"/>
      <c r="L99" s="63">
        <v>0</v>
      </c>
      <c r="M99" s="185"/>
      <c r="N99" s="63">
        <v>0</v>
      </c>
      <c r="O99" s="63">
        <v>0</v>
      </c>
      <c r="P99" s="185"/>
      <c r="Q99" s="191">
        <v>25</v>
      </c>
      <c r="R99" s="185"/>
      <c r="S99" s="63">
        <v>0</v>
      </c>
      <c r="T99" s="185"/>
      <c r="U99" s="63">
        <v>0</v>
      </c>
      <c r="V99" s="185"/>
      <c r="W99" s="63">
        <v>0</v>
      </c>
      <c r="X99" s="63">
        <v>0</v>
      </c>
      <c r="Y99" s="185"/>
      <c r="Z99" s="191">
        <v>41</v>
      </c>
      <c r="AA99" s="185"/>
      <c r="AB99" s="63">
        <v>0</v>
      </c>
      <c r="AC99" s="185"/>
      <c r="AD99" s="63">
        <v>0</v>
      </c>
      <c r="AE99" s="185"/>
      <c r="AF99" s="63">
        <v>0</v>
      </c>
      <c r="AG99" s="63">
        <v>0</v>
      </c>
      <c r="AH99" s="185"/>
      <c r="AI99" s="191">
        <v>13</v>
      </c>
      <c r="AJ99" s="185"/>
      <c r="AK99" s="63">
        <v>0</v>
      </c>
      <c r="AL99" s="185"/>
      <c r="AM99" s="63">
        <v>0</v>
      </c>
      <c r="AN99" s="185"/>
      <c r="AO99" s="63">
        <v>0</v>
      </c>
      <c r="AP99" s="63">
        <v>0</v>
      </c>
      <c r="AQ99" s="185"/>
      <c r="AR99" s="191">
        <v>9</v>
      </c>
      <c r="AS99" s="185"/>
      <c r="AT99" s="63">
        <v>0</v>
      </c>
      <c r="AU99" s="185"/>
      <c r="AV99" s="63">
        <v>0</v>
      </c>
      <c r="AW99" s="185"/>
      <c r="AX99" s="63">
        <v>0</v>
      </c>
      <c r="AY99" s="63"/>
      <c r="AZ99" s="185">
        <v>152</v>
      </c>
      <c r="BA99" s="263"/>
      <c r="BB99" s="185"/>
      <c r="BC99" s="63"/>
      <c r="BD99" s="185"/>
      <c r="BE99" s="63"/>
      <c r="BF99" s="185"/>
      <c r="BG99" s="62"/>
      <c r="BH99" s="188"/>
      <c r="BI99" s="191">
        <v>2825145</v>
      </c>
      <c r="BJ99" s="185"/>
      <c r="BK99" s="191">
        <v>1372717</v>
      </c>
      <c r="BL99" s="185"/>
      <c r="BM99" s="191">
        <v>1973353</v>
      </c>
      <c r="BN99" s="185"/>
      <c r="BO99" s="191">
        <v>542915</v>
      </c>
      <c r="BP99" s="185"/>
      <c r="BQ99" s="191">
        <v>425588</v>
      </c>
      <c r="BR99" s="185">
        <v>8165106</v>
      </c>
      <c r="BS99" s="266"/>
      <c r="BT99" s="177">
        <f t="shared" si="69"/>
        <v>0</v>
      </c>
      <c r="BU99" s="178">
        <f t="shared" si="69"/>
        <v>378</v>
      </c>
      <c r="BV99" s="179">
        <f t="shared" si="70"/>
        <v>0</v>
      </c>
      <c r="BW99" s="178">
        <f t="shared" si="70"/>
        <v>225</v>
      </c>
      <c r="BX99" s="179">
        <f t="shared" si="71"/>
        <v>0</v>
      </c>
      <c r="BY99" s="178">
        <f t="shared" si="71"/>
        <v>369</v>
      </c>
      <c r="BZ99" s="179">
        <f t="shared" si="72"/>
        <v>0</v>
      </c>
      <c r="CA99" s="178">
        <f t="shared" si="72"/>
        <v>117</v>
      </c>
      <c r="CB99" s="179">
        <f t="shared" si="73"/>
        <v>0</v>
      </c>
      <c r="CC99" s="178">
        <f t="shared" si="73"/>
        <v>81</v>
      </c>
      <c r="CD99" s="179">
        <f t="shared" si="74"/>
        <v>1368</v>
      </c>
      <c r="CE99" s="178">
        <f t="shared" si="74"/>
        <v>0</v>
      </c>
      <c r="CF99" s="177">
        <f t="shared" ref="CF99:CF110" si="91">IF(BT99&gt;0,BH99/BT99,)</f>
        <v>0</v>
      </c>
      <c r="CG99" s="178">
        <f t="shared" si="16"/>
        <v>7473.9285714285716</v>
      </c>
      <c r="CH99" s="179">
        <f t="shared" si="16"/>
        <v>0</v>
      </c>
      <c r="CI99" s="178">
        <f t="shared" si="18"/>
        <v>6100.9644444444448</v>
      </c>
      <c r="CJ99" s="179">
        <f t="shared" si="18"/>
        <v>0</v>
      </c>
      <c r="CK99" s="178">
        <f t="shared" si="20"/>
        <v>5347.8401084010839</v>
      </c>
      <c r="CL99" s="179">
        <f t="shared" si="20"/>
        <v>0</v>
      </c>
      <c r="CM99" s="178">
        <f t="shared" si="90"/>
        <v>4640.2991452991455</v>
      </c>
      <c r="CN99" s="179">
        <f t="shared" si="90"/>
        <v>0</v>
      </c>
      <c r="CO99" s="178">
        <f t="shared" si="90"/>
        <v>5254.1728395061727</v>
      </c>
      <c r="CP99" s="179">
        <f t="shared" si="90"/>
        <v>5968.644736842105</v>
      </c>
      <c r="CQ99" s="178">
        <f t="shared" si="90"/>
        <v>0</v>
      </c>
      <c r="CR99" s="177">
        <f t="shared" si="89"/>
        <v>0</v>
      </c>
      <c r="CS99" s="178">
        <f t="shared" si="89"/>
        <v>67265.357142857145</v>
      </c>
      <c r="CT99" s="179">
        <f t="shared" si="89"/>
        <v>0</v>
      </c>
      <c r="CU99" s="178">
        <f t="shared" si="88"/>
        <v>54908.68</v>
      </c>
      <c r="CV99" s="179">
        <f t="shared" si="88"/>
        <v>0</v>
      </c>
      <c r="CW99" s="178">
        <f t="shared" si="88"/>
        <v>48130.560975609755</v>
      </c>
      <c r="CX99" s="179">
        <f t="shared" si="88"/>
        <v>0</v>
      </c>
      <c r="CY99" s="178">
        <f t="shared" si="88"/>
        <v>41762.692307692312</v>
      </c>
      <c r="CZ99" s="179">
        <f t="shared" si="88"/>
        <v>0</v>
      </c>
      <c r="DA99" s="178">
        <f t="shared" si="88"/>
        <v>47287.555555555555</v>
      </c>
      <c r="DB99" s="179">
        <f t="shared" si="88"/>
        <v>53717.802631578947</v>
      </c>
      <c r="DC99" s="178">
        <f t="shared" si="88"/>
        <v>0</v>
      </c>
      <c r="DD99" s="179">
        <f t="shared" si="77"/>
        <v>53717.802631578947</v>
      </c>
      <c r="DE99" s="178">
        <f t="shared" si="77"/>
        <v>54920.907692307694</v>
      </c>
      <c r="DF99" s="177">
        <f t="shared" si="78"/>
        <v>0</v>
      </c>
      <c r="DG99" s="178">
        <f t="shared" si="78"/>
        <v>42</v>
      </c>
      <c r="DH99" s="179">
        <f t="shared" si="79"/>
        <v>0</v>
      </c>
      <c r="DI99" s="178">
        <f t="shared" si="79"/>
        <v>25</v>
      </c>
      <c r="DJ99" s="179">
        <f t="shared" si="80"/>
        <v>0</v>
      </c>
      <c r="DK99" s="178">
        <f t="shared" si="80"/>
        <v>41</v>
      </c>
      <c r="DL99" s="179">
        <f t="shared" si="81"/>
        <v>0</v>
      </c>
      <c r="DM99" s="178">
        <f t="shared" si="81"/>
        <v>13</v>
      </c>
      <c r="DN99" s="179">
        <f t="shared" si="82"/>
        <v>0</v>
      </c>
      <c r="DO99" s="178">
        <f t="shared" si="82"/>
        <v>9</v>
      </c>
      <c r="DP99" s="179">
        <f t="shared" si="83"/>
        <v>152</v>
      </c>
      <c r="DQ99" s="178">
        <f t="shared" si="83"/>
        <v>0</v>
      </c>
      <c r="DR99" s="179">
        <f t="shared" si="84"/>
        <v>152</v>
      </c>
      <c r="DS99" s="178">
        <f t="shared" si="84"/>
        <v>130</v>
      </c>
      <c r="DT99" s="177">
        <f t="shared" si="87"/>
        <v>0</v>
      </c>
      <c r="DU99" s="178">
        <f t="shared" si="87"/>
        <v>2825145</v>
      </c>
      <c r="DV99" s="179">
        <f t="shared" si="87"/>
        <v>0</v>
      </c>
      <c r="DW99" s="178">
        <f t="shared" si="87"/>
        <v>1372717</v>
      </c>
      <c r="DX99" s="179">
        <f t="shared" si="87"/>
        <v>0</v>
      </c>
      <c r="DY99" s="178">
        <f t="shared" si="87"/>
        <v>1973353</v>
      </c>
      <c r="DZ99" s="179">
        <f t="shared" si="87"/>
        <v>0</v>
      </c>
      <c r="EA99" s="178">
        <f t="shared" si="87"/>
        <v>542915</v>
      </c>
      <c r="EB99" s="179">
        <f t="shared" si="86"/>
        <v>0</v>
      </c>
      <c r="EC99" s="178">
        <f t="shared" si="86"/>
        <v>425588</v>
      </c>
      <c r="ED99" s="179">
        <f t="shared" si="86"/>
        <v>8165106</v>
      </c>
      <c r="EE99" s="178">
        <f t="shared" si="86"/>
        <v>0</v>
      </c>
      <c r="EF99" s="179">
        <f t="shared" si="86"/>
        <v>8165106</v>
      </c>
      <c r="EG99" s="178">
        <f t="shared" si="68"/>
        <v>7139718</v>
      </c>
    </row>
    <row r="100" spans="1:137" s="90" customFormat="1" ht="15" customHeight="1">
      <c r="A100" s="226" t="s">
        <v>213</v>
      </c>
      <c r="B100" s="221" t="s">
        <v>728</v>
      </c>
      <c r="C100" s="269"/>
      <c r="D100" s="223">
        <v>132851</v>
      </c>
      <c r="E100" s="249">
        <v>7</v>
      </c>
      <c r="F100" s="63">
        <v>0</v>
      </c>
      <c r="G100" s="185"/>
      <c r="H100" s="191">
        <v>28</v>
      </c>
      <c r="I100" s="185"/>
      <c r="J100" s="63">
        <v>0</v>
      </c>
      <c r="K100" s="185"/>
      <c r="L100" s="191">
        <v>3</v>
      </c>
      <c r="M100" s="185"/>
      <c r="N100" s="63">
        <v>0</v>
      </c>
      <c r="O100" s="63">
        <v>0</v>
      </c>
      <c r="P100" s="185"/>
      <c r="Q100" s="191">
        <v>49</v>
      </c>
      <c r="R100" s="185"/>
      <c r="S100" s="63">
        <v>0</v>
      </c>
      <c r="T100" s="185"/>
      <c r="U100" s="191">
        <v>8</v>
      </c>
      <c r="V100" s="185"/>
      <c r="W100" s="191">
        <v>1</v>
      </c>
      <c r="X100" s="63">
        <v>0</v>
      </c>
      <c r="Y100" s="185"/>
      <c r="Z100" s="191">
        <v>19</v>
      </c>
      <c r="AA100" s="185"/>
      <c r="AB100" s="63">
        <v>0</v>
      </c>
      <c r="AC100" s="185"/>
      <c r="AD100" s="191">
        <v>2</v>
      </c>
      <c r="AE100" s="185"/>
      <c r="AF100" s="63">
        <v>0</v>
      </c>
      <c r="AG100" s="63">
        <v>0</v>
      </c>
      <c r="AH100" s="185"/>
      <c r="AI100" s="191">
        <v>3</v>
      </c>
      <c r="AJ100" s="185"/>
      <c r="AK100" s="63">
        <v>0</v>
      </c>
      <c r="AL100" s="185"/>
      <c r="AM100" s="63">
        <v>0</v>
      </c>
      <c r="AN100" s="185"/>
      <c r="AO100" s="63">
        <v>0</v>
      </c>
      <c r="AP100" s="63">
        <v>0</v>
      </c>
      <c r="AQ100" s="185"/>
      <c r="AR100" s="191">
        <v>1</v>
      </c>
      <c r="AS100" s="185"/>
      <c r="AT100" s="63">
        <v>0</v>
      </c>
      <c r="AU100" s="185"/>
      <c r="AV100" s="191">
        <v>1</v>
      </c>
      <c r="AW100" s="185"/>
      <c r="AX100" s="63">
        <v>0</v>
      </c>
      <c r="AY100" s="63"/>
      <c r="AZ100" s="185">
        <v>121</v>
      </c>
      <c r="BA100" s="263"/>
      <c r="BB100" s="185"/>
      <c r="BC100" s="63"/>
      <c r="BD100" s="185"/>
      <c r="BE100" s="63"/>
      <c r="BF100" s="185"/>
      <c r="BG100" s="62"/>
      <c r="BH100" s="188"/>
      <c r="BI100" s="191">
        <v>1948822</v>
      </c>
      <c r="BJ100" s="185"/>
      <c r="BK100" s="191">
        <v>3021104</v>
      </c>
      <c r="BL100" s="185"/>
      <c r="BM100" s="191">
        <v>955110</v>
      </c>
      <c r="BN100" s="185"/>
      <c r="BO100" s="191">
        <v>113475</v>
      </c>
      <c r="BP100" s="185"/>
      <c r="BQ100" s="191">
        <v>108094</v>
      </c>
      <c r="BR100" s="185">
        <v>6676875</v>
      </c>
      <c r="BS100" s="266"/>
      <c r="BT100" s="177">
        <f t="shared" si="69"/>
        <v>0</v>
      </c>
      <c r="BU100" s="178">
        <f t="shared" si="69"/>
        <v>285</v>
      </c>
      <c r="BV100" s="179">
        <f t="shared" si="70"/>
        <v>0</v>
      </c>
      <c r="BW100" s="178">
        <f t="shared" si="70"/>
        <v>541</v>
      </c>
      <c r="BX100" s="179">
        <f t="shared" si="71"/>
        <v>0</v>
      </c>
      <c r="BY100" s="178">
        <f t="shared" si="71"/>
        <v>193</v>
      </c>
      <c r="BZ100" s="179">
        <f t="shared" si="72"/>
        <v>0</v>
      </c>
      <c r="CA100" s="178">
        <f t="shared" si="72"/>
        <v>27</v>
      </c>
      <c r="CB100" s="179">
        <f t="shared" si="73"/>
        <v>0</v>
      </c>
      <c r="CC100" s="178">
        <f t="shared" si="73"/>
        <v>20</v>
      </c>
      <c r="CD100" s="179">
        <f t="shared" si="74"/>
        <v>1089</v>
      </c>
      <c r="CE100" s="178">
        <f t="shared" si="74"/>
        <v>0</v>
      </c>
      <c r="CF100" s="177">
        <f t="shared" si="91"/>
        <v>0</v>
      </c>
      <c r="CG100" s="178">
        <f t="shared" si="16"/>
        <v>6837.9719298245618</v>
      </c>
      <c r="CH100" s="179">
        <f t="shared" si="16"/>
        <v>0</v>
      </c>
      <c r="CI100" s="178">
        <f t="shared" si="18"/>
        <v>5584.2957486136784</v>
      </c>
      <c r="CJ100" s="179">
        <f t="shared" si="18"/>
        <v>0</v>
      </c>
      <c r="CK100" s="178">
        <f t="shared" si="20"/>
        <v>4948.7564766839378</v>
      </c>
      <c r="CL100" s="179">
        <f t="shared" si="20"/>
        <v>0</v>
      </c>
      <c r="CM100" s="178">
        <f t="shared" si="90"/>
        <v>4202.7777777777774</v>
      </c>
      <c r="CN100" s="179">
        <f t="shared" si="90"/>
        <v>0</v>
      </c>
      <c r="CO100" s="178">
        <f t="shared" si="90"/>
        <v>5404.7</v>
      </c>
      <c r="CP100" s="179">
        <f t="shared" si="90"/>
        <v>6131.1983471074382</v>
      </c>
      <c r="CQ100" s="178">
        <f t="shared" si="90"/>
        <v>0</v>
      </c>
      <c r="CR100" s="177">
        <f t="shared" si="89"/>
        <v>0</v>
      </c>
      <c r="CS100" s="178">
        <f t="shared" si="89"/>
        <v>61541.747368421056</v>
      </c>
      <c r="CT100" s="179">
        <f t="shared" si="89"/>
        <v>0</v>
      </c>
      <c r="CU100" s="178">
        <f t="shared" si="88"/>
        <v>50258.661737523107</v>
      </c>
      <c r="CV100" s="179">
        <f t="shared" si="88"/>
        <v>0</v>
      </c>
      <c r="CW100" s="178">
        <f t="shared" si="88"/>
        <v>44538.808290155437</v>
      </c>
      <c r="CX100" s="179">
        <f t="shared" si="88"/>
        <v>0</v>
      </c>
      <c r="CY100" s="178">
        <f t="shared" si="88"/>
        <v>37825</v>
      </c>
      <c r="CZ100" s="179">
        <f t="shared" si="88"/>
        <v>0</v>
      </c>
      <c r="DA100" s="178">
        <f t="shared" si="88"/>
        <v>48642.299999999996</v>
      </c>
      <c r="DB100" s="179">
        <f t="shared" si="88"/>
        <v>55180.78512396694</v>
      </c>
      <c r="DC100" s="178">
        <f t="shared" si="88"/>
        <v>0</v>
      </c>
      <c r="DD100" s="179">
        <f t="shared" si="77"/>
        <v>55180.78512396694</v>
      </c>
      <c r="DE100" s="178">
        <f t="shared" si="77"/>
        <v>51903.227159049187</v>
      </c>
      <c r="DF100" s="177">
        <f t="shared" si="78"/>
        <v>0</v>
      </c>
      <c r="DG100" s="178">
        <f t="shared" si="78"/>
        <v>31</v>
      </c>
      <c r="DH100" s="179">
        <f t="shared" si="79"/>
        <v>0</v>
      </c>
      <c r="DI100" s="178">
        <f t="shared" si="79"/>
        <v>58</v>
      </c>
      <c r="DJ100" s="179">
        <f t="shared" si="80"/>
        <v>0</v>
      </c>
      <c r="DK100" s="178">
        <f t="shared" si="80"/>
        <v>21</v>
      </c>
      <c r="DL100" s="179">
        <f t="shared" si="81"/>
        <v>0</v>
      </c>
      <c r="DM100" s="178">
        <f t="shared" si="81"/>
        <v>3</v>
      </c>
      <c r="DN100" s="179">
        <f t="shared" si="82"/>
        <v>0</v>
      </c>
      <c r="DO100" s="178">
        <f t="shared" si="82"/>
        <v>2</v>
      </c>
      <c r="DP100" s="179">
        <f t="shared" si="83"/>
        <v>121</v>
      </c>
      <c r="DQ100" s="178">
        <f t="shared" si="83"/>
        <v>0</v>
      </c>
      <c r="DR100" s="179">
        <f t="shared" si="84"/>
        <v>121</v>
      </c>
      <c r="DS100" s="178">
        <f t="shared" si="84"/>
        <v>115</v>
      </c>
      <c r="DT100" s="177">
        <f t="shared" si="87"/>
        <v>0</v>
      </c>
      <c r="DU100" s="178">
        <f t="shared" si="87"/>
        <v>1907794.1684210529</v>
      </c>
      <c r="DV100" s="179">
        <f t="shared" si="87"/>
        <v>0</v>
      </c>
      <c r="DW100" s="178">
        <f t="shared" si="87"/>
        <v>2915002.3807763401</v>
      </c>
      <c r="DX100" s="179">
        <f t="shared" si="87"/>
        <v>0</v>
      </c>
      <c r="DY100" s="178">
        <f t="shared" si="87"/>
        <v>935314.9740932642</v>
      </c>
      <c r="DZ100" s="179">
        <f t="shared" si="87"/>
        <v>0</v>
      </c>
      <c r="EA100" s="178">
        <f t="shared" si="87"/>
        <v>113475</v>
      </c>
      <c r="EB100" s="179">
        <f t="shared" si="86"/>
        <v>0</v>
      </c>
      <c r="EC100" s="178">
        <f t="shared" si="86"/>
        <v>97284.599999999991</v>
      </c>
      <c r="ED100" s="179">
        <f t="shared" si="86"/>
        <v>6676875</v>
      </c>
      <c r="EE100" s="178">
        <f t="shared" si="86"/>
        <v>0</v>
      </c>
      <c r="EF100" s="179">
        <f t="shared" si="86"/>
        <v>6676875</v>
      </c>
      <c r="EG100" s="178">
        <f t="shared" si="68"/>
        <v>5968871.1232906561</v>
      </c>
    </row>
    <row r="101" spans="1:137" s="90" customFormat="1" ht="15" customHeight="1">
      <c r="A101" s="226" t="s">
        <v>213</v>
      </c>
      <c r="B101" s="221" t="s">
        <v>729</v>
      </c>
      <c r="C101" s="291" t="s">
        <v>873</v>
      </c>
      <c r="D101" s="223">
        <v>132693</v>
      </c>
      <c r="E101" s="223">
        <v>8</v>
      </c>
      <c r="F101" s="63">
        <v>0</v>
      </c>
      <c r="G101" s="185"/>
      <c r="H101" s="191">
        <v>49</v>
      </c>
      <c r="I101" s="185"/>
      <c r="J101" s="63">
        <v>0</v>
      </c>
      <c r="K101" s="185"/>
      <c r="L101" s="63">
        <v>0</v>
      </c>
      <c r="M101" s="185"/>
      <c r="N101" s="63">
        <v>0</v>
      </c>
      <c r="O101" s="63">
        <v>0</v>
      </c>
      <c r="P101" s="185"/>
      <c r="Q101" s="191">
        <v>45</v>
      </c>
      <c r="R101" s="185"/>
      <c r="S101" s="63">
        <v>0</v>
      </c>
      <c r="T101" s="185"/>
      <c r="U101" s="63">
        <v>0</v>
      </c>
      <c r="V101" s="185"/>
      <c r="W101" s="63">
        <v>0</v>
      </c>
      <c r="X101" s="63">
        <v>0</v>
      </c>
      <c r="Y101" s="185"/>
      <c r="Z101" s="191">
        <v>54</v>
      </c>
      <c r="AA101" s="185"/>
      <c r="AB101" s="63">
        <v>0</v>
      </c>
      <c r="AC101" s="185"/>
      <c r="AD101" s="63">
        <v>0</v>
      </c>
      <c r="AE101" s="185"/>
      <c r="AF101" s="63">
        <v>0</v>
      </c>
      <c r="AG101" s="63">
        <v>0</v>
      </c>
      <c r="AH101" s="185"/>
      <c r="AI101" s="191">
        <v>114</v>
      </c>
      <c r="AJ101" s="185"/>
      <c r="AK101" s="63">
        <v>0</v>
      </c>
      <c r="AL101" s="185"/>
      <c r="AM101" s="63">
        <v>0</v>
      </c>
      <c r="AN101" s="185"/>
      <c r="AO101" s="63">
        <v>0</v>
      </c>
      <c r="AP101" s="63">
        <v>0</v>
      </c>
      <c r="AQ101" s="185"/>
      <c r="AR101" s="191">
        <v>1</v>
      </c>
      <c r="AS101" s="185"/>
      <c r="AT101" s="63">
        <v>0</v>
      </c>
      <c r="AU101" s="185"/>
      <c r="AV101" s="63">
        <v>0</v>
      </c>
      <c r="AW101" s="185"/>
      <c r="AX101" s="63">
        <v>0</v>
      </c>
      <c r="AY101" s="63"/>
      <c r="AZ101" s="185">
        <v>255</v>
      </c>
      <c r="BA101" s="263"/>
      <c r="BB101" s="185"/>
      <c r="BC101" s="63"/>
      <c r="BD101" s="185"/>
      <c r="BE101" s="63"/>
      <c r="BF101" s="185"/>
      <c r="BG101" s="62"/>
      <c r="BH101" s="188"/>
      <c r="BI101" s="191">
        <v>3287544</v>
      </c>
      <c r="BJ101" s="185"/>
      <c r="BK101" s="191">
        <v>2875810</v>
      </c>
      <c r="BL101" s="185"/>
      <c r="BM101" s="191">
        <v>2862578</v>
      </c>
      <c r="BN101" s="185"/>
      <c r="BO101" s="191">
        <v>4955425</v>
      </c>
      <c r="BP101" s="185"/>
      <c r="BQ101" s="191">
        <v>41400</v>
      </c>
      <c r="BR101" s="185">
        <v>13726417</v>
      </c>
      <c r="BS101" s="266"/>
      <c r="BT101" s="177">
        <f t="shared" si="69"/>
        <v>0</v>
      </c>
      <c r="BU101" s="178">
        <f t="shared" si="69"/>
        <v>441</v>
      </c>
      <c r="BV101" s="179">
        <f t="shared" si="70"/>
        <v>0</v>
      </c>
      <c r="BW101" s="178">
        <f t="shared" si="70"/>
        <v>405</v>
      </c>
      <c r="BX101" s="179">
        <f t="shared" si="71"/>
        <v>0</v>
      </c>
      <c r="BY101" s="178">
        <f t="shared" si="71"/>
        <v>486</v>
      </c>
      <c r="BZ101" s="179">
        <f t="shared" si="72"/>
        <v>0</v>
      </c>
      <c r="CA101" s="178">
        <f t="shared" si="72"/>
        <v>1026</v>
      </c>
      <c r="CB101" s="179">
        <f t="shared" si="73"/>
        <v>0</v>
      </c>
      <c r="CC101" s="178">
        <f t="shared" si="73"/>
        <v>9</v>
      </c>
      <c r="CD101" s="179">
        <f t="shared" si="74"/>
        <v>2295</v>
      </c>
      <c r="CE101" s="178">
        <f t="shared" si="74"/>
        <v>0</v>
      </c>
      <c r="CF101" s="177">
        <f t="shared" si="91"/>
        <v>0</v>
      </c>
      <c r="CG101" s="178">
        <f t="shared" si="16"/>
        <v>7454.7482993197282</v>
      </c>
      <c r="CH101" s="179">
        <f t="shared" si="16"/>
        <v>0</v>
      </c>
      <c r="CI101" s="178">
        <f t="shared" si="18"/>
        <v>7100.7654320987658</v>
      </c>
      <c r="CJ101" s="179">
        <f t="shared" si="18"/>
        <v>0</v>
      </c>
      <c r="CK101" s="178">
        <f t="shared" si="20"/>
        <v>5890.0781893004114</v>
      </c>
      <c r="CL101" s="179">
        <f t="shared" si="20"/>
        <v>0</v>
      </c>
      <c r="CM101" s="178">
        <f t="shared" si="90"/>
        <v>4829.848927875244</v>
      </c>
      <c r="CN101" s="179">
        <f t="shared" si="90"/>
        <v>0</v>
      </c>
      <c r="CO101" s="178">
        <f t="shared" si="90"/>
        <v>4600</v>
      </c>
      <c r="CP101" s="179">
        <f t="shared" si="90"/>
        <v>5981.0095860566453</v>
      </c>
      <c r="CQ101" s="178">
        <f t="shared" si="90"/>
        <v>0</v>
      </c>
      <c r="CR101" s="177">
        <f t="shared" si="89"/>
        <v>0</v>
      </c>
      <c r="CS101" s="178">
        <f t="shared" si="89"/>
        <v>67092.734693877559</v>
      </c>
      <c r="CT101" s="179">
        <f t="shared" si="89"/>
        <v>0</v>
      </c>
      <c r="CU101" s="178">
        <f t="shared" si="88"/>
        <v>63906.888888888891</v>
      </c>
      <c r="CV101" s="179">
        <f t="shared" si="88"/>
        <v>0</v>
      </c>
      <c r="CW101" s="178">
        <f t="shared" si="88"/>
        <v>53010.703703703701</v>
      </c>
      <c r="CX101" s="179">
        <f t="shared" si="88"/>
        <v>0</v>
      </c>
      <c r="CY101" s="178">
        <f t="shared" si="88"/>
        <v>43468.640350877198</v>
      </c>
      <c r="CZ101" s="179">
        <f t="shared" si="88"/>
        <v>0</v>
      </c>
      <c r="DA101" s="178">
        <f t="shared" si="88"/>
        <v>41400</v>
      </c>
      <c r="DB101" s="179">
        <f t="shared" si="88"/>
        <v>53829.086274509806</v>
      </c>
      <c r="DC101" s="178">
        <f t="shared" si="88"/>
        <v>0</v>
      </c>
      <c r="DD101" s="179">
        <f t="shared" si="77"/>
        <v>53829.086274509806</v>
      </c>
      <c r="DE101" s="178">
        <f t="shared" si="77"/>
        <v>53318.467680608366</v>
      </c>
      <c r="DF101" s="177">
        <f t="shared" si="78"/>
        <v>0</v>
      </c>
      <c r="DG101" s="178">
        <f t="shared" si="78"/>
        <v>49</v>
      </c>
      <c r="DH101" s="179">
        <f t="shared" si="79"/>
        <v>0</v>
      </c>
      <c r="DI101" s="178">
        <f t="shared" si="79"/>
        <v>45</v>
      </c>
      <c r="DJ101" s="179">
        <f t="shared" si="80"/>
        <v>0</v>
      </c>
      <c r="DK101" s="178">
        <f t="shared" si="80"/>
        <v>54</v>
      </c>
      <c r="DL101" s="179">
        <f t="shared" si="81"/>
        <v>0</v>
      </c>
      <c r="DM101" s="178">
        <f t="shared" si="81"/>
        <v>114</v>
      </c>
      <c r="DN101" s="179">
        <f t="shared" si="82"/>
        <v>0</v>
      </c>
      <c r="DO101" s="178">
        <f t="shared" si="82"/>
        <v>1</v>
      </c>
      <c r="DP101" s="179">
        <f t="shared" si="83"/>
        <v>255</v>
      </c>
      <c r="DQ101" s="178">
        <f t="shared" si="83"/>
        <v>0</v>
      </c>
      <c r="DR101" s="179">
        <f t="shared" si="84"/>
        <v>255</v>
      </c>
      <c r="DS101" s="178">
        <f t="shared" si="84"/>
        <v>263</v>
      </c>
      <c r="DT101" s="177">
        <f t="shared" si="87"/>
        <v>0</v>
      </c>
      <c r="DU101" s="178">
        <f t="shared" si="87"/>
        <v>3287544.0000000005</v>
      </c>
      <c r="DV101" s="179">
        <f t="shared" si="87"/>
        <v>0</v>
      </c>
      <c r="DW101" s="178">
        <f t="shared" si="87"/>
        <v>2875810</v>
      </c>
      <c r="DX101" s="179">
        <f t="shared" si="87"/>
        <v>0</v>
      </c>
      <c r="DY101" s="178">
        <f t="shared" si="87"/>
        <v>2862578</v>
      </c>
      <c r="DZ101" s="179">
        <f t="shared" si="87"/>
        <v>0</v>
      </c>
      <c r="EA101" s="178">
        <f t="shared" si="87"/>
        <v>4955425.0000000009</v>
      </c>
      <c r="EB101" s="179">
        <f t="shared" si="86"/>
        <v>0</v>
      </c>
      <c r="EC101" s="178">
        <f t="shared" si="86"/>
        <v>41400</v>
      </c>
      <c r="ED101" s="179">
        <f t="shared" si="86"/>
        <v>13726417</v>
      </c>
      <c r="EE101" s="178">
        <f t="shared" si="86"/>
        <v>0</v>
      </c>
      <c r="EF101" s="179">
        <f t="shared" si="86"/>
        <v>13726417</v>
      </c>
      <c r="EG101" s="178">
        <f t="shared" si="68"/>
        <v>14022757</v>
      </c>
    </row>
    <row r="102" spans="1:137" s="90" customFormat="1" ht="15" customHeight="1">
      <c r="A102" s="226" t="s">
        <v>213</v>
      </c>
      <c r="B102" s="221" t="s">
        <v>730</v>
      </c>
      <c r="C102" s="265"/>
      <c r="D102" s="223">
        <v>134495</v>
      </c>
      <c r="E102" s="223">
        <v>8</v>
      </c>
      <c r="F102" s="63">
        <v>0</v>
      </c>
      <c r="G102" s="185"/>
      <c r="H102" s="191">
        <v>28</v>
      </c>
      <c r="I102" s="185"/>
      <c r="J102" s="63">
        <v>0</v>
      </c>
      <c r="K102" s="185"/>
      <c r="L102" s="63">
        <v>0</v>
      </c>
      <c r="M102" s="185"/>
      <c r="N102" s="63">
        <v>0</v>
      </c>
      <c r="O102" s="63">
        <v>0</v>
      </c>
      <c r="P102" s="185"/>
      <c r="Q102" s="191">
        <v>24</v>
      </c>
      <c r="R102" s="185"/>
      <c r="S102" s="63">
        <v>0</v>
      </c>
      <c r="T102" s="185"/>
      <c r="U102" s="63">
        <v>0</v>
      </c>
      <c r="V102" s="185"/>
      <c r="W102" s="63">
        <v>0</v>
      </c>
      <c r="X102" s="63">
        <v>0</v>
      </c>
      <c r="Y102" s="185"/>
      <c r="Z102" s="191">
        <v>33</v>
      </c>
      <c r="AA102" s="185"/>
      <c r="AB102" s="63">
        <v>0</v>
      </c>
      <c r="AC102" s="185"/>
      <c r="AD102" s="63">
        <v>0</v>
      </c>
      <c r="AE102" s="185"/>
      <c r="AF102" s="63">
        <v>0</v>
      </c>
      <c r="AG102" s="63">
        <v>0</v>
      </c>
      <c r="AH102" s="185"/>
      <c r="AI102" s="191">
        <v>218</v>
      </c>
      <c r="AJ102" s="185"/>
      <c r="AK102" s="63">
        <v>0</v>
      </c>
      <c r="AL102" s="185"/>
      <c r="AM102" s="63">
        <v>0</v>
      </c>
      <c r="AN102" s="185"/>
      <c r="AO102" s="191">
        <v>4</v>
      </c>
      <c r="AP102" s="63">
        <v>0</v>
      </c>
      <c r="AQ102" s="185"/>
      <c r="AR102" s="63">
        <v>0</v>
      </c>
      <c r="AS102" s="185"/>
      <c r="AT102" s="63">
        <v>0</v>
      </c>
      <c r="AU102" s="185"/>
      <c r="AV102" s="63">
        <v>0</v>
      </c>
      <c r="AW102" s="185"/>
      <c r="AX102" s="191">
        <v>5</v>
      </c>
      <c r="AY102" s="63"/>
      <c r="AZ102" s="185">
        <v>321</v>
      </c>
      <c r="BA102" s="263"/>
      <c r="BB102" s="185"/>
      <c r="BC102" s="63"/>
      <c r="BD102" s="185"/>
      <c r="BE102" s="63"/>
      <c r="BF102" s="185"/>
      <c r="BG102" s="62"/>
      <c r="BH102" s="188"/>
      <c r="BI102" s="191">
        <v>1896867</v>
      </c>
      <c r="BJ102" s="185"/>
      <c r="BK102" s="191">
        <v>1459128</v>
      </c>
      <c r="BL102" s="185"/>
      <c r="BM102" s="191">
        <v>1917859</v>
      </c>
      <c r="BN102" s="185"/>
      <c r="BO102" s="191">
        <v>11593321</v>
      </c>
      <c r="BP102" s="185"/>
      <c r="BQ102" s="191">
        <v>249460</v>
      </c>
      <c r="BR102" s="185">
        <v>17255354</v>
      </c>
      <c r="BS102" s="266"/>
      <c r="BT102" s="177">
        <f t="shared" si="69"/>
        <v>0</v>
      </c>
      <c r="BU102" s="178">
        <f t="shared" si="69"/>
        <v>252</v>
      </c>
      <c r="BV102" s="179">
        <f t="shared" si="70"/>
        <v>0</v>
      </c>
      <c r="BW102" s="178">
        <f t="shared" si="70"/>
        <v>216</v>
      </c>
      <c r="BX102" s="179">
        <f t="shared" si="71"/>
        <v>0</v>
      </c>
      <c r="BY102" s="178">
        <f t="shared" si="71"/>
        <v>297</v>
      </c>
      <c r="BZ102" s="179">
        <f t="shared" si="72"/>
        <v>0</v>
      </c>
      <c r="CA102" s="178">
        <f t="shared" si="72"/>
        <v>2010</v>
      </c>
      <c r="CB102" s="179">
        <f t="shared" si="73"/>
        <v>0</v>
      </c>
      <c r="CC102" s="178">
        <f t="shared" si="73"/>
        <v>60</v>
      </c>
      <c r="CD102" s="179">
        <f t="shared" si="74"/>
        <v>2889</v>
      </c>
      <c r="CE102" s="178">
        <f t="shared" si="74"/>
        <v>0</v>
      </c>
      <c r="CF102" s="177">
        <f t="shared" si="91"/>
        <v>0</v>
      </c>
      <c r="CG102" s="178">
        <f t="shared" si="16"/>
        <v>7527.25</v>
      </c>
      <c r="CH102" s="179">
        <f t="shared" si="16"/>
        <v>0</v>
      </c>
      <c r="CI102" s="178">
        <f t="shared" si="18"/>
        <v>6755.2222222222226</v>
      </c>
      <c r="CJ102" s="179">
        <f t="shared" si="18"/>
        <v>0</v>
      </c>
      <c r="CK102" s="178">
        <f t="shared" si="20"/>
        <v>6457.4377104377108</v>
      </c>
      <c r="CL102" s="179">
        <f t="shared" si="20"/>
        <v>0</v>
      </c>
      <c r="CM102" s="178">
        <f t="shared" si="90"/>
        <v>5767.8213930348256</v>
      </c>
      <c r="CN102" s="179">
        <f t="shared" si="90"/>
        <v>0</v>
      </c>
      <c r="CO102" s="178">
        <f t="shared" si="90"/>
        <v>4157.666666666667</v>
      </c>
      <c r="CP102" s="179">
        <f t="shared" si="90"/>
        <v>5972.7774316372452</v>
      </c>
      <c r="CQ102" s="178">
        <f t="shared" si="90"/>
        <v>0</v>
      </c>
      <c r="CR102" s="177">
        <f t="shared" si="89"/>
        <v>0</v>
      </c>
      <c r="CS102" s="178">
        <f t="shared" si="89"/>
        <v>67745.25</v>
      </c>
      <c r="CT102" s="179">
        <f t="shared" si="89"/>
        <v>0</v>
      </c>
      <c r="CU102" s="178">
        <f t="shared" si="88"/>
        <v>60797</v>
      </c>
      <c r="CV102" s="179">
        <f t="shared" si="88"/>
        <v>0</v>
      </c>
      <c r="CW102" s="178">
        <f t="shared" si="88"/>
        <v>58116.939393939399</v>
      </c>
      <c r="CX102" s="179">
        <f t="shared" si="88"/>
        <v>0</v>
      </c>
      <c r="CY102" s="178">
        <f t="shared" si="88"/>
        <v>51910.392537313433</v>
      </c>
      <c r="CZ102" s="179">
        <f t="shared" si="88"/>
        <v>0</v>
      </c>
      <c r="DA102" s="178">
        <f t="shared" si="88"/>
        <v>37419</v>
      </c>
      <c r="DB102" s="179">
        <f t="shared" si="88"/>
        <v>53754.996884735207</v>
      </c>
      <c r="DC102" s="178">
        <f t="shared" si="88"/>
        <v>0</v>
      </c>
      <c r="DD102" s="179">
        <f t="shared" si="77"/>
        <v>53754.996884735199</v>
      </c>
      <c r="DE102" s="178">
        <f t="shared" si="77"/>
        <v>54439.282510524303</v>
      </c>
      <c r="DF102" s="177">
        <f t="shared" si="78"/>
        <v>0</v>
      </c>
      <c r="DG102" s="178">
        <f t="shared" si="78"/>
        <v>28</v>
      </c>
      <c r="DH102" s="179">
        <f t="shared" si="79"/>
        <v>0</v>
      </c>
      <c r="DI102" s="178">
        <f t="shared" si="79"/>
        <v>24</v>
      </c>
      <c r="DJ102" s="179">
        <f t="shared" si="80"/>
        <v>0</v>
      </c>
      <c r="DK102" s="178">
        <f t="shared" si="80"/>
        <v>33</v>
      </c>
      <c r="DL102" s="179">
        <f t="shared" si="81"/>
        <v>0</v>
      </c>
      <c r="DM102" s="178">
        <f t="shared" si="81"/>
        <v>222</v>
      </c>
      <c r="DN102" s="179">
        <f t="shared" si="82"/>
        <v>0</v>
      </c>
      <c r="DO102" s="178">
        <f t="shared" si="82"/>
        <v>5</v>
      </c>
      <c r="DP102" s="179">
        <f t="shared" si="83"/>
        <v>321</v>
      </c>
      <c r="DQ102" s="178">
        <f t="shared" si="83"/>
        <v>0</v>
      </c>
      <c r="DR102" s="179">
        <f t="shared" si="84"/>
        <v>321</v>
      </c>
      <c r="DS102" s="178">
        <f t="shared" si="84"/>
        <v>312</v>
      </c>
      <c r="DT102" s="177">
        <f t="shared" si="87"/>
        <v>0</v>
      </c>
      <c r="DU102" s="178">
        <f t="shared" si="87"/>
        <v>1896867</v>
      </c>
      <c r="DV102" s="179">
        <f t="shared" si="87"/>
        <v>0</v>
      </c>
      <c r="DW102" s="178">
        <f t="shared" si="87"/>
        <v>1459128</v>
      </c>
      <c r="DX102" s="179">
        <f t="shared" si="87"/>
        <v>0</v>
      </c>
      <c r="DY102" s="178">
        <f t="shared" si="87"/>
        <v>1917859.0000000002</v>
      </c>
      <c r="DZ102" s="179">
        <f t="shared" si="87"/>
        <v>0</v>
      </c>
      <c r="EA102" s="178">
        <f t="shared" si="87"/>
        <v>11524107.143283581</v>
      </c>
      <c r="EB102" s="179">
        <f t="shared" si="86"/>
        <v>0</v>
      </c>
      <c r="EC102" s="178">
        <f t="shared" si="86"/>
        <v>187095</v>
      </c>
      <c r="ED102" s="179">
        <f t="shared" si="86"/>
        <v>17255354</v>
      </c>
      <c r="EE102" s="178">
        <f t="shared" si="86"/>
        <v>0</v>
      </c>
      <c r="EF102" s="179">
        <f t="shared" si="86"/>
        <v>17255354</v>
      </c>
      <c r="EG102" s="178">
        <f t="shared" si="68"/>
        <v>16985056.143283583</v>
      </c>
    </row>
    <row r="103" spans="1:137" s="90" customFormat="1" ht="15" customHeight="1">
      <c r="A103" s="226" t="s">
        <v>213</v>
      </c>
      <c r="B103" s="251" t="s">
        <v>731</v>
      </c>
      <c r="C103" s="291" t="s">
        <v>876</v>
      </c>
      <c r="D103" s="223">
        <v>136400</v>
      </c>
      <c r="E103" s="223">
        <v>8</v>
      </c>
      <c r="F103" s="63">
        <v>0</v>
      </c>
      <c r="G103" s="185"/>
      <c r="H103" s="191">
        <v>34</v>
      </c>
      <c r="I103" s="185"/>
      <c r="J103" s="191">
        <v>1</v>
      </c>
      <c r="K103" s="185"/>
      <c r="L103" s="63">
        <v>0</v>
      </c>
      <c r="M103" s="185"/>
      <c r="N103" s="63">
        <v>0</v>
      </c>
      <c r="O103" s="63">
        <v>0</v>
      </c>
      <c r="P103" s="185"/>
      <c r="Q103" s="191">
        <v>33</v>
      </c>
      <c r="R103" s="185"/>
      <c r="S103" s="63">
        <v>0</v>
      </c>
      <c r="T103" s="185"/>
      <c r="U103" s="63">
        <v>0</v>
      </c>
      <c r="V103" s="185"/>
      <c r="W103" s="63">
        <v>0</v>
      </c>
      <c r="X103" s="63">
        <v>0</v>
      </c>
      <c r="Y103" s="185"/>
      <c r="Z103" s="191">
        <v>39</v>
      </c>
      <c r="AA103" s="185"/>
      <c r="AB103" s="63">
        <v>0</v>
      </c>
      <c r="AC103" s="185"/>
      <c r="AD103" s="63">
        <v>0</v>
      </c>
      <c r="AE103" s="185"/>
      <c r="AF103" s="63">
        <v>0</v>
      </c>
      <c r="AG103" s="63">
        <v>0</v>
      </c>
      <c r="AH103" s="185"/>
      <c r="AI103" s="191">
        <v>37</v>
      </c>
      <c r="AJ103" s="185"/>
      <c r="AK103" s="63">
        <v>0</v>
      </c>
      <c r="AL103" s="185"/>
      <c r="AM103" s="63">
        <v>0</v>
      </c>
      <c r="AN103" s="185"/>
      <c r="AO103" s="63">
        <v>0</v>
      </c>
      <c r="AP103" s="63">
        <v>0</v>
      </c>
      <c r="AQ103" s="185"/>
      <c r="AR103" s="63">
        <v>0</v>
      </c>
      <c r="AS103" s="185"/>
      <c r="AT103" s="63">
        <v>0</v>
      </c>
      <c r="AU103" s="185"/>
      <c r="AV103" s="63">
        <v>0</v>
      </c>
      <c r="AW103" s="185"/>
      <c r="AX103" s="191">
        <v>7</v>
      </c>
      <c r="AY103" s="63"/>
      <c r="AZ103" s="185">
        <v>156</v>
      </c>
      <c r="BA103" s="263"/>
      <c r="BB103" s="185"/>
      <c r="BC103" s="63"/>
      <c r="BD103" s="185"/>
      <c r="BE103" s="63"/>
      <c r="BF103" s="185"/>
      <c r="BG103" s="62"/>
      <c r="BH103" s="188"/>
      <c r="BI103" s="191">
        <v>2414246</v>
      </c>
      <c r="BJ103" s="185"/>
      <c r="BK103" s="191">
        <v>1900532</v>
      </c>
      <c r="BL103" s="185"/>
      <c r="BM103" s="191">
        <v>2000431</v>
      </c>
      <c r="BN103" s="185"/>
      <c r="BO103" s="191">
        <v>1660121</v>
      </c>
      <c r="BP103" s="185"/>
      <c r="BQ103" s="191">
        <v>308334</v>
      </c>
      <c r="BR103" s="185">
        <v>8532939</v>
      </c>
      <c r="BS103" s="266"/>
      <c r="BT103" s="177">
        <f t="shared" si="69"/>
        <v>0</v>
      </c>
      <c r="BU103" s="178">
        <f t="shared" si="69"/>
        <v>316</v>
      </c>
      <c r="BV103" s="179">
        <f t="shared" si="70"/>
        <v>0</v>
      </c>
      <c r="BW103" s="178">
        <f t="shared" si="70"/>
        <v>297</v>
      </c>
      <c r="BX103" s="179">
        <f t="shared" si="71"/>
        <v>0</v>
      </c>
      <c r="BY103" s="178">
        <f t="shared" si="71"/>
        <v>351</v>
      </c>
      <c r="BZ103" s="179">
        <f t="shared" si="72"/>
        <v>0</v>
      </c>
      <c r="CA103" s="178">
        <f t="shared" si="72"/>
        <v>333</v>
      </c>
      <c r="CB103" s="179">
        <f t="shared" si="73"/>
        <v>0</v>
      </c>
      <c r="CC103" s="178">
        <f t="shared" si="73"/>
        <v>84</v>
      </c>
      <c r="CD103" s="179">
        <f t="shared" si="74"/>
        <v>1404</v>
      </c>
      <c r="CE103" s="178">
        <f t="shared" si="74"/>
        <v>0</v>
      </c>
      <c r="CF103" s="177">
        <f t="shared" si="91"/>
        <v>0</v>
      </c>
      <c r="CG103" s="178">
        <f t="shared" si="16"/>
        <v>7640.0189873417721</v>
      </c>
      <c r="CH103" s="179">
        <f t="shared" si="16"/>
        <v>0</v>
      </c>
      <c r="CI103" s="178">
        <f t="shared" si="18"/>
        <v>6399.0976430976434</v>
      </c>
      <c r="CJ103" s="179">
        <f t="shared" si="18"/>
        <v>0</v>
      </c>
      <c r="CK103" s="178">
        <f t="shared" si="20"/>
        <v>5699.2336182336185</v>
      </c>
      <c r="CL103" s="179">
        <f t="shared" si="20"/>
        <v>0</v>
      </c>
      <c r="CM103" s="178">
        <f t="shared" si="90"/>
        <v>4985.3483483483487</v>
      </c>
      <c r="CN103" s="179">
        <f t="shared" si="90"/>
        <v>0</v>
      </c>
      <c r="CO103" s="178">
        <f t="shared" si="90"/>
        <v>3670.6428571428573</v>
      </c>
      <c r="CP103" s="179">
        <f t="shared" si="90"/>
        <v>6077.5918803418799</v>
      </c>
      <c r="CQ103" s="178">
        <f t="shared" si="90"/>
        <v>0</v>
      </c>
      <c r="CR103" s="177">
        <f t="shared" si="89"/>
        <v>0</v>
      </c>
      <c r="CS103" s="178">
        <f t="shared" si="89"/>
        <v>68760.170886075954</v>
      </c>
      <c r="CT103" s="179">
        <f t="shared" si="89"/>
        <v>0</v>
      </c>
      <c r="CU103" s="178">
        <f t="shared" si="88"/>
        <v>57591.878787878792</v>
      </c>
      <c r="CV103" s="179">
        <f t="shared" si="88"/>
        <v>0</v>
      </c>
      <c r="CW103" s="178">
        <f t="shared" si="88"/>
        <v>51293.102564102563</v>
      </c>
      <c r="CX103" s="179">
        <f t="shared" si="88"/>
        <v>0</v>
      </c>
      <c r="CY103" s="178">
        <f t="shared" si="88"/>
        <v>44868.13513513514</v>
      </c>
      <c r="CZ103" s="179">
        <f t="shared" si="88"/>
        <v>0</v>
      </c>
      <c r="DA103" s="178">
        <f t="shared" si="88"/>
        <v>33035.785714285717</v>
      </c>
      <c r="DB103" s="179">
        <f t="shared" si="88"/>
        <v>54698.326923076922</v>
      </c>
      <c r="DC103" s="178">
        <f t="shared" si="88"/>
        <v>0</v>
      </c>
      <c r="DD103" s="179">
        <f t="shared" si="77"/>
        <v>54698.326923076922</v>
      </c>
      <c r="DE103" s="178">
        <f t="shared" si="77"/>
        <v>54297.619079554031</v>
      </c>
      <c r="DF103" s="177">
        <f t="shared" si="78"/>
        <v>0</v>
      </c>
      <c r="DG103" s="178">
        <f t="shared" si="78"/>
        <v>35</v>
      </c>
      <c r="DH103" s="179">
        <f t="shared" si="79"/>
        <v>0</v>
      </c>
      <c r="DI103" s="178">
        <f t="shared" si="79"/>
        <v>33</v>
      </c>
      <c r="DJ103" s="179">
        <f t="shared" si="80"/>
        <v>0</v>
      </c>
      <c r="DK103" s="178">
        <f t="shared" si="80"/>
        <v>39</v>
      </c>
      <c r="DL103" s="179">
        <f t="shared" si="81"/>
        <v>0</v>
      </c>
      <c r="DM103" s="178">
        <f t="shared" si="81"/>
        <v>37</v>
      </c>
      <c r="DN103" s="179">
        <f t="shared" si="82"/>
        <v>0</v>
      </c>
      <c r="DO103" s="178">
        <f t="shared" si="82"/>
        <v>7</v>
      </c>
      <c r="DP103" s="179">
        <f t="shared" si="83"/>
        <v>156</v>
      </c>
      <c r="DQ103" s="178">
        <f t="shared" si="83"/>
        <v>0</v>
      </c>
      <c r="DR103" s="179">
        <f t="shared" si="84"/>
        <v>156</v>
      </c>
      <c r="DS103" s="178">
        <f t="shared" si="84"/>
        <v>151</v>
      </c>
      <c r="DT103" s="177">
        <f t="shared" si="87"/>
        <v>0</v>
      </c>
      <c r="DU103" s="178">
        <f t="shared" si="87"/>
        <v>2406605.9810126582</v>
      </c>
      <c r="DV103" s="179">
        <f t="shared" si="87"/>
        <v>0</v>
      </c>
      <c r="DW103" s="178">
        <f t="shared" si="87"/>
        <v>1900532.0000000002</v>
      </c>
      <c r="DX103" s="179">
        <f t="shared" si="87"/>
        <v>0</v>
      </c>
      <c r="DY103" s="178">
        <f t="shared" si="87"/>
        <v>2000431</v>
      </c>
      <c r="DZ103" s="179">
        <f t="shared" si="87"/>
        <v>0</v>
      </c>
      <c r="EA103" s="178">
        <f t="shared" si="87"/>
        <v>1660121.0000000002</v>
      </c>
      <c r="EB103" s="179">
        <f t="shared" si="86"/>
        <v>0</v>
      </c>
      <c r="EC103" s="178">
        <f t="shared" si="86"/>
        <v>231250.50000000003</v>
      </c>
      <c r="ED103" s="179">
        <f t="shared" si="86"/>
        <v>8532939</v>
      </c>
      <c r="EE103" s="178">
        <f t="shared" si="86"/>
        <v>0</v>
      </c>
      <c r="EF103" s="179">
        <f t="shared" si="86"/>
        <v>8532939</v>
      </c>
      <c r="EG103" s="178">
        <f t="shared" si="68"/>
        <v>8198940.4810126591</v>
      </c>
    </row>
    <row r="104" spans="1:137" s="90" customFormat="1" ht="15" customHeight="1">
      <c r="A104" s="226" t="s">
        <v>213</v>
      </c>
      <c r="B104" s="221" t="s">
        <v>732</v>
      </c>
      <c r="C104" s="265"/>
      <c r="D104" s="223">
        <v>137759</v>
      </c>
      <c r="E104" s="223">
        <v>8</v>
      </c>
      <c r="F104" s="63">
        <v>0</v>
      </c>
      <c r="G104" s="185"/>
      <c r="H104" s="191">
        <v>65</v>
      </c>
      <c r="I104" s="185"/>
      <c r="J104" s="63">
        <v>0</v>
      </c>
      <c r="K104" s="185"/>
      <c r="L104" s="63">
        <v>0</v>
      </c>
      <c r="M104" s="185"/>
      <c r="N104" s="63">
        <v>0</v>
      </c>
      <c r="O104" s="63">
        <v>0</v>
      </c>
      <c r="P104" s="185"/>
      <c r="Q104" s="191">
        <v>67</v>
      </c>
      <c r="R104" s="185"/>
      <c r="S104" s="63">
        <v>0</v>
      </c>
      <c r="T104" s="185"/>
      <c r="U104" s="63">
        <v>0</v>
      </c>
      <c r="V104" s="185"/>
      <c r="W104" s="63">
        <v>0</v>
      </c>
      <c r="X104" s="63">
        <v>0</v>
      </c>
      <c r="Y104" s="185"/>
      <c r="Z104" s="191">
        <v>40</v>
      </c>
      <c r="AA104" s="185"/>
      <c r="AB104" s="63">
        <v>0</v>
      </c>
      <c r="AC104" s="185"/>
      <c r="AD104" s="63">
        <v>0</v>
      </c>
      <c r="AE104" s="185"/>
      <c r="AF104" s="63">
        <v>0</v>
      </c>
      <c r="AG104" s="63">
        <v>0</v>
      </c>
      <c r="AH104" s="185"/>
      <c r="AI104" s="191">
        <v>5</v>
      </c>
      <c r="AJ104" s="185"/>
      <c r="AK104" s="63">
        <v>0</v>
      </c>
      <c r="AL104" s="185"/>
      <c r="AM104" s="63">
        <v>0</v>
      </c>
      <c r="AN104" s="185"/>
      <c r="AO104" s="63">
        <v>0</v>
      </c>
      <c r="AP104" s="63">
        <v>0</v>
      </c>
      <c r="AQ104" s="185"/>
      <c r="AR104" s="63">
        <v>0</v>
      </c>
      <c r="AS104" s="185"/>
      <c r="AT104" s="63">
        <v>0</v>
      </c>
      <c r="AU104" s="185"/>
      <c r="AV104" s="63">
        <v>0</v>
      </c>
      <c r="AW104" s="185"/>
      <c r="AX104" s="63">
        <v>0</v>
      </c>
      <c r="AY104" s="63"/>
      <c r="AZ104" s="185">
        <v>193</v>
      </c>
      <c r="BA104" s="263"/>
      <c r="BB104" s="185"/>
      <c r="BC104" s="63"/>
      <c r="BD104" s="185"/>
      <c r="BE104" s="63"/>
      <c r="BF104" s="185"/>
      <c r="BG104" s="62"/>
      <c r="BH104" s="188"/>
      <c r="BI104" s="191">
        <v>4445735</v>
      </c>
      <c r="BJ104" s="185"/>
      <c r="BK104" s="191">
        <v>3479778</v>
      </c>
      <c r="BL104" s="185"/>
      <c r="BM104" s="191">
        <v>1923434</v>
      </c>
      <c r="BN104" s="185"/>
      <c r="BO104" s="191">
        <v>227826</v>
      </c>
      <c r="BP104" s="185"/>
      <c r="BQ104" s="63">
        <v>0</v>
      </c>
      <c r="BR104" s="185">
        <v>11042749</v>
      </c>
      <c r="BS104" s="266"/>
      <c r="BT104" s="177">
        <f t="shared" si="69"/>
        <v>0</v>
      </c>
      <c r="BU104" s="178">
        <f t="shared" si="69"/>
        <v>585</v>
      </c>
      <c r="BV104" s="179">
        <f t="shared" si="70"/>
        <v>0</v>
      </c>
      <c r="BW104" s="178">
        <f t="shared" si="70"/>
        <v>603</v>
      </c>
      <c r="BX104" s="179">
        <f t="shared" si="71"/>
        <v>0</v>
      </c>
      <c r="BY104" s="178">
        <f t="shared" si="71"/>
        <v>360</v>
      </c>
      <c r="BZ104" s="179">
        <f t="shared" si="72"/>
        <v>0</v>
      </c>
      <c r="CA104" s="178">
        <f t="shared" si="72"/>
        <v>45</v>
      </c>
      <c r="CB104" s="179">
        <f t="shared" si="73"/>
        <v>0</v>
      </c>
      <c r="CC104" s="178">
        <f t="shared" si="73"/>
        <v>0</v>
      </c>
      <c r="CD104" s="179">
        <f t="shared" si="74"/>
        <v>1737</v>
      </c>
      <c r="CE104" s="178">
        <f t="shared" si="74"/>
        <v>0</v>
      </c>
      <c r="CF104" s="177">
        <f t="shared" si="91"/>
        <v>0</v>
      </c>
      <c r="CG104" s="178">
        <f t="shared" si="16"/>
        <v>7599.5470085470088</v>
      </c>
      <c r="CH104" s="179">
        <f t="shared" si="16"/>
        <v>0</v>
      </c>
      <c r="CI104" s="178">
        <f t="shared" si="18"/>
        <v>5770.7761194029854</v>
      </c>
      <c r="CJ104" s="179">
        <f t="shared" si="18"/>
        <v>0</v>
      </c>
      <c r="CK104" s="178">
        <f t="shared" si="20"/>
        <v>5342.8722222222223</v>
      </c>
      <c r="CL104" s="179">
        <f t="shared" si="20"/>
        <v>0</v>
      </c>
      <c r="CM104" s="178">
        <f t="shared" si="90"/>
        <v>5062.8</v>
      </c>
      <c r="CN104" s="179">
        <f t="shared" si="90"/>
        <v>0</v>
      </c>
      <c r="CO104" s="178">
        <f t="shared" si="90"/>
        <v>0</v>
      </c>
      <c r="CP104" s="179">
        <f t="shared" si="90"/>
        <v>6357.368451352907</v>
      </c>
      <c r="CQ104" s="178">
        <f t="shared" si="90"/>
        <v>0</v>
      </c>
      <c r="CR104" s="177">
        <f t="shared" si="89"/>
        <v>0</v>
      </c>
      <c r="CS104" s="178">
        <f t="shared" si="89"/>
        <v>68395.923076923078</v>
      </c>
      <c r="CT104" s="179">
        <f t="shared" si="89"/>
        <v>0</v>
      </c>
      <c r="CU104" s="178">
        <f t="shared" si="88"/>
        <v>51936.985074626871</v>
      </c>
      <c r="CV104" s="179">
        <f t="shared" si="88"/>
        <v>0</v>
      </c>
      <c r="CW104" s="178">
        <f t="shared" si="88"/>
        <v>48085.85</v>
      </c>
      <c r="CX104" s="179">
        <f t="shared" si="88"/>
        <v>0</v>
      </c>
      <c r="CY104" s="178">
        <f t="shared" si="88"/>
        <v>45565.200000000004</v>
      </c>
      <c r="CZ104" s="179">
        <f t="shared" si="88"/>
        <v>0</v>
      </c>
      <c r="DA104" s="178">
        <f t="shared" si="88"/>
        <v>0</v>
      </c>
      <c r="DB104" s="179">
        <f t="shared" si="88"/>
        <v>57216.316062176164</v>
      </c>
      <c r="DC104" s="178">
        <f t="shared" si="88"/>
        <v>0</v>
      </c>
      <c r="DD104" s="179">
        <f t="shared" si="77"/>
        <v>57216.316062176164</v>
      </c>
      <c r="DE104" s="178">
        <f t="shared" si="77"/>
        <v>56930.9209039548</v>
      </c>
      <c r="DF104" s="177">
        <f t="shared" si="78"/>
        <v>0</v>
      </c>
      <c r="DG104" s="178">
        <f t="shared" si="78"/>
        <v>65</v>
      </c>
      <c r="DH104" s="179">
        <f t="shared" si="79"/>
        <v>0</v>
      </c>
      <c r="DI104" s="178">
        <f t="shared" si="79"/>
        <v>67</v>
      </c>
      <c r="DJ104" s="179">
        <f t="shared" si="80"/>
        <v>0</v>
      </c>
      <c r="DK104" s="178">
        <f t="shared" si="80"/>
        <v>40</v>
      </c>
      <c r="DL104" s="179">
        <f t="shared" si="81"/>
        <v>0</v>
      </c>
      <c r="DM104" s="178">
        <f t="shared" si="81"/>
        <v>5</v>
      </c>
      <c r="DN104" s="179">
        <f t="shared" si="82"/>
        <v>0</v>
      </c>
      <c r="DO104" s="178">
        <f t="shared" si="82"/>
        <v>0</v>
      </c>
      <c r="DP104" s="179">
        <f t="shared" si="83"/>
        <v>193</v>
      </c>
      <c r="DQ104" s="178">
        <f t="shared" si="83"/>
        <v>0</v>
      </c>
      <c r="DR104" s="179">
        <f t="shared" si="84"/>
        <v>193</v>
      </c>
      <c r="DS104" s="178">
        <f t="shared" si="84"/>
        <v>177</v>
      </c>
      <c r="DT104" s="177">
        <f t="shared" si="87"/>
        <v>0</v>
      </c>
      <c r="DU104" s="178">
        <f t="shared" si="87"/>
        <v>4445735</v>
      </c>
      <c r="DV104" s="179">
        <f t="shared" si="87"/>
        <v>0</v>
      </c>
      <c r="DW104" s="178">
        <f t="shared" si="87"/>
        <v>3479778.0000000005</v>
      </c>
      <c r="DX104" s="179">
        <f t="shared" si="87"/>
        <v>0</v>
      </c>
      <c r="DY104" s="178">
        <f t="shared" si="87"/>
        <v>1923434</v>
      </c>
      <c r="DZ104" s="179">
        <f t="shared" si="87"/>
        <v>0</v>
      </c>
      <c r="EA104" s="178">
        <f t="shared" si="87"/>
        <v>227826.00000000003</v>
      </c>
      <c r="EB104" s="179">
        <f t="shared" si="86"/>
        <v>0</v>
      </c>
      <c r="EC104" s="178">
        <f t="shared" si="86"/>
        <v>0</v>
      </c>
      <c r="ED104" s="179">
        <f t="shared" si="86"/>
        <v>11042749</v>
      </c>
      <c r="EE104" s="178">
        <f t="shared" si="86"/>
        <v>0</v>
      </c>
      <c r="EF104" s="179">
        <f t="shared" si="86"/>
        <v>11042749</v>
      </c>
      <c r="EG104" s="178">
        <f t="shared" si="68"/>
        <v>10076773</v>
      </c>
    </row>
    <row r="105" spans="1:137" s="90" customFormat="1" ht="15" customHeight="1">
      <c r="A105" s="226" t="s">
        <v>213</v>
      </c>
      <c r="B105" s="221" t="s">
        <v>733</v>
      </c>
      <c r="C105" s="269"/>
      <c r="D105" s="223">
        <v>138187</v>
      </c>
      <c r="E105" s="249">
        <v>7</v>
      </c>
      <c r="F105" s="63">
        <v>0</v>
      </c>
      <c r="G105" s="185"/>
      <c r="H105" s="63">
        <v>0</v>
      </c>
      <c r="I105" s="185"/>
      <c r="J105" s="63">
        <v>0</v>
      </c>
      <c r="K105" s="185"/>
      <c r="L105" s="63">
        <v>0</v>
      </c>
      <c r="M105" s="185"/>
      <c r="N105" s="63">
        <v>0</v>
      </c>
      <c r="O105" s="63">
        <v>0</v>
      </c>
      <c r="P105" s="185"/>
      <c r="Q105" s="63">
        <v>0</v>
      </c>
      <c r="R105" s="185"/>
      <c r="S105" s="63">
        <v>0</v>
      </c>
      <c r="T105" s="185"/>
      <c r="U105" s="63">
        <v>0</v>
      </c>
      <c r="V105" s="185"/>
      <c r="W105" s="63">
        <v>0</v>
      </c>
      <c r="X105" s="63">
        <v>0</v>
      </c>
      <c r="Y105" s="185"/>
      <c r="Z105" s="63">
        <v>0</v>
      </c>
      <c r="AA105" s="185"/>
      <c r="AB105" s="63">
        <v>0</v>
      </c>
      <c r="AC105" s="185"/>
      <c r="AD105" s="63">
        <v>0</v>
      </c>
      <c r="AE105" s="185"/>
      <c r="AF105" s="63">
        <v>0</v>
      </c>
      <c r="AG105" s="63">
        <v>0</v>
      </c>
      <c r="AH105" s="185"/>
      <c r="AI105" s="63">
        <v>0</v>
      </c>
      <c r="AJ105" s="185"/>
      <c r="AK105" s="63">
        <v>0</v>
      </c>
      <c r="AL105" s="185"/>
      <c r="AM105" s="63">
        <v>0</v>
      </c>
      <c r="AN105" s="185"/>
      <c r="AO105" s="63">
        <v>0</v>
      </c>
      <c r="AP105" s="63">
        <v>102</v>
      </c>
      <c r="AQ105" s="185"/>
      <c r="AR105" s="63">
        <v>0</v>
      </c>
      <c r="AS105" s="185"/>
      <c r="AT105" s="191">
        <v>434</v>
      </c>
      <c r="AU105" s="185"/>
      <c r="AV105" s="63">
        <v>0</v>
      </c>
      <c r="AW105" s="185"/>
      <c r="AX105" s="191">
        <v>24</v>
      </c>
      <c r="AY105" s="63"/>
      <c r="AZ105" s="185">
        <v>535</v>
      </c>
      <c r="BA105" s="263"/>
      <c r="BB105" s="185"/>
      <c r="BC105" s="63"/>
      <c r="BD105" s="185"/>
      <c r="BE105" s="63"/>
      <c r="BF105" s="185"/>
      <c r="BG105" s="62"/>
      <c r="BH105" s="188"/>
      <c r="BI105" s="63">
        <v>0</v>
      </c>
      <c r="BJ105" s="185"/>
      <c r="BK105" s="63">
        <v>0</v>
      </c>
      <c r="BL105" s="185"/>
      <c r="BM105" s="63">
        <v>0</v>
      </c>
      <c r="BN105" s="185"/>
      <c r="BO105" s="63">
        <v>0</v>
      </c>
      <c r="BP105" s="185"/>
      <c r="BQ105" s="191">
        <v>34265637</v>
      </c>
      <c r="BR105" s="185">
        <v>31947864</v>
      </c>
      <c r="BS105" s="266"/>
      <c r="BT105" s="177">
        <f t="shared" si="69"/>
        <v>0</v>
      </c>
      <c r="BU105" s="178">
        <f t="shared" si="69"/>
        <v>0</v>
      </c>
      <c r="BV105" s="179">
        <f t="shared" si="70"/>
        <v>0</v>
      </c>
      <c r="BW105" s="178">
        <f t="shared" si="70"/>
        <v>0</v>
      </c>
      <c r="BX105" s="179">
        <f t="shared" si="71"/>
        <v>0</v>
      </c>
      <c r="BY105" s="178">
        <f t="shared" si="71"/>
        <v>0</v>
      </c>
      <c r="BZ105" s="179">
        <f t="shared" si="72"/>
        <v>0</v>
      </c>
      <c r="CA105" s="178">
        <f t="shared" si="72"/>
        <v>0</v>
      </c>
      <c r="CB105" s="179">
        <f t="shared" si="73"/>
        <v>0</v>
      </c>
      <c r="CC105" s="178">
        <f t="shared" si="73"/>
        <v>4628</v>
      </c>
      <c r="CD105" s="179">
        <f t="shared" si="74"/>
        <v>4815</v>
      </c>
      <c r="CE105" s="178">
        <f t="shared" si="74"/>
        <v>0</v>
      </c>
      <c r="CF105" s="177">
        <f t="shared" si="91"/>
        <v>0</v>
      </c>
      <c r="CG105" s="178">
        <f t="shared" si="16"/>
        <v>0</v>
      </c>
      <c r="CH105" s="179">
        <f t="shared" si="16"/>
        <v>0</v>
      </c>
      <c r="CI105" s="178">
        <f t="shared" si="18"/>
        <v>0</v>
      </c>
      <c r="CJ105" s="179">
        <f t="shared" si="18"/>
        <v>0</v>
      </c>
      <c r="CK105" s="178">
        <f t="shared" si="20"/>
        <v>0</v>
      </c>
      <c r="CL105" s="179">
        <f t="shared" si="20"/>
        <v>0</v>
      </c>
      <c r="CM105" s="178">
        <f t="shared" si="90"/>
        <v>0</v>
      </c>
      <c r="CN105" s="179">
        <f t="shared" si="90"/>
        <v>0</v>
      </c>
      <c r="CO105" s="178">
        <f t="shared" si="90"/>
        <v>7403.9837942955919</v>
      </c>
      <c r="CP105" s="179">
        <f t="shared" si="90"/>
        <v>6635.0704049844235</v>
      </c>
      <c r="CQ105" s="178">
        <f t="shared" si="90"/>
        <v>0</v>
      </c>
      <c r="CR105" s="177">
        <f t="shared" si="89"/>
        <v>0</v>
      </c>
      <c r="CS105" s="178">
        <f t="shared" si="89"/>
        <v>0</v>
      </c>
      <c r="CT105" s="179">
        <f t="shared" si="89"/>
        <v>0</v>
      </c>
      <c r="CU105" s="178">
        <f t="shared" si="88"/>
        <v>0</v>
      </c>
      <c r="CV105" s="179">
        <f t="shared" si="88"/>
        <v>0</v>
      </c>
      <c r="CW105" s="178">
        <f t="shared" si="88"/>
        <v>0</v>
      </c>
      <c r="CX105" s="179">
        <f t="shared" si="88"/>
        <v>0</v>
      </c>
      <c r="CY105" s="178">
        <f t="shared" si="88"/>
        <v>0</v>
      </c>
      <c r="CZ105" s="179">
        <f t="shared" si="88"/>
        <v>0</v>
      </c>
      <c r="DA105" s="178">
        <f t="shared" si="88"/>
        <v>66635.854148660321</v>
      </c>
      <c r="DB105" s="179">
        <f t="shared" si="88"/>
        <v>59715.633644859809</v>
      </c>
      <c r="DC105" s="178">
        <f t="shared" si="88"/>
        <v>0</v>
      </c>
      <c r="DD105" s="179">
        <f t="shared" si="77"/>
        <v>59715.633644859809</v>
      </c>
      <c r="DE105" s="178">
        <f t="shared" si="77"/>
        <v>66635.854148660321</v>
      </c>
      <c r="DF105" s="177">
        <f t="shared" si="78"/>
        <v>0</v>
      </c>
      <c r="DG105" s="178">
        <f t="shared" si="78"/>
        <v>0</v>
      </c>
      <c r="DH105" s="179">
        <f t="shared" si="79"/>
        <v>0</v>
      </c>
      <c r="DI105" s="178">
        <f t="shared" si="79"/>
        <v>0</v>
      </c>
      <c r="DJ105" s="179">
        <f t="shared" si="80"/>
        <v>0</v>
      </c>
      <c r="DK105" s="178">
        <f t="shared" si="80"/>
        <v>0</v>
      </c>
      <c r="DL105" s="179">
        <f t="shared" si="81"/>
        <v>0</v>
      </c>
      <c r="DM105" s="178">
        <f t="shared" si="81"/>
        <v>0</v>
      </c>
      <c r="DN105" s="179">
        <f t="shared" si="82"/>
        <v>0</v>
      </c>
      <c r="DO105" s="178">
        <f t="shared" si="82"/>
        <v>458</v>
      </c>
      <c r="DP105" s="179">
        <f t="shared" si="83"/>
        <v>535</v>
      </c>
      <c r="DQ105" s="178">
        <f t="shared" si="83"/>
        <v>0</v>
      </c>
      <c r="DR105" s="179">
        <f t="shared" si="84"/>
        <v>535</v>
      </c>
      <c r="DS105" s="178">
        <f t="shared" si="84"/>
        <v>458</v>
      </c>
      <c r="DT105" s="177">
        <f t="shared" si="87"/>
        <v>0</v>
      </c>
      <c r="DU105" s="178">
        <f t="shared" si="87"/>
        <v>0</v>
      </c>
      <c r="DV105" s="179">
        <f t="shared" si="87"/>
        <v>0</v>
      </c>
      <c r="DW105" s="178">
        <f t="shared" si="87"/>
        <v>0</v>
      </c>
      <c r="DX105" s="179">
        <f t="shared" si="87"/>
        <v>0</v>
      </c>
      <c r="DY105" s="178">
        <f t="shared" si="87"/>
        <v>0</v>
      </c>
      <c r="DZ105" s="179">
        <f t="shared" si="87"/>
        <v>0</v>
      </c>
      <c r="EA105" s="178">
        <f t="shared" si="87"/>
        <v>0</v>
      </c>
      <c r="EB105" s="179">
        <f t="shared" si="86"/>
        <v>0</v>
      </c>
      <c r="EC105" s="178">
        <f t="shared" si="86"/>
        <v>30519221.200086426</v>
      </c>
      <c r="ED105" s="179">
        <f t="shared" si="86"/>
        <v>31947863.999999996</v>
      </c>
      <c r="EE105" s="178">
        <f t="shared" si="86"/>
        <v>0</v>
      </c>
      <c r="EF105" s="179">
        <f t="shared" si="86"/>
        <v>31947863.999999996</v>
      </c>
      <c r="EG105" s="178">
        <f t="shared" si="68"/>
        <v>30519221.200086426</v>
      </c>
    </row>
    <row r="106" spans="1:137" s="90" customFormat="1" ht="15" customHeight="1">
      <c r="A106" s="226" t="s">
        <v>213</v>
      </c>
      <c r="B106" s="221" t="s">
        <v>734</v>
      </c>
      <c r="C106" s="292" t="s">
        <v>874</v>
      </c>
      <c r="D106" s="223">
        <v>135160</v>
      </c>
      <c r="E106" s="249">
        <v>7</v>
      </c>
      <c r="F106" s="63">
        <v>0</v>
      </c>
      <c r="G106" s="185"/>
      <c r="H106" s="63">
        <v>0</v>
      </c>
      <c r="I106" s="185"/>
      <c r="J106" s="63">
        <v>0</v>
      </c>
      <c r="K106" s="185"/>
      <c r="L106" s="63">
        <v>0</v>
      </c>
      <c r="M106" s="185"/>
      <c r="N106" s="63">
        <v>0</v>
      </c>
      <c r="O106" s="63">
        <v>0</v>
      </c>
      <c r="P106" s="185"/>
      <c r="Q106" s="63">
        <v>0</v>
      </c>
      <c r="R106" s="185"/>
      <c r="S106" s="63">
        <v>0</v>
      </c>
      <c r="T106" s="185"/>
      <c r="U106" s="63">
        <v>0</v>
      </c>
      <c r="V106" s="185"/>
      <c r="W106" s="63">
        <v>0</v>
      </c>
      <c r="X106" s="63">
        <v>0</v>
      </c>
      <c r="Y106" s="185"/>
      <c r="Z106" s="63">
        <v>0</v>
      </c>
      <c r="AA106" s="185"/>
      <c r="AB106" s="63">
        <v>0</v>
      </c>
      <c r="AC106" s="185"/>
      <c r="AD106" s="63">
        <v>0</v>
      </c>
      <c r="AE106" s="185"/>
      <c r="AF106" s="63">
        <v>0</v>
      </c>
      <c r="AG106" s="63">
        <v>0</v>
      </c>
      <c r="AH106" s="185"/>
      <c r="AI106" s="63">
        <v>0</v>
      </c>
      <c r="AJ106" s="185"/>
      <c r="AK106" s="63">
        <v>0</v>
      </c>
      <c r="AL106" s="185"/>
      <c r="AM106" s="63">
        <v>0</v>
      </c>
      <c r="AN106" s="185"/>
      <c r="AO106" s="63">
        <v>0</v>
      </c>
      <c r="AP106" s="63">
        <v>0</v>
      </c>
      <c r="AQ106" s="185"/>
      <c r="AR106" s="191">
        <v>45</v>
      </c>
      <c r="AS106" s="185"/>
      <c r="AT106" s="191">
        <v>3</v>
      </c>
      <c r="AU106" s="185"/>
      <c r="AV106" s="191">
        <v>15</v>
      </c>
      <c r="AW106" s="185"/>
      <c r="AX106" s="63">
        <v>0</v>
      </c>
      <c r="AY106" s="63"/>
      <c r="AZ106" s="185">
        <v>65</v>
      </c>
      <c r="BA106" s="263"/>
      <c r="BB106" s="185"/>
      <c r="BC106" s="63"/>
      <c r="BD106" s="185"/>
      <c r="BE106" s="63"/>
      <c r="BF106" s="185"/>
      <c r="BG106" s="62"/>
      <c r="BH106" s="188"/>
      <c r="BI106" s="63">
        <v>0</v>
      </c>
      <c r="BJ106" s="185"/>
      <c r="BK106" s="63">
        <v>0</v>
      </c>
      <c r="BL106" s="185"/>
      <c r="BM106" s="63">
        <v>0</v>
      </c>
      <c r="BN106" s="185"/>
      <c r="BO106" s="63">
        <v>0</v>
      </c>
      <c r="BP106" s="185"/>
      <c r="BQ106" s="191">
        <v>3333525</v>
      </c>
      <c r="BR106" s="185">
        <v>3508303</v>
      </c>
      <c r="BS106" s="266"/>
      <c r="BT106" s="177">
        <f t="shared" si="69"/>
        <v>0</v>
      </c>
      <c r="BU106" s="178">
        <f t="shared" si="69"/>
        <v>0</v>
      </c>
      <c r="BV106" s="179">
        <f t="shared" si="70"/>
        <v>0</v>
      </c>
      <c r="BW106" s="178">
        <f t="shared" si="70"/>
        <v>0</v>
      </c>
      <c r="BX106" s="179">
        <f t="shared" si="71"/>
        <v>0</v>
      </c>
      <c r="BY106" s="178">
        <f t="shared" si="71"/>
        <v>0</v>
      </c>
      <c r="BZ106" s="179">
        <f t="shared" si="72"/>
        <v>0</v>
      </c>
      <c r="CA106" s="178">
        <f t="shared" si="72"/>
        <v>0</v>
      </c>
      <c r="CB106" s="179">
        <f t="shared" si="73"/>
        <v>0</v>
      </c>
      <c r="CC106" s="178">
        <f t="shared" si="73"/>
        <v>600</v>
      </c>
      <c r="CD106" s="179">
        <f t="shared" si="74"/>
        <v>585</v>
      </c>
      <c r="CE106" s="178">
        <f t="shared" si="74"/>
        <v>0</v>
      </c>
      <c r="CF106" s="177">
        <f t="shared" si="91"/>
        <v>0</v>
      </c>
      <c r="CG106" s="178">
        <f t="shared" si="16"/>
        <v>0</v>
      </c>
      <c r="CH106" s="179">
        <f t="shared" si="16"/>
        <v>0</v>
      </c>
      <c r="CI106" s="178">
        <f t="shared" si="18"/>
        <v>0</v>
      </c>
      <c r="CJ106" s="179">
        <f t="shared" si="18"/>
        <v>0</v>
      </c>
      <c r="CK106" s="178">
        <f t="shared" si="20"/>
        <v>0</v>
      </c>
      <c r="CL106" s="179">
        <f t="shared" si="20"/>
        <v>0</v>
      </c>
      <c r="CM106" s="178">
        <f t="shared" si="90"/>
        <v>0</v>
      </c>
      <c r="CN106" s="179">
        <f t="shared" si="90"/>
        <v>0</v>
      </c>
      <c r="CO106" s="178">
        <f t="shared" si="90"/>
        <v>5555.875</v>
      </c>
      <c r="CP106" s="179">
        <f t="shared" si="90"/>
        <v>5997.0991452991457</v>
      </c>
      <c r="CQ106" s="178">
        <f t="shared" si="90"/>
        <v>0</v>
      </c>
      <c r="CR106" s="177">
        <f t="shared" si="89"/>
        <v>0</v>
      </c>
      <c r="CS106" s="178">
        <f t="shared" si="89"/>
        <v>0</v>
      </c>
      <c r="CT106" s="179">
        <f t="shared" si="89"/>
        <v>0</v>
      </c>
      <c r="CU106" s="178">
        <f t="shared" si="88"/>
        <v>0</v>
      </c>
      <c r="CV106" s="179">
        <f t="shared" si="88"/>
        <v>0</v>
      </c>
      <c r="CW106" s="178">
        <f t="shared" si="88"/>
        <v>0</v>
      </c>
      <c r="CX106" s="179">
        <f t="shared" si="88"/>
        <v>0</v>
      </c>
      <c r="CY106" s="178">
        <f t="shared" si="88"/>
        <v>0</v>
      </c>
      <c r="CZ106" s="179">
        <f t="shared" si="88"/>
        <v>0</v>
      </c>
      <c r="DA106" s="178">
        <f t="shared" si="88"/>
        <v>50002.875</v>
      </c>
      <c r="DB106" s="179">
        <f t="shared" si="88"/>
        <v>53973.892307692309</v>
      </c>
      <c r="DC106" s="178">
        <f t="shared" si="88"/>
        <v>0</v>
      </c>
      <c r="DD106" s="179">
        <f t="shared" si="77"/>
        <v>53973.892307692309</v>
      </c>
      <c r="DE106" s="178">
        <f t="shared" si="77"/>
        <v>50002.875</v>
      </c>
      <c r="DF106" s="177">
        <f t="shared" si="78"/>
        <v>0</v>
      </c>
      <c r="DG106" s="178">
        <f t="shared" si="78"/>
        <v>0</v>
      </c>
      <c r="DH106" s="179">
        <f t="shared" si="79"/>
        <v>0</v>
      </c>
      <c r="DI106" s="178">
        <f t="shared" si="79"/>
        <v>0</v>
      </c>
      <c r="DJ106" s="179">
        <f t="shared" si="80"/>
        <v>0</v>
      </c>
      <c r="DK106" s="178">
        <f t="shared" si="80"/>
        <v>0</v>
      </c>
      <c r="DL106" s="179">
        <f t="shared" si="81"/>
        <v>0</v>
      </c>
      <c r="DM106" s="178">
        <f t="shared" si="81"/>
        <v>0</v>
      </c>
      <c r="DN106" s="179">
        <f t="shared" si="82"/>
        <v>0</v>
      </c>
      <c r="DO106" s="178">
        <f t="shared" si="82"/>
        <v>63</v>
      </c>
      <c r="DP106" s="179">
        <f t="shared" si="83"/>
        <v>65</v>
      </c>
      <c r="DQ106" s="178">
        <f t="shared" si="83"/>
        <v>0</v>
      </c>
      <c r="DR106" s="179">
        <f t="shared" si="84"/>
        <v>65</v>
      </c>
      <c r="DS106" s="178">
        <f t="shared" si="84"/>
        <v>63</v>
      </c>
      <c r="DT106" s="177">
        <f t="shared" si="87"/>
        <v>0</v>
      </c>
      <c r="DU106" s="178">
        <f t="shared" si="87"/>
        <v>0</v>
      </c>
      <c r="DV106" s="179">
        <f t="shared" si="87"/>
        <v>0</v>
      </c>
      <c r="DW106" s="178">
        <f t="shared" si="87"/>
        <v>0</v>
      </c>
      <c r="DX106" s="179">
        <f t="shared" si="87"/>
        <v>0</v>
      </c>
      <c r="DY106" s="178">
        <f t="shared" si="87"/>
        <v>0</v>
      </c>
      <c r="DZ106" s="179">
        <f t="shared" si="87"/>
        <v>0</v>
      </c>
      <c r="EA106" s="178">
        <f t="shared" si="87"/>
        <v>0</v>
      </c>
      <c r="EB106" s="179">
        <f t="shared" si="86"/>
        <v>0</v>
      </c>
      <c r="EC106" s="178">
        <f t="shared" si="86"/>
        <v>3150181.125</v>
      </c>
      <c r="ED106" s="179">
        <f t="shared" si="86"/>
        <v>3508303</v>
      </c>
      <c r="EE106" s="178">
        <f t="shared" si="86"/>
        <v>0</v>
      </c>
      <c r="EF106" s="179">
        <f t="shared" si="86"/>
        <v>3508303</v>
      </c>
      <c r="EG106" s="178">
        <f t="shared" si="68"/>
        <v>3150181.125</v>
      </c>
    </row>
    <row r="107" spans="1:137" s="90" customFormat="1" ht="15" customHeight="1">
      <c r="A107" s="226" t="s">
        <v>213</v>
      </c>
      <c r="B107" s="221" t="s">
        <v>735</v>
      </c>
      <c r="C107" s="291" t="s">
        <v>875</v>
      </c>
      <c r="D107" s="223">
        <v>135188</v>
      </c>
      <c r="E107" s="223">
        <v>9</v>
      </c>
      <c r="F107" s="63">
        <v>0</v>
      </c>
      <c r="G107" s="185"/>
      <c r="H107" s="191">
        <v>3</v>
      </c>
      <c r="I107" s="185"/>
      <c r="J107" s="63">
        <v>0</v>
      </c>
      <c r="K107" s="185"/>
      <c r="L107" s="63">
        <v>0</v>
      </c>
      <c r="M107" s="185"/>
      <c r="N107" s="63">
        <v>0</v>
      </c>
      <c r="O107" s="63">
        <v>0</v>
      </c>
      <c r="P107" s="185"/>
      <c r="Q107" s="191">
        <v>6</v>
      </c>
      <c r="R107" s="185"/>
      <c r="S107" s="63">
        <v>0</v>
      </c>
      <c r="T107" s="185"/>
      <c r="U107" s="63">
        <v>0</v>
      </c>
      <c r="V107" s="185"/>
      <c r="W107" s="63">
        <v>0</v>
      </c>
      <c r="X107" s="63">
        <v>0</v>
      </c>
      <c r="Y107" s="185"/>
      <c r="Z107" s="191">
        <v>13</v>
      </c>
      <c r="AA107" s="185"/>
      <c r="AB107" s="63">
        <v>0</v>
      </c>
      <c r="AC107" s="185"/>
      <c r="AD107" s="63">
        <v>0</v>
      </c>
      <c r="AE107" s="185"/>
      <c r="AF107" s="63">
        <v>0</v>
      </c>
      <c r="AG107" s="63">
        <v>0</v>
      </c>
      <c r="AH107" s="185"/>
      <c r="AI107" s="191">
        <v>55</v>
      </c>
      <c r="AJ107" s="185"/>
      <c r="AK107" s="63">
        <v>0</v>
      </c>
      <c r="AL107" s="185"/>
      <c r="AM107" s="63">
        <v>0</v>
      </c>
      <c r="AN107" s="185"/>
      <c r="AO107" s="63">
        <v>0</v>
      </c>
      <c r="AP107" s="63">
        <v>0</v>
      </c>
      <c r="AQ107" s="185"/>
      <c r="AR107" s="191">
        <v>5</v>
      </c>
      <c r="AS107" s="185"/>
      <c r="AT107" s="63">
        <v>0</v>
      </c>
      <c r="AU107" s="185"/>
      <c r="AV107" s="63">
        <v>0</v>
      </c>
      <c r="AW107" s="185"/>
      <c r="AX107" s="63">
        <v>0</v>
      </c>
      <c r="AY107" s="63"/>
      <c r="AZ107" s="185">
        <v>85</v>
      </c>
      <c r="BA107" s="263"/>
      <c r="BB107" s="185"/>
      <c r="BC107" s="63"/>
      <c r="BD107" s="185"/>
      <c r="BE107" s="63"/>
      <c r="BF107" s="185"/>
      <c r="BG107" s="62"/>
      <c r="BH107" s="188"/>
      <c r="BI107" s="191">
        <v>181403</v>
      </c>
      <c r="BJ107" s="185"/>
      <c r="BK107" s="191">
        <v>325177</v>
      </c>
      <c r="BL107" s="185"/>
      <c r="BM107" s="191">
        <v>627930</v>
      </c>
      <c r="BN107" s="185"/>
      <c r="BO107" s="191">
        <v>2512753</v>
      </c>
      <c r="BP107" s="185"/>
      <c r="BQ107" s="191">
        <v>214983</v>
      </c>
      <c r="BR107" s="185">
        <v>3889867</v>
      </c>
      <c r="BS107" s="266"/>
      <c r="BT107" s="177">
        <f t="shared" si="69"/>
        <v>0</v>
      </c>
      <c r="BU107" s="178">
        <f t="shared" si="69"/>
        <v>27</v>
      </c>
      <c r="BV107" s="179">
        <f t="shared" si="70"/>
        <v>0</v>
      </c>
      <c r="BW107" s="178">
        <f t="shared" si="70"/>
        <v>54</v>
      </c>
      <c r="BX107" s="179">
        <f t="shared" si="71"/>
        <v>0</v>
      </c>
      <c r="BY107" s="178">
        <f t="shared" si="71"/>
        <v>117</v>
      </c>
      <c r="BZ107" s="179">
        <f t="shared" si="72"/>
        <v>0</v>
      </c>
      <c r="CA107" s="178">
        <f t="shared" si="72"/>
        <v>495</v>
      </c>
      <c r="CB107" s="179">
        <f t="shared" si="73"/>
        <v>0</v>
      </c>
      <c r="CC107" s="178">
        <f t="shared" si="73"/>
        <v>45</v>
      </c>
      <c r="CD107" s="179">
        <f t="shared" si="74"/>
        <v>765</v>
      </c>
      <c r="CE107" s="178">
        <f t="shared" si="74"/>
        <v>0</v>
      </c>
      <c r="CF107" s="177">
        <f t="shared" si="91"/>
        <v>0</v>
      </c>
      <c r="CG107" s="178">
        <f t="shared" si="16"/>
        <v>6718.6296296296296</v>
      </c>
      <c r="CH107" s="179">
        <f t="shared" si="16"/>
        <v>0</v>
      </c>
      <c r="CI107" s="178">
        <f t="shared" si="18"/>
        <v>6021.7962962962965</v>
      </c>
      <c r="CJ107" s="179">
        <f t="shared" si="18"/>
        <v>0</v>
      </c>
      <c r="CK107" s="178">
        <f t="shared" si="20"/>
        <v>5366.9230769230771</v>
      </c>
      <c r="CL107" s="179">
        <f t="shared" si="20"/>
        <v>0</v>
      </c>
      <c r="CM107" s="178">
        <f t="shared" si="90"/>
        <v>5076.2686868686869</v>
      </c>
      <c r="CN107" s="179">
        <f t="shared" si="90"/>
        <v>0</v>
      </c>
      <c r="CO107" s="178">
        <f t="shared" si="90"/>
        <v>4777.3999999999996</v>
      </c>
      <c r="CP107" s="179">
        <f t="shared" si="90"/>
        <v>5084.7934640522872</v>
      </c>
      <c r="CQ107" s="178">
        <f t="shared" si="90"/>
        <v>0</v>
      </c>
      <c r="CR107" s="177">
        <f t="shared" si="89"/>
        <v>0</v>
      </c>
      <c r="CS107" s="178">
        <f t="shared" si="89"/>
        <v>60467.666666666664</v>
      </c>
      <c r="CT107" s="179">
        <f t="shared" si="89"/>
        <v>0</v>
      </c>
      <c r="CU107" s="178">
        <f t="shared" si="88"/>
        <v>54196.166666666672</v>
      </c>
      <c r="CV107" s="179">
        <f t="shared" si="88"/>
        <v>0</v>
      </c>
      <c r="CW107" s="178">
        <f t="shared" si="88"/>
        <v>48302.307692307695</v>
      </c>
      <c r="CX107" s="179">
        <f t="shared" si="88"/>
        <v>0</v>
      </c>
      <c r="CY107" s="178">
        <f t="shared" si="88"/>
        <v>45686.418181818182</v>
      </c>
      <c r="CZ107" s="179">
        <f t="shared" si="88"/>
        <v>0</v>
      </c>
      <c r="DA107" s="178">
        <f t="shared" si="88"/>
        <v>42996.6</v>
      </c>
      <c r="DB107" s="179">
        <f t="shared" si="88"/>
        <v>45763.141176470584</v>
      </c>
      <c r="DC107" s="178">
        <f t="shared" si="88"/>
        <v>0</v>
      </c>
      <c r="DD107" s="179">
        <f t="shared" si="77"/>
        <v>45763.141176470584</v>
      </c>
      <c r="DE107" s="178">
        <f t="shared" si="77"/>
        <v>47100.560975609755</v>
      </c>
      <c r="DF107" s="177">
        <f t="shared" si="78"/>
        <v>0</v>
      </c>
      <c r="DG107" s="178">
        <f t="shared" si="78"/>
        <v>3</v>
      </c>
      <c r="DH107" s="179">
        <f t="shared" si="79"/>
        <v>0</v>
      </c>
      <c r="DI107" s="178">
        <f t="shared" si="79"/>
        <v>6</v>
      </c>
      <c r="DJ107" s="179">
        <f t="shared" si="80"/>
        <v>0</v>
      </c>
      <c r="DK107" s="178">
        <f t="shared" si="80"/>
        <v>13</v>
      </c>
      <c r="DL107" s="179">
        <f t="shared" si="81"/>
        <v>0</v>
      </c>
      <c r="DM107" s="178">
        <f t="shared" si="81"/>
        <v>55</v>
      </c>
      <c r="DN107" s="179">
        <f t="shared" si="82"/>
        <v>0</v>
      </c>
      <c r="DO107" s="178">
        <f t="shared" si="82"/>
        <v>5</v>
      </c>
      <c r="DP107" s="179">
        <f t="shared" si="83"/>
        <v>85</v>
      </c>
      <c r="DQ107" s="178">
        <f t="shared" si="83"/>
        <v>0</v>
      </c>
      <c r="DR107" s="179">
        <f t="shared" si="84"/>
        <v>85</v>
      </c>
      <c r="DS107" s="178">
        <f t="shared" si="84"/>
        <v>82</v>
      </c>
      <c r="DT107" s="177">
        <f t="shared" si="87"/>
        <v>0</v>
      </c>
      <c r="DU107" s="178">
        <f t="shared" si="87"/>
        <v>181403</v>
      </c>
      <c r="DV107" s="179">
        <f t="shared" si="87"/>
        <v>0</v>
      </c>
      <c r="DW107" s="178">
        <f t="shared" si="87"/>
        <v>325177</v>
      </c>
      <c r="DX107" s="179">
        <f t="shared" si="87"/>
        <v>0</v>
      </c>
      <c r="DY107" s="178">
        <f t="shared" si="87"/>
        <v>627930</v>
      </c>
      <c r="DZ107" s="179">
        <f t="shared" si="87"/>
        <v>0</v>
      </c>
      <c r="EA107" s="178">
        <f t="shared" si="87"/>
        <v>2512753</v>
      </c>
      <c r="EB107" s="179">
        <f t="shared" si="86"/>
        <v>0</v>
      </c>
      <c r="EC107" s="178">
        <f t="shared" si="86"/>
        <v>214983</v>
      </c>
      <c r="ED107" s="179">
        <f t="shared" si="86"/>
        <v>3889866.9999999995</v>
      </c>
      <c r="EE107" s="178">
        <f t="shared" si="86"/>
        <v>0</v>
      </c>
      <c r="EF107" s="179">
        <f t="shared" si="86"/>
        <v>3889866.9999999995</v>
      </c>
      <c r="EG107" s="178">
        <f t="shared" si="68"/>
        <v>3862246</v>
      </c>
    </row>
    <row r="108" spans="1:137" s="90" customFormat="1" ht="15" customHeight="1">
      <c r="A108" s="226" t="s">
        <v>213</v>
      </c>
      <c r="B108" s="221" t="s">
        <v>736</v>
      </c>
      <c r="C108" s="291" t="s">
        <v>873</v>
      </c>
      <c r="D108" s="223">
        <v>137315</v>
      </c>
      <c r="E108" s="223">
        <v>9</v>
      </c>
      <c r="F108" s="63">
        <v>0</v>
      </c>
      <c r="G108" s="185"/>
      <c r="H108" s="63">
        <v>0</v>
      </c>
      <c r="I108" s="185"/>
      <c r="J108" s="63">
        <v>0</v>
      </c>
      <c r="K108" s="185"/>
      <c r="L108" s="63">
        <v>0</v>
      </c>
      <c r="M108" s="185"/>
      <c r="N108" s="63">
        <v>0</v>
      </c>
      <c r="O108" s="63">
        <v>0</v>
      </c>
      <c r="P108" s="185"/>
      <c r="Q108" s="63">
        <v>0</v>
      </c>
      <c r="R108" s="185"/>
      <c r="S108" s="63">
        <v>0</v>
      </c>
      <c r="T108" s="185"/>
      <c r="U108" s="63">
        <v>0</v>
      </c>
      <c r="V108" s="185"/>
      <c r="W108" s="63">
        <v>0</v>
      </c>
      <c r="X108" s="63">
        <v>0</v>
      </c>
      <c r="Y108" s="185"/>
      <c r="Z108" s="63">
        <v>0</v>
      </c>
      <c r="AA108" s="185"/>
      <c r="AB108" s="63">
        <v>0</v>
      </c>
      <c r="AC108" s="185"/>
      <c r="AD108" s="63">
        <v>0</v>
      </c>
      <c r="AE108" s="185"/>
      <c r="AF108" s="63">
        <v>0</v>
      </c>
      <c r="AG108" s="63">
        <v>0</v>
      </c>
      <c r="AH108" s="185"/>
      <c r="AI108" s="191">
        <v>7</v>
      </c>
      <c r="AJ108" s="185"/>
      <c r="AK108" s="191">
        <v>33</v>
      </c>
      <c r="AL108" s="185"/>
      <c r="AM108" s="191">
        <v>12</v>
      </c>
      <c r="AN108" s="185"/>
      <c r="AO108" s="191">
        <v>10</v>
      </c>
      <c r="AP108" s="63">
        <v>0</v>
      </c>
      <c r="AQ108" s="185"/>
      <c r="AR108" s="63">
        <v>0</v>
      </c>
      <c r="AS108" s="185"/>
      <c r="AT108" s="63">
        <v>0</v>
      </c>
      <c r="AU108" s="185"/>
      <c r="AV108" s="63">
        <v>0</v>
      </c>
      <c r="AW108" s="185"/>
      <c r="AX108" s="63">
        <v>0</v>
      </c>
      <c r="AY108" s="63"/>
      <c r="AZ108" s="185">
        <v>70</v>
      </c>
      <c r="BA108" s="263"/>
      <c r="BB108" s="185"/>
      <c r="BC108" s="63"/>
      <c r="BD108" s="185"/>
      <c r="BE108" s="63"/>
      <c r="BF108" s="185"/>
      <c r="BG108" s="62"/>
      <c r="BH108" s="188"/>
      <c r="BI108" s="63">
        <v>0</v>
      </c>
      <c r="BJ108" s="185"/>
      <c r="BK108" s="63">
        <v>0</v>
      </c>
      <c r="BL108" s="185"/>
      <c r="BM108" s="63">
        <v>0</v>
      </c>
      <c r="BN108" s="185"/>
      <c r="BO108" s="191">
        <v>3621895</v>
      </c>
      <c r="BP108" s="185"/>
      <c r="BQ108" s="63">
        <v>0</v>
      </c>
      <c r="BR108" s="185">
        <v>4009827</v>
      </c>
      <c r="BS108" s="266"/>
      <c r="BT108" s="177">
        <f t="shared" si="69"/>
        <v>0</v>
      </c>
      <c r="BU108" s="178">
        <f t="shared" si="69"/>
        <v>0</v>
      </c>
      <c r="BV108" s="179">
        <f t="shared" si="70"/>
        <v>0</v>
      </c>
      <c r="BW108" s="178">
        <f t="shared" si="70"/>
        <v>0</v>
      </c>
      <c r="BX108" s="179">
        <f t="shared" si="71"/>
        <v>0</v>
      </c>
      <c r="BY108" s="178">
        <f t="shared" si="71"/>
        <v>0</v>
      </c>
      <c r="BZ108" s="179">
        <f t="shared" si="72"/>
        <v>0</v>
      </c>
      <c r="CA108" s="178">
        <f t="shared" si="72"/>
        <v>645</v>
      </c>
      <c r="CB108" s="179">
        <f t="shared" si="73"/>
        <v>0</v>
      </c>
      <c r="CC108" s="178">
        <f t="shared" si="73"/>
        <v>0</v>
      </c>
      <c r="CD108" s="179">
        <f t="shared" si="74"/>
        <v>630</v>
      </c>
      <c r="CE108" s="178">
        <f t="shared" si="74"/>
        <v>0</v>
      </c>
      <c r="CF108" s="177">
        <f t="shared" si="91"/>
        <v>0</v>
      </c>
      <c r="CG108" s="178">
        <f t="shared" si="16"/>
        <v>0</v>
      </c>
      <c r="CH108" s="179">
        <f t="shared" si="16"/>
        <v>0</v>
      </c>
      <c r="CI108" s="178">
        <f t="shared" si="18"/>
        <v>0</v>
      </c>
      <c r="CJ108" s="179">
        <f t="shared" si="18"/>
        <v>0</v>
      </c>
      <c r="CK108" s="178">
        <f t="shared" si="20"/>
        <v>0</v>
      </c>
      <c r="CL108" s="179">
        <f t="shared" si="20"/>
        <v>0</v>
      </c>
      <c r="CM108" s="178">
        <f t="shared" si="90"/>
        <v>5615.3410852713178</v>
      </c>
      <c r="CN108" s="179">
        <f t="shared" si="90"/>
        <v>0</v>
      </c>
      <c r="CO108" s="178">
        <f t="shared" si="90"/>
        <v>0</v>
      </c>
      <c r="CP108" s="179">
        <f t="shared" si="90"/>
        <v>6364.804761904762</v>
      </c>
      <c r="CQ108" s="178">
        <f t="shared" si="90"/>
        <v>0</v>
      </c>
      <c r="CR108" s="177">
        <f t="shared" si="89"/>
        <v>0</v>
      </c>
      <c r="CS108" s="178">
        <f t="shared" si="89"/>
        <v>0</v>
      </c>
      <c r="CT108" s="179">
        <f t="shared" si="89"/>
        <v>0</v>
      </c>
      <c r="CU108" s="178">
        <f t="shared" si="88"/>
        <v>0</v>
      </c>
      <c r="CV108" s="179">
        <f t="shared" si="88"/>
        <v>0</v>
      </c>
      <c r="CW108" s="178">
        <f t="shared" si="88"/>
        <v>0</v>
      </c>
      <c r="CX108" s="179">
        <f t="shared" si="88"/>
        <v>0</v>
      </c>
      <c r="CY108" s="178">
        <f t="shared" si="88"/>
        <v>50538.069767441862</v>
      </c>
      <c r="CZ108" s="179">
        <f t="shared" si="88"/>
        <v>0</v>
      </c>
      <c r="DA108" s="178">
        <f t="shared" si="88"/>
        <v>0</v>
      </c>
      <c r="DB108" s="179">
        <f t="shared" si="88"/>
        <v>57283.242857142861</v>
      </c>
      <c r="DC108" s="178">
        <f t="shared" si="88"/>
        <v>0</v>
      </c>
      <c r="DD108" s="179">
        <f t="shared" si="77"/>
        <v>57283.242857142861</v>
      </c>
      <c r="DE108" s="178">
        <f t="shared" si="77"/>
        <v>50538.069767441862</v>
      </c>
      <c r="DF108" s="177">
        <f t="shared" si="78"/>
        <v>0</v>
      </c>
      <c r="DG108" s="178">
        <f t="shared" si="78"/>
        <v>0</v>
      </c>
      <c r="DH108" s="179">
        <f t="shared" si="79"/>
        <v>0</v>
      </c>
      <c r="DI108" s="178">
        <f t="shared" si="79"/>
        <v>0</v>
      </c>
      <c r="DJ108" s="179">
        <f t="shared" si="80"/>
        <v>0</v>
      </c>
      <c r="DK108" s="178">
        <f t="shared" si="80"/>
        <v>0</v>
      </c>
      <c r="DL108" s="179">
        <f t="shared" si="81"/>
        <v>0</v>
      </c>
      <c r="DM108" s="178">
        <f t="shared" si="81"/>
        <v>62</v>
      </c>
      <c r="DN108" s="179">
        <f t="shared" si="82"/>
        <v>0</v>
      </c>
      <c r="DO108" s="178">
        <f t="shared" si="82"/>
        <v>0</v>
      </c>
      <c r="DP108" s="179">
        <f t="shared" si="83"/>
        <v>70</v>
      </c>
      <c r="DQ108" s="178">
        <f t="shared" si="83"/>
        <v>0</v>
      </c>
      <c r="DR108" s="179">
        <f t="shared" si="84"/>
        <v>70</v>
      </c>
      <c r="DS108" s="178">
        <f t="shared" si="84"/>
        <v>62</v>
      </c>
      <c r="DT108" s="177">
        <f t="shared" si="87"/>
        <v>0</v>
      </c>
      <c r="DU108" s="178">
        <f t="shared" si="87"/>
        <v>0</v>
      </c>
      <c r="DV108" s="179">
        <f t="shared" si="87"/>
        <v>0</v>
      </c>
      <c r="DW108" s="178">
        <f t="shared" si="87"/>
        <v>0</v>
      </c>
      <c r="DX108" s="179">
        <f t="shared" si="87"/>
        <v>0</v>
      </c>
      <c r="DY108" s="178">
        <f t="shared" si="87"/>
        <v>0</v>
      </c>
      <c r="DZ108" s="179">
        <f t="shared" si="87"/>
        <v>0</v>
      </c>
      <c r="EA108" s="178">
        <f t="shared" si="87"/>
        <v>3133360.3255813955</v>
      </c>
      <c r="EB108" s="179">
        <f t="shared" si="86"/>
        <v>0</v>
      </c>
      <c r="EC108" s="178">
        <f t="shared" si="86"/>
        <v>0</v>
      </c>
      <c r="ED108" s="179">
        <f t="shared" si="86"/>
        <v>4009827.0000000005</v>
      </c>
      <c r="EE108" s="178">
        <f t="shared" si="86"/>
        <v>0</v>
      </c>
      <c r="EF108" s="179">
        <f t="shared" si="86"/>
        <v>4009827.0000000005</v>
      </c>
      <c r="EG108" s="178">
        <f t="shared" si="68"/>
        <v>3133360.3255813955</v>
      </c>
    </row>
    <row r="109" spans="1:137" s="90" customFormat="1" ht="15" customHeight="1">
      <c r="A109" s="226" t="s">
        <v>213</v>
      </c>
      <c r="B109" s="221" t="s">
        <v>737</v>
      </c>
      <c r="C109" s="265"/>
      <c r="D109" s="223">
        <v>133960</v>
      </c>
      <c r="E109" s="223">
        <v>10</v>
      </c>
      <c r="F109" s="63">
        <v>0</v>
      </c>
      <c r="G109" s="185"/>
      <c r="H109" s="63">
        <v>0</v>
      </c>
      <c r="I109" s="185"/>
      <c r="J109" s="191">
        <v>2</v>
      </c>
      <c r="K109" s="185"/>
      <c r="L109" s="191">
        <v>1</v>
      </c>
      <c r="M109" s="185"/>
      <c r="N109" s="63">
        <v>0</v>
      </c>
      <c r="O109" s="63">
        <v>0</v>
      </c>
      <c r="P109" s="185"/>
      <c r="Q109" s="63">
        <v>0</v>
      </c>
      <c r="R109" s="185"/>
      <c r="S109" s="191">
        <v>7</v>
      </c>
      <c r="T109" s="185"/>
      <c r="U109" s="63">
        <v>0</v>
      </c>
      <c r="V109" s="185"/>
      <c r="W109" s="63">
        <v>0</v>
      </c>
      <c r="X109" s="63">
        <v>0</v>
      </c>
      <c r="Y109" s="185"/>
      <c r="Z109" s="63">
        <v>0</v>
      </c>
      <c r="AA109" s="185"/>
      <c r="AB109" s="191">
        <v>11</v>
      </c>
      <c r="AC109" s="185"/>
      <c r="AD109" s="63">
        <v>0</v>
      </c>
      <c r="AE109" s="185"/>
      <c r="AF109" s="63">
        <v>0</v>
      </c>
      <c r="AG109" s="63">
        <v>0</v>
      </c>
      <c r="AH109" s="185"/>
      <c r="AI109" s="63">
        <v>0</v>
      </c>
      <c r="AJ109" s="185"/>
      <c r="AK109" s="191">
        <v>5</v>
      </c>
      <c r="AL109" s="185"/>
      <c r="AM109" s="63">
        <v>0</v>
      </c>
      <c r="AN109" s="185"/>
      <c r="AO109" s="63">
        <v>0</v>
      </c>
      <c r="AP109" s="63">
        <v>0</v>
      </c>
      <c r="AQ109" s="185"/>
      <c r="AR109" s="63">
        <v>0</v>
      </c>
      <c r="AS109" s="185"/>
      <c r="AT109" s="63">
        <v>0</v>
      </c>
      <c r="AU109" s="185"/>
      <c r="AV109" s="63">
        <v>0</v>
      </c>
      <c r="AW109" s="185"/>
      <c r="AX109" s="63">
        <v>0</v>
      </c>
      <c r="AY109" s="63"/>
      <c r="AZ109" s="185">
        <v>25</v>
      </c>
      <c r="BA109" s="263"/>
      <c r="BB109" s="185"/>
      <c r="BC109" s="63"/>
      <c r="BD109" s="185"/>
      <c r="BE109" s="63"/>
      <c r="BF109" s="185"/>
      <c r="BG109" s="62"/>
      <c r="BH109" s="188"/>
      <c r="BI109" s="191">
        <v>215727</v>
      </c>
      <c r="BJ109" s="185"/>
      <c r="BK109" s="191">
        <v>473199</v>
      </c>
      <c r="BL109" s="185"/>
      <c r="BM109" s="191">
        <v>712484</v>
      </c>
      <c r="BN109" s="185"/>
      <c r="BO109" s="191">
        <v>265398</v>
      </c>
      <c r="BP109" s="185"/>
      <c r="BQ109" s="63">
        <v>0</v>
      </c>
      <c r="BR109" s="185">
        <v>1610554</v>
      </c>
      <c r="BS109" s="266"/>
      <c r="BT109" s="177">
        <f t="shared" si="69"/>
        <v>0</v>
      </c>
      <c r="BU109" s="178">
        <f t="shared" si="69"/>
        <v>31</v>
      </c>
      <c r="BV109" s="179">
        <f t="shared" si="70"/>
        <v>0</v>
      </c>
      <c r="BW109" s="178">
        <f t="shared" si="70"/>
        <v>70</v>
      </c>
      <c r="BX109" s="179">
        <f t="shared" si="71"/>
        <v>0</v>
      </c>
      <c r="BY109" s="178">
        <f t="shared" si="71"/>
        <v>110</v>
      </c>
      <c r="BZ109" s="179">
        <f t="shared" si="72"/>
        <v>0</v>
      </c>
      <c r="CA109" s="178">
        <f t="shared" si="72"/>
        <v>50</v>
      </c>
      <c r="CB109" s="179">
        <f t="shared" si="73"/>
        <v>0</v>
      </c>
      <c r="CC109" s="178">
        <f t="shared" si="73"/>
        <v>0</v>
      </c>
      <c r="CD109" s="179">
        <f t="shared" si="74"/>
        <v>225</v>
      </c>
      <c r="CE109" s="178">
        <f t="shared" si="74"/>
        <v>0</v>
      </c>
      <c r="CF109" s="177">
        <f t="shared" si="91"/>
        <v>0</v>
      </c>
      <c r="CG109" s="178">
        <f t="shared" si="16"/>
        <v>6958.9354838709678</v>
      </c>
      <c r="CH109" s="179">
        <f t="shared" si="16"/>
        <v>0</v>
      </c>
      <c r="CI109" s="178">
        <f t="shared" si="18"/>
        <v>6759.9857142857145</v>
      </c>
      <c r="CJ109" s="179">
        <f t="shared" si="18"/>
        <v>0</v>
      </c>
      <c r="CK109" s="178">
        <f t="shared" si="20"/>
        <v>6477.1272727272726</v>
      </c>
      <c r="CL109" s="179">
        <f t="shared" si="20"/>
        <v>0</v>
      </c>
      <c r="CM109" s="178">
        <f t="shared" si="90"/>
        <v>5307.96</v>
      </c>
      <c r="CN109" s="179">
        <f t="shared" si="90"/>
        <v>0</v>
      </c>
      <c r="CO109" s="178">
        <f t="shared" si="90"/>
        <v>0</v>
      </c>
      <c r="CP109" s="179">
        <f t="shared" si="90"/>
        <v>7158.0177777777781</v>
      </c>
      <c r="CQ109" s="178">
        <f t="shared" si="90"/>
        <v>0</v>
      </c>
      <c r="CR109" s="177">
        <f t="shared" si="89"/>
        <v>0</v>
      </c>
      <c r="CS109" s="178">
        <f t="shared" si="89"/>
        <v>62630.419354838712</v>
      </c>
      <c r="CT109" s="179">
        <f t="shared" si="89"/>
        <v>0</v>
      </c>
      <c r="CU109" s="178">
        <f t="shared" si="88"/>
        <v>60839.87142857143</v>
      </c>
      <c r="CV109" s="179">
        <f t="shared" si="88"/>
        <v>0</v>
      </c>
      <c r="CW109" s="178">
        <f t="shared" si="88"/>
        <v>58294.145454545454</v>
      </c>
      <c r="CX109" s="179">
        <f t="shared" si="88"/>
        <v>0</v>
      </c>
      <c r="CY109" s="178">
        <f t="shared" si="88"/>
        <v>47771.64</v>
      </c>
      <c r="CZ109" s="179">
        <f t="shared" si="88"/>
        <v>0</v>
      </c>
      <c r="DA109" s="178">
        <f t="shared" si="88"/>
        <v>0</v>
      </c>
      <c r="DB109" s="179">
        <f t="shared" si="88"/>
        <v>64422.16</v>
      </c>
      <c r="DC109" s="178">
        <f t="shared" si="88"/>
        <v>0</v>
      </c>
      <c r="DD109" s="179">
        <f t="shared" si="77"/>
        <v>64422.16</v>
      </c>
      <c r="DE109" s="178">
        <f t="shared" si="77"/>
        <v>57456.313771712157</v>
      </c>
      <c r="DF109" s="177">
        <f t="shared" si="78"/>
        <v>0</v>
      </c>
      <c r="DG109" s="178">
        <f t="shared" si="78"/>
        <v>3</v>
      </c>
      <c r="DH109" s="179">
        <f t="shared" si="79"/>
        <v>0</v>
      </c>
      <c r="DI109" s="178">
        <f t="shared" si="79"/>
        <v>7</v>
      </c>
      <c r="DJ109" s="179">
        <f t="shared" si="80"/>
        <v>0</v>
      </c>
      <c r="DK109" s="178">
        <f t="shared" si="80"/>
        <v>11</v>
      </c>
      <c r="DL109" s="179">
        <f t="shared" si="81"/>
        <v>0</v>
      </c>
      <c r="DM109" s="178">
        <f t="shared" si="81"/>
        <v>5</v>
      </c>
      <c r="DN109" s="179">
        <f t="shared" si="82"/>
        <v>0</v>
      </c>
      <c r="DO109" s="178">
        <f t="shared" si="82"/>
        <v>0</v>
      </c>
      <c r="DP109" s="179">
        <f t="shared" si="83"/>
        <v>25</v>
      </c>
      <c r="DQ109" s="178">
        <f t="shared" si="83"/>
        <v>0</v>
      </c>
      <c r="DR109" s="179">
        <f t="shared" si="84"/>
        <v>25</v>
      </c>
      <c r="DS109" s="178">
        <f t="shared" si="84"/>
        <v>26</v>
      </c>
      <c r="DT109" s="177">
        <f t="shared" si="87"/>
        <v>0</v>
      </c>
      <c r="DU109" s="178">
        <f t="shared" si="87"/>
        <v>187891.25806451612</v>
      </c>
      <c r="DV109" s="179">
        <f t="shared" si="87"/>
        <v>0</v>
      </c>
      <c r="DW109" s="178">
        <f t="shared" si="87"/>
        <v>425879.10000000003</v>
      </c>
      <c r="DX109" s="179">
        <f t="shared" si="87"/>
        <v>0</v>
      </c>
      <c r="DY109" s="178">
        <f t="shared" si="87"/>
        <v>641235.6</v>
      </c>
      <c r="DZ109" s="179">
        <f t="shared" si="87"/>
        <v>0</v>
      </c>
      <c r="EA109" s="178">
        <f t="shared" si="87"/>
        <v>238858.2</v>
      </c>
      <c r="EB109" s="179">
        <f t="shared" si="86"/>
        <v>0</v>
      </c>
      <c r="EC109" s="178">
        <f t="shared" si="86"/>
        <v>0</v>
      </c>
      <c r="ED109" s="179">
        <f t="shared" si="86"/>
        <v>1610554</v>
      </c>
      <c r="EE109" s="178">
        <f t="shared" si="86"/>
        <v>0</v>
      </c>
      <c r="EF109" s="179">
        <f t="shared" si="86"/>
        <v>1610554</v>
      </c>
      <c r="EG109" s="178">
        <f t="shared" si="68"/>
        <v>1493864.158064516</v>
      </c>
    </row>
    <row r="110" spans="1:137" s="90" customFormat="1" ht="15.75" customHeight="1" thickBot="1">
      <c r="A110" s="226" t="s">
        <v>213</v>
      </c>
      <c r="B110" s="221" t="s">
        <v>738</v>
      </c>
      <c r="C110" s="265"/>
      <c r="D110" s="223">
        <v>136145</v>
      </c>
      <c r="E110" s="223">
        <v>10</v>
      </c>
      <c r="F110" s="63">
        <v>0</v>
      </c>
      <c r="G110" s="185"/>
      <c r="H110" s="63">
        <v>0</v>
      </c>
      <c r="I110" s="185"/>
      <c r="J110" s="63">
        <v>0</v>
      </c>
      <c r="K110" s="185"/>
      <c r="L110" s="63">
        <v>0</v>
      </c>
      <c r="M110" s="185"/>
      <c r="N110" s="63">
        <v>0</v>
      </c>
      <c r="O110" s="63">
        <v>0</v>
      </c>
      <c r="P110" s="185"/>
      <c r="Q110" s="63">
        <v>0</v>
      </c>
      <c r="R110" s="185"/>
      <c r="S110" s="63">
        <v>0</v>
      </c>
      <c r="T110" s="185"/>
      <c r="U110" s="63">
        <v>0</v>
      </c>
      <c r="V110" s="185"/>
      <c r="W110" s="63">
        <v>0</v>
      </c>
      <c r="X110" s="63">
        <v>0</v>
      </c>
      <c r="Y110" s="185"/>
      <c r="Z110" s="63">
        <v>0</v>
      </c>
      <c r="AA110" s="185"/>
      <c r="AB110" s="63">
        <v>0</v>
      </c>
      <c r="AC110" s="185"/>
      <c r="AD110" s="63">
        <v>0</v>
      </c>
      <c r="AE110" s="185"/>
      <c r="AF110" s="63">
        <v>0</v>
      </c>
      <c r="AG110" s="63">
        <v>0</v>
      </c>
      <c r="AH110" s="185"/>
      <c r="AI110" s="63">
        <v>0</v>
      </c>
      <c r="AJ110" s="185"/>
      <c r="AK110" s="63">
        <v>0</v>
      </c>
      <c r="AL110" s="185"/>
      <c r="AM110" s="63">
        <v>0</v>
      </c>
      <c r="AN110" s="185"/>
      <c r="AO110" s="63">
        <v>0</v>
      </c>
      <c r="AP110" s="63">
        <v>0</v>
      </c>
      <c r="AQ110" s="185"/>
      <c r="AR110" s="191">
        <v>17</v>
      </c>
      <c r="AS110" s="185"/>
      <c r="AT110" s="191">
        <v>1</v>
      </c>
      <c r="AU110" s="185"/>
      <c r="AV110" s="191">
        <v>11</v>
      </c>
      <c r="AW110" s="185"/>
      <c r="AX110" s="63">
        <v>0</v>
      </c>
      <c r="AY110" s="63"/>
      <c r="AZ110" s="185">
        <v>31</v>
      </c>
      <c r="BA110" s="270"/>
      <c r="BB110" s="185"/>
      <c r="BC110" s="63"/>
      <c r="BD110" s="185"/>
      <c r="BE110" s="63"/>
      <c r="BF110" s="185"/>
      <c r="BG110" s="62"/>
      <c r="BH110" s="188"/>
      <c r="BI110" s="63">
        <v>0</v>
      </c>
      <c r="BJ110" s="185"/>
      <c r="BK110" s="63">
        <v>0</v>
      </c>
      <c r="BL110" s="185"/>
      <c r="BM110" s="63">
        <v>0</v>
      </c>
      <c r="BN110" s="185"/>
      <c r="BO110" s="63">
        <v>0</v>
      </c>
      <c r="BP110" s="185"/>
      <c r="BQ110" s="191">
        <v>1402961</v>
      </c>
      <c r="BR110" s="185">
        <v>1484126</v>
      </c>
      <c r="BS110" s="271"/>
      <c r="BT110" s="177">
        <f t="shared" si="69"/>
        <v>0</v>
      </c>
      <c r="BU110" s="178">
        <f t="shared" si="69"/>
        <v>0</v>
      </c>
      <c r="BV110" s="179">
        <f t="shared" si="70"/>
        <v>0</v>
      </c>
      <c r="BW110" s="178">
        <f t="shared" si="70"/>
        <v>0</v>
      </c>
      <c r="BX110" s="179">
        <f t="shared" si="71"/>
        <v>0</v>
      </c>
      <c r="BY110" s="178">
        <f t="shared" si="71"/>
        <v>0</v>
      </c>
      <c r="BZ110" s="179">
        <f t="shared" si="72"/>
        <v>0</v>
      </c>
      <c r="CA110" s="178">
        <f t="shared" si="72"/>
        <v>0</v>
      </c>
      <c r="CB110" s="179">
        <f t="shared" si="73"/>
        <v>0</v>
      </c>
      <c r="CC110" s="178">
        <f t="shared" si="73"/>
        <v>284</v>
      </c>
      <c r="CD110" s="179">
        <f t="shared" si="74"/>
        <v>279</v>
      </c>
      <c r="CE110" s="178">
        <f t="shared" si="74"/>
        <v>0</v>
      </c>
      <c r="CF110" s="177">
        <f t="shared" si="91"/>
        <v>0</v>
      </c>
      <c r="CG110" s="178">
        <f t="shared" si="16"/>
        <v>0</v>
      </c>
      <c r="CH110" s="179">
        <f t="shared" si="16"/>
        <v>0</v>
      </c>
      <c r="CI110" s="178">
        <f t="shared" si="18"/>
        <v>0</v>
      </c>
      <c r="CJ110" s="179">
        <f t="shared" si="18"/>
        <v>0</v>
      </c>
      <c r="CK110" s="178">
        <f t="shared" si="20"/>
        <v>0</v>
      </c>
      <c r="CL110" s="179">
        <f t="shared" si="20"/>
        <v>0</v>
      </c>
      <c r="CM110" s="178">
        <f t="shared" si="90"/>
        <v>0</v>
      </c>
      <c r="CN110" s="179">
        <f t="shared" si="90"/>
        <v>0</v>
      </c>
      <c r="CO110" s="178">
        <f t="shared" si="90"/>
        <v>4940.0035211267605</v>
      </c>
      <c r="CP110" s="179">
        <f t="shared" si="90"/>
        <v>5319.4480286738353</v>
      </c>
      <c r="CQ110" s="178">
        <f t="shared" si="90"/>
        <v>0</v>
      </c>
      <c r="CR110" s="177">
        <f t="shared" si="89"/>
        <v>0</v>
      </c>
      <c r="CS110" s="178">
        <f t="shared" si="89"/>
        <v>0</v>
      </c>
      <c r="CT110" s="179">
        <f t="shared" si="89"/>
        <v>0</v>
      </c>
      <c r="CU110" s="178">
        <f t="shared" si="88"/>
        <v>0</v>
      </c>
      <c r="CV110" s="179">
        <f t="shared" si="88"/>
        <v>0</v>
      </c>
      <c r="CW110" s="178">
        <f t="shared" si="88"/>
        <v>0</v>
      </c>
      <c r="CX110" s="179">
        <f t="shared" si="88"/>
        <v>0</v>
      </c>
      <c r="CY110" s="178">
        <f t="shared" si="88"/>
        <v>0</v>
      </c>
      <c r="CZ110" s="179">
        <f t="shared" si="88"/>
        <v>0</v>
      </c>
      <c r="DA110" s="178">
        <f t="shared" si="88"/>
        <v>44460.031690140844</v>
      </c>
      <c r="DB110" s="179">
        <f t="shared" si="88"/>
        <v>47875.032258064515</v>
      </c>
      <c r="DC110" s="178">
        <f t="shared" si="88"/>
        <v>0</v>
      </c>
      <c r="DD110" s="179">
        <f t="shared" si="77"/>
        <v>47875.032258064515</v>
      </c>
      <c r="DE110" s="178">
        <f t="shared" si="77"/>
        <v>44460.031690140844</v>
      </c>
      <c r="DF110" s="177">
        <f t="shared" si="78"/>
        <v>0</v>
      </c>
      <c r="DG110" s="178">
        <f t="shared" si="78"/>
        <v>0</v>
      </c>
      <c r="DH110" s="179">
        <f t="shared" si="79"/>
        <v>0</v>
      </c>
      <c r="DI110" s="178">
        <f t="shared" si="79"/>
        <v>0</v>
      </c>
      <c r="DJ110" s="179">
        <f t="shared" si="80"/>
        <v>0</v>
      </c>
      <c r="DK110" s="178">
        <f t="shared" si="80"/>
        <v>0</v>
      </c>
      <c r="DL110" s="179">
        <f t="shared" si="81"/>
        <v>0</v>
      </c>
      <c r="DM110" s="178">
        <f t="shared" si="81"/>
        <v>0</v>
      </c>
      <c r="DN110" s="179">
        <f t="shared" si="82"/>
        <v>0</v>
      </c>
      <c r="DO110" s="178">
        <f t="shared" si="82"/>
        <v>29</v>
      </c>
      <c r="DP110" s="179">
        <f t="shared" si="83"/>
        <v>31</v>
      </c>
      <c r="DQ110" s="178">
        <f t="shared" si="83"/>
        <v>0</v>
      </c>
      <c r="DR110" s="179">
        <f t="shared" si="84"/>
        <v>31</v>
      </c>
      <c r="DS110" s="178">
        <f t="shared" si="84"/>
        <v>29</v>
      </c>
      <c r="DT110" s="177">
        <f t="shared" si="87"/>
        <v>0</v>
      </c>
      <c r="DU110" s="178">
        <f t="shared" si="87"/>
        <v>0</v>
      </c>
      <c r="DV110" s="179">
        <f t="shared" si="87"/>
        <v>0</v>
      </c>
      <c r="DW110" s="178">
        <f t="shared" si="87"/>
        <v>0</v>
      </c>
      <c r="DX110" s="179">
        <f t="shared" si="87"/>
        <v>0</v>
      </c>
      <c r="DY110" s="178">
        <f t="shared" si="87"/>
        <v>0</v>
      </c>
      <c r="DZ110" s="179">
        <f t="shared" si="87"/>
        <v>0</v>
      </c>
      <c r="EA110" s="178">
        <f t="shared" si="87"/>
        <v>0</v>
      </c>
      <c r="EB110" s="179">
        <f t="shared" si="86"/>
        <v>0</v>
      </c>
      <c r="EC110" s="178">
        <f t="shared" si="86"/>
        <v>1289340.9190140844</v>
      </c>
      <c r="ED110" s="179">
        <f t="shared" si="86"/>
        <v>1484126</v>
      </c>
      <c r="EE110" s="178">
        <f t="shared" si="86"/>
        <v>0</v>
      </c>
      <c r="EF110" s="179">
        <f t="shared" si="86"/>
        <v>1484126</v>
      </c>
      <c r="EG110" s="178">
        <f t="shared" si="68"/>
        <v>1289340.9190140844</v>
      </c>
    </row>
    <row r="111" spans="1:137">
      <c r="A111" s="56" t="s">
        <v>213</v>
      </c>
      <c r="B111" s="55" t="s">
        <v>214</v>
      </c>
      <c r="C111" s="54"/>
      <c r="D111" s="53">
        <v>133669</v>
      </c>
      <c r="E111" s="52">
        <v>1</v>
      </c>
      <c r="F111" s="63"/>
      <c r="G111" s="51">
        <v>207</v>
      </c>
      <c r="H111" s="191">
        <v>209</v>
      </c>
      <c r="I111" s="185"/>
      <c r="J111" s="63"/>
      <c r="K111" s="185"/>
      <c r="L111" s="63"/>
      <c r="M111" s="51">
        <v>2</v>
      </c>
      <c r="N111" s="191">
        <v>6</v>
      </c>
      <c r="O111" s="63"/>
      <c r="P111" s="51">
        <v>218</v>
      </c>
      <c r="Q111" s="191">
        <v>209</v>
      </c>
      <c r="R111" s="185"/>
      <c r="S111" s="63"/>
      <c r="T111" s="185"/>
      <c r="U111" s="63"/>
      <c r="V111" s="51">
        <v>7</v>
      </c>
      <c r="W111" s="191">
        <v>6</v>
      </c>
      <c r="X111" s="63"/>
      <c r="Y111" s="51">
        <v>134</v>
      </c>
      <c r="Z111" s="191">
        <v>131</v>
      </c>
      <c r="AA111" s="185"/>
      <c r="AB111" s="63"/>
      <c r="AC111" s="185"/>
      <c r="AD111" s="63"/>
      <c r="AE111" s="51">
        <v>0</v>
      </c>
      <c r="AF111" s="191">
        <v>1</v>
      </c>
      <c r="AG111" s="63"/>
      <c r="AH111" s="51">
        <v>174</v>
      </c>
      <c r="AI111" s="191">
        <v>179</v>
      </c>
      <c r="AJ111" s="185"/>
      <c r="AK111" s="63"/>
      <c r="AL111" s="185"/>
      <c r="AM111" s="63"/>
      <c r="AN111" s="51">
        <v>21</v>
      </c>
      <c r="AO111" s="191">
        <v>22</v>
      </c>
      <c r="AP111" s="63"/>
      <c r="AQ111" s="51">
        <v>3</v>
      </c>
      <c r="AR111" s="191">
        <v>3</v>
      </c>
      <c r="AS111" s="185"/>
      <c r="AT111" s="63"/>
      <c r="AU111" s="185"/>
      <c r="AV111" s="63"/>
      <c r="AW111" s="51">
        <v>0</v>
      </c>
      <c r="AX111" s="63">
        <v>0</v>
      </c>
      <c r="AY111" s="63"/>
      <c r="AZ111" s="185"/>
      <c r="BA111" s="63"/>
      <c r="BB111" s="185"/>
      <c r="BC111" s="63"/>
      <c r="BD111" s="185"/>
      <c r="BE111" s="63"/>
      <c r="BF111" s="185"/>
      <c r="BG111" s="62"/>
      <c r="BH111" s="50">
        <v>21671418</v>
      </c>
      <c r="BI111" s="191">
        <v>23444211</v>
      </c>
      <c r="BJ111" s="51">
        <v>16944051</v>
      </c>
      <c r="BK111" s="191">
        <v>17709861</v>
      </c>
      <c r="BL111" s="51">
        <v>9385554</v>
      </c>
      <c r="BM111" s="191">
        <v>9696052</v>
      </c>
      <c r="BN111" s="51">
        <v>10178211</v>
      </c>
      <c r="BO111" s="191">
        <v>11111865</v>
      </c>
      <c r="BP111" s="51">
        <v>220676</v>
      </c>
      <c r="BQ111" s="191">
        <v>234115</v>
      </c>
      <c r="BR111" s="185"/>
      <c r="BS111" s="61"/>
      <c r="BT111" s="177">
        <f t="shared" si="69"/>
        <v>1887</v>
      </c>
      <c r="BU111" s="178">
        <f t="shared" si="69"/>
        <v>1953</v>
      </c>
      <c r="BV111" s="179">
        <f t="shared" si="70"/>
        <v>2046</v>
      </c>
      <c r="BW111" s="178">
        <f t="shared" si="70"/>
        <v>1953</v>
      </c>
      <c r="BX111" s="179">
        <f t="shared" si="71"/>
        <v>1206</v>
      </c>
      <c r="BY111" s="178">
        <f t="shared" si="71"/>
        <v>1191</v>
      </c>
      <c r="BZ111" s="179">
        <f t="shared" si="72"/>
        <v>1818</v>
      </c>
      <c r="CA111" s="178">
        <f t="shared" si="72"/>
        <v>1875</v>
      </c>
      <c r="CB111" s="179">
        <f t="shared" si="73"/>
        <v>27</v>
      </c>
      <c r="CC111" s="178">
        <f t="shared" si="73"/>
        <v>27</v>
      </c>
      <c r="CD111" s="179">
        <f t="shared" si="74"/>
        <v>0</v>
      </c>
      <c r="CE111" s="178">
        <f t="shared" si="74"/>
        <v>0</v>
      </c>
      <c r="CF111" s="177">
        <f>IF(BT111&gt;0,BH111/BT111,)</f>
        <v>11484.588235294117</v>
      </c>
      <c r="CG111" s="178">
        <f t="shared" si="16"/>
        <v>12004.20430107527</v>
      </c>
      <c r="CH111" s="179">
        <f>IF(BV111&gt;0,BJ111/BV111,)</f>
        <v>8281.5498533724349</v>
      </c>
      <c r="CI111" s="178">
        <f t="shared" si="18"/>
        <v>9068.0291858678956</v>
      </c>
      <c r="CJ111" s="179">
        <f t="shared" si="75"/>
        <v>7782.3830845771145</v>
      </c>
      <c r="CK111" s="178">
        <f t="shared" si="20"/>
        <v>8141.1015952980688</v>
      </c>
      <c r="CL111" s="179">
        <f t="shared" si="75"/>
        <v>5598.575907590759</v>
      </c>
      <c r="CM111" s="178">
        <f t="shared" si="75"/>
        <v>5926.3280000000004</v>
      </c>
      <c r="CN111" s="179">
        <f t="shared" si="75"/>
        <v>8173.1851851851852</v>
      </c>
      <c r="CO111" s="178">
        <f t="shared" si="75"/>
        <v>8670.9259259259252</v>
      </c>
      <c r="CP111" s="179">
        <f t="shared" si="75"/>
        <v>0</v>
      </c>
      <c r="CQ111" s="178">
        <f t="shared" si="75"/>
        <v>0</v>
      </c>
      <c r="CR111" s="177">
        <f t="shared" si="76"/>
        <v>103361.29411764705</v>
      </c>
      <c r="CS111" s="178">
        <f t="shared" si="76"/>
        <v>108037.83870967742</v>
      </c>
      <c r="CT111" s="179">
        <f t="shared" si="76"/>
        <v>74533.94868035191</v>
      </c>
      <c r="CU111" s="178">
        <f t="shared" si="76"/>
        <v>81612.262672811063</v>
      </c>
      <c r="CV111" s="179">
        <f t="shared" si="76"/>
        <v>70041.447761194024</v>
      </c>
      <c r="CW111" s="178">
        <f t="shared" si="76"/>
        <v>73269.914357682617</v>
      </c>
      <c r="CX111" s="179">
        <f t="shared" si="76"/>
        <v>50387.183168316828</v>
      </c>
      <c r="CY111" s="178">
        <f t="shared" si="76"/>
        <v>53336.952000000005</v>
      </c>
      <c r="CZ111" s="179">
        <f t="shared" si="76"/>
        <v>73558.666666666672</v>
      </c>
      <c r="DA111" s="178">
        <f t="shared" si="76"/>
        <v>78038.333333333328</v>
      </c>
      <c r="DB111" s="179">
        <f t="shared" si="76"/>
        <v>0</v>
      </c>
      <c r="DC111" s="178">
        <f t="shared" si="76"/>
        <v>0</v>
      </c>
      <c r="DD111" s="179">
        <f t="shared" si="77"/>
        <v>75462.63660768824</v>
      </c>
      <c r="DE111" s="178">
        <f t="shared" si="77"/>
        <v>80158.280475782158</v>
      </c>
      <c r="DF111" s="177">
        <f t="shared" si="78"/>
        <v>209</v>
      </c>
      <c r="DG111" s="178">
        <f t="shared" si="78"/>
        <v>215</v>
      </c>
      <c r="DH111" s="179">
        <f t="shared" si="79"/>
        <v>225</v>
      </c>
      <c r="DI111" s="178">
        <f t="shared" si="79"/>
        <v>215</v>
      </c>
      <c r="DJ111" s="179">
        <f t="shared" si="80"/>
        <v>134</v>
      </c>
      <c r="DK111" s="178">
        <f t="shared" si="80"/>
        <v>132</v>
      </c>
      <c r="DL111" s="179">
        <f t="shared" si="81"/>
        <v>195</v>
      </c>
      <c r="DM111" s="178">
        <f t="shared" si="81"/>
        <v>201</v>
      </c>
      <c r="DN111" s="179">
        <f t="shared" si="82"/>
        <v>3</v>
      </c>
      <c r="DO111" s="178">
        <f t="shared" si="82"/>
        <v>3</v>
      </c>
      <c r="DP111" s="179">
        <f t="shared" si="83"/>
        <v>0</v>
      </c>
      <c r="DQ111" s="178">
        <f t="shared" si="83"/>
        <v>0</v>
      </c>
      <c r="DR111" s="179">
        <f t="shared" si="84"/>
        <v>766</v>
      </c>
      <c r="DS111" s="178">
        <f t="shared" si="84"/>
        <v>766</v>
      </c>
      <c r="DT111" s="177">
        <f t="shared" si="85"/>
        <v>21602510.470588233</v>
      </c>
      <c r="DU111" s="178">
        <f t="shared" si="85"/>
        <v>23228135.322580647</v>
      </c>
      <c r="DV111" s="179">
        <f t="shared" si="85"/>
        <v>16770138.453079179</v>
      </c>
      <c r="DW111" s="178">
        <f t="shared" si="85"/>
        <v>17546636.47465438</v>
      </c>
      <c r="DX111" s="179">
        <f t="shared" si="85"/>
        <v>9385554</v>
      </c>
      <c r="DY111" s="178">
        <f t="shared" si="85"/>
        <v>9671628.6952141058</v>
      </c>
      <c r="DZ111" s="179">
        <f t="shared" si="85"/>
        <v>9825500.7178217806</v>
      </c>
      <c r="EA111" s="178">
        <f t="shared" si="85"/>
        <v>10720727.352000002</v>
      </c>
      <c r="EB111" s="179">
        <f t="shared" si="85"/>
        <v>220676</v>
      </c>
      <c r="EC111" s="178">
        <f t="shared" si="85"/>
        <v>234115</v>
      </c>
      <c r="ED111" s="179">
        <f t="shared" si="85"/>
        <v>0</v>
      </c>
      <c r="EE111" s="178">
        <f t="shared" si="85"/>
        <v>0</v>
      </c>
      <c r="EF111" s="179">
        <f t="shared" si="85"/>
        <v>57804379.641489193</v>
      </c>
      <c r="EG111" s="178">
        <f t="shared" si="68"/>
        <v>61401242.844449133</v>
      </c>
    </row>
    <row r="112" spans="1:137">
      <c r="A112" s="56" t="s">
        <v>213</v>
      </c>
      <c r="B112" s="55" t="s">
        <v>215</v>
      </c>
      <c r="C112" s="49"/>
      <c r="D112" s="53">
        <v>133951</v>
      </c>
      <c r="E112" s="53">
        <v>1</v>
      </c>
      <c r="F112" s="63"/>
      <c r="G112" s="185">
        <v>230</v>
      </c>
      <c r="H112" s="63">
        <v>233</v>
      </c>
      <c r="I112" s="185"/>
      <c r="J112" s="63"/>
      <c r="K112" s="185"/>
      <c r="L112" s="63"/>
      <c r="M112" s="185">
        <v>21</v>
      </c>
      <c r="N112" s="48">
        <v>19</v>
      </c>
      <c r="O112" s="63"/>
      <c r="P112" s="185">
        <v>268</v>
      </c>
      <c r="Q112" s="63">
        <v>272</v>
      </c>
      <c r="R112" s="185"/>
      <c r="S112" s="63"/>
      <c r="T112" s="185"/>
      <c r="U112" s="63"/>
      <c r="V112" s="185">
        <v>16</v>
      </c>
      <c r="W112" s="48">
        <v>20</v>
      </c>
      <c r="X112" s="63"/>
      <c r="Y112" s="185">
        <v>268</v>
      </c>
      <c r="Z112" s="63">
        <v>259</v>
      </c>
      <c r="AA112" s="185"/>
      <c r="AB112" s="63"/>
      <c r="AC112" s="185"/>
      <c r="AD112" s="63"/>
      <c r="AE112" s="185">
        <v>21</v>
      </c>
      <c r="AF112" s="48">
        <v>29</v>
      </c>
      <c r="AG112" s="63"/>
      <c r="AH112" s="185">
        <v>223</v>
      </c>
      <c r="AI112" s="48">
        <v>237</v>
      </c>
      <c r="AJ112" s="185"/>
      <c r="AK112" s="63"/>
      <c r="AL112" s="185"/>
      <c r="AM112" s="63"/>
      <c r="AN112" s="185">
        <v>38</v>
      </c>
      <c r="AO112" s="48">
        <v>48</v>
      </c>
      <c r="AP112" s="63"/>
      <c r="AQ112" s="185">
        <v>35</v>
      </c>
      <c r="AR112" s="48">
        <v>33</v>
      </c>
      <c r="AS112" s="185"/>
      <c r="AT112" s="63"/>
      <c r="AU112" s="185"/>
      <c r="AV112" s="63"/>
      <c r="AW112" s="185">
        <v>30</v>
      </c>
      <c r="AX112" s="48">
        <v>32</v>
      </c>
      <c r="AY112" s="63"/>
      <c r="AZ112" s="185"/>
      <c r="BA112" s="63"/>
      <c r="BB112" s="185"/>
      <c r="BC112" s="63"/>
      <c r="BD112" s="185"/>
      <c r="BE112" s="63"/>
      <c r="BF112" s="185"/>
      <c r="BG112" s="62"/>
      <c r="BH112" s="188">
        <v>31567340</v>
      </c>
      <c r="BI112" s="63">
        <v>31088216</v>
      </c>
      <c r="BJ112" s="185">
        <v>26624404</v>
      </c>
      <c r="BK112" s="63">
        <v>27688245</v>
      </c>
      <c r="BL112" s="185">
        <v>24257054</v>
      </c>
      <c r="BM112" s="63">
        <v>24854446</v>
      </c>
      <c r="BN112" s="185">
        <v>16240804</v>
      </c>
      <c r="BO112" s="48">
        <v>18220561</v>
      </c>
      <c r="BP112" s="185">
        <v>3249113</v>
      </c>
      <c r="BQ112" s="48">
        <v>5327217</v>
      </c>
      <c r="BR112" s="185"/>
      <c r="BS112" s="61"/>
      <c r="BT112" s="177">
        <f t="shared" si="69"/>
        <v>2322</v>
      </c>
      <c r="BU112" s="178">
        <f t="shared" si="69"/>
        <v>2325</v>
      </c>
      <c r="BV112" s="179">
        <f t="shared" si="70"/>
        <v>2604</v>
      </c>
      <c r="BW112" s="178">
        <f t="shared" si="70"/>
        <v>2688</v>
      </c>
      <c r="BX112" s="179">
        <f t="shared" si="71"/>
        <v>2664</v>
      </c>
      <c r="BY112" s="178">
        <f t="shared" si="71"/>
        <v>2679</v>
      </c>
      <c r="BZ112" s="179">
        <f t="shared" si="72"/>
        <v>2463</v>
      </c>
      <c r="CA112" s="178">
        <f t="shared" si="72"/>
        <v>2709</v>
      </c>
      <c r="CB112" s="179">
        <f t="shared" si="73"/>
        <v>675</v>
      </c>
      <c r="CC112" s="178">
        <f t="shared" si="73"/>
        <v>681</v>
      </c>
      <c r="CD112" s="179">
        <f t="shared" si="74"/>
        <v>0</v>
      </c>
      <c r="CE112" s="178">
        <f t="shared" si="74"/>
        <v>0</v>
      </c>
      <c r="CF112" s="177">
        <f t="shared" ref="CF112:CF127" si="92">IF(BT112&gt;0,BH112/BT112,)</f>
        <v>13594.892334194659</v>
      </c>
      <c r="CG112" s="178">
        <f t="shared" si="16"/>
        <v>13371.275698924732</v>
      </c>
      <c r="CH112" s="179">
        <f t="shared" ref="CH112:CQ127" si="93">IF(BV112&gt;0,BJ112/BV112,)</f>
        <v>10224.425499231951</v>
      </c>
      <c r="CI112" s="178">
        <f t="shared" si="18"/>
        <v>10300.686383928571</v>
      </c>
      <c r="CJ112" s="179">
        <f t="shared" si="75"/>
        <v>9105.5007507507507</v>
      </c>
      <c r="CK112" s="178">
        <f t="shared" si="20"/>
        <v>9277.5087719298244</v>
      </c>
      <c r="CL112" s="179">
        <f t="shared" si="75"/>
        <v>6593.9114900527811</v>
      </c>
      <c r="CM112" s="178">
        <f t="shared" si="75"/>
        <v>6725.9361387966037</v>
      </c>
      <c r="CN112" s="179">
        <f t="shared" si="75"/>
        <v>4813.5007407407411</v>
      </c>
      <c r="CO112" s="178">
        <f t="shared" si="75"/>
        <v>7822.6387665198235</v>
      </c>
      <c r="CP112" s="179">
        <f t="shared" si="75"/>
        <v>0</v>
      </c>
      <c r="CQ112" s="178">
        <f t="shared" si="75"/>
        <v>0</v>
      </c>
      <c r="CR112" s="177">
        <f t="shared" si="76"/>
        <v>122354.03100775194</v>
      </c>
      <c r="CS112" s="178">
        <f t="shared" si="76"/>
        <v>120341.48129032258</v>
      </c>
      <c r="CT112" s="179">
        <f t="shared" si="76"/>
        <v>92019.829493087556</v>
      </c>
      <c r="CU112" s="178">
        <f t="shared" si="76"/>
        <v>92706.17745535713</v>
      </c>
      <c r="CV112" s="179">
        <f t="shared" si="76"/>
        <v>81949.50675675676</v>
      </c>
      <c r="CW112" s="178">
        <f t="shared" si="76"/>
        <v>83497.578947368427</v>
      </c>
      <c r="CX112" s="179">
        <f t="shared" si="76"/>
        <v>59345.203410475027</v>
      </c>
      <c r="CY112" s="178">
        <f t="shared" si="76"/>
        <v>60533.425249169435</v>
      </c>
      <c r="CZ112" s="179">
        <f t="shared" si="76"/>
        <v>43321.506666666668</v>
      </c>
      <c r="DA112" s="178">
        <f t="shared" si="76"/>
        <v>70403.748898678416</v>
      </c>
      <c r="DB112" s="179">
        <f t="shared" si="76"/>
        <v>0</v>
      </c>
      <c r="DC112" s="178">
        <f t="shared" si="76"/>
        <v>0</v>
      </c>
      <c r="DD112" s="179">
        <f t="shared" si="77"/>
        <v>85941.649421871844</v>
      </c>
      <c r="DE112" s="178">
        <f t="shared" si="77"/>
        <v>87370.414309132873</v>
      </c>
      <c r="DF112" s="177">
        <f t="shared" si="78"/>
        <v>251</v>
      </c>
      <c r="DG112" s="178">
        <f t="shared" si="78"/>
        <v>252</v>
      </c>
      <c r="DH112" s="179">
        <f t="shared" si="79"/>
        <v>284</v>
      </c>
      <c r="DI112" s="178">
        <f t="shared" si="79"/>
        <v>292</v>
      </c>
      <c r="DJ112" s="179">
        <f t="shared" si="80"/>
        <v>289</v>
      </c>
      <c r="DK112" s="178">
        <f t="shared" si="80"/>
        <v>288</v>
      </c>
      <c r="DL112" s="179">
        <f t="shared" si="81"/>
        <v>261</v>
      </c>
      <c r="DM112" s="178">
        <f t="shared" si="81"/>
        <v>285</v>
      </c>
      <c r="DN112" s="179">
        <f t="shared" si="82"/>
        <v>65</v>
      </c>
      <c r="DO112" s="178">
        <f t="shared" si="82"/>
        <v>65</v>
      </c>
      <c r="DP112" s="179">
        <f t="shared" si="83"/>
        <v>0</v>
      </c>
      <c r="DQ112" s="178">
        <f t="shared" si="83"/>
        <v>0</v>
      </c>
      <c r="DR112" s="179">
        <f t="shared" si="84"/>
        <v>1150</v>
      </c>
      <c r="DS112" s="178">
        <f t="shared" si="84"/>
        <v>1182</v>
      </c>
      <c r="DT112" s="177">
        <f t="shared" si="85"/>
        <v>30710861.782945737</v>
      </c>
      <c r="DU112" s="178">
        <f t="shared" si="85"/>
        <v>30326053.28516129</v>
      </c>
      <c r="DV112" s="179">
        <f t="shared" si="85"/>
        <v>26133631.576036867</v>
      </c>
      <c r="DW112" s="178">
        <f t="shared" si="85"/>
        <v>27070203.816964284</v>
      </c>
      <c r="DX112" s="179">
        <f t="shared" si="85"/>
        <v>23683407.452702705</v>
      </c>
      <c r="DY112" s="178">
        <f t="shared" si="85"/>
        <v>24047302.736842107</v>
      </c>
      <c r="DZ112" s="179">
        <f t="shared" si="85"/>
        <v>15489098.090133982</v>
      </c>
      <c r="EA112" s="178">
        <f t="shared" si="85"/>
        <v>17252026.19601329</v>
      </c>
      <c r="EB112" s="179">
        <f t="shared" si="85"/>
        <v>2815897.9333333336</v>
      </c>
      <c r="EC112" s="178">
        <f t="shared" si="85"/>
        <v>4576243.6784140971</v>
      </c>
      <c r="ED112" s="179">
        <f t="shared" si="85"/>
        <v>0</v>
      </c>
      <c r="EE112" s="178">
        <f t="shared" si="85"/>
        <v>0</v>
      </c>
      <c r="EF112" s="179">
        <f t="shared" si="85"/>
        <v>98832896.835152626</v>
      </c>
      <c r="EG112" s="178">
        <f t="shared" si="68"/>
        <v>103271829.71339506</v>
      </c>
    </row>
    <row r="113" spans="1:137">
      <c r="A113" s="56" t="s">
        <v>213</v>
      </c>
      <c r="B113" s="55" t="s">
        <v>216</v>
      </c>
      <c r="C113" s="49"/>
      <c r="D113" s="53">
        <v>134097</v>
      </c>
      <c r="E113" s="53">
        <v>1</v>
      </c>
      <c r="F113" s="63"/>
      <c r="G113" s="185">
        <v>449</v>
      </c>
      <c r="H113" s="63">
        <v>464</v>
      </c>
      <c r="I113" s="185"/>
      <c r="J113" s="63"/>
      <c r="K113" s="185"/>
      <c r="L113" s="63"/>
      <c r="M113" s="185">
        <v>7</v>
      </c>
      <c r="N113" s="48">
        <v>8</v>
      </c>
      <c r="O113" s="63"/>
      <c r="P113" s="185">
        <v>310</v>
      </c>
      <c r="Q113" s="48">
        <v>291</v>
      </c>
      <c r="R113" s="185"/>
      <c r="S113" s="63"/>
      <c r="T113" s="185"/>
      <c r="U113" s="63"/>
      <c r="V113" s="185">
        <v>2</v>
      </c>
      <c r="W113" s="48">
        <v>1</v>
      </c>
      <c r="X113" s="63"/>
      <c r="Y113" s="185">
        <v>284</v>
      </c>
      <c r="Z113" s="48">
        <v>306</v>
      </c>
      <c r="AA113" s="185"/>
      <c r="AB113" s="63"/>
      <c r="AC113" s="185"/>
      <c r="AD113" s="63"/>
      <c r="AE113" s="185">
        <v>0</v>
      </c>
      <c r="AF113" s="63">
        <v>0</v>
      </c>
      <c r="AG113" s="63"/>
      <c r="AH113" s="185">
        <v>0</v>
      </c>
      <c r="AI113" s="63">
        <v>0</v>
      </c>
      <c r="AJ113" s="185"/>
      <c r="AK113" s="63"/>
      <c r="AL113" s="185"/>
      <c r="AM113" s="63"/>
      <c r="AN113" s="185">
        <v>0</v>
      </c>
      <c r="AO113" s="63">
        <v>0</v>
      </c>
      <c r="AP113" s="63"/>
      <c r="AQ113" s="185">
        <v>141</v>
      </c>
      <c r="AR113" s="63">
        <v>143</v>
      </c>
      <c r="AS113" s="185"/>
      <c r="AT113" s="63"/>
      <c r="AU113" s="185"/>
      <c r="AV113" s="63"/>
      <c r="AW113" s="185">
        <v>167</v>
      </c>
      <c r="AX113" s="48">
        <v>0</v>
      </c>
      <c r="AY113" s="63"/>
      <c r="AZ113" s="185"/>
      <c r="BA113" s="63"/>
      <c r="BB113" s="185"/>
      <c r="BC113" s="63"/>
      <c r="BD113" s="185"/>
      <c r="BE113" s="63"/>
      <c r="BF113" s="185"/>
      <c r="BG113" s="62"/>
      <c r="BH113" s="188">
        <v>56824962</v>
      </c>
      <c r="BI113" s="48">
        <v>61703410</v>
      </c>
      <c r="BJ113" s="185">
        <v>27582339.098069999</v>
      </c>
      <c r="BK113" s="63">
        <v>27703018</v>
      </c>
      <c r="BL113" s="185">
        <v>24412829</v>
      </c>
      <c r="BM113" s="48">
        <v>26359519</v>
      </c>
      <c r="BN113" s="185">
        <v>0</v>
      </c>
      <c r="BO113" s="63">
        <v>0</v>
      </c>
      <c r="BP113" s="185">
        <v>0</v>
      </c>
      <c r="BQ113" s="48">
        <v>21186790</v>
      </c>
      <c r="BR113" s="185"/>
      <c r="BS113" s="61"/>
      <c r="BT113" s="177">
        <f t="shared" si="69"/>
        <v>4125</v>
      </c>
      <c r="BU113" s="178">
        <f t="shared" si="69"/>
        <v>4272</v>
      </c>
      <c r="BV113" s="179">
        <f t="shared" si="70"/>
        <v>2814</v>
      </c>
      <c r="BW113" s="178">
        <f t="shared" si="70"/>
        <v>2631</v>
      </c>
      <c r="BX113" s="179">
        <f t="shared" si="71"/>
        <v>2556</v>
      </c>
      <c r="BY113" s="178">
        <f t="shared" si="71"/>
        <v>2754</v>
      </c>
      <c r="BZ113" s="179">
        <f t="shared" si="72"/>
        <v>0</v>
      </c>
      <c r="CA113" s="178">
        <f t="shared" si="72"/>
        <v>0</v>
      </c>
      <c r="CB113" s="179">
        <f t="shared" si="73"/>
        <v>3273</v>
      </c>
      <c r="CC113" s="178">
        <f t="shared" si="73"/>
        <v>1287</v>
      </c>
      <c r="CD113" s="179">
        <f t="shared" si="74"/>
        <v>0</v>
      </c>
      <c r="CE113" s="178">
        <f t="shared" si="74"/>
        <v>0</v>
      </c>
      <c r="CF113" s="177">
        <f t="shared" si="92"/>
        <v>13775.748363636363</v>
      </c>
      <c r="CG113" s="178">
        <f t="shared" si="16"/>
        <v>14443.682116104868</v>
      </c>
      <c r="CH113" s="179">
        <f t="shared" si="93"/>
        <v>9801.8262608635396</v>
      </c>
      <c r="CI113" s="178">
        <f t="shared" si="18"/>
        <v>10529.463321930825</v>
      </c>
      <c r="CJ113" s="179">
        <f t="shared" si="75"/>
        <v>9551.1850547730828</v>
      </c>
      <c r="CK113" s="178">
        <f t="shared" si="20"/>
        <v>9571.3576615831516</v>
      </c>
      <c r="CL113" s="179">
        <f t="shared" si="75"/>
        <v>0</v>
      </c>
      <c r="CM113" s="178">
        <f t="shared" si="75"/>
        <v>0</v>
      </c>
      <c r="CN113" s="179">
        <f t="shared" si="75"/>
        <v>0</v>
      </c>
      <c r="CO113" s="178">
        <f t="shared" si="75"/>
        <v>16462.152292152292</v>
      </c>
      <c r="CP113" s="179">
        <f t="shared" si="75"/>
        <v>0</v>
      </c>
      <c r="CQ113" s="178">
        <f t="shared" si="75"/>
        <v>0</v>
      </c>
      <c r="CR113" s="177">
        <f t="shared" si="76"/>
        <v>123981.73527272727</v>
      </c>
      <c r="CS113" s="178">
        <f t="shared" si="76"/>
        <v>129993.13904494382</v>
      </c>
      <c r="CT113" s="179">
        <f t="shared" si="76"/>
        <v>88216.436347771858</v>
      </c>
      <c r="CU113" s="178">
        <f t="shared" si="76"/>
        <v>94765.169897377433</v>
      </c>
      <c r="CV113" s="179">
        <f t="shared" si="76"/>
        <v>85960.665492957749</v>
      </c>
      <c r="CW113" s="178">
        <f t="shared" si="76"/>
        <v>86142.218954248368</v>
      </c>
      <c r="CX113" s="179">
        <f t="shared" si="76"/>
        <v>0</v>
      </c>
      <c r="CY113" s="178">
        <f t="shared" si="76"/>
        <v>0</v>
      </c>
      <c r="CZ113" s="179">
        <f t="shared" si="76"/>
        <v>0</v>
      </c>
      <c r="DA113" s="178">
        <f t="shared" si="76"/>
        <v>148159.37062937062</v>
      </c>
      <c r="DB113" s="179">
        <f t="shared" si="76"/>
        <v>0</v>
      </c>
      <c r="DC113" s="178">
        <f t="shared" si="76"/>
        <v>0</v>
      </c>
      <c r="DD113" s="179">
        <f t="shared" si="77"/>
        <v>79758.844430050332</v>
      </c>
      <c r="DE113" s="178">
        <f t="shared" si="77"/>
        <v>112592.3332557689</v>
      </c>
      <c r="DF113" s="177">
        <f t="shared" si="78"/>
        <v>456</v>
      </c>
      <c r="DG113" s="178">
        <f t="shared" si="78"/>
        <v>472</v>
      </c>
      <c r="DH113" s="179">
        <f t="shared" si="79"/>
        <v>312</v>
      </c>
      <c r="DI113" s="178">
        <f t="shared" si="79"/>
        <v>292</v>
      </c>
      <c r="DJ113" s="179">
        <f t="shared" si="80"/>
        <v>284</v>
      </c>
      <c r="DK113" s="178">
        <f t="shared" si="80"/>
        <v>306</v>
      </c>
      <c r="DL113" s="179">
        <f t="shared" si="81"/>
        <v>0</v>
      </c>
      <c r="DM113" s="178">
        <f t="shared" si="81"/>
        <v>0</v>
      </c>
      <c r="DN113" s="179">
        <f t="shared" si="82"/>
        <v>308</v>
      </c>
      <c r="DO113" s="178">
        <f t="shared" si="82"/>
        <v>143</v>
      </c>
      <c r="DP113" s="179">
        <f t="shared" si="83"/>
        <v>0</v>
      </c>
      <c r="DQ113" s="178">
        <f t="shared" si="83"/>
        <v>0</v>
      </c>
      <c r="DR113" s="179">
        <f t="shared" si="84"/>
        <v>1360</v>
      </c>
      <c r="DS113" s="178">
        <f t="shared" si="84"/>
        <v>1213</v>
      </c>
      <c r="DT113" s="177">
        <f t="shared" si="85"/>
        <v>56535671.284363635</v>
      </c>
      <c r="DU113" s="178">
        <f t="shared" si="85"/>
        <v>61356761.629213482</v>
      </c>
      <c r="DV113" s="179">
        <f t="shared" si="85"/>
        <v>27523528.140504818</v>
      </c>
      <c r="DW113" s="178">
        <f t="shared" si="85"/>
        <v>27671429.610034209</v>
      </c>
      <c r="DX113" s="179">
        <f t="shared" si="85"/>
        <v>24412829</v>
      </c>
      <c r="DY113" s="178">
        <f t="shared" si="85"/>
        <v>26359519</v>
      </c>
      <c r="DZ113" s="179">
        <f t="shared" si="85"/>
        <v>0</v>
      </c>
      <c r="EA113" s="178">
        <f t="shared" si="85"/>
        <v>0</v>
      </c>
      <c r="EB113" s="179">
        <f t="shared" si="85"/>
        <v>0</v>
      </c>
      <c r="EC113" s="178">
        <f t="shared" si="85"/>
        <v>21186790</v>
      </c>
      <c r="ED113" s="179">
        <f t="shared" si="85"/>
        <v>0</v>
      </c>
      <c r="EE113" s="178">
        <f t="shared" si="85"/>
        <v>0</v>
      </c>
      <c r="EF113" s="179">
        <f t="shared" si="85"/>
        <v>108472028.42486845</v>
      </c>
      <c r="EG113" s="178">
        <f t="shared" si="68"/>
        <v>136574500.23924768</v>
      </c>
    </row>
    <row r="114" spans="1:137">
      <c r="A114" s="56" t="s">
        <v>213</v>
      </c>
      <c r="B114" s="55" t="s">
        <v>217</v>
      </c>
      <c r="C114" s="49"/>
      <c r="D114" s="53">
        <v>132903</v>
      </c>
      <c r="E114" s="53">
        <v>1</v>
      </c>
      <c r="F114" s="63"/>
      <c r="G114" s="185">
        <v>223</v>
      </c>
      <c r="H114" s="63">
        <v>219</v>
      </c>
      <c r="I114" s="185"/>
      <c r="J114" s="63"/>
      <c r="K114" s="185"/>
      <c r="L114" s="63"/>
      <c r="M114" s="185">
        <v>40</v>
      </c>
      <c r="N114" s="48">
        <v>43</v>
      </c>
      <c r="O114" s="63"/>
      <c r="P114" s="185">
        <v>327</v>
      </c>
      <c r="Q114" s="63">
        <v>329</v>
      </c>
      <c r="R114" s="185"/>
      <c r="S114" s="63"/>
      <c r="T114" s="185"/>
      <c r="U114" s="63"/>
      <c r="V114" s="185">
        <v>14</v>
      </c>
      <c r="W114" s="48">
        <v>16</v>
      </c>
      <c r="X114" s="63"/>
      <c r="Y114" s="185">
        <v>266</v>
      </c>
      <c r="Z114" s="48">
        <v>296</v>
      </c>
      <c r="AA114" s="185"/>
      <c r="AB114" s="63"/>
      <c r="AC114" s="185"/>
      <c r="AD114" s="63"/>
      <c r="AE114" s="185">
        <v>6</v>
      </c>
      <c r="AF114" s="48">
        <v>8</v>
      </c>
      <c r="AG114" s="63"/>
      <c r="AH114" s="185">
        <v>189</v>
      </c>
      <c r="AI114" s="63">
        <v>185</v>
      </c>
      <c r="AJ114" s="185"/>
      <c r="AK114" s="63"/>
      <c r="AL114" s="185"/>
      <c r="AM114" s="63"/>
      <c r="AN114" s="185">
        <v>23</v>
      </c>
      <c r="AO114" s="63">
        <v>22</v>
      </c>
      <c r="AP114" s="63"/>
      <c r="AQ114" s="185">
        <v>202</v>
      </c>
      <c r="AR114" s="48">
        <v>213</v>
      </c>
      <c r="AS114" s="185"/>
      <c r="AT114" s="63"/>
      <c r="AU114" s="185"/>
      <c r="AV114" s="63"/>
      <c r="AW114" s="185">
        <v>24</v>
      </c>
      <c r="AX114" s="63">
        <v>25</v>
      </c>
      <c r="AY114" s="63"/>
      <c r="AZ114" s="185"/>
      <c r="BA114" s="63"/>
      <c r="BB114" s="185"/>
      <c r="BC114" s="63"/>
      <c r="BD114" s="185"/>
      <c r="BE114" s="63"/>
      <c r="BF114" s="185"/>
      <c r="BG114" s="62"/>
      <c r="BH114" s="188">
        <v>34927629.272713602</v>
      </c>
      <c r="BI114" s="63">
        <v>36636692.998397604</v>
      </c>
      <c r="BJ114" s="185">
        <v>30415564.636360101</v>
      </c>
      <c r="BK114" s="48">
        <v>32225948.363225602</v>
      </c>
      <c r="BL114" s="185">
        <v>20787858.999999098</v>
      </c>
      <c r="BM114" s="48">
        <v>23838141.818064298</v>
      </c>
      <c r="BN114" s="185">
        <v>11490552.363633201</v>
      </c>
      <c r="BO114" s="63">
        <v>11593538.5451527</v>
      </c>
      <c r="BP114" s="185">
        <v>13711294.545451101</v>
      </c>
      <c r="BQ114" s="48">
        <v>14570010.1814496</v>
      </c>
      <c r="BR114" s="185"/>
      <c r="BS114" s="61"/>
      <c r="BT114" s="177">
        <f t="shared" si="69"/>
        <v>2487</v>
      </c>
      <c r="BU114" s="178">
        <f t="shared" si="69"/>
        <v>2487</v>
      </c>
      <c r="BV114" s="179">
        <f t="shared" si="70"/>
        <v>3111</v>
      </c>
      <c r="BW114" s="178">
        <f t="shared" si="70"/>
        <v>3153</v>
      </c>
      <c r="BX114" s="179">
        <f t="shared" si="71"/>
        <v>2466</v>
      </c>
      <c r="BY114" s="178">
        <f t="shared" si="71"/>
        <v>2760</v>
      </c>
      <c r="BZ114" s="179">
        <f t="shared" si="72"/>
        <v>1977</v>
      </c>
      <c r="CA114" s="178">
        <f t="shared" si="72"/>
        <v>1929</v>
      </c>
      <c r="CB114" s="179">
        <f t="shared" si="73"/>
        <v>2106</v>
      </c>
      <c r="CC114" s="178">
        <f t="shared" si="73"/>
        <v>2217</v>
      </c>
      <c r="CD114" s="179">
        <f t="shared" si="74"/>
        <v>0</v>
      </c>
      <c r="CE114" s="178">
        <f t="shared" si="74"/>
        <v>0</v>
      </c>
      <c r="CF114" s="177">
        <f t="shared" si="92"/>
        <v>14044.08092992103</v>
      </c>
      <c r="CG114" s="178">
        <f t="shared" si="16"/>
        <v>14731.279854602977</v>
      </c>
      <c r="CH114" s="179">
        <f t="shared" si="93"/>
        <v>9776.7806609964973</v>
      </c>
      <c r="CI114" s="178">
        <f t="shared" si="18"/>
        <v>10220.725773303395</v>
      </c>
      <c r="CJ114" s="179">
        <f t="shared" si="75"/>
        <v>8429.7887266825219</v>
      </c>
      <c r="CK114" s="178">
        <f t="shared" si="20"/>
        <v>8637.0079050957611</v>
      </c>
      <c r="CL114" s="179">
        <f t="shared" si="75"/>
        <v>5812.115510183713</v>
      </c>
      <c r="CM114" s="178">
        <f t="shared" si="75"/>
        <v>6010.1288466317783</v>
      </c>
      <c r="CN114" s="179">
        <f t="shared" si="75"/>
        <v>6510.5862039179019</v>
      </c>
      <c r="CO114" s="178">
        <f t="shared" si="75"/>
        <v>6571.9486610056829</v>
      </c>
      <c r="CP114" s="179">
        <f t="shared" si="75"/>
        <v>0</v>
      </c>
      <c r="CQ114" s="178">
        <f t="shared" si="75"/>
        <v>0</v>
      </c>
      <c r="CR114" s="177">
        <f t="shared" si="76"/>
        <v>126396.72836928928</v>
      </c>
      <c r="CS114" s="178">
        <f t="shared" si="76"/>
        <v>132581.51869142678</v>
      </c>
      <c r="CT114" s="179">
        <f t="shared" si="76"/>
        <v>87991.025948968483</v>
      </c>
      <c r="CU114" s="178">
        <f t="shared" si="76"/>
        <v>91986.53195973055</v>
      </c>
      <c r="CV114" s="179">
        <f t="shared" si="76"/>
        <v>75868.098540142702</v>
      </c>
      <c r="CW114" s="178">
        <f t="shared" si="76"/>
        <v>77733.071145861846</v>
      </c>
      <c r="CX114" s="179">
        <f t="shared" si="76"/>
        <v>52309.039591653418</v>
      </c>
      <c r="CY114" s="178">
        <f t="shared" si="76"/>
        <v>54091.159619686005</v>
      </c>
      <c r="CZ114" s="179">
        <f t="shared" si="76"/>
        <v>58595.27583526112</v>
      </c>
      <c r="DA114" s="178">
        <f t="shared" si="76"/>
        <v>59147.537949051148</v>
      </c>
      <c r="DB114" s="179">
        <f t="shared" si="76"/>
        <v>0</v>
      </c>
      <c r="DC114" s="178">
        <f t="shared" si="76"/>
        <v>0</v>
      </c>
      <c r="DD114" s="179">
        <f t="shared" si="77"/>
        <v>82355.746533363534</v>
      </c>
      <c r="DE114" s="178">
        <f t="shared" si="77"/>
        <v>85085.950681970528</v>
      </c>
      <c r="DF114" s="177">
        <f t="shared" si="78"/>
        <v>263</v>
      </c>
      <c r="DG114" s="178">
        <f t="shared" si="78"/>
        <v>262</v>
      </c>
      <c r="DH114" s="179">
        <f t="shared" si="79"/>
        <v>341</v>
      </c>
      <c r="DI114" s="178">
        <f t="shared" si="79"/>
        <v>345</v>
      </c>
      <c r="DJ114" s="179">
        <f t="shared" si="80"/>
        <v>272</v>
      </c>
      <c r="DK114" s="178">
        <f t="shared" si="80"/>
        <v>304</v>
      </c>
      <c r="DL114" s="179">
        <f t="shared" si="81"/>
        <v>212</v>
      </c>
      <c r="DM114" s="178">
        <f t="shared" si="81"/>
        <v>207</v>
      </c>
      <c r="DN114" s="179">
        <f t="shared" si="82"/>
        <v>226</v>
      </c>
      <c r="DO114" s="178">
        <f t="shared" si="82"/>
        <v>238</v>
      </c>
      <c r="DP114" s="179">
        <f t="shared" si="83"/>
        <v>0</v>
      </c>
      <c r="DQ114" s="178">
        <f t="shared" si="83"/>
        <v>0</v>
      </c>
      <c r="DR114" s="179">
        <f t="shared" si="84"/>
        <v>1314</v>
      </c>
      <c r="DS114" s="178">
        <f t="shared" si="84"/>
        <v>1356</v>
      </c>
      <c r="DT114" s="177">
        <f t="shared" si="85"/>
        <v>33242339.561123081</v>
      </c>
      <c r="DU114" s="178">
        <f t="shared" si="85"/>
        <v>34736357.897153817</v>
      </c>
      <c r="DV114" s="179">
        <f t="shared" si="85"/>
        <v>30004939.848598253</v>
      </c>
      <c r="DW114" s="178">
        <f t="shared" si="85"/>
        <v>31735353.526107039</v>
      </c>
      <c r="DX114" s="179">
        <f t="shared" si="85"/>
        <v>20636122.802918814</v>
      </c>
      <c r="DY114" s="178">
        <f t="shared" si="85"/>
        <v>23630853.628342003</v>
      </c>
      <c r="DZ114" s="179">
        <f t="shared" si="85"/>
        <v>11089516.393430525</v>
      </c>
      <c r="EA114" s="178">
        <f t="shared" si="85"/>
        <v>11196870.041275002</v>
      </c>
      <c r="EB114" s="179">
        <f t="shared" si="85"/>
        <v>13242532.338769013</v>
      </c>
      <c r="EC114" s="178">
        <f t="shared" si="85"/>
        <v>14077114.031874172</v>
      </c>
      <c r="ED114" s="179">
        <f t="shared" si="85"/>
        <v>0</v>
      </c>
      <c r="EE114" s="178">
        <f t="shared" si="85"/>
        <v>0</v>
      </c>
      <c r="EF114" s="179">
        <f t="shared" si="85"/>
        <v>108215450.94483969</v>
      </c>
      <c r="EG114" s="178">
        <f t="shared" si="68"/>
        <v>115376549.12475203</v>
      </c>
    </row>
    <row r="115" spans="1:137">
      <c r="A115" s="56" t="s">
        <v>213</v>
      </c>
      <c r="B115" s="55" t="s">
        <v>218</v>
      </c>
      <c r="C115" s="49"/>
      <c r="D115" s="53">
        <v>134130</v>
      </c>
      <c r="E115" s="53">
        <v>1</v>
      </c>
      <c r="F115" s="63"/>
      <c r="G115" s="185">
        <v>517</v>
      </c>
      <c r="H115" s="63">
        <v>523</v>
      </c>
      <c r="I115" s="185"/>
      <c r="J115" s="63"/>
      <c r="K115" s="185"/>
      <c r="L115" s="63"/>
      <c r="M115" s="185">
        <v>228</v>
      </c>
      <c r="N115" s="63">
        <v>222</v>
      </c>
      <c r="O115" s="63"/>
      <c r="P115" s="185">
        <v>386</v>
      </c>
      <c r="Q115" s="63">
        <v>367</v>
      </c>
      <c r="R115" s="185"/>
      <c r="S115" s="63"/>
      <c r="T115" s="185"/>
      <c r="U115" s="63"/>
      <c r="V115" s="185">
        <v>193</v>
      </c>
      <c r="W115" s="63">
        <v>189</v>
      </c>
      <c r="X115" s="63"/>
      <c r="Y115" s="185">
        <v>186</v>
      </c>
      <c r="Z115" s="48">
        <v>206</v>
      </c>
      <c r="AA115" s="185"/>
      <c r="AB115" s="63"/>
      <c r="AC115" s="185"/>
      <c r="AD115" s="63"/>
      <c r="AE115" s="185">
        <v>219</v>
      </c>
      <c r="AF115" s="48">
        <v>260</v>
      </c>
      <c r="AG115" s="63"/>
      <c r="AH115" s="185">
        <v>0</v>
      </c>
      <c r="AI115" s="63">
        <v>0</v>
      </c>
      <c r="AJ115" s="185"/>
      <c r="AK115" s="63"/>
      <c r="AL115" s="185"/>
      <c r="AM115" s="63"/>
      <c r="AN115" s="185">
        <v>0</v>
      </c>
      <c r="AO115" s="63">
        <v>0</v>
      </c>
      <c r="AP115" s="63"/>
      <c r="AQ115" s="185">
        <v>183</v>
      </c>
      <c r="AR115" s="63">
        <v>187</v>
      </c>
      <c r="AS115" s="185"/>
      <c r="AT115" s="63"/>
      <c r="AU115" s="185"/>
      <c r="AV115" s="63"/>
      <c r="AW115" s="185">
        <v>82</v>
      </c>
      <c r="AX115" s="63">
        <v>80</v>
      </c>
      <c r="AY115" s="63"/>
      <c r="AZ115" s="185"/>
      <c r="BA115" s="63"/>
      <c r="BB115" s="185"/>
      <c r="BC115" s="63"/>
      <c r="BD115" s="185"/>
      <c r="BE115" s="63"/>
      <c r="BF115" s="185"/>
      <c r="BG115" s="62"/>
      <c r="BH115" s="188">
        <v>99773601</v>
      </c>
      <c r="BI115" s="63">
        <v>102430235.688118</v>
      </c>
      <c r="BJ115" s="185">
        <v>51681934</v>
      </c>
      <c r="BK115" s="63">
        <v>50912273.456326298</v>
      </c>
      <c r="BL115" s="185">
        <v>32033305.049056701</v>
      </c>
      <c r="BM115" s="48">
        <v>37604458.739049599</v>
      </c>
      <c r="BN115" s="185">
        <v>0</v>
      </c>
      <c r="BO115" s="63">
        <v>0</v>
      </c>
      <c r="BP115" s="185">
        <v>16867057.081805799</v>
      </c>
      <c r="BQ115" s="63">
        <v>17403377.967260301</v>
      </c>
      <c r="BR115" s="185"/>
      <c r="BS115" s="61"/>
      <c r="BT115" s="177">
        <f t="shared" si="69"/>
        <v>7389</v>
      </c>
      <c r="BU115" s="178">
        <f t="shared" si="69"/>
        <v>7371</v>
      </c>
      <c r="BV115" s="179">
        <f t="shared" si="70"/>
        <v>5790</v>
      </c>
      <c r="BW115" s="178">
        <f t="shared" si="70"/>
        <v>5571</v>
      </c>
      <c r="BX115" s="179">
        <f t="shared" si="71"/>
        <v>4302</v>
      </c>
      <c r="BY115" s="178">
        <f t="shared" si="71"/>
        <v>4974</v>
      </c>
      <c r="BZ115" s="179">
        <f t="shared" si="72"/>
        <v>0</v>
      </c>
      <c r="CA115" s="178">
        <f t="shared" si="72"/>
        <v>0</v>
      </c>
      <c r="CB115" s="179">
        <f t="shared" si="73"/>
        <v>2631</v>
      </c>
      <c r="CC115" s="178">
        <f t="shared" si="73"/>
        <v>2643</v>
      </c>
      <c r="CD115" s="179">
        <f t="shared" si="74"/>
        <v>0</v>
      </c>
      <c r="CE115" s="178">
        <f t="shared" si="74"/>
        <v>0</v>
      </c>
      <c r="CF115" s="177">
        <f t="shared" si="92"/>
        <v>13502.991067803492</v>
      </c>
      <c r="CG115" s="178">
        <f t="shared" si="16"/>
        <v>13896.382538070546</v>
      </c>
      <c r="CH115" s="179">
        <f t="shared" si="93"/>
        <v>8926.0680483592405</v>
      </c>
      <c r="CI115" s="178">
        <f t="shared" si="18"/>
        <v>9138.8033488289893</v>
      </c>
      <c r="CJ115" s="179">
        <f t="shared" si="75"/>
        <v>7446.1425032674806</v>
      </c>
      <c r="CK115" s="178">
        <f t="shared" si="20"/>
        <v>7560.2048128366705</v>
      </c>
      <c r="CL115" s="179">
        <f t="shared" si="75"/>
        <v>0</v>
      </c>
      <c r="CM115" s="178">
        <f t="shared" si="75"/>
        <v>0</v>
      </c>
      <c r="CN115" s="179">
        <f t="shared" si="75"/>
        <v>6410.8920873454199</v>
      </c>
      <c r="CO115" s="178">
        <f t="shared" si="75"/>
        <v>6584.7060035037084</v>
      </c>
      <c r="CP115" s="179">
        <f t="shared" si="75"/>
        <v>0</v>
      </c>
      <c r="CQ115" s="178">
        <f t="shared" si="75"/>
        <v>0</v>
      </c>
      <c r="CR115" s="177">
        <f t="shared" si="76"/>
        <v>121526.91961023143</v>
      </c>
      <c r="CS115" s="178">
        <f t="shared" si="76"/>
        <v>125067.44284263492</v>
      </c>
      <c r="CT115" s="179">
        <f t="shared" si="76"/>
        <v>80334.612435233168</v>
      </c>
      <c r="CU115" s="178">
        <f t="shared" si="76"/>
        <v>82249.230139460909</v>
      </c>
      <c r="CV115" s="179">
        <f t="shared" si="76"/>
        <v>67015.282529407326</v>
      </c>
      <c r="CW115" s="178">
        <f t="shared" si="76"/>
        <v>68041.84331553003</v>
      </c>
      <c r="CX115" s="179">
        <f t="shared" si="76"/>
        <v>0</v>
      </c>
      <c r="CY115" s="178">
        <f t="shared" si="76"/>
        <v>0</v>
      </c>
      <c r="CZ115" s="179">
        <f t="shared" si="76"/>
        <v>57698.028786108778</v>
      </c>
      <c r="DA115" s="178">
        <f t="shared" si="76"/>
        <v>59262.354031533374</v>
      </c>
      <c r="DB115" s="179">
        <f t="shared" si="76"/>
        <v>0</v>
      </c>
      <c r="DC115" s="178">
        <f t="shared" si="76"/>
        <v>0</v>
      </c>
      <c r="DD115" s="179">
        <f t="shared" si="77"/>
        <v>90011.26517670571</v>
      </c>
      <c r="DE115" s="178">
        <f t="shared" si="77"/>
        <v>91659.962825348906</v>
      </c>
      <c r="DF115" s="177">
        <f t="shared" si="78"/>
        <v>745</v>
      </c>
      <c r="DG115" s="178">
        <f t="shared" si="78"/>
        <v>745</v>
      </c>
      <c r="DH115" s="179">
        <f t="shared" si="79"/>
        <v>579</v>
      </c>
      <c r="DI115" s="178">
        <f t="shared" si="79"/>
        <v>556</v>
      </c>
      <c r="DJ115" s="179">
        <f t="shared" si="80"/>
        <v>405</v>
      </c>
      <c r="DK115" s="178">
        <f t="shared" si="80"/>
        <v>466</v>
      </c>
      <c r="DL115" s="179">
        <f t="shared" si="81"/>
        <v>0</v>
      </c>
      <c r="DM115" s="178">
        <f t="shared" si="81"/>
        <v>0</v>
      </c>
      <c r="DN115" s="179">
        <f t="shared" si="82"/>
        <v>265</v>
      </c>
      <c r="DO115" s="178">
        <f t="shared" si="82"/>
        <v>267</v>
      </c>
      <c r="DP115" s="179">
        <f t="shared" si="83"/>
        <v>0</v>
      </c>
      <c r="DQ115" s="178">
        <f t="shared" si="83"/>
        <v>0</v>
      </c>
      <c r="DR115" s="179">
        <f t="shared" si="84"/>
        <v>1994</v>
      </c>
      <c r="DS115" s="178">
        <f t="shared" si="84"/>
        <v>2034</v>
      </c>
      <c r="DT115" s="177">
        <f t="shared" si="85"/>
        <v>90537555.109622419</v>
      </c>
      <c r="DU115" s="178">
        <f t="shared" si="85"/>
        <v>93175244.91776301</v>
      </c>
      <c r="DV115" s="179">
        <f t="shared" si="85"/>
        <v>46513740.600000001</v>
      </c>
      <c r="DW115" s="178">
        <f t="shared" si="85"/>
        <v>45730571.957540266</v>
      </c>
      <c r="DX115" s="179">
        <f t="shared" si="85"/>
        <v>27141189.424409967</v>
      </c>
      <c r="DY115" s="178">
        <f t="shared" si="85"/>
        <v>31707498.985036995</v>
      </c>
      <c r="DZ115" s="179">
        <f t="shared" si="85"/>
        <v>0</v>
      </c>
      <c r="EA115" s="178">
        <f t="shared" si="85"/>
        <v>0</v>
      </c>
      <c r="EB115" s="179">
        <f t="shared" si="85"/>
        <v>15289977.628318826</v>
      </c>
      <c r="EC115" s="178">
        <f t="shared" si="85"/>
        <v>15823048.52641941</v>
      </c>
      <c r="ED115" s="179">
        <f t="shared" si="85"/>
        <v>0</v>
      </c>
      <c r="EE115" s="178">
        <f t="shared" si="85"/>
        <v>0</v>
      </c>
      <c r="EF115" s="179">
        <f t="shared" si="85"/>
        <v>179482462.76235119</v>
      </c>
      <c r="EG115" s="178">
        <f t="shared" si="68"/>
        <v>186436364.38675967</v>
      </c>
    </row>
    <row r="116" spans="1:137">
      <c r="A116" s="56" t="s">
        <v>213</v>
      </c>
      <c r="B116" s="55" t="s">
        <v>219</v>
      </c>
      <c r="C116" s="49"/>
      <c r="D116" s="53">
        <v>137351</v>
      </c>
      <c r="E116" s="53">
        <v>1</v>
      </c>
      <c r="F116" s="63"/>
      <c r="G116" s="185">
        <v>306</v>
      </c>
      <c r="H116" s="48">
        <v>325</v>
      </c>
      <c r="I116" s="185"/>
      <c r="J116" s="63"/>
      <c r="K116" s="185"/>
      <c r="L116" s="63"/>
      <c r="M116" s="185">
        <v>54</v>
      </c>
      <c r="N116" s="48">
        <v>57</v>
      </c>
      <c r="O116" s="63"/>
      <c r="P116" s="185">
        <v>350</v>
      </c>
      <c r="Q116" s="63">
        <v>345</v>
      </c>
      <c r="R116" s="185"/>
      <c r="S116" s="63"/>
      <c r="T116" s="185"/>
      <c r="U116" s="63"/>
      <c r="V116" s="185">
        <v>49</v>
      </c>
      <c r="W116" s="48">
        <v>55</v>
      </c>
      <c r="X116" s="63"/>
      <c r="Y116" s="185">
        <v>242</v>
      </c>
      <c r="Z116" s="48">
        <v>224</v>
      </c>
      <c r="AA116" s="185"/>
      <c r="AB116" s="63"/>
      <c r="AC116" s="185"/>
      <c r="AD116" s="63"/>
      <c r="AE116" s="185">
        <v>42</v>
      </c>
      <c r="AF116" s="63">
        <v>43</v>
      </c>
      <c r="AG116" s="63"/>
      <c r="AH116" s="185">
        <v>257</v>
      </c>
      <c r="AI116" s="63">
        <v>267</v>
      </c>
      <c r="AJ116" s="185"/>
      <c r="AK116" s="63"/>
      <c r="AL116" s="185"/>
      <c r="AM116" s="63"/>
      <c r="AN116" s="185">
        <v>120</v>
      </c>
      <c r="AO116" s="63">
        <v>124</v>
      </c>
      <c r="AP116" s="63"/>
      <c r="AQ116" s="185">
        <v>0</v>
      </c>
      <c r="AR116" s="63">
        <v>0</v>
      </c>
      <c r="AS116" s="185"/>
      <c r="AT116" s="63"/>
      <c r="AU116" s="185"/>
      <c r="AV116" s="63"/>
      <c r="AW116" s="185">
        <v>0</v>
      </c>
      <c r="AX116" s="63">
        <v>0</v>
      </c>
      <c r="AY116" s="63"/>
      <c r="AZ116" s="185"/>
      <c r="BA116" s="63"/>
      <c r="BB116" s="185"/>
      <c r="BC116" s="63"/>
      <c r="BD116" s="185"/>
      <c r="BE116" s="63"/>
      <c r="BF116" s="185"/>
      <c r="BG116" s="62"/>
      <c r="BH116" s="188">
        <v>43370219</v>
      </c>
      <c r="BI116" s="48">
        <v>46177950.932881802</v>
      </c>
      <c r="BJ116" s="185">
        <v>35209291</v>
      </c>
      <c r="BK116" s="63">
        <v>35765041.440962903</v>
      </c>
      <c r="BL116" s="185">
        <v>21231258</v>
      </c>
      <c r="BM116" s="63">
        <v>20876119.745475799</v>
      </c>
      <c r="BN116" s="185">
        <v>21543132</v>
      </c>
      <c r="BO116" s="48">
        <v>23083533.485908799</v>
      </c>
      <c r="BP116" s="185">
        <v>0</v>
      </c>
      <c r="BQ116" s="63">
        <v>0</v>
      </c>
      <c r="BR116" s="185"/>
      <c r="BS116" s="61"/>
      <c r="BT116" s="177">
        <f t="shared" si="69"/>
        <v>3402</v>
      </c>
      <c r="BU116" s="178">
        <f t="shared" si="69"/>
        <v>3609</v>
      </c>
      <c r="BV116" s="179">
        <f t="shared" si="70"/>
        <v>3738</v>
      </c>
      <c r="BW116" s="178">
        <f t="shared" si="70"/>
        <v>3765</v>
      </c>
      <c r="BX116" s="179">
        <f t="shared" si="71"/>
        <v>2682</v>
      </c>
      <c r="BY116" s="178">
        <f t="shared" si="71"/>
        <v>2532</v>
      </c>
      <c r="BZ116" s="179">
        <f t="shared" si="72"/>
        <v>3753</v>
      </c>
      <c r="CA116" s="178">
        <f t="shared" si="72"/>
        <v>3891</v>
      </c>
      <c r="CB116" s="179">
        <f t="shared" si="73"/>
        <v>0</v>
      </c>
      <c r="CC116" s="178">
        <f t="shared" si="73"/>
        <v>0</v>
      </c>
      <c r="CD116" s="179">
        <f t="shared" si="74"/>
        <v>0</v>
      </c>
      <c r="CE116" s="178">
        <f t="shared" si="74"/>
        <v>0</v>
      </c>
      <c r="CF116" s="177">
        <f t="shared" si="92"/>
        <v>12748.447677836566</v>
      </c>
      <c r="CG116" s="178">
        <f t="shared" si="16"/>
        <v>12795.22054111438</v>
      </c>
      <c r="CH116" s="179">
        <f t="shared" si="93"/>
        <v>9419.2859818084544</v>
      </c>
      <c r="CI116" s="178">
        <f t="shared" si="18"/>
        <v>9499.3469962716881</v>
      </c>
      <c r="CJ116" s="179">
        <f t="shared" si="75"/>
        <v>7916.2035794183448</v>
      </c>
      <c r="CK116" s="178">
        <f t="shared" si="20"/>
        <v>8244.9130116413107</v>
      </c>
      <c r="CL116" s="179">
        <f t="shared" si="75"/>
        <v>5740.2430055955238</v>
      </c>
      <c r="CM116" s="178">
        <f t="shared" si="75"/>
        <v>5932.5452289665382</v>
      </c>
      <c r="CN116" s="179">
        <f t="shared" si="75"/>
        <v>0</v>
      </c>
      <c r="CO116" s="178">
        <f t="shared" si="75"/>
        <v>0</v>
      </c>
      <c r="CP116" s="179">
        <f t="shared" si="75"/>
        <v>0</v>
      </c>
      <c r="CQ116" s="178">
        <f t="shared" si="75"/>
        <v>0</v>
      </c>
      <c r="CR116" s="177">
        <f t="shared" si="76"/>
        <v>114736.02910052909</v>
      </c>
      <c r="CS116" s="178">
        <f t="shared" si="76"/>
        <v>115156.98487002942</v>
      </c>
      <c r="CT116" s="179">
        <f t="shared" si="76"/>
        <v>84773.573836276089</v>
      </c>
      <c r="CU116" s="178">
        <f t="shared" si="76"/>
        <v>85494.122966445197</v>
      </c>
      <c r="CV116" s="179">
        <f t="shared" si="76"/>
        <v>71245.832214765105</v>
      </c>
      <c r="CW116" s="178">
        <f t="shared" si="76"/>
        <v>74204.2171047718</v>
      </c>
      <c r="CX116" s="179">
        <f t="shared" si="76"/>
        <v>51662.187050359717</v>
      </c>
      <c r="CY116" s="178">
        <f t="shared" si="76"/>
        <v>53392.907060698846</v>
      </c>
      <c r="CZ116" s="179">
        <f t="shared" si="76"/>
        <v>0</v>
      </c>
      <c r="DA116" s="178">
        <f t="shared" si="76"/>
        <v>0</v>
      </c>
      <c r="DB116" s="179">
        <f t="shared" si="76"/>
        <v>0</v>
      </c>
      <c r="DC116" s="178">
        <f t="shared" si="76"/>
        <v>0</v>
      </c>
      <c r="DD116" s="179">
        <f t="shared" si="77"/>
        <v>80873.30091819966</v>
      </c>
      <c r="DE116" s="178">
        <f t="shared" si="77"/>
        <v>82553.312524053224</v>
      </c>
      <c r="DF116" s="177">
        <f t="shared" si="78"/>
        <v>360</v>
      </c>
      <c r="DG116" s="178">
        <f t="shared" si="78"/>
        <v>382</v>
      </c>
      <c r="DH116" s="179">
        <f t="shared" si="79"/>
        <v>399</v>
      </c>
      <c r="DI116" s="178">
        <f t="shared" si="79"/>
        <v>400</v>
      </c>
      <c r="DJ116" s="179">
        <f t="shared" si="80"/>
        <v>284</v>
      </c>
      <c r="DK116" s="178">
        <f t="shared" si="80"/>
        <v>267</v>
      </c>
      <c r="DL116" s="179">
        <f t="shared" si="81"/>
        <v>377</v>
      </c>
      <c r="DM116" s="178">
        <f t="shared" si="81"/>
        <v>391</v>
      </c>
      <c r="DN116" s="179">
        <f t="shared" si="82"/>
        <v>0</v>
      </c>
      <c r="DO116" s="178">
        <f t="shared" si="82"/>
        <v>0</v>
      </c>
      <c r="DP116" s="179">
        <f t="shared" si="83"/>
        <v>0</v>
      </c>
      <c r="DQ116" s="178">
        <f t="shared" si="83"/>
        <v>0</v>
      </c>
      <c r="DR116" s="179">
        <f t="shared" si="84"/>
        <v>1420</v>
      </c>
      <c r="DS116" s="178">
        <f t="shared" si="84"/>
        <v>1440</v>
      </c>
      <c r="DT116" s="177">
        <f t="shared" si="85"/>
        <v>41304970.47619047</v>
      </c>
      <c r="DU116" s="178">
        <f t="shared" si="85"/>
        <v>43989968.220351242</v>
      </c>
      <c r="DV116" s="179">
        <f t="shared" si="85"/>
        <v>33824655.960674159</v>
      </c>
      <c r="DW116" s="178">
        <f t="shared" si="85"/>
        <v>34197649.18657808</v>
      </c>
      <c r="DX116" s="179">
        <f t="shared" si="85"/>
        <v>20233816.34899329</v>
      </c>
      <c r="DY116" s="178">
        <f t="shared" si="85"/>
        <v>19812525.966974072</v>
      </c>
      <c r="DZ116" s="179">
        <f t="shared" si="85"/>
        <v>19476644.517985612</v>
      </c>
      <c r="EA116" s="178">
        <f t="shared" si="85"/>
        <v>20876626.660733249</v>
      </c>
      <c r="EB116" s="179">
        <f t="shared" si="85"/>
        <v>0</v>
      </c>
      <c r="EC116" s="178">
        <f t="shared" si="85"/>
        <v>0</v>
      </c>
      <c r="ED116" s="179">
        <f t="shared" si="85"/>
        <v>0</v>
      </c>
      <c r="EE116" s="178">
        <f t="shared" si="85"/>
        <v>0</v>
      </c>
      <c r="EF116" s="179">
        <f t="shared" si="85"/>
        <v>114840087.30384351</v>
      </c>
      <c r="EG116" s="178">
        <f t="shared" si="68"/>
        <v>118876770.03463665</v>
      </c>
    </row>
    <row r="117" spans="1:137" ht="15">
      <c r="A117" s="56" t="s">
        <v>213</v>
      </c>
      <c r="B117" s="47" t="s">
        <v>220</v>
      </c>
      <c r="C117" s="293" t="s">
        <v>877</v>
      </c>
      <c r="D117" s="53">
        <v>133650</v>
      </c>
      <c r="E117" s="53">
        <v>3</v>
      </c>
      <c r="F117" s="63"/>
      <c r="G117" s="185">
        <v>88</v>
      </c>
      <c r="H117" s="63">
        <v>91</v>
      </c>
      <c r="I117" s="185"/>
      <c r="J117" s="63"/>
      <c r="K117" s="185"/>
      <c r="L117" s="63"/>
      <c r="M117" s="185">
        <v>64</v>
      </c>
      <c r="N117" s="63">
        <v>61</v>
      </c>
      <c r="O117" s="63"/>
      <c r="P117" s="185">
        <v>118</v>
      </c>
      <c r="Q117" s="63">
        <v>119</v>
      </c>
      <c r="R117" s="185"/>
      <c r="S117" s="63"/>
      <c r="T117" s="185"/>
      <c r="U117" s="63"/>
      <c r="V117" s="185">
        <v>52</v>
      </c>
      <c r="W117" s="48">
        <v>51</v>
      </c>
      <c r="X117" s="63"/>
      <c r="Y117" s="185">
        <v>90</v>
      </c>
      <c r="Z117" s="63">
        <v>93</v>
      </c>
      <c r="AA117" s="185"/>
      <c r="AB117" s="63"/>
      <c r="AC117" s="185"/>
      <c r="AD117" s="63"/>
      <c r="AE117" s="185">
        <v>58</v>
      </c>
      <c r="AF117" s="63">
        <v>57</v>
      </c>
      <c r="AG117" s="63"/>
      <c r="AH117" s="185">
        <v>47</v>
      </c>
      <c r="AI117" s="48">
        <v>43</v>
      </c>
      <c r="AJ117" s="185"/>
      <c r="AK117" s="63"/>
      <c r="AL117" s="185"/>
      <c r="AM117" s="63"/>
      <c r="AN117" s="185">
        <v>28</v>
      </c>
      <c r="AO117" s="63">
        <v>29</v>
      </c>
      <c r="AP117" s="63"/>
      <c r="AQ117" s="185">
        <v>0</v>
      </c>
      <c r="AR117" s="63">
        <v>0</v>
      </c>
      <c r="AS117" s="185"/>
      <c r="AT117" s="63"/>
      <c r="AU117" s="185"/>
      <c r="AV117" s="63"/>
      <c r="AW117" s="185">
        <v>0</v>
      </c>
      <c r="AX117" s="63">
        <v>0</v>
      </c>
      <c r="AY117" s="63"/>
      <c r="AZ117" s="185"/>
      <c r="BA117" s="63"/>
      <c r="BB117" s="185"/>
      <c r="BC117" s="63"/>
      <c r="BD117" s="185"/>
      <c r="BE117" s="63"/>
      <c r="BF117" s="185"/>
      <c r="BG117" s="62"/>
      <c r="BH117" s="188">
        <v>15103156.8181674</v>
      </c>
      <c r="BI117" s="63">
        <v>15139810.025441401</v>
      </c>
      <c r="BJ117" s="185">
        <v>13502229.9999907</v>
      </c>
      <c r="BK117" s="63">
        <v>13756033.3245358</v>
      </c>
      <c r="BL117" s="185">
        <v>9645748.1818094291</v>
      </c>
      <c r="BM117" s="63">
        <v>9959034.5790821593</v>
      </c>
      <c r="BN117" s="185">
        <v>4358188.6363599701</v>
      </c>
      <c r="BO117" s="63">
        <v>4186894.5445415699</v>
      </c>
      <c r="BP117" s="185">
        <v>0</v>
      </c>
      <c r="BQ117" s="63">
        <v>0</v>
      </c>
      <c r="BR117" s="185"/>
      <c r="BS117" s="61"/>
      <c r="BT117" s="177">
        <f t="shared" si="69"/>
        <v>1560</v>
      </c>
      <c r="BU117" s="178">
        <f t="shared" si="69"/>
        <v>1551</v>
      </c>
      <c r="BV117" s="179">
        <f t="shared" si="70"/>
        <v>1686</v>
      </c>
      <c r="BW117" s="178">
        <f t="shared" si="70"/>
        <v>1683</v>
      </c>
      <c r="BX117" s="179">
        <f t="shared" si="71"/>
        <v>1506</v>
      </c>
      <c r="BY117" s="178">
        <f t="shared" si="71"/>
        <v>1521</v>
      </c>
      <c r="BZ117" s="179">
        <f t="shared" si="72"/>
        <v>759</v>
      </c>
      <c r="CA117" s="178">
        <f t="shared" si="72"/>
        <v>735</v>
      </c>
      <c r="CB117" s="179">
        <f t="shared" si="73"/>
        <v>0</v>
      </c>
      <c r="CC117" s="178">
        <f t="shared" si="73"/>
        <v>0</v>
      </c>
      <c r="CD117" s="179">
        <f t="shared" si="74"/>
        <v>0</v>
      </c>
      <c r="CE117" s="178">
        <f t="shared" si="74"/>
        <v>0</v>
      </c>
      <c r="CF117" s="177">
        <f t="shared" si="92"/>
        <v>9681.5107808765388</v>
      </c>
      <c r="CG117" s="178">
        <f t="shared" si="16"/>
        <v>9761.3217443206977</v>
      </c>
      <c r="CH117" s="179">
        <f t="shared" si="93"/>
        <v>8008.4400948936536</v>
      </c>
      <c r="CI117" s="178">
        <f t="shared" si="18"/>
        <v>8173.5195035863344</v>
      </c>
      <c r="CJ117" s="179">
        <f t="shared" si="75"/>
        <v>6404.8792707897937</v>
      </c>
      <c r="CK117" s="178">
        <f t="shared" si="20"/>
        <v>6547.6887436437601</v>
      </c>
      <c r="CL117" s="179">
        <f t="shared" si="75"/>
        <v>5742.0140136494992</v>
      </c>
      <c r="CM117" s="178">
        <f t="shared" si="75"/>
        <v>5696.4551626415914</v>
      </c>
      <c r="CN117" s="179">
        <f t="shared" si="75"/>
        <v>0</v>
      </c>
      <c r="CO117" s="178">
        <f t="shared" si="75"/>
        <v>0</v>
      </c>
      <c r="CP117" s="179">
        <f t="shared" si="75"/>
        <v>0</v>
      </c>
      <c r="CQ117" s="178">
        <f t="shared" si="75"/>
        <v>0</v>
      </c>
      <c r="CR117" s="177">
        <f t="shared" si="76"/>
        <v>87133.597027888842</v>
      </c>
      <c r="CS117" s="178">
        <f t="shared" si="76"/>
        <v>87851.895698886277</v>
      </c>
      <c r="CT117" s="179">
        <f t="shared" si="76"/>
        <v>72075.960854042889</v>
      </c>
      <c r="CU117" s="178">
        <f t="shared" si="76"/>
        <v>73561.675532277004</v>
      </c>
      <c r="CV117" s="179">
        <f t="shared" si="76"/>
        <v>57643.913437108145</v>
      </c>
      <c r="CW117" s="178">
        <f t="shared" si="76"/>
        <v>58929.198692793841</v>
      </c>
      <c r="CX117" s="179">
        <f t="shared" si="76"/>
        <v>51678.126122845497</v>
      </c>
      <c r="CY117" s="178">
        <f t="shared" si="76"/>
        <v>51268.096463774324</v>
      </c>
      <c r="CZ117" s="179">
        <f t="shared" si="76"/>
        <v>0</v>
      </c>
      <c r="DA117" s="178">
        <f t="shared" si="76"/>
        <v>0</v>
      </c>
      <c r="DB117" s="179">
        <f t="shared" si="76"/>
        <v>0</v>
      </c>
      <c r="DC117" s="178">
        <f t="shared" si="76"/>
        <v>0</v>
      </c>
      <c r="DD117" s="179">
        <f t="shared" si="77"/>
        <v>69549.318791434518</v>
      </c>
      <c r="DE117" s="178">
        <f t="shared" si="77"/>
        <v>70569.220102993815</v>
      </c>
      <c r="DF117" s="177">
        <f t="shared" si="78"/>
        <v>152</v>
      </c>
      <c r="DG117" s="178">
        <f t="shared" si="78"/>
        <v>152</v>
      </c>
      <c r="DH117" s="179">
        <f t="shared" si="79"/>
        <v>170</v>
      </c>
      <c r="DI117" s="178">
        <f t="shared" si="79"/>
        <v>170</v>
      </c>
      <c r="DJ117" s="179">
        <f t="shared" si="80"/>
        <v>148</v>
      </c>
      <c r="DK117" s="178">
        <f t="shared" si="80"/>
        <v>150</v>
      </c>
      <c r="DL117" s="179">
        <f t="shared" si="81"/>
        <v>75</v>
      </c>
      <c r="DM117" s="178">
        <f t="shared" si="81"/>
        <v>72</v>
      </c>
      <c r="DN117" s="179">
        <f t="shared" si="82"/>
        <v>0</v>
      </c>
      <c r="DO117" s="178">
        <f t="shared" si="82"/>
        <v>0</v>
      </c>
      <c r="DP117" s="179">
        <f t="shared" si="83"/>
        <v>0</v>
      </c>
      <c r="DQ117" s="178">
        <f t="shared" si="83"/>
        <v>0</v>
      </c>
      <c r="DR117" s="179">
        <f t="shared" si="84"/>
        <v>545</v>
      </c>
      <c r="DS117" s="178">
        <f t="shared" si="84"/>
        <v>544</v>
      </c>
      <c r="DT117" s="177">
        <f t="shared" si="85"/>
        <v>13244306.748239104</v>
      </c>
      <c r="DU117" s="178">
        <f t="shared" si="85"/>
        <v>13353488.146230714</v>
      </c>
      <c r="DV117" s="179">
        <f t="shared" si="85"/>
        <v>12252913.345187292</v>
      </c>
      <c r="DW117" s="178">
        <f t="shared" si="85"/>
        <v>12505484.840487091</v>
      </c>
      <c r="DX117" s="179">
        <f t="shared" si="85"/>
        <v>8531299.1886920054</v>
      </c>
      <c r="DY117" s="178">
        <f t="shared" si="85"/>
        <v>8839379.8039190769</v>
      </c>
      <c r="DZ117" s="179">
        <f t="shared" si="85"/>
        <v>3875859.4592134124</v>
      </c>
      <c r="EA117" s="178">
        <f t="shared" si="85"/>
        <v>3691302.9453917514</v>
      </c>
      <c r="EB117" s="179">
        <f t="shared" si="85"/>
        <v>0</v>
      </c>
      <c r="EC117" s="178">
        <f t="shared" si="85"/>
        <v>0</v>
      </c>
      <c r="ED117" s="179">
        <f t="shared" si="85"/>
        <v>0</v>
      </c>
      <c r="EE117" s="178">
        <f t="shared" si="85"/>
        <v>0</v>
      </c>
      <c r="EF117" s="179">
        <f t="shared" si="85"/>
        <v>37904378.741331816</v>
      </c>
      <c r="EG117" s="178">
        <f t="shared" si="68"/>
        <v>38389655.736028634</v>
      </c>
    </row>
    <row r="118" spans="1:137">
      <c r="A118" s="56" t="s">
        <v>213</v>
      </c>
      <c r="B118" s="55" t="s">
        <v>221</v>
      </c>
      <c r="C118" s="49"/>
      <c r="D118" s="53">
        <v>136172</v>
      </c>
      <c r="E118" s="53">
        <v>3</v>
      </c>
      <c r="F118" s="63"/>
      <c r="G118" s="185">
        <v>89</v>
      </c>
      <c r="H118" s="63">
        <v>85</v>
      </c>
      <c r="I118" s="185"/>
      <c r="J118" s="63"/>
      <c r="K118" s="185"/>
      <c r="L118" s="63"/>
      <c r="M118" s="185">
        <v>8</v>
      </c>
      <c r="N118" s="48">
        <v>9</v>
      </c>
      <c r="O118" s="63"/>
      <c r="P118" s="185">
        <v>124</v>
      </c>
      <c r="Q118" s="48">
        <v>113</v>
      </c>
      <c r="R118" s="185"/>
      <c r="S118" s="63"/>
      <c r="T118" s="185"/>
      <c r="U118" s="63"/>
      <c r="V118" s="185">
        <v>6</v>
      </c>
      <c r="W118" s="48">
        <v>7</v>
      </c>
      <c r="X118" s="63"/>
      <c r="Y118" s="185">
        <v>121</v>
      </c>
      <c r="Z118" s="48">
        <v>138</v>
      </c>
      <c r="AA118" s="185"/>
      <c r="AB118" s="63"/>
      <c r="AC118" s="185"/>
      <c r="AD118" s="63"/>
      <c r="AE118" s="185">
        <v>3</v>
      </c>
      <c r="AF118" s="63">
        <v>3</v>
      </c>
      <c r="AG118" s="63"/>
      <c r="AH118" s="185">
        <v>51</v>
      </c>
      <c r="AI118" s="48">
        <v>59</v>
      </c>
      <c r="AJ118" s="185"/>
      <c r="AK118" s="63"/>
      <c r="AL118" s="185"/>
      <c r="AM118" s="63"/>
      <c r="AN118" s="185">
        <v>14</v>
      </c>
      <c r="AO118" s="48">
        <v>17</v>
      </c>
      <c r="AP118" s="63"/>
      <c r="AQ118" s="185">
        <v>0</v>
      </c>
      <c r="AR118" s="63">
        <v>0</v>
      </c>
      <c r="AS118" s="185"/>
      <c r="AT118" s="63"/>
      <c r="AU118" s="185"/>
      <c r="AV118" s="63"/>
      <c r="AW118" s="185">
        <v>17</v>
      </c>
      <c r="AX118" s="48">
        <v>16</v>
      </c>
      <c r="AY118" s="63"/>
      <c r="AZ118" s="185"/>
      <c r="BA118" s="63"/>
      <c r="BB118" s="185"/>
      <c r="BC118" s="63"/>
      <c r="BD118" s="185"/>
      <c r="BE118" s="63"/>
      <c r="BF118" s="185"/>
      <c r="BG118" s="62"/>
      <c r="BH118" s="188">
        <v>10362847</v>
      </c>
      <c r="BI118" s="48">
        <v>9678270</v>
      </c>
      <c r="BJ118" s="185">
        <v>9883271</v>
      </c>
      <c r="BK118" s="48">
        <v>10939413</v>
      </c>
      <c r="BL118" s="185">
        <v>8149410</v>
      </c>
      <c r="BM118" s="48">
        <v>6958193</v>
      </c>
      <c r="BN118" s="185">
        <v>3551391</v>
      </c>
      <c r="BO118" s="48">
        <v>3863536</v>
      </c>
      <c r="BP118" s="185">
        <v>860461</v>
      </c>
      <c r="BQ118" s="48">
        <v>543720</v>
      </c>
      <c r="BR118" s="185"/>
      <c r="BS118" s="61"/>
      <c r="BT118" s="177">
        <f t="shared" si="69"/>
        <v>897</v>
      </c>
      <c r="BU118" s="178">
        <f t="shared" si="69"/>
        <v>873</v>
      </c>
      <c r="BV118" s="179">
        <f t="shared" si="70"/>
        <v>1188</v>
      </c>
      <c r="BW118" s="178">
        <f t="shared" si="70"/>
        <v>1101</v>
      </c>
      <c r="BX118" s="179">
        <f t="shared" si="71"/>
        <v>1125</v>
      </c>
      <c r="BY118" s="178">
        <f t="shared" si="71"/>
        <v>1278</v>
      </c>
      <c r="BZ118" s="179">
        <f t="shared" si="72"/>
        <v>627</v>
      </c>
      <c r="CA118" s="178">
        <f t="shared" si="72"/>
        <v>735</v>
      </c>
      <c r="CB118" s="179">
        <f t="shared" si="73"/>
        <v>204</v>
      </c>
      <c r="CC118" s="178">
        <f t="shared" si="73"/>
        <v>192</v>
      </c>
      <c r="CD118" s="179">
        <f t="shared" si="74"/>
        <v>0</v>
      </c>
      <c r="CE118" s="178">
        <f t="shared" si="74"/>
        <v>0</v>
      </c>
      <c r="CF118" s="177">
        <f t="shared" si="92"/>
        <v>11552.783723522854</v>
      </c>
      <c r="CG118" s="178">
        <f t="shared" si="16"/>
        <v>11086.219931271478</v>
      </c>
      <c r="CH118" s="179">
        <f t="shared" si="93"/>
        <v>8319.2516835016831</v>
      </c>
      <c r="CI118" s="178">
        <f t="shared" si="18"/>
        <v>9935.8882833787466</v>
      </c>
      <c r="CJ118" s="179">
        <f t="shared" si="75"/>
        <v>7243.92</v>
      </c>
      <c r="CK118" s="178">
        <f t="shared" si="20"/>
        <v>5444.5954616588415</v>
      </c>
      <c r="CL118" s="179">
        <f t="shared" si="75"/>
        <v>5664.1004784688994</v>
      </c>
      <c r="CM118" s="178">
        <f t="shared" si="75"/>
        <v>5256.51156462585</v>
      </c>
      <c r="CN118" s="179">
        <f t="shared" si="75"/>
        <v>4217.9460784313724</v>
      </c>
      <c r="CO118" s="178">
        <f t="shared" si="75"/>
        <v>2831.875</v>
      </c>
      <c r="CP118" s="179">
        <f t="shared" si="75"/>
        <v>0</v>
      </c>
      <c r="CQ118" s="178">
        <f t="shared" si="75"/>
        <v>0</v>
      </c>
      <c r="CR118" s="177">
        <f t="shared" si="76"/>
        <v>103975.05351170569</v>
      </c>
      <c r="CS118" s="178">
        <f t="shared" si="76"/>
        <v>99775.979381443307</v>
      </c>
      <c r="CT118" s="179">
        <f t="shared" si="76"/>
        <v>74873.265151515152</v>
      </c>
      <c r="CU118" s="178">
        <f t="shared" si="76"/>
        <v>89422.994550408723</v>
      </c>
      <c r="CV118" s="179">
        <f t="shared" si="76"/>
        <v>65195.28</v>
      </c>
      <c r="CW118" s="178">
        <f t="shared" si="76"/>
        <v>49001.359154929574</v>
      </c>
      <c r="CX118" s="179">
        <f t="shared" si="76"/>
        <v>50976.904306220094</v>
      </c>
      <c r="CY118" s="178">
        <f t="shared" si="76"/>
        <v>47308.604081632649</v>
      </c>
      <c r="CZ118" s="179">
        <f t="shared" si="76"/>
        <v>37961.51470588235</v>
      </c>
      <c r="DA118" s="178">
        <f t="shared" si="76"/>
        <v>25486.875</v>
      </c>
      <c r="DB118" s="179">
        <f t="shared" si="76"/>
        <v>0</v>
      </c>
      <c r="DC118" s="178">
        <f t="shared" si="76"/>
        <v>0</v>
      </c>
      <c r="DD118" s="179">
        <f t="shared" si="77"/>
        <v>73584.674157590591</v>
      </c>
      <c r="DE118" s="178">
        <f t="shared" si="77"/>
        <v>69400.753823163002</v>
      </c>
      <c r="DF118" s="177">
        <f t="shared" si="78"/>
        <v>97</v>
      </c>
      <c r="DG118" s="178">
        <f t="shared" si="78"/>
        <v>94</v>
      </c>
      <c r="DH118" s="179">
        <f t="shared" si="79"/>
        <v>130</v>
      </c>
      <c r="DI118" s="178">
        <f t="shared" si="79"/>
        <v>120</v>
      </c>
      <c r="DJ118" s="179">
        <f t="shared" si="80"/>
        <v>124</v>
      </c>
      <c r="DK118" s="178">
        <f t="shared" si="80"/>
        <v>141</v>
      </c>
      <c r="DL118" s="179">
        <f t="shared" si="81"/>
        <v>65</v>
      </c>
      <c r="DM118" s="178">
        <f t="shared" si="81"/>
        <v>76</v>
      </c>
      <c r="DN118" s="179">
        <f t="shared" si="82"/>
        <v>17</v>
      </c>
      <c r="DO118" s="178">
        <f t="shared" si="82"/>
        <v>16</v>
      </c>
      <c r="DP118" s="179">
        <f t="shared" si="83"/>
        <v>0</v>
      </c>
      <c r="DQ118" s="178">
        <f t="shared" si="83"/>
        <v>0</v>
      </c>
      <c r="DR118" s="179">
        <f t="shared" si="84"/>
        <v>433</v>
      </c>
      <c r="DS118" s="178">
        <f t="shared" si="84"/>
        <v>447</v>
      </c>
      <c r="DT118" s="177">
        <f t="shared" si="85"/>
        <v>10085580.190635452</v>
      </c>
      <c r="DU118" s="178">
        <f t="shared" si="85"/>
        <v>9378942.0618556701</v>
      </c>
      <c r="DV118" s="179">
        <f t="shared" si="85"/>
        <v>9733524.4696969707</v>
      </c>
      <c r="DW118" s="178">
        <f t="shared" si="85"/>
        <v>10730759.346049046</v>
      </c>
      <c r="DX118" s="179">
        <f t="shared" si="85"/>
        <v>8084214.7199999997</v>
      </c>
      <c r="DY118" s="178">
        <f t="shared" si="85"/>
        <v>6909191.6408450697</v>
      </c>
      <c r="DZ118" s="179">
        <f t="shared" si="85"/>
        <v>3313498.7799043059</v>
      </c>
      <c r="EA118" s="178">
        <f t="shared" si="85"/>
        <v>3595453.9102040813</v>
      </c>
      <c r="EB118" s="179">
        <f t="shared" si="85"/>
        <v>645345.75</v>
      </c>
      <c r="EC118" s="178">
        <f t="shared" si="85"/>
        <v>407790</v>
      </c>
      <c r="ED118" s="179">
        <f t="shared" si="85"/>
        <v>0</v>
      </c>
      <c r="EE118" s="178">
        <f t="shared" si="85"/>
        <v>0</v>
      </c>
      <c r="EF118" s="179">
        <f t="shared" si="85"/>
        <v>31862163.910236727</v>
      </c>
      <c r="EG118" s="178">
        <f t="shared" si="68"/>
        <v>31022136.958953861</v>
      </c>
    </row>
    <row r="119" spans="1:137">
      <c r="A119" s="56" t="s">
        <v>213</v>
      </c>
      <c r="B119" s="55" t="s">
        <v>222</v>
      </c>
      <c r="C119" s="49"/>
      <c r="D119" s="53">
        <v>138354</v>
      </c>
      <c r="E119" s="53">
        <v>3</v>
      </c>
      <c r="F119" s="63"/>
      <c r="G119" s="185">
        <v>68</v>
      </c>
      <c r="H119" s="63">
        <v>65</v>
      </c>
      <c r="I119" s="185"/>
      <c r="J119" s="63"/>
      <c r="K119" s="185"/>
      <c r="L119" s="63"/>
      <c r="M119" s="185">
        <v>12</v>
      </c>
      <c r="N119" s="48">
        <v>15</v>
      </c>
      <c r="O119" s="63"/>
      <c r="P119" s="185">
        <v>59</v>
      </c>
      <c r="Q119" s="48">
        <v>55</v>
      </c>
      <c r="R119" s="185"/>
      <c r="S119" s="63"/>
      <c r="T119" s="185"/>
      <c r="U119" s="63"/>
      <c r="V119" s="185">
        <v>6</v>
      </c>
      <c r="W119" s="48">
        <v>7</v>
      </c>
      <c r="X119" s="63"/>
      <c r="Y119" s="185">
        <v>101</v>
      </c>
      <c r="Z119" s="48">
        <v>107</v>
      </c>
      <c r="AA119" s="185"/>
      <c r="AB119" s="63"/>
      <c r="AC119" s="185"/>
      <c r="AD119" s="63"/>
      <c r="AE119" s="185">
        <v>2</v>
      </c>
      <c r="AF119" s="63">
        <v>2</v>
      </c>
      <c r="AG119" s="63"/>
      <c r="AH119" s="185">
        <v>33</v>
      </c>
      <c r="AI119" s="48">
        <v>47</v>
      </c>
      <c r="AJ119" s="185"/>
      <c r="AK119" s="63"/>
      <c r="AL119" s="185"/>
      <c r="AM119" s="63"/>
      <c r="AN119" s="185">
        <v>10</v>
      </c>
      <c r="AO119" s="48">
        <v>11</v>
      </c>
      <c r="AP119" s="63"/>
      <c r="AQ119" s="185">
        <v>0</v>
      </c>
      <c r="AR119" s="63">
        <v>0</v>
      </c>
      <c r="AS119" s="185"/>
      <c r="AT119" s="63"/>
      <c r="AU119" s="185"/>
      <c r="AV119" s="63"/>
      <c r="AW119" s="185">
        <v>5</v>
      </c>
      <c r="AX119" s="48">
        <v>7</v>
      </c>
      <c r="AY119" s="63"/>
      <c r="AZ119" s="185"/>
      <c r="BA119" s="63"/>
      <c r="BB119" s="185"/>
      <c r="BC119" s="63"/>
      <c r="BD119" s="185"/>
      <c r="BE119" s="63"/>
      <c r="BF119" s="185"/>
      <c r="BG119" s="62"/>
      <c r="BH119" s="188">
        <v>7737572</v>
      </c>
      <c r="BI119" s="63">
        <v>7455673.9090882903</v>
      </c>
      <c r="BJ119" s="185">
        <v>4871714</v>
      </c>
      <c r="BK119" s="63">
        <v>4686786.9999984996</v>
      </c>
      <c r="BL119" s="185">
        <v>6766055</v>
      </c>
      <c r="BM119" s="48">
        <v>7375698.9999997001</v>
      </c>
      <c r="BN119" s="185">
        <v>2630089</v>
      </c>
      <c r="BO119" s="48">
        <v>3229545.1818166701</v>
      </c>
      <c r="BP119" s="185">
        <v>1910937</v>
      </c>
      <c r="BQ119" s="63">
        <v>1960881.5454538499</v>
      </c>
      <c r="BR119" s="185"/>
      <c r="BS119" s="61"/>
      <c r="BT119" s="177">
        <f t="shared" si="69"/>
        <v>756</v>
      </c>
      <c r="BU119" s="178">
        <f t="shared" si="69"/>
        <v>765</v>
      </c>
      <c r="BV119" s="179">
        <f t="shared" si="70"/>
        <v>603</v>
      </c>
      <c r="BW119" s="178">
        <f t="shared" si="70"/>
        <v>579</v>
      </c>
      <c r="BX119" s="179">
        <f t="shared" si="71"/>
        <v>933</v>
      </c>
      <c r="BY119" s="178">
        <f t="shared" si="71"/>
        <v>987</v>
      </c>
      <c r="BZ119" s="179">
        <f t="shared" si="72"/>
        <v>417</v>
      </c>
      <c r="CA119" s="178">
        <f t="shared" si="72"/>
        <v>555</v>
      </c>
      <c r="CB119" s="179">
        <f t="shared" si="73"/>
        <v>60</v>
      </c>
      <c r="CC119" s="178">
        <f t="shared" si="73"/>
        <v>84</v>
      </c>
      <c r="CD119" s="179">
        <f t="shared" si="74"/>
        <v>0</v>
      </c>
      <c r="CE119" s="178">
        <f t="shared" si="74"/>
        <v>0</v>
      </c>
      <c r="CF119" s="177">
        <f t="shared" si="92"/>
        <v>10234.883597883598</v>
      </c>
      <c r="CG119" s="178">
        <f t="shared" si="16"/>
        <v>9745.9789661284849</v>
      </c>
      <c r="CH119" s="179">
        <f t="shared" si="93"/>
        <v>8079.1276948590385</v>
      </c>
      <c r="CI119" s="178">
        <f t="shared" si="18"/>
        <v>8094.6234887711562</v>
      </c>
      <c r="CJ119" s="179">
        <f t="shared" si="75"/>
        <v>7251.9346195069666</v>
      </c>
      <c r="CK119" s="178">
        <f t="shared" si="20"/>
        <v>7472.8459979733534</v>
      </c>
      <c r="CL119" s="179">
        <f t="shared" si="75"/>
        <v>6307.1678657074344</v>
      </c>
      <c r="CM119" s="178">
        <f t="shared" si="75"/>
        <v>5819.0003275976042</v>
      </c>
      <c r="CN119" s="179">
        <f t="shared" si="75"/>
        <v>31848.95</v>
      </c>
      <c r="CO119" s="178">
        <f t="shared" si="75"/>
        <v>23343.827922069642</v>
      </c>
      <c r="CP119" s="179">
        <f t="shared" si="75"/>
        <v>0</v>
      </c>
      <c r="CQ119" s="178">
        <f t="shared" si="75"/>
        <v>0</v>
      </c>
      <c r="CR119" s="177">
        <f t="shared" si="76"/>
        <v>92113.952380952382</v>
      </c>
      <c r="CS119" s="178">
        <f t="shared" si="76"/>
        <v>87713.810695156368</v>
      </c>
      <c r="CT119" s="179">
        <f t="shared" si="76"/>
        <v>72712.149253731346</v>
      </c>
      <c r="CU119" s="178">
        <f t="shared" si="76"/>
        <v>72851.611398940411</v>
      </c>
      <c r="CV119" s="179">
        <f t="shared" si="76"/>
        <v>65267.411575562699</v>
      </c>
      <c r="CW119" s="178">
        <f t="shared" si="76"/>
        <v>67255.61398176018</v>
      </c>
      <c r="CX119" s="179">
        <f t="shared" si="76"/>
        <v>56764.510791366913</v>
      </c>
      <c r="CY119" s="178">
        <f t="shared" si="76"/>
        <v>52371.002948378438</v>
      </c>
      <c r="CZ119" s="179">
        <f t="shared" si="76"/>
        <v>286640.55</v>
      </c>
      <c r="DA119" s="178">
        <f t="shared" si="76"/>
        <v>210094.45129862678</v>
      </c>
      <c r="DB119" s="179">
        <f t="shared" si="76"/>
        <v>0</v>
      </c>
      <c r="DC119" s="178">
        <f t="shared" si="76"/>
        <v>0</v>
      </c>
      <c r="DD119" s="179">
        <f t="shared" si="77"/>
        <v>76662.249994190744</v>
      </c>
      <c r="DE119" s="178">
        <f t="shared" si="77"/>
        <v>73965.019039414605</v>
      </c>
      <c r="DF119" s="177">
        <f t="shared" si="78"/>
        <v>80</v>
      </c>
      <c r="DG119" s="178">
        <f t="shared" si="78"/>
        <v>80</v>
      </c>
      <c r="DH119" s="179">
        <f t="shared" si="79"/>
        <v>65</v>
      </c>
      <c r="DI119" s="178">
        <f t="shared" si="79"/>
        <v>62</v>
      </c>
      <c r="DJ119" s="179">
        <f t="shared" si="80"/>
        <v>103</v>
      </c>
      <c r="DK119" s="178">
        <f t="shared" si="80"/>
        <v>109</v>
      </c>
      <c r="DL119" s="179">
        <f t="shared" si="81"/>
        <v>43</v>
      </c>
      <c r="DM119" s="178">
        <f t="shared" si="81"/>
        <v>58</v>
      </c>
      <c r="DN119" s="179">
        <f t="shared" si="82"/>
        <v>5</v>
      </c>
      <c r="DO119" s="178">
        <f t="shared" si="82"/>
        <v>7</v>
      </c>
      <c r="DP119" s="179">
        <f t="shared" si="83"/>
        <v>0</v>
      </c>
      <c r="DQ119" s="178">
        <f t="shared" si="83"/>
        <v>0</v>
      </c>
      <c r="DR119" s="179">
        <f t="shared" si="84"/>
        <v>296</v>
      </c>
      <c r="DS119" s="178">
        <f t="shared" si="84"/>
        <v>316</v>
      </c>
      <c r="DT119" s="177">
        <f t="shared" si="85"/>
        <v>7369116.1904761903</v>
      </c>
      <c r="DU119" s="178">
        <f t="shared" si="85"/>
        <v>7017104.855612509</v>
      </c>
      <c r="DV119" s="179">
        <f t="shared" si="85"/>
        <v>4726289.7014925377</v>
      </c>
      <c r="DW119" s="178">
        <f t="shared" si="85"/>
        <v>4516799.9067343054</v>
      </c>
      <c r="DX119" s="179">
        <f t="shared" si="85"/>
        <v>6722543.3922829581</v>
      </c>
      <c r="DY119" s="178">
        <f t="shared" si="85"/>
        <v>7330861.92401186</v>
      </c>
      <c r="DZ119" s="179">
        <f t="shared" si="85"/>
        <v>2440873.9640287771</v>
      </c>
      <c r="EA119" s="178">
        <f t="shared" si="85"/>
        <v>3037518.1710059494</v>
      </c>
      <c r="EB119" s="179">
        <f t="shared" si="85"/>
        <v>1433202.75</v>
      </c>
      <c r="EC119" s="178">
        <f t="shared" si="85"/>
        <v>1470661.1590903874</v>
      </c>
      <c r="ED119" s="179">
        <f t="shared" si="85"/>
        <v>0</v>
      </c>
      <c r="EE119" s="178">
        <f t="shared" si="85"/>
        <v>0</v>
      </c>
      <c r="EF119" s="179">
        <f t="shared" si="85"/>
        <v>22692025.998280462</v>
      </c>
      <c r="EG119" s="178">
        <f t="shared" si="68"/>
        <v>23372946.016455013</v>
      </c>
    </row>
    <row r="120" spans="1:137">
      <c r="A120" s="56" t="s">
        <v>213</v>
      </c>
      <c r="B120" s="55" t="s">
        <v>223</v>
      </c>
      <c r="C120" s="49"/>
      <c r="D120" s="53">
        <v>433660</v>
      </c>
      <c r="E120" s="53">
        <v>4</v>
      </c>
      <c r="F120" s="63"/>
      <c r="G120" s="185">
        <v>53</v>
      </c>
      <c r="H120" s="63">
        <v>52</v>
      </c>
      <c r="I120" s="185"/>
      <c r="J120" s="63"/>
      <c r="K120" s="185"/>
      <c r="L120" s="63"/>
      <c r="M120" s="185">
        <v>18</v>
      </c>
      <c r="N120" s="48">
        <v>19</v>
      </c>
      <c r="O120" s="63"/>
      <c r="P120" s="185">
        <v>90</v>
      </c>
      <c r="Q120" s="63">
        <v>91</v>
      </c>
      <c r="R120" s="185"/>
      <c r="S120" s="63"/>
      <c r="T120" s="185"/>
      <c r="U120" s="63"/>
      <c r="V120" s="185">
        <v>24</v>
      </c>
      <c r="W120" s="48">
        <v>29</v>
      </c>
      <c r="X120" s="63"/>
      <c r="Y120" s="185">
        <v>123</v>
      </c>
      <c r="Z120" s="63">
        <v>117</v>
      </c>
      <c r="AA120" s="185"/>
      <c r="AB120" s="63"/>
      <c r="AC120" s="185"/>
      <c r="AD120" s="63"/>
      <c r="AE120" s="185">
        <v>32</v>
      </c>
      <c r="AF120" s="48">
        <v>37</v>
      </c>
      <c r="AG120" s="63"/>
      <c r="AH120" s="185">
        <v>92</v>
      </c>
      <c r="AI120" s="63">
        <v>93</v>
      </c>
      <c r="AJ120" s="185"/>
      <c r="AK120" s="63"/>
      <c r="AL120" s="185"/>
      <c r="AM120" s="63"/>
      <c r="AN120" s="185">
        <v>24</v>
      </c>
      <c r="AO120" s="63">
        <v>24</v>
      </c>
      <c r="AP120" s="63"/>
      <c r="AQ120" s="185">
        <v>0</v>
      </c>
      <c r="AR120" s="48">
        <v>1</v>
      </c>
      <c r="AS120" s="185"/>
      <c r="AT120" s="63"/>
      <c r="AU120" s="185"/>
      <c r="AV120" s="63"/>
      <c r="AW120" s="185">
        <v>0</v>
      </c>
      <c r="AX120" s="48">
        <v>0</v>
      </c>
      <c r="AY120" s="63"/>
      <c r="AZ120" s="185"/>
      <c r="BA120" s="63"/>
      <c r="BB120" s="185"/>
      <c r="BC120" s="63"/>
      <c r="BD120" s="185"/>
      <c r="BE120" s="63"/>
      <c r="BF120" s="185"/>
      <c r="BG120" s="62"/>
      <c r="BH120" s="188">
        <v>7515610.7998949997</v>
      </c>
      <c r="BI120" s="63">
        <v>7616511.7520289999</v>
      </c>
      <c r="BJ120" s="185">
        <v>9022424.7278409991</v>
      </c>
      <c r="BK120" s="48">
        <v>9639043.2010929994</v>
      </c>
      <c r="BL120" s="185">
        <v>10463328.330661001</v>
      </c>
      <c r="BM120" s="63">
        <v>10575622.160567001</v>
      </c>
      <c r="BN120" s="185">
        <v>5736150.6991090002</v>
      </c>
      <c r="BO120" s="63">
        <v>5890254.3686229996</v>
      </c>
      <c r="BP120" s="185">
        <v>0</v>
      </c>
      <c r="BQ120" s="48">
        <v>46500</v>
      </c>
      <c r="BR120" s="185"/>
      <c r="BS120" s="61"/>
      <c r="BT120" s="177">
        <f t="shared" si="69"/>
        <v>693</v>
      </c>
      <c r="BU120" s="178">
        <f t="shared" si="69"/>
        <v>696</v>
      </c>
      <c r="BV120" s="179">
        <f t="shared" si="70"/>
        <v>1098</v>
      </c>
      <c r="BW120" s="178">
        <f t="shared" si="70"/>
        <v>1167</v>
      </c>
      <c r="BX120" s="179">
        <f t="shared" si="71"/>
        <v>1491</v>
      </c>
      <c r="BY120" s="178">
        <f t="shared" si="71"/>
        <v>1497</v>
      </c>
      <c r="BZ120" s="179">
        <f t="shared" si="72"/>
        <v>1116</v>
      </c>
      <c r="CA120" s="178">
        <f t="shared" si="72"/>
        <v>1125</v>
      </c>
      <c r="CB120" s="179">
        <f t="shared" si="73"/>
        <v>0</v>
      </c>
      <c r="CC120" s="178">
        <f t="shared" si="73"/>
        <v>9</v>
      </c>
      <c r="CD120" s="179">
        <f t="shared" si="74"/>
        <v>0</v>
      </c>
      <c r="CE120" s="178">
        <f t="shared" si="74"/>
        <v>0</v>
      </c>
      <c r="CF120" s="177">
        <f t="shared" si="92"/>
        <v>10845.037229285714</v>
      </c>
      <c r="CG120" s="178">
        <f t="shared" si="16"/>
        <v>10943.264011535919</v>
      </c>
      <c r="CH120" s="179">
        <f t="shared" si="93"/>
        <v>8217.1445608752274</v>
      </c>
      <c r="CI120" s="178">
        <f t="shared" si="18"/>
        <v>8259.6771217592104</v>
      </c>
      <c r="CJ120" s="179">
        <f t="shared" si="75"/>
        <v>7017.6581694574115</v>
      </c>
      <c r="CK120" s="178">
        <f t="shared" si="20"/>
        <v>7064.543861434202</v>
      </c>
      <c r="CL120" s="179">
        <f t="shared" si="75"/>
        <v>5139.9199812804663</v>
      </c>
      <c r="CM120" s="178">
        <f t="shared" si="75"/>
        <v>5235.7816609982219</v>
      </c>
      <c r="CN120" s="179">
        <f t="shared" si="75"/>
        <v>0</v>
      </c>
      <c r="CO120" s="178">
        <f t="shared" si="75"/>
        <v>5166.666666666667</v>
      </c>
      <c r="CP120" s="179">
        <f t="shared" si="75"/>
        <v>0</v>
      </c>
      <c r="CQ120" s="178">
        <f t="shared" si="75"/>
        <v>0</v>
      </c>
      <c r="CR120" s="177">
        <f t="shared" si="76"/>
        <v>97605.335063571431</v>
      </c>
      <c r="CS120" s="178">
        <f t="shared" si="76"/>
        <v>98489.376103823277</v>
      </c>
      <c r="CT120" s="179">
        <f t="shared" si="76"/>
        <v>73954.301047877045</v>
      </c>
      <c r="CU120" s="178">
        <f t="shared" si="76"/>
        <v>74337.094095832901</v>
      </c>
      <c r="CV120" s="179">
        <f t="shared" si="76"/>
        <v>63158.923525116705</v>
      </c>
      <c r="CW120" s="178">
        <f t="shared" si="76"/>
        <v>63580.894752907814</v>
      </c>
      <c r="CX120" s="179">
        <f t="shared" si="76"/>
        <v>46259.279831524196</v>
      </c>
      <c r="CY120" s="178">
        <f t="shared" si="76"/>
        <v>47122.034948984001</v>
      </c>
      <c r="CZ120" s="179">
        <f t="shared" si="76"/>
        <v>0</v>
      </c>
      <c r="DA120" s="178">
        <f t="shared" si="76"/>
        <v>46500</v>
      </c>
      <c r="DB120" s="179">
        <f t="shared" si="76"/>
        <v>0</v>
      </c>
      <c r="DC120" s="178">
        <f t="shared" si="76"/>
        <v>0</v>
      </c>
      <c r="DD120" s="179">
        <f t="shared" si="77"/>
        <v>66922.10244697686</v>
      </c>
      <c r="DE120" s="178">
        <f t="shared" si="77"/>
        <v>67525.772950000726</v>
      </c>
      <c r="DF120" s="177">
        <f t="shared" si="78"/>
        <v>71</v>
      </c>
      <c r="DG120" s="178">
        <f t="shared" si="78"/>
        <v>71</v>
      </c>
      <c r="DH120" s="179">
        <f t="shared" si="79"/>
        <v>114</v>
      </c>
      <c r="DI120" s="178">
        <f t="shared" si="79"/>
        <v>120</v>
      </c>
      <c r="DJ120" s="179">
        <f t="shared" si="80"/>
        <v>155</v>
      </c>
      <c r="DK120" s="178">
        <f t="shared" si="80"/>
        <v>154</v>
      </c>
      <c r="DL120" s="179">
        <f t="shared" si="81"/>
        <v>116</v>
      </c>
      <c r="DM120" s="178">
        <f t="shared" si="81"/>
        <v>117</v>
      </c>
      <c r="DN120" s="179">
        <f t="shared" si="82"/>
        <v>0</v>
      </c>
      <c r="DO120" s="178">
        <f t="shared" si="82"/>
        <v>1</v>
      </c>
      <c r="DP120" s="179">
        <f t="shared" si="83"/>
        <v>0</v>
      </c>
      <c r="DQ120" s="178">
        <f t="shared" si="83"/>
        <v>0</v>
      </c>
      <c r="DR120" s="179">
        <f t="shared" si="84"/>
        <v>456</v>
      </c>
      <c r="DS120" s="178">
        <f t="shared" si="84"/>
        <v>463</v>
      </c>
      <c r="DT120" s="177">
        <f t="shared" si="85"/>
        <v>6929978.7895135712</v>
      </c>
      <c r="DU120" s="178">
        <f t="shared" si="85"/>
        <v>6992745.7033714531</v>
      </c>
      <c r="DV120" s="179">
        <f t="shared" si="85"/>
        <v>8430790.3194579836</v>
      </c>
      <c r="DW120" s="178">
        <f t="shared" si="85"/>
        <v>8920451.2914999481</v>
      </c>
      <c r="DX120" s="179">
        <f t="shared" si="85"/>
        <v>9789633.1463930886</v>
      </c>
      <c r="DY120" s="178">
        <f t="shared" si="85"/>
        <v>9791457.7919478025</v>
      </c>
      <c r="DZ120" s="179">
        <f t="shared" si="85"/>
        <v>5366076.4604568072</v>
      </c>
      <c r="EA120" s="178">
        <f t="shared" si="85"/>
        <v>5513278.0890311282</v>
      </c>
      <c r="EB120" s="179">
        <f t="shared" si="85"/>
        <v>0</v>
      </c>
      <c r="EC120" s="178">
        <f t="shared" si="85"/>
        <v>46500</v>
      </c>
      <c r="ED120" s="179">
        <f t="shared" si="85"/>
        <v>0</v>
      </c>
      <c r="EE120" s="178">
        <f t="shared" si="85"/>
        <v>0</v>
      </c>
      <c r="EF120" s="179">
        <f t="shared" si="85"/>
        <v>30516478.715821449</v>
      </c>
      <c r="EG120" s="178">
        <f t="shared" si="68"/>
        <v>31264432.875850335</v>
      </c>
    </row>
    <row r="121" spans="1:137">
      <c r="A121" s="56" t="s">
        <v>213</v>
      </c>
      <c r="B121" s="55" t="s">
        <v>224</v>
      </c>
      <c r="C121" s="49"/>
      <c r="D121" s="53">
        <v>262129</v>
      </c>
      <c r="E121" s="53">
        <v>6</v>
      </c>
      <c r="F121" s="63"/>
      <c r="G121" s="185">
        <v>33</v>
      </c>
      <c r="H121" s="48">
        <v>30</v>
      </c>
      <c r="I121" s="185"/>
      <c r="J121" s="63"/>
      <c r="K121" s="185"/>
      <c r="L121" s="63"/>
      <c r="M121" s="185">
        <v>0</v>
      </c>
      <c r="N121" s="63">
        <v>0</v>
      </c>
      <c r="O121" s="63"/>
      <c r="P121" s="185">
        <v>22</v>
      </c>
      <c r="Q121" s="63">
        <v>22</v>
      </c>
      <c r="R121" s="185"/>
      <c r="S121" s="63"/>
      <c r="T121" s="185"/>
      <c r="U121" s="63"/>
      <c r="V121" s="185">
        <v>0</v>
      </c>
      <c r="W121" s="63">
        <v>0</v>
      </c>
      <c r="X121" s="63"/>
      <c r="Y121" s="185">
        <v>22</v>
      </c>
      <c r="Z121" s="63">
        <v>23</v>
      </c>
      <c r="AA121" s="185"/>
      <c r="AB121" s="63"/>
      <c r="AC121" s="185"/>
      <c r="AD121" s="63"/>
      <c r="AE121" s="185">
        <v>0</v>
      </c>
      <c r="AF121" s="63">
        <v>0</v>
      </c>
      <c r="AG121" s="63"/>
      <c r="AH121" s="185">
        <v>21</v>
      </c>
      <c r="AI121" s="48">
        <v>1</v>
      </c>
      <c r="AJ121" s="185"/>
      <c r="AK121" s="63"/>
      <c r="AL121" s="185"/>
      <c r="AM121" s="63"/>
      <c r="AN121" s="185">
        <v>0</v>
      </c>
      <c r="AO121" s="63">
        <v>0</v>
      </c>
      <c r="AP121" s="63"/>
      <c r="AQ121" s="185">
        <v>1</v>
      </c>
      <c r="AR121" s="48">
        <v>0</v>
      </c>
      <c r="AS121" s="185"/>
      <c r="AT121" s="63"/>
      <c r="AU121" s="185"/>
      <c r="AV121" s="63"/>
      <c r="AW121" s="185">
        <v>0</v>
      </c>
      <c r="AX121" s="63">
        <v>0</v>
      </c>
      <c r="AY121" s="63"/>
      <c r="AZ121" s="185"/>
      <c r="BA121" s="63"/>
      <c r="BB121" s="185"/>
      <c r="BC121" s="63"/>
      <c r="BD121" s="185"/>
      <c r="BE121" s="63"/>
      <c r="BF121" s="185"/>
      <c r="BG121" s="62"/>
      <c r="BH121" s="188">
        <v>2904811.18</v>
      </c>
      <c r="BI121" s="48">
        <v>2656608.7599999998</v>
      </c>
      <c r="BJ121" s="185">
        <v>1541096.4</v>
      </c>
      <c r="BK121" s="63">
        <v>1553616.93</v>
      </c>
      <c r="BL121" s="185">
        <v>1281834.8999999999</v>
      </c>
      <c r="BM121" s="48">
        <v>1418171.9</v>
      </c>
      <c r="BN121" s="185">
        <v>44856.46</v>
      </c>
      <c r="BO121" s="63">
        <v>44956.46</v>
      </c>
      <c r="BP121" s="185">
        <v>0</v>
      </c>
      <c r="BQ121" s="63">
        <v>0</v>
      </c>
      <c r="BR121" s="185"/>
      <c r="BS121" s="61"/>
      <c r="BT121" s="177">
        <f t="shared" si="69"/>
        <v>297</v>
      </c>
      <c r="BU121" s="178">
        <f t="shared" si="69"/>
        <v>270</v>
      </c>
      <c r="BV121" s="179">
        <f t="shared" si="70"/>
        <v>198</v>
      </c>
      <c r="BW121" s="178">
        <f t="shared" si="70"/>
        <v>198</v>
      </c>
      <c r="BX121" s="179">
        <f t="shared" si="71"/>
        <v>198</v>
      </c>
      <c r="BY121" s="178">
        <f t="shared" si="71"/>
        <v>207</v>
      </c>
      <c r="BZ121" s="179">
        <f t="shared" si="72"/>
        <v>189</v>
      </c>
      <c r="CA121" s="178">
        <f t="shared" si="72"/>
        <v>9</v>
      </c>
      <c r="CB121" s="179">
        <f t="shared" si="73"/>
        <v>9</v>
      </c>
      <c r="CC121" s="178">
        <f t="shared" si="73"/>
        <v>0</v>
      </c>
      <c r="CD121" s="179">
        <f t="shared" si="74"/>
        <v>0</v>
      </c>
      <c r="CE121" s="178">
        <f t="shared" si="74"/>
        <v>0</v>
      </c>
      <c r="CF121" s="177">
        <f t="shared" si="92"/>
        <v>9780.5090235690241</v>
      </c>
      <c r="CG121" s="178">
        <f t="shared" si="16"/>
        <v>9839.2917037037023</v>
      </c>
      <c r="CH121" s="179">
        <f t="shared" si="93"/>
        <v>7783.3151515151512</v>
      </c>
      <c r="CI121" s="178">
        <f t="shared" si="18"/>
        <v>7846.5501515151509</v>
      </c>
      <c r="CJ121" s="179">
        <f t="shared" si="75"/>
        <v>6473.9136363636362</v>
      </c>
      <c r="CK121" s="178">
        <f t="shared" si="20"/>
        <v>6851.0719806763282</v>
      </c>
      <c r="CL121" s="179">
        <f t="shared" si="75"/>
        <v>237.3357671957672</v>
      </c>
      <c r="CM121" s="178">
        <f t="shared" si="75"/>
        <v>4995.1622222222222</v>
      </c>
      <c r="CN121" s="179">
        <f t="shared" si="75"/>
        <v>0</v>
      </c>
      <c r="CO121" s="178">
        <f t="shared" si="75"/>
        <v>0</v>
      </c>
      <c r="CP121" s="179">
        <f t="shared" si="75"/>
        <v>0</v>
      </c>
      <c r="CQ121" s="178">
        <f t="shared" si="75"/>
        <v>0</v>
      </c>
      <c r="CR121" s="177">
        <f t="shared" si="76"/>
        <v>88024.581212121222</v>
      </c>
      <c r="CS121" s="178">
        <f t="shared" si="76"/>
        <v>88553.625333333315</v>
      </c>
      <c r="CT121" s="179">
        <f t="shared" si="76"/>
        <v>70049.836363636365</v>
      </c>
      <c r="CU121" s="178">
        <f t="shared" si="76"/>
        <v>70618.951363636355</v>
      </c>
      <c r="CV121" s="179">
        <f t="shared" si="76"/>
        <v>58265.222727272725</v>
      </c>
      <c r="CW121" s="178">
        <f t="shared" si="76"/>
        <v>61659.647826086955</v>
      </c>
      <c r="CX121" s="179">
        <f t="shared" si="76"/>
        <v>2136.0219047619048</v>
      </c>
      <c r="CY121" s="178">
        <f t="shared" si="76"/>
        <v>44956.46</v>
      </c>
      <c r="CZ121" s="179">
        <f t="shared" si="76"/>
        <v>0</v>
      </c>
      <c r="DA121" s="178">
        <f t="shared" si="76"/>
        <v>0</v>
      </c>
      <c r="DB121" s="179">
        <f t="shared" si="76"/>
        <v>0</v>
      </c>
      <c r="DC121" s="178">
        <f t="shared" si="76"/>
        <v>0</v>
      </c>
      <c r="DD121" s="179">
        <f t="shared" si="77"/>
        <v>58309.080202020203</v>
      </c>
      <c r="DE121" s="178">
        <f t="shared" si="77"/>
        <v>74649.395394736843</v>
      </c>
      <c r="DF121" s="177">
        <f t="shared" si="78"/>
        <v>33</v>
      </c>
      <c r="DG121" s="178">
        <f t="shared" si="78"/>
        <v>30</v>
      </c>
      <c r="DH121" s="179">
        <f t="shared" si="79"/>
        <v>22</v>
      </c>
      <c r="DI121" s="178">
        <f t="shared" si="79"/>
        <v>22</v>
      </c>
      <c r="DJ121" s="179">
        <f t="shared" si="80"/>
        <v>22</v>
      </c>
      <c r="DK121" s="178">
        <f t="shared" si="80"/>
        <v>23</v>
      </c>
      <c r="DL121" s="179">
        <f t="shared" si="81"/>
        <v>21</v>
      </c>
      <c r="DM121" s="178">
        <f t="shared" si="81"/>
        <v>1</v>
      </c>
      <c r="DN121" s="179">
        <f t="shared" si="82"/>
        <v>1</v>
      </c>
      <c r="DO121" s="178">
        <f t="shared" si="82"/>
        <v>0</v>
      </c>
      <c r="DP121" s="179">
        <f t="shared" si="83"/>
        <v>0</v>
      </c>
      <c r="DQ121" s="178">
        <f t="shared" si="83"/>
        <v>0</v>
      </c>
      <c r="DR121" s="179">
        <f t="shared" si="84"/>
        <v>99</v>
      </c>
      <c r="DS121" s="178">
        <f t="shared" si="84"/>
        <v>76</v>
      </c>
      <c r="DT121" s="177">
        <f t="shared" si="85"/>
        <v>2904811.18</v>
      </c>
      <c r="DU121" s="178">
        <f t="shared" si="85"/>
        <v>2656608.7599999993</v>
      </c>
      <c r="DV121" s="179">
        <f t="shared" si="85"/>
        <v>1541096.4</v>
      </c>
      <c r="DW121" s="178">
        <f t="shared" si="85"/>
        <v>1553616.9299999997</v>
      </c>
      <c r="DX121" s="179">
        <f t="shared" si="85"/>
        <v>1281834.8999999999</v>
      </c>
      <c r="DY121" s="178">
        <f t="shared" si="85"/>
        <v>1418171.9</v>
      </c>
      <c r="DZ121" s="179">
        <f t="shared" si="85"/>
        <v>44856.46</v>
      </c>
      <c r="EA121" s="178">
        <f t="shared" si="85"/>
        <v>44956.46</v>
      </c>
      <c r="EB121" s="179">
        <f t="shared" si="85"/>
        <v>0</v>
      </c>
      <c r="EC121" s="178">
        <f t="shared" si="85"/>
        <v>0</v>
      </c>
      <c r="ED121" s="179">
        <f t="shared" si="85"/>
        <v>0</v>
      </c>
      <c r="EE121" s="178">
        <f t="shared" si="85"/>
        <v>0</v>
      </c>
      <c r="EF121" s="179">
        <f t="shared" si="85"/>
        <v>5772598.9400000004</v>
      </c>
      <c r="EG121" s="178">
        <f t="shared" si="68"/>
        <v>5673354.0499999998</v>
      </c>
    </row>
    <row r="122" spans="1:137" s="90" customFormat="1" ht="15" customHeight="1">
      <c r="A122" s="46" t="s">
        <v>225</v>
      </c>
      <c r="B122" s="45" t="s">
        <v>226</v>
      </c>
      <c r="C122" s="294"/>
      <c r="D122" s="46" t="s">
        <v>227</v>
      </c>
      <c r="E122" s="44">
        <v>1</v>
      </c>
      <c r="F122" s="43">
        <v>0</v>
      </c>
      <c r="G122" s="42"/>
      <c r="H122" s="43">
        <v>0</v>
      </c>
      <c r="I122" s="42">
        <v>238</v>
      </c>
      <c r="J122" s="41">
        <v>260</v>
      </c>
      <c r="K122" s="42"/>
      <c r="L122" s="43">
        <v>0</v>
      </c>
      <c r="M122" s="42">
        <v>17</v>
      </c>
      <c r="N122" s="41">
        <v>25</v>
      </c>
      <c r="O122" s="43">
        <v>1</v>
      </c>
      <c r="P122" s="185"/>
      <c r="Q122" s="43">
        <v>0</v>
      </c>
      <c r="R122" s="185">
        <v>314</v>
      </c>
      <c r="S122" s="41">
        <v>339</v>
      </c>
      <c r="T122" s="185"/>
      <c r="U122" s="43">
        <v>0</v>
      </c>
      <c r="V122" s="185">
        <v>13</v>
      </c>
      <c r="W122" s="41">
        <v>15</v>
      </c>
      <c r="X122" s="43">
        <v>0</v>
      </c>
      <c r="Y122" s="185"/>
      <c r="Z122" s="43">
        <v>0</v>
      </c>
      <c r="AA122" s="185">
        <v>265</v>
      </c>
      <c r="AB122" s="41">
        <v>239</v>
      </c>
      <c r="AC122" s="185"/>
      <c r="AD122" s="43">
        <v>0</v>
      </c>
      <c r="AE122" s="185">
        <v>12</v>
      </c>
      <c r="AF122" s="41">
        <v>22</v>
      </c>
      <c r="AG122" s="43">
        <v>18</v>
      </c>
      <c r="AH122" s="185"/>
      <c r="AI122" s="43">
        <v>0</v>
      </c>
      <c r="AJ122" s="185">
        <v>57</v>
      </c>
      <c r="AK122" s="41">
        <v>66</v>
      </c>
      <c r="AL122" s="185"/>
      <c r="AM122" s="43">
        <v>0</v>
      </c>
      <c r="AN122" s="185">
        <v>7</v>
      </c>
      <c r="AO122" s="41">
        <v>59</v>
      </c>
      <c r="AP122" s="43">
        <v>6</v>
      </c>
      <c r="AQ122" s="185"/>
      <c r="AR122" s="43">
        <v>0</v>
      </c>
      <c r="AS122" s="185">
        <v>185</v>
      </c>
      <c r="AT122" s="41">
        <v>206</v>
      </c>
      <c r="AU122" s="185"/>
      <c r="AV122" s="43">
        <v>0</v>
      </c>
      <c r="AW122" s="185">
        <v>7</v>
      </c>
      <c r="AX122" s="41">
        <v>55</v>
      </c>
      <c r="AY122" s="40"/>
      <c r="AZ122" s="185"/>
      <c r="BA122" s="63"/>
      <c r="BB122" s="185"/>
      <c r="BC122" s="63"/>
      <c r="BD122" s="185"/>
      <c r="BE122" s="63"/>
      <c r="BF122" s="185"/>
      <c r="BG122" s="62"/>
      <c r="BH122" s="188">
        <v>32922003</v>
      </c>
      <c r="BI122" s="39">
        <v>38684932</v>
      </c>
      <c r="BJ122" s="185">
        <v>29673457</v>
      </c>
      <c r="BK122" s="39">
        <v>32258716</v>
      </c>
      <c r="BL122" s="185">
        <v>21057097</v>
      </c>
      <c r="BM122" s="38">
        <v>20567065</v>
      </c>
      <c r="BN122" s="185">
        <v>3305303</v>
      </c>
      <c r="BO122" s="39">
        <v>7570332</v>
      </c>
      <c r="BP122" s="185">
        <v>9675601</v>
      </c>
      <c r="BQ122" s="37">
        <v>14433427</v>
      </c>
      <c r="BR122" s="185"/>
      <c r="BS122" s="61"/>
      <c r="BT122" s="177">
        <f t="shared" si="69"/>
        <v>2584</v>
      </c>
      <c r="BU122" s="178">
        <f t="shared" si="69"/>
        <v>2900</v>
      </c>
      <c r="BV122" s="179">
        <f t="shared" si="70"/>
        <v>3296</v>
      </c>
      <c r="BW122" s="178">
        <f t="shared" si="70"/>
        <v>3570</v>
      </c>
      <c r="BX122" s="179">
        <f t="shared" si="71"/>
        <v>2794</v>
      </c>
      <c r="BY122" s="178">
        <f t="shared" si="71"/>
        <v>2654</v>
      </c>
      <c r="BZ122" s="179">
        <f t="shared" si="72"/>
        <v>654</v>
      </c>
      <c r="CA122" s="178">
        <f t="shared" si="72"/>
        <v>1368</v>
      </c>
      <c r="CB122" s="179">
        <f t="shared" si="73"/>
        <v>1934</v>
      </c>
      <c r="CC122" s="178">
        <f t="shared" si="73"/>
        <v>2720</v>
      </c>
      <c r="CD122" s="179">
        <f t="shared" si="74"/>
        <v>0</v>
      </c>
      <c r="CE122" s="178">
        <f t="shared" si="74"/>
        <v>0</v>
      </c>
      <c r="CF122" s="177">
        <f t="shared" si="92"/>
        <v>12740.713235294117</v>
      </c>
      <c r="CG122" s="178">
        <f t="shared" si="16"/>
        <v>13339.631724137931</v>
      </c>
      <c r="CH122" s="179">
        <f t="shared" si="93"/>
        <v>9002.8692354368941</v>
      </c>
      <c r="CI122" s="178">
        <f t="shared" si="18"/>
        <v>9036.0549019607843</v>
      </c>
      <c r="CJ122" s="179">
        <f t="shared" si="75"/>
        <v>7536.5415175375801</v>
      </c>
      <c r="CK122" s="178">
        <f t="shared" si="20"/>
        <v>7749.4593067068572</v>
      </c>
      <c r="CL122" s="179">
        <f t="shared" si="75"/>
        <v>5053.9801223241593</v>
      </c>
      <c r="CM122" s="178">
        <f t="shared" si="75"/>
        <v>5533.8684210526317</v>
      </c>
      <c r="CN122" s="179">
        <f t="shared" si="75"/>
        <v>5002.8960703205794</v>
      </c>
      <c r="CO122" s="178">
        <f t="shared" si="75"/>
        <v>5306.4069852941175</v>
      </c>
      <c r="CP122" s="179">
        <f t="shared" si="75"/>
        <v>0</v>
      </c>
      <c r="CQ122" s="178">
        <f t="shared" si="75"/>
        <v>0</v>
      </c>
      <c r="CR122" s="177">
        <f t="shared" si="76"/>
        <v>114666.41911764705</v>
      </c>
      <c r="CS122" s="178">
        <f t="shared" si="76"/>
        <v>120056.68551724138</v>
      </c>
      <c r="CT122" s="179">
        <f t="shared" si="76"/>
        <v>81025.82311893205</v>
      </c>
      <c r="CU122" s="178">
        <f t="shared" si="76"/>
        <v>81324.49411764706</v>
      </c>
      <c r="CV122" s="179">
        <f t="shared" si="76"/>
        <v>67828.873657838223</v>
      </c>
      <c r="CW122" s="178">
        <f t="shared" si="76"/>
        <v>69745.133760361714</v>
      </c>
      <c r="CX122" s="179">
        <f t="shared" si="76"/>
        <v>45485.821100917434</v>
      </c>
      <c r="CY122" s="178">
        <f t="shared" si="76"/>
        <v>49804.815789473687</v>
      </c>
      <c r="CZ122" s="179">
        <f t="shared" si="76"/>
        <v>45026.064632885216</v>
      </c>
      <c r="DA122" s="178">
        <f t="shared" si="76"/>
        <v>47757.662867647057</v>
      </c>
      <c r="DB122" s="179">
        <f t="shared" si="76"/>
        <v>0</v>
      </c>
      <c r="DC122" s="178">
        <f t="shared" si="76"/>
        <v>0</v>
      </c>
      <c r="DD122" s="179">
        <f t="shared" si="77"/>
        <v>77201.861881690274</v>
      </c>
      <c r="DE122" s="178">
        <f t="shared" si="77"/>
        <v>77681.849287445846</v>
      </c>
      <c r="DF122" s="177">
        <f t="shared" si="78"/>
        <v>255</v>
      </c>
      <c r="DG122" s="178">
        <f t="shared" si="78"/>
        <v>285</v>
      </c>
      <c r="DH122" s="179">
        <f t="shared" si="79"/>
        <v>327</v>
      </c>
      <c r="DI122" s="178">
        <f t="shared" si="79"/>
        <v>354</v>
      </c>
      <c r="DJ122" s="179">
        <f t="shared" si="80"/>
        <v>277</v>
      </c>
      <c r="DK122" s="178">
        <f t="shared" si="80"/>
        <v>261</v>
      </c>
      <c r="DL122" s="179">
        <f t="shared" si="81"/>
        <v>64</v>
      </c>
      <c r="DM122" s="178">
        <f t="shared" si="81"/>
        <v>125</v>
      </c>
      <c r="DN122" s="179">
        <f t="shared" si="82"/>
        <v>192</v>
      </c>
      <c r="DO122" s="178">
        <f t="shared" si="82"/>
        <v>261</v>
      </c>
      <c r="DP122" s="179">
        <f t="shared" si="83"/>
        <v>0</v>
      </c>
      <c r="DQ122" s="178">
        <f t="shared" si="83"/>
        <v>0</v>
      </c>
      <c r="DR122" s="179">
        <f t="shared" si="84"/>
        <v>1115</v>
      </c>
      <c r="DS122" s="178">
        <f t="shared" si="84"/>
        <v>1286</v>
      </c>
      <c r="DT122" s="177">
        <f t="shared" si="85"/>
        <v>29239936.874999996</v>
      </c>
      <c r="DU122" s="178">
        <f t="shared" si="85"/>
        <v>34216155.372413792</v>
      </c>
      <c r="DV122" s="179">
        <f t="shared" si="85"/>
        <v>26495444.159890782</v>
      </c>
      <c r="DW122" s="178">
        <f t="shared" si="85"/>
        <v>28788870.91764706</v>
      </c>
      <c r="DX122" s="179">
        <f t="shared" si="85"/>
        <v>18788598.003221188</v>
      </c>
      <c r="DY122" s="178">
        <f t="shared" si="85"/>
        <v>18203479.911454406</v>
      </c>
      <c r="DZ122" s="179">
        <f t="shared" si="85"/>
        <v>2911092.5504587158</v>
      </c>
      <c r="EA122" s="178">
        <f t="shared" si="85"/>
        <v>6225601.9736842113</v>
      </c>
      <c r="EB122" s="179">
        <f t="shared" si="85"/>
        <v>8645004.4095139615</v>
      </c>
      <c r="EC122" s="178">
        <f t="shared" si="85"/>
        <v>12464750.008455882</v>
      </c>
      <c r="ED122" s="179">
        <f t="shared" si="85"/>
        <v>0</v>
      </c>
      <c r="EE122" s="178">
        <f t="shared" si="85"/>
        <v>0</v>
      </c>
      <c r="EF122" s="179">
        <f t="shared" si="85"/>
        <v>86080075.998084649</v>
      </c>
      <c r="EG122" s="178">
        <f t="shared" si="68"/>
        <v>99898858.183655351</v>
      </c>
    </row>
    <row r="123" spans="1:137" s="90" customFormat="1" ht="15" customHeight="1">
      <c r="A123" s="46" t="s">
        <v>225</v>
      </c>
      <c r="B123" s="45" t="s">
        <v>228</v>
      </c>
      <c r="C123" s="294"/>
      <c r="D123" s="46" t="s">
        <v>229</v>
      </c>
      <c r="E123" s="44">
        <v>1</v>
      </c>
      <c r="F123" s="43">
        <v>0</v>
      </c>
      <c r="G123" s="42">
        <v>518</v>
      </c>
      <c r="H123" s="43">
        <v>532</v>
      </c>
      <c r="I123" s="42"/>
      <c r="J123" s="43">
        <v>0</v>
      </c>
      <c r="K123" s="42"/>
      <c r="L123" s="43">
        <v>0</v>
      </c>
      <c r="M123" s="42">
        <v>197</v>
      </c>
      <c r="N123" s="43">
        <v>199</v>
      </c>
      <c r="O123" s="43">
        <v>0</v>
      </c>
      <c r="P123" s="185">
        <v>434</v>
      </c>
      <c r="Q123" s="43">
        <v>435</v>
      </c>
      <c r="R123" s="185"/>
      <c r="S123" s="43">
        <v>0</v>
      </c>
      <c r="T123" s="185"/>
      <c r="U123" s="43">
        <v>0</v>
      </c>
      <c r="V123" s="185">
        <v>121</v>
      </c>
      <c r="W123" s="41">
        <v>113</v>
      </c>
      <c r="X123" s="43">
        <v>0</v>
      </c>
      <c r="Y123" s="185">
        <v>344</v>
      </c>
      <c r="Z123" s="41">
        <v>366</v>
      </c>
      <c r="AA123" s="185"/>
      <c r="AB123" s="43">
        <v>0</v>
      </c>
      <c r="AC123" s="185"/>
      <c r="AD123" s="43">
        <v>0</v>
      </c>
      <c r="AE123" s="185">
        <v>82</v>
      </c>
      <c r="AF123" s="41">
        <v>96</v>
      </c>
      <c r="AG123" s="43">
        <v>0</v>
      </c>
      <c r="AH123" s="185">
        <v>51</v>
      </c>
      <c r="AI123" s="41">
        <v>75</v>
      </c>
      <c r="AJ123" s="185"/>
      <c r="AK123" s="43">
        <v>0</v>
      </c>
      <c r="AL123" s="185"/>
      <c r="AM123" s="43">
        <v>0</v>
      </c>
      <c r="AN123" s="185">
        <v>10</v>
      </c>
      <c r="AO123" s="41">
        <v>6</v>
      </c>
      <c r="AP123" s="43">
        <v>0</v>
      </c>
      <c r="AQ123" s="185">
        <v>154</v>
      </c>
      <c r="AR123" s="41">
        <v>183</v>
      </c>
      <c r="AS123" s="185"/>
      <c r="AT123" s="43">
        <v>0</v>
      </c>
      <c r="AU123" s="185"/>
      <c r="AV123" s="43">
        <v>0</v>
      </c>
      <c r="AW123" s="185">
        <v>7</v>
      </c>
      <c r="AX123" s="43">
        <v>7</v>
      </c>
      <c r="AY123" s="40"/>
      <c r="AZ123" s="185"/>
      <c r="BA123" s="63"/>
      <c r="BB123" s="185"/>
      <c r="BC123" s="63"/>
      <c r="BD123" s="185"/>
      <c r="BE123" s="63"/>
      <c r="BF123" s="185"/>
      <c r="BG123" s="62"/>
      <c r="BH123" s="188">
        <v>92728792</v>
      </c>
      <c r="BI123" s="39">
        <v>97387089</v>
      </c>
      <c r="BJ123" s="185">
        <v>52251618</v>
      </c>
      <c r="BK123" s="38">
        <v>53960442</v>
      </c>
      <c r="BL123" s="185">
        <v>37830565</v>
      </c>
      <c r="BM123" s="39">
        <v>41719291</v>
      </c>
      <c r="BN123" s="185">
        <v>3873849</v>
      </c>
      <c r="BO123" s="39">
        <v>4461348</v>
      </c>
      <c r="BP123" s="185">
        <v>10959433</v>
      </c>
      <c r="BQ123" s="37">
        <v>13328536</v>
      </c>
      <c r="BR123" s="185"/>
      <c r="BS123" s="61"/>
      <c r="BT123" s="177">
        <f t="shared" si="69"/>
        <v>7026</v>
      </c>
      <c r="BU123" s="178">
        <f t="shared" si="69"/>
        <v>7176</v>
      </c>
      <c r="BV123" s="179">
        <f t="shared" si="70"/>
        <v>5358</v>
      </c>
      <c r="BW123" s="178">
        <f t="shared" si="70"/>
        <v>5271</v>
      </c>
      <c r="BX123" s="179">
        <f t="shared" si="71"/>
        <v>4080</v>
      </c>
      <c r="BY123" s="178">
        <f t="shared" si="71"/>
        <v>4446</v>
      </c>
      <c r="BZ123" s="179">
        <f t="shared" si="72"/>
        <v>579</v>
      </c>
      <c r="CA123" s="178">
        <f t="shared" si="72"/>
        <v>747</v>
      </c>
      <c r="CB123" s="179">
        <f t="shared" si="73"/>
        <v>1470</v>
      </c>
      <c r="CC123" s="178">
        <f t="shared" si="73"/>
        <v>1731</v>
      </c>
      <c r="CD123" s="179">
        <f t="shared" si="74"/>
        <v>0</v>
      </c>
      <c r="CE123" s="178">
        <f t="shared" si="74"/>
        <v>0</v>
      </c>
      <c r="CF123" s="177">
        <f t="shared" si="92"/>
        <v>13197.949331056077</v>
      </c>
      <c r="CG123" s="178">
        <f t="shared" si="16"/>
        <v>13571.221989966556</v>
      </c>
      <c r="CH123" s="179">
        <f t="shared" si="93"/>
        <v>9752.0750279955209</v>
      </c>
      <c r="CI123" s="178">
        <f t="shared" si="18"/>
        <v>10237.230506545247</v>
      </c>
      <c r="CJ123" s="179">
        <f t="shared" si="75"/>
        <v>9272.1973039215682</v>
      </c>
      <c r="CK123" s="178">
        <f t="shared" si="20"/>
        <v>9383.5562303193874</v>
      </c>
      <c r="CL123" s="179">
        <f t="shared" si="75"/>
        <v>6690.5854922279796</v>
      </c>
      <c r="CM123" s="178">
        <f t="shared" si="75"/>
        <v>5972.3534136546186</v>
      </c>
      <c r="CN123" s="179">
        <f t="shared" si="75"/>
        <v>7455.396598639456</v>
      </c>
      <c r="CO123" s="178">
        <f t="shared" si="75"/>
        <v>7699.9052570768345</v>
      </c>
      <c r="CP123" s="179">
        <f t="shared" si="75"/>
        <v>0</v>
      </c>
      <c r="CQ123" s="178">
        <f t="shared" si="75"/>
        <v>0</v>
      </c>
      <c r="CR123" s="177">
        <f t="shared" si="76"/>
        <v>118781.5439795047</v>
      </c>
      <c r="CS123" s="178">
        <f t="shared" si="76"/>
        <v>122140.997909699</v>
      </c>
      <c r="CT123" s="179">
        <f t="shared" si="76"/>
        <v>87768.675251959692</v>
      </c>
      <c r="CU123" s="178">
        <f t="shared" si="76"/>
        <v>92135.074558907232</v>
      </c>
      <c r="CV123" s="179">
        <f t="shared" si="76"/>
        <v>83449.775735294112</v>
      </c>
      <c r="CW123" s="178">
        <f t="shared" si="76"/>
        <v>84452.006072874487</v>
      </c>
      <c r="CX123" s="179">
        <f t="shared" si="76"/>
        <v>60215.26943005182</v>
      </c>
      <c r="CY123" s="178">
        <f t="shared" si="76"/>
        <v>53751.180722891571</v>
      </c>
      <c r="CZ123" s="179">
        <f t="shared" si="76"/>
        <v>67098.569387755109</v>
      </c>
      <c r="DA123" s="178">
        <f t="shared" si="76"/>
        <v>69299.147313691516</v>
      </c>
      <c r="DB123" s="179">
        <f t="shared" si="76"/>
        <v>0</v>
      </c>
      <c r="DC123" s="178">
        <f t="shared" si="76"/>
        <v>0</v>
      </c>
      <c r="DD123" s="179">
        <f t="shared" si="77"/>
        <v>95759.136746653021</v>
      </c>
      <c r="DE123" s="178">
        <f t="shared" si="77"/>
        <v>97570.875131259803</v>
      </c>
      <c r="DF123" s="177">
        <f t="shared" si="78"/>
        <v>715</v>
      </c>
      <c r="DG123" s="178">
        <f t="shared" si="78"/>
        <v>731</v>
      </c>
      <c r="DH123" s="179">
        <f t="shared" si="79"/>
        <v>555</v>
      </c>
      <c r="DI123" s="178">
        <f t="shared" si="79"/>
        <v>548</v>
      </c>
      <c r="DJ123" s="179">
        <f t="shared" si="80"/>
        <v>426</v>
      </c>
      <c r="DK123" s="178">
        <f t="shared" si="80"/>
        <v>462</v>
      </c>
      <c r="DL123" s="179">
        <f t="shared" si="81"/>
        <v>61</v>
      </c>
      <c r="DM123" s="178">
        <f t="shared" si="81"/>
        <v>81</v>
      </c>
      <c r="DN123" s="179">
        <f t="shared" si="82"/>
        <v>161</v>
      </c>
      <c r="DO123" s="178">
        <f t="shared" si="82"/>
        <v>190</v>
      </c>
      <c r="DP123" s="179">
        <f t="shared" si="83"/>
        <v>0</v>
      </c>
      <c r="DQ123" s="178">
        <f t="shared" si="83"/>
        <v>0</v>
      </c>
      <c r="DR123" s="179">
        <f t="shared" si="84"/>
        <v>1918</v>
      </c>
      <c r="DS123" s="178">
        <f t="shared" si="84"/>
        <v>2012</v>
      </c>
      <c r="DT123" s="177">
        <f t="shared" si="85"/>
        <v>84928803.945345864</v>
      </c>
      <c r="DU123" s="178">
        <f t="shared" si="85"/>
        <v>89285069.471989974</v>
      </c>
      <c r="DV123" s="179">
        <f t="shared" si="85"/>
        <v>48711614.76483763</v>
      </c>
      <c r="DW123" s="178">
        <f t="shared" si="85"/>
        <v>50490020.858281165</v>
      </c>
      <c r="DX123" s="179">
        <f t="shared" si="85"/>
        <v>35549604.463235289</v>
      </c>
      <c r="DY123" s="178">
        <f t="shared" si="85"/>
        <v>39016826.805668011</v>
      </c>
      <c r="DZ123" s="179">
        <f t="shared" si="85"/>
        <v>3673131.4352331609</v>
      </c>
      <c r="EA123" s="178">
        <f t="shared" si="85"/>
        <v>4353845.6385542173</v>
      </c>
      <c r="EB123" s="179">
        <f t="shared" si="85"/>
        <v>10802869.671428572</v>
      </c>
      <c r="EC123" s="178">
        <f t="shared" si="85"/>
        <v>13166837.989601389</v>
      </c>
      <c r="ED123" s="179">
        <f t="shared" si="85"/>
        <v>0</v>
      </c>
      <c r="EE123" s="178">
        <f t="shared" si="85"/>
        <v>0</v>
      </c>
      <c r="EF123" s="179">
        <f t="shared" si="85"/>
        <v>183666024.2800805</v>
      </c>
      <c r="EG123" s="178">
        <f t="shared" si="68"/>
        <v>196312600.76409471</v>
      </c>
    </row>
    <row r="124" spans="1:137" s="90" customFormat="1" ht="15" customHeight="1">
      <c r="A124" s="46" t="s">
        <v>225</v>
      </c>
      <c r="B124" s="45" t="s">
        <v>230</v>
      </c>
      <c r="C124" s="294"/>
      <c r="D124" s="46" t="s">
        <v>231</v>
      </c>
      <c r="E124" s="44">
        <v>2</v>
      </c>
      <c r="F124" s="43">
        <v>0</v>
      </c>
      <c r="G124" s="42"/>
      <c r="H124" s="43">
        <v>0</v>
      </c>
      <c r="I124" s="42">
        <v>401</v>
      </c>
      <c r="J124" s="41">
        <v>276</v>
      </c>
      <c r="K124" s="42"/>
      <c r="L124" s="43">
        <v>0</v>
      </c>
      <c r="M124" s="42">
        <v>38</v>
      </c>
      <c r="N124" s="41">
        <v>49</v>
      </c>
      <c r="O124" s="43">
        <v>0</v>
      </c>
      <c r="P124" s="185"/>
      <c r="Q124" s="43">
        <v>0</v>
      </c>
      <c r="R124" s="185">
        <v>287</v>
      </c>
      <c r="S124" s="41">
        <v>215</v>
      </c>
      <c r="T124" s="185"/>
      <c r="U124" s="43">
        <v>0</v>
      </c>
      <c r="V124" s="185">
        <v>3</v>
      </c>
      <c r="W124" s="41">
        <v>7</v>
      </c>
      <c r="X124" s="43">
        <v>0</v>
      </c>
      <c r="Y124" s="185"/>
      <c r="Z124" s="43">
        <v>0</v>
      </c>
      <c r="AA124" s="185">
        <v>198</v>
      </c>
      <c r="AB124" s="41">
        <v>151</v>
      </c>
      <c r="AC124" s="185"/>
      <c r="AD124" s="43">
        <v>0</v>
      </c>
      <c r="AE124" s="185"/>
      <c r="AF124" s="43">
        <v>0</v>
      </c>
      <c r="AG124" s="43">
        <v>0</v>
      </c>
      <c r="AH124" s="185"/>
      <c r="AI124" s="43">
        <v>0</v>
      </c>
      <c r="AJ124" s="185">
        <v>29</v>
      </c>
      <c r="AK124" s="41">
        <v>19</v>
      </c>
      <c r="AL124" s="185"/>
      <c r="AM124" s="43">
        <v>0</v>
      </c>
      <c r="AN124" s="185">
        <v>1</v>
      </c>
      <c r="AO124" s="41">
        <v>3</v>
      </c>
      <c r="AP124" s="43">
        <v>1</v>
      </c>
      <c r="AQ124" s="185"/>
      <c r="AR124" s="43">
        <v>0</v>
      </c>
      <c r="AS124" s="185">
        <v>67</v>
      </c>
      <c r="AT124" s="41">
        <v>97</v>
      </c>
      <c r="AU124" s="185"/>
      <c r="AV124" s="43">
        <v>0</v>
      </c>
      <c r="AW124" s="185">
        <v>14</v>
      </c>
      <c r="AX124" s="41">
        <v>23</v>
      </c>
      <c r="AY124" s="40"/>
      <c r="AZ124" s="185"/>
      <c r="BA124" s="63"/>
      <c r="BB124" s="185"/>
      <c r="BC124" s="63"/>
      <c r="BD124" s="185"/>
      <c r="BE124" s="63"/>
      <c r="BF124" s="185"/>
      <c r="BG124" s="62"/>
      <c r="BH124" s="188">
        <v>69505346</v>
      </c>
      <c r="BI124" s="39">
        <v>54674483</v>
      </c>
      <c r="BJ124" s="185">
        <v>31114996</v>
      </c>
      <c r="BK124" s="39">
        <v>24934984</v>
      </c>
      <c r="BL124" s="185">
        <v>19579093</v>
      </c>
      <c r="BM124" s="39">
        <v>15775584</v>
      </c>
      <c r="BN124" s="185">
        <v>1382895</v>
      </c>
      <c r="BO124" s="39">
        <v>1060115</v>
      </c>
      <c r="BP124" s="185">
        <v>5884396</v>
      </c>
      <c r="BQ124" s="37">
        <v>9415874</v>
      </c>
      <c r="BR124" s="185"/>
      <c r="BS124" s="61"/>
      <c r="BT124" s="177">
        <f t="shared" si="69"/>
        <v>4466</v>
      </c>
      <c r="BU124" s="178">
        <f t="shared" si="69"/>
        <v>3348</v>
      </c>
      <c r="BV124" s="179">
        <f t="shared" si="70"/>
        <v>2906</v>
      </c>
      <c r="BW124" s="178">
        <f t="shared" si="70"/>
        <v>2234</v>
      </c>
      <c r="BX124" s="179">
        <f t="shared" si="71"/>
        <v>1980</v>
      </c>
      <c r="BY124" s="178">
        <f t="shared" si="71"/>
        <v>1510</v>
      </c>
      <c r="BZ124" s="179">
        <f t="shared" si="72"/>
        <v>302</v>
      </c>
      <c r="CA124" s="178">
        <f t="shared" si="72"/>
        <v>226</v>
      </c>
      <c r="CB124" s="179">
        <f t="shared" si="73"/>
        <v>838</v>
      </c>
      <c r="CC124" s="178">
        <f t="shared" si="73"/>
        <v>1246</v>
      </c>
      <c r="CD124" s="179">
        <f t="shared" si="74"/>
        <v>0</v>
      </c>
      <c r="CE124" s="178">
        <f t="shared" si="74"/>
        <v>0</v>
      </c>
      <c r="CF124" s="177">
        <f t="shared" si="92"/>
        <v>15563.221227048813</v>
      </c>
      <c r="CG124" s="178">
        <f t="shared" si="16"/>
        <v>16330.490740740741</v>
      </c>
      <c r="CH124" s="179">
        <f t="shared" si="93"/>
        <v>10707.156228492773</v>
      </c>
      <c r="CI124" s="178">
        <f t="shared" si="18"/>
        <v>11161.586392121755</v>
      </c>
      <c r="CJ124" s="179">
        <f t="shared" si="75"/>
        <v>9888.4308080808078</v>
      </c>
      <c r="CK124" s="178">
        <f t="shared" si="20"/>
        <v>10447.406622516557</v>
      </c>
      <c r="CL124" s="179">
        <f t="shared" si="75"/>
        <v>4579.122516556291</v>
      </c>
      <c r="CM124" s="178">
        <f t="shared" si="75"/>
        <v>4690.7743362831861</v>
      </c>
      <c r="CN124" s="179">
        <f t="shared" si="75"/>
        <v>7021.9522673031024</v>
      </c>
      <c r="CO124" s="178">
        <f t="shared" si="75"/>
        <v>7556.881219903692</v>
      </c>
      <c r="CP124" s="179">
        <f t="shared" si="75"/>
        <v>0</v>
      </c>
      <c r="CQ124" s="178">
        <f t="shared" si="75"/>
        <v>0</v>
      </c>
      <c r="CR124" s="177">
        <f t="shared" si="76"/>
        <v>140068.99104343931</v>
      </c>
      <c r="CS124" s="178">
        <f t="shared" si="76"/>
        <v>146974.41666666666</v>
      </c>
      <c r="CT124" s="179">
        <f t="shared" si="76"/>
        <v>96364.406056434964</v>
      </c>
      <c r="CU124" s="178">
        <f t="shared" si="76"/>
        <v>100454.27752909579</v>
      </c>
      <c r="CV124" s="179">
        <f t="shared" si="76"/>
        <v>88995.877272727274</v>
      </c>
      <c r="CW124" s="178">
        <f t="shared" si="76"/>
        <v>94026.659602649015</v>
      </c>
      <c r="CX124" s="179">
        <f t="shared" si="76"/>
        <v>41212.102649006622</v>
      </c>
      <c r="CY124" s="178">
        <f t="shared" si="76"/>
        <v>42216.969026548672</v>
      </c>
      <c r="CZ124" s="179">
        <f t="shared" si="76"/>
        <v>63197.570405727922</v>
      </c>
      <c r="DA124" s="178">
        <f t="shared" si="76"/>
        <v>68011.930979133234</v>
      </c>
      <c r="DB124" s="179">
        <f t="shared" si="76"/>
        <v>0</v>
      </c>
      <c r="DC124" s="178">
        <f t="shared" si="76"/>
        <v>0</v>
      </c>
      <c r="DD124" s="179">
        <f t="shared" si="77"/>
        <v>109260.61156721596</v>
      </c>
      <c r="DE124" s="178">
        <f t="shared" si="77"/>
        <v>111137.8162669119</v>
      </c>
      <c r="DF124" s="177">
        <f t="shared" si="78"/>
        <v>439</v>
      </c>
      <c r="DG124" s="178">
        <f t="shared" si="78"/>
        <v>325</v>
      </c>
      <c r="DH124" s="179">
        <f t="shared" si="79"/>
        <v>290</v>
      </c>
      <c r="DI124" s="178">
        <f t="shared" si="79"/>
        <v>222</v>
      </c>
      <c r="DJ124" s="179">
        <f t="shared" si="80"/>
        <v>198</v>
      </c>
      <c r="DK124" s="178">
        <f t="shared" si="80"/>
        <v>151</v>
      </c>
      <c r="DL124" s="179">
        <f t="shared" si="81"/>
        <v>30</v>
      </c>
      <c r="DM124" s="178">
        <f t="shared" si="81"/>
        <v>22</v>
      </c>
      <c r="DN124" s="179">
        <f t="shared" si="82"/>
        <v>81</v>
      </c>
      <c r="DO124" s="178">
        <f t="shared" si="82"/>
        <v>120</v>
      </c>
      <c r="DP124" s="179">
        <f t="shared" si="83"/>
        <v>0</v>
      </c>
      <c r="DQ124" s="178">
        <f t="shared" si="83"/>
        <v>0</v>
      </c>
      <c r="DR124" s="179">
        <f t="shared" si="84"/>
        <v>1038</v>
      </c>
      <c r="DS124" s="178">
        <f t="shared" si="84"/>
        <v>840</v>
      </c>
      <c r="DT124" s="177">
        <f t="shared" si="85"/>
        <v>61490287.06806986</v>
      </c>
      <c r="DU124" s="178">
        <f t="shared" si="85"/>
        <v>47766685.416666664</v>
      </c>
      <c r="DV124" s="179">
        <f t="shared" si="85"/>
        <v>27945677.756366141</v>
      </c>
      <c r="DW124" s="178">
        <f t="shared" si="85"/>
        <v>22300849.611459266</v>
      </c>
      <c r="DX124" s="179">
        <f t="shared" si="85"/>
        <v>17621183.699999999</v>
      </c>
      <c r="DY124" s="178">
        <f t="shared" si="85"/>
        <v>14198025.600000001</v>
      </c>
      <c r="DZ124" s="179">
        <f t="shared" si="85"/>
        <v>1236363.0794701986</v>
      </c>
      <c r="EA124" s="178">
        <f t="shared" si="85"/>
        <v>928773.31858407077</v>
      </c>
      <c r="EB124" s="179">
        <f t="shared" si="85"/>
        <v>5119003.2028639615</v>
      </c>
      <c r="EC124" s="178">
        <f t="shared" si="85"/>
        <v>8161431.7174959881</v>
      </c>
      <c r="ED124" s="179">
        <f t="shared" si="85"/>
        <v>0</v>
      </c>
      <c r="EE124" s="178">
        <f t="shared" si="85"/>
        <v>0</v>
      </c>
      <c r="EF124" s="179">
        <f t="shared" si="85"/>
        <v>113412514.80677018</v>
      </c>
      <c r="EG124" s="178">
        <f t="shared" si="68"/>
        <v>93355765.664205998</v>
      </c>
    </row>
    <row r="125" spans="1:137" s="90" customFormat="1" ht="15" customHeight="1">
      <c r="A125" s="46" t="s">
        <v>225</v>
      </c>
      <c r="B125" s="45" t="s">
        <v>232</v>
      </c>
      <c r="C125" s="294"/>
      <c r="D125" s="46" t="s">
        <v>233</v>
      </c>
      <c r="E125" s="44">
        <v>3</v>
      </c>
      <c r="F125" s="43">
        <v>0</v>
      </c>
      <c r="G125" s="42"/>
      <c r="H125" s="43">
        <v>0</v>
      </c>
      <c r="I125" s="42">
        <v>119</v>
      </c>
      <c r="J125" s="41">
        <v>134</v>
      </c>
      <c r="K125" s="42"/>
      <c r="L125" s="43">
        <v>0</v>
      </c>
      <c r="M125" s="42">
        <v>1</v>
      </c>
      <c r="N125" s="43">
        <v>1</v>
      </c>
      <c r="O125" s="43">
        <v>0</v>
      </c>
      <c r="P125" s="185"/>
      <c r="Q125" s="43">
        <v>0</v>
      </c>
      <c r="R125" s="185">
        <v>208</v>
      </c>
      <c r="S125" s="43">
        <v>202</v>
      </c>
      <c r="T125" s="185"/>
      <c r="U125" s="43">
        <v>0</v>
      </c>
      <c r="V125" s="185">
        <v>2</v>
      </c>
      <c r="W125" s="41">
        <v>1</v>
      </c>
      <c r="X125" s="43">
        <v>0</v>
      </c>
      <c r="Y125" s="185"/>
      <c r="Z125" s="43">
        <v>0</v>
      </c>
      <c r="AA125" s="185">
        <v>281</v>
      </c>
      <c r="AB125" s="43">
        <v>273</v>
      </c>
      <c r="AC125" s="185"/>
      <c r="AD125" s="43">
        <v>0</v>
      </c>
      <c r="AE125" s="185"/>
      <c r="AF125" s="43">
        <v>0</v>
      </c>
      <c r="AG125" s="43">
        <v>0</v>
      </c>
      <c r="AH125" s="185"/>
      <c r="AI125" s="43">
        <v>0</v>
      </c>
      <c r="AJ125" s="185">
        <v>83</v>
      </c>
      <c r="AK125" s="41">
        <v>73</v>
      </c>
      <c r="AL125" s="185"/>
      <c r="AM125" s="43">
        <v>0</v>
      </c>
      <c r="AN125" s="185"/>
      <c r="AO125" s="41">
        <v>1</v>
      </c>
      <c r="AP125" s="43">
        <v>0</v>
      </c>
      <c r="AQ125" s="185"/>
      <c r="AR125" s="43">
        <v>0</v>
      </c>
      <c r="AS125" s="185">
        <v>98</v>
      </c>
      <c r="AT125" s="43">
        <v>95</v>
      </c>
      <c r="AU125" s="185"/>
      <c r="AV125" s="43">
        <v>0</v>
      </c>
      <c r="AW125" s="185">
        <v>2</v>
      </c>
      <c r="AX125" s="41">
        <v>1</v>
      </c>
      <c r="AY125" s="40"/>
      <c r="AZ125" s="185"/>
      <c r="BA125" s="63"/>
      <c r="BB125" s="185"/>
      <c r="BC125" s="63"/>
      <c r="BD125" s="185"/>
      <c r="BE125" s="63"/>
      <c r="BF125" s="185"/>
      <c r="BG125" s="62"/>
      <c r="BH125" s="188">
        <v>9938513</v>
      </c>
      <c r="BI125" s="39">
        <v>11088539</v>
      </c>
      <c r="BJ125" s="185">
        <v>14998716</v>
      </c>
      <c r="BK125" s="38">
        <v>14740397</v>
      </c>
      <c r="BL125" s="185">
        <v>18630278</v>
      </c>
      <c r="BM125" s="38">
        <v>18528646</v>
      </c>
      <c r="BN125" s="185">
        <v>3720707</v>
      </c>
      <c r="BO125" s="39">
        <v>3445149</v>
      </c>
      <c r="BP125" s="185">
        <v>1800540</v>
      </c>
      <c r="BQ125" s="37">
        <v>4756311</v>
      </c>
      <c r="BR125" s="185"/>
      <c r="BS125" s="61"/>
      <c r="BT125" s="177">
        <f t="shared" ref="BT125:BU151" si="94">((G125*9)+(I125*10)+(K125*11)+(M125*12))</f>
        <v>1202</v>
      </c>
      <c r="BU125" s="178">
        <f t="shared" si="94"/>
        <v>1352</v>
      </c>
      <c r="BV125" s="179">
        <f t="shared" ref="BV125:BW151" si="95">((P125*9)+(R125*10)+(T125*11)+(V125*12))</f>
        <v>2104</v>
      </c>
      <c r="BW125" s="178">
        <f t="shared" si="95"/>
        <v>2032</v>
      </c>
      <c r="BX125" s="179">
        <f t="shared" ref="BX125:BY151" si="96">((Y125*9)+(AA125*10)+(AC125*11)+(AE125*12))</f>
        <v>2810</v>
      </c>
      <c r="BY125" s="178">
        <f t="shared" si="96"/>
        <v>2730</v>
      </c>
      <c r="BZ125" s="179">
        <f t="shared" ref="BZ125:CA151" si="97">((AH125*9)+(AJ125*10)+(AL125*11)+(AN125*12))</f>
        <v>830</v>
      </c>
      <c r="CA125" s="178">
        <f t="shared" si="97"/>
        <v>742</v>
      </c>
      <c r="CB125" s="179">
        <f t="shared" ref="CB125:CC151" si="98">((AQ125*9)+(AS125*10)+(AU125*11)+(AW125*12))</f>
        <v>1004</v>
      </c>
      <c r="CC125" s="178">
        <f t="shared" si="98"/>
        <v>962</v>
      </c>
      <c r="CD125" s="179">
        <f t="shared" ref="CD125:CE151" si="99">((AZ125*9)+(BB125*10)+(BD125*11)+(BF125*12))</f>
        <v>0</v>
      </c>
      <c r="CE125" s="178">
        <f t="shared" si="99"/>
        <v>0</v>
      </c>
      <c r="CF125" s="177">
        <f t="shared" si="92"/>
        <v>8268.3136439267892</v>
      </c>
      <c r="CG125" s="178">
        <f t="shared" si="16"/>
        <v>8201.5821005917169</v>
      </c>
      <c r="CH125" s="179">
        <f t="shared" si="93"/>
        <v>7128.667300380228</v>
      </c>
      <c r="CI125" s="178">
        <f t="shared" si="18"/>
        <v>7254.1323818897636</v>
      </c>
      <c r="CJ125" s="179">
        <f t="shared" si="93"/>
        <v>6629.9921708185057</v>
      </c>
      <c r="CK125" s="178">
        <f t="shared" si="20"/>
        <v>6787.049816849817</v>
      </c>
      <c r="CL125" s="179">
        <f t="shared" si="93"/>
        <v>4482.7795180722887</v>
      </c>
      <c r="CM125" s="178">
        <f t="shared" si="93"/>
        <v>4643.0579514824794</v>
      </c>
      <c r="CN125" s="179">
        <f t="shared" si="93"/>
        <v>1793.3665338645419</v>
      </c>
      <c r="CO125" s="178">
        <f t="shared" si="93"/>
        <v>4944.1902286902287</v>
      </c>
      <c r="CP125" s="179">
        <f t="shared" si="93"/>
        <v>0</v>
      </c>
      <c r="CQ125" s="178">
        <f t="shared" si="93"/>
        <v>0</v>
      </c>
      <c r="CR125" s="177">
        <f t="shared" ref="CR125:DC146" si="100">+CF125*9</f>
        <v>74414.822795341097</v>
      </c>
      <c r="CS125" s="178">
        <f t="shared" si="100"/>
        <v>73814.238905325445</v>
      </c>
      <c r="CT125" s="179">
        <f t="shared" si="100"/>
        <v>64158.005703422052</v>
      </c>
      <c r="CU125" s="178">
        <f t="shared" si="100"/>
        <v>65287.191437007874</v>
      </c>
      <c r="CV125" s="179">
        <f t="shared" si="100"/>
        <v>59669.929537366552</v>
      </c>
      <c r="CW125" s="178">
        <f t="shared" si="100"/>
        <v>61083.448351648352</v>
      </c>
      <c r="CX125" s="179">
        <f t="shared" si="100"/>
        <v>40345.0156626506</v>
      </c>
      <c r="CY125" s="178">
        <f t="shared" si="100"/>
        <v>41787.521563342314</v>
      </c>
      <c r="CZ125" s="179">
        <f t="shared" si="100"/>
        <v>16140.298804780878</v>
      </c>
      <c r="DA125" s="178">
        <f t="shared" si="100"/>
        <v>44497.712058212055</v>
      </c>
      <c r="DB125" s="179">
        <f t="shared" si="100"/>
        <v>0</v>
      </c>
      <c r="DC125" s="178">
        <f t="shared" si="100"/>
        <v>0</v>
      </c>
      <c r="DD125" s="179">
        <f t="shared" ref="DD125:DE151" si="101">IF(DR125&gt;0,((CR125*DF125)+(CT125*DH125)+(CV125*DJ125)+(CX125*DL125)+(CZ125*DN125)+(DB125*DP125))/DR125,)</f>
        <v>55582.967649417689</v>
      </c>
      <c r="DE125" s="178">
        <f t="shared" si="101"/>
        <v>60509.680495783898</v>
      </c>
      <c r="DF125" s="177">
        <f t="shared" ref="DF125:DG151" si="102">+G125+I125+K125+M125</f>
        <v>120</v>
      </c>
      <c r="DG125" s="178">
        <f t="shared" si="102"/>
        <v>135</v>
      </c>
      <c r="DH125" s="179">
        <f t="shared" ref="DH125:DI151" si="103">+P125+R125+T125+V125</f>
        <v>210</v>
      </c>
      <c r="DI125" s="178">
        <f t="shared" si="103"/>
        <v>203</v>
      </c>
      <c r="DJ125" s="179">
        <f t="shared" ref="DJ125:DK151" si="104">+Y125+AA125+AC125+AE125</f>
        <v>281</v>
      </c>
      <c r="DK125" s="178">
        <f t="shared" si="104"/>
        <v>273</v>
      </c>
      <c r="DL125" s="179">
        <f t="shared" ref="DL125:DM151" si="105">+AH125+AJ125+AL125+AN125</f>
        <v>83</v>
      </c>
      <c r="DM125" s="178">
        <f t="shared" si="105"/>
        <v>74</v>
      </c>
      <c r="DN125" s="179">
        <f t="shared" ref="DN125:DO151" si="106">+AQ125+AS125+AU125+AW125</f>
        <v>100</v>
      </c>
      <c r="DO125" s="178">
        <f t="shared" si="106"/>
        <v>96</v>
      </c>
      <c r="DP125" s="179">
        <f t="shared" ref="DP125:DQ151" si="107">+AZ125+BB125+BD125+BF125</f>
        <v>0</v>
      </c>
      <c r="DQ125" s="178">
        <f t="shared" si="107"/>
        <v>0</v>
      </c>
      <c r="DR125" s="179">
        <f t="shared" ref="DR125:DS151" si="108">+DF125+DH125+DJ125+DL125+DN125+DP125</f>
        <v>794</v>
      </c>
      <c r="DS125" s="178">
        <f t="shared" si="108"/>
        <v>781</v>
      </c>
      <c r="DT125" s="177">
        <f t="shared" ref="DT125:EF143" si="109">+DF125*CR125</f>
        <v>8929778.7354409322</v>
      </c>
      <c r="DU125" s="178">
        <f t="shared" si="109"/>
        <v>9964922.2522189356</v>
      </c>
      <c r="DV125" s="179">
        <f t="shared" si="109"/>
        <v>13473181.197718631</v>
      </c>
      <c r="DW125" s="178">
        <f t="shared" si="109"/>
        <v>13253299.861712599</v>
      </c>
      <c r="DX125" s="179">
        <f t="shared" si="109"/>
        <v>16767250.200000001</v>
      </c>
      <c r="DY125" s="178">
        <f t="shared" si="109"/>
        <v>16675781.4</v>
      </c>
      <c r="DZ125" s="179">
        <f t="shared" si="109"/>
        <v>3348636.3</v>
      </c>
      <c r="EA125" s="178">
        <f t="shared" si="109"/>
        <v>3092276.5956873312</v>
      </c>
      <c r="EB125" s="179">
        <f t="shared" si="109"/>
        <v>1614029.8804780878</v>
      </c>
      <c r="EC125" s="178">
        <f t="shared" si="109"/>
        <v>4271780.3575883573</v>
      </c>
      <c r="ED125" s="179">
        <f t="shared" si="109"/>
        <v>0</v>
      </c>
      <c r="EE125" s="178">
        <f t="shared" si="109"/>
        <v>0</v>
      </c>
      <c r="EF125" s="179">
        <f t="shared" si="109"/>
        <v>44132876.313637644</v>
      </c>
      <c r="EG125" s="178">
        <f t="shared" si="68"/>
        <v>47258060.467207223</v>
      </c>
    </row>
    <row r="126" spans="1:137" s="90" customFormat="1" ht="15" customHeight="1">
      <c r="A126" s="46" t="s">
        <v>225</v>
      </c>
      <c r="B126" s="45" t="s">
        <v>234</v>
      </c>
      <c r="C126" s="294"/>
      <c r="D126" s="46" t="s">
        <v>235</v>
      </c>
      <c r="E126" s="44">
        <v>3</v>
      </c>
      <c r="F126" s="43">
        <v>0</v>
      </c>
      <c r="G126" s="42"/>
      <c r="H126" s="43">
        <v>0</v>
      </c>
      <c r="I126" s="42">
        <v>185</v>
      </c>
      <c r="J126" s="41">
        <v>197</v>
      </c>
      <c r="K126" s="42"/>
      <c r="L126" s="43">
        <v>0</v>
      </c>
      <c r="M126" s="42">
        <v>6</v>
      </c>
      <c r="N126" s="41">
        <v>24</v>
      </c>
      <c r="O126" s="43">
        <v>0</v>
      </c>
      <c r="P126" s="185"/>
      <c r="Q126" s="43">
        <v>0</v>
      </c>
      <c r="R126" s="185">
        <v>282</v>
      </c>
      <c r="S126" s="43">
        <v>279</v>
      </c>
      <c r="T126" s="185"/>
      <c r="U126" s="43">
        <v>0</v>
      </c>
      <c r="V126" s="185">
        <v>12</v>
      </c>
      <c r="W126" s="41">
        <v>31</v>
      </c>
      <c r="X126" s="43">
        <v>4</v>
      </c>
      <c r="Y126" s="185"/>
      <c r="Z126" s="43">
        <v>0</v>
      </c>
      <c r="AA126" s="185">
        <v>274</v>
      </c>
      <c r="AB126" s="43">
        <v>274</v>
      </c>
      <c r="AC126" s="185"/>
      <c r="AD126" s="43">
        <v>0</v>
      </c>
      <c r="AE126" s="185">
        <v>8</v>
      </c>
      <c r="AF126" s="41">
        <v>19</v>
      </c>
      <c r="AG126" s="43">
        <v>7</v>
      </c>
      <c r="AH126" s="185"/>
      <c r="AI126" s="43">
        <v>0</v>
      </c>
      <c r="AJ126" s="185">
        <v>38</v>
      </c>
      <c r="AK126" s="41">
        <v>45</v>
      </c>
      <c r="AL126" s="185"/>
      <c r="AM126" s="43">
        <v>0</v>
      </c>
      <c r="AN126" s="185">
        <v>2</v>
      </c>
      <c r="AO126" s="43">
        <v>2</v>
      </c>
      <c r="AP126" s="43">
        <v>1</v>
      </c>
      <c r="AQ126" s="185"/>
      <c r="AR126" s="43">
        <v>0</v>
      </c>
      <c r="AS126" s="185">
        <v>172</v>
      </c>
      <c r="AT126" s="41">
        <v>181</v>
      </c>
      <c r="AU126" s="185"/>
      <c r="AV126" s="43">
        <v>0</v>
      </c>
      <c r="AW126" s="185">
        <v>8</v>
      </c>
      <c r="AX126" s="41">
        <v>15</v>
      </c>
      <c r="AY126" s="40"/>
      <c r="AZ126" s="185"/>
      <c r="BA126" s="63"/>
      <c r="BB126" s="185"/>
      <c r="BC126" s="63"/>
      <c r="BD126" s="185"/>
      <c r="BE126" s="63"/>
      <c r="BF126" s="185"/>
      <c r="BG126" s="62"/>
      <c r="BH126" s="188">
        <v>16798750</v>
      </c>
      <c r="BI126" s="39">
        <v>20760314</v>
      </c>
      <c r="BJ126" s="185">
        <v>20872402</v>
      </c>
      <c r="BK126" s="39">
        <v>23623415</v>
      </c>
      <c r="BL126" s="185">
        <v>17125173</v>
      </c>
      <c r="BM126" s="39">
        <v>19181918</v>
      </c>
      <c r="BN126" s="185">
        <v>1803000</v>
      </c>
      <c r="BO126" s="39">
        <v>2277520</v>
      </c>
      <c r="BP126" s="185">
        <v>9119114</v>
      </c>
      <c r="BQ126" s="37">
        <v>10615335</v>
      </c>
      <c r="BR126" s="185"/>
      <c r="BS126" s="61"/>
      <c r="BT126" s="177">
        <f t="shared" si="94"/>
        <v>1922</v>
      </c>
      <c r="BU126" s="178">
        <f t="shared" si="94"/>
        <v>2258</v>
      </c>
      <c r="BV126" s="179">
        <f t="shared" si="95"/>
        <v>2964</v>
      </c>
      <c r="BW126" s="178">
        <f t="shared" si="95"/>
        <v>3162</v>
      </c>
      <c r="BX126" s="179">
        <f t="shared" si="96"/>
        <v>2836</v>
      </c>
      <c r="BY126" s="178">
        <f t="shared" si="96"/>
        <v>2968</v>
      </c>
      <c r="BZ126" s="179">
        <f t="shared" si="97"/>
        <v>404</v>
      </c>
      <c r="CA126" s="178">
        <f t="shared" si="97"/>
        <v>474</v>
      </c>
      <c r="CB126" s="179">
        <f t="shared" si="98"/>
        <v>1816</v>
      </c>
      <c r="CC126" s="178">
        <f t="shared" si="98"/>
        <v>1990</v>
      </c>
      <c r="CD126" s="179">
        <f t="shared" si="99"/>
        <v>0</v>
      </c>
      <c r="CE126" s="178">
        <f t="shared" si="99"/>
        <v>0</v>
      </c>
      <c r="CF126" s="177">
        <f t="shared" si="92"/>
        <v>8740.2445369406869</v>
      </c>
      <c r="CG126" s="178">
        <f t="shared" si="16"/>
        <v>9194.1160318866259</v>
      </c>
      <c r="CH126" s="179">
        <f t="shared" si="93"/>
        <v>7041.9709851551961</v>
      </c>
      <c r="CI126" s="178">
        <f t="shared" si="18"/>
        <v>7471.0357368753957</v>
      </c>
      <c r="CJ126" s="179">
        <f t="shared" si="93"/>
        <v>6038.4954160789848</v>
      </c>
      <c r="CK126" s="178">
        <f t="shared" si="20"/>
        <v>6462.9103773584902</v>
      </c>
      <c r="CL126" s="179">
        <f t="shared" si="93"/>
        <v>4462.8712871287125</v>
      </c>
      <c r="CM126" s="178">
        <f t="shared" si="93"/>
        <v>4804.8945147679324</v>
      </c>
      <c r="CN126" s="179">
        <f t="shared" si="93"/>
        <v>5021.5385462555068</v>
      </c>
      <c r="CO126" s="178">
        <f t="shared" si="93"/>
        <v>5334.3391959798992</v>
      </c>
      <c r="CP126" s="179">
        <f t="shared" si="93"/>
        <v>0</v>
      </c>
      <c r="CQ126" s="178">
        <f t="shared" si="93"/>
        <v>0</v>
      </c>
      <c r="CR126" s="177">
        <f t="shared" si="100"/>
        <v>78662.200832466187</v>
      </c>
      <c r="CS126" s="178">
        <f t="shared" si="100"/>
        <v>82747.044286979639</v>
      </c>
      <c r="CT126" s="179">
        <f t="shared" si="100"/>
        <v>63377.738866396765</v>
      </c>
      <c r="CU126" s="178">
        <f t="shared" si="100"/>
        <v>67239.321631878556</v>
      </c>
      <c r="CV126" s="179">
        <f t="shared" si="100"/>
        <v>54346.458744710864</v>
      </c>
      <c r="CW126" s="178">
        <f t="shared" si="100"/>
        <v>58166.193396226416</v>
      </c>
      <c r="CX126" s="179">
        <f t="shared" si="100"/>
        <v>40165.841584158414</v>
      </c>
      <c r="CY126" s="178">
        <f t="shared" si="100"/>
        <v>43244.050632911392</v>
      </c>
      <c r="CZ126" s="179">
        <f t="shared" si="100"/>
        <v>45193.846916299561</v>
      </c>
      <c r="DA126" s="178">
        <f t="shared" si="100"/>
        <v>48009.052763819091</v>
      </c>
      <c r="DB126" s="179">
        <f t="shared" si="100"/>
        <v>0</v>
      </c>
      <c r="DC126" s="178">
        <f t="shared" si="100"/>
        <v>0</v>
      </c>
      <c r="DD126" s="179">
        <f t="shared" si="101"/>
        <v>59498.240182401642</v>
      </c>
      <c r="DE126" s="178">
        <f t="shared" si="101"/>
        <v>63370.408509704364</v>
      </c>
      <c r="DF126" s="177">
        <f t="shared" si="102"/>
        <v>191</v>
      </c>
      <c r="DG126" s="178">
        <f t="shared" si="102"/>
        <v>221</v>
      </c>
      <c r="DH126" s="179">
        <f t="shared" si="103"/>
        <v>294</v>
      </c>
      <c r="DI126" s="178">
        <f t="shared" si="103"/>
        <v>310</v>
      </c>
      <c r="DJ126" s="179">
        <f t="shared" si="104"/>
        <v>282</v>
      </c>
      <c r="DK126" s="178">
        <f t="shared" si="104"/>
        <v>293</v>
      </c>
      <c r="DL126" s="179">
        <f t="shared" si="105"/>
        <v>40</v>
      </c>
      <c r="DM126" s="178">
        <f t="shared" si="105"/>
        <v>47</v>
      </c>
      <c r="DN126" s="179">
        <f t="shared" si="106"/>
        <v>180</v>
      </c>
      <c r="DO126" s="178">
        <f t="shared" si="106"/>
        <v>196</v>
      </c>
      <c r="DP126" s="179">
        <f t="shared" si="107"/>
        <v>0</v>
      </c>
      <c r="DQ126" s="178">
        <f t="shared" si="107"/>
        <v>0</v>
      </c>
      <c r="DR126" s="179">
        <f t="shared" si="108"/>
        <v>987</v>
      </c>
      <c r="DS126" s="178">
        <f t="shared" si="108"/>
        <v>1067</v>
      </c>
      <c r="DT126" s="177">
        <f t="shared" si="109"/>
        <v>15024480.359001042</v>
      </c>
      <c r="DU126" s="178">
        <f t="shared" si="109"/>
        <v>18287096.787422501</v>
      </c>
      <c r="DV126" s="179">
        <f t="shared" si="109"/>
        <v>18633055.22672065</v>
      </c>
      <c r="DW126" s="178">
        <f t="shared" si="109"/>
        <v>20844189.705882352</v>
      </c>
      <c r="DX126" s="179">
        <f t="shared" si="109"/>
        <v>15325701.366008464</v>
      </c>
      <c r="DY126" s="178">
        <f t="shared" si="109"/>
        <v>17042694.665094338</v>
      </c>
      <c r="DZ126" s="179">
        <f t="shared" si="109"/>
        <v>1606633.6633663366</v>
      </c>
      <c r="EA126" s="178">
        <f t="shared" si="109"/>
        <v>2032470.3797468354</v>
      </c>
      <c r="EB126" s="179">
        <f t="shared" si="109"/>
        <v>8134892.4449339211</v>
      </c>
      <c r="EC126" s="178">
        <f t="shared" si="109"/>
        <v>9409774.3417085409</v>
      </c>
      <c r="ED126" s="179">
        <f t="shared" si="109"/>
        <v>0</v>
      </c>
      <c r="EE126" s="178">
        <f t="shared" si="109"/>
        <v>0</v>
      </c>
      <c r="EF126" s="179">
        <f t="shared" si="109"/>
        <v>58724763.060030423</v>
      </c>
      <c r="EG126" s="178">
        <f t="shared" si="68"/>
        <v>67616225.87985456</v>
      </c>
    </row>
    <row r="127" spans="1:137" s="90" customFormat="1" ht="15" customHeight="1">
      <c r="A127" s="46" t="s">
        <v>225</v>
      </c>
      <c r="B127" s="45" t="s">
        <v>236</v>
      </c>
      <c r="C127" s="294"/>
      <c r="D127" s="46" t="s">
        <v>237</v>
      </c>
      <c r="E127" s="44">
        <v>3</v>
      </c>
      <c r="F127" s="43">
        <v>0</v>
      </c>
      <c r="G127" s="42"/>
      <c r="H127" s="43">
        <v>0</v>
      </c>
      <c r="I127" s="42">
        <v>86</v>
      </c>
      <c r="J127" s="43">
        <v>88</v>
      </c>
      <c r="K127" s="42"/>
      <c r="L127" s="43">
        <v>0</v>
      </c>
      <c r="M127" s="42">
        <v>17</v>
      </c>
      <c r="N127" s="41">
        <v>16</v>
      </c>
      <c r="O127" s="43">
        <v>0</v>
      </c>
      <c r="P127" s="185"/>
      <c r="Q127" s="43">
        <v>0</v>
      </c>
      <c r="R127" s="185">
        <v>94</v>
      </c>
      <c r="S127" s="41">
        <v>89</v>
      </c>
      <c r="T127" s="185"/>
      <c r="U127" s="43">
        <v>0</v>
      </c>
      <c r="V127" s="185">
        <v>10</v>
      </c>
      <c r="W127" s="41">
        <v>16</v>
      </c>
      <c r="X127" s="43">
        <v>0</v>
      </c>
      <c r="Y127" s="185"/>
      <c r="Z127" s="43">
        <v>0</v>
      </c>
      <c r="AA127" s="185">
        <v>124</v>
      </c>
      <c r="AB127" s="43">
        <v>125</v>
      </c>
      <c r="AC127" s="185"/>
      <c r="AD127" s="43">
        <v>0</v>
      </c>
      <c r="AE127" s="185">
        <v>2</v>
      </c>
      <c r="AF127" s="41">
        <v>1</v>
      </c>
      <c r="AG127" s="43">
        <v>2</v>
      </c>
      <c r="AH127" s="185"/>
      <c r="AI127" s="43">
        <v>0</v>
      </c>
      <c r="AJ127" s="185">
        <v>102</v>
      </c>
      <c r="AK127" s="43">
        <v>107</v>
      </c>
      <c r="AL127" s="185"/>
      <c r="AM127" s="43">
        <v>0</v>
      </c>
      <c r="AN127" s="185">
        <v>1</v>
      </c>
      <c r="AO127" s="41">
        <v>3</v>
      </c>
      <c r="AP127" s="43">
        <v>0</v>
      </c>
      <c r="AQ127" s="185"/>
      <c r="AR127" s="43">
        <v>0</v>
      </c>
      <c r="AS127" s="185">
        <v>37</v>
      </c>
      <c r="AT127" s="43">
        <v>37</v>
      </c>
      <c r="AU127" s="185"/>
      <c r="AV127" s="43">
        <v>0</v>
      </c>
      <c r="AW127" s="185">
        <v>2</v>
      </c>
      <c r="AX127" s="41">
        <v>1</v>
      </c>
      <c r="AY127" s="40"/>
      <c r="AZ127" s="185"/>
      <c r="BA127" s="63"/>
      <c r="BB127" s="185"/>
      <c r="BC127" s="63"/>
      <c r="BD127" s="185"/>
      <c r="BE127" s="63"/>
      <c r="BF127" s="185"/>
      <c r="BG127" s="62"/>
      <c r="BH127" s="188">
        <v>8998235</v>
      </c>
      <c r="BI127" s="38">
        <v>9400938</v>
      </c>
      <c r="BJ127" s="185">
        <v>6812856</v>
      </c>
      <c r="BK127" s="39">
        <v>7439720</v>
      </c>
      <c r="BL127" s="185">
        <v>7206607</v>
      </c>
      <c r="BM127" s="38">
        <v>7358845</v>
      </c>
      <c r="BN127" s="185">
        <v>4412632</v>
      </c>
      <c r="BO127" s="39">
        <v>4789586</v>
      </c>
      <c r="BP127" s="185">
        <v>2056115</v>
      </c>
      <c r="BQ127" s="36">
        <v>2032514</v>
      </c>
      <c r="BR127" s="185"/>
      <c r="BS127" s="61"/>
      <c r="BT127" s="177">
        <f t="shared" si="94"/>
        <v>1064</v>
      </c>
      <c r="BU127" s="178">
        <f t="shared" si="94"/>
        <v>1072</v>
      </c>
      <c r="BV127" s="179">
        <f t="shared" si="95"/>
        <v>1060</v>
      </c>
      <c r="BW127" s="178">
        <f t="shared" si="95"/>
        <v>1082</v>
      </c>
      <c r="BX127" s="179">
        <f t="shared" si="96"/>
        <v>1264</v>
      </c>
      <c r="BY127" s="178">
        <f t="shared" si="96"/>
        <v>1262</v>
      </c>
      <c r="BZ127" s="179">
        <f t="shared" si="97"/>
        <v>1032</v>
      </c>
      <c r="CA127" s="178">
        <f t="shared" si="97"/>
        <v>1106</v>
      </c>
      <c r="CB127" s="179">
        <f t="shared" si="98"/>
        <v>394</v>
      </c>
      <c r="CC127" s="178">
        <f t="shared" si="98"/>
        <v>382</v>
      </c>
      <c r="CD127" s="179">
        <f t="shared" si="99"/>
        <v>0</v>
      </c>
      <c r="CE127" s="178">
        <f t="shared" si="99"/>
        <v>0</v>
      </c>
      <c r="CF127" s="177">
        <f t="shared" si="92"/>
        <v>8456.9877819548874</v>
      </c>
      <c r="CG127" s="178">
        <f t="shared" si="16"/>
        <v>8769.5317164179105</v>
      </c>
      <c r="CH127" s="179">
        <f t="shared" si="93"/>
        <v>6427.2226415094337</v>
      </c>
      <c r="CI127" s="178">
        <f t="shared" si="18"/>
        <v>6875.8964879852128</v>
      </c>
      <c r="CJ127" s="179">
        <f t="shared" si="93"/>
        <v>5701.4295886075952</v>
      </c>
      <c r="CK127" s="178">
        <f t="shared" si="20"/>
        <v>5831.0974643423142</v>
      </c>
      <c r="CL127" s="179">
        <f t="shared" si="93"/>
        <v>4275.8062015503874</v>
      </c>
      <c r="CM127" s="178">
        <f t="shared" si="93"/>
        <v>4330.5479204339963</v>
      </c>
      <c r="CN127" s="179">
        <f t="shared" si="93"/>
        <v>5218.5659898477161</v>
      </c>
      <c r="CO127" s="178">
        <f t="shared" si="93"/>
        <v>5320.7172774869114</v>
      </c>
      <c r="CP127" s="179">
        <f t="shared" si="93"/>
        <v>0</v>
      </c>
      <c r="CQ127" s="178">
        <f t="shared" si="93"/>
        <v>0</v>
      </c>
      <c r="CR127" s="177">
        <f t="shared" si="100"/>
        <v>76112.890037593985</v>
      </c>
      <c r="CS127" s="178">
        <f t="shared" si="100"/>
        <v>78925.785447761198</v>
      </c>
      <c r="CT127" s="179">
        <f t="shared" si="100"/>
        <v>57845.003773584904</v>
      </c>
      <c r="CU127" s="178">
        <f t="shared" si="100"/>
        <v>61883.068391866916</v>
      </c>
      <c r="CV127" s="179">
        <f t="shared" si="100"/>
        <v>51312.866297468354</v>
      </c>
      <c r="CW127" s="178">
        <f t="shared" si="100"/>
        <v>52479.877179080824</v>
      </c>
      <c r="CX127" s="179">
        <f t="shared" si="100"/>
        <v>38482.255813953489</v>
      </c>
      <c r="CY127" s="178">
        <f t="shared" si="100"/>
        <v>38974.931283905964</v>
      </c>
      <c r="CZ127" s="179">
        <f t="shared" si="100"/>
        <v>46967.093908629446</v>
      </c>
      <c r="DA127" s="178">
        <f t="shared" si="100"/>
        <v>47886.455497382201</v>
      </c>
      <c r="DB127" s="179">
        <f t="shared" si="100"/>
        <v>0</v>
      </c>
      <c r="DC127" s="178">
        <f t="shared" si="100"/>
        <v>0</v>
      </c>
      <c r="DD127" s="179">
        <f t="shared" si="101"/>
        <v>54981.722591746904</v>
      </c>
      <c r="DE127" s="178">
        <f t="shared" si="101"/>
        <v>56781.358472893487</v>
      </c>
      <c r="DF127" s="177">
        <f t="shared" si="102"/>
        <v>103</v>
      </c>
      <c r="DG127" s="178">
        <f t="shared" si="102"/>
        <v>104</v>
      </c>
      <c r="DH127" s="179">
        <f t="shared" si="103"/>
        <v>104</v>
      </c>
      <c r="DI127" s="178">
        <f t="shared" si="103"/>
        <v>105</v>
      </c>
      <c r="DJ127" s="179">
        <f t="shared" si="104"/>
        <v>126</v>
      </c>
      <c r="DK127" s="178">
        <f t="shared" si="104"/>
        <v>126</v>
      </c>
      <c r="DL127" s="179">
        <f t="shared" si="105"/>
        <v>103</v>
      </c>
      <c r="DM127" s="178">
        <f t="shared" si="105"/>
        <v>110</v>
      </c>
      <c r="DN127" s="179">
        <f t="shared" si="106"/>
        <v>39</v>
      </c>
      <c r="DO127" s="178">
        <f t="shared" si="106"/>
        <v>38</v>
      </c>
      <c r="DP127" s="179">
        <f t="shared" si="107"/>
        <v>0</v>
      </c>
      <c r="DQ127" s="178">
        <f t="shared" si="107"/>
        <v>0</v>
      </c>
      <c r="DR127" s="179">
        <f t="shared" si="108"/>
        <v>475</v>
      </c>
      <c r="DS127" s="178">
        <f t="shared" si="108"/>
        <v>483</v>
      </c>
      <c r="DT127" s="177">
        <f t="shared" si="109"/>
        <v>7839627.6738721803</v>
      </c>
      <c r="DU127" s="178">
        <f t="shared" si="109"/>
        <v>8208281.686567165</v>
      </c>
      <c r="DV127" s="179">
        <f t="shared" si="109"/>
        <v>6015880.3924528304</v>
      </c>
      <c r="DW127" s="178">
        <f t="shared" si="109"/>
        <v>6497722.1811460266</v>
      </c>
      <c r="DX127" s="179">
        <f t="shared" si="109"/>
        <v>6465421.1534810122</v>
      </c>
      <c r="DY127" s="178">
        <f t="shared" si="109"/>
        <v>6612464.5245641842</v>
      </c>
      <c r="DZ127" s="179">
        <f t="shared" si="109"/>
        <v>3963672.3488372094</v>
      </c>
      <c r="EA127" s="178">
        <f t="shared" si="109"/>
        <v>4287242.4412296563</v>
      </c>
      <c r="EB127" s="179">
        <f t="shared" si="109"/>
        <v>1831716.6624365484</v>
      </c>
      <c r="EC127" s="178">
        <f t="shared" si="109"/>
        <v>1819685.3089005237</v>
      </c>
      <c r="ED127" s="179">
        <f t="shared" si="109"/>
        <v>0</v>
      </c>
      <c r="EE127" s="178">
        <f t="shared" si="109"/>
        <v>0</v>
      </c>
      <c r="EF127" s="179">
        <f t="shared" si="109"/>
        <v>26116318.23107978</v>
      </c>
      <c r="EG127" s="178">
        <f t="shared" si="68"/>
        <v>27425396.142407555</v>
      </c>
    </row>
    <row r="128" spans="1:137" s="90" customFormat="1" ht="15" customHeight="1">
      <c r="A128" s="46" t="s">
        <v>225</v>
      </c>
      <c r="B128" s="45" t="s">
        <v>238</v>
      </c>
      <c r="C128" s="294"/>
      <c r="D128" s="46" t="s">
        <v>239</v>
      </c>
      <c r="E128" s="44">
        <v>3</v>
      </c>
      <c r="F128" s="43">
        <v>0</v>
      </c>
      <c r="G128" s="42"/>
      <c r="H128" s="43">
        <v>0</v>
      </c>
      <c r="I128" s="42">
        <v>123</v>
      </c>
      <c r="J128" s="43">
        <v>118</v>
      </c>
      <c r="K128" s="42"/>
      <c r="L128" s="43">
        <v>0</v>
      </c>
      <c r="M128" s="42">
        <v>10</v>
      </c>
      <c r="N128" s="43">
        <v>10</v>
      </c>
      <c r="O128" s="43">
        <v>0</v>
      </c>
      <c r="P128" s="185"/>
      <c r="Q128" s="43">
        <v>0</v>
      </c>
      <c r="R128" s="185">
        <v>97</v>
      </c>
      <c r="S128" s="41">
        <v>104</v>
      </c>
      <c r="T128" s="185"/>
      <c r="U128" s="43">
        <v>0</v>
      </c>
      <c r="V128" s="185">
        <v>2</v>
      </c>
      <c r="W128" s="43">
        <v>2</v>
      </c>
      <c r="X128" s="43">
        <v>0</v>
      </c>
      <c r="Y128" s="185"/>
      <c r="Z128" s="43">
        <v>0</v>
      </c>
      <c r="AA128" s="185">
        <v>124</v>
      </c>
      <c r="AB128" s="41">
        <v>93</v>
      </c>
      <c r="AC128" s="185"/>
      <c r="AD128" s="43">
        <v>0</v>
      </c>
      <c r="AE128" s="185">
        <v>14</v>
      </c>
      <c r="AF128" s="41">
        <v>11</v>
      </c>
      <c r="AG128" s="43">
        <v>2</v>
      </c>
      <c r="AH128" s="185"/>
      <c r="AI128" s="43">
        <v>0</v>
      </c>
      <c r="AJ128" s="185">
        <v>30</v>
      </c>
      <c r="AK128" s="41">
        <v>27</v>
      </c>
      <c r="AL128" s="185"/>
      <c r="AM128" s="43">
        <v>0</v>
      </c>
      <c r="AN128" s="185">
        <v>20</v>
      </c>
      <c r="AO128" s="41">
        <v>22</v>
      </c>
      <c r="AP128" s="43">
        <v>0</v>
      </c>
      <c r="AQ128" s="185"/>
      <c r="AR128" s="43">
        <v>0</v>
      </c>
      <c r="AS128" s="185">
        <v>50</v>
      </c>
      <c r="AT128" s="41">
        <v>36</v>
      </c>
      <c r="AU128" s="185"/>
      <c r="AV128" s="43">
        <v>0</v>
      </c>
      <c r="AW128" s="185">
        <v>1</v>
      </c>
      <c r="AX128" s="43">
        <v>1</v>
      </c>
      <c r="AY128" s="40"/>
      <c r="AZ128" s="185"/>
      <c r="BA128" s="63"/>
      <c r="BB128" s="185"/>
      <c r="BC128" s="63"/>
      <c r="BD128" s="185"/>
      <c r="BE128" s="63"/>
      <c r="BF128" s="185"/>
      <c r="BG128" s="62"/>
      <c r="BH128" s="188">
        <v>10516014</v>
      </c>
      <c r="BI128" s="38">
        <v>10552962</v>
      </c>
      <c r="BJ128" s="185">
        <v>6345581</v>
      </c>
      <c r="BK128" s="39">
        <v>6913285</v>
      </c>
      <c r="BL128" s="185">
        <v>7939222</v>
      </c>
      <c r="BM128" s="39">
        <v>6336082</v>
      </c>
      <c r="BN128" s="185">
        <v>2102682</v>
      </c>
      <c r="BO128" s="39">
        <v>2720871</v>
      </c>
      <c r="BP128" s="185">
        <v>2270480</v>
      </c>
      <c r="BQ128" s="37">
        <v>1789581</v>
      </c>
      <c r="BR128" s="185"/>
      <c r="BS128" s="61"/>
      <c r="BT128" s="177">
        <f t="shared" si="94"/>
        <v>1350</v>
      </c>
      <c r="BU128" s="178">
        <f t="shared" si="94"/>
        <v>1300</v>
      </c>
      <c r="BV128" s="179">
        <f t="shared" si="95"/>
        <v>994</v>
      </c>
      <c r="BW128" s="178">
        <f t="shared" si="95"/>
        <v>1064</v>
      </c>
      <c r="BX128" s="179">
        <f t="shared" si="96"/>
        <v>1408</v>
      </c>
      <c r="BY128" s="178">
        <f t="shared" si="96"/>
        <v>1062</v>
      </c>
      <c r="BZ128" s="179">
        <f t="shared" si="97"/>
        <v>540</v>
      </c>
      <c r="CA128" s="178">
        <f t="shared" si="97"/>
        <v>534</v>
      </c>
      <c r="CB128" s="179">
        <f t="shared" si="98"/>
        <v>512</v>
      </c>
      <c r="CC128" s="178">
        <f t="shared" si="98"/>
        <v>372</v>
      </c>
      <c r="CD128" s="179">
        <f t="shared" si="99"/>
        <v>0</v>
      </c>
      <c r="CE128" s="178">
        <f t="shared" si="99"/>
        <v>0</v>
      </c>
      <c r="CF128" s="177">
        <f t="shared" ref="CF128:CQ149" si="110">IF(BT128&gt;0,BH128/BT128,)</f>
        <v>7789.64</v>
      </c>
      <c r="CG128" s="178">
        <f t="shared" si="16"/>
        <v>8117.6630769230769</v>
      </c>
      <c r="CH128" s="179">
        <f t="shared" si="110"/>
        <v>6383.8843058350103</v>
      </c>
      <c r="CI128" s="178">
        <f t="shared" si="18"/>
        <v>6497.4483082706765</v>
      </c>
      <c r="CJ128" s="179">
        <f t="shared" si="110"/>
        <v>5638.651988636364</v>
      </c>
      <c r="CK128" s="178">
        <f t="shared" si="20"/>
        <v>5966.1789077212807</v>
      </c>
      <c r="CL128" s="179">
        <f t="shared" si="110"/>
        <v>3893.8555555555554</v>
      </c>
      <c r="CM128" s="178">
        <f t="shared" si="110"/>
        <v>5095.2640449438204</v>
      </c>
      <c r="CN128" s="179">
        <f t="shared" si="110"/>
        <v>4434.53125</v>
      </c>
      <c r="CO128" s="178">
        <f t="shared" si="110"/>
        <v>4810.7016129032254</v>
      </c>
      <c r="CP128" s="179">
        <f t="shared" si="110"/>
        <v>0</v>
      </c>
      <c r="CQ128" s="178">
        <f t="shared" si="110"/>
        <v>0</v>
      </c>
      <c r="CR128" s="177">
        <f t="shared" si="100"/>
        <v>70106.760000000009</v>
      </c>
      <c r="CS128" s="178">
        <f t="shared" si="100"/>
        <v>73058.967692307691</v>
      </c>
      <c r="CT128" s="179">
        <f t="shared" si="100"/>
        <v>57454.958752515093</v>
      </c>
      <c r="CU128" s="178">
        <f t="shared" si="100"/>
        <v>58477.034774436092</v>
      </c>
      <c r="CV128" s="179">
        <f t="shared" si="100"/>
        <v>50747.867897727279</v>
      </c>
      <c r="CW128" s="178">
        <f t="shared" si="100"/>
        <v>53695.610169491527</v>
      </c>
      <c r="CX128" s="179">
        <f t="shared" si="100"/>
        <v>35044.699999999997</v>
      </c>
      <c r="CY128" s="178">
        <f t="shared" si="100"/>
        <v>45857.376404494382</v>
      </c>
      <c r="CZ128" s="179">
        <f t="shared" si="100"/>
        <v>39910.78125</v>
      </c>
      <c r="DA128" s="178">
        <f t="shared" si="100"/>
        <v>43296.31451612903</v>
      </c>
      <c r="DB128" s="179">
        <f t="shared" si="100"/>
        <v>0</v>
      </c>
      <c r="DC128" s="178">
        <f t="shared" si="100"/>
        <v>0</v>
      </c>
      <c r="DD128" s="179">
        <f t="shared" si="101"/>
        <v>54783.716794342596</v>
      </c>
      <c r="DE128" s="178">
        <f t="shared" si="101"/>
        <v>58923.188889739919</v>
      </c>
      <c r="DF128" s="177">
        <f t="shared" si="102"/>
        <v>133</v>
      </c>
      <c r="DG128" s="178">
        <f t="shared" si="102"/>
        <v>128</v>
      </c>
      <c r="DH128" s="179">
        <f t="shared" si="103"/>
        <v>99</v>
      </c>
      <c r="DI128" s="178">
        <f t="shared" si="103"/>
        <v>106</v>
      </c>
      <c r="DJ128" s="179">
        <f t="shared" si="104"/>
        <v>138</v>
      </c>
      <c r="DK128" s="178">
        <f t="shared" si="104"/>
        <v>104</v>
      </c>
      <c r="DL128" s="179">
        <f t="shared" si="105"/>
        <v>50</v>
      </c>
      <c r="DM128" s="178">
        <f t="shared" si="105"/>
        <v>49</v>
      </c>
      <c r="DN128" s="179">
        <f t="shared" si="106"/>
        <v>51</v>
      </c>
      <c r="DO128" s="178">
        <f t="shared" si="106"/>
        <v>37</v>
      </c>
      <c r="DP128" s="179">
        <f t="shared" si="107"/>
        <v>0</v>
      </c>
      <c r="DQ128" s="178">
        <f t="shared" si="107"/>
        <v>0</v>
      </c>
      <c r="DR128" s="179">
        <f t="shared" si="108"/>
        <v>471</v>
      </c>
      <c r="DS128" s="178">
        <f t="shared" si="108"/>
        <v>424</v>
      </c>
      <c r="DT128" s="177">
        <f t="shared" si="109"/>
        <v>9324199.0800000019</v>
      </c>
      <c r="DU128" s="178">
        <f t="shared" si="109"/>
        <v>9351547.8646153845</v>
      </c>
      <c r="DV128" s="179">
        <f t="shared" si="109"/>
        <v>5688040.9164989945</v>
      </c>
      <c r="DW128" s="178">
        <f t="shared" si="109"/>
        <v>6198565.6860902254</v>
      </c>
      <c r="DX128" s="179">
        <f t="shared" si="109"/>
        <v>7003205.7698863642</v>
      </c>
      <c r="DY128" s="178">
        <f t="shared" si="109"/>
        <v>5584343.4576271186</v>
      </c>
      <c r="DZ128" s="179">
        <f t="shared" si="109"/>
        <v>1752234.9999999998</v>
      </c>
      <c r="EA128" s="178">
        <f t="shared" si="109"/>
        <v>2247011.4438202246</v>
      </c>
      <c r="EB128" s="179">
        <f t="shared" si="109"/>
        <v>2035449.84375</v>
      </c>
      <c r="EC128" s="178">
        <f t="shared" si="109"/>
        <v>1601963.6370967741</v>
      </c>
      <c r="ED128" s="179">
        <f t="shared" si="109"/>
        <v>0</v>
      </c>
      <c r="EE128" s="178">
        <f t="shared" si="109"/>
        <v>0</v>
      </c>
      <c r="EF128" s="179">
        <f t="shared" si="109"/>
        <v>25803130.610135362</v>
      </c>
      <c r="EG128" s="178">
        <f t="shared" si="68"/>
        <v>24983432.089249726</v>
      </c>
    </row>
    <row r="129" spans="1:137" s="90" customFormat="1" ht="15" customHeight="1">
      <c r="A129" s="46" t="s">
        <v>225</v>
      </c>
      <c r="B129" s="45" t="s">
        <v>240</v>
      </c>
      <c r="C129" s="294"/>
      <c r="D129" s="46" t="s">
        <v>241</v>
      </c>
      <c r="E129" s="44">
        <v>4</v>
      </c>
      <c r="F129" s="43">
        <v>0</v>
      </c>
      <c r="G129" s="42"/>
      <c r="H129" s="43">
        <v>0</v>
      </c>
      <c r="I129" s="42">
        <v>31</v>
      </c>
      <c r="J129" s="41">
        <v>34</v>
      </c>
      <c r="K129" s="42"/>
      <c r="L129" s="43">
        <v>0</v>
      </c>
      <c r="M129" s="42">
        <v>4</v>
      </c>
      <c r="N129" s="43">
        <v>4</v>
      </c>
      <c r="O129" s="43">
        <v>0</v>
      </c>
      <c r="P129" s="185"/>
      <c r="Q129" s="43">
        <v>0</v>
      </c>
      <c r="R129" s="185">
        <v>40</v>
      </c>
      <c r="S129" s="41">
        <v>43</v>
      </c>
      <c r="T129" s="185"/>
      <c r="U129" s="43">
        <v>0</v>
      </c>
      <c r="V129" s="185">
        <v>1</v>
      </c>
      <c r="W129" s="41">
        <v>0</v>
      </c>
      <c r="X129" s="43">
        <v>0</v>
      </c>
      <c r="Y129" s="185"/>
      <c r="Z129" s="43">
        <v>0</v>
      </c>
      <c r="AA129" s="185">
        <v>67</v>
      </c>
      <c r="AB129" s="41">
        <v>42</v>
      </c>
      <c r="AC129" s="185"/>
      <c r="AD129" s="43">
        <v>0</v>
      </c>
      <c r="AE129" s="185">
        <v>4</v>
      </c>
      <c r="AF129" s="41">
        <v>3</v>
      </c>
      <c r="AG129" s="43">
        <v>7</v>
      </c>
      <c r="AH129" s="185"/>
      <c r="AI129" s="43">
        <v>0</v>
      </c>
      <c r="AJ129" s="185">
        <v>10</v>
      </c>
      <c r="AK129" s="41">
        <v>5</v>
      </c>
      <c r="AL129" s="185"/>
      <c r="AM129" s="43">
        <v>0</v>
      </c>
      <c r="AN129" s="185">
        <v>10</v>
      </c>
      <c r="AO129" s="41">
        <v>12</v>
      </c>
      <c r="AP129" s="43">
        <v>0</v>
      </c>
      <c r="AQ129" s="185"/>
      <c r="AR129" s="43">
        <v>0</v>
      </c>
      <c r="AS129" s="185"/>
      <c r="AT129" s="43">
        <v>0</v>
      </c>
      <c r="AU129" s="185"/>
      <c r="AV129" s="43">
        <v>0</v>
      </c>
      <c r="AW129" s="185"/>
      <c r="AX129" s="43">
        <v>0</v>
      </c>
      <c r="AY129" s="40"/>
      <c r="AZ129" s="185"/>
      <c r="BA129" s="63"/>
      <c r="BB129" s="185"/>
      <c r="BC129" s="63"/>
      <c r="BD129" s="185"/>
      <c r="BE129" s="63"/>
      <c r="BF129" s="185"/>
      <c r="BG129" s="62"/>
      <c r="BH129" s="188">
        <v>2602110</v>
      </c>
      <c r="BI129" s="39">
        <v>2848415</v>
      </c>
      <c r="BJ129" s="185">
        <v>2358258</v>
      </c>
      <c r="BK129" s="39">
        <v>2500702</v>
      </c>
      <c r="BL129" s="185">
        <v>3896760</v>
      </c>
      <c r="BM129" s="39">
        <v>2628149</v>
      </c>
      <c r="BN129" s="185">
        <v>776570</v>
      </c>
      <c r="BO129" s="39">
        <v>1002548</v>
      </c>
      <c r="BP129" s="185">
        <v>0</v>
      </c>
      <c r="BQ129" s="36">
        <v>0</v>
      </c>
      <c r="BR129" s="185"/>
      <c r="BS129" s="61"/>
      <c r="BT129" s="177">
        <f t="shared" si="94"/>
        <v>358</v>
      </c>
      <c r="BU129" s="178">
        <f t="shared" si="94"/>
        <v>388</v>
      </c>
      <c r="BV129" s="179">
        <f t="shared" si="95"/>
        <v>412</v>
      </c>
      <c r="BW129" s="178">
        <f t="shared" si="95"/>
        <v>430</v>
      </c>
      <c r="BX129" s="179">
        <f t="shared" si="96"/>
        <v>718</v>
      </c>
      <c r="BY129" s="178">
        <f t="shared" si="96"/>
        <v>456</v>
      </c>
      <c r="BZ129" s="179">
        <f t="shared" si="97"/>
        <v>220</v>
      </c>
      <c r="CA129" s="178">
        <f t="shared" si="97"/>
        <v>194</v>
      </c>
      <c r="CB129" s="179">
        <f t="shared" si="98"/>
        <v>0</v>
      </c>
      <c r="CC129" s="178">
        <f t="shared" si="98"/>
        <v>0</v>
      </c>
      <c r="CD129" s="179">
        <f t="shared" si="99"/>
        <v>0</v>
      </c>
      <c r="CE129" s="178">
        <f t="shared" si="99"/>
        <v>0</v>
      </c>
      <c r="CF129" s="177">
        <f t="shared" si="110"/>
        <v>7268.4636871508383</v>
      </c>
      <c r="CG129" s="178">
        <f t="shared" si="16"/>
        <v>7341.2757731958764</v>
      </c>
      <c r="CH129" s="179">
        <f t="shared" si="110"/>
        <v>5723.9271844660198</v>
      </c>
      <c r="CI129" s="178">
        <f t="shared" si="18"/>
        <v>5815.5860465116275</v>
      </c>
      <c r="CJ129" s="179">
        <f t="shared" si="110"/>
        <v>5427.2423398328692</v>
      </c>
      <c r="CK129" s="178">
        <f t="shared" si="20"/>
        <v>5763.4846491228072</v>
      </c>
      <c r="CL129" s="179">
        <f t="shared" si="110"/>
        <v>3529.8636363636365</v>
      </c>
      <c r="CM129" s="178">
        <f t="shared" si="110"/>
        <v>5167.7731958762888</v>
      </c>
      <c r="CN129" s="179">
        <f t="shared" si="110"/>
        <v>0</v>
      </c>
      <c r="CO129" s="178">
        <f t="shared" si="110"/>
        <v>0</v>
      </c>
      <c r="CP129" s="179">
        <f t="shared" si="110"/>
        <v>0</v>
      </c>
      <c r="CQ129" s="178">
        <f t="shared" si="110"/>
        <v>0</v>
      </c>
      <c r="CR129" s="177">
        <f t="shared" si="100"/>
        <v>65416.173184357547</v>
      </c>
      <c r="CS129" s="178">
        <f t="shared" si="100"/>
        <v>66071.481958762888</v>
      </c>
      <c r="CT129" s="179">
        <f t="shared" si="100"/>
        <v>51515.344660194176</v>
      </c>
      <c r="CU129" s="178">
        <f t="shared" si="100"/>
        <v>52340.274418604648</v>
      </c>
      <c r="CV129" s="179">
        <f t="shared" si="100"/>
        <v>48845.181058495822</v>
      </c>
      <c r="CW129" s="178">
        <f t="shared" si="100"/>
        <v>51871.361842105267</v>
      </c>
      <c r="CX129" s="179">
        <f t="shared" si="100"/>
        <v>31768.772727272728</v>
      </c>
      <c r="CY129" s="178">
        <f t="shared" si="100"/>
        <v>46509.958762886599</v>
      </c>
      <c r="CZ129" s="179">
        <f t="shared" si="100"/>
        <v>0</v>
      </c>
      <c r="DA129" s="178">
        <f t="shared" si="100"/>
        <v>0</v>
      </c>
      <c r="DB129" s="179">
        <f t="shared" si="100"/>
        <v>0</v>
      </c>
      <c r="DC129" s="178">
        <f t="shared" si="100"/>
        <v>0</v>
      </c>
      <c r="DD129" s="179">
        <f t="shared" si="101"/>
        <v>50928.613785743313</v>
      </c>
      <c r="DE129" s="178">
        <f t="shared" si="101"/>
        <v>55148.452421655937</v>
      </c>
      <c r="DF129" s="177">
        <f t="shared" si="102"/>
        <v>35</v>
      </c>
      <c r="DG129" s="178">
        <f t="shared" si="102"/>
        <v>38</v>
      </c>
      <c r="DH129" s="179">
        <f t="shared" si="103"/>
        <v>41</v>
      </c>
      <c r="DI129" s="178">
        <f t="shared" si="103"/>
        <v>43</v>
      </c>
      <c r="DJ129" s="179">
        <f t="shared" si="104"/>
        <v>71</v>
      </c>
      <c r="DK129" s="178">
        <f t="shared" si="104"/>
        <v>45</v>
      </c>
      <c r="DL129" s="179">
        <f t="shared" si="105"/>
        <v>20</v>
      </c>
      <c r="DM129" s="178">
        <f t="shared" si="105"/>
        <v>17</v>
      </c>
      <c r="DN129" s="179">
        <f t="shared" si="106"/>
        <v>0</v>
      </c>
      <c r="DO129" s="178">
        <f t="shared" si="106"/>
        <v>0</v>
      </c>
      <c r="DP129" s="179">
        <f t="shared" si="107"/>
        <v>0</v>
      </c>
      <c r="DQ129" s="178">
        <f t="shared" si="107"/>
        <v>0</v>
      </c>
      <c r="DR129" s="179">
        <f t="shared" si="108"/>
        <v>167</v>
      </c>
      <c r="DS129" s="178">
        <f t="shared" si="108"/>
        <v>143</v>
      </c>
      <c r="DT129" s="177">
        <f t="shared" si="109"/>
        <v>2289566.061452514</v>
      </c>
      <c r="DU129" s="178">
        <f t="shared" si="109"/>
        <v>2510716.3144329898</v>
      </c>
      <c r="DV129" s="179">
        <f t="shared" si="109"/>
        <v>2112129.131067961</v>
      </c>
      <c r="DW129" s="178">
        <f t="shared" si="109"/>
        <v>2250631.7999999998</v>
      </c>
      <c r="DX129" s="179">
        <f t="shared" si="109"/>
        <v>3468007.8551532035</v>
      </c>
      <c r="DY129" s="178">
        <f t="shared" si="109"/>
        <v>2334211.2828947371</v>
      </c>
      <c r="DZ129" s="179">
        <f t="shared" si="109"/>
        <v>635375.45454545459</v>
      </c>
      <c r="EA129" s="178">
        <f t="shared" si="109"/>
        <v>790669.29896907217</v>
      </c>
      <c r="EB129" s="179">
        <f t="shared" si="109"/>
        <v>0</v>
      </c>
      <c r="EC129" s="178">
        <f t="shared" si="109"/>
        <v>0</v>
      </c>
      <c r="ED129" s="179">
        <f t="shared" si="109"/>
        <v>0</v>
      </c>
      <c r="EE129" s="178">
        <f t="shared" si="109"/>
        <v>0</v>
      </c>
      <c r="EF129" s="179">
        <f t="shared" si="109"/>
        <v>8505078.5022191331</v>
      </c>
      <c r="EG129" s="178">
        <f t="shared" si="68"/>
        <v>7886228.696296799</v>
      </c>
    </row>
    <row r="130" spans="1:137" s="90" customFormat="1" ht="15" customHeight="1">
      <c r="A130" s="46" t="s">
        <v>225</v>
      </c>
      <c r="B130" s="45" t="s">
        <v>242</v>
      </c>
      <c r="C130" s="294"/>
      <c r="D130" s="46" t="s">
        <v>243</v>
      </c>
      <c r="E130" s="44">
        <v>4</v>
      </c>
      <c r="F130" s="43">
        <v>0</v>
      </c>
      <c r="G130" s="42"/>
      <c r="H130" s="43">
        <v>0</v>
      </c>
      <c r="I130" s="42">
        <v>43</v>
      </c>
      <c r="J130" s="43">
        <v>44</v>
      </c>
      <c r="K130" s="42"/>
      <c r="L130" s="43">
        <v>0</v>
      </c>
      <c r="M130" s="42">
        <v>3</v>
      </c>
      <c r="N130" s="41">
        <v>5</v>
      </c>
      <c r="O130" s="43">
        <v>0</v>
      </c>
      <c r="P130" s="185"/>
      <c r="Q130" s="43">
        <v>0</v>
      </c>
      <c r="R130" s="185">
        <v>64</v>
      </c>
      <c r="S130" s="41">
        <v>57</v>
      </c>
      <c r="T130" s="185"/>
      <c r="U130" s="43">
        <v>0</v>
      </c>
      <c r="V130" s="185">
        <v>5</v>
      </c>
      <c r="W130" s="43">
        <v>5</v>
      </c>
      <c r="X130" s="43">
        <v>0</v>
      </c>
      <c r="Y130" s="185"/>
      <c r="Z130" s="43">
        <v>0</v>
      </c>
      <c r="AA130" s="185">
        <v>78</v>
      </c>
      <c r="AB130" s="41">
        <v>88</v>
      </c>
      <c r="AC130" s="185"/>
      <c r="AD130" s="43">
        <v>0</v>
      </c>
      <c r="AE130" s="185">
        <v>5</v>
      </c>
      <c r="AF130" s="41">
        <v>4</v>
      </c>
      <c r="AG130" s="43">
        <v>0</v>
      </c>
      <c r="AH130" s="185"/>
      <c r="AI130" s="43">
        <v>0</v>
      </c>
      <c r="AJ130" s="185">
        <v>35</v>
      </c>
      <c r="AK130" s="41">
        <v>26</v>
      </c>
      <c r="AL130" s="185"/>
      <c r="AM130" s="43">
        <v>0</v>
      </c>
      <c r="AN130" s="185">
        <v>6</v>
      </c>
      <c r="AO130" s="41">
        <v>7</v>
      </c>
      <c r="AP130" s="43">
        <v>0</v>
      </c>
      <c r="AQ130" s="185"/>
      <c r="AR130" s="43">
        <v>0</v>
      </c>
      <c r="AS130" s="185">
        <v>40</v>
      </c>
      <c r="AT130" s="41">
        <v>50</v>
      </c>
      <c r="AU130" s="185"/>
      <c r="AV130" s="43">
        <v>0</v>
      </c>
      <c r="AW130" s="185">
        <v>7</v>
      </c>
      <c r="AX130" s="41">
        <v>4</v>
      </c>
      <c r="AY130" s="40"/>
      <c r="AZ130" s="185"/>
      <c r="BA130" s="63"/>
      <c r="BB130" s="185"/>
      <c r="BC130" s="63"/>
      <c r="BD130" s="185"/>
      <c r="BE130" s="63"/>
      <c r="BF130" s="185"/>
      <c r="BG130" s="62"/>
      <c r="BH130" s="188">
        <v>3825723</v>
      </c>
      <c r="BI130" s="39">
        <v>4224098</v>
      </c>
      <c r="BJ130" s="185">
        <v>4478840</v>
      </c>
      <c r="BK130" s="39">
        <v>4151260</v>
      </c>
      <c r="BL130" s="185">
        <v>4592808</v>
      </c>
      <c r="BM130" s="39">
        <v>5319836</v>
      </c>
      <c r="BN130" s="185">
        <v>1839304</v>
      </c>
      <c r="BO130" s="39">
        <v>1614268</v>
      </c>
      <c r="BP130" s="185">
        <v>2319862</v>
      </c>
      <c r="BQ130" s="37">
        <v>2677278</v>
      </c>
      <c r="BR130" s="185"/>
      <c r="BS130" s="61"/>
      <c r="BT130" s="177">
        <f t="shared" si="94"/>
        <v>466</v>
      </c>
      <c r="BU130" s="178">
        <f t="shared" si="94"/>
        <v>500</v>
      </c>
      <c r="BV130" s="179">
        <f t="shared" si="95"/>
        <v>700</v>
      </c>
      <c r="BW130" s="178">
        <f t="shared" si="95"/>
        <v>630</v>
      </c>
      <c r="BX130" s="179">
        <f t="shared" si="96"/>
        <v>840</v>
      </c>
      <c r="BY130" s="178">
        <f t="shared" si="96"/>
        <v>928</v>
      </c>
      <c r="BZ130" s="179">
        <f t="shared" si="97"/>
        <v>422</v>
      </c>
      <c r="CA130" s="178">
        <f t="shared" si="97"/>
        <v>344</v>
      </c>
      <c r="CB130" s="179">
        <f t="shared" si="98"/>
        <v>484</v>
      </c>
      <c r="CC130" s="178">
        <f t="shared" si="98"/>
        <v>548</v>
      </c>
      <c r="CD130" s="179">
        <f t="shared" si="99"/>
        <v>0</v>
      </c>
      <c r="CE130" s="178">
        <f t="shared" si="99"/>
        <v>0</v>
      </c>
      <c r="CF130" s="177">
        <f t="shared" si="110"/>
        <v>8209.7060085836911</v>
      </c>
      <c r="CG130" s="178">
        <f t="shared" si="16"/>
        <v>8448.1959999999999</v>
      </c>
      <c r="CH130" s="179">
        <f t="shared" si="110"/>
        <v>6398.3428571428567</v>
      </c>
      <c r="CI130" s="178">
        <f t="shared" si="18"/>
        <v>6589.3015873015875</v>
      </c>
      <c r="CJ130" s="179">
        <f t="shared" si="110"/>
        <v>5467.6285714285714</v>
      </c>
      <c r="CK130" s="178">
        <f t="shared" si="20"/>
        <v>5732.5818965517237</v>
      </c>
      <c r="CL130" s="179">
        <f t="shared" si="110"/>
        <v>4358.5402843601896</v>
      </c>
      <c r="CM130" s="178">
        <f t="shared" si="110"/>
        <v>4692.6395348837214</v>
      </c>
      <c r="CN130" s="179">
        <f t="shared" si="110"/>
        <v>4793.1033057851237</v>
      </c>
      <c r="CO130" s="178">
        <f t="shared" si="110"/>
        <v>4885.5437956204378</v>
      </c>
      <c r="CP130" s="179">
        <f t="shared" si="110"/>
        <v>0</v>
      </c>
      <c r="CQ130" s="178">
        <f t="shared" si="110"/>
        <v>0</v>
      </c>
      <c r="CR130" s="177">
        <f t="shared" si="100"/>
        <v>73887.354077253214</v>
      </c>
      <c r="CS130" s="178">
        <f t="shared" si="100"/>
        <v>76033.763999999996</v>
      </c>
      <c r="CT130" s="179">
        <f t="shared" si="100"/>
        <v>57585.085714285713</v>
      </c>
      <c r="CU130" s="178">
        <f t="shared" si="100"/>
        <v>59303.71428571429</v>
      </c>
      <c r="CV130" s="179">
        <f t="shared" si="100"/>
        <v>49208.657142857141</v>
      </c>
      <c r="CW130" s="178">
        <f t="shared" si="100"/>
        <v>51593.237068965514</v>
      </c>
      <c r="CX130" s="179">
        <f t="shared" si="100"/>
        <v>39226.862559241708</v>
      </c>
      <c r="CY130" s="178">
        <f t="shared" si="100"/>
        <v>42233.755813953496</v>
      </c>
      <c r="CZ130" s="179">
        <f t="shared" si="100"/>
        <v>43137.929752066113</v>
      </c>
      <c r="DA130" s="178">
        <f t="shared" si="100"/>
        <v>43969.894160583943</v>
      </c>
      <c r="DB130" s="179">
        <f t="shared" si="100"/>
        <v>0</v>
      </c>
      <c r="DC130" s="178">
        <f t="shared" si="100"/>
        <v>0</v>
      </c>
      <c r="DD130" s="179">
        <f t="shared" si="101"/>
        <v>52770.251076827</v>
      </c>
      <c r="DE130" s="178">
        <f t="shared" si="101"/>
        <v>54886.726753762458</v>
      </c>
      <c r="DF130" s="177">
        <f t="shared" si="102"/>
        <v>46</v>
      </c>
      <c r="DG130" s="178">
        <f t="shared" si="102"/>
        <v>49</v>
      </c>
      <c r="DH130" s="179">
        <f t="shared" si="103"/>
        <v>69</v>
      </c>
      <c r="DI130" s="178">
        <f t="shared" si="103"/>
        <v>62</v>
      </c>
      <c r="DJ130" s="179">
        <f t="shared" si="104"/>
        <v>83</v>
      </c>
      <c r="DK130" s="178">
        <f t="shared" si="104"/>
        <v>92</v>
      </c>
      <c r="DL130" s="179">
        <f t="shared" si="105"/>
        <v>41</v>
      </c>
      <c r="DM130" s="178">
        <f t="shared" si="105"/>
        <v>33</v>
      </c>
      <c r="DN130" s="179">
        <f t="shared" si="106"/>
        <v>47</v>
      </c>
      <c r="DO130" s="178">
        <f t="shared" si="106"/>
        <v>54</v>
      </c>
      <c r="DP130" s="179">
        <f t="shared" si="107"/>
        <v>0</v>
      </c>
      <c r="DQ130" s="178">
        <f t="shared" si="107"/>
        <v>0</v>
      </c>
      <c r="DR130" s="179">
        <f t="shared" si="108"/>
        <v>286</v>
      </c>
      <c r="DS130" s="178">
        <f t="shared" si="108"/>
        <v>290</v>
      </c>
      <c r="DT130" s="177">
        <f t="shared" si="109"/>
        <v>3398818.287553648</v>
      </c>
      <c r="DU130" s="178">
        <f t="shared" si="109"/>
        <v>3725654.4359999998</v>
      </c>
      <c r="DV130" s="179">
        <f t="shared" si="109"/>
        <v>3973370.9142857143</v>
      </c>
      <c r="DW130" s="178">
        <f t="shared" si="109"/>
        <v>3676830.2857142859</v>
      </c>
      <c r="DX130" s="179">
        <f t="shared" si="109"/>
        <v>4084318.5428571426</v>
      </c>
      <c r="DY130" s="178">
        <f t="shared" si="109"/>
        <v>4746577.8103448274</v>
      </c>
      <c r="DZ130" s="179">
        <f t="shared" si="109"/>
        <v>1608301.36492891</v>
      </c>
      <c r="EA130" s="178">
        <f t="shared" si="109"/>
        <v>1393713.9418604653</v>
      </c>
      <c r="EB130" s="179">
        <f t="shared" si="109"/>
        <v>2027482.6983471073</v>
      </c>
      <c r="EC130" s="178">
        <f t="shared" si="109"/>
        <v>2374374.2846715329</v>
      </c>
      <c r="ED130" s="179">
        <f t="shared" si="109"/>
        <v>0</v>
      </c>
      <c r="EE130" s="178">
        <f t="shared" si="109"/>
        <v>0</v>
      </c>
      <c r="EF130" s="179">
        <f t="shared" si="109"/>
        <v>15092291.807972522</v>
      </c>
      <c r="EG130" s="178">
        <f t="shared" si="68"/>
        <v>15917150.758591112</v>
      </c>
    </row>
    <row r="131" spans="1:137" s="90" customFormat="1" ht="15" customHeight="1">
      <c r="A131" s="46" t="s">
        <v>225</v>
      </c>
      <c r="B131" s="45" t="s">
        <v>244</v>
      </c>
      <c r="C131" s="294"/>
      <c r="D131" s="46" t="s">
        <v>245</v>
      </c>
      <c r="E131" s="35">
        <v>4</v>
      </c>
      <c r="F131" s="43">
        <v>0</v>
      </c>
      <c r="G131" s="42"/>
      <c r="H131" s="43">
        <v>0</v>
      </c>
      <c r="I131" s="42">
        <v>46</v>
      </c>
      <c r="J131" s="41">
        <v>49</v>
      </c>
      <c r="K131" s="42"/>
      <c r="L131" s="43">
        <v>0</v>
      </c>
      <c r="M131" s="42">
        <v>3</v>
      </c>
      <c r="N131" s="43">
        <v>3</v>
      </c>
      <c r="O131" s="43">
        <v>0</v>
      </c>
      <c r="P131" s="185"/>
      <c r="Q131" s="43">
        <v>0</v>
      </c>
      <c r="R131" s="185">
        <v>60</v>
      </c>
      <c r="S131" s="43">
        <v>61</v>
      </c>
      <c r="T131" s="185"/>
      <c r="U131" s="43">
        <v>0</v>
      </c>
      <c r="V131" s="185">
        <v>5</v>
      </c>
      <c r="W131" s="41">
        <v>4</v>
      </c>
      <c r="X131" s="43">
        <v>0</v>
      </c>
      <c r="Y131" s="185"/>
      <c r="Z131" s="43">
        <v>0</v>
      </c>
      <c r="AA131" s="185">
        <v>65</v>
      </c>
      <c r="AB131" s="41">
        <v>52</v>
      </c>
      <c r="AC131" s="185"/>
      <c r="AD131" s="43">
        <v>0</v>
      </c>
      <c r="AE131" s="185"/>
      <c r="AF131" s="43">
        <v>0</v>
      </c>
      <c r="AG131" s="43">
        <v>1</v>
      </c>
      <c r="AH131" s="185"/>
      <c r="AI131" s="43">
        <v>0</v>
      </c>
      <c r="AJ131" s="185">
        <v>13</v>
      </c>
      <c r="AK131" s="43">
        <v>13</v>
      </c>
      <c r="AL131" s="185"/>
      <c r="AM131" s="43">
        <v>0</v>
      </c>
      <c r="AN131" s="185"/>
      <c r="AO131" s="41">
        <v>1</v>
      </c>
      <c r="AP131" s="43">
        <v>0</v>
      </c>
      <c r="AQ131" s="185"/>
      <c r="AR131" s="43">
        <v>0</v>
      </c>
      <c r="AS131" s="185">
        <v>32</v>
      </c>
      <c r="AT131" s="43">
        <v>31</v>
      </c>
      <c r="AU131" s="185"/>
      <c r="AV131" s="43">
        <v>0</v>
      </c>
      <c r="AW131" s="185">
        <v>1</v>
      </c>
      <c r="AX131" s="43">
        <v>1</v>
      </c>
      <c r="AY131" s="40"/>
      <c r="AZ131" s="185"/>
      <c r="BA131" s="63"/>
      <c r="BB131" s="185"/>
      <c r="BC131" s="63"/>
      <c r="BD131" s="185"/>
      <c r="BE131" s="63"/>
      <c r="BF131" s="185"/>
      <c r="BG131" s="62"/>
      <c r="BH131" s="188">
        <v>3864474</v>
      </c>
      <c r="BI131" s="39">
        <v>4098848</v>
      </c>
      <c r="BJ131" s="185">
        <v>4205535</v>
      </c>
      <c r="BK131" s="38">
        <v>4354772</v>
      </c>
      <c r="BL131" s="185">
        <v>3802056</v>
      </c>
      <c r="BM131" s="39">
        <v>3117970</v>
      </c>
      <c r="BN131" s="185">
        <v>697534</v>
      </c>
      <c r="BO131" s="39">
        <v>806126</v>
      </c>
      <c r="BP131" s="185">
        <v>1747600</v>
      </c>
      <c r="BQ131" s="36">
        <v>1708349</v>
      </c>
      <c r="BR131" s="185"/>
      <c r="BS131" s="61"/>
      <c r="BT131" s="177">
        <f t="shared" si="94"/>
        <v>496</v>
      </c>
      <c r="BU131" s="178">
        <f t="shared" si="94"/>
        <v>526</v>
      </c>
      <c r="BV131" s="179">
        <f t="shared" si="95"/>
        <v>660</v>
      </c>
      <c r="BW131" s="178">
        <f t="shared" si="95"/>
        <v>658</v>
      </c>
      <c r="BX131" s="179">
        <f t="shared" si="96"/>
        <v>650</v>
      </c>
      <c r="BY131" s="178">
        <f t="shared" si="96"/>
        <v>520</v>
      </c>
      <c r="BZ131" s="179">
        <f t="shared" si="97"/>
        <v>130</v>
      </c>
      <c r="CA131" s="178">
        <f t="shared" si="97"/>
        <v>142</v>
      </c>
      <c r="CB131" s="179">
        <f t="shared" si="98"/>
        <v>332</v>
      </c>
      <c r="CC131" s="178">
        <f t="shared" si="98"/>
        <v>322</v>
      </c>
      <c r="CD131" s="179">
        <f t="shared" si="99"/>
        <v>0</v>
      </c>
      <c r="CE131" s="178">
        <f t="shared" si="99"/>
        <v>0</v>
      </c>
      <c r="CF131" s="177">
        <f t="shared" si="110"/>
        <v>7791.2782258064517</v>
      </c>
      <c r="CG131" s="178">
        <f t="shared" si="16"/>
        <v>7792.486692015209</v>
      </c>
      <c r="CH131" s="179">
        <f t="shared" si="110"/>
        <v>6372.022727272727</v>
      </c>
      <c r="CI131" s="178">
        <f t="shared" si="18"/>
        <v>6618.1945288753795</v>
      </c>
      <c r="CJ131" s="179">
        <f t="shared" si="110"/>
        <v>5849.3169230769226</v>
      </c>
      <c r="CK131" s="178">
        <f t="shared" si="20"/>
        <v>5996.0961538461543</v>
      </c>
      <c r="CL131" s="179">
        <f t="shared" si="110"/>
        <v>5365.6461538461535</v>
      </c>
      <c r="CM131" s="178">
        <f t="shared" si="110"/>
        <v>5676.9436619718308</v>
      </c>
      <c r="CN131" s="179">
        <f t="shared" si="110"/>
        <v>5263.8554216867469</v>
      </c>
      <c r="CO131" s="178">
        <f t="shared" si="110"/>
        <v>5305.4316770186333</v>
      </c>
      <c r="CP131" s="179">
        <f t="shared" si="110"/>
        <v>0</v>
      </c>
      <c r="CQ131" s="178">
        <f t="shared" si="110"/>
        <v>0</v>
      </c>
      <c r="CR131" s="177">
        <f t="shared" si="100"/>
        <v>70121.504032258061</v>
      </c>
      <c r="CS131" s="178">
        <f t="shared" si="100"/>
        <v>70132.380228136884</v>
      </c>
      <c r="CT131" s="179">
        <f t="shared" si="100"/>
        <v>57348.204545454544</v>
      </c>
      <c r="CU131" s="178">
        <f t="shared" si="100"/>
        <v>59563.750759878414</v>
      </c>
      <c r="CV131" s="179">
        <f t="shared" si="100"/>
        <v>52643.852307692301</v>
      </c>
      <c r="CW131" s="178">
        <f t="shared" si="100"/>
        <v>53964.86538461539</v>
      </c>
      <c r="CX131" s="179">
        <f t="shared" si="100"/>
        <v>48290.81538461538</v>
      </c>
      <c r="CY131" s="178">
        <f t="shared" si="100"/>
        <v>51092.492957746479</v>
      </c>
      <c r="CZ131" s="179">
        <f t="shared" si="100"/>
        <v>47374.698795180724</v>
      </c>
      <c r="DA131" s="178">
        <f t="shared" si="100"/>
        <v>47748.885093167701</v>
      </c>
      <c r="DB131" s="179">
        <f t="shared" si="100"/>
        <v>0</v>
      </c>
      <c r="DC131" s="178">
        <f t="shared" si="100"/>
        <v>0</v>
      </c>
      <c r="DD131" s="179">
        <f t="shared" si="101"/>
        <v>56784.813570116232</v>
      </c>
      <c r="DE131" s="178">
        <f t="shared" si="101"/>
        <v>58455.626956488522</v>
      </c>
      <c r="DF131" s="177">
        <f t="shared" si="102"/>
        <v>49</v>
      </c>
      <c r="DG131" s="178">
        <f t="shared" si="102"/>
        <v>52</v>
      </c>
      <c r="DH131" s="179">
        <f t="shared" si="103"/>
        <v>65</v>
      </c>
      <c r="DI131" s="178">
        <f t="shared" si="103"/>
        <v>65</v>
      </c>
      <c r="DJ131" s="179">
        <f t="shared" si="104"/>
        <v>65</v>
      </c>
      <c r="DK131" s="178">
        <f t="shared" si="104"/>
        <v>52</v>
      </c>
      <c r="DL131" s="179">
        <f t="shared" si="105"/>
        <v>13</v>
      </c>
      <c r="DM131" s="178">
        <f t="shared" si="105"/>
        <v>14</v>
      </c>
      <c r="DN131" s="179">
        <f t="shared" si="106"/>
        <v>33</v>
      </c>
      <c r="DO131" s="178">
        <f t="shared" si="106"/>
        <v>32</v>
      </c>
      <c r="DP131" s="179">
        <f t="shared" si="107"/>
        <v>0</v>
      </c>
      <c r="DQ131" s="178">
        <f t="shared" si="107"/>
        <v>0</v>
      </c>
      <c r="DR131" s="179">
        <f t="shared" si="108"/>
        <v>225</v>
      </c>
      <c r="DS131" s="178">
        <f t="shared" si="108"/>
        <v>215</v>
      </c>
      <c r="DT131" s="177">
        <f t="shared" si="109"/>
        <v>3435953.6975806449</v>
      </c>
      <c r="DU131" s="178">
        <f t="shared" si="109"/>
        <v>3646883.7718631178</v>
      </c>
      <c r="DV131" s="179">
        <f t="shared" si="109"/>
        <v>3727633.2954545454</v>
      </c>
      <c r="DW131" s="178">
        <f t="shared" si="109"/>
        <v>3871643.7993920967</v>
      </c>
      <c r="DX131" s="179">
        <f t="shared" si="109"/>
        <v>3421850.3999999994</v>
      </c>
      <c r="DY131" s="178">
        <f t="shared" si="109"/>
        <v>2806173.0000000005</v>
      </c>
      <c r="DZ131" s="179">
        <f t="shared" si="109"/>
        <v>627780.6</v>
      </c>
      <c r="EA131" s="178">
        <f t="shared" si="109"/>
        <v>715294.90140845068</v>
      </c>
      <c r="EB131" s="179">
        <f t="shared" si="109"/>
        <v>1563365.0602409639</v>
      </c>
      <c r="EC131" s="178">
        <f t="shared" si="109"/>
        <v>1527964.3229813664</v>
      </c>
      <c r="ED131" s="179">
        <f t="shared" si="109"/>
        <v>0</v>
      </c>
      <c r="EE131" s="178">
        <f t="shared" si="109"/>
        <v>0</v>
      </c>
      <c r="EF131" s="179">
        <f t="shared" si="109"/>
        <v>12776583.053276151</v>
      </c>
      <c r="EG131" s="178">
        <f t="shared" si="68"/>
        <v>12567959.795645032</v>
      </c>
    </row>
    <row r="132" spans="1:137" s="90" customFormat="1" ht="15" customHeight="1">
      <c r="A132" s="46" t="s">
        <v>225</v>
      </c>
      <c r="B132" s="45" t="s">
        <v>246</v>
      </c>
      <c r="C132" s="294"/>
      <c r="D132" s="46" t="s">
        <v>247</v>
      </c>
      <c r="E132" s="44">
        <v>4</v>
      </c>
      <c r="F132" s="43">
        <v>0</v>
      </c>
      <c r="G132" s="42"/>
      <c r="H132" s="43">
        <v>0</v>
      </c>
      <c r="I132" s="42">
        <v>64</v>
      </c>
      <c r="J132" s="43">
        <v>67</v>
      </c>
      <c r="K132" s="42"/>
      <c r="L132" s="43">
        <v>0</v>
      </c>
      <c r="M132" s="42">
        <v>14</v>
      </c>
      <c r="N132" s="41">
        <v>15</v>
      </c>
      <c r="O132" s="43">
        <v>0</v>
      </c>
      <c r="P132" s="185"/>
      <c r="Q132" s="43">
        <v>0</v>
      </c>
      <c r="R132" s="185">
        <v>73</v>
      </c>
      <c r="S132" s="41">
        <v>62</v>
      </c>
      <c r="T132" s="185"/>
      <c r="U132" s="43">
        <v>0</v>
      </c>
      <c r="V132" s="185">
        <v>13</v>
      </c>
      <c r="W132" s="41">
        <v>15</v>
      </c>
      <c r="X132" s="43">
        <v>0</v>
      </c>
      <c r="Y132" s="185"/>
      <c r="Z132" s="43">
        <v>0</v>
      </c>
      <c r="AA132" s="185">
        <v>79</v>
      </c>
      <c r="AB132" s="41">
        <v>89</v>
      </c>
      <c r="AC132" s="185"/>
      <c r="AD132" s="43">
        <v>0</v>
      </c>
      <c r="AE132" s="185">
        <v>2</v>
      </c>
      <c r="AF132" s="41">
        <v>1</v>
      </c>
      <c r="AG132" s="43">
        <v>0</v>
      </c>
      <c r="AH132" s="185"/>
      <c r="AI132" s="43">
        <v>0</v>
      </c>
      <c r="AJ132" s="185">
        <v>12</v>
      </c>
      <c r="AK132" s="41">
        <v>21</v>
      </c>
      <c r="AL132" s="185"/>
      <c r="AM132" s="43">
        <v>0</v>
      </c>
      <c r="AN132" s="185">
        <v>2</v>
      </c>
      <c r="AO132" s="41">
        <v>3</v>
      </c>
      <c r="AP132" s="43">
        <v>0</v>
      </c>
      <c r="AQ132" s="185"/>
      <c r="AR132" s="43">
        <v>0</v>
      </c>
      <c r="AS132" s="185">
        <v>38</v>
      </c>
      <c r="AT132" s="41">
        <v>30</v>
      </c>
      <c r="AU132" s="185"/>
      <c r="AV132" s="43">
        <v>0</v>
      </c>
      <c r="AW132" s="185">
        <v>3</v>
      </c>
      <c r="AX132" s="41">
        <v>8</v>
      </c>
      <c r="AY132" s="40"/>
      <c r="AZ132" s="185"/>
      <c r="BA132" s="63"/>
      <c r="BB132" s="185"/>
      <c r="BC132" s="63"/>
      <c r="BD132" s="185"/>
      <c r="BE132" s="63"/>
      <c r="BF132" s="185"/>
      <c r="BG132" s="62"/>
      <c r="BH132" s="188">
        <v>6121980</v>
      </c>
      <c r="BI132" s="39">
        <v>6592322</v>
      </c>
      <c r="BJ132" s="185">
        <v>5997547</v>
      </c>
      <c r="BK132" s="38">
        <v>5703225</v>
      </c>
      <c r="BL132" s="185">
        <v>4666284</v>
      </c>
      <c r="BM132" s="39">
        <v>5416880</v>
      </c>
      <c r="BN132" s="185">
        <v>709990</v>
      </c>
      <c r="BO132" s="39">
        <v>1189903</v>
      </c>
      <c r="BP132" s="185">
        <v>1703783</v>
      </c>
      <c r="BQ132" s="36">
        <v>1712981</v>
      </c>
      <c r="BR132" s="185"/>
      <c r="BS132" s="61"/>
      <c r="BT132" s="177">
        <f t="shared" si="94"/>
        <v>808</v>
      </c>
      <c r="BU132" s="178">
        <f t="shared" si="94"/>
        <v>850</v>
      </c>
      <c r="BV132" s="179">
        <f t="shared" si="95"/>
        <v>886</v>
      </c>
      <c r="BW132" s="178">
        <f t="shared" si="95"/>
        <v>800</v>
      </c>
      <c r="BX132" s="179">
        <f t="shared" si="96"/>
        <v>814</v>
      </c>
      <c r="BY132" s="178">
        <f t="shared" si="96"/>
        <v>902</v>
      </c>
      <c r="BZ132" s="179">
        <f t="shared" si="97"/>
        <v>144</v>
      </c>
      <c r="CA132" s="178">
        <f t="shared" si="97"/>
        <v>246</v>
      </c>
      <c r="CB132" s="179">
        <f t="shared" si="98"/>
        <v>416</v>
      </c>
      <c r="CC132" s="178">
        <f t="shared" si="98"/>
        <v>396</v>
      </c>
      <c r="CD132" s="179">
        <f t="shared" si="99"/>
        <v>0</v>
      </c>
      <c r="CE132" s="178">
        <f t="shared" si="99"/>
        <v>0</v>
      </c>
      <c r="CF132" s="177">
        <f t="shared" si="110"/>
        <v>7576.7079207920788</v>
      </c>
      <c r="CG132" s="178">
        <f t="shared" si="16"/>
        <v>7755.6729411764709</v>
      </c>
      <c r="CH132" s="179">
        <f t="shared" si="110"/>
        <v>6769.2404063205422</v>
      </c>
      <c r="CI132" s="178">
        <f t="shared" si="18"/>
        <v>7129.03125</v>
      </c>
      <c r="CJ132" s="179">
        <f t="shared" si="110"/>
        <v>5732.5356265356268</v>
      </c>
      <c r="CK132" s="178">
        <f t="shared" si="20"/>
        <v>6005.4101995565406</v>
      </c>
      <c r="CL132" s="179">
        <f t="shared" si="110"/>
        <v>4930.4861111111113</v>
      </c>
      <c r="CM132" s="178">
        <f t="shared" si="110"/>
        <v>4837.0040650406509</v>
      </c>
      <c r="CN132" s="179">
        <f t="shared" si="110"/>
        <v>4095.6322115384614</v>
      </c>
      <c r="CO132" s="178">
        <f t="shared" si="110"/>
        <v>4325.7095959595963</v>
      </c>
      <c r="CP132" s="179">
        <f t="shared" si="110"/>
        <v>0</v>
      </c>
      <c r="CQ132" s="178">
        <f t="shared" si="110"/>
        <v>0</v>
      </c>
      <c r="CR132" s="177">
        <f t="shared" si="100"/>
        <v>68190.371287128713</v>
      </c>
      <c r="CS132" s="178">
        <f t="shared" si="100"/>
        <v>69801.056470588243</v>
      </c>
      <c r="CT132" s="179">
        <f t="shared" si="100"/>
        <v>60923.163656884877</v>
      </c>
      <c r="CU132" s="178">
        <f t="shared" si="100"/>
        <v>64161.28125</v>
      </c>
      <c r="CV132" s="179">
        <f t="shared" si="100"/>
        <v>51592.820638820638</v>
      </c>
      <c r="CW132" s="178">
        <f t="shared" si="100"/>
        <v>54048.691796008869</v>
      </c>
      <c r="CX132" s="179">
        <f t="shared" si="100"/>
        <v>44374.375</v>
      </c>
      <c r="CY132" s="178">
        <f t="shared" si="100"/>
        <v>43533.036585365859</v>
      </c>
      <c r="CZ132" s="179">
        <f t="shared" si="100"/>
        <v>36860.689903846156</v>
      </c>
      <c r="DA132" s="178">
        <f t="shared" si="100"/>
        <v>38931.386363636368</v>
      </c>
      <c r="DB132" s="179">
        <f t="shared" si="100"/>
        <v>0</v>
      </c>
      <c r="DC132" s="178">
        <f t="shared" si="100"/>
        <v>0</v>
      </c>
      <c r="DD132" s="179">
        <f t="shared" si="101"/>
        <v>56232.630142301008</v>
      </c>
      <c r="DE132" s="178">
        <f t="shared" si="101"/>
        <v>58047.180412688103</v>
      </c>
      <c r="DF132" s="177">
        <f t="shared" si="102"/>
        <v>78</v>
      </c>
      <c r="DG132" s="178">
        <f t="shared" si="102"/>
        <v>82</v>
      </c>
      <c r="DH132" s="179">
        <f t="shared" si="103"/>
        <v>86</v>
      </c>
      <c r="DI132" s="178">
        <f t="shared" si="103"/>
        <v>77</v>
      </c>
      <c r="DJ132" s="179">
        <f t="shared" si="104"/>
        <v>81</v>
      </c>
      <c r="DK132" s="178">
        <f t="shared" si="104"/>
        <v>90</v>
      </c>
      <c r="DL132" s="179">
        <f t="shared" si="105"/>
        <v>14</v>
      </c>
      <c r="DM132" s="178">
        <f t="shared" si="105"/>
        <v>24</v>
      </c>
      <c r="DN132" s="179">
        <f t="shared" si="106"/>
        <v>41</v>
      </c>
      <c r="DO132" s="178">
        <f t="shared" si="106"/>
        <v>38</v>
      </c>
      <c r="DP132" s="179">
        <f t="shared" si="107"/>
        <v>0</v>
      </c>
      <c r="DQ132" s="178">
        <f t="shared" si="107"/>
        <v>0</v>
      </c>
      <c r="DR132" s="179">
        <f t="shared" si="108"/>
        <v>300</v>
      </c>
      <c r="DS132" s="178">
        <f t="shared" si="108"/>
        <v>311</v>
      </c>
      <c r="DT132" s="177">
        <f t="shared" si="109"/>
        <v>5318848.9603960393</v>
      </c>
      <c r="DU132" s="178">
        <f t="shared" si="109"/>
        <v>5723686.6305882363</v>
      </c>
      <c r="DV132" s="179">
        <f t="shared" si="109"/>
        <v>5239392.0744920997</v>
      </c>
      <c r="DW132" s="178">
        <f t="shared" si="109"/>
        <v>4940418.65625</v>
      </c>
      <c r="DX132" s="179">
        <f t="shared" si="109"/>
        <v>4179018.4717444717</v>
      </c>
      <c r="DY132" s="178">
        <f t="shared" si="109"/>
        <v>4864382.2616407983</v>
      </c>
      <c r="DZ132" s="179">
        <f t="shared" si="109"/>
        <v>621241.25</v>
      </c>
      <c r="EA132" s="178">
        <f t="shared" si="109"/>
        <v>1044792.8780487806</v>
      </c>
      <c r="EB132" s="179">
        <f t="shared" si="109"/>
        <v>1511288.2860576925</v>
      </c>
      <c r="EC132" s="178">
        <f t="shared" si="109"/>
        <v>1479392.6818181819</v>
      </c>
      <c r="ED132" s="179">
        <f t="shared" si="109"/>
        <v>0</v>
      </c>
      <c r="EE132" s="178">
        <f t="shared" si="109"/>
        <v>0</v>
      </c>
      <c r="EF132" s="179">
        <f t="shared" si="109"/>
        <v>16869789.042690303</v>
      </c>
      <c r="EG132" s="178">
        <f t="shared" si="68"/>
        <v>18052673.108346</v>
      </c>
    </row>
    <row r="133" spans="1:137" s="90" customFormat="1" ht="15" customHeight="1">
      <c r="A133" s="46" t="s">
        <v>225</v>
      </c>
      <c r="B133" s="45" t="s">
        <v>248</v>
      </c>
      <c r="C133" s="294"/>
      <c r="D133" s="46" t="s">
        <v>249</v>
      </c>
      <c r="E133" s="44">
        <v>4</v>
      </c>
      <c r="F133" s="43">
        <v>0</v>
      </c>
      <c r="G133" s="42"/>
      <c r="H133" s="43">
        <v>0</v>
      </c>
      <c r="I133" s="42">
        <v>91</v>
      </c>
      <c r="J133" s="41">
        <v>85</v>
      </c>
      <c r="K133" s="42"/>
      <c r="L133" s="43">
        <v>0</v>
      </c>
      <c r="M133" s="42">
        <v>12</v>
      </c>
      <c r="N133" s="41">
        <v>17</v>
      </c>
      <c r="O133" s="43">
        <v>0</v>
      </c>
      <c r="P133" s="185"/>
      <c r="Q133" s="43">
        <v>0</v>
      </c>
      <c r="R133" s="185">
        <v>67</v>
      </c>
      <c r="S133" s="43">
        <v>65</v>
      </c>
      <c r="T133" s="185"/>
      <c r="U133" s="43">
        <v>0</v>
      </c>
      <c r="V133" s="185">
        <v>10</v>
      </c>
      <c r="W133" s="41">
        <v>6</v>
      </c>
      <c r="X133" s="43">
        <v>0</v>
      </c>
      <c r="Y133" s="185"/>
      <c r="Z133" s="43">
        <v>0</v>
      </c>
      <c r="AA133" s="185">
        <v>79</v>
      </c>
      <c r="AB133" s="41">
        <v>83</v>
      </c>
      <c r="AC133" s="185"/>
      <c r="AD133" s="43">
        <v>0</v>
      </c>
      <c r="AE133" s="185">
        <v>7</v>
      </c>
      <c r="AF133" s="41">
        <v>3</v>
      </c>
      <c r="AG133" s="43">
        <v>0</v>
      </c>
      <c r="AH133" s="185"/>
      <c r="AI133" s="43">
        <v>0</v>
      </c>
      <c r="AJ133" s="185">
        <v>1</v>
      </c>
      <c r="AK133" s="41">
        <v>2</v>
      </c>
      <c r="AL133" s="185"/>
      <c r="AM133" s="43">
        <v>0</v>
      </c>
      <c r="AN133" s="185">
        <v>3</v>
      </c>
      <c r="AO133" s="41">
        <v>2</v>
      </c>
      <c r="AP133" s="43">
        <v>0</v>
      </c>
      <c r="AQ133" s="185"/>
      <c r="AR133" s="43">
        <v>0</v>
      </c>
      <c r="AS133" s="185">
        <v>65</v>
      </c>
      <c r="AT133" s="41">
        <v>71</v>
      </c>
      <c r="AU133" s="185"/>
      <c r="AV133" s="43">
        <v>0</v>
      </c>
      <c r="AW133" s="185">
        <v>1</v>
      </c>
      <c r="AX133" s="43">
        <v>1</v>
      </c>
      <c r="AY133" s="40"/>
      <c r="AZ133" s="185"/>
      <c r="BA133" s="63"/>
      <c r="BB133" s="185"/>
      <c r="BC133" s="63"/>
      <c r="BD133" s="185"/>
      <c r="BE133" s="63"/>
      <c r="BF133" s="185"/>
      <c r="BG133" s="62"/>
      <c r="BH133" s="188">
        <v>8779431</v>
      </c>
      <c r="BI133" s="38">
        <v>9018555</v>
      </c>
      <c r="BJ133" s="185">
        <v>5372884</v>
      </c>
      <c r="BK133" s="39">
        <v>5088701</v>
      </c>
      <c r="BL133" s="185">
        <v>5049666</v>
      </c>
      <c r="BM133" s="38">
        <v>5252840</v>
      </c>
      <c r="BN133" s="185">
        <v>177408</v>
      </c>
      <c r="BO133" s="38">
        <v>173191</v>
      </c>
      <c r="BP133" s="185">
        <v>3150561</v>
      </c>
      <c r="BQ133" s="37">
        <v>3599463</v>
      </c>
      <c r="BR133" s="185"/>
      <c r="BS133" s="61"/>
      <c r="BT133" s="177">
        <f t="shared" si="94"/>
        <v>1054</v>
      </c>
      <c r="BU133" s="178">
        <f t="shared" si="94"/>
        <v>1054</v>
      </c>
      <c r="BV133" s="179">
        <f t="shared" si="95"/>
        <v>790</v>
      </c>
      <c r="BW133" s="178">
        <f t="shared" si="95"/>
        <v>722</v>
      </c>
      <c r="BX133" s="179">
        <f t="shared" si="96"/>
        <v>874</v>
      </c>
      <c r="BY133" s="178">
        <f t="shared" si="96"/>
        <v>866</v>
      </c>
      <c r="BZ133" s="179">
        <f t="shared" si="97"/>
        <v>46</v>
      </c>
      <c r="CA133" s="178">
        <f t="shared" si="97"/>
        <v>44</v>
      </c>
      <c r="CB133" s="179">
        <f t="shared" si="98"/>
        <v>662</v>
      </c>
      <c r="CC133" s="178">
        <f t="shared" si="98"/>
        <v>722</v>
      </c>
      <c r="CD133" s="179">
        <f t="shared" si="99"/>
        <v>0</v>
      </c>
      <c r="CE133" s="178">
        <f t="shared" si="99"/>
        <v>0</v>
      </c>
      <c r="CF133" s="177">
        <f t="shared" si="110"/>
        <v>8329.6309297912721</v>
      </c>
      <c r="CG133" s="178">
        <f t="shared" si="16"/>
        <v>8556.5037950664137</v>
      </c>
      <c r="CH133" s="179">
        <f t="shared" si="110"/>
        <v>6801.1189873417725</v>
      </c>
      <c r="CI133" s="178">
        <f t="shared" si="18"/>
        <v>7048.0623268698064</v>
      </c>
      <c r="CJ133" s="179">
        <f t="shared" si="110"/>
        <v>5777.6498855835243</v>
      </c>
      <c r="CK133" s="178">
        <f t="shared" si="20"/>
        <v>6065.6351039260971</v>
      </c>
      <c r="CL133" s="179">
        <f t="shared" si="110"/>
        <v>3856.695652173913</v>
      </c>
      <c r="CM133" s="178">
        <f t="shared" si="110"/>
        <v>3936.159090909091</v>
      </c>
      <c r="CN133" s="179">
        <f t="shared" si="110"/>
        <v>4759.1555891238668</v>
      </c>
      <c r="CO133" s="178">
        <f t="shared" si="110"/>
        <v>4985.4058171745155</v>
      </c>
      <c r="CP133" s="179">
        <f t="shared" si="110"/>
        <v>0</v>
      </c>
      <c r="CQ133" s="178">
        <f t="shared" si="110"/>
        <v>0</v>
      </c>
      <c r="CR133" s="177">
        <f t="shared" si="100"/>
        <v>74966.678368121444</v>
      </c>
      <c r="CS133" s="178">
        <f t="shared" si="100"/>
        <v>77008.534155597721</v>
      </c>
      <c r="CT133" s="179">
        <f t="shared" si="100"/>
        <v>61210.070886075955</v>
      </c>
      <c r="CU133" s="178">
        <f t="shared" si="100"/>
        <v>63432.560941828255</v>
      </c>
      <c r="CV133" s="179">
        <f t="shared" si="100"/>
        <v>51998.848970251718</v>
      </c>
      <c r="CW133" s="178">
        <f t="shared" si="100"/>
        <v>54590.715935334876</v>
      </c>
      <c r="CX133" s="179">
        <f t="shared" si="100"/>
        <v>34710.260869565216</v>
      </c>
      <c r="CY133" s="178">
        <f t="shared" si="100"/>
        <v>35425.431818181816</v>
      </c>
      <c r="CZ133" s="179">
        <f t="shared" si="100"/>
        <v>42832.400302114802</v>
      </c>
      <c r="DA133" s="178">
        <f t="shared" si="100"/>
        <v>44868.652354570637</v>
      </c>
      <c r="DB133" s="179">
        <f t="shared" si="100"/>
        <v>0</v>
      </c>
      <c r="DC133" s="178">
        <f t="shared" si="100"/>
        <v>0</v>
      </c>
      <c r="DD133" s="179">
        <f t="shared" si="101"/>
        <v>59144.118467273343</v>
      </c>
      <c r="DE133" s="178">
        <f t="shared" si="101"/>
        <v>60972.025605914576</v>
      </c>
      <c r="DF133" s="177">
        <f t="shared" si="102"/>
        <v>103</v>
      </c>
      <c r="DG133" s="178">
        <f t="shared" si="102"/>
        <v>102</v>
      </c>
      <c r="DH133" s="179">
        <f t="shared" si="103"/>
        <v>77</v>
      </c>
      <c r="DI133" s="178">
        <f t="shared" si="103"/>
        <v>71</v>
      </c>
      <c r="DJ133" s="179">
        <f t="shared" si="104"/>
        <v>86</v>
      </c>
      <c r="DK133" s="178">
        <f t="shared" si="104"/>
        <v>86</v>
      </c>
      <c r="DL133" s="179">
        <f t="shared" si="105"/>
        <v>4</v>
      </c>
      <c r="DM133" s="178">
        <f t="shared" si="105"/>
        <v>4</v>
      </c>
      <c r="DN133" s="179">
        <f t="shared" si="106"/>
        <v>66</v>
      </c>
      <c r="DO133" s="178">
        <f t="shared" si="106"/>
        <v>72</v>
      </c>
      <c r="DP133" s="179">
        <f t="shared" si="107"/>
        <v>0</v>
      </c>
      <c r="DQ133" s="178">
        <f t="shared" si="107"/>
        <v>0</v>
      </c>
      <c r="DR133" s="179">
        <f t="shared" si="108"/>
        <v>336</v>
      </c>
      <c r="DS133" s="178">
        <f t="shared" si="108"/>
        <v>335</v>
      </c>
      <c r="DT133" s="177">
        <f t="shared" si="109"/>
        <v>7721567.8719165083</v>
      </c>
      <c r="DU133" s="178">
        <f t="shared" si="109"/>
        <v>7854870.4838709673</v>
      </c>
      <c r="DV133" s="179">
        <f t="shared" si="109"/>
        <v>4713175.4582278486</v>
      </c>
      <c r="DW133" s="178">
        <f t="shared" si="109"/>
        <v>4503711.8268698063</v>
      </c>
      <c r="DX133" s="179">
        <f t="shared" si="109"/>
        <v>4471901.011441648</v>
      </c>
      <c r="DY133" s="178">
        <f t="shared" si="109"/>
        <v>4694801.5704387994</v>
      </c>
      <c r="DZ133" s="179">
        <f t="shared" si="109"/>
        <v>138841.04347826086</v>
      </c>
      <c r="EA133" s="178">
        <f t="shared" si="109"/>
        <v>141701.72727272726</v>
      </c>
      <c r="EB133" s="179">
        <f t="shared" si="109"/>
        <v>2826938.4199395771</v>
      </c>
      <c r="EC133" s="178">
        <f t="shared" si="109"/>
        <v>3230542.9695290858</v>
      </c>
      <c r="ED133" s="179">
        <f t="shared" si="109"/>
        <v>0</v>
      </c>
      <c r="EE133" s="178">
        <f t="shared" si="109"/>
        <v>0</v>
      </c>
      <c r="EF133" s="179">
        <f t="shared" si="109"/>
        <v>19872423.805003844</v>
      </c>
      <c r="EG133" s="178">
        <f t="shared" si="68"/>
        <v>20425628.577981383</v>
      </c>
    </row>
    <row r="134" spans="1:137" s="90" customFormat="1" ht="15" customHeight="1">
      <c r="A134" s="46" t="s">
        <v>225</v>
      </c>
      <c r="B134" s="45" t="s">
        <v>250</v>
      </c>
      <c r="C134" s="294"/>
      <c r="D134" s="46" t="s">
        <v>251</v>
      </c>
      <c r="E134" s="44">
        <v>4</v>
      </c>
      <c r="F134" s="43">
        <v>0</v>
      </c>
      <c r="G134" s="42"/>
      <c r="H134" s="43">
        <v>0</v>
      </c>
      <c r="I134" s="42">
        <v>42</v>
      </c>
      <c r="J134" s="41">
        <v>46</v>
      </c>
      <c r="K134" s="42"/>
      <c r="L134" s="43">
        <v>0</v>
      </c>
      <c r="M134" s="42">
        <v>16</v>
      </c>
      <c r="N134" s="41">
        <v>23</v>
      </c>
      <c r="O134" s="43">
        <v>0</v>
      </c>
      <c r="P134" s="185"/>
      <c r="Q134" s="43">
        <v>0</v>
      </c>
      <c r="R134" s="185">
        <v>52</v>
      </c>
      <c r="S134" s="41">
        <v>57</v>
      </c>
      <c r="T134" s="185"/>
      <c r="U134" s="43">
        <v>0</v>
      </c>
      <c r="V134" s="185">
        <v>49</v>
      </c>
      <c r="W134" s="41">
        <v>58</v>
      </c>
      <c r="X134" s="43">
        <v>1</v>
      </c>
      <c r="Y134" s="185"/>
      <c r="Z134" s="43">
        <v>0</v>
      </c>
      <c r="AA134" s="185">
        <v>83</v>
      </c>
      <c r="AB134" s="43">
        <v>82</v>
      </c>
      <c r="AC134" s="185"/>
      <c r="AD134" s="43">
        <v>0</v>
      </c>
      <c r="AE134" s="185">
        <v>88</v>
      </c>
      <c r="AF134" s="41">
        <v>80</v>
      </c>
      <c r="AG134" s="43">
        <v>9</v>
      </c>
      <c r="AH134" s="185"/>
      <c r="AI134" s="43">
        <v>0</v>
      </c>
      <c r="AJ134" s="185">
        <v>10</v>
      </c>
      <c r="AK134" s="41">
        <v>7</v>
      </c>
      <c r="AL134" s="185"/>
      <c r="AM134" s="43">
        <v>0</v>
      </c>
      <c r="AN134" s="185">
        <v>15</v>
      </c>
      <c r="AO134" s="41">
        <v>40</v>
      </c>
      <c r="AP134" s="43">
        <v>0</v>
      </c>
      <c r="AQ134" s="185"/>
      <c r="AR134" s="43">
        <v>0</v>
      </c>
      <c r="AS134" s="185">
        <v>34</v>
      </c>
      <c r="AT134" s="41">
        <v>43</v>
      </c>
      <c r="AU134" s="185"/>
      <c r="AV134" s="43">
        <v>0</v>
      </c>
      <c r="AW134" s="185"/>
      <c r="AX134" s="41">
        <v>2</v>
      </c>
      <c r="AY134" s="40"/>
      <c r="AZ134" s="185"/>
      <c r="BA134" s="63"/>
      <c r="BB134" s="185"/>
      <c r="BC134" s="63"/>
      <c r="BD134" s="185"/>
      <c r="BE134" s="63"/>
      <c r="BF134" s="185"/>
      <c r="BG134" s="62"/>
      <c r="BH134" s="188">
        <v>5695383</v>
      </c>
      <c r="BI134" s="39">
        <v>8006545</v>
      </c>
      <c r="BJ134" s="185">
        <v>8973459</v>
      </c>
      <c r="BK134" s="39">
        <v>10645430</v>
      </c>
      <c r="BL134" s="185">
        <v>14199995</v>
      </c>
      <c r="BM134" s="38">
        <v>13617523</v>
      </c>
      <c r="BN134" s="185">
        <v>1645350</v>
      </c>
      <c r="BO134" s="39">
        <v>3388574</v>
      </c>
      <c r="BP134" s="185">
        <v>1494247</v>
      </c>
      <c r="BQ134" s="37">
        <v>2163311</v>
      </c>
      <c r="BR134" s="185"/>
      <c r="BS134" s="61"/>
      <c r="BT134" s="177">
        <f t="shared" si="94"/>
        <v>612</v>
      </c>
      <c r="BU134" s="178">
        <f t="shared" si="94"/>
        <v>736</v>
      </c>
      <c r="BV134" s="179">
        <f t="shared" si="95"/>
        <v>1108</v>
      </c>
      <c r="BW134" s="178">
        <f t="shared" si="95"/>
        <v>1266</v>
      </c>
      <c r="BX134" s="179">
        <f t="shared" si="96"/>
        <v>1886</v>
      </c>
      <c r="BY134" s="178">
        <f t="shared" si="96"/>
        <v>1780</v>
      </c>
      <c r="BZ134" s="179">
        <f t="shared" si="97"/>
        <v>280</v>
      </c>
      <c r="CA134" s="178">
        <f t="shared" si="97"/>
        <v>550</v>
      </c>
      <c r="CB134" s="179">
        <f t="shared" si="98"/>
        <v>340</v>
      </c>
      <c r="CC134" s="178">
        <f t="shared" si="98"/>
        <v>454</v>
      </c>
      <c r="CD134" s="179">
        <f t="shared" si="99"/>
        <v>0</v>
      </c>
      <c r="CE134" s="178">
        <f t="shared" si="99"/>
        <v>0</v>
      </c>
      <c r="CF134" s="177">
        <f t="shared" si="110"/>
        <v>9306.1813725490192</v>
      </c>
      <c r="CG134" s="178">
        <f t="shared" si="16"/>
        <v>10878.457880434782</v>
      </c>
      <c r="CH134" s="179">
        <f t="shared" si="110"/>
        <v>8098.7897111913353</v>
      </c>
      <c r="CI134" s="178">
        <f t="shared" si="18"/>
        <v>8408.7124802527651</v>
      </c>
      <c r="CJ134" s="179">
        <f t="shared" si="110"/>
        <v>7529.1595970307526</v>
      </c>
      <c r="CK134" s="178">
        <f t="shared" si="20"/>
        <v>7650.2938202247187</v>
      </c>
      <c r="CL134" s="179">
        <f t="shared" si="110"/>
        <v>5876.25</v>
      </c>
      <c r="CM134" s="178">
        <f t="shared" si="110"/>
        <v>6161.0436363636363</v>
      </c>
      <c r="CN134" s="179">
        <f t="shared" si="110"/>
        <v>4394.8441176470587</v>
      </c>
      <c r="CO134" s="178">
        <f t="shared" si="110"/>
        <v>4765.0022026431716</v>
      </c>
      <c r="CP134" s="179">
        <f t="shared" si="110"/>
        <v>0</v>
      </c>
      <c r="CQ134" s="178">
        <f t="shared" si="110"/>
        <v>0</v>
      </c>
      <c r="CR134" s="177">
        <f t="shared" si="100"/>
        <v>83755.632352941175</v>
      </c>
      <c r="CS134" s="178">
        <f t="shared" si="100"/>
        <v>97906.12092391304</v>
      </c>
      <c r="CT134" s="179">
        <f t="shared" si="100"/>
        <v>72889.107400722016</v>
      </c>
      <c r="CU134" s="178">
        <f t="shared" si="100"/>
        <v>75678.412322274889</v>
      </c>
      <c r="CV134" s="179">
        <f t="shared" si="100"/>
        <v>67762.436373276767</v>
      </c>
      <c r="CW134" s="178">
        <f t="shared" si="100"/>
        <v>68852.644382022467</v>
      </c>
      <c r="CX134" s="179">
        <f t="shared" si="100"/>
        <v>52886.25</v>
      </c>
      <c r="CY134" s="178">
        <f t="shared" si="100"/>
        <v>55449.392727272731</v>
      </c>
      <c r="CZ134" s="179">
        <f t="shared" si="100"/>
        <v>39553.597058823529</v>
      </c>
      <c r="DA134" s="178">
        <f t="shared" si="100"/>
        <v>42885.019823788542</v>
      </c>
      <c r="DB134" s="179">
        <f t="shared" si="100"/>
        <v>0</v>
      </c>
      <c r="DC134" s="178">
        <f t="shared" si="100"/>
        <v>0</v>
      </c>
      <c r="DD134" s="179">
        <f t="shared" si="101"/>
        <v>68056.508210215528</v>
      </c>
      <c r="DE134" s="178">
        <f t="shared" si="101"/>
        <v>71115.5605044556</v>
      </c>
      <c r="DF134" s="177">
        <f t="shared" si="102"/>
        <v>58</v>
      </c>
      <c r="DG134" s="178">
        <f t="shared" si="102"/>
        <v>69</v>
      </c>
      <c r="DH134" s="179">
        <f t="shared" si="103"/>
        <v>101</v>
      </c>
      <c r="DI134" s="178">
        <f t="shared" si="103"/>
        <v>115</v>
      </c>
      <c r="DJ134" s="179">
        <f t="shared" si="104"/>
        <v>171</v>
      </c>
      <c r="DK134" s="178">
        <f t="shared" si="104"/>
        <v>162</v>
      </c>
      <c r="DL134" s="179">
        <f t="shared" si="105"/>
        <v>25</v>
      </c>
      <c r="DM134" s="178">
        <f t="shared" si="105"/>
        <v>47</v>
      </c>
      <c r="DN134" s="179">
        <f t="shared" si="106"/>
        <v>34</v>
      </c>
      <c r="DO134" s="178">
        <f t="shared" si="106"/>
        <v>45</v>
      </c>
      <c r="DP134" s="179">
        <f t="shared" si="107"/>
        <v>0</v>
      </c>
      <c r="DQ134" s="178">
        <f t="shared" si="107"/>
        <v>0</v>
      </c>
      <c r="DR134" s="179">
        <f t="shared" si="108"/>
        <v>389</v>
      </c>
      <c r="DS134" s="178">
        <f t="shared" si="108"/>
        <v>438</v>
      </c>
      <c r="DT134" s="177">
        <f t="shared" si="109"/>
        <v>4857826.676470588</v>
      </c>
      <c r="DU134" s="178">
        <f t="shared" si="109"/>
        <v>6755522.34375</v>
      </c>
      <c r="DV134" s="179">
        <f t="shared" si="109"/>
        <v>7361799.8474729238</v>
      </c>
      <c r="DW134" s="178">
        <f t="shared" si="109"/>
        <v>8703017.417061612</v>
      </c>
      <c r="DX134" s="179">
        <f t="shared" si="109"/>
        <v>11587376.619830327</v>
      </c>
      <c r="DY134" s="178">
        <f t="shared" si="109"/>
        <v>11154128.38988764</v>
      </c>
      <c r="DZ134" s="179">
        <f t="shared" si="109"/>
        <v>1322156.25</v>
      </c>
      <c r="EA134" s="178">
        <f t="shared" si="109"/>
        <v>2606121.4581818185</v>
      </c>
      <c r="EB134" s="179">
        <f t="shared" si="109"/>
        <v>1344822.3</v>
      </c>
      <c r="EC134" s="178">
        <f t="shared" si="109"/>
        <v>1929825.8920704843</v>
      </c>
      <c r="ED134" s="179">
        <f t="shared" si="109"/>
        <v>0</v>
      </c>
      <c r="EE134" s="178">
        <f t="shared" si="109"/>
        <v>0</v>
      </c>
      <c r="EF134" s="179">
        <f t="shared" si="109"/>
        <v>26473981.69377384</v>
      </c>
      <c r="EG134" s="178">
        <f t="shared" si="68"/>
        <v>31148615.500951551</v>
      </c>
    </row>
    <row r="135" spans="1:137" s="90" customFormat="1" ht="15" customHeight="1">
      <c r="A135" s="46" t="s">
        <v>225</v>
      </c>
      <c r="B135" s="45" t="s">
        <v>252</v>
      </c>
      <c r="C135" s="294"/>
      <c r="D135" s="34">
        <v>482680</v>
      </c>
      <c r="E135" s="44">
        <v>4</v>
      </c>
      <c r="F135" s="43">
        <v>0</v>
      </c>
      <c r="G135" s="42"/>
      <c r="H135" s="43">
        <v>0</v>
      </c>
      <c r="I135" s="42">
        <v>88</v>
      </c>
      <c r="J135" s="41">
        <v>93</v>
      </c>
      <c r="K135" s="42"/>
      <c r="L135" s="43">
        <v>0</v>
      </c>
      <c r="M135" s="42">
        <v>13</v>
      </c>
      <c r="N135" s="41">
        <v>14</v>
      </c>
      <c r="O135" s="43">
        <v>0</v>
      </c>
      <c r="P135" s="185"/>
      <c r="Q135" s="43">
        <v>0</v>
      </c>
      <c r="R135" s="185">
        <v>113</v>
      </c>
      <c r="S135" s="41">
        <v>119</v>
      </c>
      <c r="T135" s="185"/>
      <c r="U135" s="43">
        <v>0</v>
      </c>
      <c r="V135" s="185">
        <v>10</v>
      </c>
      <c r="W135" s="41">
        <v>11</v>
      </c>
      <c r="X135" s="43">
        <v>0</v>
      </c>
      <c r="Y135" s="185"/>
      <c r="Z135" s="43">
        <v>0</v>
      </c>
      <c r="AA135" s="185">
        <v>168</v>
      </c>
      <c r="AB135" s="41">
        <v>189</v>
      </c>
      <c r="AC135" s="185"/>
      <c r="AD135" s="43">
        <v>0</v>
      </c>
      <c r="AE135" s="185">
        <v>6</v>
      </c>
      <c r="AF135" s="41">
        <v>7</v>
      </c>
      <c r="AG135" s="43">
        <v>0</v>
      </c>
      <c r="AH135" s="185"/>
      <c r="AI135" s="43">
        <v>0</v>
      </c>
      <c r="AJ135" s="185">
        <v>1</v>
      </c>
      <c r="AK135" s="41">
        <v>0</v>
      </c>
      <c r="AL135" s="185"/>
      <c r="AM135" s="43">
        <v>0</v>
      </c>
      <c r="AN135" s="185">
        <v>5</v>
      </c>
      <c r="AO135" s="41">
        <v>0</v>
      </c>
      <c r="AP135" s="43">
        <v>1</v>
      </c>
      <c r="AQ135" s="185"/>
      <c r="AR135" s="43">
        <v>0</v>
      </c>
      <c r="AS135" s="185">
        <v>165</v>
      </c>
      <c r="AT135" s="41">
        <v>187</v>
      </c>
      <c r="AU135" s="185"/>
      <c r="AV135" s="43">
        <v>0</v>
      </c>
      <c r="AW135" s="185">
        <v>1</v>
      </c>
      <c r="AX135" s="41">
        <v>3</v>
      </c>
      <c r="AY135" s="40"/>
      <c r="AZ135" s="185"/>
      <c r="BA135" s="63"/>
      <c r="BB135" s="185"/>
      <c r="BC135" s="63"/>
      <c r="BD135" s="185"/>
      <c r="BE135" s="63"/>
      <c r="BF135" s="185"/>
      <c r="BG135" s="62"/>
      <c r="BH135" s="188">
        <v>8086968</v>
      </c>
      <c r="BI135" s="39">
        <v>8905355</v>
      </c>
      <c r="BJ135" s="185">
        <v>7917245</v>
      </c>
      <c r="BK135" s="39">
        <v>8632637</v>
      </c>
      <c r="BL135" s="185">
        <v>9725826</v>
      </c>
      <c r="BM135" s="39">
        <v>11282439</v>
      </c>
      <c r="BN135" s="185">
        <v>313429</v>
      </c>
      <c r="BO135" s="39">
        <v>0</v>
      </c>
      <c r="BP135" s="185">
        <v>6924077</v>
      </c>
      <c r="BQ135" s="37">
        <v>8153573</v>
      </c>
      <c r="BR135" s="185"/>
      <c r="BS135" s="61"/>
      <c r="BT135" s="177">
        <f t="shared" si="94"/>
        <v>1036</v>
      </c>
      <c r="BU135" s="178">
        <f t="shared" si="94"/>
        <v>1098</v>
      </c>
      <c r="BV135" s="179">
        <f t="shared" si="95"/>
        <v>1250</v>
      </c>
      <c r="BW135" s="178">
        <f t="shared" si="95"/>
        <v>1322</v>
      </c>
      <c r="BX135" s="179">
        <f t="shared" si="96"/>
        <v>1752</v>
      </c>
      <c r="BY135" s="178">
        <f t="shared" si="96"/>
        <v>1974</v>
      </c>
      <c r="BZ135" s="179">
        <f t="shared" si="97"/>
        <v>70</v>
      </c>
      <c r="CA135" s="178">
        <f t="shared" si="97"/>
        <v>0</v>
      </c>
      <c r="CB135" s="179">
        <f t="shared" si="98"/>
        <v>1662</v>
      </c>
      <c r="CC135" s="178">
        <f t="shared" si="98"/>
        <v>1906</v>
      </c>
      <c r="CD135" s="179">
        <f t="shared" si="99"/>
        <v>0</v>
      </c>
      <c r="CE135" s="178">
        <f t="shared" si="99"/>
        <v>0</v>
      </c>
      <c r="CF135" s="177">
        <f t="shared" si="110"/>
        <v>7805.9536679536677</v>
      </c>
      <c r="CG135" s="178">
        <f t="shared" si="16"/>
        <v>8110.5236794171224</v>
      </c>
      <c r="CH135" s="179">
        <f t="shared" si="110"/>
        <v>6333.7960000000003</v>
      </c>
      <c r="CI135" s="178">
        <f t="shared" si="18"/>
        <v>6529.9826021180033</v>
      </c>
      <c r="CJ135" s="179">
        <f t="shared" si="110"/>
        <v>5551.2705479452052</v>
      </c>
      <c r="CK135" s="178">
        <f t="shared" si="20"/>
        <v>5715.5212765957449</v>
      </c>
      <c r="CL135" s="179">
        <f t="shared" si="110"/>
        <v>4477.5571428571429</v>
      </c>
      <c r="CM135" s="178">
        <f t="shared" si="110"/>
        <v>0</v>
      </c>
      <c r="CN135" s="179">
        <f t="shared" si="110"/>
        <v>4166.1113116726838</v>
      </c>
      <c r="CO135" s="178">
        <f t="shared" si="110"/>
        <v>4277.8452256033579</v>
      </c>
      <c r="CP135" s="179">
        <f t="shared" si="110"/>
        <v>0</v>
      </c>
      <c r="CQ135" s="178">
        <f t="shared" si="110"/>
        <v>0</v>
      </c>
      <c r="CR135" s="177">
        <f t="shared" si="100"/>
        <v>70253.583011583003</v>
      </c>
      <c r="CS135" s="178">
        <f t="shared" si="100"/>
        <v>72994.713114754108</v>
      </c>
      <c r="CT135" s="179">
        <f t="shared" si="100"/>
        <v>57004.164000000004</v>
      </c>
      <c r="CU135" s="178">
        <f t="shared" si="100"/>
        <v>58769.843419062032</v>
      </c>
      <c r="CV135" s="179">
        <f t="shared" si="100"/>
        <v>49961.434931506847</v>
      </c>
      <c r="CW135" s="178">
        <f t="shared" si="100"/>
        <v>51439.691489361707</v>
      </c>
      <c r="CX135" s="179">
        <f t="shared" si="100"/>
        <v>40298.014285714286</v>
      </c>
      <c r="CY135" s="178">
        <f t="shared" si="100"/>
        <v>0</v>
      </c>
      <c r="CZ135" s="179">
        <f t="shared" si="100"/>
        <v>37495.001805054155</v>
      </c>
      <c r="DA135" s="178">
        <f t="shared" si="100"/>
        <v>38500.607030430219</v>
      </c>
      <c r="DB135" s="179">
        <f t="shared" si="100"/>
        <v>0</v>
      </c>
      <c r="DC135" s="178">
        <f t="shared" si="100"/>
        <v>0</v>
      </c>
      <c r="DD135" s="179">
        <f t="shared" si="101"/>
        <v>51344.512490535701</v>
      </c>
      <c r="DE135" s="178">
        <f t="shared" si="101"/>
        <v>52725.214792060018</v>
      </c>
      <c r="DF135" s="177">
        <f t="shared" si="102"/>
        <v>101</v>
      </c>
      <c r="DG135" s="178">
        <f t="shared" si="102"/>
        <v>107</v>
      </c>
      <c r="DH135" s="179">
        <f t="shared" si="103"/>
        <v>123</v>
      </c>
      <c r="DI135" s="178">
        <f t="shared" si="103"/>
        <v>130</v>
      </c>
      <c r="DJ135" s="179">
        <f t="shared" si="104"/>
        <v>174</v>
      </c>
      <c r="DK135" s="178">
        <f t="shared" si="104"/>
        <v>196</v>
      </c>
      <c r="DL135" s="179">
        <f t="shared" si="105"/>
        <v>6</v>
      </c>
      <c r="DM135" s="178">
        <f t="shared" si="105"/>
        <v>0</v>
      </c>
      <c r="DN135" s="179">
        <f t="shared" si="106"/>
        <v>166</v>
      </c>
      <c r="DO135" s="178">
        <f t="shared" si="106"/>
        <v>190</v>
      </c>
      <c r="DP135" s="179">
        <f t="shared" si="107"/>
        <v>0</v>
      </c>
      <c r="DQ135" s="178">
        <f t="shared" si="107"/>
        <v>0</v>
      </c>
      <c r="DR135" s="179">
        <f t="shared" si="108"/>
        <v>570</v>
      </c>
      <c r="DS135" s="178">
        <f t="shared" si="108"/>
        <v>623</v>
      </c>
      <c r="DT135" s="177">
        <f t="shared" si="109"/>
        <v>7095611.8841698831</v>
      </c>
      <c r="DU135" s="178">
        <f t="shared" si="109"/>
        <v>7810434.3032786893</v>
      </c>
      <c r="DV135" s="179">
        <f t="shared" si="109"/>
        <v>7011512.1720000003</v>
      </c>
      <c r="DW135" s="178">
        <f t="shared" si="109"/>
        <v>7640079.644478064</v>
      </c>
      <c r="DX135" s="179">
        <f t="shared" si="109"/>
        <v>8693289.6780821905</v>
      </c>
      <c r="DY135" s="178">
        <f t="shared" si="109"/>
        <v>10082179.531914895</v>
      </c>
      <c r="DZ135" s="179">
        <f t="shared" si="109"/>
        <v>241788.08571428573</v>
      </c>
      <c r="EA135" s="178">
        <f t="shared" si="109"/>
        <v>0</v>
      </c>
      <c r="EB135" s="179">
        <f t="shared" si="109"/>
        <v>6224170.2996389894</v>
      </c>
      <c r="EC135" s="178">
        <f t="shared" si="109"/>
        <v>7315115.3357817419</v>
      </c>
      <c r="ED135" s="179">
        <f t="shared" si="109"/>
        <v>0</v>
      </c>
      <c r="EE135" s="178">
        <f t="shared" si="109"/>
        <v>0</v>
      </c>
      <c r="EF135" s="179">
        <f t="shared" si="109"/>
        <v>29266372.119605348</v>
      </c>
      <c r="EG135" s="178">
        <f t="shared" si="68"/>
        <v>32847808.815453392</v>
      </c>
    </row>
    <row r="136" spans="1:137" s="90" customFormat="1" ht="15" customHeight="1">
      <c r="A136" s="46" t="s">
        <v>225</v>
      </c>
      <c r="B136" s="45" t="s">
        <v>253</v>
      </c>
      <c r="C136" s="294"/>
      <c r="D136" s="46" t="s">
        <v>254</v>
      </c>
      <c r="E136" s="33">
        <v>4</v>
      </c>
      <c r="F136" s="43">
        <v>0</v>
      </c>
      <c r="G136" s="42"/>
      <c r="H136" s="43">
        <v>0</v>
      </c>
      <c r="I136" s="42">
        <v>24</v>
      </c>
      <c r="J136" s="41">
        <v>20</v>
      </c>
      <c r="K136" s="42"/>
      <c r="L136" s="43">
        <v>0</v>
      </c>
      <c r="M136" s="42">
        <v>8</v>
      </c>
      <c r="N136" s="41">
        <v>1</v>
      </c>
      <c r="O136" s="43">
        <v>0</v>
      </c>
      <c r="P136" s="185"/>
      <c r="Q136" s="43">
        <v>0</v>
      </c>
      <c r="R136" s="185">
        <v>35</v>
      </c>
      <c r="S136" s="41">
        <v>22</v>
      </c>
      <c r="T136" s="185"/>
      <c r="U136" s="43">
        <v>0</v>
      </c>
      <c r="V136" s="185">
        <v>7</v>
      </c>
      <c r="W136" s="41">
        <v>1</v>
      </c>
      <c r="X136" s="43">
        <v>0</v>
      </c>
      <c r="Y136" s="185"/>
      <c r="Z136" s="43">
        <v>0</v>
      </c>
      <c r="AA136" s="185">
        <v>28</v>
      </c>
      <c r="AB136" s="41">
        <v>12</v>
      </c>
      <c r="AC136" s="185"/>
      <c r="AD136" s="43">
        <v>0</v>
      </c>
      <c r="AE136" s="185">
        <v>5</v>
      </c>
      <c r="AF136" s="41">
        <v>1</v>
      </c>
      <c r="AG136" s="43">
        <v>2</v>
      </c>
      <c r="AH136" s="185"/>
      <c r="AI136" s="43">
        <v>0</v>
      </c>
      <c r="AJ136" s="185">
        <v>2</v>
      </c>
      <c r="AK136" s="41">
        <v>1</v>
      </c>
      <c r="AL136" s="185"/>
      <c r="AM136" s="43">
        <v>0</v>
      </c>
      <c r="AN136" s="185"/>
      <c r="AO136" s="43">
        <v>0</v>
      </c>
      <c r="AP136" s="43">
        <v>3</v>
      </c>
      <c r="AQ136" s="185"/>
      <c r="AR136" s="43">
        <v>0</v>
      </c>
      <c r="AS136" s="185">
        <v>11</v>
      </c>
      <c r="AT136" s="41">
        <v>4</v>
      </c>
      <c r="AU136" s="185"/>
      <c r="AV136" s="43">
        <v>0</v>
      </c>
      <c r="AW136" s="185">
        <v>1</v>
      </c>
      <c r="AX136" s="41">
        <v>0</v>
      </c>
      <c r="AY136" s="40"/>
      <c r="AZ136" s="185"/>
      <c r="BA136" s="63"/>
      <c r="BB136" s="185"/>
      <c r="BC136" s="63"/>
      <c r="BD136" s="185"/>
      <c r="BE136" s="63"/>
      <c r="BF136" s="185"/>
      <c r="BG136" s="62"/>
      <c r="BH136" s="188">
        <v>2005278</v>
      </c>
      <c r="BI136" s="39">
        <v>1535696</v>
      </c>
      <c r="BJ136" s="185">
        <v>1706783</v>
      </c>
      <c r="BK136" s="39">
        <v>1377017</v>
      </c>
      <c r="BL136" s="185">
        <v>856310</v>
      </c>
      <c r="BM136" s="39">
        <v>705842</v>
      </c>
      <c r="BN136" s="185">
        <v>113042</v>
      </c>
      <c r="BO136" s="39">
        <v>57320</v>
      </c>
      <c r="BP136" s="185">
        <v>251259</v>
      </c>
      <c r="BQ136" s="37">
        <v>209693</v>
      </c>
      <c r="BR136" s="185"/>
      <c r="BS136" s="61"/>
      <c r="BT136" s="177">
        <f t="shared" si="94"/>
        <v>336</v>
      </c>
      <c r="BU136" s="178">
        <f t="shared" si="94"/>
        <v>212</v>
      </c>
      <c r="BV136" s="179">
        <f t="shared" si="95"/>
        <v>434</v>
      </c>
      <c r="BW136" s="178">
        <f t="shared" si="95"/>
        <v>232</v>
      </c>
      <c r="BX136" s="179">
        <f t="shared" si="96"/>
        <v>340</v>
      </c>
      <c r="BY136" s="178">
        <f t="shared" si="96"/>
        <v>132</v>
      </c>
      <c r="BZ136" s="179">
        <f t="shared" si="97"/>
        <v>20</v>
      </c>
      <c r="CA136" s="178">
        <f t="shared" si="97"/>
        <v>10</v>
      </c>
      <c r="CB136" s="179">
        <f t="shared" si="98"/>
        <v>122</v>
      </c>
      <c r="CC136" s="178">
        <f t="shared" si="98"/>
        <v>40</v>
      </c>
      <c r="CD136" s="179">
        <f t="shared" si="99"/>
        <v>0</v>
      </c>
      <c r="CE136" s="178">
        <f t="shared" si="99"/>
        <v>0</v>
      </c>
      <c r="CF136" s="177">
        <f t="shared" si="110"/>
        <v>5968.0892857142853</v>
      </c>
      <c r="CG136" s="178">
        <f t="shared" si="16"/>
        <v>7243.8490566037735</v>
      </c>
      <c r="CH136" s="179">
        <f t="shared" si="110"/>
        <v>3932.6797235023041</v>
      </c>
      <c r="CI136" s="178">
        <f t="shared" si="18"/>
        <v>5935.4181034482763</v>
      </c>
      <c r="CJ136" s="179">
        <f t="shared" si="110"/>
        <v>2518.5588235294117</v>
      </c>
      <c r="CK136" s="178">
        <f t="shared" si="20"/>
        <v>5347.287878787879</v>
      </c>
      <c r="CL136" s="179">
        <f t="shared" si="110"/>
        <v>5652.1</v>
      </c>
      <c r="CM136" s="178">
        <f t="shared" si="110"/>
        <v>5732</v>
      </c>
      <c r="CN136" s="179">
        <f t="shared" si="110"/>
        <v>2059.5</v>
      </c>
      <c r="CO136" s="178">
        <f t="shared" si="110"/>
        <v>5242.3249999999998</v>
      </c>
      <c r="CP136" s="179">
        <f t="shared" si="110"/>
        <v>0</v>
      </c>
      <c r="CQ136" s="178">
        <f t="shared" si="110"/>
        <v>0</v>
      </c>
      <c r="CR136" s="177">
        <f t="shared" si="100"/>
        <v>53712.803571428565</v>
      </c>
      <c r="CS136" s="178">
        <f t="shared" si="100"/>
        <v>65194.641509433961</v>
      </c>
      <c r="CT136" s="179">
        <f t="shared" si="100"/>
        <v>35394.117511520737</v>
      </c>
      <c r="CU136" s="178">
        <f t="shared" si="100"/>
        <v>53418.762931034486</v>
      </c>
      <c r="CV136" s="179">
        <f t="shared" si="100"/>
        <v>22667.029411764706</v>
      </c>
      <c r="CW136" s="178">
        <f t="shared" si="100"/>
        <v>48125.590909090912</v>
      </c>
      <c r="CX136" s="179">
        <f t="shared" si="100"/>
        <v>50868.9</v>
      </c>
      <c r="CY136" s="178">
        <f t="shared" si="100"/>
        <v>51588</v>
      </c>
      <c r="CZ136" s="179">
        <f t="shared" si="100"/>
        <v>18535.5</v>
      </c>
      <c r="DA136" s="178">
        <f t="shared" si="100"/>
        <v>47180.924999999996</v>
      </c>
      <c r="DB136" s="179">
        <f t="shared" si="100"/>
        <v>0</v>
      </c>
      <c r="DC136" s="178">
        <f t="shared" si="100"/>
        <v>0</v>
      </c>
      <c r="DD136" s="179">
        <f t="shared" si="101"/>
        <v>35351.557193039829</v>
      </c>
      <c r="DE136" s="178">
        <f t="shared" si="101"/>
        <v>55865.538724678838</v>
      </c>
      <c r="DF136" s="177">
        <f t="shared" si="102"/>
        <v>32</v>
      </c>
      <c r="DG136" s="178">
        <f t="shared" si="102"/>
        <v>21</v>
      </c>
      <c r="DH136" s="179">
        <f t="shared" si="103"/>
        <v>42</v>
      </c>
      <c r="DI136" s="178">
        <f t="shared" si="103"/>
        <v>23</v>
      </c>
      <c r="DJ136" s="179">
        <f t="shared" si="104"/>
        <v>33</v>
      </c>
      <c r="DK136" s="178">
        <f t="shared" si="104"/>
        <v>13</v>
      </c>
      <c r="DL136" s="179">
        <f t="shared" si="105"/>
        <v>2</v>
      </c>
      <c r="DM136" s="178">
        <f t="shared" si="105"/>
        <v>1</v>
      </c>
      <c r="DN136" s="179">
        <f t="shared" si="106"/>
        <v>12</v>
      </c>
      <c r="DO136" s="178">
        <f t="shared" si="106"/>
        <v>4</v>
      </c>
      <c r="DP136" s="179">
        <f t="shared" si="107"/>
        <v>0</v>
      </c>
      <c r="DQ136" s="178">
        <f t="shared" si="107"/>
        <v>0</v>
      </c>
      <c r="DR136" s="179">
        <f t="shared" si="108"/>
        <v>121</v>
      </c>
      <c r="DS136" s="178">
        <f t="shared" si="108"/>
        <v>62</v>
      </c>
      <c r="DT136" s="177">
        <f t="shared" si="109"/>
        <v>1718809.7142857141</v>
      </c>
      <c r="DU136" s="178">
        <f t="shared" si="109"/>
        <v>1369087.4716981133</v>
      </c>
      <c r="DV136" s="179">
        <f t="shared" si="109"/>
        <v>1486552.935483871</v>
      </c>
      <c r="DW136" s="178">
        <f t="shared" si="109"/>
        <v>1228631.5474137932</v>
      </c>
      <c r="DX136" s="179">
        <f t="shared" si="109"/>
        <v>748011.9705882353</v>
      </c>
      <c r="DY136" s="178">
        <f t="shared" si="109"/>
        <v>625632.68181818188</v>
      </c>
      <c r="DZ136" s="179">
        <f t="shared" si="109"/>
        <v>101737.8</v>
      </c>
      <c r="EA136" s="178">
        <f t="shared" si="109"/>
        <v>51588</v>
      </c>
      <c r="EB136" s="179">
        <f t="shared" si="109"/>
        <v>222426</v>
      </c>
      <c r="EC136" s="178">
        <f t="shared" si="109"/>
        <v>188723.69999999998</v>
      </c>
      <c r="ED136" s="179">
        <f t="shared" si="109"/>
        <v>0</v>
      </c>
      <c r="EE136" s="178">
        <f t="shared" si="109"/>
        <v>0</v>
      </c>
      <c r="EF136" s="179">
        <f t="shared" si="109"/>
        <v>4277538.4203578196</v>
      </c>
      <c r="EG136" s="178">
        <f t="shared" si="68"/>
        <v>3463663.400930088</v>
      </c>
    </row>
    <row r="137" spans="1:137" s="90" customFormat="1" ht="15" customHeight="1">
      <c r="A137" s="46" t="s">
        <v>225</v>
      </c>
      <c r="B137" s="45" t="s">
        <v>255</v>
      </c>
      <c r="C137" s="294" t="s">
        <v>878</v>
      </c>
      <c r="D137" s="46" t="s">
        <v>256</v>
      </c>
      <c r="E137" s="44">
        <v>5</v>
      </c>
      <c r="F137" s="43">
        <v>0</v>
      </c>
      <c r="G137" s="42"/>
      <c r="H137" s="43">
        <v>0</v>
      </c>
      <c r="I137" s="42">
        <v>25</v>
      </c>
      <c r="J137" s="41">
        <v>23</v>
      </c>
      <c r="K137" s="42"/>
      <c r="L137" s="43">
        <v>0</v>
      </c>
      <c r="M137" s="42">
        <v>1</v>
      </c>
      <c r="N137" s="43">
        <v>1</v>
      </c>
      <c r="O137" s="43">
        <v>0</v>
      </c>
      <c r="P137" s="185"/>
      <c r="Q137" s="43">
        <v>0</v>
      </c>
      <c r="R137" s="185">
        <v>32</v>
      </c>
      <c r="S137" s="43">
        <v>31</v>
      </c>
      <c r="T137" s="185"/>
      <c r="U137" s="43">
        <v>0</v>
      </c>
      <c r="V137" s="185"/>
      <c r="W137" s="43">
        <v>0</v>
      </c>
      <c r="X137" s="43">
        <v>0</v>
      </c>
      <c r="Y137" s="185"/>
      <c r="Z137" s="43">
        <v>0</v>
      </c>
      <c r="AA137" s="185">
        <v>21</v>
      </c>
      <c r="AB137" s="41">
        <v>24</v>
      </c>
      <c r="AC137" s="185"/>
      <c r="AD137" s="43">
        <v>0</v>
      </c>
      <c r="AE137" s="185">
        <v>1</v>
      </c>
      <c r="AF137" s="41">
        <v>3</v>
      </c>
      <c r="AG137" s="43">
        <v>1</v>
      </c>
      <c r="AH137" s="185"/>
      <c r="AI137" s="43">
        <v>0</v>
      </c>
      <c r="AJ137" s="185">
        <v>3</v>
      </c>
      <c r="AK137" s="43">
        <v>3</v>
      </c>
      <c r="AL137" s="185"/>
      <c r="AM137" s="43">
        <v>0</v>
      </c>
      <c r="AN137" s="185">
        <v>2</v>
      </c>
      <c r="AO137" s="41">
        <v>1</v>
      </c>
      <c r="AP137" s="43">
        <v>0</v>
      </c>
      <c r="AQ137" s="185"/>
      <c r="AR137" s="43">
        <v>0</v>
      </c>
      <c r="AS137" s="185">
        <v>22</v>
      </c>
      <c r="AT137" s="41">
        <v>25</v>
      </c>
      <c r="AU137" s="185"/>
      <c r="AV137" s="43">
        <v>0</v>
      </c>
      <c r="AW137" s="185"/>
      <c r="AX137" s="41">
        <v>1</v>
      </c>
      <c r="AY137" s="40"/>
      <c r="AZ137" s="185"/>
      <c r="BA137" s="63"/>
      <c r="BB137" s="185"/>
      <c r="BC137" s="63"/>
      <c r="BD137" s="185"/>
      <c r="BE137" s="63"/>
      <c r="BF137" s="185"/>
      <c r="BG137" s="62"/>
      <c r="BH137" s="188">
        <v>1781340</v>
      </c>
      <c r="BI137" s="39">
        <v>1687196</v>
      </c>
      <c r="BJ137" s="185">
        <v>1831072</v>
      </c>
      <c r="BK137" s="38">
        <v>1828899</v>
      </c>
      <c r="BL137" s="185">
        <v>1320733</v>
      </c>
      <c r="BM137" s="39">
        <v>1710586</v>
      </c>
      <c r="BN137" s="185">
        <v>304652</v>
      </c>
      <c r="BO137" s="39">
        <v>200121</v>
      </c>
      <c r="BP137" s="185">
        <v>1098388</v>
      </c>
      <c r="BQ137" s="37">
        <v>1368808</v>
      </c>
      <c r="BR137" s="185"/>
      <c r="BS137" s="61"/>
      <c r="BT137" s="177">
        <f t="shared" si="94"/>
        <v>262</v>
      </c>
      <c r="BU137" s="178">
        <f t="shared" si="94"/>
        <v>242</v>
      </c>
      <c r="BV137" s="179">
        <f t="shared" si="95"/>
        <v>320</v>
      </c>
      <c r="BW137" s="178">
        <f t="shared" si="95"/>
        <v>310</v>
      </c>
      <c r="BX137" s="179">
        <f t="shared" si="96"/>
        <v>222</v>
      </c>
      <c r="BY137" s="178">
        <f t="shared" si="96"/>
        <v>276</v>
      </c>
      <c r="BZ137" s="179">
        <f t="shared" si="97"/>
        <v>54</v>
      </c>
      <c r="CA137" s="178">
        <f t="shared" si="97"/>
        <v>42</v>
      </c>
      <c r="CB137" s="179">
        <f t="shared" si="98"/>
        <v>220</v>
      </c>
      <c r="CC137" s="178">
        <f t="shared" si="98"/>
        <v>262</v>
      </c>
      <c r="CD137" s="179">
        <f t="shared" si="99"/>
        <v>0</v>
      </c>
      <c r="CE137" s="178">
        <f t="shared" si="99"/>
        <v>0</v>
      </c>
      <c r="CF137" s="177">
        <f t="shared" si="110"/>
        <v>6799.0076335877866</v>
      </c>
      <c r="CG137" s="178">
        <f t="shared" si="16"/>
        <v>6971.8842975206608</v>
      </c>
      <c r="CH137" s="179">
        <f t="shared" si="110"/>
        <v>5722.1</v>
      </c>
      <c r="CI137" s="178">
        <f t="shared" si="18"/>
        <v>5899.6741935483869</v>
      </c>
      <c r="CJ137" s="179">
        <f t="shared" si="110"/>
        <v>5949.2477477477478</v>
      </c>
      <c r="CK137" s="178">
        <f t="shared" si="20"/>
        <v>6197.775362318841</v>
      </c>
      <c r="CL137" s="179">
        <f t="shared" si="110"/>
        <v>5641.7037037037035</v>
      </c>
      <c r="CM137" s="178">
        <f t="shared" si="110"/>
        <v>4764.7857142857147</v>
      </c>
      <c r="CN137" s="179">
        <f t="shared" si="110"/>
        <v>4992.6727272727276</v>
      </c>
      <c r="CO137" s="178">
        <f t="shared" si="110"/>
        <v>5224.4580152671751</v>
      </c>
      <c r="CP137" s="179">
        <f t="shared" si="110"/>
        <v>0</v>
      </c>
      <c r="CQ137" s="178">
        <f t="shared" si="110"/>
        <v>0</v>
      </c>
      <c r="CR137" s="177">
        <f t="shared" si="100"/>
        <v>61191.068702290082</v>
      </c>
      <c r="CS137" s="178">
        <f t="shared" si="100"/>
        <v>62746.958677685951</v>
      </c>
      <c r="CT137" s="179">
        <f t="shared" si="100"/>
        <v>51498.9</v>
      </c>
      <c r="CU137" s="178">
        <f t="shared" si="100"/>
        <v>53097.067741935483</v>
      </c>
      <c r="CV137" s="179">
        <f t="shared" si="100"/>
        <v>53543.229729729734</v>
      </c>
      <c r="CW137" s="178">
        <f t="shared" si="100"/>
        <v>55779.978260869568</v>
      </c>
      <c r="CX137" s="179">
        <f t="shared" si="100"/>
        <v>50775.333333333328</v>
      </c>
      <c r="CY137" s="178">
        <f t="shared" si="100"/>
        <v>42883.071428571435</v>
      </c>
      <c r="CZ137" s="179">
        <f t="shared" si="100"/>
        <v>44934.05454545455</v>
      </c>
      <c r="DA137" s="178">
        <f t="shared" si="100"/>
        <v>47020.122137404578</v>
      </c>
      <c r="DB137" s="179">
        <f t="shared" si="100"/>
        <v>0</v>
      </c>
      <c r="DC137" s="178">
        <f t="shared" si="100"/>
        <v>0</v>
      </c>
      <c r="DD137" s="179">
        <f t="shared" si="101"/>
        <v>52890.743055890314</v>
      </c>
      <c r="DE137" s="178">
        <f t="shared" si="101"/>
        <v>54036.169487453088</v>
      </c>
      <c r="DF137" s="177">
        <f t="shared" si="102"/>
        <v>26</v>
      </c>
      <c r="DG137" s="178">
        <f t="shared" si="102"/>
        <v>24</v>
      </c>
      <c r="DH137" s="179">
        <f t="shared" si="103"/>
        <v>32</v>
      </c>
      <c r="DI137" s="178">
        <f t="shared" si="103"/>
        <v>31</v>
      </c>
      <c r="DJ137" s="179">
        <f t="shared" si="104"/>
        <v>22</v>
      </c>
      <c r="DK137" s="178">
        <f t="shared" si="104"/>
        <v>27</v>
      </c>
      <c r="DL137" s="179">
        <f t="shared" si="105"/>
        <v>5</v>
      </c>
      <c r="DM137" s="178">
        <f t="shared" si="105"/>
        <v>4</v>
      </c>
      <c r="DN137" s="179">
        <f t="shared" si="106"/>
        <v>22</v>
      </c>
      <c r="DO137" s="178">
        <f t="shared" si="106"/>
        <v>26</v>
      </c>
      <c r="DP137" s="179">
        <f t="shared" si="107"/>
        <v>0</v>
      </c>
      <c r="DQ137" s="178">
        <f t="shared" si="107"/>
        <v>0</v>
      </c>
      <c r="DR137" s="179">
        <f t="shared" si="108"/>
        <v>107</v>
      </c>
      <c r="DS137" s="178">
        <f t="shared" si="108"/>
        <v>112</v>
      </c>
      <c r="DT137" s="177">
        <f t="shared" si="109"/>
        <v>1590967.7862595422</v>
      </c>
      <c r="DU137" s="178">
        <f t="shared" si="109"/>
        <v>1505927.0082644629</v>
      </c>
      <c r="DV137" s="179">
        <f t="shared" si="109"/>
        <v>1647964.8</v>
      </c>
      <c r="DW137" s="178">
        <f t="shared" si="109"/>
        <v>1646009.1</v>
      </c>
      <c r="DX137" s="179">
        <f t="shared" si="109"/>
        <v>1177951.0540540542</v>
      </c>
      <c r="DY137" s="178">
        <f t="shared" si="109"/>
        <v>1506059.4130434783</v>
      </c>
      <c r="DZ137" s="179">
        <f t="shared" si="109"/>
        <v>253876.66666666663</v>
      </c>
      <c r="EA137" s="178">
        <f t="shared" si="109"/>
        <v>171532.28571428574</v>
      </c>
      <c r="EB137" s="179">
        <f t="shared" si="109"/>
        <v>988549.20000000007</v>
      </c>
      <c r="EC137" s="178">
        <f t="shared" si="109"/>
        <v>1222523.175572519</v>
      </c>
      <c r="ED137" s="179">
        <f t="shared" si="109"/>
        <v>0</v>
      </c>
      <c r="EE137" s="178">
        <f t="shared" si="109"/>
        <v>0</v>
      </c>
      <c r="EF137" s="179">
        <f t="shared" si="109"/>
        <v>5659309.5069802636</v>
      </c>
      <c r="EG137" s="178">
        <f t="shared" si="68"/>
        <v>6052050.9825947462</v>
      </c>
    </row>
    <row r="138" spans="1:137" s="90" customFormat="1" ht="15" customHeight="1">
      <c r="A138" s="46" t="s">
        <v>225</v>
      </c>
      <c r="B138" s="45" t="s">
        <v>257</v>
      </c>
      <c r="C138" s="294"/>
      <c r="D138" s="46" t="s">
        <v>258</v>
      </c>
      <c r="E138" s="44">
        <v>5</v>
      </c>
      <c r="F138" s="43">
        <v>0</v>
      </c>
      <c r="G138" s="42"/>
      <c r="H138" s="43">
        <v>0</v>
      </c>
      <c r="I138" s="42">
        <v>24</v>
      </c>
      <c r="J138" s="43">
        <v>23</v>
      </c>
      <c r="K138" s="42"/>
      <c r="L138" s="43">
        <v>0</v>
      </c>
      <c r="M138" s="42">
        <v>4</v>
      </c>
      <c r="N138" s="41">
        <v>3</v>
      </c>
      <c r="O138" s="43">
        <v>0</v>
      </c>
      <c r="P138" s="185"/>
      <c r="Q138" s="43">
        <v>0</v>
      </c>
      <c r="R138" s="185">
        <v>38</v>
      </c>
      <c r="S138" s="43">
        <v>39</v>
      </c>
      <c r="T138" s="185"/>
      <c r="U138" s="43">
        <v>0</v>
      </c>
      <c r="V138" s="185">
        <v>3</v>
      </c>
      <c r="W138" s="43">
        <v>3</v>
      </c>
      <c r="X138" s="43">
        <v>0</v>
      </c>
      <c r="Y138" s="185"/>
      <c r="Z138" s="43">
        <v>0</v>
      </c>
      <c r="AA138" s="185">
        <v>61</v>
      </c>
      <c r="AB138" s="41">
        <v>65</v>
      </c>
      <c r="AC138" s="185"/>
      <c r="AD138" s="43">
        <v>0</v>
      </c>
      <c r="AE138" s="185">
        <v>5</v>
      </c>
      <c r="AF138" s="43">
        <v>5</v>
      </c>
      <c r="AG138" s="43">
        <v>1</v>
      </c>
      <c r="AH138" s="185"/>
      <c r="AI138" s="43">
        <v>0</v>
      </c>
      <c r="AJ138" s="185">
        <v>54</v>
      </c>
      <c r="AK138" s="41">
        <v>57</v>
      </c>
      <c r="AL138" s="185"/>
      <c r="AM138" s="43">
        <v>0</v>
      </c>
      <c r="AN138" s="185">
        <v>5</v>
      </c>
      <c r="AO138" s="43">
        <v>5</v>
      </c>
      <c r="AP138" s="43">
        <v>1</v>
      </c>
      <c r="AQ138" s="185"/>
      <c r="AR138" s="43">
        <v>0</v>
      </c>
      <c r="AS138" s="185">
        <v>12</v>
      </c>
      <c r="AT138" s="41">
        <v>14</v>
      </c>
      <c r="AU138" s="185"/>
      <c r="AV138" s="43">
        <v>0</v>
      </c>
      <c r="AW138" s="185">
        <v>1</v>
      </c>
      <c r="AX138" s="43">
        <v>1</v>
      </c>
      <c r="AY138" s="40"/>
      <c r="AZ138" s="185"/>
      <c r="BA138" s="63"/>
      <c r="BB138" s="185"/>
      <c r="BC138" s="63"/>
      <c r="BD138" s="185"/>
      <c r="BE138" s="63"/>
      <c r="BF138" s="185"/>
      <c r="BG138" s="62"/>
      <c r="BH138" s="188">
        <v>2150287</v>
      </c>
      <c r="BI138" s="39">
        <v>2040927</v>
      </c>
      <c r="BJ138" s="185">
        <v>2667806</v>
      </c>
      <c r="BK138" s="39">
        <v>2883769</v>
      </c>
      <c r="BL138" s="185">
        <v>3796239</v>
      </c>
      <c r="BM138" s="39">
        <v>4134551</v>
      </c>
      <c r="BN138" s="185">
        <v>2270761</v>
      </c>
      <c r="BO138" s="39">
        <v>2682932</v>
      </c>
      <c r="BP138" s="185">
        <v>546641</v>
      </c>
      <c r="BQ138" s="37">
        <v>736620</v>
      </c>
      <c r="BR138" s="185"/>
      <c r="BS138" s="61"/>
      <c r="BT138" s="177">
        <f t="shared" si="94"/>
        <v>288</v>
      </c>
      <c r="BU138" s="178">
        <f t="shared" si="94"/>
        <v>266</v>
      </c>
      <c r="BV138" s="179">
        <f t="shared" si="95"/>
        <v>416</v>
      </c>
      <c r="BW138" s="178">
        <f t="shared" si="95"/>
        <v>426</v>
      </c>
      <c r="BX138" s="179">
        <f t="shared" si="96"/>
        <v>670</v>
      </c>
      <c r="BY138" s="178">
        <f t="shared" si="96"/>
        <v>710</v>
      </c>
      <c r="BZ138" s="179">
        <f t="shared" si="97"/>
        <v>600</v>
      </c>
      <c r="CA138" s="178">
        <f t="shared" si="97"/>
        <v>630</v>
      </c>
      <c r="CB138" s="179">
        <f t="shared" si="98"/>
        <v>132</v>
      </c>
      <c r="CC138" s="178">
        <f t="shared" si="98"/>
        <v>152</v>
      </c>
      <c r="CD138" s="179">
        <f t="shared" si="99"/>
        <v>0</v>
      </c>
      <c r="CE138" s="178">
        <f t="shared" si="99"/>
        <v>0</v>
      </c>
      <c r="CF138" s="177">
        <f t="shared" si="110"/>
        <v>7466.2743055555557</v>
      </c>
      <c r="CG138" s="178">
        <f t="shared" si="16"/>
        <v>7672.6578947368425</v>
      </c>
      <c r="CH138" s="179">
        <f t="shared" si="110"/>
        <v>6412.9951923076924</v>
      </c>
      <c r="CI138" s="178">
        <f t="shared" si="18"/>
        <v>6769.4107981220659</v>
      </c>
      <c r="CJ138" s="179">
        <f t="shared" si="110"/>
        <v>5666.0283582089551</v>
      </c>
      <c r="CK138" s="178">
        <f t="shared" si="20"/>
        <v>5823.3112676056335</v>
      </c>
      <c r="CL138" s="179">
        <f t="shared" si="110"/>
        <v>3784.6016666666665</v>
      </c>
      <c r="CM138" s="178">
        <f t="shared" si="110"/>
        <v>4258.6222222222223</v>
      </c>
      <c r="CN138" s="179">
        <f t="shared" si="110"/>
        <v>4141.219696969697</v>
      </c>
      <c r="CO138" s="178">
        <f t="shared" si="110"/>
        <v>4846.1842105263158</v>
      </c>
      <c r="CP138" s="179">
        <f t="shared" si="110"/>
        <v>0</v>
      </c>
      <c r="CQ138" s="178">
        <f t="shared" si="110"/>
        <v>0</v>
      </c>
      <c r="CR138" s="177">
        <f t="shared" si="100"/>
        <v>67196.46875</v>
      </c>
      <c r="CS138" s="178">
        <f t="shared" si="100"/>
        <v>69053.921052631587</v>
      </c>
      <c r="CT138" s="179">
        <f t="shared" si="100"/>
        <v>57716.956730769234</v>
      </c>
      <c r="CU138" s="178">
        <f t="shared" si="100"/>
        <v>60924.697183098593</v>
      </c>
      <c r="CV138" s="179">
        <f t="shared" si="100"/>
        <v>50994.255223880595</v>
      </c>
      <c r="CW138" s="178">
        <f t="shared" si="100"/>
        <v>52409.801408450701</v>
      </c>
      <c r="CX138" s="179">
        <f t="shared" si="100"/>
        <v>34061.415000000001</v>
      </c>
      <c r="CY138" s="178">
        <f t="shared" si="100"/>
        <v>38327.599999999999</v>
      </c>
      <c r="CZ138" s="179">
        <f t="shared" si="100"/>
        <v>37270.977272727272</v>
      </c>
      <c r="DA138" s="178">
        <f t="shared" si="100"/>
        <v>43615.65789473684</v>
      </c>
      <c r="DB138" s="179">
        <f t="shared" si="100"/>
        <v>0</v>
      </c>
      <c r="DC138" s="178">
        <f t="shared" si="100"/>
        <v>0</v>
      </c>
      <c r="DD138" s="179">
        <f t="shared" si="101"/>
        <v>48829.291716343541</v>
      </c>
      <c r="DE138" s="178">
        <f t="shared" si="101"/>
        <v>51411.494865447268</v>
      </c>
      <c r="DF138" s="177">
        <f t="shared" si="102"/>
        <v>28</v>
      </c>
      <c r="DG138" s="178">
        <f t="shared" si="102"/>
        <v>26</v>
      </c>
      <c r="DH138" s="179">
        <f t="shared" si="103"/>
        <v>41</v>
      </c>
      <c r="DI138" s="178">
        <f t="shared" si="103"/>
        <v>42</v>
      </c>
      <c r="DJ138" s="179">
        <f t="shared" si="104"/>
        <v>66</v>
      </c>
      <c r="DK138" s="178">
        <f t="shared" si="104"/>
        <v>70</v>
      </c>
      <c r="DL138" s="179">
        <f t="shared" si="105"/>
        <v>59</v>
      </c>
      <c r="DM138" s="178">
        <f t="shared" si="105"/>
        <v>62</v>
      </c>
      <c r="DN138" s="179">
        <f t="shared" si="106"/>
        <v>13</v>
      </c>
      <c r="DO138" s="178">
        <f t="shared" si="106"/>
        <v>15</v>
      </c>
      <c r="DP138" s="179">
        <f t="shared" si="107"/>
        <v>0</v>
      </c>
      <c r="DQ138" s="178">
        <f t="shared" si="107"/>
        <v>0</v>
      </c>
      <c r="DR138" s="179">
        <f t="shared" si="108"/>
        <v>207</v>
      </c>
      <c r="DS138" s="178">
        <f t="shared" si="108"/>
        <v>215</v>
      </c>
      <c r="DT138" s="177">
        <f t="shared" si="109"/>
        <v>1881501.125</v>
      </c>
      <c r="DU138" s="178">
        <f t="shared" si="109"/>
        <v>1795401.9473684214</v>
      </c>
      <c r="DV138" s="179">
        <f t="shared" si="109"/>
        <v>2366395.2259615385</v>
      </c>
      <c r="DW138" s="178">
        <f t="shared" si="109"/>
        <v>2558837.2816901407</v>
      </c>
      <c r="DX138" s="179">
        <f t="shared" si="109"/>
        <v>3365620.8447761191</v>
      </c>
      <c r="DY138" s="178">
        <f t="shared" si="109"/>
        <v>3668686.0985915493</v>
      </c>
      <c r="DZ138" s="179">
        <f t="shared" si="109"/>
        <v>2009623.4850000001</v>
      </c>
      <c r="EA138" s="178">
        <f t="shared" si="109"/>
        <v>2376311.1999999997</v>
      </c>
      <c r="EB138" s="179">
        <f t="shared" si="109"/>
        <v>484522.70454545453</v>
      </c>
      <c r="EC138" s="178">
        <f t="shared" si="109"/>
        <v>654234.86842105258</v>
      </c>
      <c r="ED138" s="179">
        <f t="shared" si="109"/>
        <v>0</v>
      </c>
      <c r="EE138" s="178">
        <f t="shared" si="109"/>
        <v>0</v>
      </c>
      <c r="EF138" s="179">
        <f t="shared" si="109"/>
        <v>10107663.385283113</v>
      </c>
      <c r="EG138" s="178">
        <f t="shared" si="68"/>
        <v>11053471.396071162</v>
      </c>
    </row>
    <row r="139" spans="1:137" s="90" customFormat="1" ht="15" customHeight="1">
      <c r="A139" s="46" t="s">
        <v>225</v>
      </c>
      <c r="B139" s="45" t="s">
        <v>259</v>
      </c>
      <c r="C139" s="294"/>
      <c r="D139" s="46" t="s">
        <v>260</v>
      </c>
      <c r="E139" s="44">
        <v>6</v>
      </c>
      <c r="F139" s="43">
        <v>0</v>
      </c>
      <c r="G139" s="42"/>
      <c r="H139" s="43">
        <v>0</v>
      </c>
      <c r="I139" s="42">
        <v>24</v>
      </c>
      <c r="J139" s="41">
        <v>28</v>
      </c>
      <c r="K139" s="42"/>
      <c r="L139" s="43">
        <v>0</v>
      </c>
      <c r="M139" s="42"/>
      <c r="N139" s="43">
        <v>0</v>
      </c>
      <c r="O139" s="43">
        <v>0</v>
      </c>
      <c r="P139" s="185"/>
      <c r="Q139" s="43">
        <v>0</v>
      </c>
      <c r="R139" s="185">
        <v>67</v>
      </c>
      <c r="S139" s="41">
        <v>71</v>
      </c>
      <c r="T139" s="185"/>
      <c r="U139" s="43">
        <v>0</v>
      </c>
      <c r="V139" s="185"/>
      <c r="W139" s="41">
        <v>1</v>
      </c>
      <c r="X139" s="43">
        <v>0</v>
      </c>
      <c r="Y139" s="185"/>
      <c r="Z139" s="43">
        <v>0</v>
      </c>
      <c r="AA139" s="185">
        <v>51</v>
      </c>
      <c r="AB139" s="41">
        <v>40</v>
      </c>
      <c r="AC139" s="185"/>
      <c r="AD139" s="43">
        <v>0</v>
      </c>
      <c r="AE139" s="185"/>
      <c r="AF139" s="43">
        <v>0</v>
      </c>
      <c r="AG139" s="43">
        <v>0</v>
      </c>
      <c r="AH139" s="185"/>
      <c r="AI139" s="43">
        <v>0</v>
      </c>
      <c r="AJ139" s="185">
        <v>5</v>
      </c>
      <c r="AK139" s="41">
        <v>8</v>
      </c>
      <c r="AL139" s="185"/>
      <c r="AM139" s="43">
        <v>0</v>
      </c>
      <c r="AN139" s="185"/>
      <c r="AO139" s="43">
        <v>0</v>
      </c>
      <c r="AP139" s="43">
        <v>0</v>
      </c>
      <c r="AQ139" s="185"/>
      <c r="AR139" s="43">
        <v>0</v>
      </c>
      <c r="AS139" s="185">
        <v>14</v>
      </c>
      <c r="AT139" s="41">
        <v>16</v>
      </c>
      <c r="AU139" s="185"/>
      <c r="AV139" s="43">
        <v>0</v>
      </c>
      <c r="AW139" s="185"/>
      <c r="AX139" s="43">
        <v>0</v>
      </c>
      <c r="AY139" s="40"/>
      <c r="AZ139" s="185"/>
      <c r="BA139" s="63"/>
      <c r="BB139" s="185"/>
      <c r="BC139" s="63"/>
      <c r="BD139" s="185"/>
      <c r="BE139" s="63"/>
      <c r="BF139" s="185"/>
      <c r="BG139" s="62"/>
      <c r="BH139" s="188">
        <v>1693519</v>
      </c>
      <c r="BI139" s="39">
        <v>1956350</v>
      </c>
      <c r="BJ139" s="185">
        <v>3575049</v>
      </c>
      <c r="BK139" s="39">
        <v>4056224</v>
      </c>
      <c r="BL139" s="185">
        <v>2740723</v>
      </c>
      <c r="BM139" s="39">
        <v>2193966</v>
      </c>
      <c r="BN139" s="185">
        <v>249943</v>
      </c>
      <c r="BO139" s="39">
        <v>389208</v>
      </c>
      <c r="BP139" s="185">
        <v>546627</v>
      </c>
      <c r="BQ139" s="37">
        <v>660717</v>
      </c>
      <c r="BR139" s="185"/>
      <c r="BS139" s="61"/>
      <c r="BT139" s="177">
        <f t="shared" si="94"/>
        <v>240</v>
      </c>
      <c r="BU139" s="178">
        <f t="shared" si="94"/>
        <v>280</v>
      </c>
      <c r="BV139" s="179">
        <f t="shared" si="95"/>
        <v>670</v>
      </c>
      <c r="BW139" s="178">
        <f t="shared" si="95"/>
        <v>722</v>
      </c>
      <c r="BX139" s="179">
        <f t="shared" si="96"/>
        <v>510</v>
      </c>
      <c r="BY139" s="178">
        <f t="shared" si="96"/>
        <v>400</v>
      </c>
      <c r="BZ139" s="179">
        <f t="shared" si="97"/>
        <v>50</v>
      </c>
      <c r="CA139" s="178">
        <f t="shared" si="97"/>
        <v>80</v>
      </c>
      <c r="CB139" s="179">
        <f t="shared" si="98"/>
        <v>140</v>
      </c>
      <c r="CC139" s="178">
        <f t="shared" si="98"/>
        <v>160</v>
      </c>
      <c r="CD139" s="179">
        <f t="shared" si="99"/>
        <v>0</v>
      </c>
      <c r="CE139" s="178">
        <f t="shared" si="99"/>
        <v>0</v>
      </c>
      <c r="CF139" s="177">
        <f t="shared" si="110"/>
        <v>7056.3291666666664</v>
      </c>
      <c r="CG139" s="178">
        <f t="shared" ref="CG139:CG224" si="111">IF(BU139&gt;0,BI139/BU139,)</f>
        <v>6986.9642857142853</v>
      </c>
      <c r="CH139" s="179">
        <f t="shared" si="110"/>
        <v>5335.8940298507459</v>
      </c>
      <c r="CI139" s="178">
        <f t="shared" ref="CI139:CJ224" si="112">IF(BW139&gt;0,BK139/BW139,)</f>
        <v>5618.0387811634346</v>
      </c>
      <c r="CJ139" s="179">
        <f t="shared" si="110"/>
        <v>5373.9666666666662</v>
      </c>
      <c r="CK139" s="178">
        <f t="shared" ref="CK139:CM224" si="113">IF(BY139&gt;0,BM139/BY139,)</f>
        <v>5484.915</v>
      </c>
      <c r="CL139" s="179">
        <f t="shared" si="110"/>
        <v>4998.8599999999997</v>
      </c>
      <c r="CM139" s="178">
        <f t="shared" si="110"/>
        <v>4865.1000000000004</v>
      </c>
      <c r="CN139" s="179">
        <f t="shared" si="110"/>
        <v>3904.4785714285713</v>
      </c>
      <c r="CO139" s="178">
        <f t="shared" si="110"/>
        <v>4129.4812499999998</v>
      </c>
      <c r="CP139" s="179">
        <f t="shared" si="110"/>
        <v>0</v>
      </c>
      <c r="CQ139" s="178">
        <f t="shared" si="110"/>
        <v>0</v>
      </c>
      <c r="CR139" s="177">
        <f t="shared" si="100"/>
        <v>63506.962499999994</v>
      </c>
      <c r="CS139" s="178">
        <f t="shared" si="100"/>
        <v>62882.678571428565</v>
      </c>
      <c r="CT139" s="179">
        <f t="shared" si="100"/>
        <v>48023.046268656712</v>
      </c>
      <c r="CU139" s="178">
        <f t="shared" si="100"/>
        <v>50562.349030470912</v>
      </c>
      <c r="CV139" s="179">
        <f t="shared" si="100"/>
        <v>48365.7</v>
      </c>
      <c r="CW139" s="178">
        <f t="shared" si="100"/>
        <v>49364.235000000001</v>
      </c>
      <c r="CX139" s="179">
        <f t="shared" si="100"/>
        <v>44989.74</v>
      </c>
      <c r="CY139" s="178">
        <f t="shared" si="100"/>
        <v>43785.9</v>
      </c>
      <c r="CZ139" s="179">
        <f t="shared" si="100"/>
        <v>35140.307142857142</v>
      </c>
      <c r="DA139" s="178">
        <f t="shared" si="100"/>
        <v>37165.331249999996</v>
      </c>
      <c r="DB139" s="179">
        <f t="shared" si="100"/>
        <v>0</v>
      </c>
      <c r="DC139" s="178">
        <f t="shared" si="100"/>
        <v>0</v>
      </c>
      <c r="DD139" s="179">
        <f t="shared" si="101"/>
        <v>49225.309937888189</v>
      </c>
      <c r="DE139" s="178">
        <f t="shared" si="101"/>
        <v>50736.012379231135</v>
      </c>
      <c r="DF139" s="177">
        <f t="shared" si="102"/>
        <v>24</v>
      </c>
      <c r="DG139" s="178">
        <f t="shared" si="102"/>
        <v>28</v>
      </c>
      <c r="DH139" s="179">
        <f t="shared" si="103"/>
        <v>67</v>
      </c>
      <c r="DI139" s="178">
        <f t="shared" si="103"/>
        <v>72</v>
      </c>
      <c r="DJ139" s="179">
        <f t="shared" si="104"/>
        <v>51</v>
      </c>
      <c r="DK139" s="178">
        <f t="shared" si="104"/>
        <v>40</v>
      </c>
      <c r="DL139" s="179">
        <f t="shared" si="105"/>
        <v>5</v>
      </c>
      <c r="DM139" s="178">
        <f t="shared" si="105"/>
        <v>8</v>
      </c>
      <c r="DN139" s="179">
        <f t="shared" si="106"/>
        <v>14</v>
      </c>
      <c r="DO139" s="178">
        <f t="shared" si="106"/>
        <v>16</v>
      </c>
      <c r="DP139" s="179">
        <f t="shared" si="107"/>
        <v>0</v>
      </c>
      <c r="DQ139" s="178">
        <f t="shared" si="107"/>
        <v>0</v>
      </c>
      <c r="DR139" s="179">
        <f t="shared" si="108"/>
        <v>161</v>
      </c>
      <c r="DS139" s="178">
        <f t="shared" si="108"/>
        <v>164</v>
      </c>
      <c r="DT139" s="177">
        <f t="shared" si="109"/>
        <v>1524167.0999999999</v>
      </c>
      <c r="DU139" s="178">
        <f t="shared" si="109"/>
        <v>1760714.9999999998</v>
      </c>
      <c r="DV139" s="179">
        <f t="shared" si="109"/>
        <v>3217544.0999999996</v>
      </c>
      <c r="DW139" s="178">
        <f t="shared" si="109"/>
        <v>3640489.1301939059</v>
      </c>
      <c r="DX139" s="179">
        <f t="shared" si="109"/>
        <v>2466650.6999999997</v>
      </c>
      <c r="DY139" s="178">
        <f t="shared" si="109"/>
        <v>1974569.4</v>
      </c>
      <c r="DZ139" s="179">
        <f t="shared" si="109"/>
        <v>224948.69999999998</v>
      </c>
      <c r="EA139" s="178">
        <f t="shared" si="109"/>
        <v>350287.2</v>
      </c>
      <c r="EB139" s="179">
        <f t="shared" si="109"/>
        <v>491964.3</v>
      </c>
      <c r="EC139" s="178">
        <f t="shared" si="109"/>
        <v>594645.29999999993</v>
      </c>
      <c r="ED139" s="179">
        <f t="shared" si="109"/>
        <v>0</v>
      </c>
      <c r="EE139" s="178">
        <f t="shared" si="109"/>
        <v>0</v>
      </c>
      <c r="EF139" s="179">
        <f t="shared" si="109"/>
        <v>7925274.8999999985</v>
      </c>
      <c r="EG139" s="178">
        <f t="shared" ref="EG139:EG224" si="114">+DS139*DE139</f>
        <v>8320706.0301939063</v>
      </c>
    </row>
    <row r="140" spans="1:137" s="90" customFormat="1" ht="15" customHeight="1">
      <c r="A140" s="46" t="s">
        <v>225</v>
      </c>
      <c r="B140" s="45" t="s">
        <v>261</v>
      </c>
      <c r="C140" s="294"/>
      <c r="D140" s="46" t="s">
        <v>262</v>
      </c>
      <c r="E140" s="44">
        <v>6</v>
      </c>
      <c r="F140" s="43">
        <v>0</v>
      </c>
      <c r="G140" s="42"/>
      <c r="H140" s="43">
        <v>0</v>
      </c>
      <c r="I140" s="42">
        <v>34</v>
      </c>
      <c r="J140" s="41">
        <v>39</v>
      </c>
      <c r="K140" s="42"/>
      <c r="L140" s="43">
        <v>0</v>
      </c>
      <c r="M140" s="42"/>
      <c r="N140" s="43">
        <v>0</v>
      </c>
      <c r="O140" s="43">
        <v>0</v>
      </c>
      <c r="P140" s="185"/>
      <c r="Q140" s="43">
        <v>0</v>
      </c>
      <c r="R140" s="185">
        <v>99</v>
      </c>
      <c r="S140" s="41">
        <v>122</v>
      </c>
      <c r="T140" s="185"/>
      <c r="U140" s="43">
        <v>0</v>
      </c>
      <c r="V140" s="185"/>
      <c r="W140" s="43">
        <v>0</v>
      </c>
      <c r="X140" s="43">
        <v>0</v>
      </c>
      <c r="Y140" s="185"/>
      <c r="Z140" s="43">
        <v>0</v>
      </c>
      <c r="AA140" s="185">
        <v>249</v>
      </c>
      <c r="AB140" s="43">
        <v>242</v>
      </c>
      <c r="AC140" s="185"/>
      <c r="AD140" s="43">
        <v>0</v>
      </c>
      <c r="AE140" s="185"/>
      <c r="AF140" s="43">
        <v>0</v>
      </c>
      <c r="AG140" s="43">
        <v>0</v>
      </c>
      <c r="AH140" s="185"/>
      <c r="AI140" s="43">
        <v>0</v>
      </c>
      <c r="AJ140" s="185">
        <v>36</v>
      </c>
      <c r="AK140" s="41">
        <v>39</v>
      </c>
      <c r="AL140" s="185"/>
      <c r="AM140" s="43">
        <v>0</v>
      </c>
      <c r="AN140" s="185"/>
      <c r="AO140" s="43">
        <v>0</v>
      </c>
      <c r="AP140" s="43">
        <v>0</v>
      </c>
      <c r="AQ140" s="185"/>
      <c r="AR140" s="43">
        <v>0</v>
      </c>
      <c r="AS140" s="185"/>
      <c r="AT140" s="43">
        <v>0</v>
      </c>
      <c r="AU140" s="185"/>
      <c r="AV140" s="43">
        <v>0</v>
      </c>
      <c r="AW140" s="185"/>
      <c r="AX140" s="43">
        <v>0</v>
      </c>
      <c r="AY140" s="40"/>
      <c r="AZ140" s="185"/>
      <c r="BA140" s="63"/>
      <c r="BB140" s="185"/>
      <c r="BC140" s="63"/>
      <c r="BD140" s="185"/>
      <c r="BE140" s="63"/>
      <c r="BF140" s="185"/>
      <c r="BG140" s="62"/>
      <c r="BH140" s="188">
        <v>3122810</v>
      </c>
      <c r="BI140" s="39">
        <v>3623454</v>
      </c>
      <c r="BJ140" s="185">
        <v>6975745</v>
      </c>
      <c r="BK140" s="39">
        <v>8819087</v>
      </c>
      <c r="BL140" s="185">
        <v>15800983</v>
      </c>
      <c r="BM140" s="38">
        <v>15748178</v>
      </c>
      <c r="BN140" s="185">
        <v>1927905</v>
      </c>
      <c r="BO140" s="39">
        <v>2078250</v>
      </c>
      <c r="BP140" s="185">
        <v>0</v>
      </c>
      <c r="BQ140" s="36">
        <v>0</v>
      </c>
      <c r="BR140" s="185"/>
      <c r="BS140" s="61"/>
      <c r="BT140" s="177">
        <f t="shared" si="94"/>
        <v>340</v>
      </c>
      <c r="BU140" s="178">
        <f t="shared" si="94"/>
        <v>390</v>
      </c>
      <c r="BV140" s="179">
        <f t="shared" si="95"/>
        <v>990</v>
      </c>
      <c r="BW140" s="178">
        <f t="shared" si="95"/>
        <v>1220</v>
      </c>
      <c r="BX140" s="179">
        <f t="shared" si="96"/>
        <v>2490</v>
      </c>
      <c r="BY140" s="178">
        <f t="shared" si="96"/>
        <v>2420</v>
      </c>
      <c r="BZ140" s="179">
        <f t="shared" si="97"/>
        <v>360</v>
      </c>
      <c r="CA140" s="178">
        <f t="shared" si="97"/>
        <v>390</v>
      </c>
      <c r="CB140" s="179">
        <f t="shared" si="98"/>
        <v>0</v>
      </c>
      <c r="CC140" s="178">
        <f t="shared" si="98"/>
        <v>0</v>
      </c>
      <c r="CD140" s="179">
        <f t="shared" si="99"/>
        <v>0</v>
      </c>
      <c r="CE140" s="178">
        <f t="shared" si="99"/>
        <v>0</v>
      </c>
      <c r="CF140" s="177">
        <f t="shared" si="110"/>
        <v>9184.7352941176468</v>
      </c>
      <c r="CG140" s="178">
        <f t="shared" si="111"/>
        <v>9290.9076923076918</v>
      </c>
      <c r="CH140" s="179">
        <f t="shared" si="110"/>
        <v>7046.2070707070707</v>
      </c>
      <c r="CI140" s="178">
        <f t="shared" si="112"/>
        <v>7228.7598360655738</v>
      </c>
      <c r="CJ140" s="179">
        <f t="shared" si="110"/>
        <v>6345.7763052208838</v>
      </c>
      <c r="CK140" s="178">
        <f t="shared" si="113"/>
        <v>6507.5115702479343</v>
      </c>
      <c r="CL140" s="179">
        <f t="shared" si="110"/>
        <v>5355.291666666667</v>
      </c>
      <c r="CM140" s="178">
        <f t="shared" si="110"/>
        <v>5328.8461538461543</v>
      </c>
      <c r="CN140" s="179">
        <f t="shared" si="110"/>
        <v>0</v>
      </c>
      <c r="CO140" s="178">
        <f t="shared" si="110"/>
        <v>0</v>
      </c>
      <c r="CP140" s="179">
        <f t="shared" si="110"/>
        <v>0</v>
      </c>
      <c r="CQ140" s="178">
        <f t="shared" si="110"/>
        <v>0</v>
      </c>
      <c r="CR140" s="177">
        <f t="shared" si="100"/>
        <v>82662.617647058825</v>
      </c>
      <c r="CS140" s="178">
        <f t="shared" si="100"/>
        <v>83618.169230769228</v>
      </c>
      <c r="CT140" s="179">
        <f t="shared" si="100"/>
        <v>63415.863636363632</v>
      </c>
      <c r="CU140" s="178">
        <f t="shared" si="100"/>
        <v>65058.838524590166</v>
      </c>
      <c r="CV140" s="179">
        <f t="shared" si="100"/>
        <v>57111.986746987954</v>
      </c>
      <c r="CW140" s="178">
        <f t="shared" si="100"/>
        <v>58567.604132231412</v>
      </c>
      <c r="CX140" s="179">
        <f t="shared" si="100"/>
        <v>48197.625</v>
      </c>
      <c r="CY140" s="178">
        <f t="shared" si="100"/>
        <v>47959.61538461539</v>
      </c>
      <c r="CZ140" s="179">
        <f t="shared" si="100"/>
        <v>0</v>
      </c>
      <c r="DA140" s="178">
        <f t="shared" si="100"/>
        <v>0</v>
      </c>
      <c r="DB140" s="179">
        <f t="shared" si="100"/>
        <v>0</v>
      </c>
      <c r="DC140" s="178">
        <f t="shared" si="100"/>
        <v>0</v>
      </c>
      <c r="DD140" s="179">
        <f t="shared" si="101"/>
        <v>59915.547129186612</v>
      </c>
      <c r="DE140" s="178">
        <f t="shared" si="101"/>
        <v>61633.647285067877</v>
      </c>
      <c r="DF140" s="177">
        <f t="shared" si="102"/>
        <v>34</v>
      </c>
      <c r="DG140" s="178">
        <f t="shared" si="102"/>
        <v>39</v>
      </c>
      <c r="DH140" s="179">
        <f t="shared" si="103"/>
        <v>99</v>
      </c>
      <c r="DI140" s="178">
        <f t="shared" si="103"/>
        <v>122</v>
      </c>
      <c r="DJ140" s="179">
        <f t="shared" si="104"/>
        <v>249</v>
      </c>
      <c r="DK140" s="178">
        <f t="shared" si="104"/>
        <v>242</v>
      </c>
      <c r="DL140" s="179">
        <f t="shared" si="105"/>
        <v>36</v>
      </c>
      <c r="DM140" s="178">
        <f t="shared" si="105"/>
        <v>39</v>
      </c>
      <c r="DN140" s="179">
        <f t="shared" si="106"/>
        <v>0</v>
      </c>
      <c r="DO140" s="178">
        <f t="shared" si="106"/>
        <v>0</v>
      </c>
      <c r="DP140" s="179">
        <f t="shared" si="107"/>
        <v>0</v>
      </c>
      <c r="DQ140" s="178">
        <f t="shared" si="107"/>
        <v>0</v>
      </c>
      <c r="DR140" s="179">
        <f t="shared" si="108"/>
        <v>418</v>
      </c>
      <c r="DS140" s="178">
        <f t="shared" si="108"/>
        <v>442</v>
      </c>
      <c r="DT140" s="177">
        <f t="shared" si="109"/>
        <v>2810529</v>
      </c>
      <c r="DU140" s="178">
        <f t="shared" si="109"/>
        <v>3261108.6</v>
      </c>
      <c r="DV140" s="179">
        <f t="shared" si="109"/>
        <v>6278170.5</v>
      </c>
      <c r="DW140" s="178">
        <f t="shared" si="109"/>
        <v>7937178.3000000007</v>
      </c>
      <c r="DX140" s="179">
        <f t="shared" si="109"/>
        <v>14220884.700000001</v>
      </c>
      <c r="DY140" s="178">
        <f t="shared" si="109"/>
        <v>14173360.200000001</v>
      </c>
      <c r="DZ140" s="179">
        <f t="shared" si="109"/>
        <v>1735114.5</v>
      </c>
      <c r="EA140" s="178">
        <f t="shared" si="109"/>
        <v>1870425.0000000002</v>
      </c>
      <c r="EB140" s="179">
        <f t="shared" si="109"/>
        <v>0</v>
      </c>
      <c r="EC140" s="178">
        <f t="shared" si="109"/>
        <v>0</v>
      </c>
      <c r="ED140" s="179">
        <f t="shared" si="109"/>
        <v>0</v>
      </c>
      <c r="EE140" s="178">
        <f t="shared" si="109"/>
        <v>0</v>
      </c>
      <c r="EF140" s="179">
        <f t="shared" si="109"/>
        <v>25044698.700000003</v>
      </c>
      <c r="EG140" s="178">
        <f t="shared" si="114"/>
        <v>27242072.100000001</v>
      </c>
    </row>
    <row r="141" spans="1:137" s="90" customFormat="1" ht="15" customHeight="1">
      <c r="A141" s="46" t="s">
        <v>225</v>
      </c>
      <c r="B141" s="45" t="s">
        <v>263</v>
      </c>
      <c r="C141" s="294"/>
      <c r="D141" s="34">
        <v>482158</v>
      </c>
      <c r="E141" s="44">
        <v>6</v>
      </c>
      <c r="F141" s="43">
        <v>0</v>
      </c>
      <c r="G141" s="42"/>
      <c r="H141" s="43">
        <v>0</v>
      </c>
      <c r="I141" s="42">
        <v>30</v>
      </c>
      <c r="J141" s="43">
        <v>30</v>
      </c>
      <c r="K141" s="42"/>
      <c r="L141" s="43">
        <v>0</v>
      </c>
      <c r="M141" s="42"/>
      <c r="N141" s="41">
        <v>1</v>
      </c>
      <c r="O141" s="43">
        <v>0</v>
      </c>
      <c r="P141" s="185"/>
      <c r="Q141" s="43">
        <v>0</v>
      </c>
      <c r="R141" s="185">
        <v>81</v>
      </c>
      <c r="S141" s="43">
        <v>80</v>
      </c>
      <c r="T141" s="185"/>
      <c r="U141" s="43">
        <v>0</v>
      </c>
      <c r="V141" s="185">
        <v>6</v>
      </c>
      <c r="W141" s="41">
        <v>7</v>
      </c>
      <c r="X141" s="43">
        <v>0</v>
      </c>
      <c r="Y141" s="185"/>
      <c r="Z141" s="43">
        <v>0</v>
      </c>
      <c r="AA141" s="185">
        <v>77</v>
      </c>
      <c r="AB141" s="41">
        <v>82</v>
      </c>
      <c r="AC141" s="185"/>
      <c r="AD141" s="43">
        <v>0</v>
      </c>
      <c r="AE141" s="185">
        <v>3</v>
      </c>
      <c r="AF141" s="41">
        <v>2</v>
      </c>
      <c r="AG141" s="43">
        <v>1</v>
      </c>
      <c r="AH141" s="185"/>
      <c r="AI141" s="43">
        <v>0</v>
      </c>
      <c r="AJ141" s="185">
        <v>2</v>
      </c>
      <c r="AK141" s="41">
        <v>1</v>
      </c>
      <c r="AL141" s="185"/>
      <c r="AM141" s="43">
        <v>0</v>
      </c>
      <c r="AN141" s="185"/>
      <c r="AO141" s="43">
        <v>0</v>
      </c>
      <c r="AP141" s="43">
        <v>0</v>
      </c>
      <c r="AQ141" s="185"/>
      <c r="AR141" s="43">
        <v>0</v>
      </c>
      <c r="AS141" s="185">
        <v>42</v>
      </c>
      <c r="AT141" s="43">
        <v>42</v>
      </c>
      <c r="AU141" s="185"/>
      <c r="AV141" s="43">
        <v>0</v>
      </c>
      <c r="AW141" s="185">
        <v>4</v>
      </c>
      <c r="AX141" s="41">
        <v>6</v>
      </c>
      <c r="AY141" s="40"/>
      <c r="AZ141" s="185"/>
      <c r="BA141" s="63"/>
      <c r="BB141" s="185"/>
      <c r="BC141" s="63"/>
      <c r="BD141" s="185"/>
      <c r="BE141" s="63"/>
      <c r="BF141" s="185"/>
      <c r="BG141" s="62"/>
      <c r="BH141" s="188">
        <v>2125639</v>
      </c>
      <c r="BI141" s="39">
        <v>2351536</v>
      </c>
      <c r="BJ141" s="185">
        <v>4969158</v>
      </c>
      <c r="BK141" s="38">
        <v>5207024</v>
      </c>
      <c r="BL141" s="185">
        <v>4185899</v>
      </c>
      <c r="BM141" s="39">
        <v>4615324</v>
      </c>
      <c r="BN141" s="185">
        <v>96525</v>
      </c>
      <c r="BO141" s="39">
        <v>53000</v>
      </c>
      <c r="BP141" s="185">
        <v>2074831</v>
      </c>
      <c r="BQ141" s="37">
        <v>2256485</v>
      </c>
      <c r="BR141" s="185"/>
      <c r="BS141" s="61"/>
      <c r="BT141" s="177">
        <f t="shared" si="94"/>
        <v>300</v>
      </c>
      <c r="BU141" s="178">
        <f t="shared" si="94"/>
        <v>312</v>
      </c>
      <c r="BV141" s="179">
        <f t="shared" si="95"/>
        <v>882</v>
      </c>
      <c r="BW141" s="178">
        <f t="shared" si="95"/>
        <v>884</v>
      </c>
      <c r="BX141" s="179">
        <f t="shared" si="96"/>
        <v>806</v>
      </c>
      <c r="BY141" s="178">
        <f t="shared" si="96"/>
        <v>844</v>
      </c>
      <c r="BZ141" s="179">
        <f t="shared" si="97"/>
        <v>20</v>
      </c>
      <c r="CA141" s="178">
        <f t="shared" si="97"/>
        <v>10</v>
      </c>
      <c r="CB141" s="179">
        <f t="shared" si="98"/>
        <v>468</v>
      </c>
      <c r="CC141" s="178">
        <f t="shared" si="98"/>
        <v>492</v>
      </c>
      <c r="CD141" s="179">
        <f t="shared" si="99"/>
        <v>0</v>
      </c>
      <c r="CE141" s="178">
        <f t="shared" si="99"/>
        <v>0</v>
      </c>
      <c r="CF141" s="177">
        <f t="shared" si="110"/>
        <v>7085.4633333333331</v>
      </c>
      <c r="CG141" s="178">
        <f t="shared" si="111"/>
        <v>7536.9743589743593</v>
      </c>
      <c r="CH141" s="179">
        <f t="shared" si="110"/>
        <v>5633.9659863945581</v>
      </c>
      <c r="CI141" s="178">
        <f t="shared" si="112"/>
        <v>5890.2986425339368</v>
      </c>
      <c r="CJ141" s="179">
        <f t="shared" si="110"/>
        <v>5193.4230769230771</v>
      </c>
      <c r="CK141" s="178">
        <f t="shared" si="113"/>
        <v>5468.3933649289102</v>
      </c>
      <c r="CL141" s="179">
        <f t="shared" si="110"/>
        <v>4826.25</v>
      </c>
      <c r="CM141" s="178">
        <f t="shared" si="110"/>
        <v>5300</v>
      </c>
      <c r="CN141" s="179">
        <f t="shared" si="110"/>
        <v>4433.3995726495723</v>
      </c>
      <c r="CO141" s="178">
        <f t="shared" si="110"/>
        <v>4586.3516260162605</v>
      </c>
      <c r="CP141" s="179">
        <f t="shared" si="110"/>
        <v>0</v>
      </c>
      <c r="CQ141" s="178">
        <f t="shared" si="110"/>
        <v>0</v>
      </c>
      <c r="CR141" s="177">
        <f t="shared" si="100"/>
        <v>63769.17</v>
      </c>
      <c r="CS141" s="178">
        <f t="shared" si="100"/>
        <v>67832.769230769234</v>
      </c>
      <c r="CT141" s="179">
        <f t="shared" si="100"/>
        <v>50705.693877551021</v>
      </c>
      <c r="CU141" s="178">
        <f t="shared" si="100"/>
        <v>53012.687782805428</v>
      </c>
      <c r="CV141" s="179">
        <f t="shared" si="100"/>
        <v>46740.807692307695</v>
      </c>
      <c r="CW141" s="178">
        <f t="shared" si="100"/>
        <v>49215.540284360191</v>
      </c>
      <c r="CX141" s="179">
        <f t="shared" si="100"/>
        <v>43436.25</v>
      </c>
      <c r="CY141" s="178">
        <f t="shared" si="100"/>
        <v>47700</v>
      </c>
      <c r="CZ141" s="179">
        <f t="shared" si="100"/>
        <v>39900.596153846149</v>
      </c>
      <c r="DA141" s="178">
        <f t="shared" si="100"/>
        <v>41277.164634146342</v>
      </c>
      <c r="DB141" s="179">
        <f t="shared" si="100"/>
        <v>0</v>
      </c>
      <c r="DC141" s="178">
        <f t="shared" si="100"/>
        <v>0</v>
      </c>
      <c r="DD141" s="179">
        <f t="shared" si="101"/>
        <v>48922.591860442757</v>
      </c>
      <c r="DE141" s="178">
        <f t="shared" si="101"/>
        <v>51306.888325032662</v>
      </c>
      <c r="DF141" s="177">
        <f t="shared" si="102"/>
        <v>30</v>
      </c>
      <c r="DG141" s="178">
        <f t="shared" si="102"/>
        <v>31</v>
      </c>
      <c r="DH141" s="179">
        <f t="shared" si="103"/>
        <v>87</v>
      </c>
      <c r="DI141" s="178">
        <f t="shared" si="103"/>
        <v>87</v>
      </c>
      <c r="DJ141" s="179">
        <f t="shared" si="104"/>
        <v>80</v>
      </c>
      <c r="DK141" s="178">
        <f t="shared" si="104"/>
        <v>84</v>
      </c>
      <c r="DL141" s="179">
        <f t="shared" si="105"/>
        <v>2</v>
      </c>
      <c r="DM141" s="178">
        <f t="shared" si="105"/>
        <v>1</v>
      </c>
      <c r="DN141" s="179">
        <f t="shared" si="106"/>
        <v>46</v>
      </c>
      <c r="DO141" s="178">
        <f t="shared" si="106"/>
        <v>48</v>
      </c>
      <c r="DP141" s="179">
        <f t="shared" si="107"/>
        <v>0</v>
      </c>
      <c r="DQ141" s="178">
        <f t="shared" si="107"/>
        <v>0</v>
      </c>
      <c r="DR141" s="179">
        <f t="shared" si="108"/>
        <v>245</v>
      </c>
      <c r="DS141" s="178">
        <f t="shared" si="108"/>
        <v>251</v>
      </c>
      <c r="DT141" s="177">
        <f t="shared" si="109"/>
        <v>1913075.0999999999</v>
      </c>
      <c r="DU141" s="178">
        <f t="shared" si="109"/>
        <v>2102815.8461538465</v>
      </c>
      <c r="DV141" s="179">
        <f t="shared" si="109"/>
        <v>4411395.3673469387</v>
      </c>
      <c r="DW141" s="178">
        <f t="shared" si="109"/>
        <v>4612103.8371040719</v>
      </c>
      <c r="DX141" s="179">
        <f t="shared" si="109"/>
        <v>3739264.6153846155</v>
      </c>
      <c r="DY141" s="178">
        <f t="shared" si="109"/>
        <v>4134105.3838862563</v>
      </c>
      <c r="DZ141" s="179">
        <f t="shared" si="109"/>
        <v>86872.5</v>
      </c>
      <c r="EA141" s="178">
        <f t="shared" si="109"/>
        <v>47700</v>
      </c>
      <c r="EB141" s="179">
        <f t="shared" si="109"/>
        <v>1835427.4230769228</v>
      </c>
      <c r="EC141" s="178">
        <f t="shared" si="109"/>
        <v>1981303.9024390243</v>
      </c>
      <c r="ED141" s="179">
        <f t="shared" si="109"/>
        <v>0</v>
      </c>
      <c r="EE141" s="178">
        <f t="shared" si="109"/>
        <v>0</v>
      </c>
      <c r="EF141" s="179">
        <f t="shared" si="109"/>
        <v>11986035.005808476</v>
      </c>
      <c r="EG141" s="178">
        <f t="shared" si="114"/>
        <v>12878028.969583198</v>
      </c>
    </row>
    <row r="142" spans="1:137" s="90" customFormat="1" ht="15" customHeight="1">
      <c r="A142" s="46" t="s">
        <v>225</v>
      </c>
      <c r="B142" s="45" t="s">
        <v>264</v>
      </c>
      <c r="C142" s="294"/>
      <c r="D142" s="46" t="s">
        <v>265</v>
      </c>
      <c r="E142" s="44">
        <v>7</v>
      </c>
      <c r="F142" s="43">
        <v>0</v>
      </c>
      <c r="G142" s="42"/>
      <c r="H142" s="43">
        <v>0</v>
      </c>
      <c r="I142" s="42">
        <v>13</v>
      </c>
      <c r="J142" s="43">
        <v>13</v>
      </c>
      <c r="K142" s="42"/>
      <c r="L142" s="43">
        <v>0</v>
      </c>
      <c r="M142" s="42">
        <v>2</v>
      </c>
      <c r="N142" s="41">
        <v>4</v>
      </c>
      <c r="O142" s="43">
        <v>0</v>
      </c>
      <c r="P142" s="185"/>
      <c r="Q142" s="43">
        <v>0</v>
      </c>
      <c r="R142" s="185">
        <v>11</v>
      </c>
      <c r="S142" s="41">
        <v>7</v>
      </c>
      <c r="T142" s="185"/>
      <c r="U142" s="43">
        <v>0</v>
      </c>
      <c r="V142" s="185">
        <v>7</v>
      </c>
      <c r="W142" s="43">
        <v>7</v>
      </c>
      <c r="X142" s="43">
        <v>0</v>
      </c>
      <c r="Y142" s="185"/>
      <c r="Z142" s="43">
        <v>0</v>
      </c>
      <c r="AA142" s="185">
        <v>54</v>
      </c>
      <c r="AB142" s="43">
        <v>56</v>
      </c>
      <c r="AC142" s="185"/>
      <c r="AD142" s="43">
        <v>0</v>
      </c>
      <c r="AE142" s="185"/>
      <c r="AF142" s="43">
        <v>0</v>
      </c>
      <c r="AG142" s="43">
        <v>1</v>
      </c>
      <c r="AH142" s="185"/>
      <c r="AI142" s="43">
        <v>0</v>
      </c>
      <c r="AJ142" s="185">
        <v>6</v>
      </c>
      <c r="AK142" s="41">
        <v>9</v>
      </c>
      <c r="AL142" s="185"/>
      <c r="AM142" s="43">
        <v>0</v>
      </c>
      <c r="AN142" s="185">
        <v>1</v>
      </c>
      <c r="AO142" s="41">
        <v>2</v>
      </c>
      <c r="AP142" s="43">
        <v>0</v>
      </c>
      <c r="AQ142" s="185"/>
      <c r="AR142" s="43">
        <v>0</v>
      </c>
      <c r="AS142" s="185">
        <v>8</v>
      </c>
      <c r="AT142" s="41">
        <v>11</v>
      </c>
      <c r="AU142" s="185"/>
      <c r="AV142" s="43">
        <v>0</v>
      </c>
      <c r="AW142" s="185">
        <v>1</v>
      </c>
      <c r="AX142" s="43">
        <v>1</v>
      </c>
      <c r="AY142" s="40"/>
      <c r="AZ142" s="185"/>
      <c r="BA142" s="63"/>
      <c r="BB142" s="185"/>
      <c r="BC142" s="63"/>
      <c r="BD142" s="185"/>
      <c r="BE142" s="63"/>
      <c r="BF142" s="185"/>
      <c r="BG142" s="62"/>
      <c r="BH142" s="188">
        <v>912150</v>
      </c>
      <c r="BI142" s="39">
        <v>1083462</v>
      </c>
      <c r="BJ142" s="185">
        <v>1059246</v>
      </c>
      <c r="BK142" s="39">
        <v>941980</v>
      </c>
      <c r="BL142" s="185">
        <v>2675073</v>
      </c>
      <c r="BM142" s="39">
        <v>2872985</v>
      </c>
      <c r="BN142" s="185">
        <v>292119</v>
      </c>
      <c r="BO142" s="39">
        <v>513514</v>
      </c>
      <c r="BP142" s="185">
        <v>408295</v>
      </c>
      <c r="BQ142" s="37">
        <v>540865</v>
      </c>
      <c r="BR142" s="185"/>
      <c r="BS142" s="61"/>
      <c r="BT142" s="177">
        <f t="shared" si="94"/>
        <v>154</v>
      </c>
      <c r="BU142" s="178">
        <f t="shared" si="94"/>
        <v>178</v>
      </c>
      <c r="BV142" s="179">
        <f t="shared" si="95"/>
        <v>194</v>
      </c>
      <c r="BW142" s="178">
        <f t="shared" si="95"/>
        <v>154</v>
      </c>
      <c r="BX142" s="179">
        <f t="shared" si="96"/>
        <v>540</v>
      </c>
      <c r="BY142" s="178">
        <f t="shared" si="96"/>
        <v>560</v>
      </c>
      <c r="BZ142" s="179">
        <f t="shared" si="97"/>
        <v>72</v>
      </c>
      <c r="CA142" s="178">
        <f t="shared" si="97"/>
        <v>114</v>
      </c>
      <c r="CB142" s="179">
        <f t="shared" si="98"/>
        <v>92</v>
      </c>
      <c r="CC142" s="178">
        <f t="shared" si="98"/>
        <v>122</v>
      </c>
      <c r="CD142" s="179">
        <f t="shared" si="99"/>
        <v>0</v>
      </c>
      <c r="CE142" s="178">
        <f t="shared" si="99"/>
        <v>0</v>
      </c>
      <c r="CF142" s="177">
        <f t="shared" si="110"/>
        <v>5923.0519480519479</v>
      </c>
      <c r="CG142" s="178">
        <f t="shared" si="111"/>
        <v>6086.8651685393261</v>
      </c>
      <c r="CH142" s="179">
        <f t="shared" si="110"/>
        <v>5460.0309278350514</v>
      </c>
      <c r="CI142" s="178">
        <f t="shared" si="112"/>
        <v>6116.7532467532465</v>
      </c>
      <c r="CJ142" s="179">
        <f t="shared" si="110"/>
        <v>4953.8388888888885</v>
      </c>
      <c r="CK142" s="178">
        <f t="shared" si="113"/>
        <v>5130.3303571428569</v>
      </c>
      <c r="CL142" s="179">
        <f t="shared" si="110"/>
        <v>4057.2083333333335</v>
      </c>
      <c r="CM142" s="178">
        <f t="shared" si="110"/>
        <v>4504.5087719298244</v>
      </c>
      <c r="CN142" s="179">
        <f t="shared" si="110"/>
        <v>4437.989130434783</v>
      </c>
      <c r="CO142" s="178">
        <f t="shared" si="110"/>
        <v>4433.3196721311479</v>
      </c>
      <c r="CP142" s="179">
        <f t="shared" si="110"/>
        <v>0</v>
      </c>
      <c r="CQ142" s="178">
        <f t="shared" si="110"/>
        <v>0</v>
      </c>
      <c r="CR142" s="177">
        <f t="shared" si="100"/>
        <v>53307.467532467534</v>
      </c>
      <c r="CS142" s="178">
        <f t="shared" si="100"/>
        <v>54781.786516853936</v>
      </c>
      <c r="CT142" s="179">
        <f t="shared" si="100"/>
        <v>49140.278350515466</v>
      </c>
      <c r="CU142" s="178">
        <f t="shared" si="100"/>
        <v>55050.779220779215</v>
      </c>
      <c r="CV142" s="179">
        <f t="shared" si="100"/>
        <v>44584.549999999996</v>
      </c>
      <c r="CW142" s="178">
        <f t="shared" si="100"/>
        <v>46172.97321428571</v>
      </c>
      <c r="CX142" s="179">
        <f t="shared" si="100"/>
        <v>36514.875</v>
      </c>
      <c r="CY142" s="178">
        <f t="shared" si="100"/>
        <v>40540.57894736842</v>
      </c>
      <c r="CZ142" s="179">
        <f t="shared" si="100"/>
        <v>39941.902173913048</v>
      </c>
      <c r="DA142" s="178">
        <f t="shared" si="100"/>
        <v>39899.87704918033</v>
      </c>
      <c r="DB142" s="179">
        <f t="shared" si="100"/>
        <v>0</v>
      </c>
      <c r="DC142" s="178">
        <f t="shared" si="100"/>
        <v>0</v>
      </c>
      <c r="DD142" s="179">
        <f t="shared" si="101"/>
        <v>45696.93172681077</v>
      </c>
      <c r="DE142" s="178">
        <f t="shared" si="101"/>
        <v>47385.751571714929</v>
      </c>
      <c r="DF142" s="177">
        <f t="shared" si="102"/>
        <v>15</v>
      </c>
      <c r="DG142" s="178">
        <f t="shared" si="102"/>
        <v>17</v>
      </c>
      <c r="DH142" s="179">
        <f t="shared" si="103"/>
        <v>18</v>
      </c>
      <c r="DI142" s="178">
        <f t="shared" si="103"/>
        <v>14</v>
      </c>
      <c r="DJ142" s="179">
        <f t="shared" si="104"/>
        <v>54</v>
      </c>
      <c r="DK142" s="178">
        <f t="shared" si="104"/>
        <v>56</v>
      </c>
      <c r="DL142" s="179">
        <f t="shared" si="105"/>
        <v>7</v>
      </c>
      <c r="DM142" s="178">
        <f t="shared" si="105"/>
        <v>11</v>
      </c>
      <c r="DN142" s="179">
        <f t="shared" si="106"/>
        <v>9</v>
      </c>
      <c r="DO142" s="178">
        <f t="shared" si="106"/>
        <v>12</v>
      </c>
      <c r="DP142" s="179">
        <f t="shared" si="107"/>
        <v>0</v>
      </c>
      <c r="DQ142" s="178">
        <f t="shared" si="107"/>
        <v>0</v>
      </c>
      <c r="DR142" s="179">
        <f t="shared" si="108"/>
        <v>103</v>
      </c>
      <c r="DS142" s="178">
        <f t="shared" si="108"/>
        <v>110</v>
      </c>
      <c r="DT142" s="177">
        <f t="shared" si="109"/>
        <v>799612.01298701297</v>
      </c>
      <c r="DU142" s="178">
        <f t="shared" si="109"/>
        <v>931290.37078651693</v>
      </c>
      <c r="DV142" s="179">
        <f t="shared" si="109"/>
        <v>884525.01030927838</v>
      </c>
      <c r="DW142" s="178">
        <f t="shared" si="109"/>
        <v>770710.90909090906</v>
      </c>
      <c r="DX142" s="179">
        <f t="shared" si="109"/>
        <v>2407565.6999999997</v>
      </c>
      <c r="DY142" s="178">
        <f t="shared" si="109"/>
        <v>2585686.5</v>
      </c>
      <c r="DZ142" s="179">
        <f t="shared" si="109"/>
        <v>255604.125</v>
      </c>
      <c r="EA142" s="178">
        <f t="shared" si="109"/>
        <v>445946.36842105264</v>
      </c>
      <c r="EB142" s="179">
        <f t="shared" si="109"/>
        <v>359477.11956521741</v>
      </c>
      <c r="EC142" s="178">
        <f t="shared" si="109"/>
        <v>478798.52459016396</v>
      </c>
      <c r="ED142" s="179">
        <f t="shared" si="109"/>
        <v>0</v>
      </c>
      <c r="EE142" s="178">
        <f t="shared" si="109"/>
        <v>0</v>
      </c>
      <c r="EF142" s="179">
        <f t="shared" si="109"/>
        <v>4706783.967861509</v>
      </c>
      <c r="EG142" s="178">
        <f t="shared" si="114"/>
        <v>5212432.6728886422</v>
      </c>
    </row>
    <row r="143" spans="1:137" s="90" customFormat="1" ht="15" customHeight="1">
      <c r="A143" s="46" t="s">
        <v>225</v>
      </c>
      <c r="B143" s="32" t="s">
        <v>266</v>
      </c>
      <c r="C143" s="295" t="s">
        <v>879</v>
      </c>
      <c r="D143" s="46" t="s">
        <v>267</v>
      </c>
      <c r="E143" s="33">
        <v>6</v>
      </c>
      <c r="F143" s="43">
        <v>0</v>
      </c>
      <c r="G143" s="42"/>
      <c r="H143" s="43">
        <v>0</v>
      </c>
      <c r="I143" s="42">
        <v>10</v>
      </c>
      <c r="J143" s="41">
        <v>8</v>
      </c>
      <c r="K143" s="42"/>
      <c r="L143" s="43">
        <v>0</v>
      </c>
      <c r="M143" s="42">
        <v>1</v>
      </c>
      <c r="N143" s="43">
        <v>1</v>
      </c>
      <c r="O143" s="43">
        <v>0</v>
      </c>
      <c r="P143" s="185"/>
      <c r="Q143" s="43">
        <v>0</v>
      </c>
      <c r="R143" s="185">
        <v>21</v>
      </c>
      <c r="S143" s="41">
        <v>26</v>
      </c>
      <c r="T143" s="185"/>
      <c r="U143" s="43">
        <v>0</v>
      </c>
      <c r="V143" s="185">
        <v>1</v>
      </c>
      <c r="W143" s="41">
        <v>0</v>
      </c>
      <c r="X143" s="43">
        <v>0</v>
      </c>
      <c r="Y143" s="185"/>
      <c r="Z143" s="43">
        <v>0</v>
      </c>
      <c r="AA143" s="185">
        <v>43</v>
      </c>
      <c r="AB143" s="41">
        <v>39</v>
      </c>
      <c r="AC143" s="185"/>
      <c r="AD143" s="43">
        <v>0</v>
      </c>
      <c r="AE143" s="185">
        <v>5</v>
      </c>
      <c r="AF143" s="41">
        <v>4</v>
      </c>
      <c r="AG143" s="43">
        <v>1</v>
      </c>
      <c r="AH143" s="185"/>
      <c r="AI143" s="43">
        <v>0</v>
      </c>
      <c r="AJ143" s="185">
        <v>3</v>
      </c>
      <c r="AK143" s="41">
        <v>4</v>
      </c>
      <c r="AL143" s="185"/>
      <c r="AM143" s="43">
        <v>0</v>
      </c>
      <c r="AN143" s="185">
        <v>2</v>
      </c>
      <c r="AO143" s="43">
        <v>2</v>
      </c>
      <c r="AP143" s="43">
        <v>0</v>
      </c>
      <c r="AQ143" s="185"/>
      <c r="AR143" s="43">
        <v>0</v>
      </c>
      <c r="AS143" s="185">
        <v>4</v>
      </c>
      <c r="AT143" s="41">
        <v>16</v>
      </c>
      <c r="AU143" s="185"/>
      <c r="AV143" s="43">
        <v>0</v>
      </c>
      <c r="AW143" s="185"/>
      <c r="AX143" s="43">
        <v>0</v>
      </c>
      <c r="AY143" s="40"/>
      <c r="AZ143" s="185"/>
      <c r="BA143" s="63"/>
      <c r="BB143" s="185"/>
      <c r="BC143" s="63"/>
      <c r="BD143" s="185"/>
      <c r="BE143" s="63"/>
      <c r="BF143" s="185"/>
      <c r="BG143" s="62"/>
      <c r="BH143" s="188">
        <v>834976</v>
      </c>
      <c r="BI143" s="39">
        <v>702499</v>
      </c>
      <c r="BJ143" s="185">
        <v>1324989</v>
      </c>
      <c r="BK143" s="39">
        <v>1678795</v>
      </c>
      <c r="BL143" s="185">
        <v>2783377</v>
      </c>
      <c r="BM143" s="39">
        <v>2618772</v>
      </c>
      <c r="BN143" s="185">
        <v>239746</v>
      </c>
      <c r="BO143" s="38">
        <v>245206</v>
      </c>
      <c r="BP143" s="185">
        <v>187747</v>
      </c>
      <c r="BQ143" s="37">
        <v>780110</v>
      </c>
      <c r="BR143" s="185"/>
      <c r="BS143" s="61"/>
      <c r="BT143" s="177">
        <f t="shared" si="94"/>
        <v>112</v>
      </c>
      <c r="BU143" s="178">
        <f t="shared" si="94"/>
        <v>92</v>
      </c>
      <c r="BV143" s="179">
        <f t="shared" si="95"/>
        <v>222</v>
      </c>
      <c r="BW143" s="178">
        <f t="shared" si="95"/>
        <v>260</v>
      </c>
      <c r="BX143" s="179">
        <f t="shared" si="96"/>
        <v>490</v>
      </c>
      <c r="BY143" s="178">
        <f t="shared" si="96"/>
        <v>438</v>
      </c>
      <c r="BZ143" s="179">
        <f t="shared" si="97"/>
        <v>54</v>
      </c>
      <c r="CA143" s="178">
        <f t="shared" si="97"/>
        <v>64</v>
      </c>
      <c r="CB143" s="179">
        <f t="shared" si="98"/>
        <v>40</v>
      </c>
      <c r="CC143" s="178">
        <f t="shared" si="98"/>
        <v>160</v>
      </c>
      <c r="CD143" s="179">
        <f t="shared" si="99"/>
        <v>0</v>
      </c>
      <c r="CE143" s="178">
        <f t="shared" si="99"/>
        <v>0</v>
      </c>
      <c r="CF143" s="177">
        <f t="shared" si="110"/>
        <v>7455.1428571428569</v>
      </c>
      <c r="CG143" s="178">
        <f t="shared" si="111"/>
        <v>7635.858695652174</v>
      </c>
      <c r="CH143" s="179">
        <f t="shared" si="110"/>
        <v>5968.4189189189192</v>
      </c>
      <c r="CI143" s="178">
        <f t="shared" si="112"/>
        <v>6456.9038461538457</v>
      </c>
      <c r="CJ143" s="179">
        <f t="shared" si="110"/>
        <v>5680.3612244897959</v>
      </c>
      <c r="CK143" s="178">
        <f t="shared" si="113"/>
        <v>5978.9315068493152</v>
      </c>
      <c r="CL143" s="179">
        <f t="shared" si="110"/>
        <v>4439.7407407407409</v>
      </c>
      <c r="CM143" s="178">
        <f t="shared" si="110"/>
        <v>3831.34375</v>
      </c>
      <c r="CN143" s="179">
        <f t="shared" si="110"/>
        <v>4693.6750000000002</v>
      </c>
      <c r="CO143" s="178">
        <f t="shared" si="110"/>
        <v>4875.6875</v>
      </c>
      <c r="CP143" s="179">
        <f t="shared" si="110"/>
        <v>0</v>
      </c>
      <c r="CQ143" s="178">
        <f t="shared" si="110"/>
        <v>0</v>
      </c>
      <c r="CR143" s="177">
        <f t="shared" si="100"/>
        <v>67096.28571428571</v>
      </c>
      <c r="CS143" s="178">
        <f t="shared" si="100"/>
        <v>68722.728260869568</v>
      </c>
      <c r="CT143" s="179">
        <f t="shared" si="100"/>
        <v>53715.770270270274</v>
      </c>
      <c r="CU143" s="178">
        <f t="shared" si="100"/>
        <v>58112.13461538461</v>
      </c>
      <c r="CV143" s="179">
        <f t="shared" si="100"/>
        <v>51123.251020408163</v>
      </c>
      <c r="CW143" s="178">
        <f t="shared" si="100"/>
        <v>53810.383561643837</v>
      </c>
      <c r="CX143" s="179">
        <f t="shared" si="100"/>
        <v>39957.666666666672</v>
      </c>
      <c r="CY143" s="178">
        <f t="shared" si="100"/>
        <v>34482.09375</v>
      </c>
      <c r="CZ143" s="179">
        <f t="shared" si="100"/>
        <v>42243.075000000004</v>
      </c>
      <c r="DA143" s="178">
        <f t="shared" si="100"/>
        <v>43881.1875</v>
      </c>
      <c r="DB143" s="179">
        <f t="shared" si="100"/>
        <v>0</v>
      </c>
      <c r="DC143" s="178">
        <f t="shared" si="100"/>
        <v>0</v>
      </c>
      <c r="DD143" s="179">
        <f t="shared" si="101"/>
        <v>52694.253012400142</v>
      </c>
      <c r="DE143" s="178">
        <f t="shared" si="101"/>
        <v>53522.581099985109</v>
      </c>
      <c r="DF143" s="177">
        <f t="shared" si="102"/>
        <v>11</v>
      </c>
      <c r="DG143" s="178">
        <f t="shared" si="102"/>
        <v>9</v>
      </c>
      <c r="DH143" s="179">
        <f t="shared" si="103"/>
        <v>22</v>
      </c>
      <c r="DI143" s="178">
        <f t="shared" si="103"/>
        <v>26</v>
      </c>
      <c r="DJ143" s="179">
        <f t="shared" si="104"/>
        <v>48</v>
      </c>
      <c r="DK143" s="178">
        <f t="shared" si="104"/>
        <v>43</v>
      </c>
      <c r="DL143" s="179">
        <f t="shared" si="105"/>
        <v>5</v>
      </c>
      <c r="DM143" s="178">
        <f t="shared" si="105"/>
        <v>6</v>
      </c>
      <c r="DN143" s="179">
        <f t="shared" si="106"/>
        <v>4</v>
      </c>
      <c r="DO143" s="178">
        <f t="shared" si="106"/>
        <v>16</v>
      </c>
      <c r="DP143" s="179">
        <f t="shared" si="107"/>
        <v>0</v>
      </c>
      <c r="DQ143" s="178">
        <f t="shared" si="107"/>
        <v>0</v>
      </c>
      <c r="DR143" s="179">
        <f t="shared" si="108"/>
        <v>90</v>
      </c>
      <c r="DS143" s="178">
        <f t="shared" si="108"/>
        <v>100</v>
      </c>
      <c r="DT143" s="177">
        <f t="shared" si="109"/>
        <v>738059.14285714284</v>
      </c>
      <c r="DU143" s="178">
        <f t="shared" si="109"/>
        <v>618504.55434782617</v>
      </c>
      <c r="DV143" s="179">
        <f t="shared" si="109"/>
        <v>1181746.945945946</v>
      </c>
      <c r="DW143" s="178">
        <f t="shared" ref="DW143:EF180" si="115">+DI143*CU143</f>
        <v>1510915.4999999998</v>
      </c>
      <c r="DX143" s="179">
        <f t="shared" si="115"/>
        <v>2453916.0489795916</v>
      </c>
      <c r="DY143" s="178">
        <f t="shared" si="115"/>
        <v>2313846.493150685</v>
      </c>
      <c r="DZ143" s="179">
        <f t="shared" si="115"/>
        <v>199788.33333333337</v>
      </c>
      <c r="EA143" s="178">
        <f t="shared" si="115"/>
        <v>206892.5625</v>
      </c>
      <c r="EB143" s="179">
        <f t="shared" si="115"/>
        <v>168972.30000000002</v>
      </c>
      <c r="EC143" s="178">
        <f t="shared" si="115"/>
        <v>702099</v>
      </c>
      <c r="ED143" s="179">
        <f t="shared" si="115"/>
        <v>0</v>
      </c>
      <c r="EE143" s="178">
        <f t="shared" si="115"/>
        <v>0</v>
      </c>
      <c r="EF143" s="179">
        <f t="shared" si="115"/>
        <v>4742482.7711160127</v>
      </c>
      <c r="EG143" s="178">
        <f t="shared" si="114"/>
        <v>5352258.1099985112</v>
      </c>
    </row>
    <row r="144" spans="1:137" s="90" customFormat="1" ht="15" customHeight="1">
      <c r="A144" s="46" t="s">
        <v>225</v>
      </c>
      <c r="B144" s="45" t="s">
        <v>268</v>
      </c>
      <c r="C144" s="294"/>
      <c r="D144" s="46" t="s">
        <v>269</v>
      </c>
      <c r="E144" s="44">
        <v>7</v>
      </c>
      <c r="F144" s="43">
        <v>0</v>
      </c>
      <c r="G144" s="42"/>
      <c r="H144" s="43">
        <v>0</v>
      </c>
      <c r="I144" s="42">
        <v>33</v>
      </c>
      <c r="J144" s="43">
        <v>33</v>
      </c>
      <c r="K144" s="42"/>
      <c r="L144" s="43">
        <v>0</v>
      </c>
      <c r="M144" s="42"/>
      <c r="N144" s="43">
        <v>0</v>
      </c>
      <c r="O144" s="43">
        <v>0</v>
      </c>
      <c r="P144" s="185"/>
      <c r="Q144" s="43">
        <v>0</v>
      </c>
      <c r="R144" s="185">
        <v>35</v>
      </c>
      <c r="S144" s="41">
        <v>37</v>
      </c>
      <c r="T144" s="185"/>
      <c r="U144" s="43">
        <v>0</v>
      </c>
      <c r="V144" s="185"/>
      <c r="W144" s="43">
        <v>0</v>
      </c>
      <c r="X144" s="43">
        <v>0</v>
      </c>
      <c r="Y144" s="185"/>
      <c r="Z144" s="43">
        <v>0</v>
      </c>
      <c r="AA144" s="185">
        <v>46</v>
      </c>
      <c r="AB144" s="41">
        <v>40</v>
      </c>
      <c r="AC144" s="185"/>
      <c r="AD144" s="43">
        <v>0</v>
      </c>
      <c r="AE144" s="185"/>
      <c r="AF144" s="43">
        <v>0</v>
      </c>
      <c r="AG144" s="43">
        <v>0</v>
      </c>
      <c r="AH144" s="185"/>
      <c r="AI144" s="43">
        <v>0</v>
      </c>
      <c r="AJ144" s="185">
        <v>4</v>
      </c>
      <c r="AK144" s="41">
        <v>2</v>
      </c>
      <c r="AL144" s="185"/>
      <c r="AM144" s="43">
        <v>0</v>
      </c>
      <c r="AN144" s="185"/>
      <c r="AO144" s="43">
        <v>0</v>
      </c>
      <c r="AP144" s="43">
        <v>0</v>
      </c>
      <c r="AQ144" s="185"/>
      <c r="AR144" s="43">
        <v>0</v>
      </c>
      <c r="AS144" s="185">
        <v>6</v>
      </c>
      <c r="AT144" s="41">
        <v>9</v>
      </c>
      <c r="AU144" s="185"/>
      <c r="AV144" s="43">
        <v>0</v>
      </c>
      <c r="AW144" s="185"/>
      <c r="AX144" s="43">
        <v>0</v>
      </c>
      <c r="AY144" s="40"/>
      <c r="AZ144" s="185"/>
      <c r="BA144" s="63"/>
      <c r="BB144" s="185"/>
      <c r="BC144" s="63"/>
      <c r="BD144" s="185"/>
      <c r="BE144" s="63"/>
      <c r="BF144" s="185"/>
      <c r="BG144" s="62"/>
      <c r="BH144" s="188">
        <v>2089681</v>
      </c>
      <c r="BI144" s="38">
        <v>2165090</v>
      </c>
      <c r="BJ144" s="185">
        <v>1893436</v>
      </c>
      <c r="BK144" s="39">
        <v>2039485</v>
      </c>
      <c r="BL144" s="185">
        <v>2132493</v>
      </c>
      <c r="BM144" s="39">
        <v>1924129</v>
      </c>
      <c r="BN144" s="185">
        <v>96750</v>
      </c>
      <c r="BO144" s="39">
        <v>26000</v>
      </c>
      <c r="BP144" s="185">
        <v>271489</v>
      </c>
      <c r="BQ144" s="37">
        <v>393629</v>
      </c>
      <c r="BR144" s="185"/>
      <c r="BS144" s="61"/>
      <c r="BT144" s="177">
        <f t="shared" si="94"/>
        <v>330</v>
      </c>
      <c r="BU144" s="178">
        <f t="shared" si="94"/>
        <v>330</v>
      </c>
      <c r="BV144" s="179">
        <f t="shared" si="95"/>
        <v>350</v>
      </c>
      <c r="BW144" s="178">
        <f t="shared" si="95"/>
        <v>370</v>
      </c>
      <c r="BX144" s="179">
        <f t="shared" si="96"/>
        <v>460</v>
      </c>
      <c r="BY144" s="178">
        <f t="shared" si="96"/>
        <v>400</v>
      </c>
      <c r="BZ144" s="179">
        <f t="shared" si="97"/>
        <v>40</v>
      </c>
      <c r="CA144" s="178">
        <f t="shared" si="97"/>
        <v>20</v>
      </c>
      <c r="CB144" s="179">
        <f t="shared" si="98"/>
        <v>60</v>
      </c>
      <c r="CC144" s="178">
        <f t="shared" si="98"/>
        <v>90</v>
      </c>
      <c r="CD144" s="179">
        <f t="shared" si="99"/>
        <v>0</v>
      </c>
      <c r="CE144" s="178">
        <f t="shared" si="99"/>
        <v>0</v>
      </c>
      <c r="CF144" s="177">
        <f t="shared" si="110"/>
        <v>6332.3666666666668</v>
      </c>
      <c r="CG144" s="178">
        <f t="shared" si="111"/>
        <v>6560.878787878788</v>
      </c>
      <c r="CH144" s="179">
        <f t="shared" si="110"/>
        <v>5409.8171428571432</v>
      </c>
      <c r="CI144" s="178">
        <f t="shared" si="112"/>
        <v>5512.1216216216217</v>
      </c>
      <c r="CJ144" s="179">
        <f t="shared" si="110"/>
        <v>4635.8543478260872</v>
      </c>
      <c r="CK144" s="178">
        <f t="shared" si="113"/>
        <v>4810.3225000000002</v>
      </c>
      <c r="CL144" s="179">
        <f t="shared" si="110"/>
        <v>2418.75</v>
      </c>
      <c r="CM144" s="178">
        <f t="shared" si="110"/>
        <v>1300</v>
      </c>
      <c r="CN144" s="179">
        <f t="shared" si="110"/>
        <v>4524.8166666666666</v>
      </c>
      <c r="CO144" s="178">
        <f t="shared" si="110"/>
        <v>4373.6555555555551</v>
      </c>
      <c r="CP144" s="179">
        <f t="shared" si="110"/>
        <v>0</v>
      </c>
      <c r="CQ144" s="178">
        <f t="shared" si="110"/>
        <v>0</v>
      </c>
      <c r="CR144" s="177">
        <f t="shared" si="100"/>
        <v>56991.3</v>
      </c>
      <c r="CS144" s="178">
        <f t="shared" si="100"/>
        <v>59047.909090909088</v>
      </c>
      <c r="CT144" s="179">
        <f t="shared" si="100"/>
        <v>48688.354285714289</v>
      </c>
      <c r="CU144" s="178">
        <f t="shared" si="100"/>
        <v>49609.094594594593</v>
      </c>
      <c r="CV144" s="179">
        <f t="shared" si="100"/>
        <v>41722.689130434781</v>
      </c>
      <c r="CW144" s="178">
        <f t="shared" si="100"/>
        <v>43292.902500000004</v>
      </c>
      <c r="CX144" s="179">
        <f t="shared" si="100"/>
        <v>21768.75</v>
      </c>
      <c r="CY144" s="178">
        <f t="shared" si="100"/>
        <v>11700</v>
      </c>
      <c r="CZ144" s="179">
        <f t="shared" si="100"/>
        <v>40723.35</v>
      </c>
      <c r="DA144" s="178">
        <f t="shared" si="100"/>
        <v>39362.899999999994</v>
      </c>
      <c r="DB144" s="179">
        <f t="shared" si="100"/>
        <v>0</v>
      </c>
      <c r="DC144" s="178">
        <f t="shared" si="100"/>
        <v>0</v>
      </c>
      <c r="DD144" s="179">
        <f t="shared" si="101"/>
        <v>47060.194354838706</v>
      </c>
      <c r="DE144" s="178">
        <f t="shared" si="101"/>
        <v>48706.609090909085</v>
      </c>
      <c r="DF144" s="177">
        <f t="shared" si="102"/>
        <v>33</v>
      </c>
      <c r="DG144" s="178">
        <f t="shared" si="102"/>
        <v>33</v>
      </c>
      <c r="DH144" s="179">
        <f t="shared" si="103"/>
        <v>35</v>
      </c>
      <c r="DI144" s="178">
        <f t="shared" si="103"/>
        <v>37</v>
      </c>
      <c r="DJ144" s="179">
        <f t="shared" si="104"/>
        <v>46</v>
      </c>
      <c r="DK144" s="178">
        <f t="shared" si="104"/>
        <v>40</v>
      </c>
      <c r="DL144" s="179">
        <f t="shared" si="105"/>
        <v>4</v>
      </c>
      <c r="DM144" s="178">
        <f t="shared" si="105"/>
        <v>2</v>
      </c>
      <c r="DN144" s="179">
        <f t="shared" si="106"/>
        <v>6</v>
      </c>
      <c r="DO144" s="178">
        <f t="shared" si="106"/>
        <v>9</v>
      </c>
      <c r="DP144" s="179">
        <f t="shared" si="107"/>
        <v>0</v>
      </c>
      <c r="DQ144" s="178">
        <f t="shared" si="107"/>
        <v>0</v>
      </c>
      <c r="DR144" s="179">
        <f t="shared" si="108"/>
        <v>124</v>
      </c>
      <c r="DS144" s="178">
        <f t="shared" si="108"/>
        <v>121</v>
      </c>
      <c r="DT144" s="177">
        <f t="shared" ref="DT144:EF181" si="116">+DF144*CR144</f>
        <v>1880712.9000000001</v>
      </c>
      <c r="DU144" s="178">
        <f t="shared" si="116"/>
        <v>1948581</v>
      </c>
      <c r="DV144" s="179">
        <f t="shared" si="116"/>
        <v>1704092.4000000001</v>
      </c>
      <c r="DW144" s="178">
        <f t="shared" si="115"/>
        <v>1835536.5</v>
      </c>
      <c r="DX144" s="179">
        <f t="shared" si="115"/>
        <v>1919243.7</v>
      </c>
      <c r="DY144" s="178">
        <f t="shared" si="115"/>
        <v>1731716.1</v>
      </c>
      <c r="DZ144" s="179">
        <f t="shared" si="115"/>
        <v>87075</v>
      </c>
      <c r="EA144" s="178">
        <f t="shared" si="115"/>
        <v>23400</v>
      </c>
      <c r="EB144" s="179">
        <f t="shared" si="115"/>
        <v>244340.09999999998</v>
      </c>
      <c r="EC144" s="178">
        <f t="shared" si="115"/>
        <v>354266.1</v>
      </c>
      <c r="ED144" s="179">
        <f t="shared" si="115"/>
        <v>0</v>
      </c>
      <c r="EE144" s="178">
        <f t="shared" si="115"/>
        <v>0</v>
      </c>
      <c r="EF144" s="179">
        <f t="shared" si="115"/>
        <v>5835464.0999999996</v>
      </c>
      <c r="EG144" s="178">
        <f t="shared" si="114"/>
        <v>5893499.6999999993</v>
      </c>
    </row>
    <row r="145" spans="1:137" s="90" customFormat="1" ht="15" customHeight="1">
      <c r="A145" s="46" t="s">
        <v>225</v>
      </c>
      <c r="B145" s="45" t="s">
        <v>270</v>
      </c>
      <c r="C145" s="294"/>
      <c r="D145" s="46" t="s">
        <v>271</v>
      </c>
      <c r="E145" s="44">
        <v>8</v>
      </c>
      <c r="F145" s="43">
        <v>0</v>
      </c>
      <c r="G145" s="42"/>
      <c r="H145" s="43">
        <v>0</v>
      </c>
      <c r="I145" s="42">
        <v>42</v>
      </c>
      <c r="J145" s="41">
        <v>39</v>
      </c>
      <c r="K145" s="42"/>
      <c r="L145" s="43">
        <v>0</v>
      </c>
      <c r="M145" s="42"/>
      <c r="N145" s="41">
        <v>1</v>
      </c>
      <c r="O145" s="43">
        <v>0</v>
      </c>
      <c r="P145" s="185"/>
      <c r="Q145" s="43">
        <v>0</v>
      </c>
      <c r="R145" s="185">
        <v>126</v>
      </c>
      <c r="S145" s="43">
        <v>128</v>
      </c>
      <c r="T145" s="185"/>
      <c r="U145" s="43">
        <v>0</v>
      </c>
      <c r="V145" s="185"/>
      <c r="W145" s="41">
        <v>5</v>
      </c>
      <c r="X145" s="43">
        <v>0</v>
      </c>
      <c r="Y145" s="185"/>
      <c r="Z145" s="43">
        <v>0</v>
      </c>
      <c r="AA145" s="185">
        <v>114</v>
      </c>
      <c r="AB145" s="43">
        <v>119</v>
      </c>
      <c r="AC145" s="185"/>
      <c r="AD145" s="43">
        <v>0</v>
      </c>
      <c r="AE145" s="185"/>
      <c r="AF145" s="41">
        <v>5</v>
      </c>
      <c r="AG145" s="43">
        <v>9</v>
      </c>
      <c r="AH145" s="185"/>
      <c r="AI145" s="43">
        <v>0</v>
      </c>
      <c r="AJ145" s="185">
        <v>96</v>
      </c>
      <c r="AK145" s="41">
        <v>67</v>
      </c>
      <c r="AL145" s="185"/>
      <c r="AM145" s="43">
        <v>0</v>
      </c>
      <c r="AN145" s="185"/>
      <c r="AO145" s="41">
        <v>3</v>
      </c>
      <c r="AP145" s="43">
        <v>7</v>
      </c>
      <c r="AQ145" s="185"/>
      <c r="AR145" s="43">
        <v>0</v>
      </c>
      <c r="AS145" s="185">
        <v>55</v>
      </c>
      <c r="AT145" s="43">
        <v>55</v>
      </c>
      <c r="AU145" s="185"/>
      <c r="AV145" s="43">
        <v>0</v>
      </c>
      <c r="AW145" s="185"/>
      <c r="AX145" s="41">
        <v>2</v>
      </c>
      <c r="AY145" s="40"/>
      <c r="AZ145" s="185"/>
      <c r="BA145" s="63"/>
      <c r="BB145" s="185"/>
      <c r="BC145" s="63"/>
      <c r="BD145" s="185"/>
      <c r="BE145" s="63"/>
      <c r="BF145" s="185"/>
      <c r="BG145" s="62"/>
      <c r="BH145" s="188">
        <v>2649936</v>
      </c>
      <c r="BI145" s="38">
        <v>2592479</v>
      </c>
      <c r="BJ145" s="185">
        <v>6789595</v>
      </c>
      <c r="BK145" s="39">
        <v>7439279</v>
      </c>
      <c r="BL145" s="185">
        <v>4978333</v>
      </c>
      <c r="BM145" s="39">
        <v>5725358</v>
      </c>
      <c r="BN145" s="185">
        <v>3903133</v>
      </c>
      <c r="BO145" s="39">
        <v>2969499</v>
      </c>
      <c r="BP145" s="185">
        <v>2133932</v>
      </c>
      <c r="BQ145" s="37">
        <v>2483400</v>
      </c>
      <c r="BR145" s="185"/>
      <c r="BS145" s="61"/>
      <c r="BT145" s="177">
        <f t="shared" si="94"/>
        <v>420</v>
      </c>
      <c r="BU145" s="178">
        <f t="shared" si="94"/>
        <v>402</v>
      </c>
      <c r="BV145" s="179">
        <f t="shared" si="95"/>
        <v>1260</v>
      </c>
      <c r="BW145" s="178">
        <f t="shared" si="95"/>
        <v>1340</v>
      </c>
      <c r="BX145" s="179">
        <f t="shared" si="96"/>
        <v>1140</v>
      </c>
      <c r="BY145" s="178">
        <f t="shared" si="96"/>
        <v>1250</v>
      </c>
      <c r="BZ145" s="179">
        <f t="shared" si="97"/>
        <v>960</v>
      </c>
      <c r="CA145" s="178">
        <f t="shared" si="97"/>
        <v>706</v>
      </c>
      <c r="CB145" s="179">
        <f t="shared" si="98"/>
        <v>550</v>
      </c>
      <c r="CC145" s="178">
        <f t="shared" si="98"/>
        <v>574</v>
      </c>
      <c r="CD145" s="179">
        <f t="shared" si="99"/>
        <v>0</v>
      </c>
      <c r="CE145" s="178">
        <f t="shared" si="99"/>
        <v>0</v>
      </c>
      <c r="CF145" s="177">
        <f t="shared" si="110"/>
        <v>6309.3714285714286</v>
      </c>
      <c r="CG145" s="178">
        <f t="shared" si="111"/>
        <v>6448.9527363184079</v>
      </c>
      <c r="CH145" s="179">
        <f t="shared" si="110"/>
        <v>5388.5674603174602</v>
      </c>
      <c r="CI145" s="178">
        <f t="shared" si="112"/>
        <v>5551.700746268657</v>
      </c>
      <c r="CJ145" s="179">
        <f t="shared" si="110"/>
        <v>4366.9587719298243</v>
      </c>
      <c r="CK145" s="178">
        <f t="shared" si="113"/>
        <v>4580.2864</v>
      </c>
      <c r="CL145" s="179">
        <f t="shared" si="110"/>
        <v>4065.7635416666667</v>
      </c>
      <c r="CM145" s="178">
        <f t="shared" si="110"/>
        <v>4206.0892351274788</v>
      </c>
      <c r="CN145" s="179">
        <f t="shared" si="110"/>
        <v>3879.8763636363637</v>
      </c>
      <c r="CO145" s="178">
        <f t="shared" si="110"/>
        <v>4326.480836236934</v>
      </c>
      <c r="CP145" s="179">
        <f t="shared" si="110"/>
        <v>0</v>
      </c>
      <c r="CQ145" s="178">
        <f t="shared" si="110"/>
        <v>0</v>
      </c>
      <c r="CR145" s="177">
        <f t="shared" si="100"/>
        <v>56784.342857142859</v>
      </c>
      <c r="CS145" s="178">
        <f t="shared" si="100"/>
        <v>58040.574626865673</v>
      </c>
      <c r="CT145" s="179">
        <f t="shared" si="100"/>
        <v>48497.107142857145</v>
      </c>
      <c r="CU145" s="178">
        <f t="shared" si="100"/>
        <v>49965.306716417916</v>
      </c>
      <c r="CV145" s="179">
        <f t="shared" si="100"/>
        <v>39302.628947368416</v>
      </c>
      <c r="CW145" s="178">
        <f t="shared" si="100"/>
        <v>41222.577599999997</v>
      </c>
      <c r="CX145" s="179">
        <f t="shared" si="100"/>
        <v>36591.871874999997</v>
      </c>
      <c r="CY145" s="178">
        <f t="shared" si="100"/>
        <v>37854.803116147312</v>
      </c>
      <c r="CZ145" s="179">
        <f t="shared" si="100"/>
        <v>34918.887272727276</v>
      </c>
      <c r="DA145" s="178">
        <f t="shared" si="100"/>
        <v>38938.327526132409</v>
      </c>
      <c r="DB145" s="179">
        <f t="shared" si="100"/>
        <v>0</v>
      </c>
      <c r="DC145" s="178">
        <f t="shared" si="100"/>
        <v>0</v>
      </c>
      <c r="DD145" s="179">
        <f t="shared" si="101"/>
        <v>42516.018706697454</v>
      </c>
      <c r="DE145" s="178">
        <f t="shared" si="101"/>
        <v>44688.51247141054</v>
      </c>
      <c r="DF145" s="177">
        <f t="shared" si="102"/>
        <v>42</v>
      </c>
      <c r="DG145" s="178">
        <f t="shared" si="102"/>
        <v>40</v>
      </c>
      <c r="DH145" s="179">
        <f t="shared" si="103"/>
        <v>126</v>
      </c>
      <c r="DI145" s="178">
        <f t="shared" si="103"/>
        <v>133</v>
      </c>
      <c r="DJ145" s="179">
        <f t="shared" si="104"/>
        <v>114</v>
      </c>
      <c r="DK145" s="178">
        <f t="shared" si="104"/>
        <v>124</v>
      </c>
      <c r="DL145" s="179">
        <f t="shared" si="105"/>
        <v>96</v>
      </c>
      <c r="DM145" s="178">
        <f t="shared" si="105"/>
        <v>70</v>
      </c>
      <c r="DN145" s="179">
        <f t="shared" si="106"/>
        <v>55</v>
      </c>
      <c r="DO145" s="178">
        <f t="shared" si="106"/>
        <v>57</v>
      </c>
      <c r="DP145" s="179">
        <f t="shared" si="107"/>
        <v>0</v>
      </c>
      <c r="DQ145" s="178">
        <f t="shared" si="107"/>
        <v>0</v>
      </c>
      <c r="DR145" s="179">
        <f t="shared" si="108"/>
        <v>433</v>
      </c>
      <c r="DS145" s="178">
        <f t="shared" si="108"/>
        <v>424</v>
      </c>
      <c r="DT145" s="177">
        <f t="shared" si="116"/>
        <v>2384942.4</v>
      </c>
      <c r="DU145" s="178">
        <f t="shared" si="116"/>
        <v>2321622.9850746267</v>
      </c>
      <c r="DV145" s="179">
        <f t="shared" si="116"/>
        <v>6110635.5</v>
      </c>
      <c r="DW145" s="178">
        <f t="shared" si="115"/>
        <v>6645385.7932835827</v>
      </c>
      <c r="DX145" s="179">
        <f t="shared" si="115"/>
        <v>4480499.6999999993</v>
      </c>
      <c r="DY145" s="178">
        <f t="shared" si="115"/>
        <v>5111599.6223999998</v>
      </c>
      <c r="DZ145" s="179">
        <f t="shared" si="115"/>
        <v>3512819.6999999997</v>
      </c>
      <c r="EA145" s="178">
        <f t="shared" si="115"/>
        <v>2649836.2181303119</v>
      </c>
      <c r="EB145" s="179">
        <f t="shared" si="115"/>
        <v>1920538.8</v>
      </c>
      <c r="EC145" s="178">
        <f t="shared" si="115"/>
        <v>2219484.6689895475</v>
      </c>
      <c r="ED145" s="179">
        <f t="shared" si="115"/>
        <v>0</v>
      </c>
      <c r="EE145" s="178">
        <f t="shared" si="115"/>
        <v>0</v>
      </c>
      <c r="EF145" s="179">
        <f t="shared" si="115"/>
        <v>18409436.099999998</v>
      </c>
      <c r="EG145" s="178">
        <f t="shared" si="114"/>
        <v>18947929.28787807</v>
      </c>
    </row>
    <row r="146" spans="1:137" s="90" customFormat="1" ht="15" customHeight="1">
      <c r="A146" s="46" t="s">
        <v>225</v>
      </c>
      <c r="B146" s="45" t="s">
        <v>272</v>
      </c>
      <c r="C146" s="295" t="s">
        <v>880</v>
      </c>
      <c r="D146" s="46" t="s">
        <v>273</v>
      </c>
      <c r="E146" s="33">
        <v>7</v>
      </c>
      <c r="F146" s="43">
        <v>0</v>
      </c>
      <c r="G146" s="42"/>
      <c r="H146" s="43">
        <v>0</v>
      </c>
      <c r="I146" s="42">
        <v>4</v>
      </c>
      <c r="J146" s="43">
        <v>4</v>
      </c>
      <c r="K146" s="42"/>
      <c r="L146" s="43">
        <v>0</v>
      </c>
      <c r="M146" s="42">
        <v>1</v>
      </c>
      <c r="N146" s="43">
        <v>1</v>
      </c>
      <c r="O146" s="43">
        <v>0</v>
      </c>
      <c r="P146" s="185"/>
      <c r="Q146" s="43">
        <v>0</v>
      </c>
      <c r="R146" s="185">
        <v>11</v>
      </c>
      <c r="S146" s="41">
        <v>12</v>
      </c>
      <c r="T146" s="185"/>
      <c r="U146" s="43">
        <v>0</v>
      </c>
      <c r="V146" s="185">
        <v>1</v>
      </c>
      <c r="W146" s="43">
        <v>1</v>
      </c>
      <c r="X146" s="43">
        <v>0</v>
      </c>
      <c r="Y146" s="185"/>
      <c r="Z146" s="43">
        <v>0</v>
      </c>
      <c r="AA146" s="185">
        <v>22</v>
      </c>
      <c r="AB146" s="41">
        <v>25</v>
      </c>
      <c r="AC146" s="185"/>
      <c r="AD146" s="43">
        <v>0</v>
      </c>
      <c r="AE146" s="185">
        <v>3</v>
      </c>
      <c r="AF146" s="43">
        <v>3</v>
      </c>
      <c r="AG146" s="43">
        <v>0</v>
      </c>
      <c r="AH146" s="185"/>
      <c r="AI146" s="43">
        <v>0</v>
      </c>
      <c r="AJ146" s="185">
        <v>7</v>
      </c>
      <c r="AK146" s="41">
        <v>15</v>
      </c>
      <c r="AL146" s="185"/>
      <c r="AM146" s="43">
        <v>0</v>
      </c>
      <c r="AN146" s="185"/>
      <c r="AO146" s="41">
        <v>1</v>
      </c>
      <c r="AP146" s="43">
        <v>0</v>
      </c>
      <c r="AQ146" s="185"/>
      <c r="AR146" s="43">
        <v>0</v>
      </c>
      <c r="AS146" s="185">
        <v>26</v>
      </c>
      <c r="AT146" s="41">
        <v>21</v>
      </c>
      <c r="AU146" s="185"/>
      <c r="AV146" s="43">
        <v>0</v>
      </c>
      <c r="AW146" s="185">
        <v>1</v>
      </c>
      <c r="AX146" s="41">
        <v>2</v>
      </c>
      <c r="AY146" s="40"/>
      <c r="AZ146" s="185"/>
      <c r="BA146" s="63"/>
      <c r="BB146" s="185"/>
      <c r="BC146" s="63"/>
      <c r="BD146" s="185"/>
      <c r="BE146" s="63"/>
      <c r="BF146" s="185"/>
      <c r="BG146" s="62"/>
      <c r="BH146" s="188">
        <v>302921</v>
      </c>
      <c r="BI146" s="38">
        <v>315703</v>
      </c>
      <c r="BJ146" s="185">
        <v>692751</v>
      </c>
      <c r="BK146" s="39">
        <v>762107</v>
      </c>
      <c r="BL146" s="185">
        <v>1261756</v>
      </c>
      <c r="BM146" s="39">
        <v>1459243</v>
      </c>
      <c r="BN146" s="185">
        <v>294272</v>
      </c>
      <c r="BO146" s="39">
        <v>645104</v>
      </c>
      <c r="BP146" s="185">
        <v>716232</v>
      </c>
      <c r="BQ146" s="37">
        <v>674829</v>
      </c>
      <c r="BR146" s="185"/>
      <c r="BS146" s="61"/>
      <c r="BT146" s="177">
        <f t="shared" si="94"/>
        <v>52</v>
      </c>
      <c r="BU146" s="178">
        <f t="shared" si="94"/>
        <v>52</v>
      </c>
      <c r="BV146" s="179">
        <f t="shared" si="95"/>
        <v>122</v>
      </c>
      <c r="BW146" s="178">
        <f t="shared" si="95"/>
        <v>132</v>
      </c>
      <c r="BX146" s="179">
        <f t="shared" si="96"/>
        <v>256</v>
      </c>
      <c r="BY146" s="178">
        <f t="shared" si="96"/>
        <v>286</v>
      </c>
      <c r="BZ146" s="179">
        <f t="shared" si="97"/>
        <v>70</v>
      </c>
      <c r="CA146" s="178">
        <f t="shared" si="97"/>
        <v>162</v>
      </c>
      <c r="CB146" s="179">
        <f t="shared" si="98"/>
        <v>272</v>
      </c>
      <c r="CC146" s="178">
        <f t="shared" si="98"/>
        <v>234</v>
      </c>
      <c r="CD146" s="179">
        <f t="shared" si="99"/>
        <v>0</v>
      </c>
      <c r="CE146" s="178">
        <f t="shared" si="99"/>
        <v>0</v>
      </c>
      <c r="CF146" s="177">
        <f t="shared" si="110"/>
        <v>5825.4038461538457</v>
      </c>
      <c r="CG146" s="178">
        <f t="shared" si="111"/>
        <v>6071.2115384615381</v>
      </c>
      <c r="CH146" s="179">
        <f t="shared" si="110"/>
        <v>5678.2868852459014</v>
      </c>
      <c r="CI146" s="178">
        <f t="shared" si="112"/>
        <v>5773.537878787879</v>
      </c>
      <c r="CJ146" s="179">
        <f t="shared" si="110"/>
        <v>4928.734375</v>
      </c>
      <c r="CK146" s="178">
        <f t="shared" si="113"/>
        <v>5102.2482517482522</v>
      </c>
      <c r="CL146" s="179">
        <f t="shared" si="110"/>
        <v>4203.8857142857141</v>
      </c>
      <c r="CM146" s="178">
        <f t="shared" si="110"/>
        <v>3982.1234567901233</v>
      </c>
      <c r="CN146" s="179">
        <f t="shared" si="110"/>
        <v>2633.205882352941</v>
      </c>
      <c r="CO146" s="178">
        <f t="shared" si="110"/>
        <v>2883.8846153846152</v>
      </c>
      <c r="CP146" s="179">
        <f t="shared" si="110"/>
        <v>0</v>
      </c>
      <c r="CQ146" s="178">
        <f t="shared" si="110"/>
        <v>0</v>
      </c>
      <c r="CR146" s="177">
        <f t="shared" si="100"/>
        <v>52428.63461538461</v>
      </c>
      <c r="CS146" s="178">
        <f t="shared" si="100"/>
        <v>54640.903846153844</v>
      </c>
      <c r="CT146" s="179">
        <f t="shared" si="100"/>
        <v>51104.581967213111</v>
      </c>
      <c r="CU146" s="178">
        <f t="shared" ref="CU146:DC183" si="117">+CI146*9</f>
        <v>51961.840909090912</v>
      </c>
      <c r="CV146" s="179">
        <f t="shared" si="117"/>
        <v>44358.609375</v>
      </c>
      <c r="CW146" s="178">
        <f t="shared" si="117"/>
        <v>45920.234265734267</v>
      </c>
      <c r="CX146" s="179">
        <f t="shared" si="117"/>
        <v>37834.971428571429</v>
      </c>
      <c r="CY146" s="178">
        <f t="shared" si="117"/>
        <v>35839.111111111109</v>
      </c>
      <c r="CZ146" s="179">
        <f t="shared" si="117"/>
        <v>23698.852941176468</v>
      </c>
      <c r="DA146" s="178">
        <f t="shared" si="117"/>
        <v>25954.961538461539</v>
      </c>
      <c r="DB146" s="179">
        <f t="shared" si="117"/>
        <v>0</v>
      </c>
      <c r="DC146" s="178">
        <f t="shared" si="117"/>
        <v>0</v>
      </c>
      <c r="DD146" s="179">
        <f t="shared" si="101"/>
        <v>38014.173953555852</v>
      </c>
      <c r="DE146" s="178">
        <f t="shared" si="101"/>
        <v>40057.234160610635</v>
      </c>
      <c r="DF146" s="177">
        <f t="shared" si="102"/>
        <v>5</v>
      </c>
      <c r="DG146" s="178">
        <f t="shared" si="102"/>
        <v>5</v>
      </c>
      <c r="DH146" s="179">
        <f t="shared" si="103"/>
        <v>12</v>
      </c>
      <c r="DI146" s="178">
        <f t="shared" si="103"/>
        <v>13</v>
      </c>
      <c r="DJ146" s="179">
        <f t="shared" si="104"/>
        <v>25</v>
      </c>
      <c r="DK146" s="178">
        <f t="shared" si="104"/>
        <v>28</v>
      </c>
      <c r="DL146" s="179">
        <f t="shared" si="105"/>
        <v>7</v>
      </c>
      <c r="DM146" s="178">
        <f t="shared" si="105"/>
        <v>16</v>
      </c>
      <c r="DN146" s="179">
        <f t="shared" si="106"/>
        <v>27</v>
      </c>
      <c r="DO146" s="178">
        <f t="shared" si="106"/>
        <v>23</v>
      </c>
      <c r="DP146" s="179">
        <f t="shared" si="107"/>
        <v>0</v>
      </c>
      <c r="DQ146" s="178">
        <f t="shared" si="107"/>
        <v>0</v>
      </c>
      <c r="DR146" s="179">
        <f t="shared" si="108"/>
        <v>76</v>
      </c>
      <c r="DS146" s="178">
        <f t="shared" si="108"/>
        <v>85</v>
      </c>
      <c r="DT146" s="177">
        <f t="shared" si="116"/>
        <v>262143.17307692306</v>
      </c>
      <c r="DU146" s="178">
        <f t="shared" si="116"/>
        <v>273204.51923076925</v>
      </c>
      <c r="DV146" s="179">
        <f t="shared" si="116"/>
        <v>613254.98360655736</v>
      </c>
      <c r="DW146" s="178">
        <f t="shared" si="115"/>
        <v>675503.93181818188</v>
      </c>
      <c r="DX146" s="179">
        <f t="shared" si="115"/>
        <v>1108965.234375</v>
      </c>
      <c r="DY146" s="178">
        <f t="shared" si="115"/>
        <v>1285766.5594405595</v>
      </c>
      <c r="DZ146" s="179">
        <f t="shared" si="115"/>
        <v>264844.79999999999</v>
      </c>
      <c r="EA146" s="178">
        <f t="shared" si="115"/>
        <v>573425.77777777775</v>
      </c>
      <c r="EB146" s="179">
        <f t="shared" si="115"/>
        <v>639869.0294117647</v>
      </c>
      <c r="EC146" s="178">
        <f t="shared" si="115"/>
        <v>596964.11538461538</v>
      </c>
      <c r="ED146" s="179">
        <f t="shared" si="115"/>
        <v>0</v>
      </c>
      <c r="EE146" s="178">
        <f t="shared" si="115"/>
        <v>0</v>
      </c>
      <c r="EF146" s="179">
        <f t="shared" si="115"/>
        <v>2889077.2204702445</v>
      </c>
      <c r="EG146" s="178">
        <f t="shared" si="114"/>
        <v>3404864.9036519038</v>
      </c>
    </row>
    <row r="147" spans="1:137" s="90" customFormat="1" ht="15" customHeight="1">
      <c r="A147" s="46" t="s">
        <v>225</v>
      </c>
      <c r="B147" s="45" t="s">
        <v>274</v>
      </c>
      <c r="C147" s="295" t="s">
        <v>881</v>
      </c>
      <c r="D147" s="46" t="s">
        <v>275</v>
      </c>
      <c r="E147" s="33">
        <v>10</v>
      </c>
      <c r="F147" s="43">
        <v>0</v>
      </c>
      <c r="G147" s="42"/>
      <c r="H147" s="43">
        <v>0</v>
      </c>
      <c r="I147" s="42">
        <v>9</v>
      </c>
      <c r="J147" s="41">
        <v>11</v>
      </c>
      <c r="K147" s="42"/>
      <c r="L147" s="43">
        <v>0</v>
      </c>
      <c r="M147" s="42"/>
      <c r="N147" s="43">
        <v>0</v>
      </c>
      <c r="O147" s="43">
        <v>0</v>
      </c>
      <c r="P147" s="185"/>
      <c r="Q147" s="43">
        <v>0</v>
      </c>
      <c r="R147" s="185">
        <v>16</v>
      </c>
      <c r="S147" s="41">
        <v>20</v>
      </c>
      <c r="T147" s="185"/>
      <c r="U147" s="43">
        <v>0</v>
      </c>
      <c r="V147" s="185">
        <v>1</v>
      </c>
      <c r="W147" s="41">
        <v>0</v>
      </c>
      <c r="X147" s="43">
        <v>0</v>
      </c>
      <c r="Y147" s="185"/>
      <c r="Z147" s="43">
        <v>0</v>
      </c>
      <c r="AA147" s="185">
        <v>13</v>
      </c>
      <c r="AB147" s="41">
        <v>8</v>
      </c>
      <c r="AC147" s="185"/>
      <c r="AD147" s="43">
        <v>0</v>
      </c>
      <c r="AE147" s="185">
        <v>3</v>
      </c>
      <c r="AF147" s="41">
        <v>1</v>
      </c>
      <c r="AG147" s="43">
        <v>0</v>
      </c>
      <c r="AH147" s="185"/>
      <c r="AI147" s="43">
        <v>0</v>
      </c>
      <c r="AJ147" s="185">
        <v>9</v>
      </c>
      <c r="AK147" s="43">
        <v>9</v>
      </c>
      <c r="AL147" s="185"/>
      <c r="AM147" s="43">
        <v>0</v>
      </c>
      <c r="AN147" s="185">
        <v>5</v>
      </c>
      <c r="AO147" s="41">
        <v>9</v>
      </c>
      <c r="AP147" s="43">
        <v>0</v>
      </c>
      <c r="AQ147" s="185"/>
      <c r="AR147" s="43">
        <v>0</v>
      </c>
      <c r="AS147" s="185"/>
      <c r="AT147" s="41">
        <v>1</v>
      </c>
      <c r="AU147" s="185"/>
      <c r="AV147" s="43">
        <v>0</v>
      </c>
      <c r="AW147" s="185">
        <v>1</v>
      </c>
      <c r="AX147" s="43">
        <v>1</v>
      </c>
      <c r="AY147" s="40"/>
      <c r="AZ147" s="185"/>
      <c r="BA147" s="63"/>
      <c r="BB147" s="185"/>
      <c r="BC147" s="63"/>
      <c r="BD147" s="185"/>
      <c r="BE147" s="63"/>
      <c r="BF147" s="185"/>
      <c r="BG147" s="62"/>
      <c r="BH147" s="188">
        <v>494410</v>
      </c>
      <c r="BI147" s="39">
        <v>607447</v>
      </c>
      <c r="BJ147" s="185">
        <v>860614</v>
      </c>
      <c r="BK147" s="39">
        <v>990541</v>
      </c>
      <c r="BL147" s="185">
        <v>702099</v>
      </c>
      <c r="BM147" s="39">
        <v>380475</v>
      </c>
      <c r="BN147" s="185">
        <v>592444</v>
      </c>
      <c r="BO147" s="39">
        <v>833482</v>
      </c>
      <c r="BP147" s="185">
        <v>36998</v>
      </c>
      <c r="BQ147" s="37">
        <v>71483</v>
      </c>
      <c r="BR147" s="185"/>
      <c r="BS147" s="61"/>
      <c r="BT147" s="177">
        <f t="shared" si="94"/>
        <v>90</v>
      </c>
      <c r="BU147" s="178">
        <f t="shared" si="94"/>
        <v>110</v>
      </c>
      <c r="BV147" s="179">
        <f t="shared" si="95"/>
        <v>172</v>
      </c>
      <c r="BW147" s="178">
        <f t="shared" si="95"/>
        <v>200</v>
      </c>
      <c r="BX147" s="179">
        <f t="shared" si="96"/>
        <v>166</v>
      </c>
      <c r="BY147" s="178">
        <f t="shared" si="96"/>
        <v>92</v>
      </c>
      <c r="BZ147" s="179">
        <f t="shared" si="97"/>
        <v>150</v>
      </c>
      <c r="CA147" s="178">
        <f t="shared" si="97"/>
        <v>198</v>
      </c>
      <c r="CB147" s="179">
        <f t="shared" si="98"/>
        <v>12</v>
      </c>
      <c r="CC147" s="178">
        <f t="shared" si="98"/>
        <v>22</v>
      </c>
      <c r="CD147" s="179">
        <f t="shared" si="99"/>
        <v>0</v>
      </c>
      <c r="CE147" s="178">
        <f t="shared" si="99"/>
        <v>0</v>
      </c>
      <c r="CF147" s="177">
        <f t="shared" si="110"/>
        <v>5493.4444444444443</v>
      </c>
      <c r="CG147" s="178">
        <f t="shared" si="111"/>
        <v>5522.2454545454548</v>
      </c>
      <c r="CH147" s="179">
        <f t="shared" si="110"/>
        <v>5003.5697674418607</v>
      </c>
      <c r="CI147" s="178">
        <f t="shared" si="112"/>
        <v>4952.7049999999999</v>
      </c>
      <c r="CJ147" s="179">
        <f t="shared" si="110"/>
        <v>4229.5120481927706</v>
      </c>
      <c r="CK147" s="178">
        <f t="shared" si="113"/>
        <v>4135.597826086957</v>
      </c>
      <c r="CL147" s="179">
        <f t="shared" si="110"/>
        <v>3949.6266666666666</v>
      </c>
      <c r="CM147" s="178">
        <f t="shared" si="110"/>
        <v>4209.5050505050503</v>
      </c>
      <c r="CN147" s="179">
        <f t="shared" si="110"/>
        <v>3083.1666666666665</v>
      </c>
      <c r="CO147" s="178">
        <f t="shared" si="110"/>
        <v>3249.2272727272725</v>
      </c>
      <c r="CP147" s="179">
        <f t="shared" si="110"/>
        <v>0</v>
      </c>
      <c r="CQ147" s="178">
        <f t="shared" si="110"/>
        <v>0</v>
      </c>
      <c r="CR147" s="177">
        <f t="shared" ref="CR147:DC184" si="118">+CF147*9</f>
        <v>49441</v>
      </c>
      <c r="CS147" s="178">
        <f t="shared" si="118"/>
        <v>49700.209090909091</v>
      </c>
      <c r="CT147" s="179">
        <f t="shared" si="118"/>
        <v>45032.127906976748</v>
      </c>
      <c r="CU147" s="178">
        <f t="shared" si="117"/>
        <v>44574.345000000001</v>
      </c>
      <c r="CV147" s="179">
        <f t="shared" si="117"/>
        <v>38065.608433734938</v>
      </c>
      <c r="CW147" s="178">
        <f t="shared" si="117"/>
        <v>37220.380434782615</v>
      </c>
      <c r="CX147" s="179">
        <f t="shared" si="117"/>
        <v>35546.639999999999</v>
      </c>
      <c r="CY147" s="178">
        <f t="shared" si="117"/>
        <v>37885.545454545456</v>
      </c>
      <c r="CZ147" s="179">
        <f t="shared" si="117"/>
        <v>27748.5</v>
      </c>
      <c r="DA147" s="178">
        <f t="shared" si="117"/>
        <v>29243.045454545452</v>
      </c>
      <c r="DB147" s="179">
        <f t="shared" si="117"/>
        <v>0</v>
      </c>
      <c r="DC147" s="178">
        <f t="shared" si="117"/>
        <v>0</v>
      </c>
      <c r="DD147" s="179">
        <f t="shared" si="101"/>
        <v>41139.760865936201</v>
      </c>
      <c r="DE147" s="178">
        <f t="shared" si="101"/>
        <v>41893.308883399215</v>
      </c>
      <c r="DF147" s="177">
        <f t="shared" si="102"/>
        <v>9</v>
      </c>
      <c r="DG147" s="178">
        <f t="shared" si="102"/>
        <v>11</v>
      </c>
      <c r="DH147" s="179">
        <f t="shared" si="103"/>
        <v>17</v>
      </c>
      <c r="DI147" s="178">
        <f t="shared" si="103"/>
        <v>20</v>
      </c>
      <c r="DJ147" s="179">
        <f t="shared" si="104"/>
        <v>16</v>
      </c>
      <c r="DK147" s="178">
        <f t="shared" si="104"/>
        <v>9</v>
      </c>
      <c r="DL147" s="179">
        <f t="shared" si="105"/>
        <v>14</v>
      </c>
      <c r="DM147" s="178">
        <f t="shared" si="105"/>
        <v>18</v>
      </c>
      <c r="DN147" s="179">
        <f t="shared" si="106"/>
        <v>1</v>
      </c>
      <c r="DO147" s="178">
        <f t="shared" si="106"/>
        <v>2</v>
      </c>
      <c r="DP147" s="179">
        <f t="shared" si="107"/>
        <v>0</v>
      </c>
      <c r="DQ147" s="178">
        <f t="shared" si="107"/>
        <v>0</v>
      </c>
      <c r="DR147" s="179">
        <f t="shared" si="108"/>
        <v>57</v>
      </c>
      <c r="DS147" s="178">
        <f t="shared" si="108"/>
        <v>60</v>
      </c>
      <c r="DT147" s="177">
        <f t="shared" si="116"/>
        <v>444969</v>
      </c>
      <c r="DU147" s="178">
        <f t="shared" si="116"/>
        <v>546702.30000000005</v>
      </c>
      <c r="DV147" s="179">
        <f t="shared" si="116"/>
        <v>765546.1744186047</v>
      </c>
      <c r="DW147" s="178">
        <f t="shared" si="115"/>
        <v>891486.9</v>
      </c>
      <c r="DX147" s="179">
        <f t="shared" si="115"/>
        <v>609049.73493975902</v>
      </c>
      <c r="DY147" s="178">
        <f t="shared" si="115"/>
        <v>334983.42391304352</v>
      </c>
      <c r="DZ147" s="179">
        <f t="shared" si="115"/>
        <v>497652.95999999996</v>
      </c>
      <c r="EA147" s="178">
        <f t="shared" si="115"/>
        <v>681939.81818181823</v>
      </c>
      <c r="EB147" s="179">
        <f t="shared" si="115"/>
        <v>27748.5</v>
      </c>
      <c r="EC147" s="178">
        <f t="shared" si="115"/>
        <v>58486.090909090904</v>
      </c>
      <c r="ED147" s="179">
        <f t="shared" si="115"/>
        <v>0</v>
      </c>
      <c r="EE147" s="178">
        <f t="shared" si="115"/>
        <v>0</v>
      </c>
      <c r="EF147" s="179">
        <f t="shared" si="115"/>
        <v>2344966.3693583636</v>
      </c>
      <c r="EG147" s="178">
        <f t="shared" si="114"/>
        <v>2513598.5330039528</v>
      </c>
    </row>
    <row r="148" spans="1:137" s="90" customFormat="1" ht="15" customHeight="1">
      <c r="A148" s="31" t="s">
        <v>225</v>
      </c>
      <c r="B148" s="32" t="s">
        <v>276</v>
      </c>
      <c r="C148" s="295" t="s">
        <v>880</v>
      </c>
      <c r="D148" s="46" t="s">
        <v>277</v>
      </c>
      <c r="E148" s="33">
        <v>7</v>
      </c>
      <c r="F148" s="43">
        <v>0</v>
      </c>
      <c r="G148" s="42"/>
      <c r="H148" s="43">
        <v>0</v>
      </c>
      <c r="I148" s="42">
        <v>6</v>
      </c>
      <c r="J148" s="41">
        <v>5</v>
      </c>
      <c r="K148" s="42"/>
      <c r="L148" s="43">
        <v>0</v>
      </c>
      <c r="M148" s="42">
        <v>2</v>
      </c>
      <c r="N148" s="43">
        <v>2</v>
      </c>
      <c r="O148" s="43">
        <v>0</v>
      </c>
      <c r="P148" s="185"/>
      <c r="Q148" s="43">
        <v>0</v>
      </c>
      <c r="R148" s="185">
        <v>18</v>
      </c>
      <c r="S148" s="41">
        <v>12</v>
      </c>
      <c r="T148" s="185"/>
      <c r="U148" s="43">
        <v>0</v>
      </c>
      <c r="V148" s="185">
        <v>6</v>
      </c>
      <c r="W148" s="41">
        <v>8</v>
      </c>
      <c r="X148" s="43">
        <v>0</v>
      </c>
      <c r="Y148" s="185"/>
      <c r="Z148" s="43">
        <v>0</v>
      </c>
      <c r="AA148" s="185">
        <v>53</v>
      </c>
      <c r="AB148" s="41">
        <v>45</v>
      </c>
      <c r="AC148" s="185"/>
      <c r="AD148" s="43">
        <v>0</v>
      </c>
      <c r="AE148" s="185">
        <v>13</v>
      </c>
      <c r="AF148" s="41">
        <v>14</v>
      </c>
      <c r="AG148" s="43">
        <v>2</v>
      </c>
      <c r="AH148" s="185"/>
      <c r="AI148" s="43">
        <v>0</v>
      </c>
      <c r="AJ148" s="185">
        <v>15</v>
      </c>
      <c r="AK148" s="43">
        <v>15</v>
      </c>
      <c r="AL148" s="185"/>
      <c r="AM148" s="43">
        <v>0</v>
      </c>
      <c r="AN148" s="185">
        <v>34</v>
      </c>
      <c r="AO148" s="41">
        <v>26</v>
      </c>
      <c r="AP148" s="43">
        <v>1</v>
      </c>
      <c r="AQ148" s="185"/>
      <c r="AR148" s="43">
        <v>0</v>
      </c>
      <c r="AS148" s="185"/>
      <c r="AT148" s="41">
        <v>2</v>
      </c>
      <c r="AU148" s="185"/>
      <c r="AV148" s="43">
        <v>0</v>
      </c>
      <c r="AW148" s="185"/>
      <c r="AX148" s="41">
        <v>1</v>
      </c>
      <c r="AY148" s="40"/>
      <c r="AZ148" s="185"/>
      <c r="BA148" s="63"/>
      <c r="BB148" s="185"/>
      <c r="BC148" s="63"/>
      <c r="BD148" s="185"/>
      <c r="BE148" s="63"/>
      <c r="BF148" s="185"/>
      <c r="BG148" s="62"/>
      <c r="BH148" s="188">
        <v>523328</v>
      </c>
      <c r="BI148" s="39">
        <v>489040</v>
      </c>
      <c r="BJ148" s="185">
        <v>1351062</v>
      </c>
      <c r="BK148" s="39">
        <v>1244210</v>
      </c>
      <c r="BL148" s="185">
        <v>3145248</v>
      </c>
      <c r="BM148" s="38">
        <v>3089107</v>
      </c>
      <c r="BN148" s="185">
        <v>2414969</v>
      </c>
      <c r="BO148" s="39">
        <v>2130506</v>
      </c>
      <c r="BP148" s="185">
        <v>0</v>
      </c>
      <c r="BQ148" s="37">
        <v>144648</v>
      </c>
      <c r="BR148" s="185"/>
      <c r="BS148" s="61"/>
      <c r="BT148" s="177">
        <f t="shared" si="94"/>
        <v>84</v>
      </c>
      <c r="BU148" s="178">
        <f t="shared" si="94"/>
        <v>74</v>
      </c>
      <c r="BV148" s="179">
        <f t="shared" si="95"/>
        <v>252</v>
      </c>
      <c r="BW148" s="178">
        <f t="shared" si="95"/>
        <v>216</v>
      </c>
      <c r="BX148" s="179">
        <f t="shared" si="96"/>
        <v>686</v>
      </c>
      <c r="BY148" s="178">
        <f t="shared" si="96"/>
        <v>618</v>
      </c>
      <c r="BZ148" s="179">
        <f t="shared" si="97"/>
        <v>558</v>
      </c>
      <c r="CA148" s="178">
        <f t="shared" si="97"/>
        <v>462</v>
      </c>
      <c r="CB148" s="179">
        <f t="shared" si="98"/>
        <v>0</v>
      </c>
      <c r="CC148" s="178">
        <f t="shared" si="98"/>
        <v>32</v>
      </c>
      <c r="CD148" s="179">
        <f t="shared" si="99"/>
        <v>0</v>
      </c>
      <c r="CE148" s="178">
        <f t="shared" si="99"/>
        <v>0</v>
      </c>
      <c r="CF148" s="177">
        <f t="shared" si="110"/>
        <v>6230.0952380952385</v>
      </c>
      <c r="CG148" s="178">
        <f t="shared" si="111"/>
        <v>6608.6486486486483</v>
      </c>
      <c r="CH148" s="179">
        <f t="shared" si="110"/>
        <v>5361.3571428571431</v>
      </c>
      <c r="CI148" s="178">
        <f t="shared" si="112"/>
        <v>5760.2314814814818</v>
      </c>
      <c r="CJ148" s="179">
        <f t="shared" si="110"/>
        <v>4584.9096209912541</v>
      </c>
      <c r="CK148" s="178">
        <f t="shared" si="113"/>
        <v>4998.5550161812298</v>
      </c>
      <c r="CL148" s="179">
        <f t="shared" si="110"/>
        <v>4327.9014336917562</v>
      </c>
      <c r="CM148" s="178">
        <f t="shared" si="110"/>
        <v>4611.484848484848</v>
      </c>
      <c r="CN148" s="179">
        <f t="shared" si="110"/>
        <v>0</v>
      </c>
      <c r="CO148" s="178">
        <f t="shared" si="110"/>
        <v>4520.25</v>
      </c>
      <c r="CP148" s="179">
        <f t="shared" si="110"/>
        <v>0</v>
      </c>
      <c r="CQ148" s="178">
        <f t="shared" si="110"/>
        <v>0</v>
      </c>
      <c r="CR148" s="177">
        <f t="shared" si="118"/>
        <v>56070.857142857145</v>
      </c>
      <c r="CS148" s="178">
        <f t="shared" si="118"/>
        <v>59477.837837837833</v>
      </c>
      <c r="CT148" s="179">
        <f t="shared" si="118"/>
        <v>48252.21428571429</v>
      </c>
      <c r="CU148" s="178">
        <f t="shared" si="117"/>
        <v>51842.083333333336</v>
      </c>
      <c r="CV148" s="179">
        <f t="shared" si="117"/>
        <v>41264.186588921286</v>
      </c>
      <c r="CW148" s="178">
        <f t="shared" si="117"/>
        <v>44986.995145631066</v>
      </c>
      <c r="CX148" s="179">
        <f t="shared" si="117"/>
        <v>38951.112903225803</v>
      </c>
      <c r="CY148" s="178">
        <f t="shared" si="117"/>
        <v>41503.363636363632</v>
      </c>
      <c r="CZ148" s="179">
        <f t="shared" si="117"/>
        <v>0</v>
      </c>
      <c r="DA148" s="178">
        <f t="shared" si="117"/>
        <v>40682.25</v>
      </c>
      <c r="DB148" s="179">
        <f t="shared" si="117"/>
        <v>0</v>
      </c>
      <c r="DC148" s="178">
        <f t="shared" si="117"/>
        <v>0</v>
      </c>
      <c r="DD148" s="179">
        <f t="shared" si="101"/>
        <v>42439.86970834605</v>
      </c>
      <c r="DE148" s="178">
        <f t="shared" si="101"/>
        <v>45623.876186266723</v>
      </c>
      <c r="DF148" s="177">
        <f t="shared" si="102"/>
        <v>8</v>
      </c>
      <c r="DG148" s="178">
        <f t="shared" si="102"/>
        <v>7</v>
      </c>
      <c r="DH148" s="179">
        <f t="shared" si="103"/>
        <v>24</v>
      </c>
      <c r="DI148" s="178">
        <f t="shared" si="103"/>
        <v>20</v>
      </c>
      <c r="DJ148" s="179">
        <f t="shared" si="104"/>
        <v>66</v>
      </c>
      <c r="DK148" s="178">
        <f t="shared" si="104"/>
        <v>59</v>
      </c>
      <c r="DL148" s="179">
        <f t="shared" si="105"/>
        <v>49</v>
      </c>
      <c r="DM148" s="178">
        <f t="shared" si="105"/>
        <v>41</v>
      </c>
      <c r="DN148" s="179">
        <f t="shared" si="106"/>
        <v>0</v>
      </c>
      <c r="DO148" s="178">
        <f t="shared" si="106"/>
        <v>3</v>
      </c>
      <c r="DP148" s="179">
        <f t="shared" si="107"/>
        <v>0</v>
      </c>
      <c r="DQ148" s="178">
        <f t="shared" si="107"/>
        <v>0</v>
      </c>
      <c r="DR148" s="179">
        <f t="shared" si="108"/>
        <v>147</v>
      </c>
      <c r="DS148" s="178">
        <f t="shared" si="108"/>
        <v>130</v>
      </c>
      <c r="DT148" s="177">
        <f t="shared" si="116"/>
        <v>448566.85714285716</v>
      </c>
      <c r="DU148" s="178">
        <f t="shared" si="116"/>
        <v>416344.86486486485</v>
      </c>
      <c r="DV148" s="179">
        <f t="shared" si="116"/>
        <v>1158053.142857143</v>
      </c>
      <c r="DW148" s="178">
        <f t="shared" si="115"/>
        <v>1036841.6666666667</v>
      </c>
      <c r="DX148" s="179">
        <f t="shared" si="115"/>
        <v>2723436.314868805</v>
      </c>
      <c r="DY148" s="178">
        <f t="shared" si="115"/>
        <v>2654232.7135922331</v>
      </c>
      <c r="DZ148" s="179">
        <f t="shared" si="115"/>
        <v>1908604.5322580643</v>
      </c>
      <c r="EA148" s="178">
        <f t="shared" si="115"/>
        <v>1701637.9090909089</v>
      </c>
      <c r="EB148" s="179">
        <f t="shared" si="115"/>
        <v>0</v>
      </c>
      <c r="EC148" s="178">
        <f t="shared" si="115"/>
        <v>122046.75</v>
      </c>
      <c r="ED148" s="179">
        <f t="shared" si="115"/>
        <v>0</v>
      </c>
      <c r="EE148" s="178">
        <f t="shared" si="115"/>
        <v>0</v>
      </c>
      <c r="EF148" s="179">
        <f t="shared" si="115"/>
        <v>6238660.8471268695</v>
      </c>
      <c r="EG148" s="178">
        <f t="shared" si="114"/>
        <v>5931103.9042146737</v>
      </c>
    </row>
    <row r="149" spans="1:137" s="90" customFormat="1" ht="15" customHeight="1">
      <c r="A149" s="31" t="s">
        <v>225</v>
      </c>
      <c r="B149" s="45" t="s">
        <v>278</v>
      </c>
      <c r="C149" s="295" t="s">
        <v>880</v>
      </c>
      <c r="D149" s="46" t="s">
        <v>279</v>
      </c>
      <c r="E149" s="33">
        <v>7</v>
      </c>
      <c r="F149" s="43">
        <v>0</v>
      </c>
      <c r="G149" s="42"/>
      <c r="H149" s="43">
        <v>0</v>
      </c>
      <c r="I149" s="42">
        <v>6</v>
      </c>
      <c r="J149" s="41">
        <v>10</v>
      </c>
      <c r="K149" s="42"/>
      <c r="L149" s="43">
        <v>0</v>
      </c>
      <c r="M149" s="42"/>
      <c r="N149" s="43">
        <v>0</v>
      </c>
      <c r="O149" s="43">
        <v>0</v>
      </c>
      <c r="P149" s="185"/>
      <c r="Q149" s="43">
        <v>0</v>
      </c>
      <c r="R149" s="185">
        <v>13</v>
      </c>
      <c r="S149" s="41">
        <v>17</v>
      </c>
      <c r="T149" s="185"/>
      <c r="U149" s="43">
        <v>0</v>
      </c>
      <c r="V149" s="185"/>
      <c r="W149" s="43">
        <v>0</v>
      </c>
      <c r="X149" s="43">
        <v>0</v>
      </c>
      <c r="Y149" s="185"/>
      <c r="Z149" s="43">
        <v>0</v>
      </c>
      <c r="AA149" s="185">
        <v>40</v>
      </c>
      <c r="AB149" s="43">
        <v>38</v>
      </c>
      <c r="AC149" s="185"/>
      <c r="AD149" s="43">
        <v>0</v>
      </c>
      <c r="AE149" s="185"/>
      <c r="AF149" s="43">
        <v>0</v>
      </c>
      <c r="AG149" s="43">
        <v>2</v>
      </c>
      <c r="AH149" s="185"/>
      <c r="AI149" s="43">
        <v>0</v>
      </c>
      <c r="AJ149" s="185">
        <v>12</v>
      </c>
      <c r="AK149" s="41">
        <v>27</v>
      </c>
      <c r="AL149" s="185"/>
      <c r="AM149" s="43">
        <v>0</v>
      </c>
      <c r="AN149" s="185">
        <v>2</v>
      </c>
      <c r="AO149" s="41">
        <v>1</v>
      </c>
      <c r="AP149" s="43">
        <v>0</v>
      </c>
      <c r="AQ149" s="185"/>
      <c r="AR149" s="43">
        <v>0</v>
      </c>
      <c r="AS149" s="185"/>
      <c r="AT149" s="43">
        <v>0</v>
      </c>
      <c r="AU149" s="185"/>
      <c r="AV149" s="43">
        <v>0</v>
      </c>
      <c r="AW149" s="185"/>
      <c r="AX149" s="43">
        <v>0</v>
      </c>
      <c r="AY149" s="40"/>
      <c r="AZ149" s="185"/>
      <c r="BA149" s="63"/>
      <c r="BB149" s="185"/>
      <c r="BC149" s="63"/>
      <c r="BD149" s="185"/>
      <c r="BE149" s="63"/>
      <c r="BF149" s="185"/>
      <c r="BG149" s="62"/>
      <c r="BH149" s="188">
        <v>335521</v>
      </c>
      <c r="BI149" s="39">
        <v>585644</v>
      </c>
      <c r="BJ149" s="185">
        <v>628560</v>
      </c>
      <c r="BK149" s="39">
        <v>823079</v>
      </c>
      <c r="BL149" s="185">
        <v>1697863</v>
      </c>
      <c r="BM149" s="38">
        <v>1670791</v>
      </c>
      <c r="BN149" s="185">
        <v>534634</v>
      </c>
      <c r="BO149" s="39">
        <v>622439</v>
      </c>
      <c r="BP149" s="185">
        <v>0</v>
      </c>
      <c r="BQ149" s="36">
        <v>0</v>
      </c>
      <c r="BR149" s="185"/>
      <c r="BS149" s="61"/>
      <c r="BT149" s="177">
        <f t="shared" si="94"/>
        <v>60</v>
      </c>
      <c r="BU149" s="178">
        <f t="shared" si="94"/>
        <v>100</v>
      </c>
      <c r="BV149" s="179">
        <f t="shared" si="95"/>
        <v>130</v>
      </c>
      <c r="BW149" s="178">
        <f t="shared" si="95"/>
        <v>170</v>
      </c>
      <c r="BX149" s="179">
        <f t="shared" si="96"/>
        <v>400</v>
      </c>
      <c r="BY149" s="178">
        <f t="shared" si="96"/>
        <v>380</v>
      </c>
      <c r="BZ149" s="179">
        <f t="shared" si="97"/>
        <v>144</v>
      </c>
      <c r="CA149" s="178">
        <f t="shared" si="97"/>
        <v>282</v>
      </c>
      <c r="CB149" s="179">
        <f t="shared" si="98"/>
        <v>0</v>
      </c>
      <c r="CC149" s="178">
        <f t="shared" si="98"/>
        <v>0</v>
      </c>
      <c r="CD149" s="179">
        <f t="shared" si="99"/>
        <v>0</v>
      </c>
      <c r="CE149" s="178">
        <f t="shared" si="99"/>
        <v>0</v>
      </c>
      <c r="CF149" s="177">
        <f t="shared" si="110"/>
        <v>5592.0166666666664</v>
      </c>
      <c r="CG149" s="178">
        <f t="shared" si="111"/>
        <v>5856.44</v>
      </c>
      <c r="CH149" s="179">
        <f t="shared" si="110"/>
        <v>4835.0769230769229</v>
      </c>
      <c r="CI149" s="178">
        <f t="shared" si="112"/>
        <v>4841.6411764705881</v>
      </c>
      <c r="CJ149" s="179">
        <f t="shared" ref="CJ149:CQ186" si="119">IF(BX149&gt;0,BL149/BX149,)</f>
        <v>4244.6575000000003</v>
      </c>
      <c r="CK149" s="178">
        <f t="shared" si="113"/>
        <v>4396.8184210526315</v>
      </c>
      <c r="CL149" s="179">
        <f t="shared" si="119"/>
        <v>3712.7361111111113</v>
      </c>
      <c r="CM149" s="178">
        <f t="shared" si="119"/>
        <v>2207.2304964539007</v>
      </c>
      <c r="CN149" s="179">
        <f t="shared" si="119"/>
        <v>0</v>
      </c>
      <c r="CO149" s="178">
        <f t="shared" si="119"/>
        <v>0</v>
      </c>
      <c r="CP149" s="179">
        <f t="shared" si="119"/>
        <v>0</v>
      </c>
      <c r="CQ149" s="178">
        <f t="shared" si="119"/>
        <v>0</v>
      </c>
      <c r="CR149" s="177">
        <f t="shared" si="118"/>
        <v>50328.149999999994</v>
      </c>
      <c r="CS149" s="178">
        <f t="shared" si="118"/>
        <v>52707.96</v>
      </c>
      <c r="CT149" s="179">
        <f t="shared" si="118"/>
        <v>43515.692307692305</v>
      </c>
      <c r="CU149" s="178">
        <f t="shared" si="117"/>
        <v>43574.770588235289</v>
      </c>
      <c r="CV149" s="179">
        <f t="shared" si="117"/>
        <v>38201.917500000003</v>
      </c>
      <c r="CW149" s="178">
        <f t="shared" si="117"/>
        <v>39571.365789473683</v>
      </c>
      <c r="CX149" s="179">
        <f t="shared" si="117"/>
        <v>33414.625</v>
      </c>
      <c r="CY149" s="178">
        <f t="shared" si="117"/>
        <v>19865.074468085106</v>
      </c>
      <c r="CZ149" s="179">
        <f t="shared" si="117"/>
        <v>0</v>
      </c>
      <c r="DA149" s="178">
        <f t="shared" si="117"/>
        <v>0</v>
      </c>
      <c r="DB149" s="179">
        <f t="shared" si="117"/>
        <v>0</v>
      </c>
      <c r="DC149" s="178">
        <f t="shared" si="117"/>
        <v>0</v>
      </c>
      <c r="DD149" s="179">
        <f t="shared" si="101"/>
        <v>39226.771917808219</v>
      </c>
      <c r="DE149" s="178">
        <f t="shared" si="101"/>
        <v>35782.631022649279</v>
      </c>
      <c r="DF149" s="177">
        <f t="shared" si="102"/>
        <v>6</v>
      </c>
      <c r="DG149" s="178">
        <f t="shared" si="102"/>
        <v>10</v>
      </c>
      <c r="DH149" s="179">
        <f t="shared" si="103"/>
        <v>13</v>
      </c>
      <c r="DI149" s="178">
        <f t="shared" si="103"/>
        <v>17</v>
      </c>
      <c r="DJ149" s="179">
        <f t="shared" si="104"/>
        <v>40</v>
      </c>
      <c r="DK149" s="178">
        <f t="shared" si="104"/>
        <v>38</v>
      </c>
      <c r="DL149" s="179">
        <f t="shared" si="105"/>
        <v>14</v>
      </c>
      <c r="DM149" s="178">
        <f t="shared" si="105"/>
        <v>28</v>
      </c>
      <c r="DN149" s="179">
        <f t="shared" si="106"/>
        <v>0</v>
      </c>
      <c r="DO149" s="178">
        <f t="shared" si="106"/>
        <v>0</v>
      </c>
      <c r="DP149" s="179">
        <f t="shared" si="107"/>
        <v>0</v>
      </c>
      <c r="DQ149" s="178">
        <f t="shared" si="107"/>
        <v>0</v>
      </c>
      <c r="DR149" s="179">
        <f t="shared" si="108"/>
        <v>73</v>
      </c>
      <c r="DS149" s="178">
        <f t="shared" si="108"/>
        <v>93</v>
      </c>
      <c r="DT149" s="177">
        <f t="shared" si="116"/>
        <v>301968.89999999997</v>
      </c>
      <c r="DU149" s="178">
        <f t="shared" si="116"/>
        <v>527079.6</v>
      </c>
      <c r="DV149" s="179">
        <f t="shared" si="116"/>
        <v>565704</v>
      </c>
      <c r="DW149" s="178">
        <f t="shared" si="115"/>
        <v>740771.09999999986</v>
      </c>
      <c r="DX149" s="179">
        <f t="shared" si="115"/>
        <v>1528076.7000000002</v>
      </c>
      <c r="DY149" s="178">
        <f t="shared" si="115"/>
        <v>1503711.9</v>
      </c>
      <c r="DZ149" s="179">
        <f t="shared" si="115"/>
        <v>467804.75</v>
      </c>
      <c r="EA149" s="178">
        <f t="shared" si="115"/>
        <v>556222.08510638296</v>
      </c>
      <c r="EB149" s="179">
        <f t="shared" si="115"/>
        <v>0</v>
      </c>
      <c r="EC149" s="178">
        <f t="shared" si="115"/>
        <v>0</v>
      </c>
      <c r="ED149" s="179">
        <f t="shared" si="115"/>
        <v>0</v>
      </c>
      <c r="EE149" s="178">
        <f t="shared" si="115"/>
        <v>0</v>
      </c>
      <c r="EF149" s="179">
        <f t="shared" si="115"/>
        <v>2863554.35</v>
      </c>
      <c r="EG149" s="178">
        <f t="shared" si="114"/>
        <v>3327784.6851063827</v>
      </c>
    </row>
    <row r="150" spans="1:137" s="90" customFormat="1" ht="15" customHeight="1">
      <c r="A150" s="31" t="s">
        <v>225</v>
      </c>
      <c r="B150" s="45" t="s">
        <v>280</v>
      </c>
      <c r="C150" s="294" t="s">
        <v>873</v>
      </c>
      <c r="D150" s="46" t="s">
        <v>281</v>
      </c>
      <c r="E150" s="30">
        <v>9</v>
      </c>
      <c r="F150" s="43">
        <v>0</v>
      </c>
      <c r="G150" s="42"/>
      <c r="H150" s="43">
        <v>0</v>
      </c>
      <c r="I150" s="42">
        <v>18</v>
      </c>
      <c r="J150" s="41">
        <v>22</v>
      </c>
      <c r="K150" s="42"/>
      <c r="L150" s="43">
        <v>0</v>
      </c>
      <c r="M150" s="42"/>
      <c r="N150" s="43">
        <v>0</v>
      </c>
      <c r="O150" s="43">
        <v>0</v>
      </c>
      <c r="P150" s="185"/>
      <c r="Q150" s="43">
        <v>0</v>
      </c>
      <c r="R150" s="185">
        <v>39</v>
      </c>
      <c r="S150" s="41">
        <v>35</v>
      </c>
      <c r="T150" s="185"/>
      <c r="U150" s="43">
        <v>0</v>
      </c>
      <c r="V150" s="185">
        <v>1</v>
      </c>
      <c r="W150" s="41">
        <v>0</v>
      </c>
      <c r="X150" s="43">
        <v>0</v>
      </c>
      <c r="Y150" s="185"/>
      <c r="Z150" s="43">
        <v>0</v>
      </c>
      <c r="AA150" s="185">
        <v>34</v>
      </c>
      <c r="AB150" s="41">
        <v>31</v>
      </c>
      <c r="AC150" s="185"/>
      <c r="AD150" s="43">
        <v>0</v>
      </c>
      <c r="AE150" s="185">
        <v>3</v>
      </c>
      <c r="AF150" s="41">
        <v>2</v>
      </c>
      <c r="AG150" s="43">
        <v>0</v>
      </c>
      <c r="AH150" s="185"/>
      <c r="AI150" s="43">
        <v>0</v>
      </c>
      <c r="AJ150" s="185">
        <v>27</v>
      </c>
      <c r="AK150" s="41">
        <v>30</v>
      </c>
      <c r="AL150" s="185"/>
      <c r="AM150" s="43">
        <v>0</v>
      </c>
      <c r="AN150" s="185">
        <v>2</v>
      </c>
      <c r="AO150" s="41">
        <v>3</v>
      </c>
      <c r="AP150" s="43">
        <v>0</v>
      </c>
      <c r="AQ150" s="185"/>
      <c r="AR150" s="43">
        <v>0</v>
      </c>
      <c r="AS150" s="185"/>
      <c r="AT150" s="43">
        <v>0</v>
      </c>
      <c r="AU150" s="185"/>
      <c r="AV150" s="43">
        <v>0</v>
      </c>
      <c r="AW150" s="185"/>
      <c r="AX150" s="43">
        <v>0</v>
      </c>
      <c r="AY150" s="40"/>
      <c r="AZ150" s="185"/>
      <c r="BA150" s="63"/>
      <c r="BB150" s="185"/>
      <c r="BC150" s="63"/>
      <c r="BD150" s="185"/>
      <c r="BE150" s="63"/>
      <c r="BF150" s="185"/>
      <c r="BG150" s="62"/>
      <c r="BH150" s="188">
        <v>1086737</v>
      </c>
      <c r="BI150" s="39">
        <v>1298241</v>
      </c>
      <c r="BJ150" s="185">
        <v>1940161</v>
      </c>
      <c r="BK150" s="39">
        <v>1683623</v>
      </c>
      <c r="BL150" s="185">
        <v>1622207</v>
      </c>
      <c r="BM150" s="39">
        <v>1478067</v>
      </c>
      <c r="BN150" s="185">
        <v>1220500</v>
      </c>
      <c r="BO150" s="39">
        <v>1418263</v>
      </c>
      <c r="BP150" s="185">
        <v>0</v>
      </c>
      <c r="BQ150" s="36">
        <v>0</v>
      </c>
      <c r="BR150" s="185"/>
      <c r="BS150" s="61"/>
      <c r="BT150" s="177">
        <f t="shared" si="94"/>
        <v>180</v>
      </c>
      <c r="BU150" s="178">
        <f t="shared" si="94"/>
        <v>220</v>
      </c>
      <c r="BV150" s="179">
        <f t="shared" si="95"/>
        <v>402</v>
      </c>
      <c r="BW150" s="178">
        <f t="shared" si="95"/>
        <v>350</v>
      </c>
      <c r="BX150" s="179">
        <f t="shared" si="96"/>
        <v>376</v>
      </c>
      <c r="BY150" s="178">
        <f t="shared" si="96"/>
        <v>334</v>
      </c>
      <c r="BZ150" s="179">
        <f t="shared" si="97"/>
        <v>294</v>
      </c>
      <c r="CA150" s="178">
        <f t="shared" si="97"/>
        <v>336</v>
      </c>
      <c r="CB150" s="179">
        <f t="shared" si="98"/>
        <v>0</v>
      </c>
      <c r="CC150" s="178">
        <f t="shared" si="98"/>
        <v>0</v>
      </c>
      <c r="CD150" s="179">
        <f t="shared" si="99"/>
        <v>0</v>
      </c>
      <c r="CE150" s="178">
        <f t="shared" si="99"/>
        <v>0</v>
      </c>
      <c r="CF150" s="177">
        <f t="shared" ref="CF150:CQ187" si="120">IF(BT150&gt;0,BH150/BT150,)</f>
        <v>6037.4277777777779</v>
      </c>
      <c r="CG150" s="178">
        <f t="shared" si="111"/>
        <v>5901.0954545454542</v>
      </c>
      <c r="CH150" s="179">
        <f t="shared" si="120"/>
        <v>4826.2711442786067</v>
      </c>
      <c r="CI150" s="178">
        <f t="shared" si="112"/>
        <v>4810.3514285714282</v>
      </c>
      <c r="CJ150" s="179">
        <f t="shared" si="119"/>
        <v>4314.380319148936</v>
      </c>
      <c r="CK150" s="178">
        <f t="shared" si="113"/>
        <v>4425.3502994011978</v>
      </c>
      <c r="CL150" s="179">
        <f t="shared" si="119"/>
        <v>4151.3605442176868</v>
      </c>
      <c r="CM150" s="178">
        <f t="shared" si="119"/>
        <v>4221.020833333333</v>
      </c>
      <c r="CN150" s="179">
        <f t="shared" si="119"/>
        <v>0</v>
      </c>
      <c r="CO150" s="178">
        <f t="shared" si="119"/>
        <v>0</v>
      </c>
      <c r="CP150" s="179">
        <f t="shared" si="119"/>
        <v>0</v>
      </c>
      <c r="CQ150" s="178">
        <f t="shared" si="119"/>
        <v>0</v>
      </c>
      <c r="CR150" s="177">
        <f t="shared" si="118"/>
        <v>54336.85</v>
      </c>
      <c r="CS150" s="178">
        <f t="shared" si="118"/>
        <v>53109.859090909085</v>
      </c>
      <c r="CT150" s="179">
        <f t="shared" si="118"/>
        <v>43436.440298507463</v>
      </c>
      <c r="CU150" s="178">
        <f t="shared" si="117"/>
        <v>43293.162857142852</v>
      </c>
      <c r="CV150" s="179">
        <f t="shared" si="117"/>
        <v>38829.422872340423</v>
      </c>
      <c r="CW150" s="178">
        <f t="shared" si="117"/>
        <v>39828.152694610777</v>
      </c>
      <c r="CX150" s="179">
        <f t="shared" si="117"/>
        <v>37362.244897959179</v>
      </c>
      <c r="CY150" s="178">
        <f t="shared" si="117"/>
        <v>37989.1875</v>
      </c>
      <c r="CZ150" s="179">
        <f t="shared" si="117"/>
        <v>0</v>
      </c>
      <c r="DA150" s="178">
        <f t="shared" si="117"/>
        <v>0</v>
      </c>
      <c r="DB150" s="179">
        <f t="shared" si="117"/>
        <v>0</v>
      </c>
      <c r="DC150" s="178">
        <f t="shared" si="117"/>
        <v>0</v>
      </c>
      <c r="DD150" s="179">
        <f t="shared" si="101"/>
        <v>42223.505324658952</v>
      </c>
      <c r="DE150" s="178">
        <f t="shared" si="101"/>
        <v>42696.340052212639</v>
      </c>
      <c r="DF150" s="177">
        <f t="shared" si="102"/>
        <v>18</v>
      </c>
      <c r="DG150" s="178">
        <f t="shared" si="102"/>
        <v>22</v>
      </c>
      <c r="DH150" s="179">
        <f t="shared" si="103"/>
        <v>40</v>
      </c>
      <c r="DI150" s="178">
        <f t="shared" si="103"/>
        <v>35</v>
      </c>
      <c r="DJ150" s="179">
        <f t="shared" si="104"/>
        <v>37</v>
      </c>
      <c r="DK150" s="178">
        <f t="shared" si="104"/>
        <v>33</v>
      </c>
      <c r="DL150" s="179">
        <f t="shared" si="105"/>
        <v>29</v>
      </c>
      <c r="DM150" s="178">
        <f t="shared" si="105"/>
        <v>33</v>
      </c>
      <c r="DN150" s="179">
        <f t="shared" si="106"/>
        <v>0</v>
      </c>
      <c r="DO150" s="178">
        <f t="shared" si="106"/>
        <v>0</v>
      </c>
      <c r="DP150" s="179">
        <f t="shared" si="107"/>
        <v>0</v>
      </c>
      <c r="DQ150" s="178">
        <f t="shared" si="107"/>
        <v>0</v>
      </c>
      <c r="DR150" s="179">
        <f t="shared" si="108"/>
        <v>124</v>
      </c>
      <c r="DS150" s="178">
        <f t="shared" si="108"/>
        <v>123</v>
      </c>
      <c r="DT150" s="177">
        <f t="shared" si="116"/>
        <v>978063.29999999993</v>
      </c>
      <c r="DU150" s="178">
        <f t="shared" si="116"/>
        <v>1168416.8999999999</v>
      </c>
      <c r="DV150" s="179">
        <f t="shared" si="116"/>
        <v>1737457.6119402985</v>
      </c>
      <c r="DW150" s="178">
        <f t="shared" si="115"/>
        <v>1515260.6999999997</v>
      </c>
      <c r="DX150" s="179">
        <f t="shared" si="115"/>
        <v>1436688.6462765955</v>
      </c>
      <c r="DY150" s="178">
        <f t="shared" si="115"/>
        <v>1314329.0389221557</v>
      </c>
      <c r="DZ150" s="179">
        <f t="shared" si="115"/>
        <v>1083505.1020408161</v>
      </c>
      <c r="EA150" s="178">
        <f t="shared" si="115"/>
        <v>1253643.1875</v>
      </c>
      <c r="EB150" s="179">
        <f t="shared" si="115"/>
        <v>0</v>
      </c>
      <c r="EC150" s="178">
        <f t="shared" si="115"/>
        <v>0</v>
      </c>
      <c r="ED150" s="179">
        <f t="shared" si="115"/>
        <v>0</v>
      </c>
      <c r="EE150" s="178">
        <f t="shared" si="115"/>
        <v>0</v>
      </c>
      <c r="EF150" s="179">
        <f t="shared" si="115"/>
        <v>5235714.6602577101</v>
      </c>
      <c r="EG150" s="178">
        <f t="shared" si="114"/>
        <v>5251649.8264221549</v>
      </c>
    </row>
    <row r="151" spans="1:137" s="90" customFormat="1" ht="15" customHeight="1">
      <c r="A151" s="31" t="s">
        <v>225</v>
      </c>
      <c r="B151" s="45" t="s">
        <v>282</v>
      </c>
      <c r="C151" s="295" t="s">
        <v>880</v>
      </c>
      <c r="D151" s="34">
        <v>482699</v>
      </c>
      <c r="E151" s="296">
        <v>7</v>
      </c>
      <c r="F151" s="43">
        <v>0</v>
      </c>
      <c r="G151" s="42"/>
      <c r="H151" s="43">
        <v>0</v>
      </c>
      <c r="I151" s="42">
        <v>8</v>
      </c>
      <c r="J151" s="43">
        <v>8</v>
      </c>
      <c r="K151" s="42"/>
      <c r="L151" s="43">
        <v>0</v>
      </c>
      <c r="M151" s="42"/>
      <c r="N151" s="43">
        <v>0</v>
      </c>
      <c r="O151" s="43">
        <v>0</v>
      </c>
      <c r="P151" s="185"/>
      <c r="Q151" s="43">
        <v>0</v>
      </c>
      <c r="R151" s="185">
        <v>16</v>
      </c>
      <c r="S151" s="41">
        <v>13</v>
      </c>
      <c r="T151" s="185"/>
      <c r="U151" s="43">
        <v>0</v>
      </c>
      <c r="V151" s="185"/>
      <c r="W151" s="43">
        <v>0</v>
      </c>
      <c r="X151" s="43">
        <v>0</v>
      </c>
      <c r="Y151" s="185"/>
      <c r="Z151" s="43">
        <v>0</v>
      </c>
      <c r="AA151" s="185">
        <v>20</v>
      </c>
      <c r="AB151" s="41">
        <v>25</v>
      </c>
      <c r="AC151" s="185"/>
      <c r="AD151" s="43">
        <v>0</v>
      </c>
      <c r="AE151" s="185"/>
      <c r="AF151" s="43">
        <v>0</v>
      </c>
      <c r="AG151" s="43">
        <v>0</v>
      </c>
      <c r="AH151" s="185"/>
      <c r="AI151" s="43">
        <v>0</v>
      </c>
      <c r="AJ151" s="185">
        <v>8</v>
      </c>
      <c r="AK151" s="41">
        <v>7</v>
      </c>
      <c r="AL151" s="185"/>
      <c r="AM151" s="43">
        <v>0</v>
      </c>
      <c r="AN151" s="185"/>
      <c r="AO151" s="43">
        <v>0</v>
      </c>
      <c r="AP151" s="43">
        <v>0</v>
      </c>
      <c r="AQ151" s="185"/>
      <c r="AR151" s="43">
        <v>0</v>
      </c>
      <c r="AS151" s="185">
        <v>7</v>
      </c>
      <c r="AT151" s="43">
        <v>7</v>
      </c>
      <c r="AU151" s="185"/>
      <c r="AV151" s="43">
        <v>0</v>
      </c>
      <c r="AW151" s="185"/>
      <c r="AX151" s="43">
        <v>0</v>
      </c>
      <c r="AY151" s="40"/>
      <c r="AZ151" s="185"/>
      <c r="BA151" s="63"/>
      <c r="BB151" s="185"/>
      <c r="BC151" s="63"/>
      <c r="BD151" s="185"/>
      <c r="BE151" s="63"/>
      <c r="BF151" s="185"/>
      <c r="BG151" s="62"/>
      <c r="BH151" s="188">
        <v>423449</v>
      </c>
      <c r="BI151" s="38">
        <v>439282</v>
      </c>
      <c r="BJ151" s="185">
        <v>760497</v>
      </c>
      <c r="BK151" s="39">
        <v>644268</v>
      </c>
      <c r="BL151" s="185">
        <v>952104</v>
      </c>
      <c r="BM151" s="39">
        <v>1216011</v>
      </c>
      <c r="BN151" s="185">
        <v>303830</v>
      </c>
      <c r="BO151" s="39">
        <v>273021</v>
      </c>
      <c r="BP151" s="185">
        <v>271053</v>
      </c>
      <c r="BQ151" s="36">
        <v>281076</v>
      </c>
      <c r="BR151" s="185"/>
      <c r="BS151" s="61"/>
      <c r="BT151" s="177">
        <f t="shared" si="94"/>
        <v>80</v>
      </c>
      <c r="BU151" s="178">
        <f t="shared" si="94"/>
        <v>80</v>
      </c>
      <c r="BV151" s="179">
        <f t="shared" si="95"/>
        <v>160</v>
      </c>
      <c r="BW151" s="178">
        <f t="shared" si="95"/>
        <v>130</v>
      </c>
      <c r="BX151" s="179">
        <f t="shared" si="96"/>
        <v>200</v>
      </c>
      <c r="BY151" s="178">
        <f t="shared" si="96"/>
        <v>250</v>
      </c>
      <c r="BZ151" s="179">
        <f t="shared" si="97"/>
        <v>80</v>
      </c>
      <c r="CA151" s="178">
        <f t="shared" si="97"/>
        <v>70</v>
      </c>
      <c r="CB151" s="179">
        <f t="shared" si="98"/>
        <v>70</v>
      </c>
      <c r="CC151" s="178">
        <f t="shared" si="98"/>
        <v>70</v>
      </c>
      <c r="CD151" s="179">
        <f t="shared" si="99"/>
        <v>0</v>
      </c>
      <c r="CE151" s="178">
        <f t="shared" si="99"/>
        <v>0</v>
      </c>
      <c r="CF151" s="177">
        <f t="shared" si="120"/>
        <v>5293.1125000000002</v>
      </c>
      <c r="CG151" s="178">
        <f t="shared" si="111"/>
        <v>5491.0249999999996</v>
      </c>
      <c r="CH151" s="179">
        <f t="shared" si="120"/>
        <v>4753.1062499999998</v>
      </c>
      <c r="CI151" s="178">
        <f t="shared" si="112"/>
        <v>4955.9076923076927</v>
      </c>
      <c r="CJ151" s="179">
        <f t="shared" si="119"/>
        <v>4760.5200000000004</v>
      </c>
      <c r="CK151" s="178">
        <f t="shared" si="113"/>
        <v>4864.0439999999999</v>
      </c>
      <c r="CL151" s="179">
        <f t="shared" si="119"/>
        <v>3797.875</v>
      </c>
      <c r="CM151" s="178">
        <f t="shared" si="119"/>
        <v>3900.3</v>
      </c>
      <c r="CN151" s="179">
        <f t="shared" si="119"/>
        <v>3872.1857142857143</v>
      </c>
      <c r="CO151" s="178">
        <f t="shared" si="119"/>
        <v>4015.3714285714286</v>
      </c>
      <c r="CP151" s="179">
        <f t="shared" si="119"/>
        <v>0</v>
      </c>
      <c r="CQ151" s="178">
        <f t="shared" si="119"/>
        <v>0</v>
      </c>
      <c r="CR151" s="177">
        <f t="shared" si="118"/>
        <v>47638.012500000004</v>
      </c>
      <c r="CS151" s="178">
        <f t="shared" si="118"/>
        <v>49419.224999999999</v>
      </c>
      <c r="CT151" s="179">
        <f t="shared" si="118"/>
        <v>42777.956249999996</v>
      </c>
      <c r="CU151" s="178">
        <f t="shared" si="117"/>
        <v>44603.169230769236</v>
      </c>
      <c r="CV151" s="179">
        <f t="shared" si="117"/>
        <v>42844.680000000008</v>
      </c>
      <c r="CW151" s="178">
        <f t="shared" si="117"/>
        <v>43776.396000000001</v>
      </c>
      <c r="CX151" s="179">
        <f t="shared" si="117"/>
        <v>34180.875</v>
      </c>
      <c r="CY151" s="178">
        <f t="shared" si="117"/>
        <v>35102.700000000004</v>
      </c>
      <c r="CZ151" s="179">
        <f t="shared" si="117"/>
        <v>34849.671428571426</v>
      </c>
      <c r="DA151" s="178">
        <f t="shared" si="117"/>
        <v>36138.342857142859</v>
      </c>
      <c r="DB151" s="179">
        <f t="shared" si="117"/>
        <v>0</v>
      </c>
      <c r="DC151" s="178">
        <f t="shared" si="117"/>
        <v>0</v>
      </c>
      <c r="DD151" s="179">
        <f t="shared" si="101"/>
        <v>41353.215254237293</v>
      </c>
      <c r="DE151" s="178">
        <f t="shared" si="101"/>
        <v>42804.869999999995</v>
      </c>
      <c r="DF151" s="177">
        <f t="shared" si="102"/>
        <v>8</v>
      </c>
      <c r="DG151" s="178">
        <f t="shared" si="102"/>
        <v>8</v>
      </c>
      <c r="DH151" s="179">
        <f t="shared" si="103"/>
        <v>16</v>
      </c>
      <c r="DI151" s="178">
        <f t="shared" si="103"/>
        <v>13</v>
      </c>
      <c r="DJ151" s="179">
        <f t="shared" si="104"/>
        <v>20</v>
      </c>
      <c r="DK151" s="178">
        <f t="shared" si="104"/>
        <v>25</v>
      </c>
      <c r="DL151" s="179">
        <f t="shared" si="105"/>
        <v>8</v>
      </c>
      <c r="DM151" s="178">
        <f t="shared" si="105"/>
        <v>7</v>
      </c>
      <c r="DN151" s="179">
        <f t="shared" si="106"/>
        <v>7</v>
      </c>
      <c r="DO151" s="178">
        <f t="shared" si="106"/>
        <v>7</v>
      </c>
      <c r="DP151" s="179">
        <f t="shared" si="107"/>
        <v>0</v>
      </c>
      <c r="DQ151" s="178">
        <f t="shared" si="107"/>
        <v>0</v>
      </c>
      <c r="DR151" s="179">
        <f t="shared" si="108"/>
        <v>59</v>
      </c>
      <c r="DS151" s="178">
        <f t="shared" si="108"/>
        <v>60</v>
      </c>
      <c r="DT151" s="177">
        <f t="shared" si="116"/>
        <v>381104.10000000003</v>
      </c>
      <c r="DU151" s="178">
        <f t="shared" si="116"/>
        <v>395353.8</v>
      </c>
      <c r="DV151" s="179">
        <f t="shared" si="116"/>
        <v>684447.29999999993</v>
      </c>
      <c r="DW151" s="178">
        <f t="shared" si="115"/>
        <v>579841.20000000007</v>
      </c>
      <c r="DX151" s="179">
        <f t="shared" si="115"/>
        <v>856893.60000000009</v>
      </c>
      <c r="DY151" s="178">
        <f t="shared" si="115"/>
        <v>1094409.8999999999</v>
      </c>
      <c r="DZ151" s="179">
        <f t="shared" si="115"/>
        <v>273447</v>
      </c>
      <c r="EA151" s="178">
        <f t="shared" si="115"/>
        <v>245718.90000000002</v>
      </c>
      <c r="EB151" s="179">
        <f t="shared" si="115"/>
        <v>243947.69999999998</v>
      </c>
      <c r="EC151" s="178">
        <f t="shared" si="115"/>
        <v>252968.40000000002</v>
      </c>
      <c r="ED151" s="179">
        <f t="shared" si="115"/>
        <v>0</v>
      </c>
      <c r="EE151" s="178">
        <f t="shared" si="115"/>
        <v>0</v>
      </c>
      <c r="EF151" s="179">
        <f t="shared" si="115"/>
        <v>2439839.7000000002</v>
      </c>
      <c r="EG151" s="178">
        <f t="shared" si="114"/>
        <v>2568292.1999999997</v>
      </c>
    </row>
    <row r="152" spans="1:137">
      <c r="A152" s="272" t="s">
        <v>225</v>
      </c>
      <c r="B152" s="273" t="s">
        <v>739</v>
      </c>
      <c r="C152" s="274"/>
      <c r="D152" s="275">
        <v>138682</v>
      </c>
      <c r="E152" s="275">
        <v>12</v>
      </c>
      <c r="F152" s="63"/>
      <c r="G152" s="185"/>
      <c r="H152" s="63"/>
      <c r="I152" s="185"/>
      <c r="J152" s="63"/>
      <c r="K152" s="185"/>
      <c r="L152" s="63"/>
      <c r="M152" s="185"/>
      <c r="N152" s="63"/>
      <c r="O152" s="63"/>
      <c r="P152" s="185"/>
      <c r="Q152" s="63"/>
      <c r="R152" s="185"/>
      <c r="S152" s="63"/>
      <c r="T152" s="185"/>
      <c r="U152" s="63"/>
      <c r="V152" s="185"/>
      <c r="W152" s="63"/>
      <c r="X152" s="63"/>
      <c r="Y152" s="185"/>
      <c r="Z152" s="63"/>
      <c r="AA152" s="185"/>
      <c r="AB152" s="63"/>
      <c r="AC152" s="185"/>
      <c r="AD152" s="63"/>
      <c r="AE152" s="185"/>
      <c r="AF152" s="63"/>
      <c r="AG152" s="63"/>
      <c r="AH152" s="185"/>
      <c r="AI152" s="63"/>
      <c r="AJ152" s="185"/>
      <c r="AK152" s="63"/>
      <c r="AL152" s="185"/>
      <c r="AM152" s="63"/>
      <c r="AN152" s="185"/>
      <c r="AO152" s="63"/>
      <c r="AP152" s="63"/>
      <c r="AQ152" s="185"/>
      <c r="AR152" s="63"/>
      <c r="AS152" s="185"/>
      <c r="AT152" s="63"/>
      <c r="AU152" s="185"/>
      <c r="AV152" s="63"/>
      <c r="AW152" s="185"/>
      <c r="AX152" s="63"/>
      <c r="AY152" s="63"/>
      <c r="AZ152" s="185"/>
      <c r="BA152" s="63">
        <v>0</v>
      </c>
      <c r="BB152" s="185"/>
      <c r="BC152" s="63">
        <v>0</v>
      </c>
      <c r="BD152" s="185"/>
      <c r="BE152" s="63">
        <v>0</v>
      </c>
      <c r="BF152" s="185">
        <v>103</v>
      </c>
      <c r="BG152" s="62">
        <v>102</v>
      </c>
      <c r="BH152" s="188"/>
      <c r="BI152" s="63"/>
      <c r="BJ152" s="185"/>
      <c r="BK152" s="63"/>
      <c r="BL152" s="185"/>
      <c r="BM152" s="63"/>
      <c r="BN152" s="185"/>
      <c r="BO152" s="63"/>
      <c r="BP152" s="185"/>
      <c r="BQ152" s="63"/>
      <c r="BR152" s="185">
        <v>5296892</v>
      </c>
      <c r="BS152" s="198">
        <v>4804316</v>
      </c>
      <c r="BT152" s="177">
        <f t="shared" ref="BT152:BU173" si="121">((G152*9)+(I152*10)+(K152*11)+(M152*12))</f>
        <v>0</v>
      </c>
      <c r="BU152" s="178">
        <f t="shared" si="121"/>
        <v>0</v>
      </c>
      <c r="BV152" s="179">
        <f t="shared" ref="BV152:BW173" si="122">((P152*9)+(R152*10)+(T152*11)+(V152*12))</f>
        <v>0</v>
      </c>
      <c r="BW152" s="178">
        <f t="shared" si="122"/>
        <v>0</v>
      </c>
      <c r="BX152" s="179">
        <f t="shared" ref="BX152:BY173" si="123">((Y152*9)+(AA152*10)+(AC152*11)+(AE152*12))</f>
        <v>0</v>
      </c>
      <c r="BY152" s="178">
        <f t="shared" si="123"/>
        <v>0</v>
      </c>
      <c r="BZ152" s="179">
        <f t="shared" ref="BZ152:CA173" si="124">((AH152*9)+(AJ152*10)+(AL152*11)+(AN152*12))</f>
        <v>0</v>
      </c>
      <c r="CA152" s="178">
        <f t="shared" si="124"/>
        <v>0</v>
      </c>
      <c r="CB152" s="179">
        <f t="shared" ref="CB152:CC173" si="125">((AQ152*9)+(AS152*10)+(AU152*11)+(AW152*12))</f>
        <v>0</v>
      </c>
      <c r="CC152" s="178">
        <f t="shared" si="125"/>
        <v>0</v>
      </c>
      <c r="CD152" s="179">
        <f t="shared" ref="CD152:CE173" si="126">((AZ152*9)+(BB152*10)+(BD152*11)+(BF152*12))</f>
        <v>1236</v>
      </c>
      <c r="CE152" s="178">
        <f t="shared" si="126"/>
        <v>1224</v>
      </c>
      <c r="CF152" s="177">
        <f t="shared" si="120"/>
        <v>0</v>
      </c>
      <c r="CG152" s="178">
        <f t="shared" si="111"/>
        <v>0</v>
      </c>
      <c r="CH152" s="179">
        <f t="shared" si="120"/>
        <v>0</v>
      </c>
      <c r="CI152" s="178">
        <f t="shared" si="112"/>
        <v>0</v>
      </c>
      <c r="CJ152" s="179">
        <f t="shared" si="119"/>
        <v>0</v>
      </c>
      <c r="CK152" s="178">
        <f t="shared" si="113"/>
        <v>0</v>
      </c>
      <c r="CL152" s="179">
        <f t="shared" si="119"/>
        <v>0</v>
      </c>
      <c r="CM152" s="178">
        <f t="shared" si="119"/>
        <v>0</v>
      </c>
      <c r="CN152" s="179">
        <f t="shared" si="119"/>
        <v>0</v>
      </c>
      <c r="CO152" s="178">
        <f t="shared" si="119"/>
        <v>0</v>
      </c>
      <c r="CP152" s="179">
        <f t="shared" si="119"/>
        <v>4285.5113268608411</v>
      </c>
      <c r="CQ152" s="178">
        <f t="shared" si="119"/>
        <v>3925.0947712418301</v>
      </c>
      <c r="CR152" s="177">
        <f t="shared" si="118"/>
        <v>0</v>
      </c>
      <c r="CS152" s="178">
        <f t="shared" si="118"/>
        <v>0</v>
      </c>
      <c r="CT152" s="179">
        <f t="shared" si="118"/>
        <v>0</v>
      </c>
      <c r="CU152" s="178">
        <f t="shared" si="117"/>
        <v>0</v>
      </c>
      <c r="CV152" s="179">
        <f t="shared" si="117"/>
        <v>0</v>
      </c>
      <c r="CW152" s="178">
        <f t="shared" si="117"/>
        <v>0</v>
      </c>
      <c r="CX152" s="179">
        <f t="shared" si="117"/>
        <v>0</v>
      </c>
      <c r="CY152" s="178">
        <f t="shared" si="117"/>
        <v>0</v>
      </c>
      <c r="CZ152" s="179">
        <f t="shared" si="117"/>
        <v>0</v>
      </c>
      <c r="DA152" s="178">
        <f t="shared" si="117"/>
        <v>0</v>
      </c>
      <c r="DB152" s="179">
        <f t="shared" si="117"/>
        <v>38569.601941747569</v>
      </c>
      <c r="DC152" s="178">
        <f t="shared" si="117"/>
        <v>35325.852941176468</v>
      </c>
      <c r="DD152" s="179">
        <f t="shared" ref="DD152:DE173" si="127">IF(DR152&gt;0,((CR152*DF152)+(CT152*DH152)+(CV152*DJ152)+(CX152*DL152)+(CZ152*DN152)+(DB152*DP152))/DR152,)</f>
        <v>38569.601941747569</v>
      </c>
      <c r="DE152" s="178">
        <f t="shared" si="127"/>
        <v>35325.852941176468</v>
      </c>
      <c r="DF152" s="177">
        <f t="shared" ref="DF152:DG173" si="128">+G152+I152+K152+M152</f>
        <v>0</v>
      </c>
      <c r="DG152" s="178">
        <f t="shared" si="128"/>
        <v>0</v>
      </c>
      <c r="DH152" s="179">
        <f t="shared" ref="DH152:DI173" si="129">+P152+R152+T152+V152</f>
        <v>0</v>
      </c>
      <c r="DI152" s="178">
        <f t="shared" si="129"/>
        <v>0</v>
      </c>
      <c r="DJ152" s="179">
        <f t="shared" ref="DJ152:DK173" si="130">+Y152+AA152+AC152+AE152</f>
        <v>0</v>
      </c>
      <c r="DK152" s="178">
        <f t="shared" si="130"/>
        <v>0</v>
      </c>
      <c r="DL152" s="179">
        <f t="shared" ref="DL152:DM173" si="131">+AH152+AJ152+AL152+AN152</f>
        <v>0</v>
      </c>
      <c r="DM152" s="178">
        <f t="shared" si="131"/>
        <v>0</v>
      </c>
      <c r="DN152" s="179">
        <f t="shared" ref="DN152:DO173" si="132">+AQ152+AS152+AU152+AW152</f>
        <v>0</v>
      </c>
      <c r="DO152" s="178">
        <f t="shared" si="132"/>
        <v>0</v>
      </c>
      <c r="DP152" s="179">
        <f t="shared" ref="DP152:DQ173" si="133">+AZ152+BB152+BD152+BF152</f>
        <v>103</v>
      </c>
      <c r="DQ152" s="178">
        <f t="shared" si="133"/>
        <v>102</v>
      </c>
      <c r="DR152" s="179">
        <f t="shared" ref="DR152:DS173" si="134">+DF152+DH152+DJ152+DL152+DN152+DP152</f>
        <v>103</v>
      </c>
      <c r="DS152" s="178">
        <f t="shared" si="134"/>
        <v>102</v>
      </c>
      <c r="DT152" s="177">
        <f t="shared" si="116"/>
        <v>0</v>
      </c>
      <c r="DU152" s="178">
        <f t="shared" si="116"/>
        <v>0</v>
      </c>
      <c r="DV152" s="179">
        <f t="shared" si="116"/>
        <v>0</v>
      </c>
      <c r="DW152" s="178">
        <f t="shared" si="115"/>
        <v>0</v>
      </c>
      <c r="DX152" s="179">
        <f t="shared" si="115"/>
        <v>0</v>
      </c>
      <c r="DY152" s="178">
        <f t="shared" si="115"/>
        <v>0</v>
      </c>
      <c r="DZ152" s="179">
        <f t="shared" si="115"/>
        <v>0</v>
      </c>
      <c r="EA152" s="178">
        <f t="shared" si="115"/>
        <v>0</v>
      </c>
      <c r="EB152" s="179">
        <f t="shared" si="115"/>
        <v>0</v>
      </c>
      <c r="EC152" s="178">
        <f t="shared" si="115"/>
        <v>0</v>
      </c>
      <c r="ED152" s="179">
        <f t="shared" si="115"/>
        <v>3972668.9999999995</v>
      </c>
      <c r="EE152" s="178">
        <f t="shared" si="115"/>
        <v>3603237</v>
      </c>
      <c r="EF152" s="179">
        <f t="shared" si="115"/>
        <v>3972668.9999999995</v>
      </c>
      <c r="EG152" s="178">
        <f t="shared" si="114"/>
        <v>3603237</v>
      </c>
    </row>
    <row r="153" spans="1:137">
      <c r="A153" s="272" t="s">
        <v>225</v>
      </c>
      <c r="B153" s="273" t="s">
        <v>740</v>
      </c>
      <c r="C153" s="274"/>
      <c r="D153" s="275">
        <v>246813</v>
      </c>
      <c r="E153" s="275">
        <v>12</v>
      </c>
      <c r="F153" s="63"/>
      <c r="G153" s="185"/>
      <c r="H153" s="63"/>
      <c r="I153" s="185"/>
      <c r="J153" s="63"/>
      <c r="K153" s="185"/>
      <c r="L153" s="63"/>
      <c r="M153" s="185"/>
      <c r="N153" s="63"/>
      <c r="O153" s="63"/>
      <c r="P153" s="185"/>
      <c r="Q153" s="63"/>
      <c r="R153" s="185"/>
      <c r="S153" s="63"/>
      <c r="T153" s="185"/>
      <c r="U153" s="63"/>
      <c r="V153" s="185"/>
      <c r="W153" s="63"/>
      <c r="X153" s="63"/>
      <c r="Y153" s="185"/>
      <c r="Z153" s="63"/>
      <c r="AA153" s="185"/>
      <c r="AB153" s="63"/>
      <c r="AC153" s="185"/>
      <c r="AD153" s="63"/>
      <c r="AE153" s="185"/>
      <c r="AF153" s="63"/>
      <c r="AG153" s="63"/>
      <c r="AH153" s="185"/>
      <c r="AI153" s="63"/>
      <c r="AJ153" s="185"/>
      <c r="AK153" s="63"/>
      <c r="AL153" s="185"/>
      <c r="AM153" s="63"/>
      <c r="AN153" s="185"/>
      <c r="AO153" s="63"/>
      <c r="AP153" s="63"/>
      <c r="AQ153" s="185"/>
      <c r="AR153" s="63"/>
      <c r="AS153" s="185"/>
      <c r="AT153" s="63"/>
      <c r="AU153" s="185"/>
      <c r="AV153" s="63"/>
      <c r="AW153" s="185"/>
      <c r="AX153" s="63"/>
      <c r="AY153" s="63"/>
      <c r="AZ153" s="185">
        <v>14</v>
      </c>
      <c r="BA153" s="63">
        <v>14</v>
      </c>
      <c r="BB153" s="185">
        <v>1</v>
      </c>
      <c r="BC153" s="63">
        <v>1</v>
      </c>
      <c r="BD153" s="185"/>
      <c r="BE153" s="63">
        <v>0</v>
      </c>
      <c r="BF153" s="185">
        <v>89</v>
      </c>
      <c r="BG153" s="62">
        <v>85</v>
      </c>
      <c r="BH153" s="188"/>
      <c r="BI153" s="63"/>
      <c r="BJ153" s="185"/>
      <c r="BK153" s="63"/>
      <c r="BL153" s="185"/>
      <c r="BM153" s="63"/>
      <c r="BN153" s="185"/>
      <c r="BO153" s="63"/>
      <c r="BP153" s="185"/>
      <c r="BQ153" s="63"/>
      <c r="BR153" s="185">
        <v>6213008</v>
      </c>
      <c r="BS153" s="61">
        <v>6079972</v>
      </c>
      <c r="BT153" s="177">
        <f t="shared" si="121"/>
        <v>0</v>
      </c>
      <c r="BU153" s="178">
        <f t="shared" si="121"/>
        <v>0</v>
      </c>
      <c r="BV153" s="179">
        <f t="shared" si="122"/>
        <v>0</v>
      </c>
      <c r="BW153" s="178">
        <f t="shared" si="122"/>
        <v>0</v>
      </c>
      <c r="BX153" s="179">
        <f t="shared" si="123"/>
        <v>0</v>
      </c>
      <c r="BY153" s="178">
        <f t="shared" si="123"/>
        <v>0</v>
      </c>
      <c r="BZ153" s="179">
        <f t="shared" si="124"/>
        <v>0</v>
      </c>
      <c r="CA153" s="178">
        <f t="shared" si="124"/>
        <v>0</v>
      </c>
      <c r="CB153" s="179">
        <f t="shared" si="125"/>
        <v>0</v>
      </c>
      <c r="CC153" s="178">
        <f t="shared" si="125"/>
        <v>0</v>
      </c>
      <c r="CD153" s="179">
        <f t="shared" si="126"/>
        <v>1204</v>
      </c>
      <c r="CE153" s="178">
        <f t="shared" si="126"/>
        <v>1156</v>
      </c>
      <c r="CF153" s="177">
        <f t="shared" si="120"/>
        <v>0</v>
      </c>
      <c r="CG153" s="178">
        <f t="shared" si="111"/>
        <v>0</v>
      </c>
      <c r="CH153" s="179">
        <f t="shared" si="120"/>
        <v>0</v>
      </c>
      <c r="CI153" s="178">
        <f t="shared" si="112"/>
        <v>0</v>
      </c>
      <c r="CJ153" s="179">
        <f t="shared" si="119"/>
        <v>0</v>
      </c>
      <c r="CK153" s="178">
        <f t="shared" si="113"/>
        <v>0</v>
      </c>
      <c r="CL153" s="179">
        <f t="shared" si="119"/>
        <v>0</v>
      </c>
      <c r="CM153" s="178">
        <f t="shared" si="119"/>
        <v>0</v>
      </c>
      <c r="CN153" s="179">
        <f t="shared" si="119"/>
        <v>0</v>
      </c>
      <c r="CO153" s="178">
        <f t="shared" si="119"/>
        <v>0</v>
      </c>
      <c r="CP153" s="179">
        <f t="shared" si="119"/>
        <v>5160.3056478405315</v>
      </c>
      <c r="CQ153" s="178">
        <f t="shared" si="119"/>
        <v>5259.4913494809689</v>
      </c>
      <c r="CR153" s="177">
        <f t="shared" si="118"/>
        <v>0</v>
      </c>
      <c r="CS153" s="178">
        <f t="shared" si="118"/>
        <v>0</v>
      </c>
      <c r="CT153" s="179">
        <f t="shared" si="118"/>
        <v>0</v>
      </c>
      <c r="CU153" s="178">
        <f t="shared" si="117"/>
        <v>0</v>
      </c>
      <c r="CV153" s="179">
        <f t="shared" si="117"/>
        <v>0</v>
      </c>
      <c r="CW153" s="178">
        <f t="shared" si="117"/>
        <v>0</v>
      </c>
      <c r="CX153" s="179">
        <f t="shared" si="117"/>
        <v>0</v>
      </c>
      <c r="CY153" s="178">
        <f t="shared" si="117"/>
        <v>0</v>
      </c>
      <c r="CZ153" s="179">
        <f t="shared" si="117"/>
        <v>0</v>
      </c>
      <c r="DA153" s="178">
        <f t="shared" si="117"/>
        <v>0</v>
      </c>
      <c r="DB153" s="179">
        <f t="shared" si="117"/>
        <v>46442.750830564786</v>
      </c>
      <c r="DC153" s="178">
        <f t="shared" si="117"/>
        <v>47335.422145328717</v>
      </c>
      <c r="DD153" s="179">
        <f t="shared" si="127"/>
        <v>46442.750830564779</v>
      </c>
      <c r="DE153" s="178">
        <f t="shared" si="127"/>
        <v>47335.422145328717</v>
      </c>
      <c r="DF153" s="177">
        <f t="shared" si="128"/>
        <v>0</v>
      </c>
      <c r="DG153" s="178">
        <f t="shared" si="128"/>
        <v>0</v>
      </c>
      <c r="DH153" s="179">
        <f t="shared" si="129"/>
        <v>0</v>
      </c>
      <c r="DI153" s="178">
        <f t="shared" si="129"/>
        <v>0</v>
      </c>
      <c r="DJ153" s="179">
        <f t="shared" si="130"/>
        <v>0</v>
      </c>
      <c r="DK153" s="178">
        <f t="shared" si="130"/>
        <v>0</v>
      </c>
      <c r="DL153" s="179">
        <f t="shared" si="131"/>
        <v>0</v>
      </c>
      <c r="DM153" s="178">
        <f t="shared" si="131"/>
        <v>0</v>
      </c>
      <c r="DN153" s="179">
        <f t="shared" si="132"/>
        <v>0</v>
      </c>
      <c r="DO153" s="178">
        <f t="shared" si="132"/>
        <v>0</v>
      </c>
      <c r="DP153" s="179">
        <f t="shared" si="133"/>
        <v>104</v>
      </c>
      <c r="DQ153" s="178">
        <f t="shared" si="133"/>
        <v>100</v>
      </c>
      <c r="DR153" s="179">
        <f t="shared" si="134"/>
        <v>104</v>
      </c>
      <c r="DS153" s="178">
        <f t="shared" si="134"/>
        <v>100</v>
      </c>
      <c r="DT153" s="177">
        <f t="shared" si="116"/>
        <v>0</v>
      </c>
      <c r="DU153" s="178">
        <f t="shared" si="116"/>
        <v>0</v>
      </c>
      <c r="DV153" s="179">
        <f t="shared" si="116"/>
        <v>0</v>
      </c>
      <c r="DW153" s="178">
        <f t="shared" si="115"/>
        <v>0</v>
      </c>
      <c r="DX153" s="179">
        <f t="shared" si="115"/>
        <v>0</v>
      </c>
      <c r="DY153" s="178">
        <f t="shared" si="115"/>
        <v>0</v>
      </c>
      <c r="DZ153" s="179">
        <f t="shared" si="115"/>
        <v>0</v>
      </c>
      <c r="EA153" s="178">
        <f t="shared" si="115"/>
        <v>0</v>
      </c>
      <c r="EB153" s="179">
        <f t="shared" si="115"/>
        <v>0</v>
      </c>
      <c r="EC153" s="178">
        <f t="shared" si="115"/>
        <v>0</v>
      </c>
      <c r="ED153" s="179">
        <f t="shared" si="115"/>
        <v>4830046.0863787374</v>
      </c>
      <c r="EE153" s="178">
        <f t="shared" si="115"/>
        <v>4733542.2145328717</v>
      </c>
      <c r="EF153" s="179">
        <f t="shared" si="115"/>
        <v>4830046.0863787374</v>
      </c>
      <c r="EG153" s="178">
        <f t="shared" si="114"/>
        <v>4733542.2145328717</v>
      </c>
    </row>
    <row r="154" spans="1:137">
      <c r="A154" s="272" t="s">
        <v>225</v>
      </c>
      <c r="B154" s="273" t="s">
        <v>741</v>
      </c>
      <c r="C154" s="274"/>
      <c r="D154" s="275">
        <v>138840</v>
      </c>
      <c r="E154" s="275">
        <v>12</v>
      </c>
      <c r="F154" s="63"/>
      <c r="G154" s="185"/>
      <c r="H154" s="63"/>
      <c r="I154" s="185"/>
      <c r="J154" s="63"/>
      <c r="K154" s="185"/>
      <c r="L154" s="63"/>
      <c r="M154" s="185"/>
      <c r="N154" s="63"/>
      <c r="O154" s="63"/>
      <c r="P154" s="185"/>
      <c r="Q154" s="63"/>
      <c r="R154" s="185"/>
      <c r="S154" s="63"/>
      <c r="T154" s="185"/>
      <c r="U154" s="63"/>
      <c r="V154" s="185"/>
      <c r="W154" s="63"/>
      <c r="X154" s="63"/>
      <c r="Y154" s="185"/>
      <c r="Z154" s="63"/>
      <c r="AA154" s="185"/>
      <c r="AB154" s="63"/>
      <c r="AC154" s="185"/>
      <c r="AD154" s="63"/>
      <c r="AE154" s="185"/>
      <c r="AF154" s="63"/>
      <c r="AG154" s="63"/>
      <c r="AH154" s="185"/>
      <c r="AI154" s="63"/>
      <c r="AJ154" s="185"/>
      <c r="AK154" s="63"/>
      <c r="AL154" s="185"/>
      <c r="AM154" s="63"/>
      <c r="AN154" s="185"/>
      <c r="AO154" s="63"/>
      <c r="AP154" s="63"/>
      <c r="AQ154" s="185"/>
      <c r="AR154" s="63"/>
      <c r="AS154" s="185"/>
      <c r="AT154" s="63"/>
      <c r="AU154" s="185"/>
      <c r="AV154" s="63"/>
      <c r="AW154" s="185"/>
      <c r="AX154" s="63"/>
      <c r="AY154" s="63"/>
      <c r="AZ154" s="185"/>
      <c r="BA154" s="63">
        <v>0</v>
      </c>
      <c r="BB154" s="185"/>
      <c r="BC154" s="63">
        <v>0</v>
      </c>
      <c r="BD154" s="185"/>
      <c r="BE154" s="63">
        <v>0</v>
      </c>
      <c r="BF154" s="185">
        <v>99</v>
      </c>
      <c r="BG154" s="197">
        <v>104</v>
      </c>
      <c r="BH154" s="188"/>
      <c r="BI154" s="63"/>
      <c r="BJ154" s="185"/>
      <c r="BK154" s="63"/>
      <c r="BL154" s="185"/>
      <c r="BM154" s="63"/>
      <c r="BN154" s="185"/>
      <c r="BO154" s="63"/>
      <c r="BP154" s="185"/>
      <c r="BQ154" s="63"/>
      <c r="BR154" s="185">
        <v>4668612</v>
      </c>
      <c r="BS154" s="198">
        <v>5638956</v>
      </c>
      <c r="BT154" s="177">
        <f t="shared" si="121"/>
        <v>0</v>
      </c>
      <c r="BU154" s="178">
        <f t="shared" si="121"/>
        <v>0</v>
      </c>
      <c r="BV154" s="179">
        <f t="shared" si="122"/>
        <v>0</v>
      </c>
      <c r="BW154" s="178">
        <f t="shared" si="122"/>
        <v>0</v>
      </c>
      <c r="BX154" s="179">
        <f t="shared" si="123"/>
        <v>0</v>
      </c>
      <c r="BY154" s="178">
        <f t="shared" si="123"/>
        <v>0</v>
      </c>
      <c r="BZ154" s="179">
        <f t="shared" si="124"/>
        <v>0</v>
      </c>
      <c r="CA154" s="178">
        <f t="shared" si="124"/>
        <v>0</v>
      </c>
      <c r="CB154" s="179">
        <f t="shared" si="125"/>
        <v>0</v>
      </c>
      <c r="CC154" s="178">
        <f t="shared" si="125"/>
        <v>0</v>
      </c>
      <c r="CD154" s="179">
        <f t="shared" si="126"/>
        <v>1188</v>
      </c>
      <c r="CE154" s="178">
        <f t="shared" si="126"/>
        <v>1248</v>
      </c>
      <c r="CF154" s="177">
        <f t="shared" si="120"/>
        <v>0</v>
      </c>
      <c r="CG154" s="178">
        <f t="shared" si="111"/>
        <v>0</v>
      </c>
      <c r="CH154" s="179">
        <f t="shared" si="120"/>
        <v>0</v>
      </c>
      <c r="CI154" s="178">
        <f t="shared" si="112"/>
        <v>0</v>
      </c>
      <c r="CJ154" s="179">
        <f t="shared" si="119"/>
        <v>0</v>
      </c>
      <c r="CK154" s="178">
        <f t="shared" si="113"/>
        <v>0</v>
      </c>
      <c r="CL154" s="179">
        <f t="shared" si="119"/>
        <v>0</v>
      </c>
      <c r="CM154" s="178">
        <f t="shared" si="119"/>
        <v>0</v>
      </c>
      <c r="CN154" s="179">
        <f t="shared" si="119"/>
        <v>0</v>
      </c>
      <c r="CO154" s="178">
        <f t="shared" si="119"/>
        <v>0</v>
      </c>
      <c r="CP154" s="179">
        <f t="shared" si="119"/>
        <v>3929.8080808080808</v>
      </c>
      <c r="CQ154" s="178">
        <f t="shared" si="119"/>
        <v>4518.3942307692305</v>
      </c>
      <c r="CR154" s="177">
        <f t="shared" si="118"/>
        <v>0</v>
      </c>
      <c r="CS154" s="178">
        <f t="shared" si="118"/>
        <v>0</v>
      </c>
      <c r="CT154" s="179">
        <f t="shared" si="118"/>
        <v>0</v>
      </c>
      <c r="CU154" s="178">
        <f t="shared" si="117"/>
        <v>0</v>
      </c>
      <c r="CV154" s="179">
        <f t="shared" si="117"/>
        <v>0</v>
      </c>
      <c r="CW154" s="178">
        <f t="shared" si="117"/>
        <v>0</v>
      </c>
      <c r="CX154" s="179">
        <f t="shared" si="117"/>
        <v>0</v>
      </c>
      <c r="CY154" s="178">
        <f t="shared" si="117"/>
        <v>0</v>
      </c>
      <c r="CZ154" s="179">
        <f t="shared" si="117"/>
        <v>0</v>
      </c>
      <c r="DA154" s="178">
        <f t="shared" si="117"/>
        <v>0</v>
      </c>
      <c r="DB154" s="179">
        <f t="shared" si="117"/>
        <v>35368.272727272728</v>
      </c>
      <c r="DC154" s="178">
        <f t="shared" si="117"/>
        <v>40665.548076923078</v>
      </c>
      <c r="DD154" s="179">
        <f t="shared" si="127"/>
        <v>35368.272727272728</v>
      </c>
      <c r="DE154" s="178">
        <f t="shared" si="127"/>
        <v>40665.548076923078</v>
      </c>
      <c r="DF154" s="177">
        <f t="shared" si="128"/>
        <v>0</v>
      </c>
      <c r="DG154" s="178">
        <f t="shared" si="128"/>
        <v>0</v>
      </c>
      <c r="DH154" s="179">
        <f t="shared" si="129"/>
        <v>0</v>
      </c>
      <c r="DI154" s="178">
        <f t="shared" si="129"/>
        <v>0</v>
      </c>
      <c r="DJ154" s="179">
        <f t="shared" si="130"/>
        <v>0</v>
      </c>
      <c r="DK154" s="178">
        <f t="shared" si="130"/>
        <v>0</v>
      </c>
      <c r="DL154" s="179">
        <f t="shared" si="131"/>
        <v>0</v>
      </c>
      <c r="DM154" s="178">
        <f t="shared" si="131"/>
        <v>0</v>
      </c>
      <c r="DN154" s="179">
        <f t="shared" si="132"/>
        <v>0</v>
      </c>
      <c r="DO154" s="178">
        <f t="shared" si="132"/>
        <v>0</v>
      </c>
      <c r="DP154" s="179">
        <f t="shared" si="133"/>
        <v>99</v>
      </c>
      <c r="DQ154" s="178">
        <f t="shared" si="133"/>
        <v>104</v>
      </c>
      <c r="DR154" s="179">
        <f t="shared" si="134"/>
        <v>99</v>
      </c>
      <c r="DS154" s="178">
        <f t="shared" si="134"/>
        <v>104</v>
      </c>
      <c r="DT154" s="177">
        <f t="shared" si="116"/>
        <v>0</v>
      </c>
      <c r="DU154" s="178">
        <f t="shared" si="116"/>
        <v>0</v>
      </c>
      <c r="DV154" s="179">
        <f t="shared" si="116"/>
        <v>0</v>
      </c>
      <c r="DW154" s="178">
        <f t="shared" si="115"/>
        <v>0</v>
      </c>
      <c r="DX154" s="179">
        <f t="shared" si="115"/>
        <v>0</v>
      </c>
      <c r="DY154" s="178">
        <f t="shared" si="115"/>
        <v>0</v>
      </c>
      <c r="DZ154" s="179">
        <f t="shared" si="115"/>
        <v>0</v>
      </c>
      <c r="EA154" s="178">
        <f t="shared" si="115"/>
        <v>0</v>
      </c>
      <c r="EB154" s="179">
        <f t="shared" si="115"/>
        <v>0</v>
      </c>
      <c r="EC154" s="178">
        <f t="shared" si="115"/>
        <v>0</v>
      </c>
      <c r="ED154" s="179">
        <f t="shared" si="115"/>
        <v>3501459</v>
      </c>
      <c r="EE154" s="178">
        <f t="shared" si="115"/>
        <v>4229217</v>
      </c>
      <c r="EF154" s="179">
        <f t="shared" si="115"/>
        <v>3501459</v>
      </c>
      <c r="EG154" s="178">
        <f t="shared" si="114"/>
        <v>4229217</v>
      </c>
    </row>
    <row r="155" spans="1:137">
      <c r="A155" s="272" t="s">
        <v>225</v>
      </c>
      <c r="B155" s="273" t="s">
        <v>742</v>
      </c>
      <c r="C155" s="274"/>
      <c r="D155" s="275">
        <v>138956</v>
      </c>
      <c r="E155" s="275">
        <v>12</v>
      </c>
      <c r="F155" s="63"/>
      <c r="G155" s="185"/>
      <c r="H155" s="63"/>
      <c r="I155" s="185"/>
      <c r="J155" s="63"/>
      <c r="K155" s="185"/>
      <c r="L155" s="63"/>
      <c r="M155" s="185"/>
      <c r="N155" s="63"/>
      <c r="O155" s="63"/>
      <c r="P155" s="185"/>
      <c r="Q155" s="63"/>
      <c r="R155" s="185"/>
      <c r="S155" s="63"/>
      <c r="T155" s="185"/>
      <c r="U155" s="63"/>
      <c r="V155" s="185"/>
      <c r="W155" s="63"/>
      <c r="X155" s="63"/>
      <c r="Y155" s="185"/>
      <c r="Z155" s="63"/>
      <c r="AA155" s="185"/>
      <c r="AB155" s="63"/>
      <c r="AC155" s="185"/>
      <c r="AD155" s="63"/>
      <c r="AE155" s="185"/>
      <c r="AF155" s="63"/>
      <c r="AG155" s="63"/>
      <c r="AH155" s="185"/>
      <c r="AI155" s="63"/>
      <c r="AJ155" s="185"/>
      <c r="AK155" s="63"/>
      <c r="AL155" s="185"/>
      <c r="AM155" s="63"/>
      <c r="AN155" s="185"/>
      <c r="AO155" s="63"/>
      <c r="AP155" s="63"/>
      <c r="AQ155" s="185"/>
      <c r="AR155" s="63"/>
      <c r="AS155" s="185"/>
      <c r="AT155" s="63"/>
      <c r="AU155" s="185"/>
      <c r="AV155" s="63"/>
      <c r="AW155" s="185"/>
      <c r="AX155" s="63"/>
      <c r="AY155" s="63"/>
      <c r="AZ155" s="185"/>
      <c r="BA155" s="63">
        <v>0</v>
      </c>
      <c r="BB155" s="185"/>
      <c r="BC155" s="63">
        <v>0</v>
      </c>
      <c r="BD155" s="185"/>
      <c r="BE155" s="63">
        <v>0</v>
      </c>
      <c r="BF155" s="185">
        <v>129</v>
      </c>
      <c r="BG155" s="197">
        <v>136</v>
      </c>
      <c r="BH155" s="188"/>
      <c r="BI155" s="63"/>
      <c r="BJ155" s="185"/>
      <c r="BK155" s="63"/>
      <c r="BL155" s="185"/>
      <c r="BM155" s="63"/>
      <c r="BN155" s="185"/>
      <c r="BO155" s="63"/>
      <c r="BP155" s="185"/>
      <c r="BQ155" s="63"/>
      <c r="BR155" s="185">
        <v>7697632</v>
      </c>
      <c r="BS155" s="198">
        <v>8228605</v>
      </c>
      <c r="BT155" s="177">
        <f t="shared" si="121"/>
        <v>0</v>
      </c>
      <c r="BU155" s="178">
        <f t="shared" si="121"/>
        <v>0</v>
      </c>
      <c r="BV155" s="179">
        <f t="shared" si="122"/>
        <v>0</v>
      </c>
      <c r="BW155" s="178">
        <f t="shared" si="122"/>
        <v>0</v>
      </c>
      <c r="BX155" s="179">
        <f t="shared" si="123"/>
        <v>0</v>
      </c>
      <c r="BY155" s="178">
        <f t="shared" si="123"/>
        <v>0</v>
      </c>
      <c r="BZ155" s="179">
        <f t="shared" si="124"/>
        <v>0</v>
      </c>
      <c r="CA155" s="178">
        <f t="shared" si="124"/>
        <v>0</v>
      </c>
      <c r="CB155" s="179">
        <f t="shared" si="125"/>
        <v>0</v>
      </c>
      <c r="CC155" s="178">
        <f t="shared" si="125"/>
        <v>0</v>
      </c>
      <c r="CD155" s="179">
        <f t="shared" si="126"/>
        <v>1548</v>
      </c>
      <c r="CE155" s="178">
        <f t="shared" si="126"/>
        <v>1632</v>
      </c>
      <c r="CF155" s="177">
        <f t="shared" si="120"/>
        <v>0</v>
      </c>
      <c r="CG155" s="178">
        <f t="shared" si="111"/>
        <v>0</v>
      </c>
      <c r="CH155" s="179">
        <f t="shared" si="120"/>
        <v>0</v>
      </c>
      <c r="CI155" s="178">
        <f t="shared" si="112"/>
        <v>0</v>
      </c>
      <c r="CJ155" s="179">
        <f t="shared" si="119"/>
        <v>0</v>
      </c>
      <c r="CK155" s="178">
        <f t="shared" si="113"/>
        <v>0</v>
      </c>
      <c r="CL155" s="179">
        <f t="shared" si="119"/>
        <v>0</v>
      </c>
      <c r="CM155" s="178">
        <f t="shared" si="119"/>
        <v>0</v>
      </c>
      <c r="CN155" s="179">
        <f t="shared" si="119"/>
        <v>0</v>
      </c>
      <c r="CO155" s="178">
        <f t="shared" si="119"/>
        <v>0</v>
      </c>
      <c r="CP155" s="179">
        <f t="shared" si="119"/>
        <v>4972.6304909560722</v>
      </c>
      <c r="CQ155" s="178">
        <f t="shared" si="119"/>
        <v>5042.0373774509808</v>
      </c>
      <c r="CR155" s="177">
        <f t="shared" si="118"/>
        <v>0</v>
      </c>
      <c r="CS155" s="178">
        <f t="shared" si="118"/>
        <v>0</v>
      </c>
      <c r="CT155" s="179">
        <f t="shared" si="118"/>
        <v>0</v>
      </c>
      <c r="CU155" s="178">
        <f t="shared" si="117"/>
        <v>0</v>
      </c>
      <c r="CV155" s="179">
        <f t="shared" si="117"/>
        <v>0</v>
      </c>
      <c r="CW155" s="178">
        <f t="shared" si="117"/>
        <v>0</v>
      </c>
      <c r="CX155" s="179">
        <f t="shared" si="117"/>
        <v>0</v>
      </c>
      <c r="CY155" s="178">
        <f t="shared" si="117"/>
        <v>0</v>
      </c>
      <c r="CZ155" s="179">
        <f t="shared" si="117"/>
        <v>0</v>
      </c>
      <c r="DA155" s="178">
        <f t="shared" si="117"/>
        <v>0</v>
      </c>
      <c r="DB155" s="179">
        <f t="shared" si="117"/>
        <v>44753.674418604649</v>
      </c>
      <c r="DC155" s="178">
        <f t="shared" si="117"/>
        <v>45378.336397058825</v>
      </c>
      <c r="DD155" s="179">
        <f t="shared" si="127"/>
        <v>44753.674418604649</v>
      </c>
      <c r="DE155" s="178">
        <f t="shared" si="127"/>
        <v>45378.336397058825</v>
      </c>
      <c r="DF155" s="177">
        <f t="shared" si="128"/>
        <v>0</v>
      </c>
      <c r="DG155" s="178">
        <f t="shared" si="128"/>
        <v>0</v>
      </c>
      <c r="DH155" s="179">
        <f t="shared" si="129"/>
        <v>0</v>
      </c>
      <c r="DI155" s="178">
        <f t="shared" si="129"/>
        <v>0</v>
      </c>
      <c r="DJ155" s="179">
        <f t="shared" si="130"/>
        <v>0</v>
      </c>
      <c r="DK155" s="178">
        <f t="shared" si="130"/>
        <v>0</v>
      </c>
      <c r="DL155" s="179">
        <f t="shared" si="131"/>
        <v>0</v>
      </c>
      <c r="DM155" s="178">
        <f t="shared" si="131"/>
        <v>0</v>
      </c>
      <c r="DN155" s="179">
        <f t="shared" si="132"/>
        <v>0</v>
      </c>
      <c r="DO155" s="178">
        <f t="shared" si="132"/>
        <v>0</v>
      </c>
      <c r="DP155" s="179">
        <f t="shared" si="133"/>
        <v>129</v>
      </c>
      <c r="DQ155" s="178">
        <f t="shared" si="133"/>
        <v>136</v>
      </c>
      <c r="DR155" s="179">
        <f t="shared" si="134"/>
        <v>129</v>
      </c>
      <c r="DS155" s="178">
        <f t="shared" si="134"/>
        <v>136</v>
      </c>
      <c r="DT155" s="177">
        <f t="shared" si="116"/>
        <v>0</v>
      </c>
      <c r="DU155" s="178">
        <f t="shared" si="116"/>
        <v>0</v>
      </c>
      <c r="DV155" s="179">
        <f t="shared" si="116"/>
        <v>0</v>
      </c>
      <c r="DW155" s="178">
        <f t="shared" si="115"/>
        <v>0</v>
      </c>
      <c r="DX155" s="179">
        <f t="shared" si="115"/>
        <v>0</v>
      </c>
      <c r="DY155" s="178">
        <f t="shared" si="115"/>
        <v>0</v>
      </c>
      <c r="DZ155" s="179">
        <f t="shared" si="115"/>
        <v>0</v>
      </c>
      <c r="EA155" s="178">
        <f t="shared" si="115"/>
        <v>0</v>
      </c>
      <c r="EB155" s="179">
        <f t="shared" si="115"/>
        <v>0</v>
      </c>
      <c r="EC155" s="178">
        <f t="shared" si="115"/>
        <v>0</v>
      </c>
      <c r="ED155" s="179">
        <f t="shared" si="115"/>
        <v>5773224</v>
      </c>
      <c r="EE155" s="178">
        <f t="shared" si="115"/>
        <v>6171453.75</v>
      </c>
      <c r="EF155" s="179">
        <f t="shared" si="115"/>
        <v>5773224</v>
      </c>
      <c r="EG155" s="178">
        <f t="shared" si="114"/>
        <v>6171453.75</v>
      </c>
    </row>
    <row r="156" spans="1:137">
      <c r="A156" s="272" t="s">
        <v>225</v>
      </c>
      <c r="B156" s="273" t="s">
        <v>743</v>
      </c>
      <c r="C156" s="274"/>
      <c r="D156" s="275">
        <v>483045</v>
      </c>
      <c r="E156" s="275">
        <v>12</v>
      </c>
      <c r="F156" s="63"/>
      <c r="G156" s="185"/>
      <c r="H156" s="63"/>
      <c r="I156" s="185"/>
      <c r="J156" s="63"/>
      <c r="K156" s="185"/>
      <c r="L156" s="63"/>
      <c r="M156" s="185"/>
      <c r="N156" s="63"/>
      <c r="O156" s="63"/>
      <c r="P156" s="185"/>
      <c r="Q156" s="63"/>
      <c r="R156" s="185"/>
      <c r="S156" s="63"/>
      <c r="T156" s="185"/>
      <c r="U156" s="63"/>
      <c r="V156" s="185"/>
      <c r="W156" s="63"/>
      <c r="X156" s="63"/>
      <c r="Y156" s="185"/>
      <c r="Z156" s="63"/>
      <c r="AA156" s="185"/>
      <c r="AB156" s="63"/>
      <c r="AC156" s="185"/>
      <c r="AD156" s="63"/>
      <c r="AE156" s="185"/>
      <c r="AF156" s="63"/>
      <c r="AG156" s="63"/>
      <c r="AH156" s="185"/>
      <c r="AI156" s="63"/>
      <c r="AJ156" s="185"/>
      <c r="AK156" s="63"/>
      <c r="AL156" s="185"/>
      <c r="AM156" s="63"/>
      <c r="AN156" s="185"/>
      <c r="AO156" s="63"/>
      <c r="AP156" s="63"/>
      <c r="AQ156" s="185"/>
      <c r="AR156" s="63"/>
      <c r="AS156" s="185"/>
      <c r="AT156" s="63"/>
      <c r="AU156" s="185"/>
      <c r="AV156" s="63"/>
      <c r="AW156" s="185"/>
      <c r="AX156" s="63"/>
      <c r="AY156" s="63"/>
      <c r="AZ156" s="185"/>
      <c r="BA156" s="63">
        <v>0</v>
      </c>
      <c r="BB156" s="185">
        <v>1</v>
      </c>
      <c r="BC156" s="191">
        <v>2</v>
      </c>
      <c r="BD156" s="185"/>
      <c r="BE156" s="63">
        <v>0</v>
      </c>
      <c r="BF156" s="185">
        <v>231</v>
      </c>
      <c r="BG156" s="197">
        <v>209</v>
      </c>
      <c r="BH156" s="188"/>
      <c r="BI156" s="63"/>
      <c r="BJ156" s="185"/>
      <c r="BK156" s="63"/>
      <c r="BL156" s="185"/>
      <c r="BM156" s="63"/>
      <c r="BN156" s="185"/>
      <c r="BO156" s="63"/>
      <c r="BP156" s="185"/>
      <c r="BQ156" s="63"/>
      <c r="BR156" s="185">
        <v>11080729</v>
      </c>
      <c r="BS156" s="198">
        <v>10435800</v>
      </c>
      <c r="BT156" s="177">
        <f t="shared" si="121"/>
        <v>0</v>
      </c>
      <c r="BU156" s="178">
        <f t="shared" si="121"/>
        <v>0</v>
      </c>
      <c r="BV156" s="179">
        <f t="shared" si="122"/>
        <v>0</v>
      </c>
      <c r="BW156" s="178">
        <f t="shared" si="122"/>
        <v>0</v>
      </c>
      <c r="BX156" s="179">
        <f t="shared" si="123"/>
        <v>0</v>
      </c>
      <c r="BY156" s="178">
        <f t="shared" si="123"/>
        <v>0</v>
      </c>
      <c r="BZ156" s="179">
        <f t="shared" si="124"/>
        <v>0</v>
      </c>
      <c r="CA156" s="178">
        <f t="shared" si="124"/>
        <v>0</v>
      </c>
      <c r="CB156" s="179">
        <f t="shared" si="125"/>
        <v>0</v>
      </c>
      <c r="CC156" s="178">
        <f t="shared" si="125"/>
        <v>0</v>
      </c>
      <c r="CD156" s="179">
        <f t="shared" si="126"/>
        <v>2782</v>
      </c>
      <c r="CE156" s="178">
        <f t="shared" si="126"/>
        <v>2528</v>
      </c>
      <c r="CF156" s="177">
        <f t="shared" si="120"/>
        <v>0</v>
      </c>
      <c r="CG156" s="178">
        <f t="shared" si="111"/>
        <v>0</v>
      </c>
      <c r="CH156" s="179">
        <f t="shared" si="120"/>
        <v>0</v>
      </c>
      <c r="CI156" s="178">
        <f t="shared" si="112"/>
        <v>0</v>
      </c>
      <c r="CJ156" s="179">
        <f t="shared" si="119"/>
        <v>0</v>
      </c>
      <c r="CK156" s="178">
        <f t="shared" si="113"/>
        <v>0</v>
      </c>
      <c r="CL156" s="179">
        <f t="shared" si="119"/>
        <v>0</v>
      </c>
      <c r="CM156" s="178">
        <f t="shared" si="119"/>
        <v>0</v>
      </c>
      <c r="CN156" s="179">
        <f t="shared" si="119"/>
        <v>0</v>
      </c>
      <c r="CO156" s="178">
        <f t="shared" si="119"/>
        <v>0</v>
      </c>
      <c r="CP156" s="179">
        <f t="shared" si="119"/>
        <v>3983.0082674335013</v>
      </c>
      <c r="CQ156" s="178">
        <f t="shared" si="119"/>
        <v>4128.085443037975</v>
      </c>
      <c r="CR156" s="177">
        <f t="shared" si="118"/>
        <v>0</v>
      </c>
      <c r="CS156" s="178">
        <f t="shared" si="118"/>
        <v>0</v>
      </c>
      <c r="CT156" s="179">
        <f t="shared" si="118"/>
        <v>0</v>
      </c>
      <c r="CU156" s="178">
        <f t="shared" si="117"/>
        <v>0</v>
      </c>
      <c r="CV156" s="179">
        <f t="shared" si="117"/>
        <v>0</v>
      </c>
      <c r="CW156" s="178">
        <f t="shared" si="117"/>
        <v>0</v>
      </c>
      <c r="CX156" s="179">
        <f t="shared" si="117"/>
        <v>0</v>
      </c>
      <c r="CY156" s="178">
        <f t="shared" si="117"/>
        <v>0</v>
      </c>
      <c r="CZ156" s="179">
        <f t="shared" si="117"/>
        <v>0</v>
      </c>
      <c r="DA156" s="178">
        <f t="shared" si="117"/>
        <v>0</v>
      </c>
      <c r="DB156" s="179">
        <f t="shared" si="117"/>
        <v>35847.074406901513</v>
      </c>
      <c r="DC156" s="178">
        <f t="shared" si="117"/>
        <v>37152.768987341777</v>
      </c>
      <c r="DD156" s="179">
        <f t="shared" si="127"/>
        <v>35847.074406901513</v>
      </c>
      <c r="DE156" s="178">
        <f t="shared" si="127"/>
        <v>37152.768987341777</v>
      </c>
      <c r="DF156" s="177">
        <f t="shared" si="128"/>
        <v>0</v>
      </c>
      <c r="DG156" s="178">
        <f t="shared" si="128"/>
        <v>0</v>
      </c>
      <c r="DH156" s="179">
        <f t="shared" si="129"/>
        <v>0</v>
      </c>
      <c r="DI156" s="178">
        <f t="shared" si="129"/>
        <v>0</v>
      </c>
      <c r="DJ156" s="179">
        <f t="shared" si="130"/>
        <v>0</v>
      </c>
      <c r="DK156" s="178">
        <f t="shared" si="130"/>
        <v>0</v>
      </c>
      <c r="DL156" s="179">
        <f t="shared" si="131"/>
        <v>0</v>
      </c>
      <c r="DM156" s="178">
        <f t="shared" si="131"/>
        <v>0</v>
      </c>
      <c r="DN156" s="179">
        <f t="shared" si="132"/>
        <v>0</v>
      </c>
      <c r="DO156" s="178">
        <f t="shared" si="132"/>
        <v>0</v>
      </c>
      <c r="DP156" s="179">
        <f t="shared" si="133"/>
        <v>232</v>
      </c>
      <c r="DQ156" s="178">
        <f t="shared" si="133"/>
        <v>211</v>
      </c>
      <c r="DR156" s="179">
        <f t="shared" si="134"/>
        <v>232</v>
      </c>
      <c r="DS156" s="178">
        <f t="shared" si="134"/>
        <v>211</v>
      </c>
      <c r="DT156" s="177">
        <f t="shared" si="116"/>
        <v>0</v>
      </c>
      <c r="DU156" s="178">
        <f t="shared" si="116"/>
        <v>0</v>
      </c>
      <c r="DV156" s="179">
        <f t="shared" si="116"/>
        <v>0</v>
      </c>
      <c r="DW156" s="178">
        <f t="shared" si="115"/>
        <v>0</v>
      </c>
      <c r="DX156" s="179">
        <f t="shared" si="115"/>
        <v>0</v>
      </c>
      <c r="DY156" s="178">
        <f t="shared" si="115"/>
        <v>0</v>
      </c>
      <c r="DZ156" s="179">
        <f t="shared" si="115"/>
        <v>0</v>
      </c>
      <c r="EA156" s="178">
        <f t="shared" si="115"/>
        <v>0</v>
      </c>
      <c r="EB156" s="179">
        <f t="shared" si="115"/>
        <v>0</v>
      </c>
      <c r="EC156" s="178">
        <f t="shared" si="115"/>
        <v>0</v>
      </c>
      <c r="ED156" s="179">
        <f t="shared" si="115"/>
        <v>8316521.2624011505</v>
      </c>
      <c r="EE156" s="178">
        <f t="shared" si="115"/>
        <v>7839234.2563291145</v>
      </c>
      <c r="EF156" s="179">
        <f t="shared" si="115"/>
        <v>8316521.2624011505</v>
      </c>
      <c r="EG156" s="178">
        <f t="shared" si="114"/>
        <v>7839234.2563291145</v>
      </c>
    </row>
    <row r="157" spans="1:137">
      <c r="A157" s="272" t="s">
        <v>225</v>
      </c>
      <c r="B157" s="273" t="s">
        <v>744</v>
      </c>
      <c r="C157" s="274"/>
      <c r="D157" s="275">
        <v>140331</v>
      </c>
      <c r="E157" s="275">
        <v>12</v>
      </c>
      <c r="F157" s="63"/>
      <c r="G157" s="185"/>
      <c r="H157" s="63"/>
      <c r="I157" s="185"/>
      <c r="J157" s="63"/>
      <c r="K157" s="185"/>
      <c r="L157" s="63"/>
      <c r="M157" s="185"/>
      <c r="N157" s="63"/>
      <c r="O157" s="63"/>
      <c r="P157" s="185"/>
      <c r="Q157" s="63"/>
      <c r="R157" s="185"/>
      <c r="S157" s="63"/>
      <c r="T157" s="185"/>
      <c r="U157" s="63"/>
      <c r="V157" s="185"/>
      <c r="W157" s="63"/>
      <c r="X157" s="63"/>
      <c r="Y157" s="185"/>
      <c r="Z157" s="63"/>
      <c r="AA157" s="185"/>
      <c r="AB157" s="63"/>
      <c r="AC157" s="185"/>
      <c r="AD157" s="63"/>
      <c r="AE157" s="185"/>
      <c r="AF157" s="63"/>
      <c r="AG157" s="63"/>
      <c r="AH157" s="185"/>
      <c r="AI157" s="63"/>
      <c r="AJ157" s="185"/>
      <c r="AK157" s="63"/>
      <c r="AL157" s="185"/>
      <c r="AM157" s="63"/>
      <c r="AN157" s="185"/>
      <c r="AO157" s="63"/>
      <c r="AP157" s="63"/>
      <c r="AQ157" s="185"/>
      <c r="AR157" s="63"/>
      <c r="AS157" s="185"/>
      <c r="AT157" s="63"/>
      <c r="AU157" s="185"/>
      <c r="AV157" s="63"/>
      <c r="AW157" s="185"/>
      <c r="AX157" s="63"/>
      <c r="AY157" s="63"/>
      <c r="AZ157" s="185"/>
      <c r="BA157" s="63">
        <v>0</v>
      </c>
      <c r="BB157" s="185"/>
      <c r="BC157" s="191">
        <v>8</v>
      </c>
      <c r="BD157" s="185"/>
      <c r="BE157" s="63">
        <v>0</v>
      </c>
      <c r="BF157" s="185">
        <v>169</v>
      </c>
      <c r="BG157" s="62">
        <v>166</v>
      </c>
      <c r="BH157" s="188"/>
      <c r="BI157" s="63"/>
      <c r="BJ157" s="185"/>
      <c r="BK157" s="63"/>
      <c r="BL157" s="185"/>
      <c r="BM157" s="63"/>
      <c r="BN157" s="185"/>
      <c r="BO157" s="63"/>
      <c r="BP157" s="185"/>
      <c r="BQ157" s="63"/>
      <c r="BR157" s="185">
        <v>9396257</v>
      </c>
      <c r="BS157" s="61">
        <v>9713198</v>
      </c>
      <c r="BT157" s="177">
        <f t="shared" si="121"/>
        <v>0</v>
      </c>
      <c r="BU157" s="178">
        <f t="shared" si="121"/>
        <v>0</v>
      </c>
      <c r="BV157" s="179">
        <f t="shared" si="122"/>
        <v>0</v>
      </c>
      <c r="BW157" s="178">
        <f t="shared" si="122"/>
        <v>0</v>
      </c>
      <c r="BX157" s="179">
        <f t="shared" si="123"/>
        <v>0</v>
      </c>
      <c r="BY157" s="178">
        <f t="shared" si="123"/>
        <v>0</v>
      </c>
      <c r="BZ157" s="179">
        <f t="shared" si="124"/>
        <v>0</v>
      </c>
      <c r="CA157" s="178">
        <f t="shared" si="124"/>
        <v>0</v>
      </c>
      <c r="CB157" s="179">
        <f t="shared" si="125"/>
        <v>0</v>
      </c>
      <c r="CC157" s="178">
        <f t="shared" si="125"/>
        <v>0</v>
      </c>
      <c r="CD157" s="179">
        <f t="shared" si="126"/>
        <v>2028</v>
      </c>
      <c r="CE157" s="178">
        <f t="shared" si="126"/>
        <v>2072</v>
      </c>
      <c r="CF157" s="177">
        <f t="shared" si="120"/>
        <v>0</v>
      </c>
      <c r="CG157" s="178">
        <f t="shared" si="111"/>
        <v>0</v>
      </c>
      <c r="CH157" s="179">
        <f t="shared" si="120"/>
        <v>0</v>
      </c>
      <c r="CI157" s="178">
        <f t="shared" si="112"/>
        <v>0</v>
      </c>
      <c r="CJ157" s="179">
        <f t="shared" si="119"/>
        <v>0</v>
      </c>
      <c r="CK157" s="178">
        <f t="shared" si="113"/>
        <v>0</v>
      </c>
      <c r="CL157" s="179">
        <f t="shared" si="119"/>
        <v>0</v>
      </c>
      <c r="CM157" s="178">
        <f t="shared" si="119"/>
        <v>0</v>
      </c>
      <c r="CN157" s="179">
        <f t="shared" si="119"/>
        <v>0</v>
      </c>
      <c r="CO157" s="178">
        <f t="shared" si="119"/>
        <v>0</v>
      </c>
      <c r="CP157" s="179">
        <f t="shared" si="119"/>
        <v>4633.2628205128203</v>
      </c>
      <c r="CQ157" s="178">
        <f t="shared" si="119"/>
        <v>4687.8368725868722</v>
      </c>
      <c r="CR157" s="177">
        <f t="shared" si="118"/>
        <v>0</v>
      </c>
      <c r="CS157" s="178">
        <f t="shared" si="118"/>
        <v>0</v>
      </c>
      <c r="CT157" s="179">
        <f t="shared" si="118"/>
        <v>0</v>
      </c>
      <c r="CU157" s="178">
        <f t="shared" si="117"/>
        <v>0</v>
      </c>
      <c r="CV157" s="179">
        <f t="shared" si="117"/>
        <v>0</v>
      </c>
      <c r="CW157" s="178">
        <f t="shared" si="117"/>
        <v>0</v>
      </c>
      <c r="CX157" s="179">
        <f t="shared" si="117"/>
        <v>0</v>
      </c>
      <c r="CY157" s="178">
        <f t="shared" si="117"/>
        <v>0</v>
      </c>
      <c r="CZ157" s="179">
        <f t="shared" si="117"/>
        <v>0</v>
      </c>
      <c r="DA157" s="178">
        <f t="shared" si="117"/>
        <v>0</v>
      </c>
      <c r="DB157" s="179">
        <f t="shared" si="117"/>
        <v>41699.365384615383</v>
      </c>
      <c r="DC157" s="178">
        <f t="shared" si="117"/>
        <v>42190.531853281849</v>
      </c>
      <c r="DD157" s="179">
        <f t="shared" si="127"/>
        <v>41699.365384615383</v>
      </c>
      <c r="DE157" s="178">
        <f t="shared" si="127"/>
        <v>42190.531853281849</v>
      </c>
      <c r="DF157" s="177">
        <f t="shared" si="128"/>
        <v>0</v>
      </c>
      <c r="DG157" s="178">
        <f t="shared" si="128"/>
        <v>0</v>
      </c>
      <c r="DH157" s="179">
        <f t="shared" si="129"/>
        <v>0</v>
      </c>
      <c r="DI157" s="178">
        <f t="shared" si="129"/>
        <v>0</v>
      </c>
      <c r="DJ157" s="179">
        <f t="shared" si="130"/>
        <v>0</v>
      </c>
      <c r="DK157" s="178">
        <f t="shared" si="130"/>
        <v>0</v>
      </c>
      <c r="DL157" s="179">
        <f t="shared" si="131"/>
        <v>0</v>
      </c>
      <c r="DM157" s="178">
        <f t="shared" si="131"/>
        <v>0</v>
      </c>
      <c r="DN157" s="179">
        <f t="shared" si="132"/>
        <v>0</v>
      </c>
      <c r="DO157" s="178">
        <f t="shared" si="132"/>
        <v>0</v>
      </c>
      <c r="DP157" s="179">
        <f t="shared" si="133"/>
        <v>169</v>
      </c>
      <c r="DQ157" s="178">
        <f t="shared" si="133"/>
        <v>174</v>
      </c>
      <c r="DR157" s="179">
        <f t="shared" si="134"/>
        <v>169</v>
      </c>
      <c r="DS157" s="178">
        <f t="shared" si="134"/>
        <v>174</v>
      </c>
      <c r="DT157" s="177">
        <f t="shared" si="116"/>
        <v>0</v>
      </c>
      <c r="DU157" s="178">
        <f t="shared" si="116"/>
        <v>0</v>
      </c>
      <c r="DV157" s="179">
        <f t="shared" si="116"/>
        <v>0</v>
      </c>
      <c r="DW157" s="178">
        <f t="shared" si="115"/>
        <v>0</v>
      </c>
      <c r="DX157" s="179">
        <f t="shared" si="115"/>
        <v>0</v>
      </c>
      <c r="DY157" s="178">
        <f t="shared" si="115"/>
        <v>0</v>
      </c>
      <c r="DZ157" s="179">
        <f t="shared" si="115"/>
        <v>0</v>
      </c>
      <c r="EA157" s="178">
        <f t="shared" si="115"/>
        <v>0</v>
      </c>
      <c r="EB157" s="179">
        <f t="shared" si="115"/>
        <v>0</v>
      </c>
      <c r="EC157" s="178">
        <f t="shared" si="115"/>
        <v>0</v>
      </c>
      <c r="ED157" s="179">
        <f t="shared" si="115"/>
        <v>7047192.75</v>
      </c>
      <c r="EE157" s="178">
        <f t="shared" si="115"/>
        <v>7341152.5424710419</v>
      </c>
      <c r="EF157" s="179">
        <f t="shared" si="115"/>
        <v>7047192.75</v>
      </c>
      <c r="EG157" s="178">
        <f t="shared" si="114"/>
        <v>7341152.5424710419</v>
      </c>
    </row>
    <row r="158" spans="1:137">
      <c r="A158" s="272" t="s">
        <v>225</v>
      </c>
      <c r="B158" s="276" t="s">
        <v>745</v>
      </c>
      <c r="C158" s="274"/>
      <c r="D158" s="277">
        <v>485458</v>
      </c>
      <c r="E158" s="275">
        <v>12</v>
      </c>
      <c r="F158" s="63"/>
      <c r="G158" s="185"/>
      <c r="H158" s="63"/>
      <c r="I158" s="185"/>
      <c r="J158" s="63"/>
      <c r="K158" s="185"/>
      <c r="L158" s="63"/>
      <c r="M158" s="185"/>
      <c r="N158" s="63"/>
      <c r="O158" s="63"/>
      <c r="P158" s="185"/>
      <c r="Q158" s="63"/>
      <c r="R158" s="185"/>
      <c r="S158" s="63"/>
      <c r="T158" s="185"/>
      <c r="U158" s="63"/>
      <c r="V158" s="185"/>
      <c r="W158" s="63"/>
      <c r="X158" s="63"/>
      <c r="Y158" s="185"/>
      <c r="Z158" s="63"/>
      <c r="AA158" s="185"/>
      <c r="AB158" s="63"/>
      <c r="AC158" s="185"/>
      <c r="AD158" s="63"/>
      <c r="AE158" s="185"/>
      <c r="AF158" s="63"/>
      <c r="AG158" s="63"/>
      <c r="AH158" s="185"/>
      <c r="AI158" s="63"/>
      <c r="AJ158" s="185"/>
      <c r="AK158" s="63"/>
      <c r="AL158" s="185"/>
      <c r="AM158" s="63"/>
      <c r="AN158" s="185"/>
      <c r="AO158" s="63"/>
      <c r="AP158" s="63"/>
      <c r="AQ158" s="185"/>
      <c r="AR158" s="63"/>
      <c r="AS158" s="185"/>
      <c r="AT158" s="63"/>
      <c r="AU158" s="185"/>
      <c r="AV158" s="63"/>
      <c r="AW158" s="185"/>
      <c r="AX158" s="63"/>
      <c r="AY158" s="63"/>
      <c r="AZ158" s="185"/>
      <c r="BA158" s="63">
        <v>0</v>
      </c>
      <c r="BB158" s="185">
        <v>3</v>
      </c>
      <c r="BC158" s="63">
        <v>3</v>
      </c>
      <c r="BD158" s="185"/>
      <c r="BE158" s="63">
        <v>0</v>
      </c>
      <c r="BF158" s="185">
        <v>84</v>
      </c>
      <c r="BG158" s="197">
        <v>91</v>
      </c>
      <c r="BH158" s="188"/>
      <c r="BI158" s="63"/>
      <c r="BJ158" s="185"/>
      <c r="BK158" s="63"/>
      <c r="BL158" s="185"/>
      <c r="BM158" s="63"/>
      <c r="BN158" s="185"/>
      <c r="BO158" s="63"/>
      <c r="BP158" s="185"/>
      <c r="BQ158" s="63"/>
      <c r="BR158" s="185">
        <v>4166835</v>
      </c>
      <c r="BS158" s="198">
        <v>4410558</v>
      </c>
      <c r="BT158" s="177">
        <f t="shared" si="121"/>
        <v>0</v>
      </c>
      <c r="BU158" s="178">
        <f t="shared" si="121"/>
        <v>0</v>
      </c>
      <c r="BV158" s="179">
        <f t="shared" si="122"/>
        <v>0</v>
      </c>
      <c r="BW158" s="178">
        <f t="shared" si="122"/>
        <v>0</v>
      </c>
      <c r="BX158" s="179">
        <f t="shared" si="123"/>
        <v>0</v>
      </c>
      <c r="BY158" s="178">
        <f t="shared" si="123"/>
        <v>0</v>
      </c>
      <c r="BZ158" s="179">
        <f t="shared" si="124"/>
        <v>0</v>
      </c>
      <c r="CA158" s="178">
        <f t="shared" si="124"/>
        <v>0</v>
      </c>
      <c r="CB158" s="179">
        <f t="shared" si="125"/>
        <v>0</v>
      </c>
      <c r="CC158" s="178">
        <f t="shared" si="125"/>
        <v>0</v>
      </c>
      <c r="CD158" s="179">
        <f t="shared" si="126"/>
        <v>1038</v>
      </c>
      <c r="CE158" s="178">
        <f t="shared" si="126"/>
        <v>1122</v>
      </c>
      <c r="CF158" s="177">
        <f t="shared" si="120"/>
        <v>0</v>
      </c>
      <c r="CG158" s="178">
        <f t="shared" si="111"/>
        <v>0</v>
      </c>
      <c r="CH158" s="179">
        <f t="shared" si="120"/>
        <v>0</v>
      </c>
      <c r="CI158" s="178">
        <f t="shared" si="112"/>
        <v>0</v>
      </c>
      <c r="CJ158" s="179">
        <f t="shared" si="119"/>
        <v>0</v>
      </c>
      <c r="CK158" s="178">
        <f t="shared" si="113"/>
        <v>0</v>
      </c>
      <c r="CL158" s="179">
        <f t="shared" si="119"/>
        <v>0</v>
      </c>
      <c r="CM158" s="178">
        <f t="shared" si="119"/>
        <v>0</v>
      </c>
      <c r="CN158" s="179">
        <f t="shared" si="119"/>
        <v>0</v>
      </c>
      <c r="CO158" s="178">
        <f t="shared" si="119"/>
        <v>0</v>
      </c>
      <c r="CP158" s="179">
        <f t="shared" si="119"/>
        <v>4014.2919075144509</v>
      </c>
      <c r="CQ158" s="178">
        <f t="shared" si="119"/>
        <v>3930.9786096256685</v>
      </c>
      <c r="CR158" s="177">
        <f t="shared" si="118"/>
        <v>0</v>
      </c>
      <c r="CS158" s="178">
        <f t="shared" si="118"/>
        <v>0</v>
      </c>
      <c r="CT158" s="179">
        <f t="shared" si="118"/>
        <v>0</v>
      </c>
      <c r="CU158" s="178">
        <f t="shared" si="117"/>
        <v>0</v>
      </c>
      <c r="CV158" s="179">
        <f t="shared" si="117"/>
        <v>0</v>
      </c>
      <c r="CW158" s="178">
        <f t="shared" si="117"/>
        <v>0</v>
      </c>
      <c r="CX158" s="179">
        <f t="shared" si="117"/>
        <v>0</v>
      </c>
      <c r="CY158" s="178">
        <f t="shared" si="117"/>
        <v>0</v>
      </c>
      <c r="CZ158" s="179">
        <f t="shared" si="117"/>
        <v>0</v>
      </c>
      <c r="DA158" s="178">
        <f t="shared" si="117"/>
        <v>0</v>
      </c>
      <c r="DB158" s="179">
        <f t="shared" si="117"/>
        <v>36128.62716763006</v>
      </c>
      <c r="DC158" s="178">
        <f t="shared" si="117"/>
        <v>35378.80748663102</v>
      </c>
      <c r="DD158" s="179">
        <f t="shared" si="127"/>
        <v>36128.62716763006</v>
      </c>
      <c r="DE158" s="178">
        <f t="shared" si="127"/>
        <v>35378.80748663102</v>
      </c>
      <c r="DF158" s="177">
        <f t="shared" si="128"/>
        <v>0</v>
      </c>
      <c r="DG158" s="178">
        <f t="shared" si="128"/>
        <v>0</v>
      </c>
      <c r="DH158" s="179">
        <f t="shared" si="129"/>
        <v>0</v>
      </c>
      <c r="DI158" s="178">
        <f t="shared" si="129"/>
        <v>0</v>
      </c>
      <c r="DJ158" s="179">
        <f t="shared" si="130"/>
        <v>0</v>
      </c>
      <c r="DK158" s="178">
        <f t="shared" si="130"/>
        <v>0</v>
      </c>
      <c r="DL158" s="179">
        <f t="shared" si="131"/>
        <v>0</v>
      </c>
      <c r="DM158" s="178">
        <f t="shared" si="131"/>
        <v>0</v>
      </c>
      <c r="DN158" s="179">
        <f t="shared" si="132"/>
        <v>0</v>
      </c>
      <c r="DO158" s="178">
        <f t="shared" si="132"/>
        <v>0</v>
      </c>
      <c r="DP158" s="179">
        <f t="shared" si="133"/>
        <v>87</v>
      </c>
      <c r="DQ158" s="178">
        <f t="shared" si="133"/>
        <v>94</v>
      </c>
      <c r="DR158" s="179">
        <f t="shared" si="134"/>
        <v>87</v>
      </c>
      <c r="DS158" s="178">
        <f t="shared" si="134"/>
        <v>94</v>
      </c>
      <c r="DT158" s="177">
        <f t="shared" si="116"/>
        <v>0</v>
      </c>
      <c r="DU158" s="178">
        <f t="shared" si="116"/>
        <v>0</v>
      </c>
      <c r="DV158" s="179">
        <f t="shared" si="116"/>
        <v>0</v>
      </c>
      <c r="DW158" s="178">
        <f t="shared" si="115"/>
        <v>0</v>
      </c>
      <c r="DX158" s="179">
        <f t="shared" si="115"/>
        <v>0</v>
      </c>
      <c r="DY158" s="178">
        <f t="shared" si="115"/>
        <v>0</v>
      </c>
      <c r="DZ158" s="179">
        <f t="shared" si="115"/>
        <v>0</v>
      </c>
      <c r="EA158" s="178">
        <f t="shared" si="115"/>
        <v>0</v>
      </c>
      <c r="EB158" s="179">
        <f t="shared" si="115"/>
        <v>0</v>
      </c>
      <c r="EC158" s="178">
        <f t="shared" si="115"/>
        <v>0</v>
      </c>
      <c r="ED158" s="179">
        <f t="shared" si="115"/>
        <v>3143190.5635838155</v>
      </c>
      <c r="EE158" s="178">
        <f t="shared" si="115"/>
        <v>3325607.903743316</v>
      </c>
      <c r="EF158" s="179">
        <f t="shared" si="115"/>
        <v>3143190.5635838155</v>
      </c>
      <c r="EG158" s="178">
        <f t="shared" si="114"/>
        <v>3325607.903743316</v>
      </c>
    </row>
    <row r="159" spans="1:137">
      <c r="A159" s="272" t="s">
        <v>225</v>
      </c>
      <c r="B159" s="278" t="s">
        <v>746</v>
      </c>
      <c r="C159" s="279"/>
      <c r="D159" s="275">
        <v>139357</v>
      </c>
      <c r="E159" s="275">
        <v>12</v>
      </c>
      <c r="F159" s="63"/>
      <c r="G159" s="185"/>
      <c r="H159" s="63"/>
      <c r="I159" s="185"/>
      <c r="J159" s="63"/>
      <c r="K159" s="185"/>
      <c r="L159" s="63"/>
      <c r="M159" s="185"/>
      <c r="N159" s="63"/>
      <c r="O159" s="63"/>
      <c r="P159" s="185"/>
      <c r="Q159" s="63"/>
      <c r="R159" s="185"/>
      <c r="S159" s="63"/>
      <c r="T159" s="185"/>
      <c r="U159" s="63"/>
      <c r="V159" s="185"/>
      <c r="W159" s="63"/>
      <c r="X159" s="63"/>
      <c r="Y159" s="185"/>
      <c r="Z159" s="63"/>
      <c r="AA159" s="185"/>
      <c r="AB159" s="63"/>
      <c r="AC159" s="185"/>
      <c r="AD159" s="63"/>
      <c r="AE159" s="185"/>
      <c r="AF159" s="63"/>
      <c r="AG159" s="63"/>
      <c r="AH159" s="185"/>
      <c r="AI159" s="63"/>
      <c r="AJ159" s="185"/>
      <c r="AK159" s="63"/>
      <c r="AL159" s="185"/>
      <c r="AM159" s="63"/>
      <c r="AN159" s="185"/>
      <c r="AO159" s="63"/>
      <c r="AP159" s="63"/>
      <c r="AQ159" s="185"/>
      <c r="AR159" s="63"/>
      <c r="AS159" s="185"/>
      <c r="AT159" s="63"/>
      <c r="AU159" s="185"/>
      <c r="AV159" s="63"/>
      <c r="AW159" s="185"/>
      <c r="AX159" s="63"/>
      <c r="AY159" s="63"/>
      <c r="AZ159" s="185"/>
      <c r="BA159" s="63">
        <v>0</v>
      </c>
      <c r="BB159" s="185"/>
      <c r="BC159" s="63">
        <v>0</v>
      </c>
      <c r="BD159" s="185"/>
      <c r="BE159" s="63">
        <v>0</v>
      </c>
      <c r="BF159" s="185">
        <v>88</v>
      </c>
      <c r="BG159" s="62">
        <v>84</v>
      </c>
      <c r="BH159" s="188"/>
      <c r="BI159" s="63"/>
      <c r="BJ159" s="185"/>
      <c r="BK159" s="63"/>
      <c r="BL159" s="185"/>
      <c r="BM159" s="63"/>
      <c r="BN159" s="185"/>
      <c r="BO159" s="63"/>
      <c r="BP159" s="185"/>
      <c r="BQ159" s="63"/>
      <c r="BR159" s="185">
        <v>4448155</v>
      </c>
      <c r="BS159" s="61">
        <v>4378240</v>
      </c>
      <c r="BT159" s="177">
        <f t="shared" si="121"/>
        <v>0</v>
      </c>
      <c r="BU159" s="178">
        <f t="shared" si="121"/>
        <v>0</v>
      </c>
      <c r="BV159" s="179">
        <f t="shared" si="122"/>
        <v>0</v>
      </c>
      <c r="BW159" s="178">
        <f t="shared" si="122"/>
        <v>0</v>
      </c>
      <c r="BX159" s="179">
        <f t="shared" si="123"/>
        <v>0</v>
      </c>
      <c r="BY159" s="178">
        <f t="shared" si="123"/>
        <v>0</v>
      </c>
      <c r="BZ159" s="179">
        <f t="shared" si="124"/>
        <v>0</v>
      </c>
      <c r="CA159" s="178">
        <f t="shared" si="124"/>
        <v>0</v>
      </c>
      <c r="CB159" s="179">
        <f t="shared" si="125"/>
        <v>0</v>
      </c>
      <c r="CC159" s="178">
        <f t="shared" si="125"/>
        <v>0</v>
      </c>
      <c r="CD159" s="179">
        <f t="shared" si="126"/>
        <v>1056</v>
      </c>
      <c r="CE159" s="178">
        <f t="shared" si="126"/>
        <v>1008</v>
      </c>
      <c r="CF159" s="177">
        <f t="shared" si="120"/>
        <v>0</v>
      </c>
      <c r="CG159" s="178">
        <f t="shared" si="111"/>
        <v>0</v>
      </c>
      <c r="CH159" s="179">
        <f t="shared" si="120"/>
        <v>0</v>
      </c>
      <c r="CI159" s="178">
        <f t="shared" si="112"/>
        <v>0</v>
      </c>
      <c r="CJ159" s="179">
        <f t="shared" si="119"/>
        <v>0</v>
      </c>
      <c r="CK159" s="178">
        <f t="shared" si="113"/>
        <v>0</v>
      </c>
      <c r="CL159" s="179">
        <f t="shared" si="119"/>
        <v>0</v>
      </c>
      <c r="CM159" s="178">
        <f t="shared" si="119"/>
        <v>0</v>
      </c>
      <c r="CN159" s="179">
        <f t="shared" si="119"/>
        <v>0</v>
      </c>
      <c r="CO159" s="178">
        <f t="shared" si="119"/>
        <v>0</v>
      </c>
      <c r="CP159" s="179">
        <f t="shared" si="119"/>
        <v>4212.267992424242</v>
      </c>
      <c r="CQ159" s="178">
        <f t="shared" si="119"/>
        <v>4343.4920634920636</v>
      </c>
      <c r="CR159" s="177">
        <f t="shared" si="118"/>
        <v>0</v>
      </c>
      <c r="CS159" s="178">
        <f t="shared" si="118"/>
        <v>0</v>
      </c>
      <c r="CT159" s="179">
        <f t="shared" si="118"/>
        <v>0</v>
      </c>
      <c r="CU159" s="178">
        <f t="shared" si="117"/>
        <v>0</v>
      </c>
      <c r="CV159" s="179">
        <f t="shared" si="117"/>
        <v>0</v>
      </c>
      <c r="CW159" s="178">
        <f t="shared" si="117"/>
        <v>0</v>
      </c>
      <c r="CX159" s="179">
        <f t="shared" si="117"/>
        <v>0</v>
      </c>
      <c r="CY159" s="178">
        <f t="shared" si="117"/>
        <v>0</v>
      </c>
      <c r="CZ159" s="179">
        <f t="shared" si="117"/>
        <v>0</v>
      </c>
      <c r="DA159" s="178">
        <f t="shared" si="117"/>
        <v>0</v>
      </c>
      <c r="DB159" s="179">
        <f t="shared" si="117"/>
        <v>37910.411931818177</v>
      </c>
      <c r="DC159" s="178">
        <f t="shared" si="117"/>
        <v>39091.428571428572</v>
      </c>
      <c r="DD159" s="179">
        <f t="shared" si="127"/>
        <v>37910.411931818177</v>
      </c>
      <c r="DE159" s="178">
        <f t="shared" si="127"/>
        <v>39091.428571428572</v>
      </c>
      <c r="DF159" s="177">
        <f t="shared" si="128"/>
        <v>0</v>
      </c>
      <c r="DG159" s="178">
        <f t="shared" si="128"/>
        <v>0</v>
      </c>
      <c r="DH159" s="179">
        <f t="shared" si="129"/>
        <v>0</v>
      </c>
      <c r="DI159" s="178">
        <f t="shared" si="129"/>
        <v>0</v>
      </c>
      <c r="DJ159" s="179">
        <f t="shared" si="130"/>
        <v>0</v>
      </c>
      <c r="DK159" s="178">
        <f t="shared" si="130"/>
        <v>0</v>
      </c>
      <c r="DL159" s="179">
        <f t="shared" si="131"/>
        <v>0</v>
      </c>
      <c r="DM159" s="178">
        <f t="shared" si="131"/>
        <v>0</v>
      </c>
      <c r="DN159" s="179">
        <f t="shared" si="132"/>
        <v>0</v>
      </c>
      <c r="DO159" s="178">
        <f t="shared" si="132"/>
        <v>0</v>
      </c>
      <c r="DP159" s="179">
        <f t="shared" si="133"/>
        <v>88</v>
      </c>
      <c r="DQ159" s="178">
        <f t="shared" si="133"/>
        <v>84</v>
      </c>
      <c r="DR159" s="179">
        <f t="shared" si="134"/>
        <v>88</v>
      </c>
      <c r="DS159" s="178">
        <f t="shared" si="134"/>
        <v>84</v>
      </c>
      <c r="DT159" s="177">
        <f t="shared" si="116"/>
        <v>0</v>
      </c>
      <c r="DU159" s="178">
        <f t="shared" si="116"/>
        <v>0</v>
      </c>
      <c r="DV159" s="179">
        <f t="shared" si="116"/>
        <v>0</v>
      </c>
      <c r="DW159" s="178">
        <f t="shared" si="115"/>
        <v>0</v>
      </c>
      <c r="DX159" s="179">
        <f t="shared" si="115"/>
        <v>0</v>
      </c>
      <c r="DY159" s="178">
        <f t="shared" si="115"/>
        <v>0</v>
      </c>
      <c r="DZ159" s="179">
        <f t="shared" si="115"/>
        <v>0</v>
      </c>
      <c r="EA159" s="178">
        <f t="shared" si="115"/>
        <v>0</v>
      </c>
      <c r="EB159" s="179">
        <f t="shared" si="115"/>
        <v>0</v>
      </c>
      <c r="EC159" s="178">
        <f t="shared" si="115"/>
        <v>0</v>
      </c>
      <c r="ED159" s="179">
        <f t="shared" si="115"/>
        <v>3336116.2499999995</v>
      </c>
      <c r="EE159" s="178">
        <f t="shared" si="115"/>
        <v>3283680</v>
      </c>
      <c r="EF159" s="179">
        <f t="shared" si="115"/>
        <v>3336116.2499999995</v>
      </c>
      <c r="EG159" s="178">
        <f t="shared" si="114"/>
        <v>3283680</v>
      </c>
    </row>
    <row r="160" spans="1:137">
      <c r="A160" s="272" t="s">
        <v>225</v>
      </c>
      <c r="B160" s="273" t="s">
        <v>747</v>
      </c>
      <c r="C160" s="274"/>
      <c r="D160" s="275">
        <v>139384</v>
      </c>
      <c r="E160" s="275">
        <v>12</v>
      </c>
      <c r="F160" s="63"/>
      <c r="G160" s="185"/>
      <c r="H160" s="63"/>
      <c r="I160" s="185"/>
      <c r="J160" s="63"/>
      <c r="K160" s="185"/>
      <c r="L160" s="63"/>
      <c r="M160" s="185"/>
      <c r="N160" s="63"/>
      <c r="O160" s="63"/>
      <c r="P160" s="185"/>
      <c r="Q160" s="63"/>
      <c r="R160" s="185"/>
      <c r="S160" s="63"/>
      <c r="T160" s="185"/>
      <c r="U160" s="63"/>
      <c r="V160" s="185"/>
      <c r="W160" s="63"/>
      <c r="X160" s="63"/>
      <c r="Y160" s="185"/>
      <c r="Z160" s="63"/>
      <c r="AA160" s="185"/>
      <c r="AB160" s="63"/>
      <c r="AC160" s="185"/>
      <c r="AD160" s="63"/>
      <c r="AE160" s="185"/>
      <c r="AF160" s="63"/>
      <c r="AG160" s="63"/>
      <c r="AH160" s="185"/>
      <c r="AI160" s="63"/>
      <c r="AJ160" s="185"/>
      <c r="AK160" s="63"/>
      <c r="AL160" s="185"/>
      <c r="AM160" s="63"/>
      <c r="AN160" s="185"/>
      <c r="AO160" s="63"/>
      <c r="AP160" s="63"/>
      <c r="AQ160" s="185"/>
      <c r="AR160" s="63"/>
      <c r="AS160" s="185"/>
      <c r="AT160" s="63"/>
      <c r="AU160" s="185"/>
      <c r="AV160" s="63"/>
      <c r="AW160" s="185"/>
      <c r="AX160" s="63"/>
      <c r="AY160" s="63"/>
      <c r="AZ160" s="185">
        <v>6</v>
      </c>
      <c r="BA160" s="63">
        <v>6</v>
      </c>
      <c r="BB160" s="185">
        <v>3</v>
      </c>
      <c r="BC160" s="191">
        <v>4</v>
      </c>
      <c r="BD160" s="185">
        <v>4</v>
      </c>
      <c r="BE160" s="191">
        <v>0</v>
      </c>
      <c r="BF160" s="185">
        <v>114</v>
      </c>
      <c r="BG160" s="62">
        <v>110</v>
      </c>
      <c r="BH160" s="188"/>
      <c r="BI160" s="63"/>
      <c r="BJ160" s="185"/>
      <c r="BK160" s="63"/>
      <c r="BL160" s="185"/>
      <c r="BM160" s="63"/>
      <c r="BN160" s="185"/>
      <c r="BO160" s="63"/>
      <c r="BP160" s="185"/>
      <c r="BQ160" s="63"/>
      <c r="BR160" s="185">
        <v>7071312</v>
      </c>
      <c r="BS160" s="61">
        <v>7129736</v>
      </c>
      <c r="BT160" s="177">
        <f t="shared" si="121"/>
        <v>0</v>
      </c>
      <c r="BU160" s="178">
        <f t="shared" si="121"/>
        <v>0</v>
      </c>
      <c r="BV160" s="179">
        <f t="shared" si="122"/>
        <v>0</v>
      </c>
      <c r="BW160" s="178">
        <f t="shared" si="122"/>
        <v>0</v>
      </c>
      <c r="BX160" s="179">
        <f t="shared" si="123"/>
        <v>0</v>
      </c>
      <c r="BY160" s="178">
        <f t="shared" si="123"/>
        <v>0</v>
      </c>
      <c r="BZ160" s="179">
        <f t="shared" si="124"/>
        <v>0</v>
      </c>
      <c r="CA160" s="178">
        <f t="shared" si="124"/>
        <v>0</v>
      </c>
      <c r="CB160" s="179">
        <f t="shared" si="125"/>
        <v>0</v>
      </c>
      <c r="CC160" s="178">
        <f t="shared" si="125"/>
        <v>0</v>
      </c>
      <c r="CD160" s="179">
        <f t="shared" si="126"/>
        <v>1496</v>
      </c>
      <c r="CE160" s="178">
        <f t="shared" si="126"/>
        <v>1414</v>
      </c>
      <c r="CF160" s="177">
        <f t="shared" si="120"/>
        <v>0</v>
      </c>
      <c r="CG160" s="178">
        <f t="shared" si="111"/>
        <v>0</v>
      </c>
      <c r="CH160" s="179">
        <f t="shared" si="120"/>
        <v>0</v>
      </c>
      <c r="CI160" s="178">
        <f t="shared" si="112"/>
        <v>0</v>
      </c>
      <c r="CJ160" s="179">
        <f t="shared" si="119"/>
        <v>0</v>
      </c>
      <c r="CK160" s="178">
        <f t="shared" si="113"/>
        <v>0</v>
      </c>
      <c r="CL160" s="179">
        <f t="shared" si="119"/>
        <v>0</v>
      </c>
      <c r="CM160" s="178">
        <f t="shared" si="119"/>
        <v>0</v>
      </c>
      <c r="CN160" s="179">
        <f t="shared" si="119"/>
        <v>0</v>
      </c>
      <c r="CO160" s="178">
        <f t="shared" si="119"/>
        <v>0</v>
      </c>
      <c r="CP160" s="179">
        <f t="shared" si="119"/>
        <v>4726.8128342245991</v>
      </c>
      <c r="CQ160" s="178">
        <f t="shared" si="119"/>
        <v>5042.2461103253181</v>
      </c>
      <c r="CR160" s="177">
        <f t="shared" si="118"/>
        <v>0</v>
      </c>
      <c r="CS160" s="178">
        <f t="shared" si="118"/>
        <v>0</v>
      </c>
      <c r="CT160" s="179">
        <f t="shared" si="118"/>
        <v>0</v>
      </c>
      <c r="CU160" s="178">
        <f t="shared" si="117"/>
        <v>0</v>
      </c>
      <c r="CV160" s="179">
        <f t="shared" si="117"/>
        <v>0</v>
      </c>
      <c r="CW160" s="178">
        <f t="shared" si="117"/>
        <v>0</v>
      </c>
      <c r="CX160" s="179">
        <f t="shared" si="117"/>
        <v>0</v>
      </c>
      <c r="CY160" s="178">
        <f t="shared" si="117"/>
        <v>0</v>
      </c>
      <c r="CZ160" s="179">
        <f t="shared" si="117"/>
        <v>0</v>
      </c>
      <c r="DA160" s="178">
        <f t="shared" si="117"/>
        <v>0</v>
      </c>
      <c r="DB160" s="179">
        <f t="shared" si="117"/>
        <v>42541.315508021391</v>
      </c>
      <c r="DC160" s="178">
        <f t="shared" si="117"/>
        <v>45380.21499292786</v>
      </c>
      <c r="DD160" s="179">
        <f t="shared" si="127"/>
        <v>42541.315508021391</v>
      </c>
      <c r="DE160" s="178">
        <f t="shared" si="127"/>
        <v>45380.21499292786</v>
      </c>
      <c r="DF160" s="177">
        <f t="shared" si="128"/>
        <v>0</v>
      </c>
      <c r="DG160" s="178">
        <f t="shared" si="128"/>
        <v>0</v>
      </c>
      <c r="DH160" s="179">
        <f t="shared" si="129"/>
        <v>0</v>
      </c>
      <c r="DI160" s="178">
        <f t="shared" si="129"/>
        <v>0</v>
      </c>
      <c r="DJ160" s="179">
        <f t="shared" si="130"/>
        <v>0</v>
      </c>
      <c r="DK160" s="178">
        <f t="shared" si="130"/>
        <v>0</v>
      </c>
      <c r="DL160" s="179">
        <f t="shared" si="131"/>
        <v>0</v>
      </c>
      <c r="DM160" s="178">
        <f t="shared" si="131"/>
        <v>0</v>
      </c>
      <c r="DN160" s="179">
        <f t="shared" si="132"/>
        <v>0</v>
      </c>
      <c r="DO160" s="178">
        <f t="shared" si="132"/>
        <v>0</v>
      </c>
      <c r="DP160" s="179">
        <f t="shared" si="133"/>
        <v>127</v>
      </c>
      <c r="DQ160" s="178">
        <f t="shared" si="133"/>
        <v>120</v>
      </c>
      <c r="DR160" s="179">
        <f t="shared" si="134"/>
        <v>127</v>
      </c>
      <c r="DS160" s="178">
        <f t="shared" si="134"/>
        <v>120</v>
      </c>
      <c r="DT160" s="177">
        <f t="shared" si="116"/>
        <v>0</v>
      </c>
      <c r="DU160" s="178">
        <f t="shared" si="116"/>
        <v>0</v>
      </c>
      <c r="DV160" s="179">
        <f t="shared" si="116"/>
        <v>0</v>
      </c>
      <c r="DW160" s="178">
        <f t="shared" si="115"/>
        <v>0</v>
      </c>
      <c r="DX160" s="179">
        <f t="shared" si="115"/>
        <v>0</v>
      </c>
      <c r="DY160" s="178">
        <f t="shared" si="115"/>
        <v>0</v>
      </c>
      <c r="DZ160" s="179">
        <f t="shared" si="115"/>
        <v>0</v>
      </c>
      <c r="EA160" s="178">
        <f t="shared" si="115"/>
        <v>0</v>
      </c>
      <c r="EB160" s="179">
        <f t="shared" si="115"/>
        <v>0</v>
      </c>
      <c r="EC160" s="178">
        <f t="shared" si="115"/>
        <v>0</v>
      </c>
      <c r="ED160" s="179">
        <f t="shared" si="115"/>
        <v>5402747.069518717</v>
      </c>
      <c r="EE160" s="178">
        <f t="shared" si="115"/>
        <v>5445625.7991513433</v>
      </c>
      <c r="EF160" s="179">
        <f t="shared" si="115"/>
        <v>5402747.069518717</v>
      </c>
      <c r="EG160" s="178">
        <f t="shared" si="114"/>
        <v>5445625.7991513433</v>
      </c>
    </row>
    <row r="161" spans="1:137">
      <c r="A161" s="272" t="s">
        <v>225</v>
      </c>
      <c r="B161" s="273" t="s">
        <v>748</v>
      </c>
      <c r="C161" s="280"/>
      <c r="D161" s="275">
        <v>244446</v>
      </c>
      <c r="E161" s="275">
        <v>12</v>
      </c>
      <c r="F161" s="63"/>
      <c r="G161" s="185"/>
      <c r="H161" s="63"/>
      <c r="I161" s="185"/>
      <c r="J161" s="63"/>
      <c r="K161" s="185"/>
      <c r="L161" s="63"/>
      <c r="M161" s="185"/>
      <c r="N161" s="63"/>
      <c r="O161" s="63"/>
      <c r="P161" s="185"/>
      <c r="Q161" s="63"/>
      <c r="R161" s="185"/>
      <c r="S161" s="63"/>
      <c r="T161" s="185"/>
      <c r="U161" s="63"/>
      <c r="V161" s="185"/>
      <c r="W161" s="63"/>
      <c r="X161" s="63"/>
      <c r="Y161" s="185"/>
      <c r="Z161" s="63"/>
      <c r="AA161" s="185"/>
      <c r="AB161" s="63"/>
      <c r="AC161" s="185"/>
      <c r="AD161" s="63"/>
      <c r="AE161" s="185"/>
      <c r="AF161" s="63"/>
      <c r="AG161" s="63"/>
      <c r="AH161" s="185"/>
      <c r="AI161" s="63"/>
      <c r="AJ161" s="185"/>
      <c r="AK161" s="63"/>
      <c r="AL161" s="185"/>
      <c r="AM161" s="63"/>
      <c r="AN161" s="185"/>
      <c r="AO161" s="63"/>
      <c r="AP161" s="63"/>
      <c r="AQ161" s="185"/>
      <c r="AR161" s="63"/>
      <c r="AS161" s="185"/>
      <c r="AT161" s="63"/>
      <c r="AU161" s="185"/>
      <c r="AV161" s="63"/>
      <c r="AW161" s="185"/>
      <c r="AX161" s="63"/>
      <c r="AY161" s="63"/>
      <c r="AZ161" s="185"/>
      <c r="BA161" s="63">
        <v>0</v>
      </c>
      <c r="BB161" s="185"/>
      <c r="BC161" s="63">
        <v>0</v>
      </c>
      <c r="BD161" s="185"/>
      <c r="BE161" s="63">
        <v>0</v>
      </c>
      <c r="BF161" s="185">
        <v>80</v>
      </c>
      <c r="BG161" s="197">
        <v>88</v>
      </c>
      <c r="BH161" s="188"/>
      <c r="BI161" s="63"/>
      <c r="BJ161" s="185"/>
      <c r="BK161" s="63"/>
      <c r="BL161" s="185"/>
      <c r="BM161" s="63"/>
      <c r="BN161" s="185"/>
      <c r="BO161" s="63"/>
      <c r="BP161" s="185"/>
      <c r="BQ161" s="63"/>
      <c r="BR161" s="185">
        <v>4549704</v>
      </c>
      <c r="BS161" s="198">
        <v>4896346</v>
      </c>
      <c r="BT161" s="177">
        <f t="shared" si="121"/>
        <v>0</v>
      </c>
      <c r="BU161" s="178">
        <f t="shared" si="121"/>
        <v>0</v>
      </c>
      <c r="BV161" s="179">
        <f t="shared" si="122"/>
        <v>0</v>
      </c>
      <c r="BW161" s="178">
        <f t="shared" si="122"/>
        <v>0</v>
      </c>
      <c r="BX161" s="179">
        <f t="shared" si="123"/>
        <v>0</v>
      </c>
      <c r="BY161" s="178">
        <f t="shared" si="123"/>
        <v>0</v>
      </c>
      <c r="BZ161" s="179">
        <f t="shared" si="124"/>
        <v>0</v>
      </c>
      <c r="CA161" s="178">
        <f t="shared" si="124"/>
        <v>0</v>
      </c>
      <c r="CB161" s="179">
        <f t="shared" si="125"/>
        <v>0</v>
      </c>
      <c r="CC161" s="178">
        <f t="shared" si="125"/>
        <v>0</v>
      </c>
      <c r="CD161" s="179">
        <f t="shared" si="126"/>
        <v>960</v>
      </c>
      <c r="CE161" s="178">
        <f t="shared" si="126"/>
        <v>1056</v>
      </c>
      <c r="CF161" s="177">
        <f t="shared" si="120"/>
        <v>0</v>
      </c>
      <c r="CG161" s="178">
        <f t="shared" si="111"/>
        <v>0</v>
      </c>
      <c r="CH161" s="179">
        <f t="shared" si="120"/>
        <v>0</v>
      </c>
      <c r="CI161" s="178">
        <f t="shared" si="112"/>
        <v>0</v>
      </c>
      <c r="CJ161" s="179">
        <f t="shared" si="119"/>
        <v>0</v>
      </c>
      <c r="CK161" s="178">
        <f t="shared" si="113"/>
        <v>0</v>
      </c>
      <c r="CL161" s="179">
        <f t="shared" si="119"/>
        <v>0</v>
      </c>
      <c r="CM161" s="178">
        <f t="shared" si="119"/>
        <v>0</v>
      </c>
      <c r="CN161" s="179">
        <f t="shared" si="119"/>
        <v>0</v>
      </c>
      <c r="CO161" s="178">
        <f t="shared" si="119"/>
        <v>0</v>
      </c>
      <c r="CP161" s="179">
        <f t="shared" si="119"/>
        <v>4739.2749999999996</v>
      </c>
      <c r="CQ161" s="178">
        <f t="shared" si="119"/>
        <v>4636.691287878788</v>
      </c>
      <c r="CR161" s="177">
        <f t="shared" si="118"/>
        <v>0</v>
      </c>
      <c r="CS161" s="178">
        <f t="shared" si="118"/>
        <v>0</v>
      </c>
      <c r="CT161" s="179">
        <f t="shared" si="118"/>
        <v>0</v>
      </c>
      <c r="CU161" s="178">
        <f t="shared" si="117"/>
        <v>0</v>
      </c>
      <c r="CV161" s="179">
        <f t="shared" si="117"/>
        <v>0</v>
      </c>
      <c r="CW161" s="178">
        <f t="shared" si="117"/>
        <v>0</v>
      </c>
      <c r="CX161" s="179">
        <f t="shared" si="117"/>
        <v>0</v>
      </c>
      <c r="CY161" s="178">
        <f t="shared" si="117"/>
        <v>0</v>
      </c>
      <c r="CZ161" s="179">
        <f t="shared" si="117"/>
        <v>0</v>
      </c>
      <c r="DA161" s="178">
        <f t="shared" si="117"/>
        <v>0</v>
      </c>
      <c r="DB161" s="179">
        <f t="shared" si="117"/>
        <v>42653.474999999999</v>
      </c>
      <c r="DC161" s="178">
        <f t="shared" si="117"/>
        <v>41730.221590909088</v>
      </c>
      <c r="DD161" s="179">
        <f t="shared" si="127"/>
        <v>42653.474999999999</v>
      </c>
      <c r="DE161" s="178">
        <f t="shared" si="127"/>
        <v>41730.221590909088</v>
      </c>
      <c r="DF161" s="177">
        <f t="shared" si="128"/>
        <v>0</v>
      </c>
      <c r="DG161" s="178">
        <f t="shared" si="128"/>
        <v>0</v>
      </c>
      <c r="DH161" s="179">
        <f t="shared" si="129"/>
        <v>0</v>
      </c>
      <c r="DI161" s="178">
        <f t="shared" si="129"/>
        <v>0</v>
      </c>
      <c r="DJ161" s="179">
        <f t="shared" si="130"/>
        <v>0</v>
      </c>
      <c r="DK161" s="178">
        <f t="shared" si="130"/>
        <v>0</v>
      </c>
      <c r="DL161" s="179">
        <f t="shared" si="131"/>
        <v>0</v>
      </c>
      <c r="DM161" s="178">
        <f t="shared" si="131"/>
        <v>0</v>
      </c>
      <c r="DN161" s="179">
        <f t="shared" si="132"/>
        <v>0</v>
      </c>
      <c r="DO161" s="178">
        <f t="shared" si="132"/>
        <v>0</v>
      </c>
      <c r="DP161" s="179">
        <f t="shared" si="133"/>
        <v>80</v>
      </c>
      <c r="DQ161" s="178">
        <f t="shared" si="133"/>
        <v>88</v>
      </c>
      <c r="DR161" s="179">
        <f t="shared" si="134"/>
        <v>80</v>
      </c>
      <c r="DS161" s="178">
        <f t="shared" si="134"/>
        <v>88</v>
      </c>
      <c r="DT161" s="177">
        <f t="shared" si="116"/>
        <v>0</v>
      </c>
      <c r="DU161" s="178">
        <f t="shared" si="116"/>
        <v>0</v>
      </c>
      <c r="DV161" s="179">
        <f t="shared" si="116"/>
        <v>0</v>
      </c>
      <c r="DW161" s="178">
        <f t="shared" si="115"/>
        <v>0</v>
      </c>
      <c r="DX161" s="179">
        <f t="shared" si="115"/>
        <v>0</v>
      </c>
      <c r="DY161" s="178">
        <f t="shared" si="115"/>
        <v>0</v>
      </c>
      <c r="DZ161" s="179">
        <f t="shared" si="115"/>
        <v>0</v>
      </c>
      <c r="EA161" s="178">
        <f t="shared" si="115"/>
        <v>0</v>
      </c>
      <c r="EB161" s="179">
        <f t="shared" ref="EB161:EF173" si="135">+DN161*CZ161</f>
        <v>0</v>
      </c>
      <c r="EC161" s="178">
        <f t="shared" si="135"/>
        <v>0</v>
      </c>
      <c r="ED161" s="179">
        <f t="shared" si="135"/>
        <v>3412278</v>
      </c>
      <c r="EE161" s="178">
        <f t="shared" si="135"/>
        <v>3672259.5</v>
      </c>
      <c r="EF161" s="179">
        <f t="shared" si="135"/>
        <v>3412278</v>
      </c>
      <c r="EG161" s="178">
        <f t="shared" si="114"/>
        <v>3672259.5</v>
      </c>
    </row>
    <row r="162" spans="1:137">
      <c r="A162" s="272" t="s">
        <v>225</v>
      </c>
      <c r="B162" s="273" t="s">
        <v>749</v>
      </c>
      <c r="C162" s="274"/>
      <c r="D162" s="275">
        <v>140012</v>
      </c>
      <c r="E162" s="275">
        <v>12</v>
      </c>
      <c r="F162" s="63"/>
      <c r="G162" s="185"/>
      <c r="H162" s="63"/>
      <c r="I162" s="185"/>
      <c r="J162" s="63"/>
      <c r="K162" s="185"/>
      <c r="L162" s="63"/>
      <c r="M162" s="185"/>
      <c r="N162" s="63"/>
      <c r="O162" s="63"/>
      <c r="P162" s="185"/>
      <c r="Q162" s="63"/>
      <c r="R162" s="185"/>
      <c r="S162" s="63"/>
      <c r="T162" s="185"/>
      <c r="U162" s="63"/>
      <c r="V162" s="185"/>
      <c r="W162" s="63"/>
      <c r="X162" s="63"/>
      <c r="Y162" s="185"/>
      <c r="Z162" s="63"/>
      <c r="AA162" s="185"/>
      <c r="AB162" s="63"/>
      <c r="AC162" s="185"/>
      <c r="AD162" s="63"/>
      <c r="AE162" s="185"/>
      <c r="AF162" s="63"/>
      <c r="AG162" s="63"/>
      <c r="AH162" s="185"/>
      <c r="AI162" s="63"/>
      <c r="AJ162" s="185"/>
      <c r="AK162" s="63"/>
      <c r="AL162" s="185"/>
      <c r="AM162" s="63"/>
      <c r="AN162" s="185"/>
      <c r="AO162" s="63"/>
      <c r="AP162" s="63"/>
      <c r="AQ162" s="185"/>
      <c r="AR162" s="63"/>
      <c r="AS162" s="185"/>
      <c r="AT162" s="63"/>
      <c r="AU162" s="185"/>
      <c r="AV162" s="63"/>
      <c r="AW162" s="185"/>
      <c r="AX162" s="63"/>
      <c r="AY162" s="63"/>
      <c r="AZ162" s="185"/>
      <c r="BA162" s="63">
        <v>0</v>
      </c>
      <c r="BB162" s="185">
        <v>5</v>
      </c>
      <c r="BC162" s="191">
        <v>13</v>
      </c>
      <c r="BD162" s="185"/>
      <c r="BE162" s="63">
        <v>0</v>
      </c>
      <c r="BF162" s="185">
        <v>107</v>
      </c>
      <c r="BG162" s="197">
        <v>127</v>
      </c>
      <c r="BH162" s="188"/>
      <c r="BI162" s="63"/>
      <c r="BJ162" s="185"/>
      <c r="BK162" s="63"/>
      <c r="BL162" s="185"/>
      <c r="BM162" s="63"/>
      <c r="BN162" s="185"/>
      <c r="BO162" s="63"/>
      <c r="BP162" s="185"/>
      <c r="BQ162" s="63"/>
      <c r="BR162" s="185">
        <v>6781181</v>
      </c>
      <c r="BS162" s="198">
        <v>8240274</v>
      </c>
      <c r="BT162" s="177">
        <f t="shared" si="121"/>
        <v>0</v>
      </c>
      <c r="BU162" s="178">
        <f t="shared" si="121"/>
        <v>0</v>
      </c>
      <c r="BV162" s="179">
        <f t="shared" si="122"/>
        <v>0</v>
      </c>
      <c r="BW162" s="178">
        <f t="shared" si="122"/>
        <v>0</v>
      </c>
      <c r="BX162" s="179">
        <f t="shared" si="123"/>
        <v>0</v>
      </c>
      <c r="BY162" s="178">
        <f t="shared" si="123"/>
        <v>0</v>
      </c>
      <c r="BZ162" s="179">
        <f t="shared" si="124"/>
        <v>0</v>
      </c>
      <c r="CA162" s="178">
        <f t="shared" si="124"/>
        <v>0</v>
      </c>
      <c r="CB162" s="179">
        <f t="shared" si="125"/>
        <v>0</v>
      </c>
      <c r="CC162" s="178">
        <f t="shared" si="125"/>
        <v>0</v>
      </c>
      <c r="CD162" s="179">
        <f t="shared" si="126"/>
        <v>1334</v>
      </c>
      <c r="CE162" s="178">
        <f t="shared" si="126"/>
        <v>1654</v>
      </c>
      <c r="CF162" s="177">
        <f t="shared" si="120"/>
        <v>0</v>
      </c>
      <c r="CG162" s="178">
        <f t="shared" si="111"/>
        <v>0</v>
      </c>
      <c r="CH162" s="179">
        <f t="shared" si="120"/>
        <v>0</v>
      </c>
      <c r="CI162" s="178">
        <f t="shared" si="112"/>
        <v>0</v>
      </c>
      <c r="CJ162" s="179">
        <f t="shared" si="119"/>
        <v>0</v>
      </c>
      <c r="CK162" s="178">
        <f t="shared" si="113"/>
        <v>0</v>
      </c>
      <c r="CL162" s="179">
        <f t="shared" si="119"/>
        <v>0</v>
      </c>
      <c r="CM162" s="178">
        <f t="shared" si="119"/>
        <v>0</v>
      </c>
      <c r="CN162" s="179">
        <f t="shared" si="119"/>
        <v>0</v>
      </c>
      <c r="CO162" s="178">
        <f t="shared" si="119"/>
        <v>0</v>
      </c>
      <c r="CP162" s="179">
        <f t="shared" si="119"/>
        <v>5083.3440779610191</v>
      </c>
      <c r="CQ162" s="178">
        <f t="shared" si="119"/>
        <v>4982.0278113663844</v>
      </c>
      <c r="CR162" s="177">
        <f t="shared" si="118"/>
        <v>0</v>
      </c>
      <c r="CS162" s="178">
        <f t="shared" si="118"/>
        <v>0</v>
      </c>
      <c r="CT162" s="179">
        <f t="shared" si="118"/>
        <v>0</v>
      </c>
      <c r="CU162" s="178">
        <f t="shared" si="117"/>
        <v>0</v>
      </c>
      <c r="CV162" s="179">
        <f t="shared" si="117"/>
        <v>0</v>
      </c>
      <c r="CW162" s="178">
        <f t="shared" si="117"/>
        <v>0</v>
      </c>
      <c r="CX162" s="179">
        <f t="shared" si="117"/>
        <v>0</v>
      </c>
      <c r="CY162" s="178">
        <f t="shared" si="117"/>
        <v>0</v>
      </c>
      <c r="CZ162" s="179">
        <f t="shared" si="117"/>
        <v>0</v>
      </c>
      <c r="DA162" s="178">
        <f t="shared" si="117"/>
        <v>0</v>
      </c>
      <c r="DB162" s="179">
        <f t="shared" si="117"/>
        <v>45750.09670164917</v>
      </c>
      <c r="DC162" s="178">
        <f t="shared" si="117"/>
        <v>44838.250302297456</v>
      </c>
      <c r="DD162" s="179">
        <f t="shared" si="127"/>
        <v>45750.09670164917</v>
      </c>
      <c r="DE162" s="178">
        <f t="shared" si="127"/>
        <v>44838.250302297456</v>
      </c>
      <c r="DF162" s="177">
        <f t="shared" si="128"/>
        <v>0</v>
      </c>
      <c r="DG162" s="178">
        <f t="shared" si="128"/>
        <v>0</v>
      </c>
      <c r="DH162" s="179">
        <f t="shared" si="129"/>
        <v>0</v>
      </c>
      <c r="DI162" s="178">
        <f t="shared" si="129"/>
        <v>0</v>
      </c>
      <c r="DJ162" s="179">
        <f t="shared" si="130"/>
        <v>0</v>
      </c>
      <c r="DK162" s="178">
        <f t="shared" si="130"/>
        <v>0</v>
      </c>
      <c r="DL162" s="179">
        <f t="shared" si="131"/>
        <v>0</v>
      </c>
      <c r="DM162" s="178">
        <f t="shared" si="131"/>
        <v>0</v>
      </c>
      <c r="DN162" s="179">
        <f t="shared" si="132"/>
        <v>0</v>
      </c>
      <c r="DO162" s="178">
        <f t="shared" si="132"/>
        <v>0</v>
      </c>
      <c r="DP162" s="179">
        <f t="shared" si="133"/>
        <v>112</v>
      </c>
      <c r="DQ162" s="178">
        <f t="shared" si="133"/>
        <v>140</v>
      </c>
      <c r="DR162" s="179">
        <f t="shared" si="134"/>
        <v>112</v>
      </c>
      <c r="DS162" s="178">
        <f t="shared" si="134"/>
        <v>140</v>
      </c>
      <c r="DT162" s="177">
        <f t="shared" si="116"/>
        <v>0</v>
      </c>
      <c r="DU162" s="178">
        <f t="shared" si="116"/>
        <v>0</v>
      </c>
      <c r="DV162" s="179">
        <f t="shared" si="116"/>
        <v>0</v>
      </c>
      <c r="DW162" s="178">
        <f t="shared" si="116"/>
        <v>0</v>
      </c>
      <c r="DX162" s="179">
        <f t="shared" si="116"/>
        <v>0</v>
      </c>
      <c r="DY162" s="178">
        <f t="shared" si="116"/>
        <v>0</v>
      </c>
      <c r="DZ162" s="179">
        <f t="shared" si="116"/>
        <v>0</v>
      </c>
      <c r="EA162" s="178">
        <f t="shared" si="116"/>
        <v>0</v>
      </c>
      <c r="EB162" s="179">
        <f t="shared" si="135"/>
        <v>0</v>
      </c>
      <c r="EC162" s="178">
        <f t="shared" si="135"/>
        <v>0</v>
      </c>
      <c r="ED162" s="179">
        <f t="shared" si="135"/>
        <v>5124010.8305847067</v>
      </c>
      <c r="EE162" s="178">
        <f t="shared" si="135"/>
        <v>6277355.0423216438</v>
      </c>
      <c r="EF162" s="179">
        <f t="shared" si="135"/>
        <v>5124010.8305847067</v>
      </c>
      <c r="EG162" s="178">
        <f t="shared" si="114"/>
        <v>6277355.0423216438</v>
      </c>
    </row>
    <row r="163" spans="1:137">
      <c r="A163" s="272" t="s">
        <v>225</v>
      </c>
      <c r="B163" s="273" t="s">
        <v>750</v>
      </c>
      <c r="C163" s="274"/>
      <c r="D163" s="275">
        <v>140243</v>
      </c>
      <c r="E163" s="275">
        <v>12</v>
      </c>
      <c r="F163" s="63"/>
      <c r="G163" s="185"/>
      <c r="H163" s="63"/>
      <c r="I163" s="185"/>
      <c r="J163" s="63"/>
      <c r="K163" s="185"/>
      <c r="L163" s="63"/>
      <c r="M163" s="185"/>
      <c r="N163" s="63"/>
      <c r="O163" s="63"/>
      <c r="P163" s="185"/>
      <c r="Q163" s="63"/>
      <c r="R163" s="185"/>
      <c r="S163" s="63"/>
      <c r="T163" s="185"/>
      <c r="U163" s="63"/>
      <c r="V163" s="185"/>
      <c r="W163" s="63"/>
      <c r="X163" s="63"/>
      <c r="Y163" s="185"/>
      <c r="Z163" s="63"/>
      <c r="AA163" s="185"/>
      <c r="AB163" s="63"/>
      <c r="AC163" s="185"/>
      <c r="AD163" s="63"/>
      <c r="AE163" s="185"/>
      <c r="AF163" s="63"/>
      <c r="AG163" s="63"/>
      <c r="AH163" s="185"/>
      <c r="AI163" s="63"/>
      <c r="AJ163" s="185"/>
      <c r="AK163" s="63"/>
      <c r="AL163" s="185"/>
      <c r="AM163" s="63"/>
      <c r="AN163" s="185"/>
      <c r="AO163" s="63"/>
      <c r="AP163" s="63"/>
      <c r="AQ163" s="185"/>
      <c r="AR163" s="63"/>
      <c r="AS163" s="185"/>
      <c r="AT163" s="63"/>
      <c r="AU163" s="185"/>
      <c r="AV163" s="63"/>
      <c r="AW163" s="185"/>
      <c r="AX163" s="63"/>
      <c r="AY163" s="63"/>
      <c r="AZ163" s="185"/>
      <c r="BA163" s="63">
        <v>0</v>
      </c>
      <c r="BB163" s="185"/>
      <c r="BC163" s="63">
        <v>0</v>
      </c>
      <c r="BD163" s="185">
        <v>4</v>
      </c>
      <c r="BE163" s="63">
        <v>4</v>
      </c>
      <c r="BF163" s="185">
        <v>89</v>
      </c>
      <c r="BG163" s="62">
        <v>92</v>
      </c>
      <c r="BH163" s="188"/>
      <c r="BI163" s="63"/>
      <c r="BJ163" s="185"/>
      <c r="BK163" s="63"/>
      <c r="BL163" s="185"/>
      <c r="BM163" s="63"/>
      <c r="BN163" s="185"/>
      <c r="BO163" s="63"/>
      <c r="BP163" s="185"/>
      <c r="BQ163" s="63"/>
      <c r="BR163" s="185">
        <v>5166216</v>
      </c>
      <c r="BS163" s="198">
        <v>5518038</v>
      </c>
      <c r="BT163" s="177">
        <f t="shared" si="121"/>
        <v>0</v>
      </c>
      <c r="BU163" s="178">
        <f t="shared" si="121"/>
        <v>0</v>
      </c>
      <c r="BV163" s="179">
        <f t="shared" si="122"/>
        <v>0</v>
      </c>
      <c r="BW163" s="178">
        <f t="shared" si="122"/>
        <v>0</v>
      </c>
      <c r="BX163" s="179">
        <f t="shared" si="123"/>
        <v>0</v>
      </c>
      <c r="BY163" s="178">
        <f t="shared" si="123"/>
        <v>0</v>
      </c>
      <c r="BZ163" s="179">
        <f t="shared" si="124"/>
        <v>0</v>
      </c>
      <c r="CA163" s="178">
        <f t="shared" si="124"/>
        <v>0</v>
      </c>
      <c r="CB163" s="179">
        <f t="shared" si="125"/>
        <v>0</v>
      </c>
      <c r="CC163" s="178">
        <f t="shared" si="125"/>
        <v>0</v>
      </c>
      <c r="CD163" s="179">
        <f t="shared" si="126"/>
        <v>1112</v>
      </c>
      <c r="CE163" s="178">
        <f t="shared" si="126"/>
        <v>1148</v>
      </c>
      <c r="CF163" s="177">
        <f t="shared" si="120"/>
        <v>0</v>
      </c>
      <c r="CG163" s="178">
        <f t="shared" si="111"/>
        <v>0</v>
      </c>
      <c r="CH163" s="179">
        <f t="shared" si="120"/>
        <v>0</v>
      </c>
      <c r="CI163" s="178">
        <f t="shared" si="112"/>
        <v>0</v>
      </c>
      <c r="CJ163" s="179">
        <f t="shared" si="119"/>
        <v>0</v>
      </c>
      <c r="CK163" s="178">
        <f t="shared" si="113"/>
        <v>0</v>
      </c>
      <c r="CL163" s="179">
        <f t="shared" si="119"/>
        <v>0</v>
      </c>
      <c r="CM163" s="178">
        <f t="shared" si="119"/>
        <v>0</v>
      </c>
      <c r="CN163" s="179">
        <f t="shared" si="119"/>
        <v>0</v>
      </c>
      <c r="CO163" s="178">
        <f t="shared" si="119"/>
        <v>0</v>
      </c>
      <c r="CP163" s="179">
        <f t="shared" si="119"/>
        <v>4645.8776978417263</v>
      </c>
      <c r="CQ163" s="178">
        <f t="shared" si="119"/>
        <v>4806.6533101045297</v>
      </c>
      <c r="CR163" s="177">
        <f t="shared" si="118"/>
        <v>0</v>
      </c>
      <c r="CS163" s="178">
        <f t="shared" si="118"/>
        <v>0</v>
      </c>
      <c r="CT163" s="179">
        <f t="shared" si="118"/>
        <v>0</v>
      </c>
      <c r="CU163" s="178">
        <f t="shared" si="117"/>
        <v>0</v>
      </c>
      <c r="CV163" s="179">
        <f t="shared" si="117"/>
        <v>0</v>
      </c>
      <c r="CW163" s="178">
        <f t="shared" si="117"/>
        <v>0</v>
      </c>
      <c r="CX163" s="179">
        <f t="shared" si="117"/>
        <v>0</v>
      </c>
      <c r="CY163" s="178">
        <f t="shared" si="117"/>
        <v>0</v>
      </c>
      <c r="CZ163" s="179">
        <f t="shared" si="117"/>
        <v>0</v>
      </c>
      <c r="DA163" s="178">
        <f t="shared" si="117"/>
        <v>0</v>
      </c>
      <c r="DB163" s="179">
        <f t="shared" si="117"/>
        <v>41812.899280575541</v>
      </c>
      <c r="DC163" s="178">
        <f t="shared" si="117"/>
        <v>43259.879790940766</v>
      </c>
      <c r="DD163" s="179">
        <f t="shared" si="127"/>
        <v>41812.899280575541</v>
      </c>
      <c r="DE163" s="178">
        <f t="shared" si="127"/>
        <v>43259.879790940766</v>
      </c>
      <c r="DF163" s="177">
        <f t="shared" si="128"/>
        <v>0</v>
      </c>
      <c r="DG163" s="178">
        <f t="shared" si="128"/>
        <v>0</v>
      </c>
      <c r="DH163" s="179">
        <f t="shared" si="129"/>
        <v>0</v>
      </c>
      <c r="DI163" s="178">
        <f t="shared" si="129"/>
        <v>0</v>
      </c>
      <c r="DJ163" s="179">
        <f t="shared" si="130"/>
        <v>0</v>
      </c>
      <c r="DK163" s="178">
        <f t="shared" si="130"/>
        <v>0</v>
      </c>
      <c r="DL163" s="179">
        <f t="shared" si="131"/>
        <v>0</v>
      </c>
      <c r="DM163" s="178">
        <f t="shared" si="131"/>
        <v>0</v>
      </c>
      <c r="DN163" s="179">
        <f t="shared" si="132"/>
        <v>0</v>
      </c>
      <c r="DO163" s="178">
        <f t="shared" si="132"/>
        <v>0</v>
      </c>
      <c r="DP163" s="179">
        <f t="shared" si="133"/>
        <v>93</v>
      </c>
      <c r="DQ163" s="178">
        <f t="shared" si="133"/>
        <v>96</v>
      </c>
      <c r="DR163" s="179">
        <f t="shared" si="134"/>
        <v>93</v>
      </c>
      <c r="DS163" s="178">
        <f t="shared" si="134"/>
        <v>96</v>
      </c>
      <c r="DT163" s="177">
        <f t="shared" si="116"/>
        <v>0</v>
      </c>
      <c r="DU163" s="178">
        <f t="shared" si="116"/>
        <v>0</v>
      </c>
      <c r="DV163" s="179">
        <f t="shared" si="116"/>
        <v>0</v>
      </c>
      <c r="DW163" s="178">
        <f t="shared" si="116"/>
        <v>0</v>
      </c>
      <c r="DX163" s="179">
        <f t="shared" si="116"/>
        <v>0</v>
      </c>
      <c r="DY163" s="178">
        <f t="shared" si="116"/>
        <v>0</v>
      </c>
      <c r="DZ163" s="179">
        <f t="shared" si="116"/>
        <v>0</v>
      </c>
      <c r="EA163" s="178">
        <f t="shared" si="116"/>
        <v>0</v>
      </c>
      <c r="EB163" s="179">
        <f t="shared" si="135"/>
        <v>0</v>
      </c>
      <c r="EC163" s="178">
        <f t="shared" si="135"/>
        <v>0</v>
      </c>
      <c r="ED163" s="179">
        <f t="shared" si="135"/>
        <v>3888599.6330935252</v>
      </c>
      <c r="EE163" s="178">
        <f t="shared" si="135"/>
        <v>4152948.4599303138</v>
      </c>
      <c r="EF163" s="179">
        <f t="shared" si="135"/>
        <v>3888599.6330935252</v>
      </c>
      <c r="EG163" s="178">
        <f t="shared" si="114"/>
        <v>4152948.4599303138</v>
      </c>
    </row>
    <row r="164" spans="1:137">
      <c r="A164" s="272" t="s">
        <v>225</v>
      </c>
      <c r="B164" s="273" t="s">
        <v>751</v>
      </c>
      <c r="C164" s="274"/>
      <c r="D164" s="275">
        <v>140678</v>
      </c>
      <c r="E164" s="275">
        <v>12</v>
      </c>
      <c r="F164" s="63"/>
      <c r="G164" s="185"/>
      <c r="H164" s="63"/>
      <c r="I164" s="185"/>
      <c r="J164" s="63"/>
      <c r="K164" s="185"/>
      <c r="L164" s="63"/>
      <c r="M164" s="185"/>
      <c r="N164" s="63"/>
      <c r="O164" s="63"/>
      <c r="P164" s="185"/>
      <c r="Q164" s="63"/>
      <c r="R164" s="185"/>
      <c r="S164" s="63"/>
      <c r="T164" s="185"/>
      <c r="U164" s="63"/>
      <c r="V164" s="185"/>
      <c r="W164" s="63"/>
      <c r="X164" s="63"/>
      <c r="Y164" s="185"/>
      <c r="Z164" s="63"/>
      <c r="AA164" s="185"/>
      <c r="AB164" s="63"/>
      <c r="AC164" s="185"/>
      <c r="AD164" s="63"/>
      <c r="AE164" s="185"/>
      <c r="AF164" s="63"/>
      <c r="AG164" s="63"/>
      <c r="AH164" s="185"/>
      <c r="AI164" s="63"/>
      <c r="AJ164" s="185"/>
      <c r="AK164" s="63"/>
      <c r="AL164" s="185"/>
      <c r="AM164" s="63"/>
      <c r="AN164" s="185"/>
      <c r="AO164" s="63"/>
      <c r="AP164" s="63"/>
      <c r="AQ164" s="185"/>
      <c r="AR164" s="63"/>
      <c r="AS164" s="185"/>
      <c r="AT164" s="63"/>
      <c r="AU164" s="185"/>
      <c r="AV164" s="63"/>
      <c r="AW164" s="185"/>
      <c r="AX164" s="63"/>
      <c r="AY164" s="63"/>
      <c r="AZ164" s="185"/>
      <c r="BA164" s="63">
        <v>0</v>
      </c>
      <c r="BB164" s="185">
        <v>3</v>
      </c>
      <c r="BC164" s="63">
        <v>3</v>
      </c>
      <c r="BD164" s="185"/>
      <c r="BE164" s="63">
        <v>0</v>
      </c>
      <c r="BF164" s="185">
        <v>69</v>
      </c>
      <c r="BG164" s="62">
        <v>69</v>
      </c>
      <c r="BH164" s="188"/>
      <c r="BI164" s="63"/>
      <c r="BJ164" s="185"/>
      <c r="BK164" s="63"/>
      <c r="BL164" s="185"/>
      <c r="BM164" s="63"/>
      <c r="BN164" s="185"/>
      <c r="BO164" s="63"/>
      <c r="BP164" s="185"/>
      <c r="BQ164" s="63"/>
      <c r="BR164" s="185">
        <v>3479620</v>
      </c>
      <c r="BS164" s="61">
        <v>3560714</v>
      </c>
      <c r="BT164" s="177">
        <f t="shared" si="121"/>
        <v>0</v>
      </c>
      <c r="BU164" s="178">
        <f t="shared" si="121"/>
        <v>0</v>
      </c>
      <c r="BV164" s="179">
        <f t="shared" si="122"/>
        <v>0</v>
      </c>
      <c r="BW164" s="178">
        <f t="shared" si="122"/>
        <v>0</v>
      </c>
      <c r="BX164" s="179">
        <f t="shared" si="123"/>
        <v>0</v>
      </c>
      <c r="BY164" s="178">
        <f t="shared" si="123"/>
        <v>0</v>
      </c>
      <c r="BZ164" s="179">
        <f t="shared" si="124"/>
        <v>0</v>
      </c>
      <c r="CA164" s="178">
        <f t="shared" si="124"/>
        <v>0</v>
      </c>
      <c r="CB164" s="179">
        <f t="shared" si="125"/>
        <v>0</v>
      </c>
      <c r="CC164" s="178">
        <f t="shared" si="125"/>
        <v>0</v>
      </c>
      <c r="CD164" s="179">
        <f t="shared" si="126"/>
        <v>858</v>
      </c>
      <c r="CE164" s="178">
        <f t="shared" si="126"/>
        <v>858</v>
      </c>
      <c r="CF164" s="177">
        <f t="shared" si="120"/>
        <v>0</v>
      </c>
      <c r="CG164" s="178">
        <f t="shared" si="111"/>
        <v>0</v>
      </c>
      <c r="CH164" s="179">
        <f t="shared" si="120"/>
        <v>0</v>
      </c>
      <c r="CI164" s="178">
        <f t="shared" si="112"/>
        <v>0</v>
      </c>
      <c r="CJ164" s="179">
        <f t="shared" si="119"/>
        <v>0</v>
      </c>
      <c r="CK164" s="178">
        <f t="shared" si="113"/>
        <v>0</v>
      </c>
      <c r="CL164" s="179">
        <f t="shared" si="119"/>
        <v>0</v>
      </c>
      <c r="CM164" s="178">
        <f t="shared" si="119"/>
        <v>0</v>
      </c>
      <c r="CN164" s="179">
        <f t="shared" si="119"/>
        <v>0</v>
      </c>
      <c r="CO164" s="178">
        <f t="shared" si="119"/>
        <v>0</v>
      </c>
      <c r="CP164" s="179">
        <f t="shared" si="119"/>
        <v>4055.5011655011654</v>
      </c>
      <c r="CQ164" s="178">
        <f t="shared" si="119"/>
        <v>4150.0163170163169</v>
      </c>
      <c r="CR164" s="177">
        <f t="shared" si="118"/>
        <v>0</v>
      </c>
      <c r="CS164" s="178">
        <f t="shared" si="118"/>
        <v>0</v>
      </c>
      <c r="CT164" s="179">
        <f t="shared" si="118"/>
        <v>0</v>
      </c>
      <c r="CU164" s="178">
        <f t="shared" si="117"/>
        <v>0</v>
      </c>
      <c r="CV164" s="179">
        <f t="shared" si="117"/>
        <v>0</v>
      </c>
      <c r="CW164" s="178">
        <f t="shared" si="117"/>
        <v>0</v>
      </c>
      <c r="CX164" s="179">
        <f t="shared" ref="CX164:DC173" si="136">+CL164*9</f>
        <v>0</v>
      </c>
      <c r="CY164" s="178">
        <f t="shared" si="136"/>
        <v>0</v>
      </c>
      <c r="CZ164" s="179">
        <f t="shared" si="136"/>
        <v>0</v>
      </c>
      <c r="DA164" s="178">
        <f t="shared" si="136"/>
        <v>0</v>
      </c>
      <c r="DB164" s="179">
        <f t="shared" si="136"/>
        <v>36499.510489510489</v>
      </c>
      <c r="DC164" s="178">
        <f t="shared" si="136"/>
        <v>37350.146853146849</v>
      </c>
      <c r="DD164" s="179">
        <f t="shared" si="127"/>
        <v>36499.510489510489</v>
      </c>
      <c r="DE164" s="178">
        <f t="shared" si="127"/>
        <v>37350.146853146849</v>
      </c>
      <c r="DF164" s="177">
        <f t="shared" si="128"/>
        <v>0</v>
      </c>
      <c r="DG164" s="178">
        <f t="shared" si="128"/>
        <v>0</v>
      </c>
      <c r="DH164" s="179">
        <f t="shared" si="129"/>
        <v>0</v>
      </c>
      <c r="DI164" s="178">
        <f t="shared" si="129"/>
        <v>0</v>
      </c>
      <c r="DJ164" s="179">
        <f t="shared" si="130"/>
        <v>0</v>
      </c>
      <c r="DK164" s="178">
        <f t="shared" si="130"/>
        <v>0</v>
      </c>
      <c r="DL164" s="179">
        <f t="shared" si="131"/>
        <v>0</v>
      </c>
      <c r="DM164" s="178">
        <f t="shared" si="131"/>
        <v>0</v>
      </c>
      <c r="DN164" s="179">
        <f t="shared" si="132"/>
        <v>0</v>
      </c>
      <c r="DO164" s="178">
        <f t="shared" si="132"/>
        <v>0</v>
      </c>
      <c r="DP164" s="179">
        <f t="shared" si="133"/>
        <v>72</v>
      </c>
      <c r="DQ164" s="178">
        <f t="shared" si="133"/>
        <v>72</v>
      </c>
      <c r="DR164" s="179">
        <f t="shared" si="134"/>
        <v>72</v>
      </c>
      <c r="DS164" s="178">
        <f t="shared" si="134"/>
        <v>72</v>
      </c>
      <c r="DT164" s="177">
        <f t="shared" si="116"/>
        <v>0</v>
      </c>
      <c r="DU164" s="178">
        <f t="shared" si="116"/>
        <v>0</v>
      </c>
      <c r="DV164" s="179">
        <f t="shared" si="116"/>
        <v>0</v>
      </c>
      <c r="DW164" s="178">
        <f t="shared" si="116"/>
        <v>0</v>
      </c>
      <c r="DX164" s="179">
        <f t="shared" si="116"/>
        <v>0</v>
      </c>
      <c r="DY164" s="178">
        <f t="shared" si="116"/>
        <v>0</v>
      </c>
      <c r="DZ164" s="179">
        <f t="shared" si="116"/>
        <v>0</v>
      </c>
      <c r="EA164" s="178">
        <f t="shared" si="116"/>
        <v>0</v>
      </c>
      <c r="EB164" s="179">
        <f t="shared" si="135"/>
        <v>0</v>
      </c>
      <c r="EC164" s="178">
        <f t="shared" si="135"/>
        <v>0</v>
      </c>
      <c r="ED164" s="179">
        <f t="shared" si="135"/>
        <v>2627964.7552447552</v>
      </c>
      <c r="EE164" s="178">
        <f t="shared" si="135"/>
        <v>2689210.5734265731</v>
      </c>
      <c r="EF164" s="179">
        <f t="shared" si="135"/>
        <v>2627964.7552447552</v>
      </c>
      <c r="EG164" s="178">
        <f t="shared" si="114"/>
        <v>2689210.5734265731</v>
      </c>
    </row>
    <row r="165" spans="1:137">
      <c r="A165" s="272" t="s">
        <v>225</v>
      </c>
      <c r="B165" s="273" t="s">
        <v>752</v>
      </c>
      <c r="C165" s="280"/>
      <c r="D165" s="275">
        <v>420431</v>
      </c>
      <c r="E165" s="275">
        <v>12</v>
      </c>
      <c r="F165" s="63"/>
      <c r="G165" s="185"/>
      <c r="H165" s="63"/>
      <c r="I165" s="185"/>
      <c r="J165" s="63"/>
      <c r="K165" s="185"/>
      <c r="L165" s="63"/>
      <c r="M165" s="185"/>
      <c r="N165" s="63"/>
      <c r="O165" s="63"/>
      <c r="P165" s="185"/>
      <c r="Q165" s="63"/>
      <c r="R165" s="185"/>
      <c r="S165" s="63"/>
      <c r="T165" s="185"/>
      <c r="U165" s="63"/>
      <c r="V165" s="185"/>
      <c r="W165" s="63"/>
      <c r="X165" s="63"/>
      <c r="Y165" s="185"/>
      <c r="Z165" s="63"/>
      <c r="AA165" s="185"/>
      <c r="AB165" s="63"/>
      <c r="AC165" s="185"/>
      <c r="AD165" s="63"/>
      <c r="AE165" s="185"/>
      <c r="AF165" s="63"/>
      <c r="AG165" s="63"/>
      <c r="AH165" s="185"/>
      <c r="AI165" s="63"/>
      <c r="AJ165" s="185"/>
      <c r="AK165" s="63"/>
      <c r="AL165" s="185"/>
      <c r="AM165" s="63"/>
      <c r="AN165" s="185"/>
      <c r="AO165" s="63"/>
      <c r="AP165" s="63"/>
      <c r="AQ165" s="185"/>
      <c r="AR165" s="63"/>
      <c r="AS165" s="185"/>
      <c r="AT165" s="63"/>
      <c r="AU165" s="185"/>
      <c r="AV165" s="63"/>
      <c r="AW165" s="185"/>
      <c r="AX165" s="63"/>
      <c r="AY165" s="63"/>
      <c r="AZ165" s="185"/>
      <c r="BA165" s="63">
        <v>0</v>
      </c>
      <c r="BB165" s="185"/>
      <c r="BC165" s="63">
        <v>0</v>
      </c>
      <c r="BD165" s="185"/>
      <c r="BE165" s="63">
        <v>0</v>
      </c>
      <c r="BF165" s="185">
        <v>61</v>
      </c>
      <c r="BG165" s="62">
        <v>61</v>
      </c>
      <c r="BH165" s="188"/>
      <c r="BI165" s="63"/>
      <c r="BJ165" s="185"/>
      <c r="BK165" s="63"/>
      <c r="BL165" s="185"/>
      <c r="BM165" s="63"/>
      <c r="BN165" s="185"/>
      <c r="BO165" s="63"/>
      <c r="BP165" s="185"/>
      <c r="BQ165" s="63"/>
      <c r="BR165" s="185">
        <v>3200090</v>
      </c>
      <c r="BS165" s="61">
        <v>3223360</v>
      </c>
      <c r="BT165" s="177">
        <f t="shared" si="121"/>
        <v>0</v>
      </c>
      <c r="BU165" s="178">
        <f t="shared" si="121"/>
        <v>0</v>
      </c>
      <c r="BV165" s="179">
        <f t="shared" si="122"/>
        <v>0</v>
      </c>
      <c r="BW165" s="178">
        <f t="shared" si="122"/>
        <v>0</v>
      </c>
      <c r="BX165" s="179">
        <f t="shared" si="123"/>
        <v>0</v>
      </c>
      <c r="BY165" s="178">
        <f t="shared" si="123"/>
        <v>0</v>
      </c>
      <c r="BZ165" s="179">
        <f t="shared" si="124"/>
        <v>0</v>
      </c>
      <c r="CA165" s="178">
        <f t="shared" si="124"/>
        <v>0</v>
      </c>
      <c r="CB165" s="179">
        <f t="shared" si="125"/>
        <v>0</v>
      </c>
      <c r="CC165" s="178">
        <f t="shared" si="125"/>
        <v>0</v>
      </c>
      <c r="CD165" s="179">
        <f t="shared" si="126"/>
        <v>732</v>
      </c>
      <c r="CE165" s="178">
        <f t="shared" si="126"/>
        <v>732</v>
      </c>
      <c r="CF165" s="177">
        <f t="shared" si="120"/>
        <v>0</v>
      </c>
      <c r="CG165" s="178">
        <f t="shared" si="111"/>
        <v>0</v>
      </c>
      <c r="CH165" s="179">
        <f t="shared" si="120"/>
        <v>0</v>
      </c>
      <c r="CI165" s="178">
        <f t="shared" si="112"/>
        <v>0</v>
      </c>
      <c r="CJ165" s="179">
        <f t="shared" si="119"/>
        <v>0</v>
      </c>
      <c r="CK165" s="178">
        <f t="shared" si="113"/>
        <v>0</v>
      </c>
      <c r="CL165" s="179">
        <f t="shared" si="119"/>
        <v>0</v>
      </c>
      <c r="CM165" s="178">
        <f t="shared" si="119"/>
        <v>0</v>
      </c>
      <c r="CN165" s="179">
        <f t="shared" si="119"/>
        <v>0</v>
      </c>
      <c r="CO165" s="178">
        <f t="shared" si="119"/>
        <v>0</v>
      </c>
      <c r="CP165" s="179">
        <f t="shared" si="119"/>
        <v>4371.7076502732243</v>
      </c>
      <c r="CQ165" s="178">
        <f t="shared" si="119"/>
        <v>4403.4972677595624</v>
      </c>
      <c r="CR165" s="177">
        <f t="shared" si="118"/>
        <v>0</v>
      </c>
      <c r="CS165" s="178">
        <f t="shared" si="118"/>
        <v>0</v>
      </c>
      <c r="CT165" s="179">
        <f t="shared" si="118"/>
        <v>0</v>
      </c>
      <c r="CU165" s="178">
        <f t="shared" si="118"/>
        <v>0</v>
      </c>
      <c r="CV165" s="179">
        <f t="shared" si="118"/>
        <v>0</v>
      </c>
      <c r="CW165" s="178">
        <f t="shared" si="118"/>
        <v>0</v>
      </c>
      <c r="CX165" s="179">
        <f t="shared" si="136"/>
        <v>0</v>
      </c>
      <c r="CY165" s="178">
        <f t="shared" si="136"/>
        <v>0</v>
      </c>
      <c r="CZ165" s="179">
        <f t="shared" si="136"/>
        <v>0</v>
      </c>
      <c r="DA165" s="178">
        <f t="shared" si="136"/>
        <v>0</v>
      </c>
      <c r="DB165" s="179">
        <f t="shared" si="136"/>
        <v>39345.368852459018</v>
      </c>
      <c r="DC165" s="178">
        <f t="shared" si="136"/>
        <v>39631.475409836065</v>
      </c>
      <c r="DD165" s="179">
        <f t="shared" si="127"/>
        <v>39345.368852459018</v>
      </c>
      <c r="DE165" s="178">
        <f t="shared" si="127"/>
        <v>39631.475409836065</v>
      </c>
      <c r="DF165" s="177">
        <f t="shared" si="128"/>
        <v>0</v>
      </c>
      <c r="DG165" s="178">
        <f t="shared" si="128"/>
        <v>0</v>
      </c>
      <c r="DH165" s="179">
        <f t="shared" si="129"/>
        <v>0</v>
      </c>
      <c r="DI165" s="178">
        <f t="shared" si="129"/>
        <v>0</v>
      </c>
      <c r="DJ165" s="179">
        <f t="shared" si="130"/>
        <v>0</v>
      </c>
      <c r="DK165" s="178">
        <f t="shared" si="130"/>
        <v>0</v>
      </c>
      <c r="DL165" s="179">
        <f t="shared" si="131"/>
        <v>0</v>
      </c>
      <c r="DM165" s="178">
        <f t="shared" si="131"/>
        <v>0</v>
      </c>
      <c r="DN165" s="179">
        <f t="shared" si="132"/>
        <v>0</v>
      </c>
      <c r="DO165" s="178">
        <f t="shared" si="132"/>
        <v>0</v>
      </c>
      <c r="DP165" s="179">
        <f t="shared" si="133"/>
        <v>61</v>
      </c>
      <c r="DQ165" s="178">
        <f t="shared" si="133"/>
        <v>61</v>
      </c>
      <c r="DR165" s="179">
        <f t="shared" si="134"/>
        <v>61</v>
      </c>
      <c r="DS165" s="178">
        <f t="shared" si="134"/>
        <v>61</v>
      </c>
      <c r="DT165" s="177">
        <f t="shared" si="116"/>
        <v>0</v>
      </c>
      <c r="DU165" s="178">
        <f t="shared" si="116"/>
        <v>0</v>
      </c>
      <c r="DV165" s="179">
        <f t="shared" si="116"/>
        <v>0</v>
      </c>
      <c r="DW165" s="178">
        <f t="shared" si="116"/>
        <v>0</v>
      </c>
      <c r="DX165" s="179">
        <f t="shared" si="116"/>
        <v>0</v>
      </c>
      <c r="DY165" s="178">
        <f t="shared" si="116"/>
        <v>0</v>
      </c>
      <c r="DZ165" s="179">
        <f t="shared" si="116"/>
        <v>0</v>
      </c>
      <c r="EA165" s="178">
        <f t="shared" si="116"/>
        <v>0</v>
      </c>
      <c r="EB165" s="179">
        <f t="shared" si="135"/>
        <v>0</v>
      </c>
      <c r="EC165" s="178">
        <f t="shared" si="135"/>
        <v>0</v>
      </c>
      <c r="ED165" s="179">
        <f t="shared" si="135"/>
        <v>2400067.5</v>
      </c>
      <c r="EE165" s="178">
        <f t="shared" si="135"/>
        <v>2417520</v>
      </c>
      <c r="EF165" s="179">
        <f t="shared" si="135"/>
        <v>2400067.5</v>
      </c>
      <c r="EG165" s="178">
        <f t="shared" si="114"/>
        <v>2417520</v>
      </c>
    </row>
    <row r="166" spans="1:137">
      <c r="A166" s="272" t="s">
        <v>225</v>
      </c>
      <c r="B166" s="273" t="s">
        <v>753</v>
      </c>
      <c r="C166" s="274"/>
      <c r="D166" s="275">
        <v>366465</v>
      </c>
      <c r="E166" s="275">
        <v>12</v>
      </c>
      <c r="F166" s="63"/>
      <c r="G166" s="185"/>
      <c r="H166" s="63"/>
      <c r="I166" s="185"/>
      <c r="J166" s="63"/>
      <c r="K166" s="185"/>
      <c r="L166" s="63"/>
      <c r="M166" s="185"/>
      <c r="N166" s="63"/>
      <c r="O166" s="63"/>
      <c r="P166" s="185"/>
      <c r="Q166" s="63"/>
      <c r="R166" s="185"/>
      <c r="S166" s="63"/>
      <c r="T166" s="185"/>
      <c r="U166" s="63"/>
      <c r="V166" s="185"/>
      <c r="W166" s="63"/>
      <c r="X166" s="63"/>
      <c r="Y166" s="185"/>
      <c r="Z166" s="63"/>
      <c r="AA166" s="185"/>
      <c r="AB166" s="63"/>
      <c r="AC166" s="185"/>
      <c r="AD166" s="63"/>
      <c r="AE166" s="185"/>
      <c r="AF166" s="63"/>
      <c r="AG166" s="63"/>
      <c r="AH166" s="185"/>
      <c r="AI166" s="63"/>
      <c r="AJ166" s="185"/>
      <c r="AK166" s="63"/>
      <c r="AL166" s="185"/>
      <c r="AM166" s="63"/>
      <c r="AN166" s="185"/>
      <c r="AO166" s="63"/>
      <c r="AP166" s="63"/>
      <c r="AQ166" s="185"/>
      <c r="AR166" s="63"/>
      <c r="AS166" s="185"/>
      <c r="AT166" s="63"/>
      <c r="AU166" s="185"/>
      <c r="AV166" s="63"/>
      <c r="AW166" s="185"/>
      <c r="AX166" s="63"/>
      <c r="AY166" s="63"/>
      <c r="AZ166" s="185"/>
      <c r="BA166" s="63">
        <v>0</v>
      </c>
      <c r="BB166" s="185"/>
      <c r="BC166" s="63">
        <v>0</v>
      </c>
      <c r="BD166" s="185"/>
      <c r="BE166" s="63">
        <v>0</v>
      </c>
      <c r="BF166" s="185">
        <v>64</v>
      </c>
      <c r="BG166" s="197">
        <v>69</v>
      </c>
      <c r="BH166" s="188"/>
      <c r="BI166" s="63"/>
      <c r="BJ166" s="185"/>
      <c r="BK166" s="63"/>
      <c r="BL166" s="185"/>
      <c r="BM166" s="63"/>
      <c r="BN166" s="185"/>
      <c r="BO166" s="63"/>
      <c r="BP166" s="185"/>
      <c r="BQ166" s="63"/>
      <c r="BR166" s="185">
        <v>3441084</v>
      </c>
      <c r="BS166" s="61">
        <v>3611532</v>
      </c>
      <c r="BT166" s="177">
        <f t="shared" si="121"/>
        <v>0</v>
      </c>
      <c r="BU166" s="178">
        <f t="shared" si="121"/>
        <v>0</v>
      </c>
      <c r="BV166" s="179">
        <f t="shared" si="122"/>
        <v>0</v>
      </c>
      <c r="BW166" s="178">
        <f t="shared" si="122"/>
        <v>0</v>
      </c>
      <c r="BX166" s="179">
        <f t="shared" si="123"/>
        <v>0</v>
      </c>
      <c r="BY166" s="178">
        <f t="shared" si="123"/>
        <v>0</v>
      </c>
      <c r="BZ166" s="179">
        <f t="shared" si="124"/>
        <v>0</v>
      </c>
      <c r="CA166" s="178">
        <f t="shared" si="124"/>
        <v>0</v>
      </c>
      <c r="CB166" s="179">
        <f t="shared" si="125"/>
        <v>0</v>
      </c>
      <c r="CC166" s="178">
        <f t="shared" si="125"/>
        <v>0</v>
      </c>
      <c r="CD166" s="179">
        <f t="shared" si="126"/>
        <v>768</v>
      </c>
      <c r="CE166" s="178">
        <f t="shared" si="126"/>
        <v>828</v>
      </c>
      <c r="CF166" s="177">
        <f t="shared" si="120"/>
        <v>0</v>
      </c>
      <c r="CG166" s="178">
        <f t="shared" si="111"/>
        <v>0</v>
      </c>
      <c r="CH166" s="179">
        <f t="shared" si="120"/>
        <v>0</v>
      </c>
      <c r="CI166" s="178">
        <f t="shared" si="112"/>
        <v>0</v>
      </c>
      <c r="CJ166" s="179">
        <f t="shared" si="119"/>
        <v>0</v>
      </c>
      <c r="CK166" s="178">
        <f t="shared" si="113"/>
        <v>0</v>
      </c>
      <c r="CL166" s="179">
        <f t="shared" si="119"/>
        <v>0</v>
      </c>
      <c r="CM166" s="178">
        <f t="shared" si="119"/>
        <v>0</v>
      </c>
      <c r="CN166" s="179">
        <f t="shared" si="119"/>
        <v>0</v>
      </c>
      <c r="CO166" s="178">
        <f t="shared" si="119"/>
        <v>0</v>
      </c>
      <c r="CP166" s="179">
        <f t="shared" si="119"/>
        <v>4480.578125</v>
      </c>
      <c r="CQ166" s="178">
        <f t="shared" si="119"/>
        <v>4361.753623188406</v>
      </c>
      <c r="CR166" s="177">
        <f t="shared" si="118"/>
        <v>0</v>
      </c>
      <c r="CS166" s="178">
        <f t="shared" si="118"/>
        <v>0</v>
      </c>
      <c r="CT166" s="179">
        <f t="shared" si="118"/>
        <v>0</v>
      </c>
      <c r="CU166" s="178">
        <f t="shared" si="118"/>
        <v>0</v>
      </c>
      <c r="CV166" s="179">
        <f t="shared" si="118"/>
        <v>0</v>
      </c>
      <c r="CW166" s="178">
        <f t="shared" si="118"/>
        <v>0</v>
      </c>
      <c r="CX166" s="179">
        <f t="shared" si="136"/>
        <v>0</v>
      </c>
      <c r="CY166" s="178">
        <f t="shared" si="136"/>
        <v>0</v>
      </c>
      <c r="CZ166" s="179">
        <f t="shared" si="136"/>
        <v>0</v>
      </c>
      <c r="DA166" s="178">
        <f t="shared" si="136"/>
        <v>0</v>
      </c>
      <c r="DB166" s="179">
        <f t="shared" si="136"/>
        <v>40325.203125</v>
      </c>
      <c r="DC166" s="178">
        <f t="shared" si="136"/>
        <v>39255.782608695656</v>
      </c>
      <c r="DD166" s="179">
        <f t="shared" si="127"/>
        <v>40325.203125</v>
      </c>
      <c r="DE166" s="178">
        <f t="shared" si="127"/>
        <v>39255.782608695656</v>
      </c>
      <c r="DF166" s="177">
        <f t="shared" si="128"/>
        <v>0</v>
      </c>
      <c r="DG166" s="178">
        <f t="shared" si="128"/>
        <v>0</v>
      </c>
      <c r="DH166" s="179">
        <f t="shared" si="129"/>
        <v>0</v>
      </c>
      <c r="DI166" s="178">
        <f t="shared" si="129"/>
        <v>0</v>
      </c>
      <c r="DJ166" s="179">
        <f t="shared" si="130"/>
        <v>0</v>
      </c>
      <c r="DK166" s="178">
        <f t="shared" si="130"/>
        <v>0</v>
      </c>
      <c r="DL166" s="179">
        <f t="shared" si="131"/>
        <v>0</v>
      </c>
      <c r="DM166" s="178">
        <f t="shared" si="131"/>
        <v>0</v>
      </c>
      <c r="DN166" s="179">
        <f t="shared" si="132"/>
        <v>0</v>
      </c>
      <c r="DO166" s="178">
        <f t="shared" si="132"/>
        <v>0</v>
      </c>
      <c r="DP166" s="179">
        <f t="shared" si="133"/>
        <v>64</v>
      </c>
      <c r="DQ166" s="178">
        <f t="shared" si="133"/>
        <v>69</v>
      </c>
      <c r="DR166" s="179">
        <f t="shared" si="134"/>
        <v>64</v>
      </c>
      <c r="DS166" s="178">
        <f t="shared" si="134"/>
        <v>69</v>
      </c>
      <c r="DT166" s="177">
        <f t="shared" si="116"/>
        <v>0</v>
      </c>
      <c r="DU166" s="178">
        <f t="shared" si="116"/>
        <v>0</v>
      </c>
      <c r="DV166" s="179">
        <f t="shared" si="116"/>
        <v>0</v>
      </c>
      <c r="DW166" s="178">
        <f t="shared" si="116"/>
        <v>0</v>
      </c>
      <c r="DX166" s="179">
        <f t="shared" si="116"/>
        <v>0</v>
      </c>
      <c r="DY166" s="178">
        <f t="shared" si="116"/>
        <v>0</v>
      </c>
      <c r="DZ166" s="179">
        <f t="shared" si="116"/>
        <v>0</v>
      </c>
      <c r="EA166" s="178">
        <f t="shared" si="116"/>
        <v>0</v>
      </c>
      <c r="EB166" s="179">
        <f t="shared" si="135"/>
        <v>0</v>
      </c>
      <c r="EC166" s="178">
        <f t="shared" si="135"/>
        <v>0</v>
      </c>
      <c r="ED166" s="179">
        <f t="shared" si="135"/>
        <v>2580813</v>
      </c>
      <c r="EE166" s="178">
        <f t="shared" si="135"/>
        <v>2708649.0000000005</v>
      </c>
      <c r="EF166" s="179">
        <f t="shared" si="135"/>
        <v>2580813</v>
      </c>
      <c r="EG166" s="178">
        <f t="shared" si="114"/>
        <v>2708649.0000000005</v>
      </c>
    </row>
    <row r="167" spans="1:137">
      <c r="A167" s="272" t="s">
        <v>225</v>
      </c>
      <c r="B167" s="273" t="s">
        <v>754</v>
      </c>
      <c r="C167" s="274"/>
      <c r="D167" s="275">
        <v>140942</v>
      </c>
      <c r="E167" s="275">
        <v>12</v>
      </c>
      <c r="F167" s="63"/>
      <c r="G167" s="185"/>
      <c r="H167" s="63"/>
      <c r="I167" s="185"/>
      <c r="J167" s="63"/>
      <c r="K167" s="185"/>
      <c r="L167" s="63"/>
      <c r="M167" s="185"/>
      <c r="N167" s="63"/>
      <c r="O167" s="63"/>
      <c r="P167" s="185"/>
      <c r="Q167" s="63"/>
      <c r="R167" s="185"/>
      <c r="S167" s="63"/>
      <c r="T167" s="185"/>
      <c r="U167" s="63"/>
      <c r="V167" s="185"/>
      <c r="W167" s="63"/>
      <c r="X167" s="63"/>
      <c r="Y167" s="185"/>
      <c r="Z167" s="63"/>
      <c r="AA167" s="185"/>
      <c r="AB167" s="63"/>
      <c r="AC167" s="185"/>
      <c r="AD167" s="63"/>
      <c r="AE167" s="185"/>
      <c r="AF167" s="63"/>
      <c r="AG167" s="63"/>
      <c r="AH167" s="185"/>
      <c r="AI167" s="63"/>
      <c r="AJ167" s="185"/>
      <c r="AK167" s="63"/>
      <c r="AL167" s="185"/>
      <c r="AM167" s="63"/>
      <c r="AN167" s="185"/>
      <c r="AO167" s="63"/>
      <c r="AP167" s="63"/>
      <c r="AQ167" s="185"/>
      <c r="AR167" s="63"/>
      <c r="AS167" s="185"/>
      <c r="AT167" s="63"/>
      <c r="AU167" s="185"/>
      <c r="AV167" s="63"/>
      <c r="AW167" s="185"/>
      <c r="AX167" s="63"/>
      <c r="AY167" s="63"/>
      <c r="AZ167" s="185"/>
      <c r="BA167" s="63">
        <v>0</v>
      </c>
      <c r="BB167" s="185"/>
      <c r="BC167" s="191">
        <v>3</v>
      </c>
      <c r="BD167" s="185"/>
      <c r="BE167" s="63">
        <v>0</v>
      </c>
      <c r="BF167" s="185">
        <v>102</v>
      </c>
      <c r="BG167" s="197">
        <v>110</v>
      </c>
      <c r="BH167" s="188"/>
      <c r="BI167" s="63"/>
      <c r="BJ167" s="185"/>
      <c r="BK167" s="63"/>
      <c r="BL167" s="185"/>
      <c r="BM167" s="63"/>
      <c r="BN167" s="185"/>
      <c r="BO167" s="63"/>
      <c r="BP167" s="185"/>
      <c r="BQ167" s="63"/>
      <c r="BR167" s="185">
        <v>5439198</v>
      </c>
      <c r="BS167" s="198">
        <v>5923501</v>
      </c>
      <c r="BT167" s="177">
        <f t="shared" si="121"/>
        <v>0</v>
      </c>
      <c r="BU167" s="178">
        <f t="shared" si="121"/>
        <v>0</v>
      </c>
      <c r="BV167" s="179">
        <f t="shared" si="122"/>
        <v>0</v>
      </c>
      <c r="BW167" s="178">
        <f t="shared" si="122"/>
        <v>0</v>
      </c>
      <c r="BX167" s="179">
        <f t="shared" si="123"/>
        <v>0</v>
      </c>
      <c r="BY167" s="178">
        <f t="shared" si="123"/>
        <v>0</v>
      </c>
      <c r="BZ167" s="179">
        <f t="shared" si="124"/>
        <v>0</v>
      </c>
      <c r="CA167" s="178">
        <f t="shared" si="124"/>
        <v>0</v>
      </c>
      <c r="CB167" s="179">
        <f t="shared" si="125"/>
        <v>0</v>
      </c>
      <c r="CC167" s="178">
        <f t="shared" si="125"/>
        <v>0</v>
      </c>
      <c r="CD167" s="179">
        <f t="shared" si="126"/>
        <v>1224</v>
      </c>
      <c r="CE167" s="178">
        <f t="shared" si="126"/>
        <v>1350</v>
      </c>
      <c r="CF167" s="177">
        <f t="shared" si="120"/>
        <v>0</v>
      </c>
      <c r="CG167" s="178">
        <f t="shared" si="111"/>
        <v>0</v>
      </c>
      <c r="CH167" s="179">
        <f t="shared" si="120"/>
        <v>0</v>
      </c>
      <c r="CI167" s="178">
        <f t="shared" si="112"/>
        <v>0</v>
      </c>
      <c r="CJ167" s="179">
        <f t="shared" si="119"/>
        <v>0</v>
      </c>
      <c r="CK167" s="178">
        <f t="shared" si="113"/>
        <v>0</v>
      </c>
      <c r="CL167" s="179">
        <f t="shared" si="119"/>
        <v>0</v>
      </c>
      <c r="CM167" s="178">
        <f t="shared" si="119"/>
        <v>0</v>
      </c>
      <c r="CN167" s="179">
        <f t="shared" si="119"/>
        <v>0</v>
      </c>
      <c r="CO167" s="178">
        <f t="shared" si="119"/>
        <v>0</v>
      </c>
      <c r="CP167" s="179">
        <f t="shared" si="119"/>
        <v>4443.7892156862745</v>
      </c>
      <c r="CQ167" s="178">
        <f t="shared" si="119"/>
        <v>4387.7785185185185</v>
      </c>
      <c r="CR167" s="177">
        <f t="shared" si="118"/>
        <v>0</v>
      </c>
      <c r="CS167" s="178">
        <f t="shared" si="118"/>
        <v>0</v>
      </c>
      <c r="CT167" s="179">
        <f t="shared" si="118"/>
        <v>0</v>
      </c>
      <c r="CU167" s="178">
        <f t="shared" si="118"/>
        <v>0</v>
      </c>
      <c r="CV167" s="179">
        <f t="shared" si="118"/>
        <v>0</v>
      </c>
      <c r="CW167" s="178">
        <f t="shared" si="118"/>
        <v>0</v>
      </c>
      <c r="CX167" s="179">
        <f t="shared" si="136"/>
        <v>0</v>
      </c>
      <c r="CY167" s="178">
        <f t="shared" si="136"/>
        <v>0</v>
      </c>
      <c r="CZ167" s="179">
        <f t="shared" si="136"/>
        <v>0</v>
      </c>
      <c r="DA167" s="178">
        <f t="shared" si="136"/>
        <v>0</v>
      </c>
      <c r="DB167" s="179">
        <f t="shared" si="136"/>
        <v>39994.102941176468</v>
      </c>
      <c r="DC167" s="178">
        <f t="shared" si="136"/>
        <v>39490.006666666668</v>
      </c>
      <c r="DD167" s="179">
        <f t="shared" si="127"/>
        <v>39994.102941176468</v>
      </c>
      <c r="DE167" s="178">
        <f t="shared" si="127"/>
        <v>39490.006666666668</v>
      </c>
      <c r="DF167" s="177">
        <f t="shared" si="128"/>
        <v>0</v>
      </c>
      <c r="DG167" s="178">
        <f t="shared" si="128"/>
        <v>0</v>
      </c>
      <c r="DH167" s="179">
        <f t="shared" si="129"/>
        <v>0</v>
      </c>
      <c r="DI167" s="178">
        <f t="shared" si="129"/>
        <v>0</v>
      </c>
      <c r="DJ167" s="179">
        <f t="shared" si="130"/>
        <v>0</v>
      </c>
      <c r="DK167" s="178">
        <f t="shared" si="130"/>
        <v>0</v>
      </c>
      <c r="DL167" s="179">
        <f t="shared" si="131"/>
        <v>0</v>
      </c>
      <c r="DM167" s="178">
        <f t="shared" si="131"/>
        <v>0</v>
      </c>
      <c r="DN167" s="179">
        <f t="shared" si="132"/>
        <v>0</v>
      </c>
      <c r="DO167" s="178">
        <f t="shared" si="132"/>
        <v>0</v>
      </c>
      <c r="DP167" s="179">
        <f t="shared" si="133"/>
        <v>102</v>
      </c>
      <c r="DQ167" s="178">
        <f t="shared" si="133"/>
        <v>113</v>
      </c>
      <c r="DR167" s="179">
        <f t="shared" si="134"/>
        <v>102</v>
      </c>
      <c r="DS167" s="178">
        <f t="shared" si="134"/>
        <v>113</v>
      </c>
      <c r="DT167" s="177">
        <f t="shared" si="116"/>
        <v>0</v>
      </c>
      <c r="DU167" s="178">
        <f t="shared" si="116"/>
        <v>0</v>
      </c>
      <c r="DV167" s="179">
        <f t="shared" si="116"/>
        <v>0</v>
      </c>
      <c r="DW167" s="178">
        <f t="shared" si="116"/>
        <v>0</v>
      </c>
      <c r="DX167" s="179">
        <f t="shared" si="116"/>
        <v>0</v>
      </c>
      <c r="DY167" s="178">
        <f t="shared" si="116"/>
        <v>0</v>
      </c>
      <c r="DZ167" s="179">
        <f t="shared" si="116"/>
        <v>0</v>
      </c>
      <c r="EA167" s="178">
        <f t="shared" si="116"/>
        <v>0</v>
      </c>
      <c r="EB167" s="179">
        <f t="shared" si="135"/>
        <v>0</v>
      </c>
      <c r="EC167" s="178">
        <f t="shared" si="135"/>
        <v>0</v>
      </c>
      <c r="ED167" s="179">
        <f t="shared" si="135"/>
        <v>4079398.5</v>
      </c>
      <c r="EE167" s="178">
        <f t="shared" si="135"/>
        <v>4462370.7533333339</v>
      </c>
      <c r="EF167" s="179">
        <f t="shared" si="135"/>
        <v>4079398.5</v>
      </c>
      <c r="EG167" s="178">
        <f t="shared" si="114"/>
        <v>4462370.7533333339</v>
      </c>
    </row>
    <row r="168" spans="1:137">
      <c r="A168" s="272" t="s">
        <v>225</v>
      </c>
      <c r="B168" s="273" t="s">
        <v>755</v>
      </c>
      <c r="C168" s="274"/>
      <c r="D168" s="275">
        <v>141006</v>
      </c>
      <c r="E168" s="275">
        <v>12</v>
      </c>
      <c r="F168" s="63"/>
      <c r="G168" s="185"/>
      <c r="H168" s="63"/>
      <c r="I168" s="185"/>
      <c r="J168" s="63"/>
      <c r="K168" s="185"/>
      <c r="L168" s="63"/>
      <c r="M168" s="185"/>
      <c r="N168" s="63"/>
      <c r="O168" s="63"/>
      <c r="P168" s="185"/>
      <c r="Q168" s="63"/>
      <c r="R168" s="185"/>
      <c r="S168" s="63"/>
      <c r="T168" s="185"/>
      <c r="U168" s="63"/>
      <c r="V168" s="185"/>
      <c r="W168" s="63"/>
      <c r="X168" s="63"/>
      <c r="Y168" s="185"/>
      <c r="Z168" s="63"/>
      <c r="AA168" s="185"/>
      <c r="AB168" s="63"/>
      <c r="AC168" s="185"/>
      <c r="AD168" s="63"/>
      <c r="AE168" s="185"/>
      <c r="AF168" s="63"/>
      <c r="AG168" s="63"/>
      <c r="AH168" s="185"/>
      <c r="AI168" s="63"/>
      <c r="AJ168" s="185"/>
      <c r="AK168" s="63"/>
      <c r="AL168" s="185"/>
      <c r="AM168" s="63"/>
      <c r="AN168" s="185"/>
      <c r="AO168" s="63"/>
      <c r="AP168" s="63"/>
      <c r="AQ168" s="185"/>
      <c r="AR168" s="63"/>
      <c r="AS168" s="185"/>
      <c r="AT168" s="63"/>
      <c r="AU168" s="185"/>
      <c r="AV168" s="63"/>
      <c r="AW168" s="185"/>
      <c r="AX168" s="63"/>
      <c r="AY168" s="63"/>
      <c r="AZ168" s="185"/>
      <c r="BA168" s="63">
        <v>0</v>
      </c>
      <c r="BB168" s="185"/>
      <c r="BC168" s="63">
        <v>0</v>
      </c>
      <c r="BD168" s="185"/>
      <c r="BE168" s="63">
        <v>0</v>
      </c>
      <c r="BF168" s="185">
        <v>58</v>
      </c>
      <c r="BG168" s="62">
        <v>57</v>
      </c>
      <c r="BH168" s="188"/>
      <c r="BI168" s="63"/>
      <c r="BJ168" s="185"/>
      <c r="BK168" s="63"/>
      <c r="BL168" s="185"/>
      <c r="BM168" s="63"/>
      <c r="BN168" s="185"/>
      <c r="BO168" s="63"/>
      <c r="BP168" s="185"/>
      <c r="BQ168" s="63"/>
      <c r="BR168" s="185">
        <v>2969452</v>
      </c>
      <c r="BS168" s="61">
        <v>2979365</v>
      </c>
      <c r="BT168" s="177">
        <f t="shared" si="121"/>
        <v>0</v>
      </c>
      <c r="BU168" s="178">
        <f t="shared" si="121"/>
        <v>0</v>
      </c>
      <c r="BV168" s="179">
        <f t="shared" si="122"/>
        <v>0</v>
      </c>
      <c r="BW168" s="178">
        <f t="shared" si="122"/>
        <v>0</v>
      </c>
      <c r="BX168" s="179">
        <f t="shared" si="123"/>
        <v>0</v>
      </c>
      <c r="BY168" s="178">
        <f t="shared" si="123"/>
        <v>0</v>
      </c>
      <c r="BZ168" s="179">
        <f t="shared" si="124"/>
        <v>0</v>
      </c>
      <c r="CA168" s="178">
        <f t="shared" si="124"/>
        <v>0</v>
      </c>
      <c r="CB168" s="179">
        <f t="shared" si="125"/>
        <v>0</v>
      </c>
      <c r="CC168" s="178">
        <f t="shared" si="125"/>
        <v>0</v>
      </c>
      <c r="CD168" s="179">
        <f t="shared" si="126"/>
        <v>696</v>
      </c>
      <c r="CE168" s="178">
        <f t="shared" si="126"/>
        <v>684</v>
      </c>
      <c r="CF168" s="177">
        <f t="shared" si="120"/>
        <v>0</v>
      </c>
      <c r="CG168" s="178">
        <f t="shared" si="111"/>
        <v>0</v>
      </c>
      <c r="CH168" s="179">
        <f t="shared" si="120"/>
        <v>0</v>
      </c>
      <c r="CI168" s="178">
        <f t="shared" si="112"/>
        <v>0</v>
      </c>
      <c r="CJ168" s="179">
        <f t="shared" si="119"/>
        <v>0</v>
      </c>
      <c r="CK168" s="178">
        <f t="shared" si="113"/>
        <v>0</v>
      </c>
      <c r="CL168" s="179">
        <f t="shared" si="119"/>
        <v>0</v>
      </c>
      <c r="CM168" s="178">
        <f t="shared" si="119"/>
        <v>0</v>
      </c>
      <c r="CN168" s="179">
        <f t="shared" si="119"/>
        <v>0</v>
      </c>
      <c r="CO168" s="178">
        <f t="shared" si="119"/>
        <v>0</v>
      </c>
      <c r="CP168" s="179">
        <f t="shared" si="119"/>
        <v>4266.454022988506</v>
      </c>
      <c r="CQ168" s="178">
        <f t="shared" si="119"/>
        <v>4355.7967836257312</v>
      </c>
      <c r="CR168" s="177">
        <f t="shared" si="118"/>
        <v>0</v>
      </c>
      <c r="CS168" s="178">
        <f t="shared" si="118"/>
        <v>0</v>
      </c>
      <c r="CT168" s="179">
        <f t="shared" si="118"/>
        <v>0</v>
      </c>
      <c r="CU168" s="178">
        <f t="shared" si="118"/>
        <v>0</v>
      </c>
      <c r="CV168" s="179">
        <f t="shared" si="118"/>
        <v>0</v>
      </c>
      <c r="CW168" s="178">
        <f t="shared" si="118"/>
        <v>0</v>
      </c>
      <c r="CX168" s="179">
        <f t="shared" si="136"/>
        <v>0</v>
      </c>
      <c r="CY168" s="178">
        <f t="shared" si="136"/>
        <v>0</v>
      </c>
      <c r="CZ168" s="179">
        <f t="shared" si="136"/>
        <v>0</v>
      </c>
      <c r="DA168" s="178">
        <f t="shared" si="136"/>
        <v>0</v>
      </c>
      <c r="DB168" s="179">
        <f t="shared" si="136"/>
        <v>38398.086206896551</v>
      </c>
      <c r="DC168" s="178">
        <f t="shared" si="136"/>
        <v>39202.17105263158</v>
      </c>
      <c r="DD168" s="179">
        <f t="shared" si="127"/>
        <v>38398.086206896551</v>
      </c>
      <c r="DE168" s="178">
        <f t="shared" si="127"/>
        <v>39202.17105263158</v>
      </c>
      <c r="DF168" s="177">
        <f t="shared" si="128"/>
        <v>0</v>
      </c>
      <c r="DG168" s="178">
        <f t="shared" si="128"/>
        <v>0</v>
      </c>
      <c r="DH168" s="179">
        <f t="shared" si="129"/>
        <v>0</v>
      </c>
      <c r="DI168" s="178">
        <f t="shared" si="129"/>
        <v>0</v>
      </c>
      <c r="DJ168" s="179">
        <f t="shared" si="130"/>
        <v>0</v>
      </c>
      <c r="DK168" s="178">
        <f t="shared" si="130"/>
        <v>0</v>
      </c>
      <c r="DL168" s="179">
        <f t="shared" si="131"/>
        <v>0</v>
      </c>
      <c r="DM168" s="178">
        <f t="shared" si="131"/>
        <v>0</v>
      </c>
      <c r="DN168" s="179">
        <f t="shared" si="132"/>
        <v>0</v>
      </c>
      <c r="DO168" s="178">
        <f t="shared" si="132"/>
        <v>0</v>
      </c>
      <c r="DP168" s="179">
        <f t="shared" si="133"/>
        <v>58</v>
      </c>
      <c r="DQ168" s="178">
        <f t="shared" si="133"/>
        <v>57</v>
      </c>
      <c r="DR168" s="179">
        <f t="shared" si="134"/>
        <v>58</v>
      </c>
      <c r="DS168" s="178">
        <f t="shared" si="134"/>
        <v>57</v>
      </c>
      <c r="DT168" s="177">
        <f t="shared" si="116"/>
        <v>0</v>
      </c>
      <c r="DU168" s="178">
        <f t="shared" si="116"/>
        <v>0</v>
      </c>
      <c r="DV168" s="179">
        <f t="shared" si="116"/>
        <v>0</v>
      </c>
      <c r="DW168" s="178">
        <f t="shared" si="116"/>
        <v>0</v>
      </c>
      <c r="DX168" s="179">
        <f t="shared" si="116"/>
        <v>0</v>
      </c>
      <c r="DY168" s="178">
        <f t="shared" si="116"/>
        <v>0</v>
      </c>
      <c r="DZ168" s="179">
        <f t="shared" si="116"/>
        <v>0</v>
      </c>
      <c r="EA168" s="178">
        <f t="shared" si="116"/>
        <v>0</v>
      </c>
      <c r="EB168" s="179">
        <f t="shared" si="135"/>
        <v>0</v>
      </c>
      <c r="EC168" s="178">
        <f t="shared" si="135"/>
        <v>0</v>
      </c>
      <c r="ED168" s="179">
        <f t="shared" si="135"/>
        <v>2227089</v>
      </c>
      <c r="EE168" s="178">
        <f t="shared" si="135"/>
        <v>2234523.75</v>
      </c>
      <c r="EF168" s="179">
        <f t="shared" si="135"/>
        <v>2227089</v>
      </c>
      <c r="EG168" s="178">
        <f t="shared" si="114"/>
        <v>2234523.75</v>
      </c>
    </row>
    <row r="169" spans="1:137">
      <c r="A169" s="272" t="s">
        <v>225</v>
      </c>
      <c r="B169" s="273" t="s">
        <v>756</v>
      </c>
      <c r="C169" s="274"/>
      <c r="D169" s="275">
        <v>368911</v>
      </c>
      <c r="E169" s="275">
        <v>12</v>
      </c>
      <c r="F169" s="63"/>
      <c r="G169" s="185"/>
      <c r="H169" s="63"/>
      <c r="I169" s="185"/>
      <c r="J169" s="63"/>
      <c r="K169" s="185"/>
      <c r="L169" s="63"/>
      <c r="M169" s="185"/>
      <c r="N169" s="63"/>
      <c r="O169" s="63"/>
      <c r="P169" s="185"/>
      <c r="Q169" s="63"/>
      <c r="R169" s="185"/>
      <c r="S169" s="63"/>
      <c r="T169" s="185"/>
      <c r="U169" s="63"/>
      <c r="V169" s="185"/>
      <c r="W169" s="63"/>
      <c r="X169" s="63"/>
      <c r="Y169" s="185"/>
      <c r="Z169" s="63"/>
      <c r="AA169" s="185"/>
      <c r="AB169" s="63"/>
      <c r="AC169" s="185"/>
      <c r="AD169" s="63"/>
      <c r="AE169" s="185"/>
      <c r="AF169" s="63"/>
      <c r="AG169" s="63"/>
      <c r="AH169" s="185"/>
      <c r="AI169" s="63"/>
      <c r="AJ169" s="185"/>
      <c r="AK169" s="63"/>
      <c r="AL169" s="185"/>
      <c r="AM169" s="63"/>
      <c r="AN169" s="185"/>
      <c r="AO169" s="63"/>
      <c r="AP169" s="63"/>
      <c r="AQ169" s="185"/>
      <c r="AR169" s="63"/>
      <c r="AS169" s="185"/>
      <c r="AT169" s="63"/>
      <c r="AU169" s="185"/>
      <c r="AV169" s="63"/>
      <c r="AW169" s="185"/>
      <c r="AX169" s="63"/>
      <c r="AY169" s="63"/>
      <c r="AZ169" s="185"/>
      <c r="BA169" s="63">
        <v>0</v>
      </c>
      <c r="BB169" s="185"/>
      <c r="BC169" s="63">
        <v>0</v>
      </c>
      <c r="BD169" s="185"/>
      <c r="BE169" s="191">
        <v>5</v>
      </c>
      <c r="BF169" s="185">
        <v>66</v>
      </c>
      <c r="BG169" s="197">
        <v>59</v>
      </c>
      <c r="BH169" s="188"/>
      <c r="BI169" s="63"/>
      <c r="BJ169" s="185"/>
      <c r="BK169" s="63"/>
      <c r="BL169" s="185"/>
      <c r="BM169" s="63"/>
      <c r="BN169" s="185"/>
      <c r="BO169" s="63"/>
      <c r="BP169" s="185"/>
      <c r="BQ169" s="63"/>
      <c r="BR169" s="185">
        <v>3562195</v>
      </c>
      <c r="BS169" s="61">
        <v>3579899</v>
      </c>
      <c r="BT169" s="177">
        <f t="shared" si="121"/>
        <v>0</v>
      </c>
      <c r="BU169" s="178">
        <f t="shared" si="121"/>
        <v>0</v>
      </c>
      <c r="BV169" s="179">
        <f t="shared" si="122"/>
        <v>0</v>
      </c>
      <c r="BW169" s="178">
        <f t="shared" si="122"/>
        <v>0</v>
      </c>
      <c r="BX169" s="179">
        <f t="shared" si="123"/>
        <v>0</v>
      </c>
      <c r="BY169" s="178">
        <f t="shared" si="123"/>
        <v>0</v>
      </c>
      <c r="BZ169" s="179">
        <f t="shared" si="124"/>
        <v>0</v>
      </c>
      <c r="CA169" s="178">
        <f t="shared" si="124"/>
        <v>0</v>
      </c>
      <c r="CB169" s="179">
        <f t="shared" si="125"/>
        <v>0</v>
      </c>
      <c r="CC169" s="178">
        <f t="shared" si="125"/>
        <v>0</v>
      </c>
      <c r="CD169" s="179">
        <f t="shared" si="126"/>
        <v>792</v>
      </c>
      <c r="CE169" s="178">
        <f t="shared" si="126"/>
        <v>763</v>
      </c>
      <c r="CF169" s="177">
        <f t="shared" si="120"/>
        <v>0</v>
      </c>
      <c r="CG169" s="178">
        <f t="shared" si="111"/>
        <v>0</v>
      </c>
      <c r="CH169" s="179">
        <f t="shared" si="120"/>
        <v>0</v>
      </c>
      <c r="CI169" s="178">
        <f t="shared" si="112"/>
        <v>0</v>
      </c>
      <c r="CJ169" s="179">
        <f t="shared" si="119"/>
        <v>0</v>
      </c>
      <c r="CK169" s="178">
        <f t="shared" si="113"/>
        <v>0</v>
      </c>
      <c r="CL169" s="179">
        <f t="shared" si="119"/>
        <v>0</v>
      </c>
      <c r="CM169" s="178">
        <f t="shared" si="119"/>
        <v>0</v>
      </c>
      <c r="CN169" s="179">
        <f t="shared" si="119"/>
        <v>0</v>
      </c>
      <c r="CO169" s="178">
        <f t="shared" si="119"/>
        <v>0</v>
      </c>
      <c r="CP169" s="179">
        <f t="shared" si="119"/>
        <v>4497.7209595959594</v>
      </c>
      <c r="CQ169" s="178">
        <f t="shared" si="119"/>
        <v>4691.8728702490171</v>
      </c>
      <c r="CR169" s="177">
        <f t="shared" si="118"/>
        <v>0</v>
      </c>
      <c r="CS169" s="178">
        <f t="shared" si="118"/>
        <v>0</v>
      </c>
      <c r="CT169" s="179">
        <f t="shared" si="118"/>
        <v>0</v>
      </c>
      <c r="CU169" s="178">
        <f t="shared" si="118"/>
        <v>0</v>
      </c>
      <c r="CV169" s="179">
        <f t="shared" si="118"/>
        <v>0</v>
      </c>
      <c r="CW169" s="178">
        <f t="shared" si="118"/>
        <v>0</v>
      </c>
      <c r="CX169" s="179">
        <f t="shared" si="136"/>
        <v>0</v>
      </c>
      <c r="CY169" s="178">
        <f t="shared" si="136"/>
        <v>0</v>
      </c>
      <c r="CZ169" s="179">
        <f t="shared" si="136"/>
        <v>0</v>
      </c>
      <c r="DA169" s="178">
        <f t="shared" si="136"/>
        <v>0</v>
      </c>
      <c r="DB169" s="179">
        <f t="shared" si="136"/>
        <v>40479.488636363632</v>
      </c>
      <c r="DC169" s="178">
        <f t="shared" si="136"/>
        <v>42226.855832241155</v>
      </c>
      <c r="DD169" s="179">
        <f t="shared" si="127"/>
        <v>40479.488636363632</v>
      </c>
      <c r="DE169" s="178">
        <f t="shared" si="127"/>
        <v>42226.855832241155</v>
      </c>
      <c r="DF169" s="177">
        <f t="shared" si="128"/>
        <v>0</v>
      </c>
      <c r="DG169" s="178">
        <f t="shared" si="128"/>
        <v>0</v>
      </c>
      <c r="DH169" s="179">
        <f t="shared" si="129"/>
        <v>0</v>
      </c>
      <c r="DI169" s="178">
        <f t="shared" si="129"/>
        <v>0</v>
      </c>
      <c r="DJ169" s="179">
        <f t="shared" si="130"/>
        <v>0</v>
      </c>
      <c r="DK169" s="178">
        <f t="shared" si="130"/>
        <v>0</v>
      </c>
      <c r="DL169" s="179">
        <f t="shared" si="131"/>
        <v>0</v>
      </c>
      <c r="DM169" s="178">
        <f t="shared" si="131"/>
        <v>0</v>
      </c>
      <c r="DN169" s="179">
        <f t="shared" si="132"/>
        <v>0</v>
      </c>
      <c r="DO169" s="178">
        <f t="shared" si="132"/>
        <v>0</v>
      </c>
      <c r="DP169" s="179">
        <f t="shared" si="133"/>
        <v>66</v>
      </c>
      <c r="DQ169" s="178">
        <f t="shared" si="133"/>
        <v>64</v>
      </c>
      <c r="DR169" s="179">
        <f t="shared" si="134"/>
        <v>66</v>
      </c>
      <c r="DS169" s="178">
        <f t="shared" si="134"/>
        <v>64</v>
      </c>
      <c r="DT169" s="177">
        <f t="shared" si="116"/>
        <v>0</v>
      </c>
      <c r="DU169" s="178">
        <f t="shared" si="116"/>
        <v>0</v>
      </c>
      <c r="DV169" s="179">
        <f t="shared" si="116"/>
        <v>0</v>
      </c>
      <c r="DW169" s="178">
        <f t="shared" si="116"/>
        <v>0</v>
      </c>
      <c r="DX169" s="179">
        <f t="shared" si="116"/>
        <v>0</v>
      </c>
      <c r="DY169" s="178">
        <f t="shared" si="116"/>
        <v>0</v>
      </c>
      <c r="DZ169" s="179">
        <f t="shared" si="116"/>
        <v>0</v>
      </c>
      <c r="EA169" s="178">
        <f t="shared" si="116"/>
        <v>0</v>
      </c>
      <c r="EB169" s="179">
        <f t="shared" si="135"/>
        <v>0</v>
      </c>
      <c r="EC169" s="178">
        <f t="shared" si="135"/>
        <v>0</v>
      </c>
      <c r="ED169" s="179">
        <f t="shared" si="135"/>
        <v>2671646.2499999995</v>
      </c>
      <c r="EE169" s="178">
        <f t="shared" si="135"/>
        <v>2702518.7732634339</v>
      </c>
      <c r="EF169" s="179">
        <f t="shared" si="135"/>
        <v>2671646.2499999995</v>
      </c>
      <c r="EG169" s="178">
        <f t="shared" si="114"/>
        <v>2702518.7732634339</v>
      </c>
    </row>
    <row r="170" spans="1:137">
      <c r="A170" s="272" t="s">
        <v>225</v>
      </c>
      <c r="B170" s="278" t="s">
        <v>757</v>
      </c>
      <c r="C170" s="279"/>
      <c r="D170" s="275">
        <v>139986</v>
      </c>
      <c r="E170" s="275">
        <v>12</v>
      </c>
      <c r="F170" s="63"/>
      <c r="G170" s="185"/>
      <c r="H170" s="63"/>
      <c r="I170" s="185"/>
      <c r="J170" s="63"/>
      <c r="K170" s="185"/>
      <c r="L170" s="63"/>
      <c r="M170" s="185"/>
      <c r="N170" s="63"/>
      <c r="O170" s="63"/>
      <c r="P170" s="185"/>
      <c r="Q170" s="63"/>
      <c r="R170" s="185"/>
      <c r="S170" s="63"/>
      <c r="T170" s="185"/>
      <c r="U170" s="63"/>
      <c r="V170" s="185"/>
      <c r="W170" s="63"/>
      <c r="X170" s="63"/>
      <c r="Y170" s="185"/>
      <c r="Z170" s="63"/>
      <c r="AA170" s="185"/>
      <c r="AB170" s="63"/>
      <c r="AC170" s="185"/>
      <c r="AD170" s="63"/>
      <c r="AE170" s="185"/>
      <c r="AF170" s="63"/>
      <c r="AG170" s="63"/>
      <c r="AH170" s="185"/>
      <c r="AI170" s="63"/>
      <c r="AJ170" s="185"/>
      <c r="AK170" s="63"/>
      <c r="AL170" s="185"/>
      <c r="AM170" s="63"/>
      <c r="AN170" s="185"/>
      <c r="AO170" s="63"/>
      <c r="AP170" s="63"/>
      <c r="AQ170" s="185"/>
      <c r="AR170" s="63"/>
      <c r="AS170" s="185"/>
      <c r="AT170" s="63"/>
      <c r="AU170" s="185"/>
      <c r="AV170" s="63"/>
      <c r="AW170" s="185"/>
      <c r="AX170" s="63"/>
      <c r="AY170" s="63"/>
      <c r="AZ170" s="185"/>
      <c r="BA170" s="63">
        <v>0</v>
      </c>
      <c r="BB170" s="185"/>
      <c r="BC170" s="202">
        <v>0</v>
      </c>
      <c r="BD170" s="185"/>
      <c r="BE170" s="63">
        <v>0</v>
      </c>
      <c r="BF170" s="185">
        <v>108</v>
      </c>
      <c r="BG170" s="62">
        <v>108</v>
      </c>
      <c r="BH170" s="188"/>
      <c r="BI170" s="63"/>
      <c r="BJ170" s="185"/>
      <c r="BK170" s="63"/>
      <c r="BL170" s="185"/>
      <c r="BM170" s="63"/>
      <c r="BN170" s="185"/>
      <c r="BO170" s="63"/>
      <c r="BP170" s="185"/>
      <c r="BQ170" s="63"/>
      <c r="BR170" s="185">
        <v>6076694</v>
      </c>
      <c r="BS170" s="61">
        <v>6192691</v>
      </c>
      <c r="BT170" s="177">
        <f t="shared" si="121"/>
        <v>0</v>
      </c>
      <c r="BU170" s="178">
        <f t="shared" si="121"/>
        <v>0</v>
      </c>
      <c r="BV170" s="179">
        <f t="shared" si="122"/>
        <v>0</v>
      </c>
      <c r="BW170" s="178">
        <f t="shared" si="122"/>
        <v>0</v>
      </c>
      <c r="BX170" s="179">
        <f t="shared" si="123"/>
        <v>0</v>
      </c>
      <c r="BY170" s="178">
        <f t="shared" si="123"/>
        <v>0</v>
      </c>
      <c r="BZ170" s="179">
        <f t="shared" si="124"/>
        <v>0</v>
      </c>
      <c r="CA170" s="178">
        <f t="shared" si="124"/>
        <v>0</v>
      </c>
      <c r="CB170" s="179">
        <f t="shared" si="125"/>
        <v>0</v>
      </c>
      <c r="CC170" s="178">
        <f t="shared" si="125"/>
        <v>0</v>
      </c>
      <c r="CD170" s="179">
        <f t="shared" si="126"/>
        <v>1296</v>
      </c>
      <c r="CE170" s="178">
        <f t="shared" si="126"/>
        <v>1296</v>
      </c>
      <c r="CF170" s="177">
        <f t="shared" si="120"/>
        <v>0</v>
      </c>
      <c r="CG170" s="178">
        <f t="shared" si="111"/>
        <v>0</v>
      </c>
      <c r="CH170" s="179">
        <f t="shared" si="120"/>
        <v>0</v>
      </c>
      <c r="CI170" s="178">
        <f t="shared" si="112"/>
        <v>0</v>
      </c>
      <c r="CJ170" s="179">
        <f t="shared" si="119"/>
        <v>0</v>
      </c>
      <c r="CK170" s="178">
        <f t="shared" si="113"/>
        <v>0</v>
      </c>
      <c r="CL170" s="179">
        <f t="shared" si="119"/>
        <v>0</v>
      </c>
      <c r="CM170" s="178">
        <f t="shared" si="119"/>
        <v>0</v>
      </c>
      <c r="CN170" s="179">
        <f t="shared" si="119"/>
        <v>0</v>
      </c>
      <c r="CO170" s="178">
        <f t="shared" si="119"/>
        <v>0</v>
      </c>
      <c r="CP170" s="179">
        <f t="shared" si="119"/>
        <v>4688.8070987654319</v>
      </c>
      <c r="CQ170" s="178">
        <f t="shared" si="119"/>
        <v>4778.3109567901238</v>
      </c>
      <c r="CR170" s="177">
        <f t="shared" si="118"/>
        <v>0</v>
      </c>
      <c r="CS170" s="178">
        <f t="shared" si="118"/>
        <v>0</v>
      </c>
      <c r="CT170" s="179">
        <f t="shared" si="118"/>
        <v>0</v>
      </c>
      <c r="CU170" s="178">
        <f t="shared" si="118"/>
        <v>0</v>
      </c>
      <c r="CV170" s="179">
        <f t="shared" si="118"/>
        <v>0</v>
      </c>
      <c r="CW170" s="178">
        <f t="shared" si="118"/>
        <v>0</v>
      </c>
      <c r="CX170" s="179">
        <f t="shared" si="136"/>
        <v>0</v>
      </c>
      <c r="CY170" s="178">
        <f t="shared" si="136"/>
        <v>0</v>
      </c>
      <c r="CZ170" s="179">
        <f t="shared" si="136"/>
        <v>0</v>
      </c>
      <c r="DA170" s="178">
        <f t="shared" si="136"/>
        <v>0</v>
      </c>
      <c r="DB170" s="179">
        <f t="shared" si="136"/>
        <v>42199.263888888891</v>
      </c>
      <c r="DC170" s="178">
        <f t="shared" si="136"/>
        <v>43004.798611111117</v>
      </c>
      <c r="DD170" s="179">
        <f t="shared" si="127"/>
        <v>42199.263888888891</v>
      </c>
      <c r="DE170" s="178">
        <f t="shared" si="127"/>
        <v>43004.798611111117</v>
      </c>
      <c r="DF170" s="177">
        <f t="shared" si="128"/>
        <v>0</v>
      </c>
      <c r="DG170" s="178">
        <f t="shared" si="128"/>
        <v>0</v>
      </c>
      <c r="DH170" s="179">
        <f t="shared" si="129"/>
        <v>0</v>
      </c>
      <c r="DI170" s="178">
        <f t="shared" si="129"/>
        <v>0</v>
      </c>
      <c r="DJ170" s="179">
        <f t="shared" si="130"/>
        <v>0</v>
      </c>
      <c r="DK170" s="178">
        <f t="shared" si="130"/>
        <v>0</v>
      </c>
      <c r="DL170" s="179">
        <f t="shared" si="131"/>
        <v>0</v>
      </c>
      <c r="DM170" s="178">
        <f t="shared" si="131"/>
        <v>0</v>
      </c>
      <c r="DN170" s="179">
        <f t="shared" si="132"/>
        <v>0</v>
      </c>
      <c r="DO170" s="178">
        <f t="shared" si="132"/>
        <v>0</v>
      </c>
      <c r="DP170" s="179">
        <f t="shared" si="133"/>
        <v>108</v>
      </c>
      <c r="DQ170" s="178">
        <f t="shared" si="133"/>
        <v>108</v>
      </c>
      <c r="DR170" s="179">
        <f t="shared" si="134"/>
        <v>108</v>
      </c>
      <c r="DS170" s="178">
        <f t="shared" si="134"/>
        <v>108</v>
      </c>
      <c r="DT170" s="177">
        <f t="shared" si="116"/>
        <v>0</v>
      </c>
      <c r="DU170" s="178">
        <f t="shared" si="116"/>
        <v>0</v>
      </c>
      <c r="DV170" s="179">
        <f t="shared" si="116"/>
        <v>0</v>
      </c>
      <c r="DW170" s="178">
        <f t="shared" si="116"/>
        <v>0</v>
      </c>
      <c r="DX170" s="179">
        <f t="shared" si="116"/>
        <v>0</v>
      </c>
      <c r="DY170" s="178">
        <f t="shared" si="116"/>
        <v>0</v>
      </c>
      <c r="DZ170" s="179">
        <f t="shared" si="116"/>
        <v>0</v>
      </c>
      <c r="EA170" s="178">
        <f t="shared" si="116"/>
        <v>0</v>
      </c>
      <c r="EB170" s="179">
        <f t="shared" si="135"/>
        <v>0</v>
      </c>
      <c r="EC170" s="178">
        <f t="shared" si="135"/>
        <v>0</v>
      </c>
      <c r="ED170" s="179">
        <f t="shared" si="135"/>
        <v>4557520.5</v>
      </c>
      <c r="EE170" s="178">
        <f t="shared" si="135"/>
        <v>4644518.2500000009</v>
      </c>
      <c r="EF170" s="179">
        <f t="shared" si="135"/>
        <v>4557520.5</v>
      </c>
      <c r="EG170" s="178">
        <f t="shared" si="114"/>
        <v>4644518.2500000009</v>
      </c>
    </row>
    <row r="171" spans="1:137">
      <c r="A171" s="272" t="s">
        <v>225</v>
      </c>
      <c r="B171" s="276" t="s">
        <v>758</v>
      </c>
      <c r="C171" s="274"/>
      <c r="D171" s="277">
        <v>487162</v>
      </c>
      <c r="E171" s="275">
        <v>12</v>
      </c>
      <c r="F171" s="63"/>
      <c r="G171" s="185"/>
      <c r="H171" s="63"/>
      <c r="I171" s="185"/>
      <c r="J171" s="63"/>
      <c r="K171" s="185"/>
      <c r="L171" s="63"/>
      <c r="M171" s="185"/>
      <c r="N171" s="63"/>
      <c r="O171" s="63"/>
      <c r="P171" s="185"/>
      <c r="Q171" s="63"/>
      <c r="R171" s="185"/>
      <c r="S171" s="63"/>
      <c r="T171" s="185"/>
      <c r="U171" s="63"/>
      <c r="V171" s="185"/>
      <c r="W171" s="63"/>
      <c r="X171" s="63"/>
      <c r="Y171" s="185"/>
      <c r="Z171" s="63"/>
      <c r="AA171" s="185"/>
      <c r="AB171" s="63"/>
      <c r="AC171" s="185"/>
      <c r="AD171" s="63"/>
      <c r="AE171" s="185"/>
      <c r="AF171" s="63"/>
      <c r="AG171" s="63"/>
      <c r="AH171" s="185"/>
      <c r="AI171" s="63"/>
      <c r="AJ171" s="185"/>
      <c r="AK171" s="63"/>
      <c r="AL171" s="185"/>
      <c r="AM171" s="63"/>
      <c r="AN171" s="185"/>
      <c r="AO171" s="63"/>
      <c r="AP171" s="63"/>
      <c r="AQ171" s="185"/>
      <c r="AR171" s="63"/>
      <c r="AS171" s="185"/>
      <c r="AT171" s="63"/>
      <c r="AU171" s="185"/>
      <c r="AV171" s="63"/>
      <c r="AW171" s="185"/>
      <c r="AX171" s="63"/>
      <c r="AY171" s="63"/>
      <c r="AZ171" s="185"/>
      <c r="BA171" s="63">
        <v>0</v>
      </c>
      <c r="BB171" s="59">
        <v>6</v>
      </c>
      <c r="BC171" s="63">
        <v>6</v>
      </c>
      <c r="BD171" s="59"/>
      <c r="BE171" s="63">
        <v>0</v>
      </c>
      <c r="BF171" s="59">
        <v>121</v>
      </c>
      <c r="BG171" s="62">
        <v>120</v>
      </c>
      <c r="BH171" s="188"/>
      <c r="BI171" s="63"/>
      <c r="BJ171" s="185"/>
      <c r="BK171" s="63"/>
      <c r="BL171" s="185"/>
      <c r="BM171" s="63"/>
      <c r="BN171" s="185"/>
      <c r="BO171" s="63"/>
      <c r="BP171" s="185"/>
      <c r="BQ171" s="63"/>
      <c r="BR171" s="59">
        <v>6816528</v>
      </c>
      <c r="BS171" s="61">
        <v>6875652</v>
      </c>
      <c r="BT171" s="177">
        <f t="shared" si="121"/>
        <v>0</v>
      </c>
      <c r="BU171" s="178">
        <f t="shared" si="121"/>
        <v>0</v>
      </c>
      <c r="BV171" s="179">
        <f t="shared" si="122"/>
        <v>0</v>
      </c>
      <c r="BW171" s="178">
        <f t="shared" si="122"/>
        <v>0</v>
      </c>
      <c r="BX171" s="179">
        <f t="shared" si="123"/>
        <v>0</v>
      </c>
      <c r="BY171" s="178">
        <f t="shared" si="123"/>
        <v>0</v>
      </c>
      <c r="BZ171" s="179">
        <f t="shared" si="124"/>
        <v>0</v>
      </c>
      <c r="CA171" s="178">
        <f t="shared" si="124"/>
        <v>0</v>
      </c>
      <c r="CB171" s="179">
        <f t="shared" si="125"/>
        <v>0</v>
      </c>
      <c r="CC171" s="178">
        <f t="shared" si="125"/>
        <v>0</v>
      </c>
      <c r="CD171" s="179">
        <f t="shared" si="126"/>
        <v>1512</v>
      </c>
      <c r="CE171" s="178">
        <f t="shared" si="126"/>
        <v>1500</v>
      </c>
      <c r="CF171" s="177">
        <f t="shared" si="120"/>
        <v>0</v>
      </c>
      <c r="CG171" s="178">
        <f t="shared" si="111"/>
        <v>0</v>
      </c>
      <c r="CH171" s="179">
        <f t="shared" si="120"/>
        <v>0</v>
      </c>
      <c r="CI171" s="178">
        <f t="shared" si="112"/>
        <v>0</v>
      </c>
      <c r="CJ171" s="179">
        <f t="shared" si="119"/>
        <v>0</v>
      </c>
      <c r="CK171" s="178">
        <f t="shared" si="113"/>
        <v>0</v>
      </c>
      <c r="CL171" s="179">
        <f t="shared" si="119"/>
        <v>0</v>
      </c>
      <c r="CM171" s="178">
        <f t="shared" si="119"/>
        <v>0</v>
      </c>
      <c r="CN171" s="179">
        <f t="shared" si="119"/>
        <v>0</v>
      </c>
      <c r="CO171" s="178">
        <f t="shared" si="119"/>
        <v>0</v>
      </c>
      <c r="CP171" s="179">
        <f t="shared" si="119"/>
        <v>4508.2857142857147</v>
      </c>
      <c r="CQ171" s="178">
        <f t="shared" si="119"/>
        <v>4583.768</v>
      </c>
      <c r="CR171" s="177">
        <f t="shared" si="118"/>
        <v>0</v>
      </c>
      <c r="CS171" s="178">
        <f t="shared" si="118"/>
        <v>0</v>
      </c>
      <c r="CT171" s="179">
        <f t="shared" si="118"/>
        <v>0</v>
      </c>
      <c r="CU171" s="178">
        <f t="shared" si="118"/>
        <v>0</v>
      </c>
      <c r="CV171" s="179">
        <f t="shared" si="118"/>
        <v>0</v>
      </c>
      <c r="CW171" s="178">
        <f t="shared" si="118"/>
        <v>0</v>
      </c>
      <c r="CX171" s="179">
        <f t="shared" si="136"/>
        <v>0</v>
      </c>
      <c r="CY171" s="178">
        <f t="shared" si="136"/>
        <v>0</v>
      </c>
      <c r="CZ171" s="179">
        <f t="shared" si="136"/>
        <v>0</v>
      </c>
      <c r="DA171" s="178">
        <f t="shared" si="136"/>
        <v>0</v>
      </c>
      <c r="DB171" s="179">
        <f t="shared" si="136"/>
        <v>40574.571428571435</v>
      </c>
      <c r="DC171" s="178">
        <f t="shared" si="136"/>
        <v>41253.911999999997</v>
      </c>
      <c r="DD171" s="179">
        <f t="shared" si="127"/>
        <v>40574.571428571435</v>
      </c>
      <c r="DE171" s="178">
        <f t="shared" si="127"/>
        <v>41253.911999999997</v>
      </c>
      <c r="DF171" s="177">
        <f t="shared" si="128"/>
        <v>0</v>
      </c>
      <c r="DG171" s="178">
        <f t="shared" si="128"/>
        <v>0</v>
      </c>
      <c r="DH171" s="179">
        <f t="shared" si="129"/>
        <v>0</v>
      </c>
      <c r="DI171" s="178">
        <f t="shared" si="129"/>
        <v>0</v>
      </c>
      <c r="DJ171" s="179">
        <f t="shared" si="130"/>
        <v>0</v>
      </c>
      <c r="DK171" s="178">
        <f t="shared" si="130"/>
        <v>0</v>
      </c>
      <c r="DL171" s="179">
        <f t="shared" si="131"/>
        <v>0</v>
      </c>
      <c r="DM171" s="178">
        <f t="shared" si="131"/>
        <v>0</v>
      </c>
      <c r="DN171" s="179">
        <f t="shared" si="132"/>
        <v>0</v>
      </c>
      <c r="DO171" s="178">
        <f t="shared" si="132"/>
        <v>0</v>
      </c>
      <c r="DP171" s="179">
        <f t="shared" si="133"/>
        <v>127</v>
      </c>
      <c r="DQ171" s="178">
        <f t="shared" si="133"/>
        <v>126</v>
      </c>
      <c r="DR171" s="179">
        <f t="shared" si="134"/>
        <v>127</v>
      </c>
      <c r="DS171" s="178">
        <f t="shared" si="134"/>
        <v>126</v>
      </c>
      <c r="DT171" s="177">
        <f t="shared" si="116"/>
        <v>0</v>
      </c>
      <c r="DU171" s="178">
        <f t="shared" si="116"/>
        <v>0</v>
      </c>
      <c r="DV171" s="179">
        <f t="shared" si="116"/>
        <v>0</v>
      </c>
      <c r="DW171" s="178">
        <f t="shared" si="116"/>
        <v>0</v>
      </c>
      <c r="DX171" s="179">
        <f t="shared" si="116"/>
        <v>0</v>
      </c>
      <c r="DY171" s="178">
        <f t="shared" si="116"/>
        <v>0</v>
      </c>
      <c r="DZ171" s="179">
        <f t="shared" si="116"/>
        <v>0</v>
      </c>
      <c r="EA171" s="178">
        <f t="shared" si="116"/>
        <v>0</v>
      </c>
      <c r="EB171" s="179">
        <f t="shared" si="135"/>
        <v>0</v>
      </c>
      <c r="EC171" s="178">
        <f t="shared" si="135"/>
        <v>0</v>
      </c>
      <c r="ED171" s="179">
        <f t="shared" si="135"/>
        <v>5152970.5714285718</v>
      </c>
      <c r="EE171" s="178">
        <f t="shared" si="135"/>
        <v>5197992.9119999995</v>
      </c>
      <c r="EF171" s="179">
        <f t="shared" si="135"/>
        <v>5152970.5714285718</v>
      </c>
      <c r="EG171" s="178">
        <f t="shared" si="114"/>
        <v>5197992.9119999995</v>
      </c>
    </row>
    <row r="172" spans="1:137">
      <c r="A172" s="272" t="s">
        <v>225</v>
      </c>
      <c r="B172" s="273" t="s">
        <v>759</v>
      </c>
      <c r="C172" s="274"/>
      <c r="D172" s="275">
        <v>139278</v>
      </c>
      <c r="E172" s="275">
        <v>12</v>
      </c>
      <c r="F172" s="63"/>
      <c r="G172" s="185"/>
      <c r="H172" s="63"/>
      <c r="I172" s="185"/>
      <c r="J172" s="63"/>
      <c r="K172" s="185"/>
      <c r="L172" s="63"/>
      <c r="M172" s="185"/>
      <c r="N172" s="63"/>
      <c r="O172" s="63"/>
      <c r="P172" s="185"/>
      <c r="Q172" s="63"/>
      <c r="R172" s="185"/>
      <c r="S172" s="63"/>
      <c r="T172" s="185"/>
      <c r="U172" s="63"/>
      <c r="V172" s="185"/>
      <c r="W172" s="63"/>
      <c r="X172" s="63"/>
      <c r="Y172" s="185"/>
      <c r="Z172" s="63"/>
      <c r="AA172" s="185"/>
      <c r="AB172" s="63"/>
      <c r="AC172" s="185"/>
      <c r="AD172" s="63"/>
      <c r="AE172" s="185"/>
      <c r="AF172" s="63"/>
      <c r="AG172" s="63"/>
      <c r="AH172" s="185"/>
      <c r="AI172" s="63"/>
      <c r="AJ172" s="185"/>
      <c r="AK172" s="63"/>
      <c r="AL172" s="185"/>
      <c r="AM172" s="63"/>
      <c r="AN172" s="185"/>
      <c r="AO172" s="63"/>
      <c r="AP172" s="63"/>
      <c r="AQ172" s="185"/>
      <c r="AR172" s="63"/>
      <c r="AS172" s="185"/>
      <c r="AT172" s="63"/>
      <c r="AU172" s="185"/>
      <c r="AV172" s="63"/>
      <c r="AW172" s="185"/>
      <c r="AX172" s="63"/>
      <c r="AY172" s="63"/>
      <c r="AZ172" s="185"/>
      <c r="BA172" s="63">
        <v>0</v>
      </c>
      <c r="BB172" s="185">
        <v>6</v>
      </c>
      <c r="BC172" s="191">
        <v>8</v>
      </c>
      <c r="BD172" s="185"/>
      <c r="BE172" s="63">
        <v>0</v>
      </c>
      <c r="BF172" s="185">
        <v>134</v>
      </c>
      <c r="BG172" s="62">
        <v>140</v>
      </c>
      <c r="BH172" s="188"/>
      <c r="BI172" s="63"/>
      <c r="BJ172" s="185"/>
      <c r="BK172" s="63"/>
      <c r="BL172" s="185"/>
      <c r="BM172" s="63"/>
      <c r="BN172" s="185"/>
      <c r="BO172" s="63"/>
      <c r="BP172" s="185"/>
      <c r="BQ172" s="63"/>
      <c r="BR172" s="185">
        <v>7100744</v>
      </c>
      <c r="BS172" s="198">
        <v>7589992</v>
      </c>
      <c r="BT172" s="177">
        <f t="shared" si="121"/>
        <v>0</v>
      </c>
      <c r="BU172" s="178">
        <f t="shared" si="121"/>
        <v>0</v>
      </c>
      <c r="BV172" s="179">
        <f t="shared" si="122"/>
        <v>0</v>
      </c>
      <c r="BW172" s="178">
        <f t="shared" si="122"/>
        <v>0</v>
      </c>
      <c r="BX172" s="179">
        <f t="shared" si="123"/>
        <v>0</v>
      </c>
      <c r="BY172" s="178">
        <f t="shared" si="123"/>
        <v>0</v>
      </c>
      <c r="BZ172" s="179">
        <f t="shared" si="124"/>
        <v>0</v>
      </c>
      <c r="CA172" s="178">
        <f t="shared" si="124"/>
        <v>0</v>
      </c>
      <c r="CB172" s="179">
        <f t="shared" si="125"/>
        <v>0</v>
      </c>
      <c r="CC172" s="178">
        <f t="shared" si="125"/>
        <v>0</v>
      </c>
      <c r="CD172" s="179">
        <f t="shared" si="126"/>
        <v>1668</v>
      </c>
      <c r="CE172" s="178">
        <f t="shared" si="126"/>
        <v>1760</v>
      </c>
      <c r="CF172" s="177">
        <f t="shared" si="120"/>
        <v>0</v>
      </c>
      <c r="CG172" s="178">
        <f t="shared" si="111"/>
        <v>0</v>
      </c>
      <c r="CH172" s="179">
        <f t="shared" si="120"/>
        <v>0</v>
      </c>
      <c r="CI172" s="178">
        <f t="shared" si="112"/>
        <v>0</v>
      </c>
      <c r="CJ172" s="179">
        <f t="shared" si="119"/>
        <v>0</v>
      </c>
      <c r="CK172" s="178">
        <f t="shared" si="113"/>
        <v>0</v>
      </c>
      <c r="CL172" s="179">
        <f t="shared" si="119"/>
        <v>0</v>
      </c>
      <c r="CM172" s="178">
        <f t="shared" si="119"/>
        <v>0</v>
      </c>
      <c r="CN172" s="179">
        <f t="shared" ref="CN172:CQ173" si="137">IF(CB172&gt;0,BP172/CB172,)</f>
        <v>0</v>
      </c>
      <c r="CO172" s="178">
        <f t="shared" si="137"/>
        <v>0</v>
      </c>
      <c r="CP172" s="179">
        <f t="shared" si="137"/>
        <v>4257.0407673860909</v>
      </c>
      <c r="CQ172" s="178">
        <f t="shared" si="137"/>
        <v>4312.4954545454548</v>
      </c>
      <c r="CR172" s="177">
        <f t="shared" si="118"/>
        <v>0</v>
      </c>
      <c r="CS172" s="178">
        <f t="shared" si="118"/>
        <v>0</v>
      </c>
      <c r="CT172" s="179">
        <f t="shared" si="118"/>
        <v>0</v>
      </c>
      <c r="CU172" s="178">
        <f t="shared" si="118"/>
        <v>0</v>
      </c>
      <c r="CV172" s="179">
        <f t="shared" si="118"/>
        <v>0</v>
      </c>
      <c r="CW172" s="178">
        <f t="shared" si="118"/>
        <v>0</v>
      </c>
      <c r="CX172" s="179">
        <f t="shared" si="136"/>
        <v>0</v>
      </c>
      <c r="CY172" s="178">
        <f t="shared" si="136"/>
        <v>0</v>
      </c>
      <c r="CZ172" s="179">
        <f t="shared" si="136"/>
        <v>0</v>
      </c>
      <c r="DA172" s="178">
        <f t="shared" si="136"/>
        <v>0</v>
      </c>
      <c r="DB172" s="179">
        <f t="shared" si="136"/>
        <v>38313.366906474817</v>
      </c>
      <c r="DC172" s="178">
        <f t="shared" si="136"/>
        <v>38812.459090909091</v>
      </c>
      <c r="DD172" s="179">
        <f t="shared" si="127"/>
        <v>38313.366906474817</v>
      </c>
      <c r="DE172" s="178">
        <f t="shared" si="127"/>
        <v>38812.459090909091</v>
      </c>
      <c r="DF172" s="177">
        <f t="shared" si="128"/>
        <v>0</v>
      </c>
      <c r="DG172" s="178">
        <f t="shared" si="128"/>
        <v>0</v>
      </c>
      <c r="DH172" s="179">
        <f t="shared" si="129"/>
        <v>0</v>
      </c>
      <c r="DI172" s="178">
        <f t="shared" si="129"/>
        <v>0</v>
      </c>
      <c r="DJ172" s="179">
        <f t="shared" si="130"/>
        <v>0</v>
      </c>
      <c r="DK172" s="178">
        <f t="shared" si="130"/>
        <v>0</v>
      </c>
      <c r="DL172" s="179">
        <f t="shared" si="131"/>
        <v>0</v>
      </c>
      <c r="DM172" s="178">
        <f t="shared" si="131"/>
        <v>0</v>
      </c>
      <c r="DN172" s="179">
        <f t="shared" si="132"/>
        <v>0</v>
      </c>
      <c r="DO172" s="178">
        <f t="shared" si="132"/>
        <v>0</v>
      </c>
      <c r="DP172" s="179">
        <f t="shared" si="133"/>
        <v>140</v>
      </c>
      <c r="DQ172" s="178">
        <f t="shared" si="133"/>
        <v>148</v>
      </c>
      <c r="DR172" s="179">
        <f t="shared" si="134"/>
        <v>140</v>
      </c>
      <c r="DS172" s="178">
        <f t="shared" si="134"/>
        <v>148</v>
      </c>
      <c r="DT172" s="177">
        <f t="shared" si="116"/>
        <v>0</v>
      </c>
      <c r="DU172" s="178">
        <f t="shared" si="116"/>
        <v>0</v>
      </c>
      <c r="DV172" s="179">
        <f t="shared" si="116"/>
        <v>0</v>
      </c>
      <c r="DW172" s="178">
        <f t="shared" si="116"/>
        <v>0</v>
      </c>
      <c r="DX172" s="179">
        <f t="shared" si="116"/>
        <v>0</v>
      </c>
      <c r="DY172" s="178">
        <f t="shared" si="116"/>
        <v>0</v>
      </c>
      <c r="DZ172" s="179">
        <f t="shared" si="116"/>
        <v>0</v>
      </c>
      <c r="EA172" s="178">
        <f t="shared" si="116"/>
        <v>0</v>
      </c>
      <c r="EB172" s="179">
        <f t="shared" si="135"/>
        <v>0</v>
      </c>
      <c r="EC172" s="178">
        <f t="shared" si="135"/>
        <v>0</v>
      </c>
      <c r="ED172" s="179">
        <f t="shared" si="135"/>
        <v>5363871.3669064743</v>
      </c>
      <c r="EE172" s="178">
        <f t="shared" si="135"/>
        <v>5744243.9454545453</v>
      </c>
      <c r="EF172" s="179">
        <f t="shared" si="135"/>
        <v>5363871.3669064743</v>
      </c>
      <c r="EG172" s="178">
        <f t="shared" si="114"/>
        <v>5744243.9454545453</v>
      </c>
    </row>
    <row r="173" spans="1:137">
      <c r="A173" s="272" t="s">
        <v>225</v>
      </c>
      <c r="B173" s="278" t="s">
        <v>760</v>
      </c>
      <c r="C173" s="279"/>
      <c r="D173" s="275">
        <v>141255</v>
      </c>
      <c r="E173" s="275">
        <v>12</v>
      </c>
      <c r="F173" s="63"/>
      <c r="G173" s="185"/>
      <c r="H173" s="63"/>
      <c r="I173" s="185"/>
      <c r="J173" s="63"/>
      <c r="K173" s="185"/>
      <c r="L173" s="63"/>
      <c r="M173" s="185"/>
      <c r="N173" s="63"/>
      <c r="O173" s="63"/>
      <c r="P173" s="185"/>
      <c r="Q173" s="63"/>
      <c r="R173" s="185"/>
      <c r="S173" s="63"/>
      <c r="T173" s="185"/>
      <c r="U173" s="63"/>
      <c r="V173" s="185"/>
      <c r="W173" s="63"/>
      <c r="X173" s="63"/>
      <c r="Y173" s="185"/>
      <c r="Z173" s="63"/>
      <c r="AA173" s="185"/>
      <c r="AB173" s="63"/>
      <c r="AC173" s="185"/>
      <c r="AD173" s="63"/>
      <c r="AE173" s="185"/>
      <c r="AF173" s="63"/>
      <c r="AG173" s="63"/>
      <c r="AH173" s="185"/>
      <c r="AI173" s="63"/>
      <c r="AJ173" s="185"/>
      <c r="AK173" s="63"/>
      <c r="AL173" s="185"/>
      <c r="AM173" s="63"/>
      <c r="AN173" s="185"/>
      <c r="AO173" s="63"/>
      <c r="AP173" s="63"/>
      <c r="AQ173" s="185"/>
      <c r="AR173" s="63"/>
      <c r="AS173" s="185"/>
      <c r="AT173" s="63"/>
      <c r="AU173" s="185"/>
      <c r="AV173" s="63"/>
      <c r="AW173" s="185"/>
      <c r="AX173" s="63"/>
      <c r="AY173" s="63"/>
      <c r="AZ173" s="185"/>
      <c r="BA173" s="63">
        <v>0</v>
      </c>
      <c r="BB173" s="185">
        <v>8</v>
      </c>
      <c r="BC173" s="191">
        <v>6</v>
      </c>
      <c r="BD173" s="185"/>
      <c r="BE173" s="63">
        <v>0</v>
      </c>
      <c r="BF173" s="185">
        <v>105</v>
      </c>
      <c r="BG173" s="197">
        <v>132</v>
      </c>
      <c r="BH173" s="188"/>
      <c r="BI173" s="63"/>
      <c r="BJ173" s="185"/>
      <c r="BK173" s="63"/>
      <c r="BL173" s="185"/>
      <c r="BM173" s="63"/>
      <c r="BN173" s="185"/>
      <c r="BO173" s="63"/>
      <c r="BP173" s="185"/>
      <c r="BQ173" s="63"/>
      <c r="BR173" s="185">
        <v>5274141</v>
      </c>
      <c r="BS173" s="198">
        <v>6713466</v>
      </c>
      <c r="BT173" s="177">
        <f t="shared" si="121"/>
        <v>0</v>
      </c>
      <c r="BU173" s="178">
        <f t="shared" si="121"/>
        <v>0</v>
      </c>
      <c r="BV173" s="179">
        <f t="shared" si="122"/>
        <v>0</v>
      </c>
      <c r="BW173" s="178">
        <f t="shared" si="122"/>
        <v>0</v>
      </c>
      <c r="BX173" s="179">
        <f t="shared" si="123"/>
        <v>0</v>
      </c>
      <c r="BY173" s="178">
        <f t="shared" si="123"/>
        <v>0</v>
      </c>
      <c r="BZ173" s="179">
        <f t="shared" si="124"/>
        <v>0</v>
      </c>
      <c r="CA173" s="178">
        <f t="shared" si="124"/>
        <v>0</v>
      </c>
      <c r="CB173" s="179">
        <f t="shared" si="125"/>
        <v>0</v>
      </c>
      <c r="CC173" s="178">
        <f t="shared" si="125"/>
        <v>0</v>
      </c>
      <c r="CD173" s="179">
        <f t="shared" si="126"/>
        <v>1340</v>
      </c>
      <c r="CE173" s="178">
        <f t="shared" si="126"/>
        <v>1644</v>
      </c>
      <c r="CF173" s="177">
        <f t="shared" si="120"/>
        <v>0</v>
      </c>
      <c r="CG173" s="178">
        <f t="shared" si="111"/>
        <v>0</v>
      </c>
      <c r="CH173" s="179">
        <f t="shared" si="120"/>
        <v>0</v>
      </c>
      <c r="CI173" s="178">
        <f t="shared" si="112"/>
        <v>0</v>
      </c>
      <c r="CJ173" s="179">
        <f t="shared" si="112"/>
        <v>0</v>
      </c>
      <c r="CK173" s="178">
        <f t="shared" si="113"/>
        <v>0</v>
      </c>
      <c r="CL173" s="179">
        <f t="shared" si="113"/>
        <v>0</v>
      </c>
      <c r="CM173" s="178">
        <f t="shared" si="113"/>
        <v>0</v>
      </c>
      <c r="CN173" s="179">
        <f t="shared" si="137"/>
        <v>0</v>
      </c>
      <c r="CO173" s="178">
        <f t="shared" si="137"/>
        <v>0</v>
      </c>
      <c r="CP173" s="179">
        <f t="shared" si="137"/>
        <v>3935.926119402985</v>
      </c>
      <c r="CQ173" s="178">
        <f t="shared" si="137"/>
        <v>4083.6167883211679</v>
      </c>
      <c r="CR173" s="177">
        <f t="shared" si="118"/>
        <v>0</v>
      </c>
      <c r="CS173" s="178">
        <f t="shared" si="118"/>
        <v>0</v>
      </c>
      <c r="CT173" s="179">
        <f t="shared" si="118"/>
        <v>0</v>
      </c>
      <c r="CU173" s="178">
        <f t="shared" si="118"/>
        <v>0</v>
      </c>
      <c r="CV173" s="179">
        <f t="shared" si="118"/>
        <v>0</v>
      </c>
      <c r="CW173" s="178">
        <f t="shared" si="118"/>
        <v>0</v>
      </c>
      <c r="CX173" s="179">
        <f t="shared" si="136"/>
        <v>0</v>
      </c>
      <c r="CY173" s="178">
        <f t="shared" si="136"/>
        <v>0</v>
      </c>
      <c r="CZ173" s="179">
        <f t="shared" si="136"/>
        <v>0</v>
      </c>
      <c r="DA173" s="178">
        <f t="shared" si="136"/>
        <v>0</v>
      </c>
      <c r="DB173" s="179">
        <f t="shared" si="136"/>
        <v>35423.335074626862</v>
      </c>
      <c r="DC173" s="178">
        <f t="shared" si="136"/>
        <v>36752.551094890514</v>
      </c>
      <c r="DD173" s="179">
        <f t="shared" si="127"/>
        <v>35423.335074626862</v>
      </c>
      <c r="DE173" s="178">
        <f t="shared" si="127"/>
        <v>36752.551094890514</v>
      </c>
      <c r="DF173" s="177">
        <f t="shared" si="128"/>
        <v>0</v>
      </c>
      <c r="DG173" s="178">
        <f t="shared" si="128"/>
        <v>0</v>
      </c>
      <c r="DH173" s="179">
        <f t="shared" si="129"/>
        <v>0</v>
      </c>
      <c r="DI173" s="178">
        <f t="shared" si="129"/>
        <v>0</v>
      </c>
      <c r="DJ173" s="179">
        <f t="shared" si="130"/>
        <v>0</v>
      </c>
      <c r="DK173" s="178">
        <f t="shared" si="130"/>
        <v>0</v>
      </c>
      <c r="DL173" s="179">
        <f t="shared" si="131"/>
        <v>0</v>
      </c>
      <c r="DM173" s="178">
        <f t="shared" si="131"/>
        <v>0</v>
      </c>
      <c r="DN173" s="179">
        <f t="shared" si="132"/>
        <v>0</v>
      </c>
      <c r="DO173" s="178">
        <f t="shared" si="132"/>
        <v>0</v>
      </c>
      <c r="DP173" s="179">
        <f t="shared" si="133"/>
        <v>113</v>
      </c>
      <c r="DQ173" s="178">
        <f t="shared" si="133"/>
        <v>138</v>
      </c>
      <c r="DR173" s="179">
        <f t="shared" si="134"/>
        <v>113</v>
      </c>
      <c r="DS173" s="178">
        <f t="shared" si="134"/>
        <v>138</v>
      </c>
      <c r="DT173" s="177">
        <f t="shared" si="116"/>
        <v>0</v>
      </c>
      <c r="DU173" s="178">
        <f t="shared" si="116"/>
        <v>0</v>
      </c>
      <c r="DV173" s="179">
        <f t="shared" si="116"/>
        <v>0</v>
      </c>
      <c r="DW173" s="178">
        <f t="shared" si="116"/>
        <v>0</v>
      </c>
      <c r="DX173" s="179">
        <f t="shared" si="116"/>
        <v>0</v>
      </c>
      <c r="DY173" s="178">
        <f t="shared" si="116"/>
        <v>0</v>
      </c>
      <c r="DZ173" s="179">
        <f t="shared" si="116"/>
        <v>0</v>
      </c>
      <c r="EA173" s="178">
        <f t="shared" si="116"/>
        <v>0</v>
      </c>
      <c r="EB173" s="179">
        <f t="shared" si="135"/>
        <v>0</v>
      </c>
      <c r="EC173" s="178">
        <f t="shared" si="135"/>
        <v>0</v>
      </c>
      <c r="ED173" s="179">
        <f t="shared" si="135"/>
        <v>4002836.8634328353</v>
      </c>
      <c r="EE173" s="178">
        <f t="shared" si="135"/>
        <v>5071852.0510948906</v>
      </c>
      <c r="EF173" s="179">
        <f t="shared" si="135"/>
        <v>4002836.8634328353</v>
      </c>
      <c r="EG173" s="178">
        <f t="shared" si="114"/>
        <v>5071852.0510948906</v>
      </c>
    </row>
    <row r="174" spans="1:137" ht="15">
      <c r="A174" s="180" t="s">
        <v>283</v>
      </c>
      <c r="B174" s="181" t="s">
        <v>284</v>
      </c>
      <c r="C174" s="297"/>
      <c r="D174" s="183">
        <v>157085</v>
      </c>
      <c r="E174" s="183">
        <v>1</v>
      </c>
      <c r="F174" s="63"/>
      <c r="G174" s="185">
        <v>315</v>
      </c>
      <c r="H174" s="63">
        <v>314</v>
      </c>
      <c r="I174" s="185">
        <v>2</v>
      </c>
      <c r="J174" s="63">
        <v>4</v>
      </c>
      <c r="K174" s="185">
        <v>10</v>
      </c>
      <c r="L174" s="63">
        <v>9</v>
      </c>
      <c r="M174" s="185">
        <v>133</v>
      </c>
      <c r="N174" s="63">
        <v>123</v>
      </c>
      <c r="O174" s="63">
        <v>1</v>
      </c>
      <c r="P174" s="185">
        <v>276</v>
      </c>
      <c r="Q174" s="63">
        <v>280</v>
      </c>
      <c r="R174" s="185">
        <v>1</v>
      </c>
      <c r="S174" s="63">
        <v>3</v>
      </c>
      <c r="T174" s="185">
        <v>17</v>
      </c>
      <c r="U174" s="63">
        <v>11</v>
      </c>
      <c r="V174" s="185">
        <v>101</v>
      </c>
      <c r="W174" s="63">
        <v>113</v>
      </c>
      <c r="X174" s="63">
        <v>4</v>
      </c>
      <c r="Y174" s="185">
        <v>242</v>
      </c>
      <c r="Z174" s="63">
        <v>230</v>
      </c>
      <c r="AA174" s="185">
        <v>2</v>
      </c>
      <c r="AB174" s="63">
        <v>3</v>
      </c>
      <c r="AC174" s="185">
        <v>10</v>
      </c>
      <c r="AD174" s="63">
        <v>10</v>
      </c>
      <c r="AE174" s="185">
        <v>84</v>
      </c>
      <c r="AF174" s="63">
        <v>71</v>
      </c>
      <c r="AG174" s="63">
        <v>13</v>
      </c>
      <c r="AH174" s="185">
        <v>1</v>
      </c>
      <c r="AI174" s="63"/>
      <c r="AJ174" s="185"/>
      <c r="AK174" s="63"/>
      <c r="AL174" s="185"/>
      <c r="AM174" s="63"/>
      <c r="AN174" s="185">
        <v>2</v>
      </c>
      <c r="AO174" s="63"/>
      <c r="AP174" s="63">
        <v>4</v>
      </c>
      <c r="AQ174" s="185">
        <v>147</v>
      </c>
      <c r="AR174" s="63">
        <v>166</v>
      </c>
      <c r="AS174" s="185">
        <v>9</v>
      </c>
      <c r="AT174" s="63">
        <v>10</v>
      </c>
      <c r="AU174" s="185">
        <v>5</v>
      </c>
      <c r="AV174" s="63">
        <v>5</v>
      </c>
      <c r="AW174" s="185">
        <v>10</v>
      </c>
      <c r="AX174" s="63">
        <v>14</v>
      </c>
      <c r="AY174" s="63"/>
      <c r="AZ174" s="185"/>
      <c r="BA174" s="63"/>
      <c r="BB174" s="185"/>
      <c r="BC174" s="63"/>
      <c r="BD174" s="185"/>
      <c r="BE174" s="63"/>
      <c r="BF174" s="185"/>
      <c r="BG174" s="62"/>
      <c r="BH174" s="188">
        <v>59366133</v>
      </c>
      <c r="BI174" s="63">
        <v>58724888</v>
      </c>
      <c r="BJ174" s="185">
        <v>37471541</v>
      </c>
      <c r="BK174" s="63">
        <v>39678899</v>
      </c>
      <c r="BL174" s="185">
        <v>28529578</v>
      </c>
      <c r="BM174" s="63">
        <v>27024071</v>
      </c>
      <c r="BN174" s="185">
        <v>272545</v>
      </c>
      <c r="BO174" s="63"/>
      <c r="BP174" s="185">
        <v>9599173</v>
      </c>
      <c r="BQ174" s="63">
        <v>11394269</v>
      </c>
      <c r="BR174" s="185"/>
      <c r="BS174" s="185"/>
      <c r="BT174" s="177">
        <f t="shared" ref="BT174:BU197" si="138">((G174*9)+(I174*10)+(K174*11)+(M174*12))</f>
        <v>4561</v>
      </c>
      <c r="BU174" s="178">
        <f t="shared" si="138"/>
        <v>4441</v>
      </c>
      <c r="BV174" s="179">
        <f t="shared" ref="BV174:BW197" si="139">((P174*9)+(R174*10)+(T174*11)+(V174*12))</f>
        <v>3893</v>
      </c>
      <c r="BW174" s="178">
        <f t="shared" si="139"/>
        <v>4027</v>
      </c>
      <c r="BX174" s="179">
        <f t="shared" ref="BX174:BY197" si="140">((Y174*9)+(AA174*10)+(AC174*11)+(AE174*12))</f>
        <v>3316</v>
      </c>
      <c r="BY174" s="178">
        <f t="shared" si="140"/>
        <v>3062</v>
      </c>
      <c r="BZ174" s="179">
        <f t="shared" ref="BZ174:CA197" si="141">((AH174*9)+(AJ174*10)+(AL174*11)+(AN174*12))</f>
        <v>33</v>
      </c>
      <c r="CA174" s="178">
        <f t="shared" si="141"/>
        <v>0</v>
      </c>
      <c r="CB174" s="179">
        <f t="shared" ref="CB174:CC197" si="142">((AQ174*9)+(AS174*10)+(AU174*11)+(AW174*12))</f>
        <v>1588</v>
      </c>
      <c r="CC174" s="178">
        <f t="shared" si="142"/>
        <v>1817</v>
      </c>
      <c r="CD174" s="179">
        <f t="shared" ref="CD174:CE197" si="143">((AZ174*9)+(BB174*10)+(BD174*11)+(BF174*12))</f>
        <v>0</v>
      </c>
      <c r="CE174" s="178">
        <f t="shared" si="143"/>
        <v>0</v>
      </c>
      <c r="CF174" s="177">
        <f t="shared" si="120"/>
        <v>13016.034422275816</v>
      </c>
      <c r="CG174" s="178">
        <f t="shared" si="111"/>
        <v>13223.34789461833</v>
      </c>
      <c r="CH174" s="179">
        <f t="shared" si="120"/>
        <v>9625.3637297713849</v>
      </c>
      <c r="CI174" s="178">
        <f t="shared" si="112"/>
        <v>9853.2155450707724</v>
      </c>
      <c r="CJ174" s="179">
        <f t="shared" si="119"/>
        <v>8603.612183353438</v>
      </c>
      <c r="CK174" s="178">
        <f t="shared" si="113"/>
        <v>8825.6273677335066</v>
      </c>
      <c r="CL174" s="179">
        <f t="shared" si="119"/>
        <v>8258.939393939394</v>
      </c>
      <c r="CM174" s="178">
        <f t="shared" si="119"/>
        <v>0</v>
      </c>
      <c r="CN174" s="179">
        <f t="shared" si="119"/>
        <v>6044.8192695214102</v>
      </c>
      <c r="CO174" s="178">
        <f t="shared" si="119"/>
        <v>6270.9240506329115</v>
      </c>
      <c r="CP174" s="179">
        <f t="shared" si="119"/>
        <v>0</v>
      </c>
      <c r="CQ174" s="178">
        <f t="shared" si="119"/>
        <v>0</v>
      </c>
      <c r="CR174" s="177">
        <f t="shared" si="118"/>
        <v>117144.30980048234</v>
      </c>
      <c r="CS174" s="178">
        <f t="shared" si="118"/>
        <v>119010.13105156497</v>
      </c>
      <c r="CT174" s="179">
        <f t="shared" si="118"/>
        <v>86628.273567942466</v>
      </c>
      <c r="CU174" s="178">
        <f t="shared" si="117"/>
        <v>88678.939905636944</v>
      </c>
      <c r="CV174" s="179">
        <f t="shared" si="117"/>
        <v>77432.509650180946</v>
      </c>
      <c r="CW174" s="178">
        <f t="shared" si="117"/>
        <v>79430.646309601565</v>
      </c>
      <c r="CX174" s="179">
        <f t="shared" si="117"/>
        <v>74330.454545454544</v>
      </c>
      <c r="CY174" s="178">
        <f t="shared" si="117"/>
        <v>0</v>
      </c>
      <c r="CZ174" s="179">
        <f t="shared" si="117"/>
        <v>54403.373425692691</v>
      </c>
      <c r="DA174" s="178">
        <f t="shared" si="117"/>
        <v>56438.3164556962</v>
      </c>
      <c r="DB174" s="179">
        <f t="shared" si="117"/>
        <v>0</v>
      </c>
      <c r="DC174" s="178">
        <f t="shared" si="117"/>
        <v>0</v>
      </c>
      <c r="DD174" s="179">
        <f t="shared" ref="DD174:DE197" si="144">IF(DR174&gt;0,((CR174*DF174)+(CT174*DH174)+(CV174*DJ174)+(CX174*DL174)+(CZ174*DN174)+(DB174*DP174))/DR174,)</f>
        <v>90565.257533833297</v>
      </c>
      <c r="DE174" s="178">
        <f t="shared" si="144"/>
        <v>91942.593092880023</v>
      </c>
      <c r="DF174" s="177">
        <f t="shared" ref="DF174:DG197" si="145">+G174+I174+K174+M174</f>
        <v>460</v>
      </c>
      <c r="DG174" s="178">
        <f t="shared" si="145"/>
        <v>450</v>
      </c>
      <c r="DH174" s="179">
        <f t="shared" ref="DH174:DI197" si="146">+P174+R174+T174+V174</f>
        <v>395</v>
      </c>
      <c r="DI174" s="178">
        <f t="shared" si="146"/>
        <v>407</v>
      </c>
      <c r="DJ174" s="179">
        <f t="shared" ref="DJ174:DK197" si="147">+Y174+AA174+AC174+AE174</f>
        <v>338</v>
      </c>
      <c r="DK174" s="178">
        <f t="shared" si="147"/>
        <v>314</v>
      </c>
      <c r="DL174" s="179">
        <f t="shared" ref="DL174:DM197" si="148">+AH174+AJ174+AL174+AN174</f>
        <v>3</v>
      </c>
      <c r="DM174" s="178">
        <f t="shared" si="148"/>
        <v>0</v>
      </c>
      <c r="DN174" s="179">
        <f t="shared" ref="DN174:DO197" si="149">+AQ174+AS174+AU174+AW174</f>
        <v>171</v>
      </c>
      <c r="DO174" s="178">
        <f t="shared" si="149"/>
        <v>195</v>
      </c>
      <c r="DP174" s="179">
        <f t="shared" ref="DP174:DQ197" si="150">+AZ174+BB174+BD174+BF174</f>
        <v>0</v>
      </c>
      <c r="DQ174" s="178">
        <f t="shared" si="150"/>
        <v>0</v>
      </c>
      <c r="DR174" s="179">
        <f t="shared" ref="DR174:DS197" si="151">+DF174+DH174+DJ174+DL174+DN174+DP174</f>
        <v>1367</v>
      </c>
      <c r="DS174" s="178">
        <f t="shared" si="151"/>
        <v>1366</v>
      </c>
      <c r="DT174" s="177">
        <f t="shared" si="116"/>
        <v>53886382.50822188</v>
      </c>
      <c r="DU174" s="178">
        <f t="shared" si="116"/>
        <v>53554558.973204233</v>
      </c>
      <c r="DV174" s="179">
        <f t="shared" si="116"/>
        <v>34218168.059337273</v>
      </c>
      <c r="DW174" s="178">
        <f t="shared" si="115"/>
        <v>36092328.541594237</v>
      </c>
      <c r="DX174" s="179">
        <f t="shared" si="115"/>
        <v>26172188.261761159</v>
      </c>
      <c r="DY174" s="178">
        <f t="shared" si="115"/>
        <v>24941222.941214893</v>
      </c>
      <c r="DZ174" s="179">
        <f t="shared" si="115"/>
        <v>222991.36363636365</v>
      </c>
      <c r="EA174" s="178">
        <f t="shared" si="115"/>
        <v>0</v>
      </c>
      <c r="EB174" s="179">
        <f t="shared" si="115"/>
        <v>9302976.85579345</v>
      </c>
      <c r="EC174" s="178">
        <f t="shared" si="115"/>
        <v>11005471.708860759</v>
      </c>
      <c r="ED174" s="179">
        <f t="shared" si="115"/>
        <v>0</v>
      </c>
      <c r="EE174" s="178">
        <f t="shared" si="115"/>
        <v>0</v>
      </c>
      <c r="EF174" s="179">
        <f t="shared" si="115"/>
        <v>123802707.04875012</v>
      </c>
      <c r="EG174" s="178">
        <f t="shared" si="114"/>
        <v>125593582.16487411</v>
      </c>
    </row>
    <row r="175" spans="1:137" ht="15">
      <c r="A175" s="180" t="s">
        <v>283</v>
      </c>
      <c r="B175" s="181" t="s">
        <v>285</v>
      </c>
      <c r="C175" s="297"/>
      <c r="D175" s="183">
        <v>157289</v>
      </c>
      <c r="E175" s="183">
        <v>1</v>
      </c>
      <c r="F175" s="63"/>
      <c r="G175" s="185">
        <v>173</v>
      </c>
      <c r="H175" s="63"/>
      <c r="I175" s="185"/>
      <c r="J175" s="63">
        <v>180</v>
      </c>
      <c r="K175" s="185"/>
      <c r="L175" s="63"/>
      <c r="M175" s="185">
        <v>120</v>
      </c>
      <c r="N175" s="63">
        <v>130</v>
      </c>
      <c r="O175" s="63"/>
      <c r="P175" s="185">
        <v>175</v>
      </c>
      <c r="Q175" s="63"/>
      <c r="R175" s="185"/>
      <c r="S175" s="63">
        <v>188</v>
      </c>
      <c r="T175" s="185"/>
      <c r="U175" s="63"/>
      <c r="V175" s="185">
        <v>87</v>
      </c>
      <c r="W175" s="63">
        <v>85</v>
      </c>
      <c r="X175" s="63"/>
      <c r="Y175" s="185">
        <v>208</v>
      </c>
      <c r="Z175" s="63"/>
      <c r="AA175" s="185"/>
      <c r="AB175" s="63">
        <v>233</v>
      </c>
      <c r="AC175" s="185"/>
      <c r="AD175" s="63"/>
      <c r="AE175" s="185">
        <v>110</v>
      </c>
      <c r="AF175" s="63">
        <v>101</v>
      </c>
      <c r="AG175" s="63"/>
      <c r="AH175" s="185">
        <v>54</v>
      </c>
      <c r="AI175" s="63"/>
      <c r="AJ175" s="185"/>
      <c r="AK175" s="63">
        <v>48</v>
      </c>
      <c r="AL175" s="185"/>
      <c r="AM175" s="63"/>
      <c r="AN175" s="185">
        <v>31</v>
      </c>
      <c r="AO175" s="63">
        <v>33</v>
      </c>
      <c r="AP175" s="63"/>
      <c r="AQ175" s="185">
        <v>10</v>
      </c>
      <c r="AR175" s="63"/>
      <c r="AS175" s="185"/>
      <c r="AT175" s="63">
        <v>15</v>
      </c>
      <c r="AU175" s="185"/>
      <c r="AV175" s="63"/>
      <c r="AW175" s="185"/>
      <c r="AX175" s="63"/>
      <c r="AY175" s="63"/>
      <c r="AZ175" s="185"/>
      <c r="BA175" s="63"/>
      <c r="BB175" s="185"/>
      <c r="BC175" s="63"/>
      <c r="BD175" s="185"/>
      <c r="BE175" s="63"/>
      <c r="BF175" s="185"/>
      <c r="BG175" s="62"/>
      <c r="BH175" s="188">
        <v>39073008</v>
      </c>
      <c r="BI175" s="63">
        <v>40988491</v>
      </c>
      <c r="BJ175" s="185">
        <v>23259999</v>
      </c>
      <c r="BK175" s="63">
        <v>24814603</v>
      </c>
      <c r="BL175" s="185">
        <v>23363857</v>
      </c>
      <c r="BM175" s="63">
        <v>25026877</v>
      </c>
      <c r="BN175" s="185">
        <v>4881314</v>
      </c>
      <c r="BO175" s="63">
        <v>4621571</v>
      </c>
      <c r="BP175" s="185">
        <v>743802</v>
      </c>
      <c r="BQ175" s="63">
        <v>654161</v>
      </c>
      <c r="BR175" s="185"/>
      <c r="BS175" s="185"/>
      <c r="BT175" s="177">
        <f t="shared" si="138"/>
        <v>2997</v>
      </c>
      <c r="BU175" s="178">
        <f t="shared" si="138"/>
        <v>3360</v>
      </c>
      <c r="BV175" s="179">
        <f t="shared" si="139"/>
        <v>2619</v>
      </c>
      <c r="BW175" s="178">
        <f t="shared" si="139"/>
        <v>2900</v>
      </c>
      <c r="BX175" s="179">
        <f t="shared" si="140"/>
        <v>3192</v>
      </c>
      <c r="BY175" s="178">
        <f t="shared" si="140"/>
        <v>3542</v>
      </c>
      <c r="BZ175" s="179">
        <f t="shared" si="141"/>
        <v>858</v>
      </c>
      <c r="CA175" s="178">
        <f t="shared" si="141"/>
        <v>876</v>
      </c>
      <c r="CB175" s="179">
        <f t="shared" si="142"/>
        <v>90</v>
      </c>
      <c r="CC175" s="178">
        <f t="shared" si="142"/>
        <v>150</v>
      </c>
      <c r="CD175" s="179">
        <f t="shared" si="143"/>
        <v>0</v>
      </c>
      <c r="CE175" s="178">
        <f t="shared" si="143"/>
        <v>0</v>
      </c>
      <c r="CF175" s="177">
        <f t="shared" si="120"/>
        <v>13037.373373373373</v>
      </c>
      <c r="CG175" s="178">
        <f t="shared" si="111"/>
        <v>12198.955654761905</v>
      </c>
      <c r="CH175" s="179">
        <f t="shared" si="120"/>
        <v>8881.2520045819019</v>
      </c>
      <c r="CI175" s="178">
        <f t="shared" si="112"/>
        <v>8556.7596551724146</v>
      </c>
      <c r="CJ175" s="179">
        <f t="shared" si="119"/>
        <v>7319.5040726817042</v>
      </c>
      <c r="CK175" s="178">
        <f t="shared" si="113"/>
        <v>7065.7473178994915</v>
      </c>
      <c r="CL175" s="179">
        <f t="shared" si="119"/>
        <v>5689.1771561771566</v>
      </c>
      <c r="CM175" s="178">
        <f t="shared" si="119"/>
        <v>5275.7659817351596</v>
      </c>
      <c r="CN175" s="179">
        <f t="shared" si="119"/>
        <v>8264.4666666666672</v>
      </c>
      <c r="CO175" s="178">
        <f t="shared" si="119"/>
        <v>4361.0733333333337</v>
      </c>
      <c r="CP175" s="179">
        <f t="shared" si="119"/>
        <v>0</v>
      </c>
      <c r="CQ175" s="178">
        <f t="shared" si="119"/>
        <v>0</v>
      </c>
      <c r="CR175" s="177">
        <f t="shared" si="118"/>
        <v>117336.36036036036</v>
      </c>
      <c r="CS175" s="178">
        <f t="shared" si="118"/>
        <v>109790.60089285714</v>
      </c>
      <c r="CT175" s="179">
        <f t="shared" si="118"/>
        <v>79931.268041237112</v>
      </c>
      <c r="CU175" s="178">
        <f t="shared" si="117"/>
        <v>77010.836896551729</v>
      </c>
      <c r="CV175" s="179">
        <f t="shared" si="117"/>
        <v>65875.536654135343</v>
      </c>
      <c r="CW175" s="178">
        <f t="shared" si="117"/>
        <v>63591.725861095423</v>
      </c>
      <c r="CX175" s="179">
        <f t="shared" si="117"/>
        <v>51202.594405594413</v>
      </c>
      <c r="CY175" s="178">
        <f t="shared" si="117"/>
        <v>47481.893835616436</v>
      </c>
      <c r="CZ175" s="179">
        <f t="shared" si="117"/>
        <v>74380.200000000012</v>
      </c>
      <c r="DA175" s="178">
        <f t="shared" si="117"/>
        <v>39249.660000000003</v>
      </c>
      <c r="DB175" s="179">
        <f t="shared" si="117"/>
        <v>0</v>
      </c>
      <c r="DC175" s="178">
        <f t="shared" si="117"/>
        <v>0</v>
      </c>
      <c r="DD175" s="179">
        <f t="shared" si="144"/>
        <v>84055.773752975481</v>
      </c>
      <c r="DE175" s="178">
        <f t="shared" si="144"/>
        <v>79697.393373973493</v>
      </c>
      <c r="DF175" s="177">
        <f t="shared" si="145"/>
        <v>293</v>
      </c>
      <c r="DG175" s="178">
        <f t="shared" si="145"/>
        <v>310</v>
      </c>
      <c r="DH175" s="179">
        <f t="shared" si="146"/>
        <v>262</v>
      </c>
      <c r="DI175" s="178">
        <f t="shared" si="146"/>
        <v>273</v>
      </c>
      <c r="DJ175" s="179">
        <f t="shared" si="147"/>
        <v>318</v>
      </c>
      <c r="DK175" s="178">
        <f t="shared" si="147"/>
        <v>334</v>
      </c>
      <c r="DL175" s="179">
        <f t="shared" si="148"/>
        <v>85</v>
      </c>
      <c r="DM175" s="178">
        <f t="shared" si="148"/>
        <v>81</v>
      </c>
      <c r="DN175" s="179">
        <f t="shared" si="149"/>
        <v>10</v>
      </c>
      <c r="DO175" s="178">
        <f t="shared" si="149"/>
        <v>15</v>
      </c>
      <c r="DP175" s="179">
        <f t="shared" si="150"/>
        <v>0</v>
      </c>
      <c r="DQ175" s="178">
        <f t="shared" si="150"/>
        <v>0</v>
      </c>
      <c r="DR175" s="179">
        <f t="shared" si="151"/>
        <v>968</v>
      </c>
      <c r="DS175" s="178">
        <f t="shared" si="151"/>
        <v>1013</v>
      </c>
      <c r="DT175" s="177">
        <f t="shared" si="116"/>
        <v>34379553.585585587</v>
      </c>
      <c r="DU175" s="178">
        <f t="shared" si="116"/>
        <v>34035086.276785716</v>
      </c>
      <c r="DV175" s="179">
        <f t="shared" si="116"/>
        <v>20941992.226804122</v>
      </c>
      <c r="DW175" s="178">
        <f t="shared" si="115"/>
        <v>21023958.472758621</v>
      </c>
      <c r="DX175" s="179">
        <f t="shared" si="115"/>
        <v>20948420.656015038</v>
      </c>
      <c r="DY175" s="178">
        <f t="shared" si="115"/>
        <v>21239636.437605873</v>
      </c>
      <c r="DZ175" s="179">
        <f t="shared" si="115"/>
        <v>4352220.5244755251</v>
      </c>
      <c r="EA175" s="178">
        <f t="shared" si="115"/>
        <v>3846033.4006849313</v>
      </c>
      <c r="EB175" s="179">
        <f t="shared" si="115"/>
        <v>743802.00000000012</v>
      </c>
      <c r="EC175" s="178">
        <f t="shared" si="115"/>
        <v>588744.9</v>
      </c>
      <c r="ED175" s="179">
        <f t="shared" si="115"/>
        <v>0</v>
      </c>
      <c r="EE175" s="178">
        <f t="shared" si="115"/>
        <v>0</v>
      </c>
      <c r="EF175" s="179">
        <f t="shared" si="115"/>
        <v>81365988.99288027</v>
      </c>
      <c r="EG175" s="178">
        <f t="shared" si="114"/>
        <v>80733459.487835154</v>
      </c>
    </row>
    <row r="176" spans="1:137" ht="15">
      <c r="A176" s="180" t="s">
        <v>283</v>
      </c>
      <c r="B176" s="181" t="s">
        <v>286</v>
      </c>
      <c r="C176" s="297"/>
      <c r="D176" s="183">
        <v>156620</v>
      </c>
      <c r="E176" s="183">
        <v>3</v>
      </c>
      <c r="F176" s="63"/>
      <c r="G176" s="185">
        <v>110</v>
      </c>
      <c r="H176" s="63">
        <v>99</v>
      </c>
      <c r="I176" s="185"/>
      <c r="J176" s="63"/>
      <c r="K176" s="185"/>
      <c r="L176" s="63"/>
      <c r="M176" s="185">
        <v>38</v>
      </c>
      <c r="N176" s="63">
        <v>35</v>
      </c>
      <c r="O176" s="63"/>
      <c r="P176" s="185">
        <v>155</v>
      </c>
      <c r="Q176" s="63">
        <v>169</v>
      </c>
      <c r="R176" s="185"/>
      <c r="S176" s="63"/>
      <c r="T176" s="185"/>
      <c r="U176" s="63"/>
      <c r="V176" s="185">
        <v>12</v>
      </c>
      <c r="W176" s="63">
        <v>16</v>
      </c>
      <c r="X176" s="63"/>
      <c r="Y176" s="185">
        <v>207</v>
      </c>
      <c r="Z176" s="63">
        <v>192</v>
      </c>
      <c r="AA176" s="185"/>
      <c r="AB176" s="63"/>
      <c r="AC176" s="185"/>
      <c r="AD176" s="63"/>
      <c r="AE176" s="185">
        <v>9</v>
      </c>
      <c r="AF176" s="63">
        <v>9</v>
      </c>
      <c r="AG176" s="63"/>
      <c r="AH176" s="185">
        <v>31</v>
      </c>
      <c r="AI176" s="63">
        <v>26</v>
      </c>
      <c r="AJ176" s="185"/>
      <c r="AK176" s="63"/>
      <c r="AL176" s="185"/>
      <c r="AM176" s="63"/>
      <c r="AN176" s="185">
        <v>1</v>
      </c>
      <c r="AO176" s="63"/>
      <c r="AP176" s="63"/>
      <c r="AQ176" s="185">
        <v>112</v>
      </c>
      <c r="AR176" s="63">
        <f>75+43</f>
        <v>118</v>
      </c>
      <c r="AS176" s="185"/>
      <c r="AT176" s="63"/>
      <c r="AU176" s="185"/>
      <c r="AV176" s="63"/>
      <c r="AW176" s="185">
        <v>11</v>
      </c>
      <c r="AX176" s="63">
        <v>10</v>
      </c>
      <c r="AY176" s="63"/>
      <c r="AZ176" s="185"/>
      <c r="BA176" s="63"/>
      <c r="BB176" s="185"/>
      <c r="BC176" s="63"/>
      <c r="BD176" s="185"/>
      <c r="BE176" s="63"/>
      <c r="BF176" s="185"/>
      <c r="BG176" s="62"/>
      <c r="BH176" s="188">
        <v>12732720</v>
      </c>
      <c r="BI176" s="63">
        <v>11176644</v>
      </c>
      <c r="BJ176" s="185">
        <v>11059845</v>
      </c>
      <c r="BK176" s="63">
        <v>12360758</v>
      </c>
      <c r="BL176" s="185">
        <v>13027249</v>
      </c>
      <c r="BM176" s="63">
        <v>12240438</v>
      </c>
      <c r="BN176" s="185">
        <v>1901695</v>
      </c>
      <c r="BO176" s="63">
        <v>1514900</v>
      </c>
      <c r="BP176" s="185">
        <v>6766023</v>
      </c>
      <c r="BQ176" s="63">
        <v>6947201</v>
      </c>
      <c r="BR176" s="185"/>
      <c r="BS176" s="185"/>
      <c r="BT176" s="177">
        <f t="shared" si="138"/>
        <v>1446</v>
      </c>
      <c r="BU176" s="178">
        <f t="shared" si="138"/>
        <v>1311</v>
      </c>
      <c r="BV176" s="179">
        <f t="shared" si="139"/>
        <v>1539</v>
      </c>
      <c r="BW176" s="178">
        <f t="shared" si="139"/>
        <v>1713</v>
      </c>
      <c r="BX176" s="179">
        <f t="shared" si="140"/>
        <v>1971</v>
      </c>
      <c r="BY176" s="178">
        <f t="shared" si="140"/>
        <v>1836</v>
      </c>
      <c r="BZ176" s="179">
        <f t="shared" si="141"/>
        <v>291</v>
      </c>
      <c r="CA176" s="178">
        <f t="shared" si="141"/>
        <v>234</v>
      </c>
      <c r="CB176" s="179">
        <f t="shared" si="142"/>
        <v>1140</v>
      </c>
      <c r="CC176" s="178">
        <f t="shared" si="142"/>
        <v>1182</v>
      </c>
      <c r="CD176" s="179">
        <f t="shared" si="143"/>
        <v>0</v>
      </c>
      <c r="CE176" s="178">
        <f t="shared" si="143"/>
        <v>0</v>
      </c>
      <c r="CF176" s="177">
        <f t="shared" si="120"/>
        <v>8805.4771784232362</v>
      </c>
      <c r="CG176" s="178">
        <f t="shared" si="111"/>
        <v>8525.2814645308918</v>
      </c>
      <c r="CH176" s="179">
        <f t="shared" si="120"/>
        <v>7186.3840155945418</v>
      </c>
      <c r="CI176" s="178">
        <f t="shared" si="112"/>
        <v>7215.8540572095735</v>
      </c>
      <c r="CJ176" s="179">
        <f t="shared" si="119"/>
        <v>6609.4616945712833</v>
      </c>
      <c r="CK176" s="178">
        <f t="shared" si="113"/>
        <v>6666.9052287581699</v>
      </c>
      <c r="CL176" s="179">
        <f t="shared" si="119"/>
        <v>6535.0343642611688</v>
      </c>
      <c r="CM176" s="178">
        <f t="shared" si="119"/>
        <v>6473.931623931624</v>
      </c>
      <c r="CN176" s="179">
        <f t="shared" si="119"/>
        <v>5935.1078947368424</v>
      </c>
      <c r="CO176" s="178">
        <f t="shared" si="119"/>
        <v>5877.4966159052456</v>
      </c>
      <c r="CP176" s="179">
        <f t="shared" si="119"/>
        <v>0</v>
      </c>
      <c r="CQ176" s="178">
        <f t="shared" si="119"/>
        <v>0</v>
      </c>
      <c r="CR176" s="177">
        <f t="shared" si="118"/>
        <v>79249.294605809118</v>
      </c>
      <c r="CS176" s="178">
        <f t="shared" si="118"/>
        <v>76727.533180778031</v>
      </c>
      <c r="CT176" s="179">
        <f t="shared" si="118"/>
        <v>64677.456140350878</v>
      </c>
      <c r="CU176" s="178">
        <f t="shared" si="117"/>
        <v>64942.686514886162</v>
      </c>
      <c r="CV176" s="179">
        <f t="shared" si="117"/>
        <v>59485.15525114155</v>
      </c>
      <c r="CW176" s="178">
        <f t="shared" si="117"/>
        <v>60002.147058823532</v>
      </c>
      <c r="CX176" s="179">
        <f t="shared" si="117"/>
        <v>58815.30927835052</v>
      </c>
      <c r="CY176" s="178">
        <f t="shared" si="117"/>
        <v>58265.384615384617</v>
      </c>
      <c r="CZ176" s="179">
        <f t="shared" si="117"/>
        <v>53415.971052631583</v>
      </c>
      <c r="DA176" s="178">
        <f t="shared" si="117"/>
        <v>52897.469543147206</v>
      </c>
      <c r="DB176" s="179">
        <f t="shared" si="117"/>
        <v>0</v>
      </c>
      <c r="DC176" s="178">
        <f t="shared" si="117"/>
        <v>0</v>
      </c>
      <c r="DD176" s="179">
        <f t="shared" si="144"/>
        <v>63893.700652661544</v>
      </c>
      <c r="DE176" s="178">
        <f t="shared" si="144"/>
        <v>63267.201946327245</v>
      </c>
      <c r="DF176" s="177">
        <f t="shared" si="145"/>
        <v>148</v>
      </c>
      <c r="DG176" s="178">
        <f t="shared" si="145"/>
        <v>134</v>
      </c>
      <c r="DH176" s="179">
        <f t="shared" si="146"/>
        <v>167</v>
      </c>
      <c r="DI176" s="178">
        <f t="shared" si="146"/>
        <v>185</v>
      </c>
      <c r="DJ176" s="179">
        <f t="shared" si="147"/>
        <v>216</v>
      </c>
      <c r="DK176" s="178">
        <f t="shared" si="147"/>
        <v>201</v>
      </c>
      <c r="DL176" s="179">
        <f t="shared" si="148"/>
        <v>32</v>
      </c>
      <c r="DM176" s="178">
        <f t="shared" si="148"/>
        <v>26</v>
      </c>
      <c r="DN176" s="179">
        <f t="shared" si="149"/>
        <v>123</v>
      </c>
      <c r="DO176" s="178">
        <f t="shared" si="149"/>
        <v>128</v>
      </c>
      <c r="DP176" s="179">
        <f t="shared" si="150"/>
        <v>0</v>
      </c>
      <c r="DQ176" s="178">
        <f t="shared" si="150"/>
        <v>0</v>
      </c>
      <c r="DR176" s="179">
        <f t="shared" si="151"/>
        <v>686</v>
      </c>
      <c r="DS176" s="178">
        <f t="shared" si="151"/>
        <v>674</v>
      </c>
      <c r="DT176" s="177">
        <f t="shared" si="116"/>
        <v>11728895.601659749</v>
      </c>
      <c r="DU176" s="178">
        <f t="shared" si="116"/>
        <v>10281489.446224255</v>
      </c>
      <c r="DV176" s="179">
        <f t="shared" si="116"/>
        <v>10801135.175438596</v>
      </c>
      <c r="DW176" s="178">
        <f t="shared" si="115"/>
        <v>12014397.005253941</v>
      </c>
      <c r="DX176" s="179">
        <f t="shared" si="115"/>
        <v>12848793.534246575</v>
      </c>
      <c r="DY176" s="178">
        <f t="shared" si="115"/>
        <v>12060431.55882353</v>
      </c>
      <c r="DZ176" s="179">
        <f t="shared" si="115"/>
        <v>1882089.8969072166</v>
      </c>
      <c r="EA176" s="178">
        <f t="shared" si="115"/>
        <v>1514900</v>
      </c>
      <c r="EB176" s="179">
        <f t="shared" si="115"/>
        <v>6570164.4394736849</v>
      </c>
      <c r="EC176" s="178">
        <f t="shared" si="115"/>
        <v>6770876.1015228424</v>
      </c>
      <c r="ED176" s="179">
        <f t="shared" si="115"/>
        <v>0</v>
      </c>
      <c r="EE176" s="178">
        <f t="shared" si="115"/>
        <v>0</v>
      </c>
      <c r="EF176" s="179">
        <f t="shared" si="115"/>
        <v>43831078.647725821</v>
      </c>
      <c r="EG176" s="178">
        <f t="shared" si="114"/>
        <v>42642094.111824565</v>
      </c>
    </row>
    <row r="177" spans="1:137" ht="15">
      <c r="A177" s="180" t="s">
        <v>283</v>
      </c>
      <c r="B177" s="181" t="s">
        <v>287</v>
      </c>
      <c r="C177" s="297"/>
      <c r="D177" s="183">
        <v>157386</v>
      </c>
      <c r="E177" s="183">
        <v>3</v>
      </c>
      <c r="F177" s="63"/>
      <c r="G177" s="185">
        <v>70</v>
      </c>
      <c r="H177" s="63">
        <v>67</v>
      </c>
      <c r="I177" s="185">
        <v>3</v>
      </c>
      <c r="J177" s="63">
        <v>2</v>
      </c>
      <c r="K177" s="185"/>
      <c r="L177" s="63"/>
      <c r="M177" s="185">
        <v>15</v>
      </c>
      <c r="N177" s="63">
        <v>12</v>
      </c>
      <c r="O177" s="63"/>
      <c r="P177" s="185">
        <v>124</v>
      </c>
      <c r="Q177" s="63">
        <v>124</v>
      </c>
      <c r="R177" s="185">
        <v>4</v>
      </c>
      <c r="S177" s="63"/>
      <c r="T177" s="185"/>
      <c r="U177" s="63"/>
      <c r="V177" s="185">
        <v>3</v>
      </c>
      <c r="W177" s="63">
        <v>2</v>
      </c>
      <c r="X177" s="63"/>
      <c r="Y177" s="185">
        <v>59</v>
      </c>
      <c r="Z177" s="63">
        <v>55</v>
      </c>
      <c r="AA177" s="185">
        <v>1</v>
      </c>
      <c r="AB177" s="63">
        <v>1</v>
      </c>
      <c r="AC177" s="185"/>
      <c r="AD177" s="63"/>
      <c r="AE177" s="185"/>
      <c r="AF177" s="63"/>
      <c r="AG177" s="63"/>
      <c r="AH177" s="185">
        <v>66</v>
      </c>
      <c r="AI177" s="63">
        <v>66</v>
      </c>
      <c r="AJ177" s="185"/>
      <c r="AK177" s="63"/>
      <c r="AL177" s="185"/>
      <c r="AM177" s="63"/>
      <c r="AN177" s="185">
        <v>4</v>
      </c>
      <c r="AO177" s="63">
        <v>4</v>
      </c>
      <c r="AP177" s="63"/>
      <c r="AQ177" s="185"/>
      <c r="AR177" s="63"/>
      <c r="AS177" s="185"/>
      <c r="AT177" s="63"/>
      <c r="AU177" s="185"/>
      <c r="AV177" s="63"/>
      <c r="AW177" s="185"/>
      <c r="AX177" s="63"/>
      <c r="AY177" s="63"/>
      <c r="AZ177" s="185"/>
      <c r="BA177" s="63"/>
      <c r="BB177" s="185"/>
      <c r="BC177" s="63"/>
      <c r="BD177" s="185"/>
      <c r="BE177" s="63"/>
      <c r="BF177" s="185"/>
      <c r="BG177" s="62"/>
      <c r="BH177" s="188">
        <v>7119493</v>
      </c>
      <c r="BI177" s="63">
        <v>6291124</v>
      </c>
      <c r="BJ177" s="185">
        <v>8444604</v>
      </c>
      <c r="BK177" s="63">
        <v>7885938</v>
      </c>
      <c r="BL177" s="185">
        <v>3405729</v>
      </c>
      <c r="BM177" s="63">
        <v>3093156</v>
      </c>
      <c r="BN177" s="185">
        <v>2923607</v>
      </c>
      <c r="BO177" s="63">
        <v>2891658</v>
      </c>
      <c r="BP177" s="185"/>
      <c r="BQ177" s="63"/>
      <c r="BR177" s="185"/>
      <c r="BS177" s="185"/>
      <c r="BT177" s="177">
        <f t="shared" si="138"/>
        <v>840</v>
      </c>
      <c r="BU177" s="178">
        <f t="shared" si="138"/>
        <v>767</v>
      </c>
      <c r="BV177" s="179">
        <f t="shared" si="139"/>
        <v>1192</v>
      </c>
      <c r="BW177" s="178">
        <f t="shared" si="139"/>
        <v>1140</v>
      </c>
      <c r="BX177" s="179">
        <f t="shared" si="140"/>
        <v>541</v>
      </c>
      <c r="BY177" s="178">
        <f t="shared" si="140"/>
        <v>505</v>
      </c>
      <c r="BZ177" s="179">
        <f t="shared" si="141"/>
        <v>642</v>
      </c>
      <c r="CA177" s="178">
        <f t="shared" si="141"/>
        <v>642</v>
      </c>
      <c r="CB177" s="179">
        <f t="shared" si="142"/>
        <v>0</v>
      </c>
      <c r="CC177" s="178">
        <f t="shared" si="142"/>
        <v>0</v>
      </c>
      <c r="CD177" s="179">
        <f t="shared" si="143"/>
        <v>0</v>
      </c>
      <c r="CE177" s="178">
        <f t="shared" si="143"/>
        <v>0</v>
      </c>
      <c r="CF177" s="177">
        <f t="shared" si="120"/>
        <v>8475.5869047619053</v>
      </c>
      <c r="CG177" s="178">
        <f t="shared" si="111"/>
        <v>8202.2477183833107</v>
      </c>
      <c r="CH177" s="179">
        <f t="shared" si="120"/>
        <v>7084.39932885906</v>
      </c>
      <c r="CI177" s="178">
        <f t="shared" si="112"/>
        <v>6917.4894736842107</v>
      </c>
      <c r="CJ177" s="179">
        <f t="shared" si="119"/>
        <v>6295.2476894639558</v>
      </c>
      <c r="CK177" s="178">
        <f t="shared" si="113"/>
        <v>6125.0613861386137</v>
      </c>
      <c r="CL177" s="179">
        <f t="shared" si="119"/>
        <v>4553.9049844236761</v>
      </c>
      <c r="CM177" s="178">
        <f t="shared" si="119"/>
        <v>4504.1401869158881</v>
      </c>
      <c r="CN177" s="179">
        <f t="shared" si="119"/>
        <v>0</v>
      </c>
      <c r="CO177" s="178">
        <f t="shared" si="119"/>
        <v>0</v>
      </c>
      <c r="CP177" s="179">
        <f t="shared" si="119"/>
        <v>0</v>
      </c>
      <c r="CQ177" s="178">
        <f t="shared" si="119"/>
        <v>0</v>
      </c>
      <c r="CR177" s="177">
        <f t="shared" si="118"/>
        <v>76280.282142857148</v>
      </c>
      <c r="CS177" s="178">
        <f t="shared" si="118"/>
        <v>73820.229465449796</v>
      </c>
      <c r="CT177" s="179">
        <f t="shared" si="118"/>
        <v>63759.593959731537</v>
      </c>
      <c r="CU177" s="178">
        <f t="shared" si="117"/>
        <v>62257.405263157896</v>
      </c>
      <c r="CV177" s="179">
        <f t="shared" si="117"/>
        <v>56657.229205175601</v>
      </c>
      <c r="CW177" s="178">
        <f t="shared" si="117"/>
        <v>55125.552475247525</v>
      </c>
      <c r="CX177" s="179">
        <f t="shared" si="117"/>
        <v>40985.144859813081</v>
      </c>
      <c r="CY177" s="178">
        <f t="shared" si="117"/>
        <v>40537.261682242992</v>
      </c>
      <c r="CZ177" s="179">
        <f t="shared" si="117"/>
        <v>0</v>
      </c>
      <c r="DA177" s="178">
        <f t="shared" si="117"/>
        <v>0</v>
      </c>
      <c r="DB177" s="179">
        <f t="shared" si="117"/>
        <v>0</v>
      </c>
      <c r="DC177" s="178">
        <f t="shared" si="117"/>
        <v>0</v>
      </c>
      <c r="DD177" s="179">
        <f t="shared" si="144"/>
        <v>61127.694927775679</v>
      </c>
      <c r="DE177" s="178">
        <f t="shared" si="144"/>
        <v>59304.83755624685</v>
      </c>
      <c r="DF177" s="177">
        <f t="shared" si="145"/>
        <v>88</v>
      </c>
      <c r="DG177" s="178">
        <f t="shared" si="145"/>
        <v>81</v>
      </c>
      <c r="DH177" s="179">
        <f t="shared" si="146"/>
        <v>131</v>
      </c>
      <c r="DI177" s="178">
        <f t="shared" si="146"/>
        <v>126</v>
      </c>
      <c r="DJ177" s="179">
        <f t="shared" si="147"/>
        <v>60</v>
      </c>
      <c r="DK177" s="178">
        <f t="shared" si="147"/>
        <v>56</v>
      </c>
      <c r="DL177" s="179">
        <f t="shared" si="148"/>
        <v>70</v>
      </c>
      <c r="DM177" s="178">
        <f t="shared" si="148"/>
        <v>70</v>
      </c>
      <c r="DN177" s="179">
        <f t="shared" si="149"/>
        <v>0</v>
      </c>
      <c r="DO177" s="178">
        <f t="shared" si="149"/>
        <v>0</v>
      </c>
      <c r="DP177" s="179">
        <f t="shared" si="150"/>
        <v>0</v>
      </c>
      <c r="DQ177" s="178">
        <f t="shared" si="150"/>
        <v>0</v>
      </c>
      <c r="DR177" s="179">
        <f t="shared" si="151"/>
        <v>349</v>
      </c>
      <c r="DS177" s="178">
        <f t="shared" si="151"/>
        <v>333</v>
      </c>
      <c r="DT177" s="177">
        <f t="shared" si="116"/>
        <v>6712664.8285714295</v>
      </c>
      <c r="DU177" s="178">
        <f t="shared" si="116"/>
        <v>5979438.5867014332</v>
      </c>
      <c r="DV177" s="179">
        <f t="shared" si="116"/>
        <v>8352506.8087248318</v>
      </c>
      <c r="DW177" s="178">
        <f t="shared" si="115"/>
        <v>7844433.0631578946</v>
      </c>
      <c r="DX177" s="179">
        <f t="shared" si="115"/>
        <v>3399433.7523105359</v>
      </c>
      <c r="DY177" s="178">
        <f t="shared" si="115"/>
        <v>3087030.9386138613</v>
      </c>
      <c r="DZ177" s="179">
        <f t="shared" si="115"/>
        <v>2868960.1401869156</v>
      </c>
      <c r="EA177" s="178">
        <f t="shared" si="115"/>
        <v>2837608.3177570095</v>
      </c>
      <c r="EB177" s="179">
        <f t="shared" si="115"/>
        <v>0</v>
      </c>
      <c r="EC177" s="178">
        <f t="shared" si="115"/>
        <v>0</v>
      </c>
      <c r="ED177" s="179">
        <f t="shared" si="115"/>
        <v>0</v>
      </c>
      <c r="EE177" s="178">
        <f t="shared" si="115"/>
        <v>0</v>
      </c>
      <c r="EF177" s="179">
        <f t="shared" si="115"/>
        <v>21333565.529793713</v>
      </c>
      <c r="EG177" s="178">
        <f t="shared" si="114"/>
        <v>19748510.9062302</v>
      </c>
    </row>
    <row r="178" spans="1:137" ht="15">
      <c r="A178" s="180" t="s">
        <v>283</v>
      </c>
      <c r="B178" s="181" t="s">
        <v>288</v>
      </c>
      <c r="C178" s="297"/>
      <c r="D178" s="183">
        <v>157401</v>
      </c>
      <c r="E178" s="183">
        <v>3</v>
      </c>
      <c r="F178" s="63"/>
      <c r="G178" s="185">
        <v>84</v>
      </c>
      <c r="H178" s="63">
        <v>71</v>
      </c>
      <c r="I178" s="185"/>
      <c r="J178" s="63"/>
      <c r="K178" s="185"/>
      <c r="L178" s="63"/>
      <c r="M178" s="185">
        <v>20</v>
      </c>
      <c r="N178" s="63">
        <v>23</v>
      </c>
      <c r="O178" s="63"/>
      <c r="P178" s="185">
        <v>92</v>
      </c>
      <c r="Q178" s="63">
        <v>92</v>
      </c>
      <c r="R178" s="185"/>
      <c r="S178" s="63">
        <v>1</v>
      </c>
      <c r="T178" s="185"/>
      <c r="U178" s="63"/>
      <c r="V178" s="185">
        <v>16</v>
      </c>
      <c r="W178" s="63">
        <v>14</v>
      </c>
      <c r="X178" s="63"/>
      <c r="Y178" s="185">
        <v>142</v>
      </c>
      <c r="Z178" s="63">
        <v>145</v>
      </c>
      <c r="AA178" s="185">
        <v>1</v>
      </c>
      <c r="AB178" s="63"/>
      <c r="AC178" s="185">
        <v>1</v>
      </c>
      <c r="AD178" s="63">
        <v>1</v>
      </c>
      <c r="AE178" s="185">
        <v>6</v>
      </c>
      <c r="AF178" s="63">
        <v>8</v>
      </c>
      <c r="AG178" s="63"/>
      <c r="AH178" s="185"/>
      <c r="AI178" s="63">
        <v>145</v>
      </c>
      <c r="AJ178" s="185"/>
      <c r="AK178" s="63"/>
      <c r="AL178" s="185"/>
      <c r="AM178" s="63"/>
      <c r="AN178" s="185"/>
      <c r="AO178" s="63">
        <v>8</v>
      </c>
      <c r="AP178" s="63"/>
      <c r="AQ178" s="185">
        <v>77</v>
      </c>
      <c r="AR178" s="63">
        <v>76</v>
      </c>
      <c r="AS178" s="185">
        <v>1</v>
      </c>
      <c r="AT178" s="63">
        <v>1</v>
      </c>
      <c r="AU178" s="185">
        <v>4</v>
      </c>
      <c r="AV178" s="63">
        <v>4</v>
      </c>
      <c r="AW178" s="185">
        <v>10</v>
      </c>
      <c r="AX178" s="63">
        <v>10</v>
      </c>
      <c r="AY178" s="63"/>
      <c r="AZ178" s="185"/>
      <c r="BA178" s="63"/>
      <c r="BB178" s="185"/>
      <c r="BC178" s="63"/>
      <c r="BD178" s="185"/>
      <c r="BE178" s="63"/>
      <c r="BF178" s="185"/>
      <c r="BG178" s="62"/>
      <c r="BH178" s="188">
        <v>9348057</v>
      </c>
      <c r="BI178" s="63">
        <v>8566710</v>
      </c>
      <c r="BJ178" s="185">
        <v>7645345</v>
      </c>
      <c r="BK178" s="63">
        <v>7431828</v>
      </c>
      <c r="BL178" s="185">
        <v>9056809</v>
      </c>
      <c r="BM178" s="63">
        <v>9421055</v>
      </c>
      <c r="BN178" s="185"/>
      <c r="BO178" s="63"/>
      <c r="BP178" s="185">
        <v>4176883</v>
      </c>
      <c r="BQ178" s="63">
        <v>4125898</v>
      </c>
      <c r="BR178" s="185"/>
      <c r="BS178" s="185"/>
      <c r="BT178" s="177">
        <f t="shared" si="138"/>
        <v>996</v>
      </c>
      <c r="BU178" s="178">
        <f t="shared" si="138"/>
        <v>915</v>
      </c>
      <c r="BV178" s="179">
        <f t="shared" si="139"/>
        <v>1020</v>
      </c>
      <c r="BW178" s="178">
        <f t="shared" si="139"/>
        <v>1006</v>
      </c>
      <c r="BX178" s="179">
        <f t="shared" si="140"/>
        <v>1371</v>
      </c>
      <c r="BY178" s="178">
        <f t="shared" si="140"/>
        <v>1412</v>
      </c>
      <c r="BZ178" s="179">
        <f t="shared" si="141"/>
        <v>0</v>
      </c>
      <c r="CA178" s="178">
        <f t="shared" si="141"/>
        <v>1401</v>
      </c>
      <c r="CB178" s="179">
        <f t="shared" si="142"/>
        <v>867</v>
      </c>
      <c r="CC178" s="178">
        <f t="shared" si="142"/>
        <v>858</v>
      </c>
      <c r="CD178" s="179">
        <f t="shared" si="143"/>
        <v>0</v>
      </c>
      <c r="CE178" s="178">
        <f t="shared" si="143"/>
        <v>0</v>
      </c>
      <c r="CF178" s="177">
        <f t="shared" si="120"/>
        <v>9385.5993975903621</v>
      </c>
      <c r="CG178" s="178">
        <f t="shared" si="111"/>
        <v>9362.5245901639337</v>
      </c>
      <c r="CH178" s="179">
        <f t="shared" si="120"/>
        <v>7495.4362745098042</v>
      </c>
      <c r="CI178" s="178">
        <f t="shared" si="112"/>
        <v>7387.5029821073558</v>
      </c>
      <c r="CJ178" s="179">
        <f t="shared" si="119"/>
        <v>6605.9876002917581</v>
      </c>
      <c r="CK178" s="178">
        <f t="shared" si="113"/>
        <v>6672.1352691218126</v>
      </c>
      <c r="CL178" s="179">
        <f t="shared" si="119"/>
        <v>0</v>
      </c>
      <c r="CM178" s="178">
        <f t="shared" si="119"/>
        <v>0</v>
      </c>
      <c r="CN178" s="179">
        <f t="shared" si="119"/>
        <v>4817.6274509803925</v>
      </c>
      <c r="CO178" s="178">
        <f t="shared" si="119"/>
        <v>4808.7389277389275</v>
      </c>
      <c r="CP178" s="179">
        <f t="shared" si="119"/>
        <v>0</v>
      </c>
      <c r="CQ178" s="178">
        <f t="shared" si="119"/>
        <v>0</v>
      </c>
      <c r="CR178" s="177">
        <f t="shared" si="118"/>
        <v>84470.394578313251</v>
      </c>
      <c r="CS178" s="178">
        <f t="shared" si="118"/>
        <v>84262.721311475398</v>
      </c>
      <c r="CT178" s="179">
        <f t="shared" si="118"/>
        <v>67458.926470588238</v>
      </c>
      <c r="CU178" s="178">
        <f t="shared" si="117"/>
        <v>66487.526838966209</v>
      </c>
      <c r="CV178" s="179">
        <f t="shared" si="117"/>
        <v>59453.888402625824</v>
      </c>
      <c r="CW178" s="178">
        <f t="shared" si="117"/>
        <v>60049.217422096313</v>
      </c>
      <c r="CX178" s="179">
        <f t="shared" si="117"/>
        <v>0</v>
      </c>
      <c r="CY178" s="178">
        <f t="shared" si="117"/>
        <v>0</v>
      </c>
      <c r="CZ178" s="179">
        <f t="shared" si="117"/>
        <v>43358.647058823532</v>
      </c>
      <c r="DA178" s="178">
        <f t="shared" si="117"/>
        <v>43278.65034965035</v>
      </c>
      <c r="DB178" s="179">
        <f t="shared" si="117"/>
        <v>0</v>
      </c>
      <c r="DC178" s="178">
        <f t="shared" si="117"/>
        <v>0</v>
      </c>
      <c r="DD178" s="179">
        <f t="shared" si="144"/>
        <v>63827.233226373894</v>
      </c>
      <c r="DE178" s="178">
        <f t="shared" si="144"/>
        <v>47113.185041517667</v>
      </c>
      <c r="DF178" s="177">
        <f t="shared" si="145"/>
        <v>104</v>
      </c>
      <c r="DG178" s="178">
        <f t="shared" si="145"/>
        <v>94</v>
      </c>
      <c r="DH178" s="179">
        <f t="shared" si="146"/>
        <v>108</v>
      </c>
      <c r="DI178" s="178">
        <f t="shared" si="146"/>
        <v>107</v>
      </c>
      <c r="DJ178" s="179">
        <f t="shared" si="147"/>
        <v>150</v>
      </c>
      <c r="DK178" s="178">
        <f t="shared" si="147"/>
        <v>154</v>
      </c>
      <c r="DL178" s="179">
        <f t="shared" si="148"/>
        <v>0</v>
      </c>
      <c r="DM178" s="178">
        <f t="shared" si="148"/>
        <v>153</v>
      </c>
      <c r="DN178" s="179">
        <f t="shared" si="149"/>
        <v>92</v>
      </c>
      <c r="DO178" s="178">
        <f t="shared" si="149"/>
        <v>91</v>
      </c>
      <c r="DP178" s="179">
        <f t="shared" si="150"/>
        <v>0</v>
      </c>
      <c r="DQ178" s="178">
        <f t="shared" si="150"/>
        <v>0</v>
      </c>
      <c r="DR178" s="179">
        <f t="shared" si="151"/>
        <v>454</v>
      </c>
      <c r="DS178" s="178">
        <f t="shared" si="151"/>
        <v>599</v>
      </c>
      <c r="DT178" s="177">
        <f t="shared" si="116"/>
        <v>8784921.0361445788</v>
      </c>
      <c r="DU178" s="178">
        <f t="shared" si="116"/>
        <v>7920695.8032786874</v>
      </c>
      <c r="DV178" s="179">
        <f t="shared" si="116"/>
        <v>7285564.0588235296</v>
      </c>
      <c r="DW178" s="178">
        <f t="shared" si="115"/>
        <v>7114165.3717693845</v>
      </c>
      <c r="DX178" s="179">
        <f t="shared" si="115"/>
        <v>8918083.2603938729</v>
      </c>
      <c r="DY178" s="178">
        <f t="shared" si="115"/>
        <v>9247579.4830028322</v>
      </c>
      <c r="DZ178" s="179">
        <f t="shared" si="115"/>
        <v>0</v>
      </c>
      <c r="EA178" s="178">
        <f t="shared" si="115"/>
        <v>0</v>
      </c>
      <c r="EB178" s="179">
        <f t="shared" si="115"/>
        <v>3988995.5294117648</v>
      </c>
      <c r="EC178" s="178">
        <f t="shared" si="115"/>
        <v>3938357.1818181816</v>
      </c>
      <c r="ED178" s="179">
        <f t="shared" si="115"/>
        <v>0</v>
      </c>
      <c r="EE178" s="178">
        <f t="shared" si="115"/>
        <v>0</v>
      </c>
      <c r="EF178" s="179">
        <f t="shared" si="115"/>
        <v>28977563.884773746</v>
      </c>
      <c r="EG178" s="178">
        <f t="shared" si="114"/>
        <v>28220797.839869082</v>
      </c>
    </row>
    <row r="179" spans="1:137" ht="15">
      <c r="A179" s="180" t="s">
        <v>283</v>
      </c>
      <c r="B179" s="181" t="s">
        <v>289</v>
      </c>
      <c r="C179" s="297"/>
      <c r="D179" s="183">
        <v>157447</v>
      </c>
      <c r="E179" s="183">
        <v>3</v>
      </c>
      <c r="F179" s="63"/>
      <c r="G179" s="185">
        <v>97</v>
      </c>
      <c r="H179" s="63">
        <v>95</v>
      </c>
      <c r="I179" s="185"/>
      <c r="J179" s="63"/>
      <c r="K179" s="185"/>
      <c r="L179" s="63"/>
      <c r="M179" s="185">
        <v>16</v>
      </c>
      <c r="N179" s="63">
        <v>20</v>
      </c>
      <c r="O179" s="63"/>
      <c r="P179" s="185">
        <v>160</v>
      </c>
      <c r="Q179" s="63">
        <v>154</v>
      </c>
      <c r="R179" s="185"/>
      <c r="S179" s="63"/>
      <c r="T179" s="185"/>
      <c r="U179" s="63"/>
      <c r="V179" s="185">
        <v>17</v>
      </c>
      <c r="W179" s="63">
        <v>11</v>
      </c>
      <c r="X179" s="63"/>
      <c r="Y179" s="185">
        <v>98</v>
      </c>
      <c r="Z179" s="63">
        <v>95</v>
      </c>
      <c r="AA179" s="185"/>
      <c r="AB179" s="63"/>
      <c r="AC179" s="185"/>
      <c r="AD179" s="63"/>
      <c r="AE179" s="185">
        <v>2</v>
      </c>
      <c r="AF179" s="63">
        <v>3</v>
      </c>
      <c r="AG179" s="63"/>
      <c r="AH179" s="185"/>
      <c r="AI179" s="63"/>
      <c r="AJ179" s="185"/>
      <c r="AK179" s="63"/>
      <c r="AL179" s="185"/>
      <c r="AM179" s="63"/>
      <c r="AN179" s="185"/>
      <c r="AO179" s="63"/>
      <c r="AP179" s="63">
        <v>2</v>
      </c>
      <c r="AQ179" s="185">
        <v>158</v>
      </c>
      <c r="AR179" s="63">
        <v>156</v>
      </c>
      <c r="AS179" s="185"/>
      <c r="AT179" s="63"/>
      <c r="AU179" s="185"/>
      <c r="AV179" s="63"/>
      <c r="AW179" s="185">
        <v>31</v>
      </c>
      <c r="AX179" s="63">
        <v>33</v>
      </c>
      <c r="AY179" s="63"/>
      <c r="AZ179" s="185"/>
      <c r="BA179" s="63"/>
      <c r="BB179" s="185"/>
      <c r="BC179" s="63"/>
      <c r="BD179" s="185"/>
      <c r="BE179" s="63"/>
      <c r="BF179" s="185"/>
      <c r="BG179" s="62"/>
      <c r="BH179" s="188">
        <v>11512017</v>
      </c>
      <c r="BI179" s="63">
        <v>11693783</v>
      </c>
      <c r="BJ179" s="185">
        <v>13363308</v>
      </c>
      <c r="BK179" s="63">
        <v>12300462</v>
      </c>
      <c r="BL179" s="185">
        <v>6720710</v>
      </c>
      <c r="BM179" s="63">
        <v>6644492</v>
      </c>
      <c r="BN179" s="185"/>
      <c r="BO179" s="63"/>
      <c r="BP179" s="185">
        <v>9325154</v>
      </c>
      <c r="BQ179" s="63">
        <v>9395888</v>
      </c>
      <c r="BR179" s="185"/>
      <c r="BS179" s="185"/>
      <c r="BT179" s="177">
        <f t="shared" si="138"/>
        <v>1065</v>
      </c>
      <c r="BU179" s="178">
        <f t="shared" si="138"/>
        <v>1095</v>
      </c>
      <c r="BV179" s="179">
        <f t="shared" si="139"/>
        <v>1644</v>
      </c>
      <c r="BW179" s="178">
        <f t="shared" si="139"/>
        <v>1518</v>
      </c>
      <c r="BX179" s="179">
        <f t="shared" si="140"/>
        <v>906</v>
      </c>
      <c r="BY179" s="178">
        <f t="shared" si="140"/>
        <v>891</v>
      </c>
      <c r="BZ179" s="179">
        <f t="shared" si="141"/>
        <v>0</v>
      </c>
      <c r="CA179" s="178">
        <f t="shared" si="141"/>
        <v>0</v>
      </c>
      <c r="CB179" s="179">
        <f t="shared" si="142"/>
        <v>1794</v>
      </c>
      <c r="CC179" s="178">
        <f t="shared" si="142"/>
        <v>1800</v>
      </c>
      <c r="CD179" s="179">
        <f t="shared" si="143"/>
        <v>0</v>
      </c>
      <c r="CE179" s="178">
        <f t="shared" si="143"/>
        <v>0</v>
      </c>
      <c r="CF179" s="177">
        <f t="shared" si="120"/>
        <v>10809.405633802817</v>
      </c>
      <c r="CG179" s="178">
        <f t="shared" si="111"/>
        <v>10679.253881278539</v>
      </c>
      <c r="CH179" s="179">
        <f t="shared" si="120"/>
        <v>8128.5328467153286</v>
      </c>
      <c r="CI179" s="178">
        <f t="shared" si="112"/>
        <v>8103.071146245059</v>
      </c>
      <c r="CJ179" s="179">
        <f t="shared" si="119"/>
        <v>7418.0022075055185</v>
      </c>
      <c r="CK179" s="178">
        <f t="shared" si="113"/>
        <v>7457.3423120089783</v>
      </c>
      <c r="CL179" s="179">
        <f t="shared" si="119"/>
        <v>0</v>
      </c>
      <c r="CM179" s="178">
        <f t="shared" si="119"/>
        <v>0</v>
      </c>
      <c r="CN179" s="179">
        <f t="shared" si="119"/>
        <v>5197.9676700111486</v>
      </c>
      <c r="CO179" s="178">
        <f t="shared" si="119"/>
        <v>5219.9377777777781</v>
      </c>
      <c r="CP179" s="179">
        <f t="shared" si="119"/>
        <v>0</v>
      </c>
      <c r="CQ179" s="178">
        <f t="shared" si="119"/>
        <v>0</v>
      </c>
      <c r="CR179" s="177">
        <f t="shared" si="118"/>
        <v>97284.650704225351</v>
      </c>
      <c r="CS179" s="178">
        <f t="shared" si="118"/>
        <v>96113.284931506845</v>
      </c>
      <c r="CT179" s="179">
        <f t="shared" si="118"/>
        <v>73156.795620437959</v>
      </c>
      <c r="CU179" s="178">
        <f t="shared" si="117"/>
        <v>72927.640316205536</v>
      </c>
      <c r="CV179" s="179">
        <f t="shared" si="117"/>
        <v>66762.019867549665</v>
      </c>
      <c r="CW179" s="178">
        <f t="shared" si="117"/>
        <v>67116.080808080806</v>
      </c>
      <c r="CX179" s="179">
        <f t="shared" si="117"/>
        <v>0</v>
      </c>
      <c r="CY179" s="178">
        <f t="shared" si="117"/>
        <v>0</v>
      </c>
      <c r="CZ179" s="179">
        <f t="shared" si="117"/>
        <v>46781.709030100334</v>
      </c>
      <c r="DA179" s="178">
        <f t="shared" si="117"/>
        <v>46979.44</v>
      </c>
      <c r="DB179" s="179">
        <f t="shared" si="117"/>
        <v>0</v>
      </c>
      <c r="DC179" s="178">
        <f t="shared" si="117"/>
        <v>0</v>
      </c>
      <c r="DD179" s="179">
        <f t="shared" si="144"/>
        <v>68151.75016897911</v>
      </c>
      <c r="DE179" s="178">
        <f t="shared" si="144"/>
        <v>67976.328921497581</v>
      </c>
      <c r="DF179" s="177">
        <f t="shared" si="145"/>
        <v>113</v>
      </c>
      <c r="DG179" s="178">
        <f t="shared" si="145"/>
        <v>115</v>
      </c>
      <c r="DH179" s="179">
        <f t="shared" si="146"/>
        <v>177</v>
      </c>
      <c r="DI179" s="178">
        <f t="shared" si="146"/>
        <v>165</v>
      </c>
      <c r="DJ179" s="179">
        <f t="shared" si="147"/>
        <v>100</v>
      </c>
      <c r="DK179" s="178">
        <f t="shared" si="147"/>
        <v>98</v>
      </c>
      <c r="DL179" s="179">
        <f t="shared" si="148"/>
        <v>0</v>
      </c>
      <c r="DM179" s="178">
        <f t="shared" si="148"/>
        <v>0</v>
      </c>
      <c r="DN179" s="179">
        <f t="shared" si="149"/>
        <v>189</v>
      </c>
      <c r="DO179" s="178">
        <f t="shared" si="149"/>
        <v>189</v>
      </c>
      <c r="DP179" s="179">
        <f t="shared" si="150"/>
        <v>0</v>
      </c>
      <c r="DQ179" s="178">
        <f t="shared" si="150"/>
        <v>0</v>
      </c>
      <c r="DR179" s="179">
        <f t="shared" si="151"/>
        <v>579</v>
      </c>
      <c r="DS179" s="178">
        <f t="shared" si="151"/>
        <v>567</v>
      </c>
      <c r="DT179" s="177">
        <f t="shared" si="116"/>
        <v>10993165.529577464</v>
      </c>
      <c r="DU179" s="178">
        <f t="shared" si="116"/>
        <v>11053027.767123288</v>
      </c>
      <c r="DV179" s="179">
        <f t="shared" si="116"/>
        <v>12948752.82481752</v>
      </c>
      <c r="DW179" s="178">
        <f t="shared" si="115"/>
        <v>12033060.652173914</v>
      </c>
      <c r="DX179" s="179">
        <f t="shared" si="115"/>
        <v>6676201.9867549669</v>
      </c>
      <c r="DY179" s="178">
        <f t="shared" si="115"/>
        <v>6577375.9191919193</v>
      </c>
      <c r="DZ179" s="179">
        <f t="shared" si="115"/>
        <v>0</v>
      </c>
      <c r="EA179" s="178">
        <f t="shared" si="115"/>
        <v>0</v>
      </c>
      <c r="EB179" s="179">
        <f t="shared" si="115"/>
        <v>8841743.0066889636</v>
      </c>
      <c r="EC179" s="178">
        <f t="shared" si="115"/>
        <v>8879114.1600000001</v>
      </c>
      <c r="ED179" s="179">
        <f t="shared" si="115"/>
        <v>0</v>
      </c>
      <c r="EE179" s="178">
        <f t="shared" si="115"/>
        <v>0</v>
      </c>
      <c r="EF179" s="179">
        <f t="shared" si="115"/>
        <v>39459863.347838901</v>
      </c>
      <c r="EG179" s="178">
        <f t="shared" si="114"/>
        <v>38542578.498489127</v>
      </c>
    </row>
    <row r="180" spans="1:137" ht="15">
      <c r="A180" s="180" t="s">
        <v>283</v>
      </c>
      <c r="B180" s="181" t="s">
        <v>290</v>
      </c>
      <c r="C180" s="297"/>
      <c r="D180" s="183">
        <v>157951</v>
      </c>
      <c r="E180" s="183">
        <v>3</v>
      </c>
      <c r="F180" s="63"/>
      <c r="G180" s="185">
        <v>141</v>
      </c>
      <c r="H180" s="63">
        <v>142</v>
      </c>
      <c r="I180" s="185">
        <v>1</v>
      </c>
      <c r="J180" s="63">
        <v>1</v>
      </c>
      <c r="K180" s="185"/>
      <c r="L180" s="63"/>
      <c r="M180" s="185">
        <v>31</v>
      </c>
      <c r="N180" s="63">
        <v>31</v>
      </c>
      <c r="O180" s="63"/>
      <c r="P180" s="185">
        <v>217</v>
      </c>
      <c r="Q180" s="63">
        <v>223</v>
      </c>
      <c r="R180" s="185"/>
      <c r="S180" s="63"/>
      <c r="T180" s="185"/>
      <c r="U180" s="63"/>
      <c r="V180" s="185">
        <v>15</v>
      </c>
      <c r="W180" s="63">
        <v>19</v>
      </c>
      <c r="X180" s="63"/>
      <c r="Y180" s="185">
        <v>182</v>
      </c>
      <c r="Z180" s="63">
        <v>177</v>
      </c>
      <c r="AA180" s="185"/>
      <c r="AB180" s="63">
        <v>1</v>
      </c>
      <c r="AC180" s="185"/>
      <c r="AD180" s="63"/>
      <c r="AE180" s="185">
        <v>5</v>
      </c>
      <c r="AF180" s="63">
        <v>2</v>
      </c>
      <c r="AG180" s="63">
        <v>1</v>
      </c>
      <c r="AH180" s="185">
        <v>152</v>
      </c>
      <c r="AI180" s="63">
        <v>129</v>
      </c>
      <c r="AJ180" s="185">
        <v>1</v>
      </c>
      <c r="AK180" s="63">
        <v>7</v>
      </c>
      <c r="AL180" s="185"/>
      <c r="AM180" s="63"/>
      <c r="AN180" s="185">
        <v>1</v>
      </c>
      <c r="AO180" s="63">
        <v>1</v>
      </c>
      <c r="AP180" s="63"/>
      <c r="AQ180" s="185">
        <v>28</v>
      </c>
      <c r="AR180" s="63">
        <f>27+3</f>
        <v>30</v>
      </c>
      <c r="AS180" s="185"/>
      <c r="AT180" s="63">
        <f>25+2</f>
        <v>27</v>
      </c>
      <c r="AU180" s="185">
        <v>1</v>
      </c>
      <c r="AV180" s="63"/>
      <c r="AW180" s="185">
        <v>1</v>
      </c>
      <c r="AX180" s="63">
        <f>1+2</f>
        <v>3</v>
      </c>
      <c r="AY180" s="63"/>
      <c r="AZ180" s="185"/>
      <c r="BA180" s="63"/>
      <c r="BB180" s="185"/>
      <c r="BC180" s="63"/>
      <c r="BD180" s="185"/>
      <c r="BE180" s="63"/>
      <c r="BF180" s="185"/>
      <c r="BG180" s="62"/>
      <c r="BH180" s="188">
        <v>15625308</v>
      </c>
      <c r="BI180" s="63">
        <v>15526728</v>
      </c>
      <c r="BJ180" s="185">
        <v>15812892</v>
      </c>
      <c r="BK180" s="63">
        <v>16656180</v>
      </c>
      <c r="BL180" s="185">
        <v>10996752</v>
      </c>
      <c r="BM180" s="63">
        <v>10531140</v>
      </c>
      <c r="BN180" s="185">
        <v>6893628</v>
      </c>
      <c r="BO180" s="63">
        <v>6528264</v>
      </c>
      <c r="BP180" s="185">
        <v>1619196</v>
      </c>
      <c r="BQ180" s="63">
        <f>194088+1466532</f>
        <v>1660620</v>
      </c>
      <c r="BR180" s="185"/>
      <c r="BS180" s="185"/>
      <c r="BT180" s="177">
        <f t="shared" si="138"/>
        <v>1651</v>
      </c>
      <c r="BU180" s="178">
        <f t="shared" si="138"/>
        <v>1660</v>
      </c>
      <c r="BV180" s="179">
        <f t="shared" si="139"/>
        <v>2133</v>
      </c>
      <c r="BW180" s="178">
        <f t="shared" si="139"/>
        <v>2235</v>
      </c>
      <c r="BX180" s="179">
        <f t="shared" si="140"/>
        <v>1698</v>
      </c>
      <c r="BY180" s="178">
        <f t="shared" si="140"/>
        <v>1627</v>
      </c>
      <c r="BZ180" s="179">
        <f t="shared" si="141"/>
        <v>1390</v>
      </c>
      <c r="CA180" s="178">
        <f t="shared" si="141"/>
        <v>1243</v>
      </c>
      <c r="CB180" s="179">
        <f t="shared" si="142"/>
        <v>275</v>
      </c>
      <c r="CC180" s="178">
        <f t="shared" si="142"/>
        <v>576</v>
      </c>
      <c r="CD180" s="179">
        <f t="shared" si="143"/>
        <v>0</v>
      </c>
      <c r="CE180" s="178">
        <f t="shared" si="143"/>
        <v>0</v>
      </c>
      <c r="CF180" s="177">
        <f t="shared" si="120"/>
        <v>9464.1477892186558</v>
      </c>
      <c r="CG180" s="178">
        <f t="shared" si="111"/>
        <v>9353.450602409639</v>
      </c>
      <c r="CH180" s="179">
        <f t="shared" si="120"/>
        <v>7413.4514767932487</v>
      </c>
      <c r="CI180" s="178">
        <f t="shared" si="112"/>
        <v>7452.4295302013425</v>
      </c>
      <c r="CJ180" s="179">
        <f t="shared" si="119"/>
        <v>6476.2968197879854</v>
      </c>
      <c r="CK180" s="178">
        <f t="shared" si="113"/>
        <v>6472.7350952673632</v>
      </c>
      <c r="CL180" s="179">
        <f t="shared" si="119"/>
        <v>4959.4446043165472</v>
      </c>
      <c r="CM180" s="178">
        <f t="shared" si="119"/>
        <v>5252.0225261464202</v>
      </c>
      <c r="CN180" s="179">
        <f t="shared" si="119"/>
        <v>5887.9854545454546</v>
      </c>
      <c r="CO180" s="178">
        <f t="shared" si="119"/>
        <v>2883.0208333333335</v>
      </c>
      <c r="CP180" s="179">
        <f t="shared" si="119"/>
        <v>0</v>
      </c>
      <c r="CQ180" s="178">
        <f t="shared" si="119"/>
        <v>0</v>
      </c>
      <c r="CR180" s="177">
        <f t="shared" si="118"/>
        <v>85177.330102967899</v>
      </c>
      <c r="CS180" s="178">
        <f t="shared" si="118"/>
        <v>84181.055421686746</v>
      </c>
      <c r="CT180" s="179">
        <f t="shared" si="118"/>
        <v>66721.063291139231</v>
      </c>
      <c r="CU180" s="178">
        <f t="shared" si="117"/>
        <v>67071.865771812081</v>
      </c>
      <c r="CV180" s="179">
        <f t="shared" si="117"/>
        <v>58286.671378091865</v>
      </c>
      <c r="CW180" s="178">
        <f t="shared" si="117"/>
        <v>58254.615857406272</v>
      </c>
      <c r="CX180" s="179">
        <f t="shared" si="117"/>
        <v>44635.001438848922</v>
      </c>
      <c r="CY180" s="178">
        <f t="shared" si="117"/>
        <v>47268.202735317784</v>
      </c>
      <c r="CZ180" s="179">
        <f t="shared" si="117"/>
        <v>52991.869090909095</v>
      </c>
      <c r="DA180" s="178">
        <f t="shared" si="117"/>
        <v>25947.1875</v>
      </c>
      <c r="DB180" s="179">
        <f t="shared" si="117"/>
        <v>0</v>
      </c>
      <c r="DC180" s="178">
        <f t="shared" si="117"/>
        <v>0</v>
      </c>
      <c r="DD180" s="179">
        <f t="shared" si="144"/>
        <v>63889.328135787277</v>
      </c>
      <c r="DE180" s="178">
        <f t="shared" si="144"/>
        <v>62291.678485780183</v>
      </c>
      <c r="DF180" s="177">
        <f t="shared" si="145"/>
        <v>173</v>
      </c>
      <c r="DG180" s="178">
        <f t="shared" si="145"/>
        <v>174</v>
      </c>
      <c r="DH180" s="179">
        <f t="shared" si="146"/>
        <v>232</v>
      </c>
      <c r="DI180" s="178">
        <f t="shared" si="146"/>
        <v>242</v>
      </c>
      <c r="DJ180" s="179">
        <f t="shared" si="147"/>
        <v>187</v>
      </c>
      <c r="DK180" s="178">
        <f t="shared" si="147"/>
        <v>180</v>
      </c>
      <c r="DL180" s="179">
        <f t="shared" si="148"/>
        <v>154</v>
      </c>
      <c r="DM180" s="178">
        <f t="shared" si="148"/>
        <v>137</v>
      </c>
      <c r="DN180" s="179">
        <f t="shared" si="149"/>
        <v>30</v>
      </c>
      <c r="DO180" s="178">
        <f t="shared" si="149"/>
        <v>60</v>
      </c>
      <c r="DP180" s="179">
        <f t="shared" si="150"/>
        <v>0</v>
      </c>
      <c r="DQ180" s="178">
        <f t="shared" si="150"/>
        <v>0</v>
      </c>
      <c r="DR180" s="179">
        <f t="shared" si="151"/>
        <v>776</v>
      </c>
      <c r="DS180" s="178">
        <f t="shared" si="151"/>
        <v>793</v>
      </c>
      <c r="DT180" s="177">
        <f t="shared" si="116"/>
        <v>14735678.107813446</v>
      </c>
      <c r="DU180" s="178">
        <f t="shared" si="116"/>
        <v>14647503.643373493</v>
      </c>
      <c r="DV180" s="179">
        <f t="shared" si="116"/>
        <v>15479286.683544302</v>
      </c>
      <c r="DW180" s="178">
        <f t="shared" si="115"/>
        <v>16231391.516778523</v>
      </c>
      <c r="DX180" s="179">
        <f t="shared" si="115"/>
        <v>10899607.547703179</v>
      </c>
      <c r="DY180" s="178">
        <f t="shared" si="115"/>
        <v>10485830.854333129</v>
      </c>
      <c r="DZ180" s="179">
        <f t="shared" si="115"/>
        <v>6873790.221582734</v>
      </c>
      <c r="EA180" s="178">
        <f t="shared" si="115"/>
        <v>6475743.7747385362</v>
      </c>
      <c r="EB180" s="179">
        <f t="shared" si="115"/>
        <v>1589756.0727272728</v>
      </c>
      <c r="EC180" s="178">
        <f t="shared" si="115"/>
        <v>1556831.25</v>
      </c>
      <c r="ED180" s="179">
        <f t="shared" si="115"/>
        <v>0</v>
      </c>
      <c r="EE180" s="178">
        <f t="shared" si="115"/>
        <v>0</v>
      </c>
      <c r="EF180" s="179">
        <f t="shared" si="115"/>
        <v>49578118.633370928</v>
      </c>
      <c r="EG180" s="178">
        <f t="shared" si="114"/>
        <v>49397301.039223686</v>
      </c>
    </row>
    <row r="181" spans="1:137" ht="15">
      <c r="A181" s="180" t="s">
        <v>283</v>
      </c>
      <c r="B181" s="181" t="s">
        <v>291</v>
      </c>
      <c r="C181" s="297"/>
      <c r="D181" s="183">
        <v>157058</v>
      </c>
      <c r="E181" s="183">
        <v>4</v>
      </c>
      <c r="F181" s="63"/>
      <c r="G181" s="185">
        <v>23</v>
      </c>
      <c r="H181" s="63">
        <v>23</v>
      </c>
      <c r="I181" s="185"/>
      <c r="J181" s="63"/>
      <c r="K181" s="185"/>
      <c r="L181" s="63"/>
      <c r="M181" s="185">
        <v>10</v>
      </c>
      <c r="N181" s="63">
        <v>8</v>
      </c>
      <c r="O181" s="63"/>
      <c r="P181" s="185">
        <v>20</v>
      </c>
      <c r="Q181" s="63">
        <v>16</v>
      </c>
      <c r="R181" s="185"/>
      <c r="S181" s="63"/>
      <c r="T181" s="185"/>
      <c r="U181" s="63"/>
      <c r="V181" s="185">
        <v>10</v>
      </c>
      <c r="W181" s="63">
        <v>10</v>
      </c>
      <c r="X181" s="63"/>
      <c r="Y181" s="185">
        <v>42</v>
      </c>
      <c r="Z181" s="63">
        <v>37</v>
      </c>
      <c r="AA181" s="185"/>
      <c r="AB181" s="63"/>
      <c r="AC181" s="185"/>
      <c r="AD181" s="63"/>
      <c r="AE181" s="185">
        <v>11</v>
      </c>
      <c r="AF181" s="63">
        <v>10</v>
      </c>
      <c r="AG181" s="63"/>
      <c r="AH181" s="185">
        <v>5</v>
      </c>
      <c r="AI181" s="63">
        <v>3</v>
      </c>
      <c r="AJ181" s="185"/>
      <c r="AK181" s="63"/>
      <c r="AL181" s="185"/>
      <c r="AM181" s="63"/>
      <c r="AN181" s="185"/>
      <c r="AO181" s="63"/>
      <c r="AP181" s="63"/>
      <c r="AQ181" s="185"/>
      <c r="AR181" s="63"/>
      <c r="AS181" s="185"/>
      <c r="AT181" s="63"/>
      <c r="AU181" s="185"/>
      <c r="AV181" s="63"/>
      <c r="AW181" s="185"/>
      <c r="AX181" s="63"/>
      <c r="AY181" s="63"/>
      <c r="AZ181" s="185"/>
      <c r="BA181" s="63"/>
      <c r="BB181" s="185"/>
      <c r="BC181" s="63"/>
      <c r="BD181" s="185"/>
      <c r="BE181" s="63"/>
      <c r="BF181" s="185"/>
      <c r="BG181" s="62"/>
      <c r="BH181" s="188">
        <v>2587385</v>
      </c>
      <c r="BI181" s="63">
        <v>2226583</v>
      </c>
      <c r="BJ181" s="185">
        <v>1891910</v>
      </c>
      <c r="BK181" s="63">
        <v>1729515</v>
      </c>
      <c r="BL181" s="185">
        <v>2845269</v>
      </c>
      <c r="BM181" s="63">
        <v>2613607</v>
      </c>
      <c r="BN181" s="185">
        <v>218705</v>
      </c>
      <c r="BO181" s="63">
        <v>131679</v>
      </c>
      <c r="BP181" s="185"/>
      <c r="BQ181" s="63"/>
      <c r="BR181" s="185"/>
      <c r="BS181" s="185"/>
      <c r="BT181" s="177">
        <f t="shared" si="138"/>
        <v>327</v>
      </c>
      <c r="BU181" s="178">
        <f t="shared" si="138"/>
        <v>303</v>
      </c>
      <c r="BV181" s="179">
        <f t="shared" si="139"/>
        <v>300</v>
      </c>
      <c r="BW181" s="178">
        <f t="shared" si="139"/>
        <v>264</v>
      </c>
      <c r="BX181" s="179">
        <f t="shared" si="140"/>
        <v>510</v>
      </c>
      <c r="BY181" s="178">
        <f t="shared" si="140"/>
        <v>453</v>
      </c>
      <c r="BZ181" s="179">
        <f t="shared" si="141"/>
        <v>45</v>
      </c>
      <c r="CA181" s="178">
        <f t="shared" si="141"/>
        <v>27</v>
      </c>
      <c r="CB181" s="179">
        <f t="shared" si="142"/>
        <v>0</v>
      </c>
      <c r="CC181" s="178">
        <f t="shared" si="142"/>
        <v>0</v>
      </c>
      <c r="CD181" s="179">
        <f t="shared" si="143"/>
        <v>0</v>
      </c>
      <c r="CE181" s="178">
        <f t="shared" si="143"/>
        <v>0</v>
      </c>
      <c r="CF181" s="177">
        <f t="shared" si="120"/>
        <v>7912.4923547400613</v>
      </c>
      <c r="CG181" s="178">
        <f t="shared" si="111"/>
        <v>7348.4587458745873</v>
      </c>
      <c r="CH181" s="179">
        <f t="shared" si="120"/>
        <v>6306.3666666666668</v>
      </c>
      <c r="CI181" s="178">
        <f t="shared" si="112"/>
        <v>6551.193181818182</v>
      </c>
      <c r="CJ181" s="179">
        <f t="shared" si="119"/>
        <v>5578.9588235294113</v>
      </c>
      <c r="CK181" s="178">
        <f t="shared" si="113"/>
        <v>5769.5518763796908</v>
      </c>
      <c r="CL181" s="179">
        <f t="shared" si="119"/>
        <v>4860.1111111111113</v>
      </c>
      <c r="CM181" s="178">
        <f t="shared" si="119"/>
        <v>4877</v>
      </c>
      <c r="CN181" s="179">
        <f t="shared" si="119"/>
        <v>0</v>
      </c>
      <c r="CO181" s="178">
        <f t="shared" si="119"/>
        <v>0</v>
      </c>
      <c r="CP181" s="179">
        <f t="shared" si="119"/>
        <v>0</v>
      </c>
      <c r="CQ181" s="178">
        <f t="shared" si="119"/>
        <v>0</v>
      </c>
      <c r="CR181" s="177">
        <f t="shared" si="118"/>
        <v>71212.431192660559</v>
      </c>
      <c r="CS181" s="178">
        <f t="shared" si="118"/>
        <v>66136.128712871287</v>
      </c>
      <c r="CT181" s="179">
        <f t="shared" si="118"/>
        <v>56757.3</v>
      </c>
      <c r="CU181" s="178">
        <f t="shared" si="117"/>
        <v>58960.73863636364</v>
      </c>
      <c r="CV181" s="179">
        <f t="shared" si="117"/>
        <v>50210.629411764705</v>
      </c>
      <c r="CW181" s="178">
        <f t="shared" si="117"/>
        <v>51925.96688741722</v>
      </c>
      <c r="CX181" s="179">
        <f t="shared" si="117"/>
        <v>43741</v>
      </c>
      <c r="CY181" s="178">
        <f t="shared" si="117"/>
        <v>43893</v>
      </c>
      <c r="CZ181" s="179">
        <f t="shared" si="117"/>
        <v>0</v>
      </c>
      <c r="DA181" s="178">
        <f t="shared" si="117"/>
        <v>0</v>
      </c>
      <c r="DB181" s="179">
        <f t="shared" si="117"/>
        <v>0</v>
      </c>
      <c r="DC181" s="178">
        <f t="shared" si="117"/>
        <v>0</v>
      </c>
      <c r="DD181" s="179">
        <f t="shared" si="144"/>
        <v>57294.194943647337</v>
      </c>
      <c r="DE181" s="178">
        <f t="shared" si="144"/>
        <v>57527.09007806611</v>
      </c>
      <c r="DF181" s="177">
        <f t="shared" si="145"/>
        <v>33</v>
      </c>
      <c r="DG181" s="178">
        <f t="shared" si="145"/>
        <v>31</v>
      </c>
      <c r="DH181" s="179">
        <f t="shared" si="146"/>
        <v>30</v>
      </c>
      <c r="DI181" s="178">
        <f t="shared" si="146"/>
        <v>26</v>
      </c>
      <c r="DJ181" s="179">
        <f t="shared" si="147"/>
        <v>53</v>
      </c>
      <c r="DK181" s="178">
        <f t="shared" si="147"/>
        <v>47</v>
      </c>
      <c r="DL181" s="179">
        <f t="shared" si="148"/>
        <v>5</v>
      </c>
      <c r="DM181" s="178">
        <f t="shared" si="148"/>
        <v>3</v>
      </c>
      <c r="DN181" s="179">
        <f t="shared" si="149"/>
        <v>0</v>
      </c>
      <c r="DO181" s="178">
        <f t="shared" si="149"/>
        <v>0</v>
      </c>
      <c r="DP181" s="179">
        <f t="shared" si="150"/>
        <v>0</v>
      </c>
      <c r="DQ181" s="178">
        <f t="shared" si="150"/>
        <v>0</v>
      </c>
      <c r="DR181" s="179">
        <f t="shared" si="151"/>
        <v>121</v>
      </c>
      <c r="DS181" s="178">
        <f t="shared" si="151"/>
        <v>107</v>
      </c>
      <c r="DT181" s="177">
        <f t="shared" si="116"/>
        <v>2350010.2293577986</v>
      </c>
      <c r="DU181" s="178">
        <f t="shared" si="116"/>
        <v>2050219.9900990098</v>
      </c>
      <c r="DV181" s="179">
        <f t="shared" si="116"/>
        <v>1702719</v>
      </c>
      <c r="DW181" s="178">
        <f t="shared" si="116"/>
        <v>1532979.2045454546</v>
      </c>
      <c r="DX181" s="179">
        <f t="shared" si="116"/>
        <v>2661163.3588235294</v>
      </c>
      <c r="DY181" s="178">
        <f t="shared" si="116"/>
        <v>2440520.4437086093</v>
      </c>
      <c r="DZ181" s="179">
        <f t="shared" si="116"/>
        <v>218705</v>
      </c>
      <c r="EA181" s="178">
        <f t="shared" si="116"/>
        <v>131679</v>
      </c>
      <c r="EB181" s="179">
        <f t="shared" si="116"/>
        <v>0</v>
      </c>
      <c r="EC181" s="178">
        <f t="shared" si="116"/>
        <v>0</v>
      </c>
      <c r="ED181" s="179">
        <f t="shared" si="116"/>
        <v>0</v>
      </c>
      <c r="EE181" s="178">
        <f t="shared" si="116"/>
        <v>0</v>
      </c>
      <c r="EF181" s="179">
        <f t="shared" si="116"/>
        <v>6932597.588181328</v>
      </c>
      <c r="EG181" s="178">
        <f t="shared" si="114"/>
        <v>6155398.638353074</v>
      </c>
    </row>
    <row r="182" spans="1:137" ht="15">
      <c r="A182" s="180" t="s">
        <v>283</v>
      </c>
      <c r="B182" s="181" t="s">
        <v>292</v>
      </c>
      <c r="C182" s="297"/>
      <c r="D182" s="183">
        <v>157173</v>
      </c>
      <c r="E182" s="183">
        <v>8</v>
      </c>
      <c r="F182" s="63"/>
      <c r="G182" s="185"/>
      <c r="H182" s="63">
        <v>57</v>
      </c>
      <c r="I182" s="185">
        <v>57</v>
      </c>
      <c r="J182" s="63"/>
      <c r="K182" s="185"/>
      <c r="L182" s="63">
        <v>3</v>
      </c>
      <c r="M182" s="185">
        <v>4</v>
      </c>
      <c r="N182" s="63"/>
      <c r="O182" s="63"/>
      <c r="P182" s="185"/>
      <c r="Q182" s="63">
        <v>79</v>
      </c>
      <c r="R182" s="185">
        <v>85</v>
      </c>
      <c r="S182" s="63">
        <v>1</v>
      </c>
      <c r="T182" s="185">
        <v>2</v>
      </c>
      <c r="U182" s="63">
        <v>3</v>
      </c>
      <c r="V182" s="185">
        <v>3</v>
      </c>
      <c r="W182" s="63"/>
      <c r="X182" s="63"/>
      <c r="Y182" s="185"/>
      <c r="Z182" s="63">
        <v>16</v>
      </c>
      <c r="AA182" s="185">
        <v>23</v>
      </c>
      <c r="AB182" s="63"/>
      <c r="AC182" s="185"/>
      <c r="AD182" s="63">
        <v>6</v>
      </c>
      <c r="AE182" s="185">
        <v>6</v>
      </c>
      <c r="AF182" s="63"/>
      <c r="AG182" s="63"/>
      <c r="AH182" s="185"/>
      <c r="AI182" s="63">
        <v>25</v>
      </c>
      <c r="AJ182" s="185">
        <v>25</v>
      </c>
      <c r="AK182" s="63"/>
      <c r="AL182" s="185"/>
      <c r="AM182" s="63">
        <v>3</v>
      </c>
      <c r="AN182" s="185">
        <v>2</v>
      </c>
      <c r="AO182" s="63"/>
      <c r="AP182" s="63"/>
      <c r="AQ182" s="185"/>
      <c r="AR182" s="63"/>
      <c r="AS182" s="185"/>
      <c r="AT182" s="63"/>
      <c r="AU182" s="185"/>
      <c r="AV182" s="63"/>
      <c r="AW182" s="185"/>
      <c r="AX182" s="63"/>
      <c r="AY182" s="63"/>
      <c r="AZ182" s="185"/>
      <c r="BA182" s="63"/>
      <c r="BB182" s="185"/>
      <c r="BC182" s="63"/>
      <c r="BD182" s="185"/>
      <c r="BE182" s="63"/>
      <c r="BF182" s="185"/>
      <c r="BG182" s="62"/>
      <c r="BH182" s="188">
        <v>3673280</v>
      </c>
      <c r="BI182" s="63">
        <v>3561099</v>
      </c>
      <c r="BJ182" s="185">
        <v>4860271</v>
      </c>
      <c r="BK182" s="63">
        <v>4412550</v>
      </c>
      <c r="BL182" s="185">
        <v>1339195</v>
      </c>
      <c r="BM182" s="63">
        <v>1038884</v>
      </c>
      <c r="BN182" s="185">
        <v>1045078</v>
      </c>
      <c r="BO182" s="63">
        <v>1128369</v>
      </c>
      <c r="BP182" s="185"/>
      <c r="BQ182" s="63"/>
      <c r="BR182" s="185"/>
      <c r="BS182" s="185"/>
      <c r="BT182" s="177">
        <f t="shared" si="138"/>
        <v>618</v>
      </c>
      <c r="BU182" s="178">
        <f t="shared" si="138"/>
        <v>546</v>
      </c>
      <c r="BV182" s="179">
        <f t="shared" si="139"/>
        <v>908</v>
      </c>
      <c r="BW182" s="178">
        <f t="shared" si="139"/>
        <v>754</v>
      </c>
      <c r="BX182" s="179">
        <f t="shared" si="140"/>
        <v>302</v>
      </c>
      <c r="BY182" s="178">
        <f t="shared" si="140"/>
        <v>210</v>
      </c>
      <c r="BZ182" s="179">
        <f t="shared" si="141"/>
        <v>274</v>
      </c>
      <c r="CA182" s="178">
        <f t="shared" si="141"/>
        <v>258</v>
      </c>
      <c r="CB182" s="179">
        <f t="shared" si="142"/>
        <v>0</v>
      </c>
      <c r="CC182" s="178">
        <f t="shared" si="142"/>
        <v>0</v>
      </c>
      <c r="CD182" s="179">
        <f t="shared" si="143"/>
        <v>0</v>
      </c>
      <c r="CE182" s="178">
        <f t="shared" si="143"/>
        <v>0</v>
      </c>
      <c r="CF182" s="177">
        <f t="shared" si="120"/>
        <v>5943.8187702265368</v>
      </c>
      <c r="CG182" s="178">
        <f t="shared" si="111"/>
        <v>6522.1593406593411</v>
      </c>
      <c r="CH182" s="179">
        <f t="shared" si="120"/>
        <v>5352.7213656387667</v>
      </c>
      <c r="CI182" s="178">
        <f t="shared" si="112"/>
        <v>5852.1883289124671</v>
      </c>
      <c r="CJ182" s="179">
        <f t="shared" si="119"/>
        <v>4434.4205298013248</v>
      </c>
      <c r="CK182" s="178">
        <f t="shared" si="113"/>
        <v>4947.0666666666666</v>
      </c>
      <c r="CL182" s="179">
        <f t="shared" si="119"/>
        <v>3814.1532846715327</v>
      </c>
      <c r="CM182" s="178">
        <f t="shared" si="119"/>
        <v>4373.5232558139533</v>
      </c>
      <c r="CN182" s="179">
        <f t="shared" si="119"/>
        <v>0</v>
      </c>
      <c r="CO182" s="178">
        <f t="shared" si="119"/>
        <v>0</v>
      </c>
      <c r="CP182" s="179">
        <f t="shared" si="119"/>
        <v>0</v>
      </c>
      <c r="CQ182" s="178">
        <f t="shared" si="119"/>
        <v>0</v>
      </c>
      <c r="CR182" s="177">
        <f t="shared" si="118"/>
        <v>53494.368932038829</v>
      </c>
      <c r="CS182" s="178">
        <f t="shared" si="118"/>
        <v>58699.434065934067</v>
      </c>
      <c r="CT182" s="179">
        <f t="shared" si="118"/>
        <v>48174.492290748902</v>
      </c>
      <c r="CU182" s="178">
        <f t="shared" si="117"/>
        <v>52669.694960212204</v>
      </c>
      <c r="CV182" s="179">
        <f t="shared" si="117"/>
        <v>39909.784768211925</v>
      </c>
      <c r="CW182" s="178">
        <f t="shared" si="117"/>
        <v>44523.6</v>
      </c>
      <c r="CX182" s="179">
        <f t="shared" si="117"/>
        <v>34327.379562043796</v>
      </c>
      <c r="CY182" s="178">
        <f t="shared" si="117"/>
        <v>39361.70930232558</v>
      </c>
      <c r="CZ182" s="179">
        <f t="shared" si="117"/>
        <v>0</v>
      </c>
      <c r="DA182" s="178">
        <f t="shared" si="117"/>
        <v>0</v>
      </c>
      <c r="DB182" s="179">
        <f t="shared" si="117"/>
        <v>0</v>
      </c>
      <c r="DC182" s="178">
        <f t="shared" si="117"/>
        <v>0</v>
      </c>
      <c r="DD182" s="179">
        <f t="shared" si="144"/>
        <v>46778.182693116418</v>
      </c>
      <c r="DE182" s="178">
        <f t="shared" si="144"/>
        <v>51684.962622377068</v>
      </c>
      <c r="DF182" s="177">
        <f t="shared" si="145"/>
        <v>61</v>
      </c>
      <c r="DG182" s="178">
        <f t="shared" si="145"/>
        <v>60</v>
      </c>
      <c r="DH182" s="179">
        <f t="shared" si="146"/>
        <v>90</v>
      </c>
      <c r="DI182" s="178">
        <f t="shared" si="146"/>
        <v>83</v>
      </c>
      <c r="DJ182" s="179">
        <f t="shared" si="147"/>
        <v>29</v>
      </c>
      <c r="DK182" s="178">
        <f t="shared" si="147"/>
        <v>22</v>
      </c>
      <c r="DL182" s="179">
        <f t="shared" si="148"/>
        <v>27</v>
      </c>
      <c r="DM182" s="178">
        <f t="shared" si="148"/>
        <v>28</v>
      </c>
      <c r="DN182" s="179">
        <f t="shared" si="149"/>
        <v>0</v>
      </c>
      <c r="DO182" s="178">
        <f t="shared" si="149"/>
        <v>0</v>
      </c>
      <c r="DP182" s="179">
        <f t="shared" si="150"/>
        <v>0</v>
      </c>
      <c r="DQ182" s="178">
        <f t="shared" si="150"/>
        <v>0</v>
      </c>
      <c r="DR182" s="179">
        <f t="shared" si="151"/>
        <v>207</v>
      </c>
      <c r="DS182" s="178">
        <f t="shared" si="151"/>
        <v>193</v>
      </c>
      <c r="DT182" s="177">
        <f t="shared" ref="DT182:EF197" si="152">+DF182*CR182</f>
        <v>3263156.5048543685</v>
      </c>
      <c r="DU182" s="178">
        <f t="shared" si="152"/>
        <v>3521966.0439560441</v>
      </c>
      <c r="DV182" s="179">
        <f t="shared" si="152"/>
        <v>4335704.3061674014</v>
      </c>
      <c r="DW182" s="178">
        <f t="shared" si="152"/>
        <v>4371584.6816976126</v>
      </c>
      <c r="DX182" s="179">
        <f t="shared" si="152"/>
        <v>1157383.7582781459</v>
      </c>
      <c r="DY182" s="178">
        <f t="shared" si="152"/>
        <v>979519.2</v>
      </c>
      <c r="DZ182" s="179">
        <f t="shared" si="152"/>
        <v>926839.2481751825</v>
      </c>
      <c r="EA182" s="178">
        <f t="shared" si="152"/>
        <v>1102127.8604651163</v>
      </c>
      <c r="EB182" s="179">
        <f t="shared" si="152"/>
        <v>0</v>
      </c>
      <c r="EC182" s="178">
        <f t="shared" si="152"/>
        <v>0</v>
      </c>
      <c r="ED182" s="179">
        <f t="shared" si="152"/>
        <v>0</v>
      </c>
      <c r="EE182" s="178">
        <f t="shared" si="152"/>
        <v>0</v>
      </c>
      <c r="EF182" s="179">
        <f t="shared" si="152"/>
        <v>9683083.8174750991</v>
      </c>
      <c r="EG182" s="178">
        <f t="shared" si="114"/>
        <v>9975197.7861187737</v>
      </c>
    </row>
    <row r="183" spans="1:137" ht="15">
      <c r="A183" s="180" t="s">
        <v>283</v>
      </c>
      <c r="B183" s="181" t="s">
        <v>293</v>
      </c>
      <c r="C183" s="297"/>
      <c r="D183" s="183">
        <v>156921</v>
      </c>
      <c r="E183" s="183">
        <v>8</v>
      </c>
      <c r="F183" s="63"/>
      <c r="G183" s="185"/>
      <c r="H183" s="63">
        <v>60</v>
      </c>
      <c r="I183" s="185">
        <v>67</v>
      </c>
      <c r="J183" s="63">
        <v>2</v>
      </c>
      <c r="K183" s="185">
        <v>2</v>
      </c>
      <c r="L183" s="63">
        <v>11</v>
      </c>
      <c r="M183" s="185">
        <v>17</v>
      </c>
      <c r="N183" s="63"/>
      <c r="O183" s="63"/>
      <c r="P183" s="185"/>
      <c r="Q183" s="63">
        <v>55</v>
      </c>
      <c r="R183" s="185">
        <v>66</v>
      </c>
      <c r="S183" s="63"/>
      <c r="T183" s="185"/>
      <c r="U183" s="63">
        <v>9</v>
      </c>
      <c r="V183" s="185">
        <v>13</v>
      </c>
      <c r="W183" s="63"/>
      <c r="X183" s="63"/>
      <c r="Y183" s="185"/>
      <c r="Z183" s="63">
        <v>14</v>
      </c>
      <c r="AA183" s="185">
        <v>24</v>
      </c>
      <c r="AB183" s="63">
        <v>1</v>
      </c>
      <c r="AC183" s="185"/>
      <c r="AD183" s="63">
        <v>3</v>
      </c>
      <c r="AE183" s="185">
        <v>4</v>
      </c>
      <c r="AF183" s="63"/>
      <c r="AG183" s="63"/>
      <c r="AH183" s="185"/>
      <c r="AI183" s="63">
        <v>19</v>
      </c>
      <c r="AJ183" s="185">
        <v>39</v>
      </c>
      <c r="AK183" s="63">
        <v>1</v>
      </c>
      <c r="AL183" s="185">
        <v>2</v>
      </c>
      <c r="AM183" s="63">
        <v>9</v>
      </c>
      <c r="AN183" s="185">
        <v>7</v>
      </c>
      <c r="AO183" s="63"/>
      <c r="AP183" s="63"/>
      <c r="AQ183" s="185"/>
      <c r="AR183" s="63"/>
      <c r="AS183" s="185"/>
      <c r="AT183" s="63"/>
      <c r="AU183" s="185"/>
      <c r="AV183" s="63"/>
      <c r="AW183" s="185"/>
      <c r="AX183" s="63"/>
      <c r="AY183" s="63"/>
      <c r="AZ183" s="185"/>
      <c r="BA183" s="63"/>
      <c r="BB183" s="185"/>
      <c r="BC183" s="63"/>
      <c r="BD183" s="185"/>
      <c r="BE183" s="63"/>
      <c r="BF183" s="185"/>
      <c r="BG183" s="62"/>
      <c r="BH183" s="188">
        <v>5559702</v>
      </c>
      <c r="BI183" s="63">
        <v>4658254</v>
      </c>
      <c r="BJ183" s="185">
        <v>4273176</v>
      </c>
      <c r="BK183" s="63">
        <v>3453541</v>
      </c>
      <c r="BL183" s="185">
        <v>1327107</v>
      </c>
      <c r="BM183" s="63">
        <v>871471</v>
      </c>
      <c r="BN183" s="185">
        <v>2167076</v>
      </c>
      <c r="BO183" s="63">
        <v>1398696</v>
      </c>
      <c r="BP183" s="185"/>
      <c r="BQ183" s="63"/>
      <c r="BR183" s="185"/>
      <c r="BS183" s="185"/>
      <c r="BT183" s="177">
        <f t="shared" si="138"/>
        <v>896</v>
      </c>
      <c r="BU183" s="178">
        <f t="shared" si="138"/>
        <v>681</v>
      </c>
      <c r="BV183" s="179">
        <f t="shared" si="139"/>
        <v>816</v>
      </c>
      <c r="BW183" s="178">
        <f t="shared" si="139"/>
        <v>594</v>
      </c>
      <c r="BX183" s="179">
        <f t="shared" si="140"/>
        <v>288</v>
      </c>
      <c r="BY183" s="178">
        <f t="shared" si="140"/>
        <v>169</v>
      </c>
      <c r="BZ183" s="179">
        <f t="shared" si="141"/>
        <v>496</v>
      </c>
      <c r="CA183" s="178">
        <f t="shared" si="141"/>
        <v>280</v>
      </c>
      <c r="CB183" s="179">
        <f t="shared" si="142"/>
        <v>0</v>
      </c>
      <c r="CC183" s="178">
        <f t="shared" si="142"/>
        <v>0</v>
      </c>
      <c r="CD183" s="179">
        <f t="shared" si="143"/>
        <v>0</v>
      </c>
      <c r="CE183" s="178">
        <f t="shared" si="143"/>
        <v>0</v>
      </c>
      <c r="CF183" s="177">
        <f t="shared" si="120"/>
        <v>6205.0245535714284</v>
      </c>
      <c r="CG183" s="178">
        <f t="shared" si="111"/>
        <v>6840.3142437591778</v>
      </c>
      <c r="CH183" s="179">
        <f t="shared" si="120"/>
        <v>5236.7352941176468</v>
      </c>
      <c r="CI183" s="178">
        <f t="shared" si="112"/>
        <v>5814.0420875420878</v>
      </c>
      <c r="CJ183" s="179">
        <f t="shared" si="119"/>
        <v>4608.010416666667</v>
      </c>
      <c r="CK183" s="178">
        <f t="shared" si="113"/>
        <v>5156.6331360946742</v>
      </c>
      <c r="CL183" s="179">
        <f t="shared" si="119"/>
        <v>4369.1048387096771</v>
      </c>
      <c r="CM183" s="178">
        <f t="shared" si="119"/>
        <v>4995.3428571428567</v>
      </c>
      <c r="CN183" s="179">
        <f t="shared" si="119"/>
        <v>0</v>
      </c>
      <c r="CO183" s="178">
        <f t="shared" si="119"/>
        <v>0</v>
      </c>
      <c r="CP183" s="179">
        <f t="shared" si="119"/>
        <v>0</v>
      </c>
      <c r="CQ183" s="178">
        <f t="shared" si="119"/>
        <v>0</v>
      </c>
      <c r="CR183" s="177">
        <f t="shared" si="118"/>
        <v>55845.220982142855</v>
      </c>
      <c r="CS183" s="178">
        <f t="shared" si="118"/>
        <v>61562.828193832596</v>
      </c>
      <c r="CT183" s="179">
        <f t="shared" si="118"/>
        <v>47130.617647058825</v>
      </c>
      <c r="CU183" s="178">
        <f t="shared" si="117"/>
        <v>52326.378787878792</v>
      </c>
      <c r="CV183" s="179">
        <f t="shared" si="117"/>
        <v>41472.09375</v>
      </c>
      <c r="CW183" s="178">
        <f t="shared" si="117"/>
        <v>46409.698224852065</v>
      </c>
      <c r="CX183" s="179">
        <f t="shared" si="117"/>
        <v>39321.943548387091</v>
      </c>
      <c r="CY183" s="178">
        <f t="shared" si="117"/>
        <v>44958.085714285713</v>
      </c>
      <c r="CZ183" s="179">
        <f t="shared" si="117"/>
        <v>0</v>
      </c>
      <c r="DA183" s="178">
        <f t="shared" si="117"/>
        <v>0</v>
      </c>
      <c r="DB183" s="179">
        <f t="shared" si="117"/>
        <v>0</v>
      </c>
      <c r="DC183" s="178">
        <f t="shared" si="117"/>
        <v>0</v>
      </c>
      <c r="DD183" s="179">
        <f t="shared" si="144"/>
        <v>48027.71665520544</v>
      </c>
      <c r="DE183" s="178">
        <f t="shared" si="144"/>
        <v>54250.726925737203</v>
      </c>
      <c r="DF183" s="177">
        <f t="shared" si="145"/>
        <v>86</v>
      </c>
      <c r="DG183" s="178">
        <f t="shared" si="145"/>
        <v>73</v>
      </c>
      <c r="DH183" s="179">
        <f t="shared" si="146"/>
        <v>79</v>
      </c>
      <c r="DI183" s="178">
        <f t="shared" si="146"/>
        <v>64</v>
      </c>
      <c r="DJ183" s="179">
        <f t="shared" si="147"/>
        <v>28</v>
      </c>
      <c r="DK183" s="178">
        <f t="shared" si="147"/>
        <v>18</v>
      </c>
      <c r="DL183" s="179">
        <f t="shared" si="148"/>
        <v>48</v>
      </c>
      <c r="DM183" s="178">
        <f t="shared" si="148"/>
        <v>29</v>
      </c>
      <c r="DN183" s="179">
        <f t="shared" si="149"/>
        <v>0</v>
      </c>
      <c r="DO183" s="178">
        <f t="shared" si="149"/>
        <v>0</v>
      </c>
      <c r="DP183" s="179">
        <f t="shared" si="150"/>
        <v>0</v>
      </c>
      <c r="DQ183" s="178">
        <f t="shared" si="150"/>
        <v>0</v>
      </c>
      <c r="DR183" s="179">
        <f t="shared" si="151"/>
        <v>241</v>
      </c>
      <c r="DS183" s="178">
        <f t="shared" si="151"/>
        <v>184</v>
      </c>
      <c r="DT183" s="177">
        <f t="shared" si="152"/>
        <v>4802689.0044642854</v>
      </c>
      <c r="DU183" s="178">
        <f t="shared" si="152"/>
        <v>4494086.4581497796</v>
      </c>
      <c r="DV183" s="179">
        <f t="shared" si="152"/>
        <v>3723318.7941176472</v>
      </c>
      <c r="DW183" s="178">
        <f t="shared" si="152"/>
        <v>3348888.2424242427</v>
      </c>
      <c r="DX183" s="179">
        <f t="shared" si="152"/>
        <v>1161218.625</v>
      </c>
      <c r="DY183" s="178">
        <f t="shared" si="152"/>
        <v>835374.56804733723</v>
      </c>
      <c r="DZ183" s="179">
        <f t="shared" si="152"/>
        <v>1887453.2903225804</v>
      </c>
      <c r="EA183" s="178">
        <f t="shared" si="152"/>
        <v>1303784.4857142856</v>
      </c>
      <c r="EB183" s="179">
        <f t="shared" si="152"/>
        <v>0</v>
      </c>
      <c r="EC183" s="178">
        <f t="shared" si="152"/>
        <v>0</v>
      </c>
      <c r="ED183" s="179">
        <f t="shared" si="152"/>
        <v>0</v>
      </c>
      <c r="EE183" s="178">
        <f t="shared" si="152"/>
        <v>0</v>
      </c>
      <c r="EF183" s="179">
        <f t="shared" si="152"/>
        <v>11574679.713904511</v>
      </c>
      <c r="EG183" s="178">
        <f t="shared" si="114"/>
        <v>9982133.7543356456</v>
      </c>
    </row>
    <row r="184" spans="1:137" ht="15">
      <c r="A184" s="180" t="s">
        <v>283</v>
      </c>
      <c r="B184" s="181" t="s">
        <v>294</v>
      </c>
      <c r="C184" s="297"/>
      <c r="D184" s="183">
        <v>156231</v>
      </c>
      <c r="E184" s="183">
        <v>9</v>
      </c>
      <c r="F184" s="63"/>
      <c r="G184" s="185"/>
      <c r="H184" s="63">
        <v>22</v>
      </c>
      <c r="I184" s="185">
        <v>25</v>
      </c>
      <c r="J184" s="63"/>
      <c r="K184" s="185"/>
      <c r="L184" s="63">
        <v>7</v>
      </c>
      <c r="M184" s="185">
        <v>6</v>
      </c>
      <c r="N184" s="63"/>
      <c r="O184" s="63"/>
      <c r="P184" s="185"/>
      <c r="Q184" s="63">
        <v>18</v>
      </c>
      <c r="R184" s="185">
        <v>24</v>
      </c>
      <c r="S184" s="63"/>
      <c r="T184" s="185">
        <v>1</v>
      </c>
      <c r="U184" s="63">
        <v>5</v>
      </c>
      <c r="V184" s="185">
        <v>3</v>
      </c>
      <c r="W184" s="63"/>
      <c r="X184" s="63"/>
      <c r="Y184" s="185"/>
      <c r="Z184" s="63">
        <v>12</v>
      </c>
      <c r="AA184" s="185">
        <v>10</v>
      </c>
      <c r="AB184" s="63"/>
      <c r="AC184" s="185"/>
      <c r="AD184" s="63"/>
      <c r="AE184" s="185"/>
      <c r="AF184" s="63"/>
      <c r="AG184" s="63"/>
      <c r="AH184" s="185"/>
      <c r="AI184" s="63">
        <v>13</v>
      </c>
      <c r="AJ184" s="185">
        <v>13</v>
      </c>
      <c r="AK184" s="63"/>
      <c r="AL184" s="185">
        <v>4</v>
      </c>
      <c r="AM184" s="63"/>
      <c r="AN184" s="185"/>
      <c r="AO184" s="63"/>
      <c r="AP184" s="63"/>
      <c r="AQ184" s="185">
        <v>43</v>
      </c>
      <c r="AR184" s="63"/>
      <c r="AS184" s="185">
        <v>1</v>
      </c>
      <c r="AT184" s="63"/>
      <c r="AU184" s="185"/>
      <c r="AV184" s="63"/>
      <c r="AW184" s="185"/>
      <c r="AX184" s="63"/>
      <c r="AY184" s="63"/>
      <c r="AZ184" s="185"/>
      <c r="BA184" s="63"/>
      <c r="BB184" s="185"/>
      <c r="BC184" s="63"/>
      <c r="BD184" s="185"/>
      <c r="BE184" s="63"/>
      <c r="BF184" s="185"/>
      <c r="BG184" s="62"/>
      <c r="BH184" s="188">
        <v>1989632</v>
      </c>
      <c r="BI184" s="63">
        <v>1823852</v>
      </c>
      <c r="BJ184" s="185">
        <v>1471705</v>
      </c>
      <c r="BK184" s="63">
        <v>1222979</v>
      </c>
      <c r="BL184" s="185">
        <v>439162</v>
      </c>
      <c r="BM184" s="63">
        <v>522272</v>
      </c>
      <c r="BN184" s="185">
        <v>533621</v>
      </c>
      <c r="BO184" s="63">
        <v>524001</v>
      </c>
      <c r="BP184" s="185"/>
      <c r="BQ184" s="63"/>
      <c r="BR184" s="185"/>
      <c r="BS184" s="185"/>
      <c r="BT184" s="177">
        <f t="shared" si="138"/>
        <v>322</v>
      </c>
      <c r="BU184" s="178">
        <f t="shared" si="138"/>
        <v>275</v>
      </c>
      <c r="BV184" s="179">
        <f t="shared" si="139"/>
        <v>287</v>
      </c>
      <c r="BW184" s="178">
        <f t="shared" si="139"/>
        <v>217</v>
      </c>
      <c r="BX184" s="179">
        <f t="shared" si="140"/>
        <v>100</v>
      </c>
      <c r="BY184" s="178">
        <f t="shared" si="140"/>
        <v>108</v>
      </c>
      <c r="BZ184" s="179">
        <f t="shared" si="141"/>
        <v>174</v>
      </c>
      <c r="CA184" s="178">
        <f t="shared" si="141"/>
        <v>117</v>
      </c>
      <c r="CB184" s="179">
        <f t="shared" si="142"/>
        <v>397</v>
      </c>
      <c r="CC184" s="178">
        <f t="shared" si="142"/>
        <v>0</v>
      </c>
      <c r="CD184" s="179">
        <f t="shared" si="143"/>
        <v>0</v>
      </c>
      <c r="CE184" s="178">
        <f t="shared" si="143"/>
        <v>0</v>
      </c>
      <c r="CF184" s="177">
        <f t="shared" si="120"/>
        <v>6178.9813664596277</v>
      </c>
      <c r="CG184" s="178">
        <f t="shared" si="111"/>
        <v>6632.1890909090907</v>
      </c>
      <c r="CH184" s="179">
        <f t="shared" si="120"/>
        <v>5127.8919860627175</v>
      </c>
      <c r="CI184" s="178">
        <f t="shared" si="112"/>
        <v>5635.8479262672809</v>
      </c>
      <c r="CJ184" s="179">
        <f t="shared" si="119"/>
        <v>4391.62</v>
      </c>
      <c r="CK184" s="178">
        <f t="shared" si="113"/>
        <v>4835.8518518518522</v>
      </c>
      <c r="CL184" s="179">
        <f t="shared" si="119"/>
        <v>3066.7873563218391</v>
      </c>
      <c r="CM184" s="178">
        <f t="shared" si="119"/>
        <v>4478.6410256410254</v>
      </c>
      <c r="CN184" s="179">
        <f t="shared" si="119"/>
        <v>0</v>
      </c>
      <c r="CO184" s="178">
        <f t="shared" si="119"/>
        <v>0</v>
      </c>
      <c r="CP184" s="179">
        <f t="shared" si="119"/>
        <v>0</v>
      </c>
      <c r="CQ184" s="178">
        <f t="shared" si="119"/>
        <v>0</v>
      </c>
      <c r="CR184" s="177">
        <f t="shared" si="118"/>
        <v>55610.832298136651</v>
      </c>
      <c r="CS184" s="178">
        <f t="shared" si="118"/>
        <v>59689.701818181813</v>
      </c>
      <c r="CT184" s="179">
        <f t="shared" si="118"/>
        <v>46151.027874564461</v>
      </c>
      <c r="CU184" s="178">
        <f t="shared" si="118"/>
        <v>50722.631336405524</v>
      </c>
      <c r="CV184" s="179">
        <f t="shared" si="118"/>
        <v>39524.58</v>
      </c>
      <c r="CW184" s="178">
        <f t="shared" si="118"/>
        <v>43522.666666666672</v>
      </c>
      <c r="CX184" s="179">
        <f t="shared" si="118"/>
        <v>27601.086206896551</v>
      </c>
      <c r="CY184" s="178">
        <f t="shared" si="118"/>
        <v>40307.769230769227</v>
      </c>
      <c r="CZ184" s="179">
        <f t="shared" si="118"/>
        <v>0</v>
      </c>
      <c r="DA184" s="178">
        <f t="shared" si="118"/>
        <v>0</v>
      </c>
      <c r="DB184" s="179">
        <f t="shared" si="118"/>
        <v>0</v>
      </c>
      <c r="DC184" s="178">
        <f t="shared" si="118"/>
        <v>0</v>
      </c>
      <c r="DD184" s="179">
        <f t="shared" si="144"/>
        <v>29850.991132671406</v>
      </c>
      <c r="DE184" s="178">
        <f t="shared" si="144"/>
        <v>51219.413941098697</v>
      </c>
      <c r="DF184" s="177">
        <f t="shared" si="145"/>
        <v>31</v>
      </c>
      <c r="DG184" s="178">
        <f t="shared" si="145"/>
        <v>29</v>
      </c>
      <c r="DH184" s="179">
        <f t="shared" si="146"/>
        <v>28</v>
      </c>
      <c r="DI184" s="178">
        <f t="shared" si="146"/>
        <v>23</v>
      </c>
      <c r="DJ184" s="179">
        <f t="shared" si="147"/>
        <v>10</v>
      </c>
      <c r="DK184" s="178">
        <f t="shared" si="147"/>
        <v>12</v>
      </c>
      <c r="DL184" s="179">
        <f t="shared" si="148"/>
        <v>17</v>
      </c>
      <c r="DM184" s="178">
        <f t="shared" si="148"/>
        <v>13</v>
      </c>
      <c r="DN184" s="179">
        <f t="shared" si="149"/>
        <v>44</v>
      </c>
      <c r="DO184" s="178">
        <f t="shared" si="149"/>
        <v>0</v>
      </c>
      <c r="DP184" s="179">
        <f t="shared" si="150"/>
        <v>0</v>
      </c>
      <c r="DQ184" s="178">
        <f t="shared" si="150"/>
        <v>0</v>
      </c>
      <c r="DR184" s="179">
        <f t="shared" si="151"/>
        <v>130</v>
      </c>
      <c r="DS184" s="178">
        <f t="shared" si="151"/>
        <v>77</v>
      </c>
      <c r="DT184" s="177">
        <f t="shared" si="152"/>
        <v>1723935.8012422363</v>
      </c>
      <c r="DU184" s="178">
        <f t="shared" si="152"/>
        <v>1731001.3527272725</v>
      </c>
      <c r="DV184" s="179">
        <f t="shared" si="152"/>
        <v>1292228.7804878049</v>
      </c>
      <c r="DW184" s="178">
        <f t="shared" si="152"/>
        <v>1166620.5207373272</v>
      </c>
      <c r="DX184" s="179">
        <f t="shared" si="152"/>
        <v>395245.80000000005</v>
      </c>
      <c r="DY184" s="178">
        <f t="shared" si="152"/>
        <v>522272.00000000006</v>
      </c>
      <c r="DZ184" s="179">
        <f t="shared" si="152"/>
        <v>469218.46551724139</v>
      </c>
      <c r="EA184" s="178">
        <f t="shared" si="152"/>
        <v>524000.99999999994</v>
      </c>
      <c r="EB184" s="179">
        <f t="shared" si="152"/>
        <v>0</v>
      </c>
      <c r="EC184" s="178">
        <f t="shared" si="152"/>
        <v>0</v>
      </c>
      <c r="ED184" s="179">
        <f t="shared" si="152"/>
        <v>0</v>
      </c>
      <c r="EE184" s="178">
        <f t="shared" si="152"/>
        <v>0</v>
      </c>
      <c r="EF184" s="179">
        <f t="shared" si="152"/>
        <v>3880628.847247283</v>
      </c>
      <c r="EG184" s="178">
        <f t="shared" si="114"/>
        <v>3943894.8734645997</v>
      </c>
    </row>
    <row r="185" spans="1:137" ht="15">
      <c r="A185" s="180" t="s">
        <v>283</v>
      </c>
      <c r="B185" s="181" t="s">
        <v>295</v>
      </c>
      <c r="C185" s="297"/>
      <c r="D185" s="183">
        <v>157553</v>
      </c>
      <c r="E185" s="183">
        <v>9</v>
      </c>
      <c r="F185" s="63"/>
      <c r="G185" s="185"/>
      <c r="H185" s="63">
        <v>38</v>
      </c>
      <c r="I185" s="185">
        <v>35</v>
      </c>
      <c r="J185" s="63">
        <v>2</v>
      </c>
      <c r="K185" s="185">
        <v>5</v>
      </c>
      <c r="L185" s="63">
        <v>6</v>
      </c>
      <c r="M185" s="185">
        <v>8</v>
      </c>
      <c r="N185" s="63"/>
      <c r="O185" s="63"/>
      <c r="P185" s="185"/>
      <c r="Q185" s="63">
        <v>26</v>
      </c>
      <c r="R185" s="185">
        <v>25</v>
      </c>
      <c r="S185" s="63"/>
      <c r="T185" s="185">
        <v>1</v>
      </c>
      <c r="U185" s="63">
        <v>3</v>
      </c>
      <c r="V185" s="185">
        <v>2</v>
      </c>
      <c r="W185" s="63"/>
      <c r="X185" s="63"/>
      <c r="Y185" s="185"/>
      <c r="Z185" s="63">
        <v>13</v>
      </c>
      <c r="AA185" s="185">
        <v>21</v>
      </c>
      <c r="AB185" s="63"/>
      <c r="AC185" s="185"/>
      <c r="AD185" s="63"/>
      <c r="AE185" s="185">
        <v>1</v>
      </c>
      <c r="AF185" s="63"/>
      <c r="AG185" s="63"/>
      <c r="AH185" s="185"/>
      <c r="AI185" s="63">
        <v>1</v>
      </c>
      <c r="AJ185" s="185">
        <v>7</v>
      </c>
      <c r="AK185" s="63"/>
      <c r="AL185" s="185"/>
      <c r="AM185" s="63"/>
      <c r="AN185" s="185"/>
      <c r="AO185" s="63"/>
      <c r="AP185" s="63"/>
      <c r="AQ185" s="185"/>
      <c r="AR185" s="63">
        <v>3</v>
      </c>
      <c r="AS185" s="185">
        <v>2</v>
      </c>
      <c r="AT185" s="63"/>
      <c r="AU185" s="185"/>
      <c r="AV185" s="63"/>
      <c r="AW185" s="185"/>
      <c r="AX185" s="63"/>
      <c r="AY185" s="63"/>
      <c r="AZ185" s="185"/>
      <c r="BA185" s="63"/>
      <c r="BB185" s="185"/>
      <c r="BC185" s="63"/>
      <c r="BD185" s="185"/>
      <c r="BE185" s="63"/>
      <c r="BF185" s="185"/>
      <c r="BG185" s="62"/>
      <c r="BH185" s="188">
        <v>3049132</v>
      </c>
      <c r="BI185" s="63">
        <v>2844209</v>
      </c>
      <c r="BJ185" s="185">
        <v>1384583</v>
      </c>
      <c r="BK185" s="63">
        <v>1416119</v>
      </c>
      <c r="BL185" s="185">
        <v>911652</v>
      </c>
      <c r="BM185" s="63">
        <v>525276</v>
      </c>
      <c r="BN185" s="185">
        <v>262658</v>
      </c>
      <c r="BO185" s="63">
        <v>43990</v>
      </c>
      <c r="BP185" s="185">
        <v>70420</v>
      </c>
      <c r="BQ185" s="63">
        <v>105630</v>
      </c>
      <c r="BR185" s="185"/>
      <c r="BS185" s="185"/>
      <c r="BT185" s="177">
        <f t="shared" si="138"/>
        <v>501</v>
      </c>
      <c r="BU185" s="178">
        <f t="shared" si="138"/>
        <v>428</v>
      </c>
      <c r="BV185" s="179">
        <f t="shared" si="139"/>
        <v>285</v>
      </c>
      <c r="BW185" s="178">
        <f t="shared" si="139"/>
        <v>267</v>
      </c>
      <c r="BX185" s="179">
        <f t="shared" si="140"/>
        <v>222</v>
      </c>
      <c r="BY185" s="178">
        <f t="shared" si="140"/>
        <v>117</v>
      </c>
      <c r="BZ185" s="179">
        <f t="shared" si="141"/>
        <v>70</v>
      </c>
      <c r="CA185" s="178">
        <f t="shared" si="141"/>
        <v>9</v>
      </c>
      <c r="CB185" s="179">
        <f t="shared" si="142"/>
        <v>20</v>
      </c>
      <c r="CC185" s="178">
        <f t="shared" si="142"/>
        <v>27</v>
      </c>
      <c r="CD185" s="179">
        <f t="shared" si="143"/>
        <v>0</v>
      </c>
      <c r="CE185" s="178">
        <f t="shared" si="143"/>
        <v>0</v>
      </c>
      <c r="CF185" s="177">
        <f t="shared" si="120"/>
        <v>6086.0918163672659</v>
      </c>
      <c r="CG185" s="178">
        <f t="shared" si="111"/>
        <v>6645.3481308411219</v>
      </c>
      <c r="CH185" s="179">
        <f t="shared" si="120"/>
        <v>4858.1859649122807</v>
      </c>
      <c r="CI185" s="178">
        <f t="shared" si="112"/>
        <v>5303.8164794007489</v>
      </c>
      <c r="CJ185" s="179">
        <f t="shared" si="119"/>
        <v>4106.5405405405409</v>
      </c>
      <c r="CK185" s="178">
        <f t="shared" si="113"/>
        <v>4489.5384615384619</v>
      </c>
      <c r="CL185" s="179">
        <f t="shared" si="119"/>
        <v>3752.2571428571428</v>
      </c>
      <c r="CM185" s="178">
        <f t="shared" si="119"/>
        <v>4887.7777777777774</v>
      </c>
      <c r="CN185" s="179">
        <f t="shared" si="119"/>
        <v>3521</v>
      </c>
      <c r="CO185" s="178">
        <f t="shared" si="119"/>
        <v>3912.2222222222222</v>
      </c>
      <c r="CP185" s="179">
        <f t="shared" si="119"/>
        <v>0</v>
      </c>
      <c r="CQ185" s="178">
        <f t="shared" si="119"/>
        <v>0</v>
      </c>
      <c r="CR185" s="177">
        <f t="shared" ref="CR185:DC200" si="153">+CF185*9</f>
        <v>54774.826347305396</v>
      </c>
      <c r="CS185" s="178">
        <f t="shared" si="153"/>
        <v>59808.133177570096</v>
      </c>
      <c r="CT185" s="179">
        <f t="shared" si="153"/>
        <v>43723.673684210524</v>
      </c>
      <c r="CU185" s="178">
        <f t="shared" si="153"/>
        <v>47734.348314606737</v>
      </c>
      <c r="CV185" s="179">
        <f t="shared" si="153"/>
        <v>36958.864864864867</v>
      </c>
      <c r="CW185" s="178">
        <f t="shared" si="153"/>
        <v>40405.846153846156</v>
      </c>
      <c r="CX185" s="179">
        <f t="shared" si="153"/>
        <v>33770.314285714281</v>
      </c>
      <c r="CY185" s="178">
        <f t="shared" si="153"/>
        <v>43990</v>
      </c>
      <c r="CZ185" s="179">
        <f t="shared" si="153"/>
        <v>31689</v>
      </c>
      <c r="DA185" s="178">
        <f t="shared" si="153"/>
        <v>35210</v>
      </c>
      <c r="DB185" s="179">
        <f t="shared" si="153"/>
        <v>0</v>
      </c>
      <c r="DC185" s="178">
        <f t="shared" si="153"/>
        <v>0</v>
      </c>
      <c r="DD185" s="179">
        <f t="shared" si="144"/>
        <v>46414.203316407293</v>
      </c>
      <c r="DE185" s="178">
        <f t="shared" si="144"/>
        <v>52286.589427084997</v>
      </c>
      <c r="DF185" s="177">
        <f t="shared" si="145"/>
        <v>48</v>
      </c>
      <c r="DG185" s="178">
        <f t="shared" si="145"/>
        <v>46</v>
      </c>
      <c r="DH185" s="179">
        <f t="shared" si="146"/>
        <v>28</v>
      </c>
      <c r="DI185" s="178">
        <f t="shared" si="146"/>
        <v>29</v>
      </c>
      <c r="DJ185" s="179">
        <f t="shared" si="147"/>
        <v>22</v>
      </c>
      <c r="DK185" s="178">
        <f t="shared" si="147"/>
        <v>13</v>
      </c>
      <c r="DL185" s="179">
        <f t="shared" si="148"/>
        <v>7</v>
      </c>
      <c r="DM185" s="178">
        <f t="shared" si="148"/>
        <v>1</v>
      </c>
      <c r="DN185" s="179">
        <f t="shared" si="149"/>
        <v>2</v>
      </c>
      <c r="DO185" s="178">
        <f t="shared" si="149"/>
        <v>3</v>
      </c>
      <c r="DP185" s="179">
        <f t="shared" si="150"/>
        <v>0</v>
      </c>
      <c r="DQ185" s="178">
        <f t="shared" si="150"/>
        <v>0</v>
      </c>
      <c r="DR185" s="179">
        <f t="shared" si="151"/>
        <v>107</v>
      </c>
      <c r="DS185" s="178">
        <f t="shared" si="151"/>
        <v>92</v>
      </c>
      <c r="DT185" s="177">
        <f t="shared" si="152"/>
        <v>2629191.6646706592</v>
      </c>
      <c r="DU185" s="178">
        <f t="shared" si="152"/>
        <v>2751174.1261682245</v>
      </c>
      <c r="DV185" s="179">
        <f t="shared" si="152"/>
        <v>1224262.8631578947</v>
      </c>
      <c r="DW185" s="178">
        <f t="shared" si="152"/>
        <v>1384296.1011235954</v>
      </c>
      <c r="DX185" s="179">
        <f t="shared" si="152"/>
        <v>813095.0270270271</v>
      </c>
      <c r="DY185" s="178">
        <f t="shared" si="152"/>
        <v>525276</v>
      </c>
      <c r="DZ185" s="179">
        <f t="shared" si="152"/>
        <v>236392.19999999995</v>
      </c>
      <c r="EA185" s="178">
        <f t="shared" si="152"/>
        <v>43990</v>
      </c>
      <c r="EB185" s="179">
        <f t="shared" si="152"/>
        <v>63378</v>
      </c>
      <c r="EC185" s="178">
        <f t="shared" si="152"/>
        <v>105630</v>
      </c>
      <c r="ED185" s="179">
        <f t="shared" si="152"/>
        <v>0</v>
      </c>
      <c r="EE185" s="178">
        <f t="shared" si="152"/>
        <v>0</v>
      </c>
      <c r="EF185" s="179">
        <f t="shared" si="152"/>
        <v>4966319.7548555806</v>
      </c>
      <c r="EG185" s="178">
        <f t="shared" si="114"/>
        <v>4810366.2272918196</v>
      </c>
    </row>
    <row r="186" spans="1:137" ht="15">
      <c r="A186" s="180" t="s">
        <v>283</v>
      </c>
      <c r="B186" s="181" t="s">
        <v>296</v>
      </c>
      <c r="C186" s="297"/>
      <c r="D186" s="183">
        <v>156648</v>
      </c>
      <c r="E186" s="183">
        <v>9</v>
      </c>
      <c r="F186" s="63"/>
      <c r="G186" s="185"/>
      <c r="H186" s="63">
        <v>44</v>
      </c>
      <c r="I186" s="185">
        <v>45</v>
      </c>
      <c r="J186" s="63"/>
      <c r="K186" s="185"/>
      <c r="L186" s="63">
        <v>2</v>
      </c>
      <c r="M186" s="185">
        <v>4</v>
      </c>
      <c r="N186" s="63"/>
      <c r="O186" s="63"/>
      <c r="P186" s="185"/>
      <c r="Q186" s="63">
        <v>40</v>
      </c>
      <c r="R186" s="185">
        <v>37</v>
      </c>
      <c r="S186" s="63"/>
      <c r="T186" s="185"/>
      <c r="U186" s="63">
        <v>2</v>
      </c>
      <c r="V186" s="185">
        <v>1</v>
      </c>
      <c r="W186" s="63"/>
      <c r="X186" s="63"/>
      <c r="Y186" s="185"/>
      <c r="Z186" s="63">
        <v>17</v>
      </c>
      <c r="AA186" s="185">
        <v>24</v>
      </c>
      <c r="AB186" s="63"/>
      <c r="AC186" s="185"/>
      <c r="AD186" s="63"/>
      <c r="AE186" s="185"/>
      <c r="AF186" s="63"/>
      <c r="AG186" s="63"/>
      <c r="AH186" s="185"/>
      <c r="AI186" s="63">
        <v>16</v>
      </c>
      <c r="AJ186" s="185">
        <v>24</v>
      </c>
      <c r="AK186" s="63"/>
      <c r="AL186" s="185"/>
      <c r="AM186" s="63">
        <v>1</v>
      </c>
      <c r="AN186" s="185">
        <v>1</v>
      </c>
      <c r="AO186" s="63"/>
      <c r="AP186" s="63"/>
      <c r="AQ186" s="185"/>
      <c r="AR186" s="63"/>
      <c r="AS186" s="185"/>
      <c r="AT186" s="63"/>
      <c r="AU186" s="185"/>
      <c r="AV186" s="63"/>
      <c r="AW186" s="185"/>
      <c r="AX186" s="63"/>
      <c r="AY186" s="63"/>
      <c r="AZ186" s="185"/>
      <c r="BA186" s="63"/>
      <c r="BB186" s="185"/>
      <c r="BC186" s="63"/>
      <c r="BD186" s="185"/>
      <c r="BE186" s="63"/>
      <c r="BF186" s="185"/>
      <c r="BG186" s="62"/>
      <c r="BH186" s="188">
        <v>3107601</v>
      </c>
      <c r="BI186" s="63">
        <v>2900354</v>
      </c>
      <c r="BJ186" s="185">
        <v>1887023</v>
      </c>
      <c r="BK186" s="63">
        <v>2058949</v>
      </c>
      <c r="BL186" s="185">
        <v>997396</v>
      </c>
      <c r="BM186" s="63">
        <v>694082</v>
      </c>
      <c r="BN186" s="185">
        <v>956357</v>
      </c>
      <c r="BO186" s="63">
        <v>644871</v>
      </c>
      <c r="BP186" s="185"/>
      <c r="BQ186" s="63"/>
      <c r="BR186" s="185"/>
      <c r="BS186" s="185"/>
      <c r="BT186" s="177">
        <f t="shared" si="138"/>
        <v>498</v>
      </c>
      <c r="BU186" s="178">
        <f t="shared" si="138"/>
        <v>418</v>
      </c>
      <c r="BV186" s="179">
        <f t="shared" si="139"/>
        <v>382</v>
      </c>
      <c r="BW186" s="178">
        <f t="shared" si="139"/>
        <v>382</v>
      </c>
      <c r="BX186" s="179">
        <f t="shared" si="140"/>
        <v>240</v>
      </c>
      <c r="BY186" s="178">
        <f t="shared" si="140"/>
        <v>153</v>
      </c>
      <c r="BZ186" s="179">
        <f t="shared" si="141"/>
        <v>252</v>
      </c>
      <c r="CA186" s="178">
        <f t="shared" si="141"/>
        <v>155</v>
      </c>
      <c r="CB186" s="179">
        <f t="shared" si="142"/>
        <v>0</v>
      </c>
      <c r="CC186" s="178">
        <f t="shared" si="142"/>
        <v>0</v>
      </c>
      <c r="CD186" s="179">
        <f t="shared" si="143"/>
        <v>0</v>
      </c>
      <c r="CE186" s="178">
        <f t="shared" si="143"/>
        <v>0</v>
      </c>
      <c r="CF186" s="177">
        <f t="shared" si="120"/>
        <v>6240.1626506024095</v>
      </c>
      <c r="CG186" s="178">
        <f t="shared" si="111"/>
        <v>6938.6459330143543</v>
      </c>
      <c r="CH186" s="179">
        <f t="shared" si="120"/>
        <v>4939.8507853403144</v>
      </c>
      <c r="CI186" s="178">
        <f t="shared" si="112"/>
        <v>5389.9188481675392</v>
      </c>
      <c r="CJ186" s="179">
        <f t="shared" si="119"/>
        <v>4155.8166666666666</v>
      </c>
      <c r="CK186" s="178">
        <f t="shared" si="113"/>
        <v>4536.4836601307188</v>
      </c>
      <c r="CL186" s="179">
        <f t="shared" si="119"/>
        <v>3795.0674603174602</v>
      </c>
      <c r="CM186" s="178">
        <f t="shared" si="119"/>
        <v>4160.4580645161286</v>
      </c>
      <c r="CN186" s="179">
        <f t="shared" si="119"/>
        <v>0</v>
      </c>
      <c r="CO186" s="178">
        <f t="shared" si="119"/>
        <v>0</v>
      </c>
      <c r="CP186" s="179">
        <f t="shared" si="119"/>
        <v>0</v>
      </c>
      <c r="CQ186" s="178">
        <f t="shared" si="119"/>
        <v>0</v>
      </c>
      <c r="CR186" s="177">
        <f t="shared" si="153"/>
        <v>56161.463855421687</v>
      </c>
      <c r="CS186" s="178">
        <f t="shared" si="153"/>
        <v>62447.81339712919</v>
      </c>
      <c r="CT186" s="179">
        <f t="shared" si="153"/>
        <v>44458.657068062828</v>
      </c>
      <c r="CU186" s="178">
        <f t="shared" si="153"/>
        <v>48509.269633507851</v>
      </c>
      <c r="CV186" s="179">
        <f t="shared" si="153"/>
        <v>37402.35</v>
      </c>
      <c r="CW186" s="178">
        <f t="shared" si="153"/>
        <v>40828.352941176468</v>
      </c>
      <c r="CX186" s="179">
        <f t="shared" si="153"/>
        <v>34155.607142857145</v>
      </c>
      <c r="CY186" s="178">
        <f t="shared" si="153"/>
        <v>37444.122580645155</v>
      </c>
      <c r="CZ186" s="179">
        <f t="shared" si="153"/>
        <v>0</v>
      </c>
      <c r="DA186" s="178">
        <f t="shared" si="153"/>
        <v>0</v>
      </c>
      <c r="DB186" s="179">
        <f t="shared" si="153"/>
        <v>0</v>
      </c>
      <c r="DC186" s="178">
        <f t="shared" si="153"/>
        <v>0</v>
      </c>
      <c r="DD186" s="179">
        <f t="shared" si="144"/>
        <v>45535.935853481467</v>
      </c>
      <c r="DE186" s="178">
        <f t="shared" si="144"/>
        <v>51152.629711034751</v>
      </c>
      <c r="DF186" s="177">
        <f t="shared" si="145"/>
        <v>49</v>
      </c>
      <c r="DG186" s="178">
        <f t="shared" si="145"/>
        <v>46</v>
      </c>
      <c r="DH186" s="179">
        <f t="shared" si="146"/>
        <v>38</v>
      </c>
      <c r="DI186" s="178">
        <f t="shared" si="146"/>
        <v>42</v>
      </c>
      <c r="DJ186" s="179">
        <f t="shared" si="147"/>
        <v>24</v>
      </c>
      <c r="DK186" s="178">
        <f t="shared" si="147"/>
        <v>17</v>
      </c>
      <c r="DL186" s="179">
        <f t="shared" si="148"/>
        <v>25</v>
      </c>
      <c r="DM186" s="178">
        <f t="shared" si="148"/>
        <v>17</v>
      </c>
      <c r="DN186" s="179">
        <f t="shared" si="149"/>
        <v>0</v>
      </c>
      <c r="DO186" s="178">
        <f t="shared" si="149"/>
        <v>0</v>
      </c>
      <c r="DP186" s="179">
        <f t="shared" si="150"/>
        <v>0</v>
      </c>
      <c r="DQ186" s="178">
        <f t="shared" si="150"/>
        <v>0</v>
      </c>
      <c r="DR186" s="179">
        <f t="shared" si="151"/>
        <v>136</v>
      </c>
      <c r="DS186" s="178">
        <f t="shared" si="151"/>
        <v>122</v>
      </c>
      <c r="DT186" s="177">
        <f t="shared" si="152"/>
        <v>2751911.7289156625</v>
      </c>
      <c r="DU186" s="178">
        <f t="shared" si="152"/>
        <v>2872599.4162679426</v>
      </c>
      <c r="DV186" s="179">
        <f t="shared" si="152"/>
        <v>1689428.9685863876</v>
      </c>
      <c r="DW186" s="178">
        <f t="shared" si="152"/>
        <v>2037389.3246073297</v>
      </c>
      <c r="DX186" s="179">
        <f t="shared" si="152"/>
        <v>897656.39999999991</v>
      </c>
      <c r="DY186" s="178">
        <f t="shared" si="152"/>
        <v>694082</v>
      </c>
      <c r="DZ186" s="179">
        <f t="shared" si="152"/>
        <v>853890.17857142864</v>
      </c>
      <c r="EA186" s="178">
        <f t="shared" si="152"/>
        <v>636550.08387096762</v>
      </c>
      <c r="EB186" s="179">
        <f t="shared" si="152"/>
        <v>0</v>
      </c>
      <c r="EC186" s="178">
        <f t="shared" si="152"/>
        <v>0</v>
      </c>
      <c r="ED186" s="179">
        <f t="shared" si="152"/>
        <v>0</v>
      </c>
      <c r="EE186" s="178">
        <f t="shared" si="152"/>
        <v>0</v>
      </c>
      <c r="EF186" s="179">
        <f t="shared" si="152"/>
        <v>6192887.27607348</v>
      </c>
      <c r="EG186" s="178">
        <f t="shared" si="114"/>
        <v>6240620.8247462399</v>
      </c>
    </row>
    <row r="187" spans="1:137" ht="15">
      <c r="A187" s="180" t="s">
        <v>283</v>
      </c>
      <c r="B187" s="181" t="s">
        <v>297</v>
      </c>
      <c r="C187" s="298" t="s">
        <v>882</v>
      </c>
      <c r="D187" s="183">
        <v>156790</v>
      </c>
      <c r="E187" s="234">
        <v>10</v>
      </c>
      <c r="F187" s="63"/>
      <c r="G187" s="185"/>
      <c r="H187" s="63">
        <v>38</v>
      </c>
      <c r="I187" s="185">
        <v>40</v>
      </c>
      <c r="J187" s="63">
        <v>1</v>
      </c>
      <c r="K187" s="185">
        <v>1</v>
      </c>
      <c r="L187" s="63">
        <v>10</v>
      </c>
      <c r="M187" s="185">
        <v>11</v>
      </c>
      <c r="N187" s="63"/>
      <c r="O187" s="63"/>
      <c r="P187" s="185"/>
      <c r="Q187" s="63">
        <v>10</v>
      </c>
      <c r="R187" s="185">
        <v>10</v>
      </c>
      <c r="S187" s="63"/>
      <c r="T187" s="185"/>
      <c r="U187" s="63">
        <v>2</v>
      </c>
      <c r="V187" s="185">
        <v>1</v>
      </c>
      <c r="W187" s="63"/>
      <c r="X187" s="63"/>
      <c r="Y187" s="185"/>
      <c r="Z187" s="63">
        <v>12</v>
      </c>
      <c r="AA187" s="185">
        <v>15</v>
      </c>
      <c r="AB187" s="63"/>
      <c r="AC187" s="185">
        <v>1</v>
      </c>
      <c r="AD187" s="63">
        <v>3</v>
      </c>
      <c r="AE187" s="185">
        <v>4</v>
      </c>
      <c r="AF187" s="63"/>
      <c r="AG187" s="63"/>
      <c r="AH187" s="185"/>
      <c r="AI187" s="63">
        <v>9</v>
      </c>
      <c r="AJ187" s="185">
        <v>9</v>
      </c>
      <c r="AK187" s="63"/>
      <c r="AL187" s="185"/>
      <c r="AM187" s="63">
        <v>3</v>
      </c>
      <c r="AN187" s="185">
        <v>4</v>
      </c>
      <c r="AO187" s="63"/>
      <c r="AP187" s="63"/>
      <c r="AQ187" s="185"/>
      <c r="AR187" s="63">
        <v>1</v>
      </c>
      <c r="AS187" s="185">
        <v>1</v>
      </c>
      <c r="AT187" s="63"/>
      <c r="AU187" s="185"/>
      <c r="AV187" s="63"/>
      <c r="AW187" s="185"/>
      <c r="AX187" s="63"/>
      <c r="AY187" s="63"/>
      <c r="AZ187" s="185"/>
      <c r="BA187" s="63"/>
      <c r="BB187" s="185"/>
      <c r="BC187" s="63"/>
      <c r="BD187" s="185"/>
      <c r="BE187" s="63"/>
      <c r="BF187" s="185"/>
      <c r="BG187" s="62"/>
      <c r="BH187" s="188">
        <v>3365462</v>
      </c>
      <c r="BI187" s="63">
        <v>3173170</v>
      </c>
      <c r="BJ187" s="185">
        <v>610002</v>
      </c>
      <c r="BK187" s="63">
        <v>666403</v>
      </c>
      <c r="BL187" s="185">
        <v>935538</v>
      </c>
      <c r="BM187" s="63">
        <v>672890</v>
      </c>
      <c r="BN187" s="185">
        <v>528945</v>
      </c>
      <c r="BO187" s="63">
        <v>500083</v>
      </c>
      <c r="BP187" s="185">
        <v>36500</v>
      </c>
      <c r="BQ187" s="63">
        <v>36500</v>
      </c>
      <c r="BR187" s="185"/>
      <c r="BS187" s="185"/>
      <c r="BT187" s="177">
        <f t="shared" si="138"/>
        <v>543</v>
      </c>
      <c r="BU187" s="178">
        <f t="shared" si="138"/>
        <v>462</v>
      </c>
      <c r="BV187" s="179">
        <f t="shared" si="139"/>
        <v>112</v>
      </c>
      <c r="BW187" s="178">
        <f t="shared" si="139"/>
        <v>112</v>
      </c>
      <c r="BX187" s="179">
        <f t="shared" si="140"/>
        <v>209</v>
      </c>
      <c r="BY187" s="178">
        <f t="shared" si="140"/>
        <v>141</v>
      </c>
      <c r="BZ187" s="179">
        <f t="shared" si="141"/>
        <v>138</v>
      </c>
      <c r="CA187" s="178">
        <f t="shared" si="141"/>
        <v>114</v>
      </c>
      <c r="CB187" s="179">
        <f t="shared" si="142"/>
        <v>10</v>
      </c>
      <c r="CC187" s="178">
        <f t="shared" si="142"/>
        <v>9</v>
      </c>
      <c r="CD187" s="179">
        <f t="shared" si="143"/>
        <v>0</v>
      </c>
      <c r="CE187" s="178">
        <f t="shared" si="143"/>
        <v>0</v>
      </c>
      <c r="CF187" s="177">
        <f t="shared" si="120"/>
        <v>6197.9042357274402</v>
      </c>
      <c r="CG187" s="178">
        <f t="shared" si="111"/>
        <v>6868.333333333333</v>
      </c>
      <c r="CH187" s="179">
        <f t="shared" si="120"/>
        <v>5446.4464285714284</v>
      </c>
      <c r="CI187" s="178">
        <f t="shared" si="112"/>
        <v>5950.0267857142853</v>
      </c>
      <c r="CJ187" s="179">
        <f t="shared" si="120"/>
        <v>4476.2583732057419</v>
      </c>
      <c r="CK187" s="178">
        <f t="shared" si="113"/>
        <v>4772.2695035460993</v>
      </c>
      <c r="CL187" s="179">
        <f t="shared" si="120"/>
        <v>3832.9347826086955</v>
      </c>
      <c r="CM187" s="178">
        <f t="shared" si="120"/>
        <v>4386.6929824561403</v>
      </c>
      <c r="CN187" s="179">
        <f t="shared" si="120"/>
        <v>3650</v>
      </c>
      <c r="CO187" s="178">
        <f t="shared" si="120"/>
        <v>4055.5555555555557</v>
      </c>
      <c r="CP187" s="179">
        <f t="shared" si="120"/>
        <v>0</v>
      </c>
      <c r="CQ187" s="178">
        <f t="shared" si="120"/>
        <v>0</v>
      </c>
      <c r="CR187" s="177">
        <f t="shared" si="153"/>
        <v>55781.138121546959</v>
      </c>
      <c r="CS187" s="178">
        <f t="shared" si="153"/>
        <v>61815</v>
      </c>
      <c r="CT187" s="179">
        <f t="shared" si="153"/>
        <v>49018.017857142855</v>
      </c>
      <c r="CU187" s="178">
        <f t="shared" si="153"/>
        <v>53550.241071428565</v>
      </c>
      <c r="CV187" s="179">
        <f t="shared" si="153"/>
        <v>40286.325358851675</v>
      </c>
      <c r="CW187" s="178">
        <f t="shared" si="153"/>
        <v>42950.425531914894</v>
      </c>
      <c r="CX187" s="179">
        <f t="shared" si="153"/>
        <v>34496.413043478256</v>
      </c>
      <c r="CY187" s="178">
        <f t="shared" si="153"/>
        <v>39480.23684210526</v>
      </c>
      <c r="CZ187" s="179">
        <f t="shared" si="153"/>
        <v>32850</v>
      </c>
      <c r="DA187" s="178">
        <f t="shared" si="153"/>
        <v>36500</v>
      </c>
      <c r="DB187" s="179">
        <f t="shared" si="153"/>
        <v>0</v>
      </c>
      <c r="DC187" s="178">
        <f t="shared" si="153"/>
        <v>0</v>
      </c>
      <c r="DD187" s="179">
        <f t="shared" si="144"/>
        <v>48730.384077229537</v>
      </c>
      <c r="DE187" s="178">
        <f t="shared" si="144"/>
        <v>54225.360875743019</v>
      </c>
      <c r="DF187" s="177">
        <f t="shared" si="145"/>
        <v>52</v>
      </c>
      <c r="DG187" s="178">
        <f t="shared" si="145"/>
        <v>49</v>
      </c>
      <c r="DH187" s="179">
        <f t="shared" si="146"/>
        <v>11</v>
      </c>
      <c r="DI187" s="178">
        <f t="shared" si="146"/>
        <v>12</v>
      </c>
      <c r="DJ187" s="179">
        <f t="shared" si="147"/>
        <v>20</v>
      </c>
      <c r="DK187" s="178">
        <f t="shared" si="147"/>
        <v>15</v>
      </c>
      <c r="DL187" s="179">
        <f t="shared" si="148"/>
        <v>13</v>
      </c>
      <c r="DM187" s="178">
        <f t="shared" si="148"/>
        <v>12</v>
      </c>
      <c r="DN187" s="179">
        <f t="shared" si="149"/>
        <v>1</v>
      </c>
      <c r="DO187" s="178">
        <f t="shared" si="149"/>
        <v>1</v>
      </c>
      <c r="DP187" s="179">
        <f t="shared" si="150"/>
        <v>0</v>
      </c>
      <c r="DQ187" s="178">
        <f t="shared" si="150"/>
        <v>0</v>
      </c>
      <c r="DR187" s="179">
        <f t="shared" si="151"/>
        <v>97</v>
      </c>
      <c r="DS187" s="178">
        <f t="shared" si="151"/>
        <v>89</v>
      </c>
      <c r="DT187" s="177">
        <f t="shared" si="152"/>
        <v>2900619.1823204421</v>
      </c>
      <c r="DU187" s="178">
        <f t="shared" si="152"/>
        <v>3028935</v>
      </c>
      <c r="DV187" s="179">
        <f t="shared" si="152"/>
        <v>539198.19642857136</v>
      </c>
      <c r="DW187" s="178">
        <f t="shared" si="152"/>
        <v>642602.89285714272</v>
      </c>
      <c r="DX187" s="179">
        <f t="shared" si="152"/>
        <v>805726.50717703346</v>
      </c>
      <c r="DY187" s="178">
        <f t="shared" si="152"/>
        <v>644256.38297872338</v>
      </c>
      <c r="DZ187" s="179">
        <f t="shared" si="152"/>
        <v>448453.36956521735</v>
      </c>
      <c r="EA187" s="178">
        <f t="shared" si="152"/>
        <v>473762.84210526315</v>
      </c>
      <c r="EB187" s="179">
        <f t="shared" si="152"/>
        <v>32850</v>
      </c>
      <c r="EC187" s="178">
        <f t="shared" si="152"/>
        <v>36500</v>
      </c>
      <c r="ED187" s="179">
        <f t="shared" si="152"/>
        <v>0</v>
      </c>
      <c r="EE187" s="178">
        <f t="shared" si="152"/>
        <v>0</v>
      </c>
      <c r="EF187" s="179">
        <f t="shared" si="152"/>
        <v>4726847.2554912651</v>
      </c>
      <c r="EG187" s="178">
        <f t="shared" si="114"/>
        <v>4826057.117941129</v>
      </c>
    </row>
    <row r="188" spans="1:137" ht="15">
      <c r="A188" s="180" t="s">
        <v>283</v>
      </c>
      <c r="B188" s="181" t="s">
        <v>298</v>
      </c>
      <c r="C188" s="297" t="s">
        <v>883</v>
      </c>
      <c r="D188" s="183">
        <v>156860</v>
      </c>
      <c r="E188" s="183">
        <v>9</v>
      </c>
      <c r="F188" s="63"/>
      <c r="G188" s="185"/>
      <c r="H188" s="63">
        <v>22</v>
      </c>
      <c r="I188" s="185">
        <v>20</v>
      </c>
      <c r="J188" s="63"/>
      <c r="K188" s="185">
        <v>3</v>
      </c>
      <c r="L188" s="63">
        <v>1</v>
      </c>
      <c r="M188" s="185">
        <v>2</v>
      </c>
      <c r="N188" s="63"/>
      <c r="O188" s="63"/>
      <c r="P188" s="185"/>
      <c r="Q188" s="63">
        <v>18</v>
      </c>
      <c r="R188" s="185">
        <v>14</v>
      </c>
      <c r="S188" s="63"/>
      <c r="T188" s="185">
        <v>1</v>
      </c>
      <c r="U188" s="63">
        <v>2</v>
      </c>
      <c r="V188" s="185">
        <v>2</v>
      </c>
      <c r="W188" s="63"/>
      <c r="X188" s="63"/>
      <c r="Y188" s="185"/>
      <c r="Z188" s="63">
        <v>5</v>
      </c>
      <c r="AA188" s="185">
        <v>12</v>
      </c>
      <c r="AB188" s="63"/>
      <c r="AC188" s="185"/>
      <c r="AD188" s="63"/>
      <c r="AE188" s="185"/>
      <c r="AF188" s="63"/>
      <c r="AG188" s="63"/>
      <c r="AH188" s="185"/>
      <c r="AI188" s="63">
        <v>9</v>
      </c>
      <c r="AJ188" s="185">
        <v>9</v>
      </c>
      <c r="AK188" s="63">
        <v>1</v>
      </c>
      <c r="AL188" s="185"/>
      <c r="AM188" s="63"/>
      <c r="AN188" s="185">
        <v>2</v>
      </c>
      <c r="AO188" s="63"/>
      <c r="AP188" s="63"/>
      <c r="AQ188" s="185"/>
      <c r="AR188" s="63"/>
      <c r="AS188" s="185"/>
      <c r="AT188" s="63"/>
      <c r="AU188" s="185"/>
      <c r="AV188" s="63"/>
      <c r="AW188" s="185"/>
      <c r="AX188" s="63"/>
      <c r="AY188" s="63"/>
      <c r="AZ188" s="185"/>
      <c r="BA188" s="63"/>
      <c r="BB188" s="185"/>
      <c r="BC188" s="63"/>
      <c r="BD188" s="185"/>
      <c r="BE188" s="63"/>
      <c r="BF188" s="185"/>
      <c r="BG188" s="62"/>
      <c r="BH188" s="188">
        <v>1575349</v>
      </c>
      <c r="BI188" s="63">
        <v>1390474</v>
      </c>
      <c r="BJ188" s="185">
        <v>871750</v>
      </c>
      <c r="BK188" s="63">
        <v>993956</v>
      </c>
      <c r="BL188" s="185">
        <v>498344</v>
      </c>
      <c r="BM188" s="63">
        <v>209351</v>
      </c>
      <c r="BN188" s="185">
        <v>445886</v>
      </c>
      <c r="BO188" s="63">
        <v>395977</v>
      </c>
      <c r="BP188" s="185"/>
      <c r="BQ188" s="63"/>
      <c r="BR188" s="185"/>
      <c r="BS188" s="185"/>
      <c r="BT188" s="177">
        <f t="shared" si="138"/>
        <v>257</v>
      </c>
      <c r="BU188" s="178">
        <f t="shared" si="138"/>
        <v>209</v>
      </c>
      <c r="BV188" s="179">
        <f t="shared" si="139"/>
        <v>175</v>
      </c>
      <c r="BW188" s="178">
        <f t="shared" si="139"/>
        <v>184</v>
      </c>
      <c r="BX188" s="179">
        <f t="shared" si="140"/>
        <v>120</v>
      </c>
      <c r="BY188" s="178">
        <f t="shared" si="140"/>
        <v>45</v>
      </c>
      <c r="BZ188" s="179">
        <f t="shared" si="141"/>
        <v>114</v>
      </c>
      <c r="CA188" s="178">
        <f t="shared" si="141"/>
        <v>91</v>
      </c>
      <c r="CB188" s="179">
        <f t="shared" si="142"/>
        <v>0</v>
      </c>
      <c r="CC188" s="178">
        <f t="shared" si="142"/>
        <v>0</v>
      </c>
      <c r="CD188" s="179">
        <f t="shared" si="143"/>
        <v>0</v>
      </c>
      <c r="CE188" s="178">
        <f t="shared" si="143"/>
        <v>0</v>
      </c>
      <c r="CF188" s="177">
        <f t="shared" ref="CF188:CQ203" si="154">IF(BT188&gt;0,BH188/BT188,)</f>
        <v>6129.7626459143967</v>
      </c>
      <c r="CG188" s="178">
        <f t="shared" si="111"/>
        <v>6652.985645933014</v>
      </c>
      <c r="CH188" s="179">
        <f t="shared" si="154"/>
        <v>4981.4285714285716</v>
      </c>
      <c r="CI188" s="178">
        <f t="shared" si="112"/>
        <v>5401.934782608696</v>
      </c>
      <c r="CJ188" s="179">
        <f t="shared" si="154"/>
        <v>4152.8666666666668</v>
      </c>
      <c r="CK188" s="178">
        <f t="shared" si="113"/>
        <v>4652.2444444444445</v>
      </c>
      <c r="CL188" s="179">
        <f t="shared" si="154"/>
        <v>3911.280701754386</v>
      </c>
      <c r="CM188" s="178">
        <f t="shared" si="154"/>
        <v>4351.3956043956041</v>
      </c>
      <c r="CN188" s="179">
        <f t="shared" si="154"/>
        <v>0</v>
      </c>
      <c r="CO188" s="178">
        <f t="shared" si="154"/>
        <v>0</v>
      </c>
      <c r="CP188" s="179">
        <f t="shared" si="154"/>
        <v>0</v>
      </c>
      <c r="CQ188" s="178">
        <f t="shared" si="154"/>
        <v>0</v>
      </c>
      <c r="CR188" s="177">
        <f t="shared" si="153"/>
        <v>55167.863813229567</v>
      </c>
      <c r="CS188" s="178">
        <f t="shared" si="153"/>
        <v>59876.870813397123</v>
      </c>
      <c r="CT188" s="179">
        <f t="shared" si="153"/>
        <v>44832.857142857145</v>
      </c>
      <c r="CU188" s="178">
        <f t="shared" si="153"/>
        <v>48617.413043478264</v>
      </c>
      <c r="CV188" s="179">
        <f t="shared" si="153"/>
        <v>37375.800000000003</v>
      </c>
      <c r="CW188" s="178">
        <f t="shared" si="153"/>
        <v>41870.199999999997</v>
      </c>
      <c r="CX188" s="179">
        <f t="shared" si="153"/>
        <v>35201.526315789473</v>
      </c>
      <c r="CY188" s="178">
        <f t="shared" si="153"/>
        <v>39162.560439560439</v>
      </c>
      <c r="CZ188" s="179">
        <f t="shared" si="153"/>
        <v>0</v>
      </c>
      <c r="DA188" s="178">
        <f t="shared" si="153"/>
        <v>0</v>
      </c>
      <c r="DB188" s="179">
        <f t="shared" si="153"/>
        <v>0</v>
      </c>
      <c r="DC188" s="178">
        <f t="shared" si="153"/>
        <v>0</v>
      </c>
      <c r="DD188" s="179">
        <f t="shared" si="144"/>
        <v>45801.254711276844</v>
      </c>
      <c r="DE188" s="178">
        <f t="shared" si="144"/>
        <v>50870.567137470753</v>
      </c>
      <c r="DF188" s="177">
        <f t="shared" si="145"/>
        <v>25</v>
      </c>
      <c r="DG188" s="178">
        <f t="shared" si="145"/>
        <v>23</v>
      </c>
      <c r="DH188" s="179">
        <f t="shared" si="146"/>
        <v>17</v>
      </c>
      <c r="DI188" s="178">
        <f t="shared" si="146"/>
        <v>20</v>
      </c>
      <c r="DJ188" s="179">
        <f t="shared" si="147"/>
        <v>12</v>
      </c>
      <c r="DK188" s="178">
        <f t="shared" si="147"/>
        <v>5</v>
      </c>
      <c r="DL188" s="179">
        <f t="shared" si="148"/>
        <v>11</v>
      </c>
      <c r="DM188" s="178">
        <f t="shared" si="148"/>
        <v>10</v>
      </c>
      <c r="DN188" s="179">
        <f t="shared" si="149"/>
        <v>0</v>
      </c>
      <c r="DO188" s="178">
        <f t="shared" si="149"/>
        <v>0</v>
      </c>
      <c r="DP188" s="179">
        <f t="shared" si="150"/>
        <v>0</v>
      </c>
      <c r="DQ188" s="178">
        <f t="shared" si="150"/>
        <v>0</v>
      </c>
      <c r="DR188" s="179">
        <f t="shared" si="151"/>
        <v>65</v>
      </c>
      <c r="DS188" s="178">
        <f t="shared" si="151"/>
        <v>58</v>
      </c>
      <c r="DT188" s="177">
        <f t="shared" si="152"/>
        <v>1379196.5953307392</v>
      </c>
      <c r="DU188" s="178">
        <f t="shared" si="152"/>
        <v>1377168.0287081338</v>
      </c>
      <c r="DV188" s="179">
        <f t="shared" si="152"/>
        <v>762158.57142857148</v>
      </c>
      <c r="DW188" s="178">
        <f t="shared" si="152"/>
        <v>972348.2608695653</v>
      </c>
      <c r="DX188" s="179">
        <f t="shared" si="152"/>
        <v>448509.60000000003</v>
      </c>
      <c r="DY188" s="178">
        <f t="shared" si="152"/>
        <v>209351</v>
      </c>
      <c r="DZ188" s="179">
        <f t="shared" si="152"/>
        <v>387216.78947368421</v>
      </c>
      <c r="EA188" s="178">
        <f t="shared" si="152"/>
        <v>391625.6043956044</v>
      </c>
      <c r="EB188" s="179">
        <f t="shared" si="152"/>
        <v>0</v>
      </c>
      <c r="EC188" s="178">
        <f t="shared" si="152"/>
        <v>0</v>
      </c>
      <c r="ED188" s="179">
        <f t="shared" si="152"/>
        <v>0</v>
      </c>
      <c r="EE188" s="178">
        <f t="shared" si="152"/>
        <v>0</v>
      </c>
      <c r="EF188" s="179">
        <f t="shared" si="152"/>
        <v>2977081.5562329949</v>
      </c>
      <c r="EG188" s="178">
        <f t="shared" si="114"/>
        <v>2950492.8939733035</v>
      </c>
    </row>
    <row r="189" spans="1:137" ht="15">
      <c r="A189" s="180" t="s">
        <v>283</v>
      </c>
      <c r="B189" s="181" t="s">
        <v>299</v>
      </c>
      <c r="C189" s="297" t="s">
        <v>883</v>
      </c>
      <c r="D189" s="183">
        <v>157304</v>
      </c>
      <c r="E189" s="183">
        <v>9</v>
      </c>
      <c r="F189" s="63"/>
      <c r="G189" s="185"/>
      <c r="H189" s="63">
        <v>34</v>
      </c>
      <c r="I189" s="185">
        <v>37</v>
      </c>
      <c r="J189" s="63">
        <v>1</v>
      </c>
      <c r="K189" s="185">
        <v>2</v>
      </c>
      <c r="L189" s="63">
        <v>7</v>
      </c>
      <c r="M189" s="185">
        <v>6</v>
      </c>
      <c r="N189" s="63"/>
      <c r="O189" s="63"/>
      <c r="P189" s="185"/>
      <c r="Q189" s="63">
        <v>23</v>
      </c>
      <c r="R189" s="185">
        <v>22</v>
      </c>
      <c r="S189" s="63"/>
      <c r="T189" s="185"/>
      <c r="U189" s="63">
        <v>1</v>
      </c>
      <c r="V189" s="185">
        <v>2</v>
      </c>
      <c r="W189" s="63"/>
      <c r="X189" s="63"/>
      <c r="Y189" s="185"/>
      <c r="Z189" s="63">
        <v>10</v>
      </c>
      <c r="AA189" s="185">
        <v>12</v>
      </c>
      <c r="AB189" s="63"/>
      <c r="AC189" s="185"/>
      <c r="AD189" s="63">
        <v>2</v>
      </c>
      <c r="AE189" s="185">
        <v>1</v>
      </c>
      <c r="AF189" s="63"/>
      <c r="AG189" s="63"/>
      <c r="AH189" s="185"/>
      <c r="AI189" s="63">
        <v>9</v>
      </c>
      <c r="AJ189" s="185">
        <v>8</v>
      </c>
      <c r="AK189" s="63"/>
      <c r="AL189" s="185"/>
      <c r="AM189" s="63">
        <v>3</v>
      </c>
      <c r="AN189" s="185">
        <v>7</v>
      </c>
      <c r="AO189" s="63"/>
      <c r="AP189" s="63"/>
      <c r="AQ189" s="185"/>
      <c r="AR189" s="63">
        <v>1</v>
      </c>
      <c r="AS189" s="185"/>
      <c r="AT189" s="63"/>
      <c r="AU189" s="185"/>
      <c r="AV189" s="63"/>
      <c r="AW189" s="185"/>
      <c r="AX189" s="63"/>
      <c r="AY189" s="63"/>
      <c r="AZ189" s="185"/>
      <c r="BA189" s="63"/>
      <c r="BB189" s="185"/>
      <c r="BC189" s="63"/>
      <c r="BD189" s="185"/>
      <c r="BE189" s="63"/>
      <c r="BF189" s="185"/>
      <c r="BG189" s="62"/>
      <c r="BH189" s="188">
        <v>2856707</v>
      </c>
      <c r="BI189" s="63">
        <v>2632097</v>
      </c>
      <c r="BJ189" s="185">
        <v>1183380</v>
      </c>
      <c r="BK189" s="63">
        <v>1190431</v>
      </c>
      <c r="BL189" s="185">
        <v>603150</v>
      </c>
      <c r="BM189" s="63">
        <v>554830</v>
      </c>
      <c r="BN189" s="185">
        <v>686843</v>
      </c>
      <c r="BO189" s="63">
        <v>526897</v>
      </c>
      <c r="BP189" s="185"/>
      <c r="BQ189" s="63">
        <v>50490</v>
      </c>
      <c r="BR189" s="185"/>
      <c r="BS189" s="185"/>
      <c r="BT189" s="177">
        <f t="shared" si="138"/>
        <v>464</v>
      </c>
      <c r="BU189" s="178">
        <f t="shared" si="138"/>
        <v>393</v>
      </c>
      <c r="BV189" s="179">
        <f t="shared" si="139"/>
        <v>244</v>
      </c>
      <c r="BW189" s="178">
        <f t="shared" si="139"/>
        <v>218</v>
      </c>
      <c r="BX189" s="179">
        <f t="shared" si="140"/>
        <v>132</v>
      </c>
      <c r="BY189" s="178">
        <f t="shared" si="140"/>
        <v>112</v>
      </c>
      <c r="BZ189" s="179">
        <f t="shared" si="141"/>
        <v>164</v>
      </c>
      <c r="CA189" s="178">
        <f t="shared" si="141"/>
        <v>114</v>
      </c>
      <c r="CB189" s="179">
        <f t="shared" si="142"/>
        <v>0</v>
      </c>
      <c r="CC189" s="178">
        <f t="shared" si="142"/>
        <v>9</v>
      </c>
      <c r="CD189" s="179">
        <f t="shared" si="143"/>
        <v>0</v>
      </c>
      <c r="CE189" s="178">
        <f t="shared" si="143"/>
        <v>0</v>
      </c>
      <c r="CF189" s="177">
        <f t="shared" si="154"/>
        <v>6156.6961206896549</v>
      </c>
      <c r="CG189" s="178">
        <f t="shared" si="111"/>
        <v>6697.4478371501273</v>
      </c>
      <c r="CH189" s="179">
        <f t="shared" si="154"/>
        <v>4849.9180327868853</v>
      </c>
      <c r="CI189" s="178">
        <f t="shared" si="112"/>
        <v>5460.6926605504586</v>
      </c>
      <c r="CJ189" s="179">
        <f t="shared" si="154"/>
        <v>4569.318181818182</v>
      </c>
      <c r="CK189" s="178">
        <f t="shared" si="113"/>
        <v>4953.8392857142853</v>
      </c>
      <c r="CL189" s="179">
        <f t="shared" si="154"/>
        <v>4188.0670731707314</v>
      </c>
      <c r="CM189" s="178">
        <f t="shared" si="154"/>
        <v>4621.9035087719294</v>
      </c>
      <c r="CN189" s="179">
        <f t="shared" si="154"/>
        <v>0</v>
      </c>
      <c r="CO189" s="178">
        <f t="shared" si="154"/>
        <v>5610</v>
      </c>
      <c r="CP189" s="179">
        <f t="shared" si="154"/>
        <v>0</v>
      </c>
      <c r="CQ189" s="178">
        <f t="shared" si="154"/>
        <v>0</v>
      </c>
      <c r="CR189" s="177">
        <f t="shared" si="153"/>
        <v>55410.265086206891</v>
      </c>
      <c r="CS189" s="178">
        <f t="shared" si="153"/>
        <v>60277.030534351143</v>
      </c>
      <c r="CT189" s="179">
        <f t="shared" si="153"/>
        <v>43649.262295081964</v>
      </c>
      <c r="CU189" s="178">
        <f t="shared" si="153"/>
        <v>49146.233944954125</v>
      </c>
      <c r="CV189" s="179">
        <f t="shared" si="153"/>
        <v>41123.86363636364</v>
      </c>
      <c r="CW189" s="178">
        <f t="shared" si="153"/>
        <v>44584.553571428565</v>
      </c>
      <c r="CX189" s="179">
        <f t="shared" si="153"/>
        <v>37692.60365853658</v>
      </c>
      <c r="CY189" s="178">
        <f t="shared" si="153"/>
        <v>41597.131578947367</v>
      </c>
      <c r="CZ189" s="179">
        <f t="shared" si="153"/>
        <v>0</v>
      </c>
      <c r="DA189" s="178">
        <f t="shared" si="153"/>
        <v>50490</v>
      </c>
      <c r="DB189" s="179">
        <f t="shared" si="153"/>
        <v>0</v>
      </c>
      <c r="DC189" s="178">
        <f t="shared" si="153"/>
        <v>0</v>
      </c>
      <c r="DD189" s="179">
        <f t="shared" si="144"/>
        <v>47845.809341361375</v>
      </c>
      <c r="DE189" s="178">
        <f t="shared" si="144"/>
        <v>52701.265043144595</v>
      </c>
      <c r="DF189" s="177">
        <f t="shared" si="145"/>
        <v>45</v>
      </c>
      <c r="DG189" s="178">
        <f t="shared" si="145"/>
        <v>42</v>
      </c>
      <c r="DH189" s="179">
        <f t="shared" si="146"/>
        <v>24</v>
      </c>
      <c r="DI189" s="178">
        <f t="shared" si="146"/>
        <v>24</v>
      </c>
      <c r="DJ189" s="179">
        <f t="shared" si="147"/>
        <v>13</v>
      </c>
      <c r="DK189" s="178">
        <f t="shared" si="147"/>
        <v>12</v>
      </c>
      <c r="DL189" s="179">
        <f t="shared" si="148"/>
        <v>15</v>
      </c>
      <c r="DM189" s="178">
        <f t="shared" si="148"/>
        <v>12</v>
      </c>
      <c r="DN189" s="179">
        <f t="shared" si="149"/>
        <v>0</v>
      </c>
      <c r="DO189" s="178">
        <f t="shared" si="149"/>
        <v>1</v>
      </c>
      <c r="DP189" s="179">
        <f t="shared" si="150"/>
        <v>0</v>
      </c>
      <c r="DQ189" s="178">
        <f t="shared" si="150"/>
        <v>0</v>
      </c>
      <c r="DR189" s="179">
        <f t="shared" si="151"/>
        <v>97</v>
      </c>
      <c r="DS189" s="178">
        <f t="shared" si="151"/>
        <v>91</v>
      </c>
      <c r="DT189" s="177">
        <f t="shared" si="152"/>
        <v>2493461.9288793099</v>
      </c>
      <c r="DU189" s="178">
        <f t="shared" si="152"/>
        <v>2531635.2824427481</v>
      </c>
      <c r="DV189" s="179">
        <f t="shared" si="152"/>
        <v>1047582.2950819671</v>
      </c>
      <c r="DW189" s="178">
        <f t="shared" si="152"/>
        <v>1179509.6146788991</v>
      </c>
      <c r="DX189" s="179">
        <f t="shared" si="152"/>
        <v>534610.22727272729</v>
      </c>
      <c r="DY189" s="178">
        <f t="shared" si="152"/>
        <v>535014.64285714272</v>
      </c>
      <c r="DZ189" s="179">
        <f t="shared" si="152"/>
        <v>565389.05487804872</v>
      </c>
      <c r="EA189" s="178">
        <f t="shared" si="152"/>
        <v>499165.57894736843</v>
      </c>
      <c r="EB189" s="179">
        <f t="shared" si="152"/>
        <v>0</v>
      </c>
      <c r="EC189" s="178">
        <f t="shared" si="152"/>
        <v>50490</v>
      </c>
      <c r="ED189" s="179">
        <f t="shared" si="152"/>
        <v>0</v>
      </c>
      <c r="EE189" s="178">
        <f t="shared" si="152"/>
        <v>0</v>
      </c>
      <c r="EF189" s="179">
        <f t="shared" si="152"/>
        <v>4641043.5061120531</v>
      </c>
      <c r="EG189" s="178">
        <f t="shared" si="114"/>
        <v>4795815.1189261582</v>
      </c>
    </row>
    <row r="190" spans="1:137" ht="15">
      <c r="A190" s="180" t="s">
        <v>283</v>
      </c>
      <c r="B190" s="181" t="s">
        <v>300</v>
      </c>
      <c r="C190" s="297"/>
      <c r="D190" s="183">
        <v>157331</v>
      </c>
      <c r="E190" s="183">
        <v>9</v>
      </c>
      <c r="F190" s="63"/>
      <c r="G190" s="185"/>
      <c r="H190" s="63">
        <v>28</v>
      </c>
      <c r="I190" s="185">
        <v>27</v>
      </c>
      <c r="J190" s="63">
        <v>1</v>
      </c>
      <c r="K190" s="185">
        <v>3</v>
      </c>
      <c r="L190" s="63">
        <v>3</v>
      </c>
      <c r="M190" s="185">
        <v>3</v>
      </c>
      <c r="N190" s="63"/>
      <c r="O190" s="63"/>
      <c r="P190" s="185"/>
      <c r="Q190" s="63">
        <v>21</v>
      </c>
      <c r="R190" s="185">
        <v>23</v>
      </c>
      <c r="S190" s="63"/>
      <c r="T190" s="185"/>
      <c r="U190" s="63">
        <v>2</v>
      </c>
      <c r="V190" s="185">
        <v>2</v>
      </c>
      <c r="W190" s="63"/>
      <c r="X190" s="63"/>
      <c r="Y190" s="185"/>
      <c r="Z190" s="63">
        <v>14</v>
      </c>
      <c r="AA190" s="185">
        <v>14</v>
      </c>
      <c r="AB190" s="63"/>
      <c r="AC190" s="185"/>
      <c r="AD190" s="63">
        <v>1</v>
      </c>
      <c r="AE190" s="185">
        <v>1</v>
      </c>
      <c r="AF190" s="63"/>
      <c r="AG190" s="63"/>
      <c r="AH190" s="185"/>
      <c r="AI190" s="63">
        <v>14</v>
      </c>
      <c r="AJ190" s="185">
        <v>16</v>
      </c>
      <c r="AK190" s="63"/>
      <c r="AL190" s="185"/>
      <c r="AM190" s="63">
        <v>1</v>
      </c>
      <c r="AN190" s="185"/>
      <c r="AO190" s="63"/>
      <c r="AP190" s="63"/>
      <c r="AQ190" s="185"/>
      <c r="AR190" s="63"/>
      <c r="AS190" s="185"/>
      <c r="AT190" s="63"/>
      <c r="AU190" s="185"/>
      <c r="AV190" s="63"/>
      <c r="AW190" s="185"/>
      <c r="AX190" s="63"/>
      <c r="AY190" s="63"/>
      <c r="AZ190" s="185"/>
      <c r="BA190" s="63"/>
      <c r="BB190" s="185"/>
      <c r="BC190" s="63"/>
      <c r="BD190" s="185"/>
      <c r="BE190" s="63"/>
      <c r="BF190" s="185"/>
      <c r="BG190" s="62"/>
      <c r="BH190" s="188">
        <v>2108565</v>
      </c>
      <c r="BI190" s="63">
        <v>1990910</v>
      </c>
      <c r="BJ190" s="185">
        <v>1280354</v>
      </c>
      <c r="BK190" s="63">
        <v>1150030</v>
      </c>
      <c r="BL190" s="185">
        <v>663536</v>
      </c>
      <c r="BM190" s="63">
        <v>662700</v>
      </c>
      <c r="BN190" s="185">
        <v>613393</v>
      </c>
      <c r="BO190" s="63">
        <v>589045</v>
      </c>
      <c r="BP190" s="185"/>
      <c r="BQ190" s="63"/>
      <c r="BR190" s="185"/>
      <c r="BS190" s="185"/>
      <c r="BT190" s="177">
        <f t="shared" si="138"/>
        <v>339</v>
      </c>
      <c r="BU190" s="178">
        <f t="shared" si="138"/>
        <v>295</v>
      </c>
      <c r="BV190" s="179">
        <f t="shared" si="139"/>
        <v>254</v>
      </c>
      <c r="BW190" s="178">
        <f t="shared" si="139"/>
        <v>211</v>
      </c>
      <c r="BX190" s="179">
        <f t="shared" si="140"/>
        <v>152</v>
      </c>
      <c r="BY190" s="178">
        <f t="shared" si="140"/>
        <v>137</v>
      </c>
      <c r="BZ190" s="179">
        <f t="shared" si="141"/>
        <v>160</v>
      </c>
      <c r="CA190" s="178">
        <f t="shared" si="141"/>
        <v>137</v>
      </c>
      <c r="CB190" s="179">
        <f t="shared" si="142"/>
        <v>0</v>
      </c>
      <c r="CC190" s="178">
        <f t="shared" si="142"/>
        <v>0</v>
      </c>
      <c r="CD190" s="179">
        <f t="shared" si="143"/>
        <v>0</v>
      </c>
      <c r="CE190" s="178">
        <f t="shared" si="143"/>
        <v>0</v>
      </c>
      <c r="CF190" s="177">
        <f t="shared" si="154"/>
        <v>6219.9557522123896</v>
      </c>
      <c r="CG190" s="178">
        <f t="shared" si="111"/>
        <v>6748.8474576271183</v>
      </c>
      <c r="CH190" s="179">
        <f t="shared" si="154"/>
        <v>5040.7637795275587</v>
      </c>
      <c r="CI190" s="178">
        <f t="shared" si="112"/>
        <v>5450.3791469194312</v>
      </c>
      <c r="CJ190" s="179">
        <f t="shared" si="154"/>
        <v>4365.3684210526317</v>
      </c>
      <c r="CK190" s="178">
        <f t="shared" si="113"/>
        <v>4837.2262773722632</v>
      </c>
      <c r="CL190" s="179">
        <f t="shared" si="154"/>
        <v>3833.7062500000002</v>
      </c>
      <c r="CM190" s="178">
        <f t="shared" si="154"/>
        <v>4299.5985401459857</v>
      </c>
      <c r="CN190" s="179">
        <f t="shared" si="154"/>
        <v>0</v>
      </c>
      <c r="CO190" s="178">
        <f t="shared" si="154"/>
        <v>0</v>
      </c>
      <c r="CP190" s="179">
        <f t="shared" si="154"/>
        <v>0</v>
      </c>
      <c r="CQ190" s="178">
        <f t="shared" si="154"/>
        <v>0</v>
      </c>
      <c r="CR190" s="177">
        <f t="shared" si="153"/>
        <v>55979.601769911504</v>
      </c>
      <c r="CS190" s="178">
        <f t="shared" si="153"/>
        <v>60739.627118644064</v>
      </c>
      <c r="CT190" s="179">
        <f t="shared" si="153"/>
        <v>45366.874015748028</v>
      </c>
      <c r="CU190" s="178">
        <f t="shared" si="153"/>
        <v>49053.412322274882</v>
      </c>
      <c r="CV190" s="179">
        <f t="shared" si="153"/>
        <v>39288.315789473687</v>
      </c>
      <c r="CW190" s="178">
        <f t="shared" si="153"/>
        <v>43535.036496350367</v>
      </c>
      <c r="CX190" s="179">
        <f t="shared" si="153"/>
        <v>34503.356250000004</v>
      </c>
      <c r="CY190" s="178">
        <f t="shared" si="153"/>
        <v>38696.386861313869</v>
      </c>
      <c r="CZ190" s="179">
        <f t="shared" si="153"/>
        <v>0</v>
      </c>
      <c r="DA190" s="178">
        <f t="shared" si="153"/>
        <v>0</v>
      </c>
      <c r="DB190" s="179">
        <f t="shared" si="153"/>
        <v>0</v>
      </c>
      <c r="DC190" s="178">
        <f t="shared" si="153"/>
        <v>0</v>
      </c>
      <c r="DD190" s="179">
        <f t="shared" si="144"/>
        <v>46324.462310594223</v>
      </c>
      <c r="DE190" s="178">
        <f t="shared" si="144"/>
        <v>50651.387077339961</v>
      </c>
      <c r="DF190" s="177">
        <f t="shared" si="145"/>
        <v>33</v>
      </c>
      <c r="DG190" s="178">
        <f t="shared" si="145"/>
        <v>32</v>
      </c>
      <c r="DH190" s="179">
        <f t="shared" si="146"/>
        <v>25</v>
      </c>
      <c r="DI190" s="178">
        <f t="shared" si="146"/>
        <v>23</v>
      </c>
      <c r="DJ190" s="179">
        <f t="shared" si="147"/>
        <v>15</v>
      </c>
      <c r="DK190" s="178">
        <f t="shared" si="147"/>
        <v>15</v>
      </c>
      <c r="DL190" s="179">
        <f t="shared" si="148"/>
        <v>16</v>
      </c>
      <c r="DM190" s="178">
        <f t="shared" si="148"/>
        <v>15</v>
      </c>
      <c r="DN190" s="179">
        <f t="shared" si="149"/>
        <v>0</v>
      </c>
      <c r="DO190" s="178">
        <f t="shared" si="149"/>
        <v>0</v>
      </c>
      <c r="DP190" s="179">
        <f t="shared" si="150"/>
        <v>0</v>
      </c>
      <c r="DQ190" s="178">
        <f t="shared" si="150"/>
        <v>0</v>
      </c>
      <c r="DR190" s="179">
        <f t="shared" si="151"/>
        <v>89</v>
      </c>
      <c r="DS190" s="178">
        <f t="shared" si="151"/>
        <v>85</v>
      </c>
      <c r="DT190" s="177">
        <f t="shared" si="152"/>
        <v>1847326.8584070797</v>
      </c>
      <c r="DU190" s="178">
        <f t="shared" si="152"/>
        <v>1943668.0677966101</v>
      </c>
      <c r="DV190" s="179">
        <f t="shared" si="152"/>
        <v>1134171.8503937006</v>
      </c>
      <c r="DW190" s="178">
        <f t="shared" si="152"/>
        <v>1128228.4834123224</v>
      </c>
      <c r="DX190" s="179">
        <f t="shared" si="152"/>
        <v>589324.73684210528</v>
      </c>
      <c r="DY190" s="178">
        <f t="shared" si="152"/>
        <v>653025.54744525556</v>
      </c>
      <c r="DZ190" s="179">
        <f t="shared" si="152"/>
        <v>552053.70000000007</v>
      </c>
      <c r="EA190" s="178">
        <f t="shared" si="152"/>
        <v>580445.80291970808</v>
      </c>
      <c r="EB190" s="179">
        <f t="shared" si="152"/>
        <v>0</v>
      </c>
      <c r="EC190" s="178">
        <f t="shared" si="152"/>
        <v>0</v>
      </c>
      <c r="ED190" s="179">
        <f t="shared" si="152"/>
        <v>0</v>
      </c>
      <c r="EE190" s="178">
        <f t="shared" si="152"/>
        <v>0</v>
      </c>
      <c r="EF190" s="179">
        <f t="shared" si="152"/>
        <v>4122877.1456428859</v>
      </c>
      <c r="EG190" s="178">
        <f t="shared" si="114"/>
        <v>4305367.9015738964</v>
      </c>
    </row>
    <row r="191" spans="1:137" ht="15">
      <c r="A191" s="180" t="s">
        <v>283</v>
      </c>
      <c r="B191" s="181" t="s">
        <v>301</v>
      </c>
      <c r="C191" s="297"/>
      <c r="D191" s="183">
        <v>247940</v>
      </c>
      <c r="E191" s="183">
        <v>9</v>
      </c>
      <c r="F191" s="63"/>
      <c r="G191" s="185"/>
      <c r="H191" s="63">
        <v>23</v>
      </c>
      <c r="I191" s="185">
        <v>22</v>
      </c>
      <c r="J191" s="63">
        <v>1</v>
      </c>
      <c r="K191" s="185">
        <v>1</v>
      </c>
      <c r="L191" s="63"/>
      <c r="M191" s="185"/>
      <c r="N191" s="63"/>
      <c r="O191" s="63"/>
      <c r="P191" s="185"/>
      <c r="Q191" s="63">
        <v>30</v>
      </c>
      <c r="R191" s="185">
        <v>26</v>
      </c>
      <c r="S191" s="63">
        <v>2</v>
      </c>
      <c r="T191" s="185">
        <v>2</v>
      </c>
      <c r="U191" s="63">
        <v>4</v>
      </c>
      <c r="V191" s="185">
        <v>4</v>
      </c>
      <c r="W191" s="63"/>
      <c r="X191" s="63"/>
      <c r="Y191" s="185"/>
      <c r="Z191" s="63">
        <v>14</v>
      </c>
      <c r="AA191" s="185">
        <v>17</v>
      </c>
      <c r="AB191" s="63"/>
      <c r="AC191" s="185"/>
      <c r="AD191" s="63"/>
      <c r="AE191" s="185">
        <v>1</v>
      </c>
      <c r="AF191" s="63"/>
      <c r="AG191" s="63"/>
      <c r="AH191" s="185"/>
      <c r="AI191" s="63">
        <v>5</v>
      </c>
      <c r="AJ191" s="185">
        <v>8</v>
      </c>
      <c r="AK191" s="63"/>
      <c r="AL191" s="185"/>
      <c r="AM191" s="63">
        <v>2</v>
      </c>
      <c r="AN191" s="185">
        <v>2</v>
      </c>
      <c r="AO191" s="63"/>
      <c r="AP191" s="63"/>
      <c r="AQ191" s="185"/>
      <c r="AR191" s="63"/>
      <c r="AS191" s="185"/>
      <c r="AT191" s="63"/>
      <c r="AU191" s="185"/>
      <c r="AV191" s="63"/>
      <c r="AW191" s="185"/>
      <c r="AX191" s="63"/>
      <c r="AY191" s="63"/>
      <c r="AZ191" s="185"/>
      <c r="BA191" s="63"/>
      <c r="BB191" s="185"/>
      <c r="BC191" s="63"/>
      <c r="BD191" s="185"/>
      <c r="BE191" s="63"/>
      <c r="BF191" s="185"/>
      <c r="BG191" s="62"/>
      <c r="BH191" s="188">
        <v>1409359</v>
      </c>
      <c r="BI191" s="63">
        <v>1463519</v>
      </c>
      <c r="BJ191" s="185">
        <v>1658727</v>
      </c>
      <c r="BK191" s="63">
        <v>1845758</v>
      </c>
      <c r="BL191" s="185">
        <v>750708</v>
      </c>
      <c r="BM191" s="63">
        <v>582515</v>
      </c>
      <c r="BN191" s="185">
        <v>412113</v>
      </c>
      <c r="BO191" s="63">
        <v>295053</v>
      </c>
      <c r="BP191" s="185"/>
      <c r="BQ191" s="63"/>
      <c r="BR191" s="185"/>
      <c r="BS191" s="185"/>
      <c r="BT191" s="177">
        <f t="shared" si="138"/>
        <v>231</v>
      </c>
      <c r="BU191" s="178">
        <f t="shared" si="138"/>
        <v>217</v>
      </c>
      <c r="BV191" s="179">
        <f t="shared" si="139"/>
        <v>330</v>
      </c>
      <c r="BW191" s="178">
        <f t="shared" si="139"/>
        <v>334</v>
      </c>
      <c r="BX191" s="179">
        <f t="shared" si="140"/>
        <v>182</v>
      </c>
      <c r="BY191" s="178">
        <f t="shared" si="140"/>
        <v>126</v>
      </c>
      <c r="BZ191" s="179">
        <f t="shared" si="141"/>
        <v>104</v>
      </c>
      <c r="CA191" s="178">
        <f t="shared" si="141"/>
        <v>67</v>
      </c>
      <c r="CB191" s="179">
        <f t="shared" si="142"/>
        <v>0</v>
      </c>
      <c r="CC191" s="178">
        <f t="shared" si="142"/>
        <v>0</v>
      </c>
      <c r="CD191" s="179">
        <f t="shared" si="143"/>
        <v>0</v>
      </c>
      <c r="CE191" s="178">
        <f t="shared" si="143"/>
        <v>0</v>
      </c>
      <c r="CF191" s="177">
        <f t="shared" si="154"/>
        <v>6101.121212121212</v>
      </c>
      <c r="CG191" s="178">
        <f t="shared" si="111"/>
        <v>6744.3271889400921</v>
      </c>
      <c r="CH191" s="179">
        <f t="shared" si="154"/>
        <v>5026.4454545454546</v>
      </c>
      <c r="CI191" s="178">
        <f t="shared" si="112"/>
        <v>5526.2215568862275</v>
      </c>
      <c r="CJ191" s="179">
        <f t="shared" si="154"/>
        <v>4124.7692307692305</v>
      </c>
      <c r="CK191" s="178">
        <f t="shared" si="113"/>
        <v>4623.1349206349205</v>
      </c>
      <c r="CL191" s="179">
        <f t="shared" si="154"/>
        <v>3962.625</v>
      </c>
      <c r="CM191" s="178">
        <f t="shared" si="154"/>
        <v>4403.7761194029854</v>
      </c>
      <c r="CN191" s="179">
        <f t="shared" si="154"/>
        <v>0</v>
      </c>
      <c r="CO191" s="178">
        <f t="shared" si="154"/>
        <v>0</v>
      </c>
      <c r="CP191" s="179">
        <f t="shared" si="154"/>
        <v>0</v>
      </c>
      <c r="CQ191" s="178">
        <f t="shared" si="154"/>
        <v>0</v>
      </c>
      <c r="CR191" s="177">
        <f t="shared" si="153"/>
        <v>54910.090909090912</v>
      </c>
      <c r="CS191" s="178">
        <f t="shared" si="153"/>
        <v>60698.94470046083</v>
      </c>
      <c r="CT191" s="179">
        <f t="shared" si="153"/>
        <v>45238.009090909094</v>
      </c>
      <c r="CU191" s="178">
        <f t="shared" si="153"/>
        <v>49735.99401197605</v>
      </c>
      <c r="CV191" s="179">
        <f t="shared" si="153"/>
        <v>37122.923076923078</v>
      </c>
      <c r="CW191" s="178">
        <f t="shared" si="153"/>
        <v>41608.214285714283</v>
      </c>
      <c r="CX191" s="179">
        <f t="shared" si="153"/>
        <v>35663.625</v>
      </c>
      <c r="CY191" s="178">
        <f t="shared" si="153"/>
        <v>39633.985074626871</v>
      </c>
      <c r="CZ191" s="179">
        <f t="shared" si="153"/>
        <v>0</v>
      </c>
      <c r="DA191" s="178">
        <f t="shared" si="153"/>
        <v>0</v>
      </c>
      <c r="DB191" s="179">
        <f t="shared" si="153"/>
        <v>0</v>
      </c>
      <c r="DC191" s="178">
        <f t="shared" si="153"/>
        <v>0</v>
      </c>
      <c r="DD191" s="179">
        <f t="shared" si="144"/>
        <v>45004.786110877074</v>
      </c>
      <c r="DE191" s="178">
        <f t="shared" si="144"/>
        <v>50706.461145241803</v>
      </c>
      <c r="DF191" s="177">
        <f t="shared" si="145"/>
        <v>23</v>
      </c>
      <c r="DG191" s="178">
        <f t="shared" si="145"/>
        <v>24</v>
      </c>
      <c r="DH191" s="179">
        <f t="shared" si="146"/>
        <v>32</v>
      </c>
      <c r="DI191" s="178">
        <f t="shared" si="146"/>
        <v>36</v>
      </c>
      <c r="DJ191" s="179">
        <f t="shared" si="147"/>
        <v>18</v>
      </c>
      <c r="DK191" s="178">
        <f t="shared" si="147"/>
        <v>14</v>
      </c>
      <c r="DL191" s="179">
        <f t="shared" si="148"/>
        <v>10</v>
      </c>
      <c r="DM191" s="178">
        <f t="shared" si="148"/>
        <v>7</v>
      </c>
      <c r="DN191" s="179">
        <f t="shared" si="149"/>
        <v>0</v>
      </c>
      <c r="DO191" s="178">
        <f t="shared" si="149"/>
        <v>0</v>
      </c>
      <c r="DP191" s="179">
        <f t="shared" si="150"/>
        <v>0</v>
      </c>
      <c r="DQ191" s="178">
        <f t="shared" si="150"/>
        <v>0</v>
      </c>
      <c r="DR191" s="179">
        <f t="shared" si="151"/>
        <v>83</v>
      </c>
      <c r="DS191" s="178">
        <f t="shared" si="151"/>
        <v>81</v>
      </c>
      <c r="DT191" s="177">
        <f t="shared" si="152"/>
        <v>1262932.0909090911</v>
      </c>
      <c r="DU191" s="178">
        <f t="shared" si="152"/>
        <v>1456774.67281106</v>
      </c>
      <c r="DV191" s="179">
        <f t="shared" si="152"/>
        <v>1447616.290909091</v>
      </c>
      <c r="DW191" s="178">
        <f t="shared" si="152"/>
        <v>1790495.7844311378</v>
      </c>
      <c r="DX191" s="179">
        <f t="shared" si="152"/>
        <v>668212.61538461538</v>
      </c>
      <c r="DY191" s="178">
        <f t="shared" si="152"/>
        <v>582515</v>
      </c>
      <c r="DZ191" s="179">
        <f t="shared" si="152"/>
        <v>356636.25</v>
      </c>
      <c r="EA191" s="178">
        <f t="shared" si="152"/>
        <v>277437.89552238811</v>
      </c>
      <c r="EB191" s="179">
        <f t="shared" si="152"/>
        <v>0</v>
      </c>
      <c r="EC191" s="178">
        <f t="shared" si="152"/>
        <v>0</v>
      </c>
      <c r="ED191" s="179">
        <f t="shared" si="152"/>
        <v>0</v>
      </c>
      <c r="EE191" s="178">
        <f t="shared" si="152"/>
        <v>0</v>
      </c>
      <c r="EF191" s="179">
        <f t="shared" si="152"/>
        <v>3735397.2472027973</v>
      </c>
      <c r="EG191" s="178">
        <f t="shared" si="114"/>
        <v>4107223.352764586</v>
      </c>
    </row>
    <row r="192" spans="1:137" ht="15">
      <c r="A192" s="180" t="s">
        <v>283</v>
      </c>
      <c r="B192" s="181" t="s">
        <v>302</v>
      </c>
      <c r="C192" s="297"/>
      <c r="D192" s="183">
        <v>157711</v>
      </c>
      <c r="E192" s="183">
        <v>9</v>
      </c>
      <c r="F192" s="63"/>
      <c r="G192" s="185"/>
      <c r="H192" s="63">
        <v>43</v>
      </c>
      <c r="I192" s="185">
        <v>43</v>
      </c>
      <c r="J192" s="63">
        <v>2</v>
      </c>
      <c r="K192" s="185">
        <v>2</v>
      </c>
      <c r="L192" s="63">
        <v>7</v>
      </c>
      <c r="M192" s="185">
        <v>8</v>
      </c>
      <c r="N192" s="63"/>
      <c r="O192" s="63"/>
      <c r="P192" s="185"/>
      <c r="Q192" s="63">
        <v>50</v>
      </c>
      <c r="R192" s="185">
        <v>43</v>
      </c>
      <c r="S192" s="63">
        <v>2</v>
      </c>
      <c r="T192" s="185">
        <v>1</v>
      </c>
      <c r="U192" s="63">
        <v>3</v>
      </c>
      <c r="V192" s="185">
        <v>3</v>
      </c>
      <c r="W192" s="63"/>
      <c r="X192" s="63"/>
      <c r="Y192" s="185"/>
      <c r="Z192" s="63">
        <v>19</v>
      </c>
      <c r="AA192" s="185">
        <v>36</v>
      </c>
      <c r="AB192" s="63">
        <v>1</v>
      </c>
      <c r="AC192" s="185">
        <v>4</v>
      </c>
      <c r="AD192" s="63">
        <v>2</v>
      </c>
      <c r="AE192" s="185">
        <v>3</v>
      </c>
      <c r="AF192" s="63"/>
      <c r="AG192" s="63"/>
      <c r="AH192" s="185"/>
      <c r="AI192" s="63">
        <v>12</v>
      </c>
      <c r="AJ192" s="185">
        <v>11</v>
      </c>
      <c r="AK192" s="63">
        <v>1</v>
      </c>
      <c r="AL192" s="185">
        <v>1</v>
      </c>
      <c r="AM192" s="63">
        <v>1</v>
      </c>
      <c r="AN192" s="185">
        <v>1</v>
      </c>
      <c r="AO192" s="63"/>
      <c r="AP192" s="63"/>
      <c r="AQ192" s="185"/>
      <c r="AR192" s="63"/>
      <c r="AS192" s="185"/>
      <c r="AT192" s="63"/>
      <c r="AU192" s="185"/>
      <c r="AV192" s="63"/>
      <c r="AW192" s="185"/>
      <c r="AX192" s="63"/>
      <c r="AY192" s="63"/>
      <c r="AZ192" s="185"/>
      <c r="BA192" s="63"/>
      <c r="BB192" s="185"/>
      <c r="BC192" s="63"/>
      <c r="BD192" s="185"/>
      <c r="BE192" s="63"/>
      <c r="BF192" s="185"/>
      <c r="BG192" s="62"/>
      <c r="BH192" s="188">
        <v>3463099</v>
      </c>
      <c r="BI192" s="63">
        <v>3390841</v>
      </c>
      <c r="BJ192" s="185">
        <v>2364511</v>
      </c>
      <c r="BK192" s="63">
        <v>2711296</v>
      </c>
      <c r="BL192" s="185">
        <v>1854078</v>
      </c>
      <c r="BM192" s="63">
        <v>956549</v>
      </c>
      <c r="BN192" s="185">
        <v>500948</v>
      </c>
      <c r="BO192" s="63">
        <v>538810</v>
      </c>
      <c r="BP192" s="185"/>
      <c r="BQ192" s="63"/>
      <c r="BR192" s="185"/>
      <c r="BS192" s="185"/>
      <c r="BT192" s="177">
        <f t="shared" si="138"/>
        <v>548</v>
      </c>
      <c r="BU192" s="178">
        <f t="shared" si="138"/>
        <v>484</v>
      </c>
      <c r="BV192" s="179">
        <f t="shared" si="139"/>
        <v>477</v>
      </c>
      <c r="BW192" s="178">
        <f t="shared" si="139"/>
        <v>503</v>
      </c>
      <c r="BX192" s="179">
        <f t="shared" si="140"/>
        <v>440</v>
      </c>
      <c r="BY192" s="178">
        <f t="shared" si="140"/>
        <v>203</v>
      </c>
      <c r="BZ192" s="179">
        <f t="shared" si="141"/>
        <v>133</v>
      </c>
      <c r="CA192" s="178">
        <f t="shared" si="141"/>
        <v>129</v>
      </c>
      <c r="CB192" s="179">
        <f t="shared" si="142"/>
        <v>0</v>
      </c>
      <c r="CC192" s="178">
        <f t="shared" si="142"/>
        <v>0</v>
      </c>
      <c r="CD192" s="179">
        <f t="shared" si="143"/>
        <v>0</v>
      </c>
      <c r="CE192" s="178">
        <f t="shared" si="143"/>
        <v>0</v>
      </c>
      <c r="CF192" s="177">
        <f t="shared" si="154"/>
        <v>6319.5237226277368</v>
      </c>
      <c r="CG192" s="178">
        <f t="shared" si="111"/>
        <v>7005.8698347107438</v>
      </c>
      <c r="CH192" s="179">
        <f t="shared" si="154"/>
        <v>4957.046121593291</v>
      </c>
      <c r="CI192" s="178">
        <f t="shared" si="112"/>
        <v>5390.2504970178925</v>
      </c>
      <c r="CJ192" s="179">
        <f t="shared" si="154"/>
        <v>4213.8136363636368</v>
      </c>
      <c r="CK192" s="178">
        <f t="shared" si="113"/>
        <v>4712.0640394088668</v>
      </c>
      <c r="CL192" s="179">
        <f t="shared" si="154"/>
        <v>3766.5263157894738</v>
      </c>
      <c r="CM192" s="178">
        <f t="shared" si="154"/>
        <v>4176.8217054263569</v>
      </c>
      <c r="CN192" s="179">
        <f t="shared" si="154"/>
        <v>0</v>
      </c>
      <c r="CO192" s="178">
        <f t="shared" si="154"/>
        <v>0</v>
      </c>
      <c r="CP192" s="179">
        <f t="shared" si="154"/>
        <v>0</v>
      </c>
      <c r="CQ192" s="178">
        <f t="shared" si="154"/>
        <v>0</v>
      </c>
      <c r="CR192" s="177">
        <f t="shared" si="153"/>
        <v>56875.713503649633</v>
      </c>
      <c r="CS192" s="178">
        <f t="shared" si="153"/>
        <v>63052.828512396693</v>
      </c>
      <c r="CT192" s="179">
        <f t="shared" si="153"/>
        <v>44613.415094339616</v>
      </c>
      <c r="CU192" s="178">
        <f t="shared" si="153"/>
        <v>48512.254473161032</v>
      </c>
      <c r="CV192" s="179">
        <f t="shared" si="153"/>
        <v>37924.322727272731</v>
      </c>
      <c r="CW192" s="178">
        <f t="shared" si="153"/>
        <v>42408.576354679804</v>
      </c>
      <c r="CX192" s="179">
        <f t="shared" si="153"/>
        <v>33898.736842105267</v>
      </c>
      <c r="CY192" s="178">
        <f t="shared" si="153"/>
        <v>37591.395348837214</v>
      </c>
      <c r="CZ192" s="179">
        <f t="shared" si="153"/>
        <v>0</v>
      </c>
      <c r="DA192" s="178">
        <f t="shared" si="153"/>
        <v>0</v>
      </c>
      <c r="DB192" s="179">
        <f t="shared" si="153"/>
        <v>0</v>
      </c>
      <c r="DC192" s="178">
        <f t="shared" si="153"/>
        <v>0</v>
      </c>
      <c r="DD192" s="179">
        <f t="shared" si="144"/>
        <v>46042.774239406972</v>
      </c>
      <c r="DE192" s="178">
        <f t="shared" si="144"/>
        <v>51791.533519966164</v>
      </c>
      <c r="DF192" s="177">
        <f t="shared" si="145"/>
        <v>53</v>
      </c>
      <c r="DG192" s="178">
        <f t="shared" si="145"/>
        <v>52</v>
      </c>
      <c r="DH192" s="179">
        <f t="shared" si="146"/>
        <v>47</v>
      </c>
      <c r="DI192" s="178">
        <f t="shared" si="146"/>
        <v>55</v>
      </c>
      <c r="DJ192" s="179">
        <f t="shared" si="147"/>
        <v>43</v>
      </c>
      <c r="DK192" s="178">
        <f t="shared" si="147"/>
        <v>22</v>
      </c>
      <c r="DL192" s="179">
        <f t="shared" si="148"/>
        <v>13</v>
      </c>
      <c r="DM192" s="178">
        <f t="shared" si="148"/>
        <v>14</v>
      </c>
      <c r="DN192" s="179">
        <f t="shared" si="149"/>
        <v>0</v>
      </c>
      <c r="DO192" s="178">
        <f t="shared" si="149"/>
        <v>0</v>
      </c>
      <c r="DP192" s="179">
        <f t="shared" si="150"/>
        <v>0</v>
      </c>
      <c r="DQ192" s="178">
        <f t="shared" si="150"/>
        <v>0</v>
      </c>
      <c r="DR192" s="179">
        <f t="shared" si="151"/>
        <v>156</v>
      </c>
      <c r="DS192" s="178">
        <f t="shared" si="151"/>
        <v>143</v>
      </c>
      <c r="DT192" s="177">
        <f t="shared" si="152"/>
        <v>3014412.8156934306</v>
      </c>
      <c r="DU192" s="178">
        <f t="shared" si="152"/>
        <v>3278747.0826446279</v>
      </c>
      <c r="DV192" s="179">
        <f t="shared" si="152"/>
        <v>2096830.5094339619</v>
      </c>
      <c r="DW192" s="178">
        <f t="shared" si="152"/>
        <v>2668173.9960238566</v>
      </c>
      <c r="DX192" s="179">
        <f t="shared" si="152"/>
        <v>1630745.8772727274</v>
      </c>
      <c r="DY192" s="178">
        <f t="shared" si="152"/>
        <v>932988.67980295571</v>
      </c>
      <c r="DZ192" s="179">
        <f t="shared" si="152"/>
        <v>440683.57894736849</v>
      </c>
      <c r="EA192" s="178">
        <f t="shared" si="152"/>
        <v>526279.53488372103</v>
      </c>
      <c r="EB192" s="179">
        <f t="shared" si="152"/>
        <v>0</v>
      </c>
      <c r="EC192" s="178">
        <f t="shared" si="152"/>
        <v>0</v>
      </c>
      <c r="ED192" s="179">
        <f t="shared" si="152"/>
        <v>0</v>
      </c>
      <c r="EE192" s="178">
        <f t="shared" si="152"/>
        <v>0</v>
      </c>
      <c r="EF192" s="179">
        <f t="shared" si="152"/>
        <v>7182672.7813474881</v>
      </c>
      <c r="EG192" s="178">
        <f t="shared" si="114"/>
        <v>7406189.2933551613</v>
      </c>
    </row>
    <row r="193" spans="1:137" ht="15">
      <c r="A193" s="180" t="s">
        <v>283</v>
      </c>
      <c r="B193" s="181" t="s">
        <v>303</v>
      </c>
      <c r="C193" s="297" t="s">
        <v>883</v>
      </c>
      <c r="D193" s="183">
        <v>157739</v>
      </c>
      <c r="E193" s="183">
        <v>9</v>
      </c>
      <c r="F193" s="63"/>
      <c r="G193" s="185"/>
      <c r="H193" s="63">
        <v>33</v>
      </c>
      <c r="I193" s="185">
        <v>33</v>
      </c>
      <c r="J193" s="63"/>
      <c r="K193" s="185"/>
      <c r="L193" s="63">
        <v>11</v>
      </c>
      <c r="M193" s="185">
        <v>11</v>
      </c>
      <c r="N193" s="63"/>
      <c r="O193" s="63"/>
      <c r="P193" s="185"/>
      <c r="Q193" s="63">
        <v>19</v>
      </c>
      <c r="R193" s="185">
        <v>19</v>
      </c>
      <c r="S193" s="63">
        <v>2</v>
      </c>
      <c r="T193" s="185">
        <v>2</v>
      </c>
      <c r="U193" s="63">
        <v>1</v>
      </c>
      <c r="V193" s="185">
        <v>1</v>
      </c>
      <c r="W193" s="63"/>
      <c r="X193" s="63"/>
      <c r="Y193" s="185"/>
      <c r="Z193" s="63">
        <v>12</v>
      </c>
      <c r="AA193" s="185">
        <v>14</v>
      </c>
      <c r="AB193" s="63">
        <v>1</v>
      </c>
      <c r="AC193" s="185">
        <v>1</v>
      </c>
      <c r="AD193" s="63"/>
      <c r="AE193" s="185"/>
      <c r="AF193" s="63"/>
      <c r="AG193" s="63"/>
      <c r="AH193" s="185"/>
      <c r="AI193" s="63">
        <v>8</v>
      </c>
      <c r="AJ193" s="185">
        <v>9</v>
      </c>
      <c r="AK193" s="63"/>
      <c r="AL193" s="185"/>
      <c r="AM193" s="63"/>
      <c r="AN193" s="185"/>
      <c r="AO193" s="63"/>
      <c r="AP193" s="63"/>
      <c r="AQ193" s="185"/>
      <c r="AR193" s="63"/>
      <c r="AS193" s="185"/>
      <c r="AT193" s="63"/>
      <c r="AU193" s="185"/>
      <c r="AV193" s="63"/>
      <c r="AW193" s="185"/>
      <c r="AX193" s="63"/>
      <c r="AY193" s="63"/>
      <c r="AZ193" s="185"/>
      <c r="BA193" s="63"/>
      <c r="BB193" s="185"/>
      <c r="BC193" s="63"/>
      <c r="BD193" s="185"/>
      <c r="BE193" s="63"/>
      <c r="BF193" s="185"/>
      <c r="BG193" s="62"/>
      <c r="BH193" s="188">
        <v>2884631</v>
      </c>
      <c r="BI193" s="63">
        <v>2887930</v>
      </c>
      <c r="BJ193" s="185">
        <v>1125095</v>
      </c>
      <c r="BK193" s="63">
        <v>1100733</v>
      </c>
      <c r="BL193" s="185">
        <v>624606</v>
      </c>
      <c r="BM193" s="63">
        <v>535321</v>
      </c>
      <c r="BN193" s="185">
        <v>364961</v>
      </c>
      <c r="BO193" s="63">
        <v>343680</v>
      </c>
      <c r="BP193" s="185"/>
      <c r="BQ193" s="63"/>
      <c r="BR193" s="185"/>
      <c r="BS193" s="185"/>
      <c r="BT193" s="177">
        <f t="shared" si="138"/>
        <v>462</v>
      </c>
      <c r="BU193" s="178">
        <f t="shared" si="138"/>
        <v>418</v>
      </c>
      <c r="BV193" s="179">
        <f t="shared" si="139"/>
        <v>224</v>
      </c>
      <c r="BW193" s="178">
        <f t="shared" si="139"/>
        <v>202</v>
      </c>
      <c r="BX193" s="179">
        <f t="shared" si="140"/>
        <v>151</v>
      </c>
      <c r="BY193" s="178">
        <f t="shared" si="140"/>
        <v>118</v>
      </c>
      <c r="BZ193" s="179">
        <f t="shared" si="141"/>
        <v>90</v>
      </c>
      <c r="CA193" s="178">
        <f t="shared" si="141"/>
        <v>72</v>
      </c>
      <c r="CB193" s="179">
        <f t="shared" si="142"/>
        <v>0</v>
      </c>
      <c r="CC193" s="178">
        <f t="shared" si="142"/>
        <v>0</v>
      </c>
      <c r="CD193" s="179">
        <f t="shared" si="143"/>
        <v>0</v>
      </c>
      <c r="CE193" s="178">
        <f t="shared" si="143"/>
        <v>0</v>
      </c>
      <c r="CF193" s="177">
        <f t="shared" si="154"/>
        <v>6243.7900432900433</v>
      </c>
      <c r="CG193" s="178">
        <f t="shared" si="111"/>
        <v>6908.923444976077</v>
      </c>
      <c r="CH193" s="179">
        <f t="shared" si="154"/>
        <v>5022.7455357142853</v>
      </c>
      <c r="CI193" s="178">
        <f t="shared" si="112"/>
        <v>5449.1732673267325</v>
      </c>
      <c r="CJ193" s="179">
        <f t="shared" si="154"/>
        <v>4136.4635761589407</v>
      </c>
      <c r="CK193" s="178">
        <f t="shared" si="113"/>
        <v>4536.6186440677966</v>
      </c>
      <c r="CL193" s="179">
        <f t="shared" si="154"/>
        <v>4055.1222222222223</v>
      </c>
      <c r="CM193" s="178">
        <f t="shared" si="154"/>
        <v>4773.333333333333</v>
      </c>
      <c r="CN193" s="179">
        <f t="shared" si="154"/>
        <v>0</v>
      </c>
      <c r="CO193" s="178">
        <f t="shared" si="154"/>
        <v>0</v>
      </c>
      <c r="CP193" s="179">
        <f t="shared" si="154"/>
        <v>0</v>
      </c>
      <c r="CQ193" s="178">
        <f t="shared" si="154"/>
        <v>0</v>
      </c>
      <c r="CR193" s="177">
        <f t="shared" si="153"/>
        <v>56194.110389610389</v>
      </c>
      <c r="CS193" s="178">
        <f t="shared" si="153"/>
        <v>62180.311004784693</v>
      </c>
      <c r="CT193" s="179">
        <f t="shared" si="153"/>
        <v>45204.709821428565</v>
      </c>
      <c r="CU193" s="178">
        <f t="shared" si="153"/>
        <v>49042.559405940592</v>
      </c>
      <c r="CV193" s="179">
        <f t="shared" si="153"/>
        <v>37228.172185430463</v>
      </c>
      <c r="CW193" s="178">
        <f t="shared" si="153"/>
        <v>40829.567796610172</v>
      </c>
      <c r="CX193" s="179">
        <f t="shared" si="153"/>
        <v>36496.1</v>
      </c>
      <c r="CY193" s="178">
        <f t="shared" si="153"/>
        <v>42960</v>
      </c>
      <c r="CZ193" s="179">
        <f t="shared" si="153"/>
        <v>0</v>
      </c>
      <c r="DA193" s="178">
        <f t="shared" si="153"/>
        <v>0</v>
      </c>
      <c r="DB193" s="179">
        <f t="shared" si="153"/>
        <v>0</v>
      </c>
      <c r="DC193" s="178">
        <f t="shared" si="153"/>
        <v>0</v>
      </c>
      <c r="DD193" s="179">
        <f t="shared" si="144"/>
        <v>48377.021733286027</v>
      </c>
      <c r="DE193" s="178">
        <f t="shared" si="144"/>
        <v>53900.395086174154</v>
      </c>
      <c r="DF193" s="177">
        <f t="shared" si="145"/>
        <v>44</v>
      </c>
      <c r="DG193" s="178">
        <f t="shared" si="145"/>
        <v>44</v>
      </c>
      <c r="DH193" s="179">
        <f t="shared" si="146"/>
        <v>22</v>
      </c>
      <c r="DI193" s="178">
        <f t="shared" si="146"/>
        <v>22</v>
      </c>
      <c r="DJ193" s="179">
        <f t="shared" si="147"/>
        <v>15</v>
      </c>
      <c r="DK193" s="178">
        <f t="shared" si="147"/>
        <v>13</v>
      </c>
      <c r="DL193" s="179">
        <f t="shared" si="148"/>
        <v>9</v>
      </c>
      <c r="DM193" s="178">
        <f t="shared" si="148"/>
        <v>8</v>
      </c>
      <c r="DN193" s="179">
        <f t="shared" si="149"/>
        <v>0</v>
      </c>
      <c r="DO193" s="178">
        <f t="shared" si="149"/>
        <v>0</v>
      </c>
      <c r="DP193" s="179">
        <f t="shared" si="150"/>
        <v>0</v>
      </c>
      <c r="DQ193" s="178">
        <f t="shared" si="150"/>
        <v>0</v>
      </c>
      <c r="DR193" s="179">
        <f t="shared" si="151"/>
        <v>90</v>
      </c>
      <c r="DS193" s="178">
        <f t="shared" si="151"/>
        <v>87</v>
      </c>
      <c r="DT193" s="177">
        <f t="shared" si="152"/>
        <v>2472540.8571428573</v>
      </c>
      <c r="DU193" s="178">
        <f t="shared" si="152"/>
        <v>2735933.6842105263</v>
      </c>
      <c r="DV193" s="179">
        <f t="shared" si="152"/>
        <v>994503.61607142841</v>
      </c>
      <c r="DW193" s="178">
        <f t="shared" si="152"/>
        <v>1078936.3069306931</v>
      </c>
      <c r="DX193" s="179">
        <f t="shared" si="152"/>
        <v>558422.58278145699</v>
      </c>
      <c r="DY193" s="178">
        <f t="shared" si="152"/>
        <v>530784.38135593222</v>
      </c>
      <c r="DZ193" s="179">
        <f t="shared" si="152"/>
        <v>328464.89999999997</v>
      </c>
      <c r="EA193" s="178">
        <f t="shared" si="152"/>
        <v>343680</v>
      </c>
      <c r="EB193" s="179">
        <f t="shared" si="152"/>
        <v>0</v>
      </c>
      <c r="EC193" s="178">
        <f t="shared" si="152"/>
        <v>0</v>
      </c>
      <c r="ED193" s="179">
        <f t="shared" si="152"/>
        <v>0</v>
      </c>
      <c r="EE193" s="178">
        <f t="shared" si="152"/>
        <v>0</v>
      </c>
      <c r="EF193" s="179">
        <f t="shared" si="152"/>
        <v>4353931.9559957422</v>
      </c>
      <c r="EG193" s="178">
        <f t="shared" si="114"/>
        <v>4689334.3724971516</v>
      </c>
    </row>
    <row r="194" spans="1:137" ht="15">
      <c r="A194" s="180" t="s">
        <v>283</v>
      </c>
      <c r="B194" s="181" t="s">
        <v>304</v>
      </c>
      <c r="C194" s="297"/>
      <c r="D194" s="183">
        <v>157483</v>
      </c>
      <c r="E194" s="183">
        <v>9</v>
      </c>
      <c r="F194" s="63"/>
      <c r="G194" s="185"/>
      <c r="H194" s="63">
        <v>29</v>
      </c>
      <c r="I194" s="185">
        <v>31</v>
      </c>
      <c r="J194" s="63">
        <v>4</v>
      </c>
      <c r="K194" s="185">
        <v>5</v>
      </c>
      <c r="L194" s="63">
        <v>7</v>
      </c>
      <c r="M194" s="185">
        <v>7</v>
      </c>
      <c r="N194" s="63"/>
      <c r="O194" s="63"/>
      <c r="P194" s="185"/>
      <c r="Q194" s="63">
        <v>23</v>
      </c>
      <c r="R194" s="185">
        <v>28</v>
      </c>
      <c r="S194" s="63">
        <v>1</v>
      </c>
      <c r="T194" s="185">
        <v>1</v>
      </c>
      <c r="U194" s="63">
        <v>11</v>
      </c>
      <c r="V194" s="185">
        <v>8</v>
      </c>
      <c r="W194" s="63"/>
      <c r="X194" s="63"/>
      <c r="Y194" s="185"/>
      <c r="Z194" s="63">
        <v>10</v>
      </c>
      <c r="AA194" s="185">
        <v>14</v>
      </c>
      <c r="AB194" s="63"/>
      <c r="AC194" s="185"/>
      <c r="AD194" s="63">
        <v>12</v>
      </c>
      <c r="AE194" s="185">
        <v>17</v>
      </c>
      <c r="AF194" s="63"/>
      <c r="AG194" s="63"/>
      <c r="AH194" s="185"/>
      <c r="AI194" s="63">
        <v>11</v>
      </c>
      <c r="AJ194" s="185">
        <v>5</v>
      </c>
      <c r="AK194" s="63">
        <v>1</v>
      </c>
      <c r="AL194" s="185">
        <v>1</v>
      </c>
      <c r="AM194" s="63">
        <v>12</v>
      </c>
      <c r="AN194" s="185">
        <v>12</v>
      </c>
      <c r="AO194" s="63"/>
      <c r="AP194" s="63"/>
      <c r="AQ194" s="185"/>
      <c r="AR194" s="63"/>
      <c r="AS194" s="185"/>
      <c r="AT194" s="63"/>
      <c r="AU194" s="185"/>
      <c r="AV194" s="63"/>
      <c r="AW194" s="185"/>
      <c r="AX194" s="63"/>
      <c r="AY194" s="63"/>
      <c r="AZ194" s="185"/>
      <c r="BA194" s="63"/>
      <c r="BB194" s="185"/>
      <c r="BC194" s="63"/>
      <c r="BD194" s="185"/>
      <c r="BE194" s="63"/>
      <c r="BF194" s="185"/>
      <c r="BG194" s="62"/>
      <c r="BH194" s="188">
        <v>2782472</v>
      </c>
      <c r="BI194" s="63">
        <v>2562768</v>
      </c>
      <c r="BJ194" s="185">
        <v>1912235</v>
      </c>
      <c r="BK194" s="63">
        <v>1844013</v>
      </c>
      <c r="BL194" s="185">
        <v>1514698</v>
      </c>
      <c r="BM194" s="63">
        <v>1082113</v>
      </c>
      <c r="BN194" s="185">
        <v>832839</v>
      </c>
      <c r="BO194" s="63">
        <v>1099063</v>
      </c>
      <c r="BP194" s="185"/>
      <c r="BQ194" s="63"/>
      <c r="BR194" s="185"/>
      <c r="BS194" s="185"/>
      <c r="BT194" s="177">
        <f t="shared" si="138"/>
        <v>449</v>
      </c>
      <c r="BU194" s="178">
        <f t="shared" si="138"/>
        <v>378</v>
      </c>
      <c r="BV194" s="179">
        <f t="shared" si="139"/>
        <v>387</v>
      </c>
      <c r="BW194" s="178">
        <f t="shared" si="139"/>
        <v>338</v>
      </c>
      <c r="BX194" s="179">
        <f t="shared" si="140"/>
        <v>344</v>
      </c>
      <c r="BY194" s="178">
        <f t="shared" si="140"/>
        <v>222</v>
      </c>
      <c r="BZ194" s="179">
        <f t="shared" si="141"/>
        <v>205</v>
      </c>
      <c r="CA194" s="178">
        <f t="shared" si="141"/>
        <v>241</v>
      </c>
      <c r="CB194" s="179">
        <f t="shared" si="142"/>
        <v>0</v>
      </c>
      <c r="CC194" s="178">
        <f t="shared" si="142"/>
        <v>0</v>
      </c>
      <c r="CD194" s="179">
        <f t="shared" si="143"/>
        <v>0</v>
      </c>
      <c r="CE194" s="178">
        <f t="shared" si="143"/>
        <v>0</v>
      </c>
      <c r="CF194" s="177">
        <f t="shared" si="154"/>
        <v>6197.042316258352</v>
      </c>
      <c r="CG194" s="178">
        <f t="shared" si="111"/>
        <v>6779.8095238095239</v>
      </c>
      <c r="CH194" s="179">
        <f t="shared" si="154"/>
        <v>4941.1757105943152</v>
      </c>
      <c r="CI194" s="178">
        <f t="shared" si="112"/>
        <v>5455.6597633136098</v>
      </c>
      <c r="CJ194" s="179">
        <f t="shared" si="154"/>
        <v>4403.1918604651164</v>
      </c>
      <c r="CK194" s="178">
        <f t="shared" si="113"/>
        <v>4874.3828828828828</v>
      </c>
      <c r="CL194" s="179">
        <f t="shared" si="154"/>
        <v>4062.6292682926828</v>
      </c>
      <c r="CM194" s="178">
        <f t="shared" si="154"/>
        <v>4560.427385892116</v>
      </c>
      <c r="CN194" s="179">
        <f t="shared" si="154"/>
        <v>0</v>
      </c>
      <c r="CO194" s="178">
        <f t="shared" si="154"/>
        <v>0</v>
      </c>
      <c r="CP194" s="179">
        <f t="shared" si="154"/>
        <v>0</v>
      </c>
      <c r="CQ194" s="178">
        <f t="shared" si="154"/>
        <v>0</v>
      </c>
      <c r="CR194" s="177">
        <f t="shared" si="153"/>
        <v>55773.38084632517</v>
      </c>
      <c r="CS194" s="178">
        <f t="shared" si="153"/>
        <v>61018.285714285717</v>
      </c>
      <c r="CT194" s="179">
        <f t="shared" si="153"/>
        <v>44470.58139534884</v>
      </c>
      <c r="CU194" s="178">
        <f t="shared" si="153"/>
        <v>49100.93786982249</v>
      </c>
      <c r="CV194" s="179">
        <f t="shared" si="153"/>
        <v>39628.726744186046</v>
      </c>
      <c r="CW194" s="178">
        <f t="shared" si="153"/>
        <v>43869.445945945947</v>
      </c>
      <c r="CX194" s="179">
        <f t="shared" si="153"/>
        <v>36563.663414634146</v>
      </c>
      <c r="CY194" s="178">
        <f t="shared" si="153"/>
        <v>41043.846473029043</v>
      </c>
      <c r="CZ194" s="179">
        <f t="shared" si="153"/>
        <v>0</v>
      </c>
      <c r="DA194" s="178">
        <f t="shared" si="153"/>
        <v>0</v>
      </c>
      <c r="DB194" s="179">
        <f t="shared" si="153"/>
        <v>0</v>
      </c>
      <c r="DC194" s="178">
        <f t="shared" si="153"/>
        <v>0</v>
      </c>
      <c r="DD194" s="179">
        <f t="shared" si="144"/>
        <v>45971.343864752489</v>
      </c>
      <c r="DE194" s="178">
        <f t="shared" si="144"/>
        <v>50491.275869245648</v>
      </c>
      <c r="DF194" s="177">
        <f t="shared" si="145"/>
        <v>43</v>
      </c>
      <c r="DG194" s="178">
        <f t="shared" si="145"/>
        <v>40</v>
      </c>
      <c r="DH194" s="179">
        <f t="shared" si="146"/>
        <v>37</v>
      </c>
      <c r="DI194" s="178">
        <f t="shared" si="146"/>
        <v>35</v>
      </c>
      <c r="DJ194" s="179">
        <f t="shared" si="147"/>
        <v>31</v>
      </c>
      <c r="DK194" s="178">
        <f t="shared" si="147"/>
        <v>22</v>
      </c>
      <c r="DL194" s="179">
        <f t="shared" si="148"/>
        <v>18</v>
      </c>
      <c r="DM194" s="178">
        <f t="shared" si="148"/>
        <v>24</v>
      </c>
      <c r="DN194" s="179">
        <f t="shared" si="149"/>
        <v>0</v>
      </c>
      <c r="DO194" s="178">
        <f t="shared" si="149"/>
        <v>0</v>
      </c>
      <c r="DP194" s="179">
        <f t="shared" si="150"/>
        <v>0</v>
      </c>
      <c r="DQ194" s="178">
        <f t="shared" si="150"/>
        <v>0</v>
      </c>
      <c r="DR194" s="179">
        <f t="shared" si="151"/>
        <v>129</v>
      </c>
      <c r="DS194" s="178">
        <f t="shared" si="151"/>
        <v>121</v>
      </c>
      <c r="DT194" s="177">
        <f t="shared" si="152"/>
        <v>2398255.3763919822</v>
      </c>
      <c r="DU194" s="178">
        <f t="shared" si="152"/>
        <v>2440731.4285714286</v>
      </c>
      <c r="DV194" s="179">
        <f t="shared" si="152"/>
        <v>1645411.5116279072</v>
      </c>
      <c r="DW194" s="178">
        <f t="shared" si="152"/>
        <v>1718532.825443787</v>
      </c>
      <c r="DX194" s="179">
        <f t="shared" si="152"/>
        <v>1228490.5290697673</v>
      </c>
      <c r="DY194" s="178">
        <f t="shared" si="152"/>
        <v>965127.81081081089</v>
      </c>
      <c r="DZ194" s="179">
        <f t="shared" si="152"/>
        <v>658145.94146341458</v>
      </c>
      <c r="EA194" s="178">
        <f t="shared" si="152"/>
        <v>985052.31535269704</v>
      </c>
      <c r="EB194" s="179">
        <f t="shared" si="152"/>
        <v>0</v>
      </c>
      <c r="EC194" s="178">
        <f t="shared" si="152"/>
        <v>0</v>
      </c>
      <c r="ED194" s="179">
        <f t="shared" si="152"/>
        <v>0</v>
      </c>
      <c r="EE194" s="178">
        <f t="shared" si="152"/>
        <v>0</v>
      </c>
      <c r="EF194" s="179">
        <f t="shared" si="152"/>
        <v>5930303.3585530715</v>
      </c>
      <c r="EG194" s="178">
        <f t="shared" si="114"/>
        <v>6109444.3801787235</v>
      </c>
    </row>
    <row r="195" spans="1:137" ht="15">
      <c r="A195" s="180" t="s">
        <v>283</v>
      </c>
      <c r="B195" s="181" t="s">
        <v>305</v>
      </c>
      <c r="C195" s="297"/>
      <c r="D195" s="183">
        <v>156851</v>
      </c>
      <c r="E195" s="183">
        <v>10</v>
      </c>
      <c r="F195" s="63"/>
      <c r="G195" s="185"/>
      <c r="H195" s="63">
        <v>14</v>
      </c>
      <c r="I195" s="185">
        <v>18</v>
      </c>
      <c r="J195" s="63">
        <v>2</v>
      </c>
      <c r="K195" s="185">
        <v>2</v>
      </c>
      <c r="L195" s="63"/>
      <c r="M195" s="185">
        <v>1</v>
      </c>
      <c r="N195" s="63"/>
      <c r="O195" s="63"/>
      <c r="P195" s="185"/>
      <c r="Q195" s="63">
        <v>8</v>
      </c>
      <c r="R195" s="185">
        <v>8</v>
      </c>
      <c r="S195" s="63"/>
      <c r="T195" s="185"/>
      <c r="U195" s="63">
        <v>1</v>
      </c>
      <c r="V195" s="185"/>
      <c r="W195" s="63"/>
      <c r="X195" s="63"/>
      <c r="Y195" s="185"/>
      <c r="Z195" s="63">
        <v>5</v>
      </c>
      <c r="AA195" s="185">
        <v>6</v>
      </c>
      <c r="AB195" s="63"/>
      <c r="AC195" s="185"/>
      <c r="AD195" s="63"/>
      <c r="AE195" s="185"/>
      <c r="AF195" s="63"/>
      <c r="AG195" s="63"/>
      <c r="AH195" s="185"/>
      <c r="AI195" s="63">
        <v>5</v>
      </c>
      <c r="AJ195" s="185">
        <v>6</v>
      </c>
      <c r="AK195" s="63"/>
      <c r="AL195" s="185"/>
      <c r="AM195" s="63">
        <v>2</v>
      </c>
      <c r="AN195" s="185"/>
      <c r="AO195" s="63"/>
      <c r="AP195" s="63"/>
      <c r="AQ195" s="185"/>
      <c r="AR195" s="63"/>
      <c r="AS195" s="185"/>
      <c r="AT195" s="63"/>
      <c r="AU195" s="185"/>
      <c r="AV195" s="63"/>
      <c r="AW195" s="185"/>
      <c r="AX195" s="63"/>
      <c r="AY195" s="63"/>
      <c r="AZ195" s="185"/>
      <c r="BA195" s="63"/>
      <c r="BB195" s="185"/>
      <c r="BC195" s="63"/>
      <c r="BD195" s="185"/>
      <c r="BE195" s="63"/>
      <c r="BF195" s="185"/>
      <c r="BG195" s="62"/>
      <c r="BH195" s="188">
        <v>1328822</v>
      </c>
      <c r="BI195" s="63">
        <v>995911</v>
      </c>
      <c r="BJ195" s="185">
        <v>413527</v>
      </c>
      <c r="BK195" s="63">
        <v>465280</v>
      </c>
      <c r="BL195" s="185">
        <v>266266</v>
      </c>
      <c r="BM195" s="63">
        <v>216946</v>
      </c>
      <c r="BN195" s="185">
        <v>253185</v>
      </c>
      <c r="BO195" s="63">
        <v>307775</v>
      </c>
      <c r="BP195" s="185"/>
      <c r="BQ195" s="63"/>
      <c r="BR195" s="185"/>
      <c r="BS195" s="185"/>
      <c r="BT195" s="177">
        <f t="shared" si="138"/>
        <v>214</v>
      </c>
      <c r="BU195" s="178">
        <f t="shared" si="138"/>
        <v>146</v>
      </c>
      <c r="BV195" s="179">
        <f t="shared" si="139"/>
        <v>80</v>
      </c>
      <c r="BW195" s="178">
        <f t="shared" si="139"/>
        <v>83</v>
      </c>
      <c r="BX195" s="179">
        <f t="shared" si="140"/>
        <v>60</v>
      </c>
      <c r="BY195" s="178">
        <f t="shared" si="140"/>
        <v>45</v>
      </c>
      <c r="BZ195" s="179">
        <f t="shared" si="141"/>
        <v>60</v>
      </c>
      <c r="CA195" s="178">
        <f t="shared" si="141"/>
        <v>67</v>
      </c>
      <c r="CB195" s="179">
        <f t="shared" si="142"/>
        <v>0</v>
      </c>
      <c r="CC195" s="178">
        <f t="shared" si="142"/>
        <v>0</v>
      </c>
      <c r="CD195" s="179">
        <f t="shared" si="143"/>
        <v>0</v>
      </c>
      <c r="CE195" s="178">
        <f t="shared" si="143"/>
        <v>0</v>
      </c>
      <c r="CF195" s="177">
        <f t="shared" si="154"/>
        <v>6209.4485981308408</v>
      </c>
      <c r="CG195" s="178">
        <f t="shared" si="111"/>
        <v>6821.3082191780823</v>
      </c>
      <c r="CH195" s="179">
        <f t="shared" si="154"/>
        <v>5169.0874999999996</v>
      </c>
      <c r="CI195" s="178">
        <f t="shared" si="112"/>
        <v>5605.7831325301204</v>
      </c>
      <c r="CJ195" s="179">
        <f t="shared" si="154"/>
        <v>4437.7666666666664</v>
      </c>
      <c r="CK195" s="178">
        <f t="shared" si="113"/>
        <v>4821.0222222222219</v>
      </c>
      <c r="CL195" s="179">
        <f t="shared" si="154"/>
        <v>4219.75</v>
      </c>
      <c r="CM195" s="178">
        <f t="shared" si="154"/>
        <v>4593.6567164179105</v>
      </c>
      <c r="CN195" s="179">
        <f t="shared" si="154"/>
        <v>0</v>
      </c>
      <c r="CO195" s="178">
        <f t="shared" si="154"/>
        <v>0</v>
      </c>
      <c r="CP195" s="179">
        <f t="shared" si="154"/>
        <v>0</v>
      </c>
      <c r="CQ195" s="178">
        <f t="shared" si="154"/>
        <v>0</v>
      </c>
      <c r="CR195" s="177">
        <f t="shared" si="153"/>
        <v>55885.037383177565</v>
      </c>
      <c r="CS195" s="178">
        <f t="shared" si="153"/>
        <v>61391.773972602743</v>
      </c>
      <c r="CT195" s="179">
        <f t="shared" si="153"/>
        <v>46521.787499999999</v>
      </c>
      <c r="CU195" s="178">
        <f t="shared" si="153"/>
        <v>50452.048192771086</v>
      </c>
      <c r="CV195" s="179">
        <f t="shared" si="153"/>
        <v>39939.899999999994</v>
      </c>
      <c r="CW195" s="178">
        <f t="shared" si="153"/>
        <v>43389.2</v>
      </c>
      <c r="CX195" s="179">
        <f t="shared" si="153"/>
        <v>37977.75</v>
      </c>
      <c r="CY195" s="178">
        <f t="shared" si="153"/>
        <v>41342.910447761198</v>
      </c>
      <c r="CZ195" s="179">
        <f t="shared" si="153"/>
        <v>0</v>
      </c>
      <c r="DA195" s="178">
        <f t="shared" si="153"/>
        <v>0</v>
      </c>
      <c r="DB195" s="179">
        <f t="shared" si="153"/>
        <v>0</v>
      </c>
      <c r="DC195" s="178">
        <f t="shared" si="153"/>
        <v>0</v>
      </c>
      <c r="DD195" s="179">
        <f t="shared" si="144"/>
        <v>49104.048415773868</v>
      </c>
      <c r="DE195" s="178">
        <f t="shared" si="144"/>
        <v>52504.951092727359</v>
      </c>
      <c r="DF195" s="177">
        <f t="shared" si="145"/>
        <v>21</v>
      </c>
      <c r="DG195" s="178">
        <f t="shared" si="145"/>
        <v>16</v>
      </c>
      <c r="DH195" s="179">
        <f t="shared" si="146"/>
        <v>8</v>
      </c>
      <c r="DI195" s="178">
        <f t="shared" si="146"/>
        <v>9</v>
      </c>
      <c r="DJ195" s="179">
        <f t="shared" si="147"/>
        <v>6</v>
      </c>
      <c r="DK195" s="178">
        <f t="shared" si="147"/>
        <v>5</v>
      </c>
      <c r="DL195" s="179">
        <f t="shared" si="148"/>
        <v>6</v>
      </c>
      <c r="DM195" s="178">
        <f t="shared" si="148"/>
        <v>7</v>
      </c>
      <c r="DN195" s="179">
        <f t="shared" si="149"/>
        <v>0</v>
      </c>
      <c r="DO195" s="178">
        <f t="shared" si="149"/>
        <v>0</v>
      </c>
      <c r="DP195" s="179">
        <f t="shared" si="150"/>
        <v>0</v>
      </c>
      <c r="DQ195" s="178">
        <f t="shared" si="150"/>
        <v>0</v>
      </c>
      <c r="DR195" s="179">
        <f t="shared" si="151"/>
        <v>41</v>
      </c>
      <c r="DS195" s="178">
        <f t="shared" si="151"/>
        <v>37</v>
      </c>
      <c r="DT195" s="177">
        <f t="shared" si="152"/>
        <v>1173585.7850467288</v>
      </c>
      <c r="DU195" s="178">
        <f t="shared" si="152"/>
        <v>982268.38356164389</v>
      </c>
      <c r="DV195" s="179">
        <f t="shared" si="152"/>
        <v>372174.3</v>
      </c>
      <c r="DW195" s="178">
        <f t="shared" si="152"/>
        <v>454068.43373493978</v>
      </c>
      <c r="DX195" s="179">
        <f t="shared" si="152"/>
        <v>239639.39999999997</v>
      </c>
      <c r="DY195" s="178">
        <f t="shared" si="152"/>
        <v>216946</v>
      </c>
      <c r="DZ195" s="179">
        <f t="shared" si="152"/>
        <v>227866.5</v>
      </c>
      <c r="EA195" s="178">
        <f t="shared" si="152"/>
        <v>289400.3731343284</v>
      </c>
      <c r="EB195" s="179">
        <f t="shared" si="152"/>
        <v>0</v>
      </c>
      <c r="EC195" s="178">
        <f t="shared" si="152"/>
        <v>0</v>
      </c>
      <c r="ED195" s="179">
        <f t="shared" si="152"/>
        <v>0</v>
      </c>
      <c r="EE195" s="178">
        <f t="shared" si="152"/>
        <v>0</v>
      </c>
      <c r="EF195" s="179">
        <f t="shared" si="152"/>
        <v>2013265.9850467285</v>
      </c>
      <c r="EG195" s="178">
        <f t="shared" si="114"/>
        <v>1942683.1904309122</v>
      </c>
    </row>
    <row r="196" spans="1:137" ht="15">
      <c r="A196" s="180" t="s">
        <v>283</v>
      </c>
      <c r="B196" s="181" t="s">
        <v>306</v>
      </c>
      <c r="C196" s="297"/>
      <c r="D196" s="183">
        <v>157438</v>
      </c>
      <c r="E196" s="183">
        <v>12</v>
      </c>
      <c r="F196" s="63"/>
      <c r="G196" s="185"/>
      <c r="H196" s="63">
        <v>5</v>
      </c>
      <c r="I196" s="185">
        <v>7</v>
      </c>
      <c r="J196" s="63"/>
      <c r="K196" s="185"/>
      <c r="L196" s="63"/>
      <c r="M196" s="185"/>
      <c r="N196" s="63"/>
      <c r="O196" s="63"/>
      <c r="P196" s="185"/>
      <c r="Q196" s="63">
        <v>12</v>
      </c>
      <c r="R196" s="185">
        <v>14</v>
      </c>
      <c r="S196" s="63">
        <v>3</v>
      </c>
      <c r="T196" s="185">
        <v>1</v>
      </c>
      <c r="U196" s="63">
        <v>11</v>
      </c>
      <c r="V196" s="185">
        <v>10</v>
      </c>
      <c r="W196" s="63"/>
      <c r="X196" s="63"/>
      <c r="Y196" s="185"/>
      <c r="Z196" s="63">
        <v>15</v>
      </c>
      <c r="AA196" s="185">
        <v>16</v>
      </c>
      <c r="AB196" s="63">
        <v>2</v>
      </c>
      <c r="AC196" s="185"/>
      <c r="AD196" s="63">
        <v>3</v>
      </c>
      <c r="AE196" s="185">
        <v>6</v>
      </c>
      <c r="AF196" s="63"/>
      <c r="AG196" s="63"/>
      <c r="AH196" s="185"/>
      <c r="AI196" s="63">
        <v>15</v>
      </c>
      <c r="AJ196" s="185">
        <v>16</v>
      </c>
      <c r="AK196" s="63">
        <v>5</v>
      </c>
      <c r="AL196" s="185">
        <v>3</v>
      </c>
      <c r="AM196" s="63">
        <v>13</v>
      </c>
      <c r="AN196" s="185">
        <v>12</v>
      </c>
      <c r="AO196" s="63"/>
      <c r="AP196" s="63"/>
      <c r="AQ196" s="185"/>
      <c r="AR196" s="63"/>
      <c r="AS196" s="185"/>
      <c r="AT196" s="63"/>
      <c r="AU196" s="185"/>
      <c r="AV196" s="63"/>
      <c r="AW196" s="185"/>
      <c r="AX196" s="63"/>
      <c r="AY196" s="63"/>
      <c r="AZ196" s="185"/>
      <c r="BA196" s="63"/>
      <c r="BB196" s="185"/>
      <c r="BC196" s="63"/>
      <c r="BD196" s="185"/>
      <c r="BE196" s="63"/>
      <c r="BF196" s="185"/>
      <c r="BG196" s="62"/>
      <c r="BH196" s="188">
        <v>424641</v>
      </c>
      <c r="BI196" s="63">
        <v>293915</v>
      </c>
      <c r="BJ196" s="185">
        <v>1382897</v>
      </c>
      <c r="BK196" s="63">
        <v>1459441</v>
      </c>
      <c r="BL196" s="185">
        <v>1154519</v>
      </c>
      <c r="BM196" s="63">
        <v>1042927</v>
      </c>
      <c r="BN196" s="185">
        <v>1476465</v>
      </c>
      <c r="BO196" s="63">
        <v>1576981</v>
      </c>
      <c r="BP196" s="185"/>
      <c r="BQ196" s="63"/>
      <c r="BR196" s="185"/>
      <c r="BS196" s="185"/>
      <c r="BT196" s="177">
        <f t="shared" si="138"/>
        <v>70</v>
      </c>
      <c r="BU196" s="178">
        <f t="shared" si="138"/>
        <v>45</v>
      </c>
      <c r="BV196" s="179">
        <f t="shared" si="139"/>
        <v>271</v>
      </c>
      <c r="BW196" s="178">
        <f t="shared" si="139"/>
        <v>259</v>
      </c>
      <c r="BX196" s="179">
        <f t="shared" si="140"/>
        <v>232</v>
      </c>
      <c r="BY196" s="178">
        <f t="shared" si="140"/>
        <v>188</v>
      </c>
      <c r="BZ196" s="179">
        <f t="shared" si="141"/>
        <v>337</v>
      </c>
      <c r="CA196" s="178">
        <f t="shared" si="141"/>
        <v>328</v>
      </c>
      <c r="CB196" s="179">
        <f t="shared" si="142"/>
        <v>0</v>
      </c>
      <c r="CC196" s="178">
        <f t="shared" si="142"/>
        <v>0</v>
      </c>
      <c r="CD196" s="179">
        <f t="shared" si="143"/>
        <v>0</v>
      </c>
      <c r="CE196" s="178">
        <f t="shared" si="143"/>
        <v>0</v>
      </c>
      <c r="CF196" s="177">
        <f t="shared" si="154"/>
        <v>6066.3</v>
      </c>
      <c r="CG196" s="178">
        <f t="shared" si="111"/>
        <v>6531.4444444444443</v>
      </c>
      <c r="CH196" s="179">
        <f t="shared" si="154"/>
        <v>5102.9409594095941</v>
      </c>
      <c r="CI196" s="178">
        <f t="shared" si="112"/>
        <v>5634.9073359073363</v>
      </c>
      <c r="CJ196" s="179">
        <f t="shared" si="154"/>
        <v>4976.375</v>
      </c>
      <c r="CK196" s="178">
        <f t="shared" si="113"/>
        <v>5547.4840425531911</v>
      </c>
      <c r="CL196" s="179">
        <f t="shared" si="154"/>
        <v>4381.2017804154302</v>
      </c>
      <c r="CM196" s="178">
        <f t="shared" si="154"/>
        <v>4807.8689024390242</v>
      </c>
      <c r="CN196" s="179">
        <f t="shared" si="154"/>
        <v>0</v>
      </c>
      <c r="CO196" s="178">
        <f t="shared" si="154"/>
        <v>0</v>
      </c>
      <c r="CP196" s="179">
        <f t="shared" si="154"/>
        <v>0</v>
      </c>
      <c r="CQ196" s="178">
        <f t="shared" si="154"/>
        <v>0</v>
      </c>
      <c r="CR196" s="177">
        <f t="shared" si="153"/>
        <v>54596.700000000004</v>
      </c>
      <c r="CS196" s="178">
        <f t="shared" si="153"/>
        <v>58783</v>
      </c>
      <c r="CT196" s="179">
        <f t="shared" si="153"/>
        <v>45926.468634686345</v>
      </c>
      <c r="CU196" s="178">
        <f t="shared" si="153"/>
        <v>50714.166023166028</v>
      </c>
      <c r="CV196" s="179">
        <f t="shared" si="153"/>
        <v>44787.375</v>
      </c>
      <c r="CW196" s="178">
        <f t="shared" si="153"/>
        <v>49927.356382978716</v>
      </c>
      <c r="CX196" s="179">
        <f t="shared" si="153"/>
        <v>39430.816023738873</v>
      </c>
      <c r="CY196" s="178">
        <f t="shared" si="153"/>
        <v>43270.820121951219</v>
      </c>
      <c r="CZ196" s="179">
        <f t="shared" si="153"/>
        <v>0</v>
      </c>
      <c r="DA196" s="178">
        <f t="shared" si="153"/>
        <v>0</v>
      </c>
      <c r="DB196" s="179">
        <f t="shared" si="153"/>
        <v>0</v>
      </c>
      <c r="DC196" s="178">
        <f t="shared" si="153"/>
        <v>0</v>
      </c>
      <c r="DD196" s="179">
        <f t="shared" si="144"/>
        <v>43976.660736506637</v>
      </c>
      <c r="DE196" s="178">
        <f t="shared" si="144"/>
        <v>48082.946527217631</v>
      </c>
      <c r="DF196" s="177">
        <f t="shared" si="145"/>
        <v>7</v>
      </c>
      <c r="DG196" s="178">
        <f t="shared" si="145"/>
        <v>5</v>
      </c>
      <c r="DH196" s="179">
        <f t="shared" si="146"/>
        <v>25</v>
      </c>
      <c r="DI196" s="178">
        <f t="shared" si="146"/>
        <v>26</v>
      </c>
      <c r="DJ196" s="179">
        <f t="shared" si="147"/>
        <v>22</v>
      </c>
      <c r="DK196" s="178">
        <f t="shared" si="147"/>
        <v>20</v>
      </c>
      <c r="DL196" s="179">
        <f t="shared" si="148"/>
        <v>31</v>
      </c>
      <c r="DM196" s="178">
        <f t="shared" si="148"/>
        <v>33</v>
      </c>
      <c r="DN196" s="179">
        <f t="shared" si="149"/>
        <v>0</v>
      </c>
      <c r="DO196" s="178">
        <f t="shared" si="149"/>
        <v>0</v>
      </c>
      <c r="DP196" s="179">
        <f t="shared" si="150"/>
        <v>0</v>
      </c>
      <c r="DQ196" s="178">
        <f t="shared" si="150"/>
        <v>0</v>
      </c>
      <c r="DR196" s="179">
        <f t="shared" si="151"/>
        <v>85</v>
      </c>
      <c r="DS196" s="178">
        <f t="shared" si="151"/>
        <v>84</v>
      </c>
      <c r="DT196" s="177">
        <f t="shared" si="152"/>
        <v>382176.9</v>
      </c>
      <c r="DU196" s="178">
        <f t="shared" si="152"/>
        <v>293915</v>
      </c>
      <c r="DV196" s="179">
        <f t="shared" si="152"/>
        <v>1148161.7158671587</v>
      </c>
      <c r="DW196" s="178">
        <f t="shared" si="152"/>
        <v>1318568.3166023167</v>
      </c>
      <c r="DX196" s="179">
        <f t="shared" si="152"/>
        <v>985322.25</v>
      </c>
      <c r="DY196" s="178">
        <f t="shared" si="152"/>
        <v>998547.12765957438</v>
      </c>
      <c r="DZ196" s="179">
        <f t="shared" si="152"/>
        <v>1222355.2967359051</v>
      </c>
      <c r="EA196" s="178">
        <f t="shared" si="152"/>
        <v>1427937.0640243902</v>
      </c>
      <c r="EB196" s="179">
        <f t="shared" si="152"/>
        <v>0</v>
      </c>
      <c r="EC196" s="178">
        <f t="shared" si="152"/>
        <v>0</v>
      </c>
      <c r="ED196" s="179">
        <f t="shared" si="152"/>
        <v>0</v>
      </c>
      <c r="EE196" s="178">
        <f t="shared" si="152"/>
        <v>0</v>
      </c>
      <c r="EF196" s="179">
        <f t="shared" si="152"/>
        <v>3738016.162603064</v>
      </c>
      <c r="EG196" s="178">
        <f t="shared" si="114"/>
        <v>4038967.508286281</v>
      </c>
    </row>
    <row r="197" spans="1:137" ht="15">
      <c r="A197" s="180" t="s">
        <v>283</v>
      </c>
      <c r="B197" s="181" t="s">
        <v>307</v>
      </c>
      <c r="C197" s="297"/>
      <c r="D197" s="183">
        <v>156338</v>
      </c>
      <c r="E197" s="183">
        <v>12</v>
      </c>
      <c r="F197" s="63"/>
      <c r="G197" s="185"/>
      <c r="H197" s="63">
        <v>8</v>
      </c>
      <c r="I197" s="185">
        <v>6</v>
      </c>
      <c r="J197" s="63"/>
      <c r="K197" s="185"/>
      <c r="L197" s="63">
        <v>5</v>
      </c>
      <c r="M197" s="185">
        <v>3</v>
      </c>
      <c r="N197" s="63"/>
      <c r="O197" s="63"/>
      <c r="P197" s="185"/>
      <c r="Q197" s="63">
        <v>15</v>
      </c>
      <c r="R197" s="185">
        <v>16</v>
      </c>
      <c r="S197" s="63"/>
      <c r="T197" s="185"/>
      <c r="U197" s="63">
        <v>7</v>
      </c>
      <c r="V197" s="185">
        <v>9</v>
      </c>
      <c r="W197" s="63"/>
      <c r="X197" s="63"/>
      <c r="Y197" s="185"/>
      <c r="Z197" s="63">
        <v>22</v>
      </c>
      <c r="AA197" s="185">
        <v>17</v>
      </c>
      <c r="AB197" s="63"/>
      <c r="AC197" s="185"/>
      <c r="AD197" s="63">
        <v>7</v>
      </c>
      <c r="AE197" s="185">
        <v>6</v>
      </c>
      <c r="AF197" s="63"/>
      <c r="AG197" s="63"/>
      <c r="AH197" s="185"/>
      <c r="AI197" s="63">
        <v>11</v>
      </c>
      <c r="AJ197" s="185">
        <v>24</v>
      </c>
      <c r="AK197" s="63"/>
      <c r="AL197" s="185"/>
      <c r="AM197" s="63">
        <v>3</v>
      </c>
      <c r="AN197" s="185">
        <v>4</v>
      </c>
      <c r="AO197" s="63"/>
      <c r="AP197" s="63"/>
      <c r="AQ197" s="185"/>
      <c r="AR197" s="63"/>
      <c r="AS197" s="185"/>
      <c r="AT197" s="63"/>
      <c r="AU197" s="185"/>
      <c r="AV197" s="63"/>
      <c r="AW197" s="185"/>
      <c r="AX197" s="63"/>
      <c r="AY197" s="63"/>
      <c r="AZ197" s="185"/>
      <c r="BA197" s="63"/>
      <c r="BB197" s="185"/>
      <c r="BC197" s="63"/>
      <c r="BD197" s="185"/>
      <c r="BE197" s="63"/>
      <c r="BF197" s="185"/>
      <c r="BG197" s="62"/>
      <c r="BH197" s="188">
        <v>541331</v>
      </c>
      <c r="BI197" s="63">
        <v>779635</v>
      </c>
      <c r="BJ197" s="185">
        <v>1296466</v>
      </c>
      <c r="BK197" s="63">
        <v>1118316</v>
      </c>
      <c r="BL197" s="185">
        <v>1007635</v>
      </c>
      <c r="BM197" s="63">
        <v>1251707</v>
      </c>
      <c r="BN197" s="185">
        <v>1060059</v>
      </c>
      <c r="BO197" s="63">
        <v>518772</v>
      </c>
      <c r="BP197" s="185"/>
      <c r="BQ197" s="63"/>
      <c r="BR197" s="185"/>
      <c r="BS197" s="185"/>
      <c r="BT197" s="177">
        <f t="shared" si="138"/>
        <v>96</v>
      </c>
      <c r="BU197" s="178">
        <f t="shared" si="138"/>
        <v>127</v>
      </c>
      <c r="BV197" s="179">
        <f t="shared" si="139"/>
        <v>268</v>
      </c>
      <c r="BW197" s="178">
        <f t="shared" si="139"/>
        <v>212</v>
      </c>
      <c r="BX197" s="179">
        <f t="shared" si="140"/>
        <v>242</v>
      </c>
      <c r="BY197" s="178">
        <f t="shared" si="140"/>
        <v>275</v>
      </c>
      <c r="BZ197" s="179">
        <f t="shared" si="141"/>
        <v>288</v>
      </c>
      <c r="CA197" s="178">
        <f t="shared" si="141"/>
        <v>132</v>
      </c>
      <c r="CB197" s="179">
        <f t="shared" si="142"/>
        <v>0</v>
      </c>
      <c r="CC197" s="178">
        <f t="shared" si="142"/>
        <v>0</v>
      </c>
      <c r="CD197" s="179">
        <f t="shared" si="143"/>
        <v>0</v>
      </c>
      <c r="CE197" s="178">
        <f t="shared" si="143"/>
        <v>0</v>
      </c>
      <c r="CF197" s="177">
        <f t="shared" si="154"/>
        <v>5638.864583333333</v>
      </c>
      <c r="CG197" s="178">
        <f t="shared" si="111"/>
        <v>6138.858267716535</v>
      </c>
      <c r="CH197" s="179">
        <f t="shared" si="154"/>
        <v>4837.559701492537</v>
      </c>
      <c r="CI197" s="178">
        <f t="shared" si="112"/>
        <v>5275.0754716981128</v>
      </c>
      <c r="CJ197" s="179">
        <f t="shared" si="154"/>
        <v>4163.7809917355371</v>
      </c>
      <c r="CK197" s="178">
        <f t="shared" si="113"/>
        <v>4551.6618181818185</v>
      </c>
      <c r="CL197" s="179">
        <f t="shared" si="154"/>
        <v>3680.7604166666665</v>
      </c>
      <c r="CM197" s="178">
        <f t="shared" si="154"/>
        <v>3930.090909090909</v>
      </c>
      <c r="CN197" s="179">
        <f t="shared" si="154"/>
        <v>0</v>
      </c>
      <c r="CO197" s="178">
        <f t="shared" si="154"/>
        <v>0</v>
      </c>
      <c r="CP197" s="179">
        <f t="shared" si="154"/>
        <v>0</v>
      </c>
      <c r="CQ197" s="178">
        <f t="shared" si="154"/>
        <v>0</v>
      </c>
      <c r="CR197" s="177">
        <f t="shared" si="153"/>
        <v>50749.78125</v>
      </c>
      <c r="CS197" s="178">
        <f t="shared" si="153"/>
        <v>55249.724409448812</v>
      </c>
      <c r="CT197" s="179">
        <f t="shared" si="153"/>
        <v>43538.037313432833</v>
      </c>
      <c r="CU197" s="178">
        <f t="shared" si="153"/>
        <v>47475.679245283012</v>
      </c>
      <c r="CV197" s="179">
        <f t="shared" si="153"/>
        <v>37474.02892561983</v>
      </c>
      <c r="CW197" s="178">
        <f t="shared" si="153"/>
        <v>40964.956363636367</v>
      </c>
      <c r="CX197" s="179">
        <f t="shared" si="153"/>
        <v>33126.84375</v>
      </c>
      <c r="CY197" s="178">
        <f t="shared" si="153"/>
        <v>35370.818181818184</v>
      </c>
      <c r="CZ197" s="179">
        <f t="shared" si="153"/>
        <v>0</v>
      </c>
      <c r="DA197" s="178">
        <f t="shared" si="153"/>
        <v>0</v>
      </c>
      <c r="DB197" s="179">
        <f t="shared" si="153"/>
        <v>0</v>
      </c>
      <c r="DC197" s="178">
        <f t="shared" si="153"/>
        <v>0</v>
      </c>
      <c r="DD197" s="179">
        <f t="shared" si="144"/>
        <v>39231.214757353846</v>
      </c>
      <c r="DE197" s="178">
        <f t="shared" si="144"/>
        <v>44178.032689871419</v>
      </c>
      <c r="DF197" s="177">
        <f t="shared" si="145"/>
        <v>9</v>
      </c>
      <c r="DG197" s="178">
        <f t="shared" si="145"/>
        <v>13</v>
      </c>
      <c r="DH197" s="179">
        <f t="shared" si="146"/>
        <v>25</v>
      </c>
      <c r="DI197" s="178">
        <f t="shared" si="146"/>
        <v>22</v>
      </c>
      <c r="DJ197" s="179">
        <f t="shared" si="147"/>
        <v>23</v>
      </c>
      <c r="DK197" s="178">
        <f t="shared" si="147"/>
        <v>29</v>
      </c>
      <c r="DL197" s="179">
        <f t="shared" si="148"/>
        <v>28</v>
      </c>
      <c r="DM197" s="178">
        <f t="shared" si="148"/>
        <v>14</v>
      </c>
      <c r="DN197" s="179">
        <f t="shared" si="149"/>
        <v>0</v>
      </c>
      <c r="DO197" s="178">
        <f t="shared" si="149"/>
        <v>0</v>
      </c>
      <c r="DP197" s="179">
        <f t="shared" si="150"/>
        <v>0</v>
      </c>
      <c r="DQ197" s="178">
        <f t="shared" si="150"/>
        <v>0</v>
      </c>
      <c r="DR197" s="179">
        <f t="shared" si="151"/>
        <v>85</v>
      </c>
      <c r="DS197" s="178">
        <f t="shared" si="151"/>
        <v>78</v>
      </c>
      <c r="DT197" s="177">
        <f t="shared" si="152"/>
        <v>456748.03125</v>
      </c>
      <c r="DU197" s="178">
        <f t="shared" si="152"/>
        <v>718246.4173228346</v>
      </c>
      <c r="DV197" s="179">
        <f t="shared" si="152"/>
        <v>1088450.9328358208</v>
      </c>
      <c r="DW197" s="178">
        <f t="shared" si="152"/>
        <v>1044464.9433962263</v>
      </c>
      <c r="DX197" s="179">
        <f t="shared" si="152"/>
        <v>861902.66528925614</v>
      </c>
      <c r="DY197" s="178">
        <f t="shared" si="152"/>
        <v>1187983.7345454546</v>
      </c>
      <c r="DZ197" s="179">
        <f t="shared" si="152"/>
        <v>927551.625</v>
      </c>
      <c r="EA197" s="178">
        <f t="shared" si="152"/>
        <v>495191.45454545459</v>
      </c>
      <c r="EB197" s="179">
        <f t="shared" si="152"/>
        <v>0</v>
      </c>
      <c r="EC197" s="178">
        <f t="shared" si="152"/>
        <v>0</v>
      </c>
      <c r="ED197" s="179">
        <f t="shared" si="152"/>
        <v>0</v>
      </c>
      <c r="EE197" s="178">
        <f t="shared" si="152"/>
        <v>0</v>
      </c>
      <c r="EF197" s="179">
        <f t="shared" si="152"/>
        <v>3334653.2543750769</v>
      </c>
      <c r="EG197" s="178">
        <f t="shared" si="114"/>
        <v>3445886.5498099709</v>
      </c>
    </row>
    <row r="198" spans="1:137">
      <c r="A198" s="29" t="s">
        <v>308</v>
      </c>
      <c r="B198" s="28" t="s">
        <v>309</v>
      </c>
      <c r="C198" s="27"/>
      <c r="D198" s="26">
        <v>159391</v>
      </c>
      <c r="E198" s="26">
        <v>1</v>
      </c>
      <c r="F198" s="25">
        <v>1</v>
      </c>
      <c r="G198" s="185">
        <v>374</v>
      </c>
      <c r="H198" s="25">
        <v>372</v>
      </c>
      <c r="I198" s="24">
        <v>0</v>
      </c>
      <c r="J198" s="25"/>
      <c r="K198" s="185">
        <v>0</v>
      </c>
      <c r="L198" s="25"/>
      <c r="M198" s="185">
        <v>51</v>
      </c>
      <c r="N198" s="25">
        <v>52</v>
      </c>
      <c r="O198" s="25"/>
      <c r="P198" s="185">
        <v>278</v>
      </c>
      <c r="Q198" s="25">
        <v>276</v>
      </c>
      <c r="R198" s="24">
        <v>0</v>
      </c>
      <c r="S198" s="25"/>
      <c r="T198" s="185">
        <v>0</v>
      </c>
      <c r="U198" s="25"/>
      <c r="V198" s="185">
        <v>25</v>
      </c>
      <c r="W198" s="25">
        <v>25</v>
      </c>
      <c r="X198" s="25"/>
      <c r="Y198" s="185">
        <v>253</v>
      </c>
      <c r="Z198" s="23">
        <v>273</v>
      </c>
      <c r="AA198" s="24">
        <v>0</v>
      </c>
      <c r="AB198" s="25"/>
      <c r="AC198" s="185">
        <v>0</v>
      </c>
      <c r="AD198" s="25"/>
      <c r="AE198" s="185">
        <v>28</v>
      </c>
      <c r="AF198" s="23">
        <v>34</v>
      </c>
      <c r="AG198" s="25">
        <v>2</v>
      </c>
      <c r="AH198" s="185">
        <v>228</v>
      </c>
      <c r="AI198" s="25">
        <v>231</v>
      </c>
      <c r="AJ198" s="185">
        <v>0</v>
      </c>
      <c r="AK198" s="25"/>
      <c r="AL198" s="185">
        <v>0</v>
      </c>
      <c r="AM198" s="25"/>
      <c r="AN198" s="185">
        <v>19</v>
      </c>
      <c r="AO198" s="23">
        <v>17</v>
      </c>
      <c r="AP198" s="25"/>
      <c r="AQ198" s="185">
        <v>17</v>
      </c>
      <c r="AR198" s="23">
        <v>21</v>
      </c>
      <c r="AS198" s="185">
        <v>0</v>
      </c>
      <c r="AT198" s="25"/>
      <c r="AU198" s="185">
        <v>0</v>
      </c>
      <c r="AV198" s="25"/>
      <c r="AW198" s="185">
        <v>6</v>
      </c>
      <c r="AX198" s="23">
        <v>3</v>
      </c>
      <c r="AY198" s="88"/>
      <c r="AZ198" s="185">
        <v>0</v>
      </c>
      <c r="BA198" s="88"/>
      <c r="BB198" s="185">
        <v>0</v>
      </c>
      <c r="BC198" s="88"/>
      <c r="BD198" s="22">
        <v>0</v>
      </c>
      <c r="BE198" s="21"/>
      <c r="BF198" s="20">
        <v>0</v>
      </c>
      <c r="BG198" s="21"/>
      <c r="BH198" s="188">
        <v>51024496</v>
      </c>
      <c r="BI198" s="25">
        <v>51515622</v>
      </c>
      <c r="BJ198" s="185">
        <v>25673639</v>
      </c>
      <c r="BK198" s="25">
        <v>25930724</v>
      </c>
      <c r="BL198" s="185">
        <v>21952802</v>
      </c>
      <c r="BM198" s="23">
        <v>24169124</v>
      </c>
      <c r="BN198" s="185">
        <v>12037554</v>
      </c>
      <c r="BO198" s="25">
        <v>12073801</v>
      </c>
      <c r="BP198" s="185">
        <v>1709743</v>
      </c>
      <c r="BQ198" s="23">
        <v>1890116</v>
      </c>
      <c r="BR198" s="20">
        <v>0</v>
      </c>
      <c r="BS198" s="19"/>
      <c r="BT198" s="177">
        <f t="shared" ref="BT198:BU226" si="155">((G198*9)+(I198*10)+(K198*11)+(M198*12))</f>
        <v>3978</v>
      </c>
      <c r="BU198" s="178">
        <f t="shared" si="155"/>
        <v>3972</v>
      </c>
      <c r="BV198" s="179">
        <f t="shared" ref="BV198:BW226" si="156">((P198*9)+(R198*10)+(T198*11)+(V198*12))</f>
        <v>2802</v>
      </c>
      <c r="BW198" s="178">
        <f t="shared" si="156"/>
        <v>2784</v>
      </c>
      <c r="BX198" s="179">
        <f t="shared" ref="BX198:BY226" si="157">((Y198*9)+(AA198*10)+(AC198*11)+(AE198*12))</f>
        <v>2613</v>
      </c>
      <c r="BY198" s="178">
        <f t="shared" si="157"/>
        <v>2865</v>
      </c>
      <c r="BZ198" s="179">
        <f t="shared" ref="BZ198:CA226" si="158">((AH198*9)+(AJ198*10)+(AL198*11)+(AN198*12))</f>
        <v>2280</v>
      </c>
      <c r="CA198" s="178">
        <f t="shared" si="158"/>
        <v>2283</v>
      </c>
      <c r="CB198" s="179">
        <f t="shared" ref="CB198:CC226" si="159">((AQ198*9)+(AS198*10)+(AU198*11)+(AW198*12))</f>
        <v>225</v>
      </c>
      <c r="CC198" s="178">
        <f t="shared" si="159"/>
        <v>225</v>
      </c>
      <c r="CD198" s="179">
        <f t="shared" ref="CD198:CE226" si="160">((AZ198*9)+(BB198*10)+(BD198*11)+(BF198*12))</f>
        <v>0</v>
      </c>
      <c r="CE198" s="178">
        <f t="shared" si="160"/>
        <v>0</v>
      </c>
      <c r="CF198" s="177">
        <f t="shared" si="154"/>
        <v>12826.670688788336</v>
      </c>
      <c r="CG198" s="178">
        <f t="shared" si="111"/>
        <v>12969.69335347432</v>
      </c>
      <c r="CH198" s="179">
        <f t="shared" si="154"/>
        <v>9162.6120628122771</v>
      </c>
      <c r="CI198" s="178">
        <f t="shared" si="112"/>
        <v>9314.1968390804595</v>
      </c>
      <c r="CJ198" s="179">
        <f t="shared" si="154"/>
        <v>8401.3784921546121</v>
      </c>
      <c r="CK198" s="178">
        <f t="shared" si="113"/>
        <v>8435.9944153577653</v>
      </c>
      <c r="CL198" s="179">
        <f t="shared" si="154"/>
        <v>5279.628947368421</v>
      </c>
      <c r="CM198" s="178">
        <f t="shared" si="154"/>
        <v>5288.5681121331581</v>
      </c>
      <c r="CN198" s="179">
        <f t="shared" si="154"/>
        <v>7598.8577777777782</v>
      </c>
      <c r="CO198" s="178">
        <f t="shared" si="154"/>
        <v>8400.5155555555557</v>
      </c>
      <c r="CP198" s="179">
        <f t="shared" si="154"/>
        <v>0</v>
      </c>
      <c r="CQ198" s="178">
        <f t="shared" si="154"/>
        <v>0</v>
      </c>
      <c r="CR198" s="177">
        <f t="shared" si="153"/>
        <v>115440.03619909502</v>
      </c>
      <c r="CS198" s="178">
        <f t="shared" si="153"/>
        <v>116727.24018126888</v>
      </c>
      <c r="CT198" s="179">
        <f t="shared" si="153"/>
        <v>82463.508565310491</v>
      </c>
      <c r="CU198" s="178">
        <f t="shared" si="153"/>
        <v>83827.77155172413</v>
      </c>
      <c r="CV198" s="179">
        <f t="shared" si="153"/>
        <v>75612.406429391514</v>
      </c>
      <c r="CW198" s="178">
        <f t="shared" si="153"/>
        <v>75923.94973821989</v>
      </c>
      <c r="CX198" s="179">
        <f t="shared" si="153"/>
        <v>47516.660526315791</v>
      </c>
      <c r="CY198" s="178">
        <f t="shared" si="153"/>
        <v>47597.113009198423</v>
      </c>
      <c r="CZ198" s="179">
        <f t="shared" si="153"/>
        <v>68389.72</v>
      </c>
      <c r="DA198" s="178">
        <f t="shared" si="153"/>
        <v>75604.639999999999</v>
      </c>
      <c r="DB198" s="179">
        <f t="shared" si="153"/>
        <v>0</v>
      </c>
      <c r="DC198" s="178">
        <f t="shared" si="153"/>
        <v>0</v>
      </c>
      <c r="DD198" s="179">
        <f t="shared" ref="DD198:DE226" si="161">IF(DR198&gt;0,((CR198*DF198)+(CT198*DH198)+(CV198*DJ198)+(CX198*DL198)+(CZ198*DN198)+(DB198*DP198))/DR198,)</f>
        <v>84914.091787774421</v>
      </c>
      <c r="DE198" s="178">
        <f t="shared" si="161"/>
        <v>85622.513059694538</v>
      </c>
      <c r="DF198" s="177">
        <f t="shared" ref="DF198:DG226" si="162">+G198+I198+K198+M198</f>
        <v>425</v>
      </c>
      <c r="DG198" s="178">
        <f t="shared" si="162"/>
        <v>424</v>
      </c>
      <c r="DH198" s="179">
        <f t="shared" ref="DH198:DI226" si="163">+P198+R198+T198+V198</f>
        <v>303</v>
      </c>
      <c r="DI198" s="178">
        <f t="shared" si="163"/>
        <v>301</v>
      </c>
      <c r="DJ198" s="179">
        <f t="shared" ref="DJ198:DK226" si="164">+Y198+AA198+AC198+AE198</f>
        <v>281</v>
      </c>
      <c r="DK198" s="178">
        <f t="shared" si="164"/>
        <v>307</v>
      </c>
      <c r="DL198" s="179">
        <f t="shared" ref="DL198:DM226" si="165">+AH198+AJ198+AL198+AN198</f>
        <v>247</v>
      </c>
      <c r="DM198" s="178">
        <f t="shared" si="165"/>
        <v>248</v>
      </c>
      <c r="DN198" s="179">
        <f t="shared" ref="DN198:DO226" si="166">+AQ198+AS198+AU198+AW198</f>
        <v>23</v>
      </c>
      <c r="DO198" s="178">
        <f t="shared" si="166"/>
        <v>24</v>
      </c>
      <c r="DP198" s="179">
        <f t="shared" ref="DP198:DQ226" si="167">+AZ198+BB198+BD198+BF198</f>
        <v>0</v>
      </c>
      <c r="DQ198" s="178">
        <f t="shared" si="167"/>
        <v>0</v>
      </c>
      <c r="DR198" s="179">
        <f t="shared" ref="DR198:DS226" si="168">+DF198+DH198+DJ198+DL198+DN198+DP198</f>
        <v>1279</v>
      </c>
      <c r="DS198" s="178">
        <f t="shared" si="168"/>
        <v>1304</v>
      </c>
      <c r="DT198" s="177">
        <f t="shared" ref="DT198:EF216" si="169">+DF198*CR198</f>
        <v>49062015.384615384</v>
      </c>
      <c r="DU198" s="178">
        <f t="shared" si="169"/>
        <v>49492349.836858004</v>
      </c>
      <c r="DV198" s="179">
        <f t="shared" si="169"/>
        <v>24986443.095289078</v>
      </c>
      <c r="DW198" s="178">
        <f t="shared" si="169"/>
        <v>25232159.237068962</v>
      </c>
      <c r="DX198" s="179">
        <f t="shared" si="169"/>
        <v>21247086.206659015</v>
      </c>
      <c r="DY198" s="178">
        <f t="shared" si="169"/>
        <v>23308652.569633506</v>
      </c>
      <c r="DZ198" s="179">
        <f t="shared" si="169"/>
        <v>11736615.15</v>
      </c>
      <c r="EA198" s="178">
        <f t="shared" si="169"/>
        <v>11804084.02628121</v>
      </c>
      <c r="EB198" s="179">
        <f t="shared" si="169"/>
        <v>1572963.56</v>
      </c>
      <c r="EC198" s="178">
        <f t="shared" si="169"/>
        <v>1814511.3599999999</v>
      </c>
      <c r="ED198" s="179">
        <f t="shared" si="169"/>
        <v>0</v>
      </c>
      <c r="EE198" s="178">
        <f t="shared" si="169"/>
        <v>0</v>
      </c>
      <c r="EF198" s="179">
        <f t="shared" si="169"/>
        <v>108605123.39656349</v>
      </c>
      <c r="EG198" s="178">
        <f t="shared" si="114"/>
        <v>111651757.02984168</v>
      </c>
    </row>
    <row r="199" spans="1:137">
      <c r="A199" s="29" t="s">
        <v>308</v>
      </c>
      <c r="B199" s="28" t="s">
        <v>310</v>
      </c>
      <c r="C199" s="27"/>
      <c r="D199" s="26">
        <v>159647</v>
      </c>
      <c r="E199" s="26">
        <v>2</v>
      </c>
      <c r="F199" s="25"/>
      <c r="G199" s="185">
        <v>38</v>
      </c>
      <c r="H199" s="23">
        <v>43</v>
      </c>
      <c r="I199" s="24">
        <v>1</v>
      </c>
      <c r="J199" s="18">
        <v>2</v>
      </c>
      <c r="K199" s="185">
        <v>0</v>
      </c>
      <c r="L199" s="25">
        <v>0</v>
      </c>
      <c r="M199" s="185">
        <v>24</v>
      </c>
      <c r="N199" s="23">
        <v>19</v>
      </c>
      <c r="O199" s="25"/>
      <c r="P199" s="185">
        <v>112</v>
      </c>
      <c r="Q199" s="23">
        <v>105</v>
      </c>
      <c r="R199" s="24">
        <v>0</v>
      </c>
      <c r="S199" s="25">
        <v>0</v>
      </c>
      <c r="T199" s="185">
        <v>0</v>
      </c>
      <c r="U199" s="18">
        <v>1</v>
      </c>
      <c r="V199" s="185">
        <v>14</v>
      </c>
      <c r="W199" s="23">
        <v>15</v>
      </c>
      <c r="X199" s="25"/>
      <c r="Y199" s="185">
        <v>93</v>
      </c>
      <c r="Z199" s="25">
        <v>94</v>
      </c>
      <c r="AA199" s="24">
        <v>1</v>
      </c>
      <c r="AB199" s="18">
        <v>0</v>
      </c>
      <c r="AC199" s="185">
        <v>0</v>
      </c>
      <c r="AD199" s="18">
        <v>1</v>
      </c>
      <c r="AE199" s="185">
        <v>4</v>
      </c>
      <c r="AF199" s="23">
        <v>5</v>
      </c>
      <c r="AG199" s="25"/>
      <c r="AH199" s="185">
        <v>46</v>
      </c>
      <c r="AI199" s="23">
        <v>54</v>
      </c>
      <c r="AJ199" s="185">
        <v>0</v>
      </c>
      <c r="AK199" s="25">
        <v>0</v>
      </c>
      <c r="AL199" s="185">
        <v>0</v>
      </c>
      <c r="AM199" s="25">
        <v>0</v>
      </c>
      <c r="AN199" s="185">
        <v>8</v>
      </c>
      <c r="AO199" s="25">
        <v>8</v>
      </c>
      <c r="AP199" s="25"/>
      <c r="AQ199" s="185">
        <v>24</v>
      </c>
      <c r="AR199" s="23">
        <v>27</v>
      </c>
      <c r="AS199" s="185">
        <v>0</v>
      </c>
      <c r="AT199" s="18">
        <v>2</v>
      </c>
      <c r="AU199" s="185">
        <v>0</v>
      </c>
      <c r="AV199" s="25">
        <v>0</v>
      </c>
      <c r="AW199" s="185">
        <v>4</v>
      </c>
      <c r="AX199" s="18">
        <v>7</v>
      </c>
      <c r="AY199" s="88"/>
      <c r="AZ199" s="185">
        <v>0</v>
      </c>
      <c r="BA199" s="88"/>
      <c r="BB199" s="185">
        <v>0</v>
      </c>
      <c r="BC199" s="88"/>
      <c r="BD199" s="22">
        <v>0</v>
      </c>
      <c r="BE199" s="21"/>
      <c r="BF199" s="20">
        <v>0</v>
      </c>
      <c r="BG199" s="21"/>
      <c r="BH199" s="188">
        <v>5946381</v>
      </c>
      <c r="BI199" s="25">
        <v>6004389</v>
      </c>
      <c r="BJ199" s="185">
        <v>9200336</v>
      </c>
      <c r="BK199" s="25">
        <v>8747440</v>
      </c>
      <c r="BL199" s="185">
        <v>6559349</v>
      </c>
      <c r="BM199" s="25">
        <v>6826711</v>
      </c>
      <c r="BN199" s="185">
        <v>2341693</v>
      </c>
      <c r="BO199" s="23">
        <v>2595155</v>
      </c>
      <c r="BP199" s="185">
        <v>1809408</v>
      </c>
      <c r="BQ199" s="23">
        <v>2133375</v>
      </c>
      <c r="BR199" s="20">
        <v>0</v>
      </c>
      <c r="BS199" s="19"/>
      <c r="BT199" s="177">
        <f t="shared" si="155"/>
        <v>640</v>
      </c>
      <c r="BU199" s="178">
        <f t="shared" si="155"/>
        <v>635</v>
      </c>
      <c r="BV199" s="179">
        <f t="shared" si="156"/>
        <v>1176</v>
      </c>
      <c r="BW199" s="178">
        <f t="shared" si="156"/>
        <v>1136</v>
      </c>
      <c r="BX199" s="179">
        <f t="shared" si="157"/>
        <v>895</v>
      </c>
      <c r="BY199" s="178">
        <f t="shared" si="157"/>
        <v>917</v>
      </c>
      <c r="BZ199" s="179">
        <f t="shared" si="158"/>
        <v>510</v>
      </c>
      <c r="CA199" s="178">
        <f t="shared" si="158"/>
        <v>582</v>
      </c>
      <c r="CB199" s="179">
        <f t="shared" si="159"/>
        <v>264</v>
      </c>
      <c r="CC199" s="178">
        <f t="shared" si="159"/>
        <v>347</v>
      </c>
      <c r="CD199" s="179">
        <f t="shared" si="160"/>
        <v>0</v>
      </c>
      <c r="CE199" s="178">
        <f t="shared" si="160"/>
        <v>0</v>
      </c>
      <c r="CF199" s="177">
        <f t="shared" si="154"/>
        <v>9291.2203124999996</v>
      </c>
      <c r="CG199" s="178">
        <f t="shared" si="111"/>
        <v>9455.7307086614164</v>
      </c>
      <c r="CH199" s="179">
        <f t="shared" si="154"/>
        <v>7823.4149659863942</v>
      </c>
      <c r="CI199" s="178">
        <f t="shared" si="112"/>
        <v>7700.211267605634</v>
      </c>
      <c r="CJ199" s="179">
        <f t="shared" si="154"/>
        <v>7328.8815642458103</v>
      </c>
      <c r="CK199" s="178">
        <f t="shared" si="113"/>
        <v>7444.6139585605233</v>
      </c>
      <c r="CL199" s="179">
        <f t="shared" si="154"/>
        <v>4591.5549019607843</v>
      </c>
      <c r="CM199" s="178">
        <f t="shared" si="154"/>
        <v>4459.0292096219928</v>
      </c>
      <c r="CN199" s="179">
        <f t="shared" si="154"/>
        <v>6853.818181818182</v>
      </c>
      <c r="CO199" s="178">
        <f t="shared" si="154"/>
        <v>6148.0547550432275</v>
      </c>
      <c r="CP199" s="179">
        <f t="shared" si="154"/>
        <v>0</v>
      </c>
      <c r="CQ199" s="178">
        <f t="shared" si="154"/>
        <v>0</v>
      </c>
      <c r="CR199" s="177">
        <f t="shared" si="153"/>
        <v>83620.982812499991</v>
      </c>
      <c r="CS199" s="178">
        <f t="shared" si="153"/>
        <v>85101.576377952748</v>
      </c>
      <c r="CT199" s="179">
        <f t="shared" si="153"/>
        <v>70410.734693877544</v>
      </c>
      <c r="CU199" s="178">
        <f t="shared" si="153"/>
        <v>69301.901408450707</v>
      </c>
      <c r="CV199" s="179">
        <f t="shared" si="153"/>
        <v>65959.934078212289</v>
      </c>
      <c r="CW199" s="178">
        <f t="shared" si="153"/>
        <v>67001.525627044713</v>
      </c>
      <c r="CX199" s="179">
        <f t="shared" si="153"/>
        <v>41323.99411764706</v>
      </c>
      <c r="CY199" s="178">
        <f t="shared" si="153"/>
        <v>40131.262886597935</v>
      </c>
      <c r="CZ199" s="179">
        <f t="shared" si="153"/>
        <v>61684.36363636364</v>
      </c>
      <c r="DA199" s="178">
        <f t="shared" si="153"/>
        <v>55332.492795389044</v>
      </c>
      <c r="DB199" s="179">
        <f t="shared" si="153"/>
        <v>0</v>
      </c>
      <c r="DC199" s="178">
        <f t="shared" si="153"/>
        <v>0</v>
      </c>
      <c r="DD199" s="179">
        <f t="shared" si="161"/>
        <v>66565.327621821139</v>
      </c>
      <c r="DE199" s="178">
        <f t="shared" si="161"/>
        <v>65306.24428438396</v>
      </c>
      <c r="DF199" s="177">
        <f t="shared" si="162"/>
        <v>63</v>
      </c>
      <c r="DG199" s="178">
        <f t="shared" si="162"/>
        <v>64</v>
      </c>
      <c r="DH199" s="179">
        <f t="shared" si="163"/>
        <v>126</v>
      </c>
      <c r="DI199" s="178">
        <f t="shared" si="163"/>
        <v>121</v>
      </c>
      <c r="DJ199" s="179">
        <f t="shared" si="164"/>
        <v>98</v>
      </c>
      <c r="DK199" s="178">
        <f t="shared" si="164"/>
        <v>100</v>
      </c>
      <c r="DL199" s="179">
        <f t="shared" si="165"/>
        <v>54</v>
      </c>
      <c r="DM199" s="178">
        <f t="shared" si="165"/>
        <v>62</v>
      </c>
      <c r="DN199" s="179">
        <f t="shared" si="166"/>
        <v>28</v>
      </c>
      <c r="DO199" s="178">
        <f t="shared" si="166"/>
        <v>36</v>
      </c>
      <c r="DP199" s="179">
        <f t="shared" si="167"/>
        <v>0</v>
      </c>
      <c r="DQ199" s="178">
        <f t="shared" si="167"/>
        <v>0</v>
      </c>
      <c r="DR199" s="179">
        <f t="shared" si="168"/>
        <v>369</v>
      </c>
      <c r="DS199" s="178">
        <f t="shared" si="168"/>
        <v>383</v>
      </c>
      <c r="DT199" s="177">
        <f t="shared" si="169"/>
        <v>5268121.9171874998</v>
      </c>
      <c r="DU199" s="178">
        <f t="shared" si="169"/>
        <v>5446500.8881889759</v>
      </c>
      <c r="DV199" s="179">
        <f t="shared" si="169"/>
        <v>8871752.5714285709</v>
      </c>
      <c r="DW199" s="178">
        <f t="shared" si="169"/>
        <v>8385530.0704225358</v>
      </c>
      <c r="DX199" s="179">
        <f t="shared" si="169"/>
        <v>6464073.539664804</v>
      </c>
      <c r="DY199" s="178">
        <f t="shared" si="169"/>
        <v>6700152.5627044709</v>
      </c>
      <c r="DZ199" s="179">
        <f t="shared" si="169"/>
        <v>2231495.6823529415</v>
      </c>
      <c r="EA199" s="178">
        <f t="shared" si="169"/>
        <v>2488138.2989690718</v>
      </c>
      <c r="EB199" s="179">
        <f t="shared" si="169"/>
        <v>1727162.1818181819</v>
      </c>
      <c r="EC199" s="178">
        <f t="shared" si="169"/>
        <v>1991969.7406340055</v>
      </c>
      <c r="ED199" s="179">
        <f t="shared" si="169"/>
        <v>0</v>
      </c>
      <c r="EE199" s="178">
        <f t="shared" si="169"/>
        <v>0</v>
      </c>
      <c r="EF199" s="179">
        <f t="shared" si="169"/>
        <v>24562605.892452002</v>
      </c>
      <c r="EG199" s="178">
        <f t="shared" si="114"/>
        <v>25012291.560919058</v>
      </c>
    </row>
    <row r="200" spans="1:137">
      <c r="A200" s="29" t="s">
        <v>308</v>
      </c>
      <c r="B200" s="28" t="s">
        <v>311</v>
      </c>
      <c r="C200" s="27"/>
      <c r="D200" s="26">
        <v>160658</v>
      </c>
      <c r="E200" s="26">
        <v>2</v>
      </c>
      <c r="F200" s="25">
        <v>0</v>
      </c>
      <c r="G200" s="185">
        <v>133</v>
      </c>
      <c r="H200" s="23">
        <v>144</v>
      </c>
      <c r="I200" s="24">
        <v>0</v>
      </c>
      <c r="J200" s="25">
        <v>0</v>
      </c>
      <c r="K200" s="185">
        <v>0</v>
      </c>
      <c r="L200" s="25">
        <v>0</v>
      </c>
      <c r="M200" s="185">
        <v>1</v>
      </c>
      <c r="N200" s="25">
        <v>1</v>
      </c>
      <c r="O200" s="25">
        <v>0</v>
      </c>
      <c r="P200" s="185">
        <v>138</v>
      </c>
      <c r="Q200" s="23">
        <v>148</v>
      </c>
      <c r="R200" s="24">
        <v>0</v>
      </c>
      <c r="S200" s="25">
        <v>0</v>
      </c>
      <c r="T200" s="185">
        <v>0</v>
      </c>
      <c r="U200" s="25">
        <v>0</v>
      </c>
      <c r="V200" s="185">
        <v>2</v>
      </c>
      <c r="W200" s="25">
        <v>2</v>
      </c>
      <c r="X200" s="25">
        <v>0</v>
      </c>
      <c r="Y200" s="185">
        <v>132</v>
      </c>
      <c r="Z200" s="25">
        <v>135</v>
      </c>
      <c r="AA200" s="24">
        <v>0</v>
      </c>
      <c r="AB200" s="25">
        <v>0</v>
      </c>
      <c r="AC200" s="185">
        <v>0</v>
      </c>
      <c r="AD200" s="25">
        <v>0</v>
      </c>
      <c r="AE200" s="185">
        <v>1</v>
      </c>
      <c r="AF200" s="25">
        <v>1</v>
      </c>
      <c r="AG200" s="25">
        <v>0</v>
      </c>
      <c r="AH200" s="185">
        <v>173</v>
      </c>
      <c r="AI200" s="23">
        <v>156</v>
      </c>
      <c r="AJ200" s="185">
        <v>0</v>
      </c>
      <c r="AK200" s="25">
        <v>0</v>
      </c>
      <c r="AL200" s="185">
        <v>0</v>
      </c>
      <c r="AM200" s="25">
        <v>0</v>
      </c>
      <c r="AN200" s="185">
        <v>19</v>
      </c>
      <c r="AO200" s="23">
        <v>23</v>
      </c>
      <c r="AP200" s="25">
        <v>0</v>
      </c>
      <c r="AQ200" s="185">
        <v>2</v>
      </c>
      <c r="AR200" s="18">
        <v>0</v>
      </c>
      <c r="AS200" s="185">
        <v>0</v>
      </c>
      <c r="AT200" s="25">
        <v>0</v>
      </c>
      <c r="AU200" s="185">
        <v>0</v>
      </c>
      <c r="AV200" s="25">
        <v>0</v>
      </c>
      <c r="AW200" s="185">
        <v>0</v>
      </c>
      <c r="AX200" s="25">
        <v>0</v>
      </c>
      <c r="AY200" s="88"/>
      <c r="AZ200" s="185">
        <v>0</v>
      </c>
      <c r="BA200" s="88"/>
      <c r="BB200" s="185">
        <v>0</v>
      </c>
      <c r="BC200" s="88"/>
      <c r="BD200" s="22">
        <v>0</v>
      </c>
      <c r="BE200" s="21"/>
      <c r="BF200" s="20">
        <v>0</v>
      </c>
      <c r="BG200" s="21"/>
      <c r="BH200" s="188">
        <v>14717991</v>
      </c>
      <c r="BI200" s="25">
        <v>15261014</v>
      </c>
      <c r="BJ200" s="185">
        <v>11448764</v>
      </c>
      <c r="BK200" s="23">
        <v>12152968</v>
      </c>
      <c r="BL200" s="185">
        <v>8479376</v>
      </c>
      <c r="BM200" s="23">
        <v>9086487</v>
      </c>
      <c r="BN200" s="185">
        <v>9653585</v>
      </c>
      <c r="BO200" s="25">
        <v>9573316</v>
      </c>
      <c r="BP200" s="185">
        <v>100321</v>
      </c>
      <c r="BQ200" s="18">
        <v>0</v>
      </c>
      <c r="BR200" s="20">
        <v>0</v>
      </c>
      <c r="BS200" s="19"/>
      <c r="BT200" s="177">
        <f t="shared" si="155"/>
        <v>1209</v>
      </c>
      <c r="BU200" s="178">
        <f t="shared" si="155"/>
        <v>1308</v>
      </c>
      <c r="BV200" s="179">
        <f t="shared" si="156"/>
        <v>1266</v>
      </c>
      <c r="BW200" s="178">
        <f t="shared" si="156"/>
        <v>1356</v>
      </c>
      <c r="BX200" s="179">
        <f t="shared" si="157"/>
        <v>1200</v>
      </c>
      <c r="BY200" s="178">
        <f t="shared" si="157"/>
        <v>1227</v>
      </c>
      <c r="BZ200" s="179">
        <f t="shared" si="158"/>
        <v>1785</v>
      </c>
      <c r="CA200" s="178">
        <f t="shared" si="158"/>
        <v>1680</v>
      </c>
      <c r="CB200" s="179">
        <f t="shared" si="159"/>
        <v>18</v>
      </c>
      <c r="CC200" s="178">
        <f t="shared" si="159"/>
        <v>0</v>
      </c>
      <c r="CD200" s="179">
        <f t="shared" si="160"/>
        <v>0</v>
      </c>
      <c r="CE200" s="178">
        <f t="shared" si="160"/>
        <v>0</v>
      </c>
      <c r="CF200" s="177">
        <f t="shared" si="154"/>
        <v>12173.689826302729</v>
      </c>
      <c r="CG200" s="178">
        <f t="shared" si="111"/>
        <v>11667.441896024466</v>
      </c>
      <c r="CH200" s="179">
        <f t="shared" si="154"/>
        <v>9043.2575039494477</v>
      </c>
      <c r="CI200" s="178">
        <f t="shared" si="112"/>
        <v>8962.3657817109142</v>
      </c>
      <c r="CJ200" s="179">
        <f t="shared" si="154"/>
        <v>7066.1466666666665</v>
      </c>
      <c r="CK200" s="178">
        <f t="shared" si="113"/>
        <v>7405.4498777506114</v>
      </c>
      <c r="CL200" s="179">
        <f t="shared" si="154"/>
        <v>5408.1708683473389</v>
      </c>
      <c r="CM200" s="178">
        <f t="shared" si="154"/>
        <v>5698.4023809523806</v>
      </c>
      <c r="CN200" s="179">
        <f t="shared" si="154"/>
        <v>5573.3888888888887</v>
      </c>
      <c r="CO200" s="178">
        <f t="shared" si="154"/>
        <v>0</v>
      </c>
      <c r="CP200" s="179">
        <f t="shared" si="154"/>
        <v>0</v>
      </c>
      <c r="CQ200" s="178">
        <f t="shared" si="154"/>
        <v>0</v>
      </c>
      <c r="CR200" s="177">
        <f t="shared" si="153"/>
        <v>109563.20843672456</v>
      </c>
      <c r="CS200" s="178">
        <f t="shared" si="153"/>
        <v>105006.97706422019</v>
      </c>
      <c r="CT200" s="179">
        <f t="shared" si="153"/>
        <v>81389.317535545037</v>
      </c>
      <c r="CU200" s="178">
        <f t="shared" si="153"/>
        <v>80661.292035398234</v>
      </c>
      <c r="CV200" s="179">
        <f t="shared" si="153"/>
        <v>63595.32</v>
      </c>
      <c r="CW200" s="178">
        <f t="shared" si="153"/>
        <v>66649.048899755508</v>
      </c>
      <c r="CX200" s="179">
        <f t="shared" si="153"/>
        <v>48673.537815126052</v>
      </c>
      <c r="CY200" s="178">
        <f t="shared" si="153"/>
        <v>51285.621428571423</v>
      </c>
      <c r="CZ200" s="179">
        <f t="shared" si="153"/>
        <v>50160.5</v>
      </c>
      <c r="DA200" s="178">
        <f t="shared" si="153"/>
        <v>0</v>
      </c>
      <c r="DB200" s="179">
        <f t="shared" si="153"/>
        <v>0</v>
      </c>
      <c r="DC200" s="178">
        <f t="shared" si="153"/>
        <v>0</v>
      </c>
      <c r="DD200" s="179">
        <f t="shared" si="161"/>
        <v>73177.690858571703</v>
      </c>
      <c r="DE200" s="178">
        <f t="shared" si="161"/>
        <v>74704.266173283118</v>
      </c>
      <c r="DF200" s="177">
        <f t="shared" si="162"/>
        <v>134</v>
      </c>
      <c r="DG200" s="178">
        <f t="shared" si="162"/>
        <v>145</v>
      </c>
      <c r="DH200" s="179">
        <f t="shared" si="163"/>
        <v>140</v>
      </c>
      <c r="DI200" s="178">
        <f t="shared" si="163"/>
        <v>150</v>
      </c>
      <c r="DJ200" s="179">
        <f t="shared" si="164"/>
        <v>133</v>
      </c>
      <c r="DK200" s="178">
        <f t="shared" si="164"/>
        <v>136</v>
      </c>
      <c r="DL200" s="179">
        <f t="shared" si="165"/>
        <v>192</v>
      </c>
      <c r="DM200" s="178">
        <f t="shared" si="165"/>
        <v>179</v>
      </c>
      <c r="DN200" s="179">
        <f t="shared" si="166"/>
        <v>2</v>
      </c>
      <c r="DO200" s="178">
        <f t="shared" si="166"/>
        <v>0</v>
      </c>
      <c r="DP200" s="179">
        <f t="shared" si="167"/>
        <v>0</v>
      </c>
      <c r="DQ200" s="178">
        <f t="shared" si="167"/>
        <v>0</v>
      </c>
      <c r="DR200" s="179">
        <f t="shared" si="168"/>
        <v>601</v>
      </c>
      <c r="DS200" s="178">
        <f t="shared" si="168"/>
        <v>610</v>
      </c>
      <c r="DT200" s="177">
        <f t="shared" si="169"/>
        <v>14681469.93052109</v>
      </c>
      <c r="DU200" s="178">
        <f t="shared" si="169"/>
        <v>15226011.674311928</v>
      </c>
      <c r="DV200" s="179">
        <f t="shared" si="169"/>
        <v>11394504.454976305</v>
      </c>
      <c r="DW200" s="178">
        <f t="shared" si="169"/>
        <v>12099193.805309735</v>
      </c>
      <c r="DX200" s="179">
        <f t="shared" si="169"/>
        <v>8458177.5600000005</v>
      </c>
      <c r="DY200" s="178">
        <f t="shared" si="169"/>
        <v>9064270.6503667496</v>
      </c>
      <c r="DZ200" s="179">
        <f t="shared" si="169"/>
        <v>9345319.2605042011</v>
      </c>
      <c r="EA200" s="178">
        <f t="shared" si="169"/>
        <v>9180126.2357142847</v>
      </c>
      <c r="EB200" s="179">
        <f t="shared" si="169"/>
        <v>100321</v>
      </c>
      <c r="EC200" s="178">
        <f t="shared" si="169"/>
        <v>0</v>
      </c>
      <c r="ED200" s="179">
        <f t="shared" si="169"/>
        <v>0</v>
      </c>
      <c r="EE200" s="178">
        <f t="shared" si="169"/>
        <v>0</v>
      </c>
      <c r="EF200" s="179">
        <f t="shared" si="169"/>
        <v>43979792.206001595</v>
      </c>
      <c r="EG200" s="178">
        <f t="shared" si="114"/>
        <v>45569602.365702704</v>
      </c>
    </row>
    <row r="201" spans="1:137">
      <c r="A201" s="29" t="s">
        <v>308</v>
      </c>
      <c r="B201" s="28" t="s">
        <v>312</v>
      </c>
      <c r="C201" s="27"/>
      <c r="D201" s="26">
        <v>159939</v>
      </c>
      <c r="E201" s="26">
        <v>2</v>
      </c>
      <c r="F201" s="25"/>
      <c r="G201" s="185">
        <v>90</v>
      </c>
      <c r="H201" s="25">
        <v>88</v>
      </c>
      <c r="I201" s="24">
        <v>0</v>
      </c>
      <c r="J201" s="25"/>
      <c r="K201" s="185">
        <v>0</v>
      </c>
      <c r="L201" s="25"/>
      <c r="M201" s="185">
        <v>1</v>
      </c>
      <c r="N201" s="18">
        <v>2</v>
      </c>
      <c r="O201" s="25"/>
      <c r="P201" s="185">
        <v>73</v>
      </c>
      <c r="Q201" s="23">
        <v>68</v>
      </c>
      <c r="R201" s="24">
        <v>0</v>
      </c>
      <c r="S201" s="25"/>
      <c r="T201" s="185">
        <v>0</v>
      </c>
      <c r="U201" s="25"/>
      <c r="V201" s="185">
        <v>2</v>
      </c>
      <c r="W201" s="25">
        <v>2</v>
      </c>
      <c r="X201" s="25">
        <v>1</v>
      </c>
      <c r="Y201" s="185">
        <v>44</v>
      </c>
      <c r="Z201" s="23">
        <v>47</v>
      </c>
      <c r="AA201" s="24">
        <v>0</v>
      </c>
      <c r="AB201" s="25"/>
      <c r="AC201" s="185">
        <v>0</v>
      </c>
      <c r="AD201" s="25"/>
      <c r="AE201" s="185">
        <v>2</v>
      </c>
      <c r="AF201" s="25">
        <v>2</v>
      </c>
      <c r="AG201" s="25">
        <v>3</v>
      </c>
      <c r="AH201" s="185">
        <v>52</v>
      </c>
      <c r="AI201" s="23">
        <v>57</v>
      </c>
      <c r="AJ201" s="185">
        <v>0</v>
      </c>
      <c r="AK201" s="25"/>
      <c r="AL201" s="185">
        <v>0</v>
      </c>
      <c r="AM201" s="25"/>
      <c r="AN201" s="185">
        <v>2</v>
      </c>
      <c r="AO201" s="23">
        <v>1</v>
      </c>
      <c r="AP201" s="25"/>
      <c r="AQ201" s="185">
        <v>0</v>
      </c>
      <c r="AR201" s="25"/>
      <c r="AS201" s="185">
        <v>0</v>
      </c>
      <c r="AT201" s="25"/>
      <c r="AU201" s="185">
        <v>0</v>
      </c>
      <c r="AV201" s="25"/>
      <c r="AW201" s="185">
        <v>0</v>
      </c>
      <c r="AX201" s="25"/>
      <c r="AY201" s="88"/>
      <c r="AZ201" s="185">
        <v>0</v>
      </c>
      <c r="BA201" s="88"/>
      <c r="BB201" s="185">
        <v>0</v>
      </c>
      <c r="BC201" s="88"/>
      <c r="BD201" s="22">
        <v>0</v>
      </c>
      <c r="BE201" s="21"/>
      <c r="BF201" s="20">
        <v>0</v>
      </c>
      <c r="BG201" s="21"/>
      <c r="BH201" s="188">
        <v>7861769</v>
      </c>
      <c r="BI201" s="25">
        <v>7849574</v>
      </c>
      <c r="BJ201" s="185">
        <v>5047432</v>
      </c>
      <c r="BK201" s="23">
        <v>4721966</v>
      </c>
      <c r="BL201" s="185">
        <v>3259647</v>
      </c>
      <c r="BM201" s="23">
        <v>3431116</v>
      </c>
      <c r="BN201" s="185">
        <v>2162926</v>
      </c>
      <c r="BO201" s="23">
        <v>2281226</v>
      </c>
      <c r="BP201" s="185">
        <v>0</v>
      </c>
      <c r="BQ201" s="25">
        <v>0</v>
      </c>
      <c r="BR201" s="20">
        <v>0</v>
      </c>
      <c r="BS201" s="19"/>
      <c r="BT201" s="177">
        <f t="shared" si="155"/>
        <v>822</v>
      </c>
      <c r="BU201" s="178">
        <f t="shared" si="155"/>
        <v>816</v>
      </c>
      <c r="BV201" s="179">
        <f t="shared" si="156"/>
        <v>681</v>
      </c>
      <c r="BW201" s="178">
        <f t="shared" si="156"/>
        <v>636</v>
      </c>
      <c r="BX201" s="179">
        <f t="shared" si="157"/>
        <v>420</v>
      </c>
      <c r="BY201" s="178">
        <f t="shared" si="157"/>
        <v>447</v>
      </c>
      <c r="BZ201" s="179">
        <f t="shared" si="158"/>
        <v>492</v>
      </c>
      <c r="CA201" s="178">
        <f t="shared" si="158"/>
        <v>525</v>
      </c>
      <c r="CB201" s="179">
        <f t="shared" si="159"/>
        <v>0</v>
      </c>
      <c r="CC201" s="178">
        <f t="shared" si="159"/>
        <v>0</v>
      </c>
      <c r="CD201" s="179">
        <f t="shared" si="160"/>
        <v>0</v>
      </c>
      <c r="CE201" s="178">
        <f t="shared" si="160"/>
        <v>0</v>
      </c>
      <c r="CF201" s="177">
        <f t="shared" si="154"/>
        <v>9564.1958637469579</v>
      </c>
      <c r="CG201" s="178">
        <f t="shared" si="111"/>
        <v>9619.5759803921574</v>
      </c>
      <c r="CH201" s="179">
        <f t="shared" si="154"/>
        <v>7411.7944199706317</v>
      </c>
      <c r="CI201" s="178">
        <f t="shared" si="112"/>
        <v>7424.4748427672957</v>
      </c>
      <c r="CJ201" s="179">
        <f t="shared" si="154"/>
        <v>7761.0642857142857</v>
      </c>
      <c r="CK201" s="178">
        <f t="shared" si="113"/>
        <v>7675.8747203579414</v>
      </c>
      <c r="CL201" s="179">
        <f t="shared" si="154"/>
        <v>4396.1910569105694</v>
      </c>
      <c r="CM201" s="178">
        <f t="shared" si="154"/>
        <v>4345.1923809523805</v>
      </c>
      <c r="CN201" s="179">
        <f t="shared" si="154"/>
        <v>0</v>
      </c>
      <c r="CO201" s="178">
        <f t="shared" si="154"/>
        <v>0</v>
      </c>
      <c r="CP201" s="179">
        <f t="shared" si="154"/>
        <v>0</v>
      </c>
      <c r="CQ201" s="178">
        <f t="shared" si="154"/>
        <v>0</v>
      </c>
      <c r="CR201" s="177">
        <f t="shared" ref="CR201:DC222" si="170">+CF201*9</f>
        <v>86077.762773722614</v>
      </c>
      <c r="CS201" s="178">
        <f t="shared" si="170"/>
        <v>86576.183823529413</v>
      </c>
      <c r="CT201" s="179">
        <f t="shared" si="170"/>
        <v>66706.149779735686</v>
      </c>
      <c r="CU201" s="178">
        <f t="shared" si="170"/>
        <v>66820.273584905663</v>
      </c>
      <c r="CV201" s="179">
        <f t="shared" si="170"/>
        <v>69849.578571428574</v>
      </c>
      <c r="CW201" s="178">
        <f t="shared" si="170"/>
        <v>69082.872483221479</v>
      </c>
      <c r="CX201" s="179">
        <f t="shared" si="170"/>
        <v>39565.719512195123</v>
      </c>
      <c r="CY201" s="178">
        <f t="shared" si="170"/>
        <v>39106.731428571424</v>
      </c>
      <c r="CZ201" s="179">
        <f t="shared" si="170"/>
        <v>0</v>
      </c>
      <c r="DA201" s="178">
        <f t="shared" si="170"/>
        <v>0</v>
      </c>
      <c r="DB201" s="179">
        <f t="shared" si="170"/>
        <v>0</v>
      </c>
      <c r="DC201" s="178">
        <f t="shared" si="170"/>
        <v>0</v>
      </c>
      <c r="DD201" s="179">
        <f t="shared" si="161"/>
        <v>68367.169600876645</v>
      </c>
      <c r="DE201" s="178">
        <f t="shared" si="161"/>
        <v>67874.632470397148</v>
      </c>
      <c r="DF201" s="177">
        <f t="shared" si="162"/>
        <v>91</v>
      </c>
      <c r="DG201" s="178">
        <f t="shared" si="162"/>
        <v>90</v>
      </c>
      <c r="DH201" s="179">
        <f t="shared" si="163"/>
        <v>75</v>
      </c>
      <c r="DI201" s="178">
        <f t="shared" si="163"/>
        <v>70</v>
      </c>
      <c r="DJ201" s="179">
        <f t="shared" si="164"/>
        <v>46</v>
      </c>
      <c r="DK201" s="178">
        <f t="shared" si="164"/>
        <v>49</v>
      </c>
      <c r="DL201" s="179">
        <f t="shared" si="165"/>
        <v>54</v>
      </c>
      <c r="DM201" s="178">
        <f t="shared" si="165"/>
        <v>58</v>
      </c>
      <c r="DN201" s="179">
        <f t="shared" si="166"/>
        <v>0</v>
      </c>
      <c r="DO201" s="178">
        <f t="shared" si="166"/>
        <v>0</v>
      </c>
      <c r="DP201" s="179">
        <f t="shared" si="167"/>
        <v>0</v>
      </c>
      <c r="DQ201" s="178">
        <f t="shared" si="167"/>
        <v>0</v>
      </c>
      <c r="DR201" s="179">
        <f t="shared" si="168"/>
        <v>266</v>
      </c>
      <c r="DS201" s="178">
        <f t="shared" si="168"/>
        <v>267</v>
      </c>
      <c r="DT201" s="177">
        <f t="shared" si="169"/>
        <v>7833076.412408758</v>
      </c>
      <c r="DU201" s="178">
        <f t="shared" si="169"/>
        <v>7791856.5441176472</v>
      </c>
      <c r="DV201" s="179">
        <f t="shared" si="169"/>
        <v>5002961.2334801769</v>
      </c>
      <c r="DW201" s="178">
        <f t="shared" si="169"/>
        <v>4677419.1509433966</v>
      </c>
      <c r="DX201" s="179">
        <f t="shared" si="169"/>
        <v>3213080.6142857145</v>
      </c>
      <c r="DY201" s="178">
        <f t="shared" si="169"/>
        <v>3385060.7516778526</v>
      </c>
      <c r="DZ201" s="179">
        <f t="shared" si="169"/>
        <v>2136548.8536585364</v>
      </c>
      <c r="EA201" s="178">
        <f t="shared" si="169"/>
        <v>2268190.4228571425</v>
      </c>
      <c r="EB201" s="179">
        <f t="shared" si="169"/>
        <v>0</v>
      </c>
      <c r="EC201" s="178">
        <f t="shared" si="169"/>
        <v>0</v>
      </c>
      <c r="ED201" s="179">
        <f t="shared" si="169"/>
        <v>0</v>
      </c>
      <c r="EE201" s="178">
        <f t="shared" si="169"/>
        <v>0</v>
      </c>
      <c r="EF201" s="179">
        <f t="shared" si="169"/>
        <v>18185667.113833189</v>
      </c>
      <c r="EG201" s="178">
        <f t="shared" si="114"/>
        <v>18122526.869596038</v>
      </c>
    </row>
    <row r="202" spans="1:137">
      <c r="A202" s="29" t="s">
        <v>308</v>
      </c>
      <c r="B202" s="28" t="s">
        <v>313</v>
      </c>
      <c r="C202" s="27"/>
      <c r="D202" s="26">
        <v>160612</v>
      </c>
      <c r="E202" s="26">
        <v>3</v>
      </c>
      <c r="F202" s="25"/>
      <c r="G202" s="185">
        <v>88</v>
      </c>
      <c r="H202" s="25">
        <v>84</v>
      </c>
      <c r="I202" s="24">
        <v>0</v>
      </c>
      <c r="J202" s="25"/>
      <c r="K202" s="185">
        <v>0</v>
      </c>
      <c r="L202" s="25"/>
      <c r="M202" s="185">
        <v>0</v>
      </c>
      <c r="N202" s="25"/>
      <c r="O202" s="25"/>
      <c r="P202" s="185">
        <v>102</v>
      </c>
      <c r="Q202" s="23">
        <v>91</v>
      </c>
      <c r="R202" s="24">
        <v>0</v>
      </c>
      <c r="S202" s="25"/>
      <c r="T202" s="185">
        <v>0</v>
      </c>
      <c r="U202" s="25"/>
      <c r="V202" s="185">
        <v>0</v>
      </c>
      <c r="W202" s="25"/>
      <c r="X202" s="25"/>
      <c r="Y202" s="185">
        <v>52</v>
      </c>
      <c r="Z202" s="23">
        <v>49</v>
      </c>
      <c r="AA202" s="24">
        <v>0</v>
      </c>
      <c r="AB202" s="25"/>
      <c r="AC202" s="185">
        <v>0</v>
      </c>
      <c r="AD202" s="25"/>
      <c r="AE202" s="185">
        <v>0</v>
      </c>
      <c r="AF202" s="25"/>
      <c r="AG202" s="25"/>
      <c r="AH202" s="185">
        <v>225</v>
      </c>
      <c r="AI202" s="25">
        <v>233</v>
      </c>
      <c r="AJ202" s="185">
        <v>0</v>
      </c>
      <c r="AK202" s="25"/>
      <c r="AL202" s="185">
        <v>0</v>
      </c>
      <c r="AM202" s="25"/>
      <c r="AN202" s="185">
        <v>0</v>
      </c>
      <c r="AO202" s="25"/>
      <c r="AP202" s="25"/>
      <c r="AQ202" s="185">
        <v>0</v>
      </c>
      <c r="AR202" s="25"/>
      <c r="AS202" s="185">
        <v>0</v>
      </c>
      <c r="AT202" s="25"/>
      <c r="AU202" s="185">
        <v>0</v>
      </c>
      <c r="AV202" s="25"/>
      <c r="AW202" s="185">
        <v>0</v>
      </c>
      <c r="AX202" s="25"/>
      <c r="AY202" s="88"/>
      <c r="AZ202" s="185">
        <v>0</v>
      </c>
      <c r="BA202" s="88"/>
      <c r="BB202" s="185">
        <v>0</v>
      </c>
      <c r="BC202" s="88"/>
      <c r="BD202" s="22">
        <v>0</v>
      </c>
      <c r="BE202" s="21"/>
      <c r="BF202" s="20">
        <v>0</v>
      </c>
      <c r="BG202" s="21"/>
      <c r="BH202" s="188">
        <v>6780440</v>
      </c>
      <c r="BI202" s="25">
        <v>6452668</v>
      </c>
      <c r="BJ202" s="185">
        <v>6621429</v>
      </c>
      <c r="BK202" s="23">
        <v>5895492</v>
      </c>
      <c r="BL202" s="185">
        <v>3062873</v>
      </c>
      <c r="BM202" s="23">
        <v>2900082</v>
      </c>
      <c r="BN202" s="185">
        <v>9875379</v>
      </c>
      <c r="BO202" s="25">
        <v>10245693</v>
      </c>
      <c r="BP202" s="185">
        <v>0</v>
      </c>
      <c r="BQ202" s="25">
        <v>0</v>
      </c>
      <c r="BR202" s="20">
        <v>0</v>
      </c>
      <c r="BS202" s="19"/>
      <c r="BT202" s="177">
        <f t="shared" si="155"/>
        <v>792</v>
      </c>
      <c r="BU202" s="178">
        <f t="shared" si="155"/>
        <v>756</v>
      </c>
      <c r="BV202" s="179">
        <f t="shared" si="156"/>
        <v>918</v>
      </c>
      <c r="BW202" s="178">
        <f t="shared" si="156"/>
        <v>819</v>
      </c>
      <c r="BX202" s="179">
        <f t="shared" si="157"/>
        <v>468</v>
      </c>
      <c r="BY202" s="178">
        <f t="shared" si="157"/>
        <v>441</v>
      </c>
      <c r="BZ202" s="179">
        <f t="shared" si="158"/>
        <v>2025</v>
      </c>
      <c r="CA202" s="178">
        <f t="shared" si="158"/>
        <v>2097</v>
      </c>
      <c r="CB202" s="179">
        <f t="shared" si="159"/>
        <v>0</v>
      </c>
      <c r="CC202" s="178">
        <f t="shared" si="159"/>
        <v>0</v>
      </c>
      <c r="CD202" s="179">
        <f t="shared" si="160"/>
        <v>0</v>
      </c>
      <c r="CE202" s="178">
        <f t="shared" si="160"/>
        <v>0</v>
      </c>
      <c r="CF202" s="177">
        <f t="shared" si="154"/>
        <v>8561.1616161616166</v>
      </c>
      <c r="CG202" s="178">
        <f t="shared" si="111"/>
        <v>8535.2751322751319</v>
      </c>
      <c r="CH202" s="179">
        <f t="shared" si="154"/>
        <v>7212.8856209150326</v>
      </c>
      <c r="CI202" s="178">
        <f t="shared" si="112"/>
        <v>7198.40293040293</v>
      </c>
      <c r="CJ202" s="179">
        <f t="shared" si="154"/>
        <v>6544.6004273504277</v>
      </c>
      <c r="CK202" s="178">
        <f t="shared" si="113"/>
        <v>6576.149659863946</v>
      </c>
      <c r="CL202" s="179">
        <f t="shared" si="154"/>
        <v>4876.7303703703701</v>
      </c>
      <c r="CM202" s="178">
        <f t="shared" si="154"/>
        <v>4885.8812589413446</v>
      </c>
      <c r="CN202" s="179">
        <f t="shared" si="154"/>
        <v>0</v>
      </c>
      <c r="CO202" s="178">
        <f t="shared" si="154"/>
        <v>0</v>
      </c>
      <c r="CP202" s="179">
        <f t="shared" si="154"/>
        <v>0</v>
      </c>
      <c r="CQ202" s="178">
        <f t="shared" si="154"/>
        <v>0</v>
      </c>
      <c r="CR202" s="177">
        <f t="shared" si="170"/>
        <v>77050.454545454544</v>
      </c>
      <c r="CS202" s="178">
        <f t="shared" si="170"/>
        <v>76817.476190476184</v>
      </c>
      <c r="CT202" s="179">
        <f t="shared" si="170"/>
        <v>64915.970588235294</v>
      </c>
      <c r="CU202" s="178">
        <f t="shared" si="170"/>
        <v>64785.626373626372</v>
      </c>
      <c r="CV202" s="179">
        <f t="shared" si="170"/>
        <v>58901.403846153851</v>
      </c>
      <c r="CW202" s="178">
        <f t="shared" si="170"/>
        <v>59185.346938775518</v>
      </c>
      <c r="CX202" s="179">
        <f t="shared" si="170"/>
        <v>43890.573333333334</v>
      </c>
      <c r="CY202" s="178">
        <f t="shared" si="170"/>
        <v>43972.9313304721</v>
      </c>
      <c r="CZ202" s="179">
        <f t="shared" si="170"/>
        <v>0</v>
      </c>
      <c r="DA202" s="178">
        <f t="shared" si="170"/>
        <v>0</v>
      </c>
      <c r="DB202" s="179">
        <f t="shared" si="170"/>
        <v>0</v>
      </c>
      <c r="DC202" s="178">
        <f t="shared" si="170"/>
        <v>0</v>
      </c>
      <c r="DD202" s="179">
        <f t="shared" si="161"/>
        <v>56402.82869379015</v>
      </c>
      <c r="DE202" s="178">
        <f t="shared" si="161"/>
        <v>55785.415754923415</v>
      </c>
      <c r="DF202" s="177">
        <f t="shared" si="162"/>
        <v>88</v>
      </c>
      <c r="DG202" s="178">
        <f t="shared" si="162"/>
        <v>84</v>
      </c>
      <c r="DH202" s="179">
        <f t="shared" si="163"/>
        <v>102</v>
      </c>
      <c r="DI202" s="178">
        <f t="shared" si="163"/>
        <v>91</v>
      </c>
      <c r="DJ202" s="179">
        <f t="shared" si="164"/>
        <v>52</v>
      </c>
      <c r="DK202" s="178">
        <f t="shared" si="164"/>
        <v>49</v>
      </c>
      <c r="DL202" s="179">
        <f t="shared" si="165"/>
        <v>225</v>
      </c>
      <c r="DM202" s="178">
        <f t="shared" si="165"/>
        <v>233</v>
      </c>
      <c r="DN202" s="179">
        <f t="shared" si="166"/>
        <v>0</v>
      </c>
      <c r="DO202" s="178">
        <f t="shared" si="166"/>
        <v>0</v>
      </c>
      <c r="DP202" s="179">
        <f t="shared" si="167"/>
        <v>0</v>
      </c>
      <c r="DQ202" s="178">
        <f t="shared" si="167"/>
        <v>0</v>
      </c>
      <c r="DR202" s="179">
        <f t="shared" si="168"/>
        <v>467</v>
      </c>
      <c r="DS202" s="178">
        <f t="shared" si="168"/>
        <v>457</v>
      </c>
      <c r="DT202" s="177">
        <f t="shared" si="169"/>
        <v>6780440</v>
      </c>
      <c r="DU202" s="178">
        <f t="shared" si="169"/>
        <v>6452667.9999999991</v>
      </c>
      <c r="DV202" s="179">
        <f t="shared" si="169"/>
        <v>6621429</v>
      </c>
      <c r="DW202" s="178">
        <f t="shared" si="169"/>
        <v>5895492</v>
      </c>
      <c r="DX202" s="179">
        <f t="shared" si="169"/>
        <v>3062873.0000000005</v>
      </c>
      <c r="DY202" s="178">
        <f t="shared" si="169"/>
        <v>2900082.0000000005</v>
      </c>
      <c r="DZ202" s="179">
        <f t="shared" si="169"/>
        <v>9875379</v>
      </c>
      <c r="EA202" s="178">
        <f t="shared" si="169"/>
        <v>10245693</v>
      </c>
      <c r="EB202" s="179">
        <f t="shared" si="169"/>
        <v>0</v>
      </c>
      <c r="EC202" s="178">
        <f t="shared" si="169"/>
        <v>0</v>
      </c>
      <c r="ED202" s="179">
        <f t="shared" si="169"/>
        <v>0</v>
      </c>
      <c r="EE202" s="178">
        <f t="shared" si="169"/>
        <v>0</v>
      </c>
      <c r="EF202" s="179">
        <f t="shared" si="169"/>
        <v>26340121</v>
      </c>
      <c r="EG202" s="178">
        <f t="shared" si="114"/>
        <v>25493935</v>
      </c>
    </row>
    <row r="203" spans="1:137">
      <c r="A203" s="29" t="s">
        <v>308</v>
      </c>
      <c r="B203" s="28" t="s">
        <v>314</v>
      </c>
      <c r="C203" s="27"/>
      <c r="D203" s="26">
        <v>160621</v>
      </c>
      <c r="E203" s="26">
        <v>3</v>
      </c>
      <c r="F203" s="25">
        <v>1</v>
      </c>
      <c r="G203" s="185">
        <v>75</v>
      </c>
      <c r="H203" s="23">
        <v>79</v>
      </c>
      <c r="I203" s="24">
        <v>0</v>
      </c>
      <c r="J203" s="25"/>
      <c r="K203" s="185">
        <v>0</v>
      </c>
      <c r="L203" s="25"/>
      <c r="M203" s="185">
        <v>23</v>
      </c>
      <c r="N203" s="23">
        <v>18</v>
      </c>
      <c r="O203" s="25">
        <v>2</v>
      </c>
      <c r="P203" s="185">
        <v>46</v>
      </c>
      <c r="Q203" s="25">
        <v>45</v>
      </c>
      <c r="R203" s="24">
        <v>0</v>
      </c>
      <c r="S203" s="25"/>
      <c r="T203" s="185">
        <v>0</v>
      </c>
      <c r="U203" s="25"/>
      <c r="V203" s="185">
        <v>8</v>
      </c>
      <c r="W203" s="23">
        <v>7</v>
      </c>
      <c r="X203" s="25">
        <v>4</v>
      </c>
      <c r="Y203" s="185">
        <v>61</v>
      </c>
      <c r="Z203" s="25">
        <v>64</v>
      </c>
      <c r="AA203" s="24">
        <v>0</v>
      </c>
      <c r="AB203" s="25"/>
      <c r="AC203" s="185">
        <v>0</v>
      </c>
      <c r="AD203" s="25"/>
      <c r="AE203" s="185">
        <v>8</v>
      </c>
      <c r="AF203" s="23">
        <v>11</v>
      </c>
      <c r="AG203" s="25">
        <v>1</v>
      </c>
      <c r="AH203" s="185">
        <v>43</v>
      </c>
      <c r="AI203" s="23">
        <v>37</v>
      </c>
      <c r="AJ203" s="185">
        <v>0</v>
      </c>
      <c r="AK203" s="25"/>
      <c r="AL203" s="185">
        <v>0</v>
      </c>
      <c r="AM203" s="25"/>
      <c r="AN203" s="185">
        <v>11</v>
      </c>
      <c r="AO203" s="23">
        <v>8</v>
      </c>
      <c r="AP203" s="25">
        <v>17</v>
      </c>
      <c r="AQ203" s="185">
        <v>16</v>
      </c>
      <c r="AR203" s="18">
        <v>31</v>
      </c>
      <c r="AS203" s="185">
        <v>0</v>
      </c>
      <c r="AT203" s="25"/>
      <c r="AU203" s="185">
        <v>0</v>
      </c>
      <c r="AV203" s="25"/>
      <c r="AW203" s="185">
        <v>3</v>
      </c>
      <c r="AX203" s="18"/>
      <c r="AY203" s="88"/>
      <c r="AZ203" s="185">
        <v>0</v>
      </c>
      <c r="BA203" s="88"/>
      <c r="BB203" s="185">
        <v>0</v>
      </c>
      <c r="BC203" s="88"/>
      <c r="BD203" s="22">
        <v>0</v>
      </c>
      <c r="BE203" s="21"/>
      <c r="BF203" s="20">
        <v>0</v>
      </c>
      <c r="BG203" s="21"/>
      <c r="BH203" s="188">
        <v>7424280</v>
      </c>
      <c r="BI203" s="25">
        <v>7169997</v>
      </c>
      <c r="BJ203" s="185">
        <v>3437206</v>
      </c>
      <c r="BK203" s="25">
        <v>3306839</v>
      </c>
      <c r="BL203" s="185">
        <v>4032612</v>
      </c>
      <c r="BM203" s="23">
        <v>4459767</v>
      </c>
      <c r="BN203" s="185">
        <v>2558633</v>
      </c>
      <c r="BO203" s="23">
        <v>2062402</v>
      </c>
      <c r="BP203" s="185">
        <v>372371</v>
      </c>
      <c r="BQ203" s="23">
        <v>481667</v>
      </c>
      <c r="BR203" s="20">
        <v>0</v>
      </c>
      <c r="BS203" s="19"/>
      <c r="BT203" s="177">
        <f t="shared" si="155"/>
        <v>951</v>
      </c>
      <c r="BU203" s="178">
        <f t="shared" si="155"/>
        <v>927</v>
      </c>
      <c r="BV203" s="179">
        <f t="shared" si="156"/>
        <v>510</v>
      </c>
      <c r="BW203" s="178">
        <f t="shared" si="156"/>
        <v>489</v>
      </c>
      <c r="BX203" s="179">
        <f t="shared" si="157"/>
        <v>645</v>
      </c>
      <c r="BY203" s="178">
        <f t="shared" si="157"/>
        <v>708</v>
      </c>
      <c r="BZ203" s="179">
        <f t="shared" si="158"/>
        <v>519</v>
      </c>
      <c r="CA203" s="178">
        <f t="shared" si="158"/>
        <v>429</v>
      </c>
      <c r="CB203" s="179">
        <f t="shared" si="159"/>
        <v>180</v>
      </c>
      <c r="CC203" s="178">
        <f t="shared" si="159"/>
        <v>279</v>
      </c>
      <c r="CD203" s="179">
        <f t="shared" si="160"/>
        <v>0</v>
      </c>
      <c r="CE203" s="178">
        <f t="shared" si="160"/>
        <v>0</v>
      </c>
      <c r="CF203" s="177">
        <f t="shared" si="154"/>
        <v>7806.813880126183</v>
      </c>
      <c r="CG203" s="178">
        <f t="shared" si="111"/>
        <v>7734.6245954692558</v>
      </c>
      <c r="CH203" s="179">
        <f t="shared" si="154"/>
        <v>6739.6196078431376</v>
      </c>
      <c r="CI203" s="178">
        <f t="shared" si="112"/>
        <v>6762.4519427402865</v>
      </c>
      <c r="CJ203" s="179">
        <f t="shared" si="154"/>
        <v>6252.1116279069765</v>
      </c>
      <c r="CK203" s="178">
        <f t="shared" si="113"/>
        <v>6299.1059322033898</v>
      </c>
      <c r="CL203" s="179">
        <f t="shared" si="154"/>
        <v>4929.9287090558764</v>
      </c>
      <c r="CM203" s="178">
        <f t="shared" si="154"/>
        <v>4807.4638694638697</v>
      </c>
      <c r="CN203" s="179">
        <f t="shared" si="154"/>
        <v>2068.7277777777776</v>
      </c>
      <c r="CO203" s="178">
        <f t="shared" si="154"/>
        <v>1726.405017921147</v>
      </c>
      <c r="CP203" s="179">
        <f t="shared" si="154"/>
        <v>0</v>
      </c>
      <c r="CQ203" s="178">
        <f t="shared" si="154"/>
        <v>0</v>
      </c>
      <c r="CR203" s="177">
        <f t="shared" si="170"/>
        <v>70261.324921135645</v>
      </c>
      <c r="CS203" s="178">
        <f t="shared" si="170"/>
        <v>69611.621359223296</v>
      </c>
      <c r="CT203" s="179">
        <f t="shared" si="170"/>
        <v>60656.576470588239</v>
      </c>
      <c r="CU203" s="178">
        <f t="shared" si="170"/>
        <v>60862.067484662577</v>
      </c>
      <c r="CV203" s="179">
        <f t="shared" si="170"/>
        <v>56269.004651162788</v>
      </c>
      <c r="CW203" s="178">
        <f t="shared" si="170"/>
        <v>56691.953389830509</v>
      </c>
      <c r="CX203" s="179">
        <f t="shared" si="170"/>
        <v>44369.358381502891</v>
      </c>
      <c r="CY203" s="178">
        <f t="shared" si="170"/>
        <v>43267.174825174829</v>
      </c>
      <c r="CZ203" s="179">
        <f t="shared" si="170"/>
        <v>18618.55</v>
      </c>
      <c r="DA203" s="178">
        <f t="shared" si="170"/>
        <v>15537.645161290322</v>
      </c>
      <c r="DB203" s="179">
        <f t="shared" si="170"/>
        <v>0</v>
      </c>
      <c r="DC203" s="178">
        <f t="shared" si="170"/>
        <v>0</v>
      </c>
      <c r="DD203" s="179">
        <f t="shared" si="161"/>
        <v>57120.1499837226</v>
      </c>
      <c r="DE203" s="178">
        <f t="shared" si="161"/>
        <v>55325.803841390894</v>
      </c>
      <c r="DF203" s="177">
        <f t="shared" si="162"/>
        <v>98</v>
      </c>
      <c r="DG203" s="178">
        <f t="shared" si="162"/>
        <v>97</v>
      </c>
      <c r="DH203" s="179">
        <f t="shared" si="163"/>
        <v>54</v>
      </c>
      <c r="DI203" s="178">
        <f t="shared" si="163"/>
        <v>52</v>
      </c>
      <c r="DJ203" s="179">
        <f t="shared" si="164"/>
        <v>69</v>
      </c>
      <c r="DK203" s="178">
        <f t="shared" si="164"/>
        <v>75</v>
      </c>
      <c r="DL203" s="179">
        <f t="shared" si="165"/>
        <v>54</v>
      </c>
      <c r="DM203" s="178">
        <f t="shared" si="165"/>
        <v>45</v>
      </c>
      <c r="DN203" s="179">
        <f t="shared" si="166"/>
        <v>19</v>
      </c>
      <c r="DO203" s="178">
        <f t="shared" si="166"/>
        <v>31</v>
      </c>
      <c r="DP203" s="179">
        <f t="shared" si="167"/>
        <v>0</v>
      </c>
      <c r="DQ203" s="178">
        <f t="shared" si="167"/>
        <v>0</v>
      </c>
      <c r="DR203" s="179">
        <f t="shared" si="168"/>
        <v>294</v>
      </c>
      <c r="DS203" s="178">
        <f t="shared" si="168"/>
        <v>300</v>
      </c>
      <c r="DT203" s="177">
        <f t="shared" si="169"/>
        <v>6885609.8422712935</v>
      </c>
      <c r="DU203" s="178">
        <f t="shared" si="169"/>
        <v>6752327.2718446599</v>
      </c>
      <c r="DV203" s="179">
        <f t="shared" si="169"/>
        <v>3275455.1294117649</v>
      </c>
      <c r="DW203" s="178">
        <f t="shared" si="169"/>
        <v>3164827.5092024542</v>
      </c>
      <c r="DX203" s="179">
        <f t="shared" si="169"/>
        <v>3882561.3209302323</v>
      </c>
      <c r="DY203" s="178">
        <f t="shared" si="169"/>
        <v>4251896.5042372886</v>
      </c>
      <c r="DZ203" s="179">
        <f t="shared" si="169"/>
        <v>2395945.3526011561</v>
      </c>
      <c r="EA203" s="178">
        <f t="shared" si="169"/>
        <v>1947022.8671328672</v>
      </c>
      <c r="EB203" s="179">
        <f t="shared" si="169"/>
        <v>353752.45</v>
      </c>
      <c r="EC203" s="178">
        <f t="shared" si="169"/>
        <v>481667</v>
      </c>
      <c r="ED203" s="179">
        <f t="shared" si="169"/>
        <v>0</v>
      </c>
      <c r="EE203" s="178">
        <f t="shared" si="169"/>
        <v>0</v>
      </c>
      <c r="EF203" s="179">
        <f t="shared" si="169"/>
        <v>16793324.095214445</v>
      </c>
      <c r="EG203" s="178">
        <f t="shared" si="114"/>
        <v>16597741.152417269</v>
      </c>
    </row>
    <row r="204" spans="1:137">
      <c r="A204" s="29" t="s">
        <v>308</v>
      </c>
      <c r="B204" s="28" t="s">
        <v>315</v>
      </c>
      <c r="C204" s="27"/>
      <c r="D204" s="26">
        <v>159993</v>
      </c>
      <c r="E204" s="26">
        <v>3</v>
      </c>
      <c r="F204" s="25">
        <v>0</v>
      </c>
      <c r="G204" s="185">
        <v>37</v>
      </c>
      <c r="H204" s="23">
        <v>33</v>
      </c>
      <c r="I204" s="24">
        <v>0</v>
      </c>
      <c r="J204" s="25">
        <v>0</v>
      </c>
      <c r="K204" s="185">
        <v>15</v>
      </c>
      <c r="L204" s="23">
        <v>16</v>
      </c>
      <c r="M204" s="185">
        <v>0</v>
      </c>
      <c r="N204" s="25">
        <v>0</v>
      </c>
      <c r="O204" s="25">
        <v>0</v>
      </c>
      <c r="P204" s="185">
        <v>70</v>
      </c>
      <c r="Q204" s="25">
        <v>69</v>
      </c>
      <c r="R204" s="24">
        <v>0</v>
      </c>
      <c r="S204" s="25">
        <v>0</v>
      </c>
      <c r="T204" s="185">
        <v>31</v>
      </c>
      <c r="U204" s="23">
        <v>33</v>
      </c>
      <c r="V204" s="185">
        <v>0</v>
      </c>
      <c r="W204" s="25">
        <v>0</v>
      </c>
      <c r="X204" s="25">
        <v>0</v>
      </c>
      <c r="Y204" s="185">
        <v>70</v>
      </c>
      <c r="Z204" s="23">
        <v>80</v>
      </c>
      <c r="AA204" s="24">
        <v>0</v>
      </c>
      <c r="AB204" s="25">
        <v>0</v>
      </c>
      <c r="AC204" s="185">
        <v>14</v>
      </c>
      <c r="AD204" s="23">
        <v>13</v>
      </c>
      <c r="AE204" s="185">
        <v>0</v>
      </c>
      <c r="AF204" s="25">
        <v>0</v>
      </c>
      <c r="AG204" s="25">
        <v>0</v>
      </c>
      <c r="AH204" s="185">
        <v>48</v>
      </c>
      <c r="AI204" s="25">
        <v>47</v>
      </c>
      <c r="AJ204" s="185">
        <v>0</v>
      </c>
      <c r="AK204" s="25">
        <v>0</v>
      </c>
      <c r="AL204" s="185">
        <v>3</v>
      </c>
      <c r="AM204" s="23">
        <v>4</v>
      </c>
      <c r="AN204" s="185">
        <v>0</v>
      </c>
      <c r="AO204" s="25">
        <v>0</v>
      </c>
      <c r="AP204" s="25">
        <v>0</v>
      </c>
      <c r="AQ204" s="185">
        <v>0</v>
      </c>
      <c r="AR204" s="25">
        <v>0</v>
      </c>
      <c r="AS204" s="185">
        <v>0</v>
      </c>
      <c r="AT204" s="25">
        <v>0</v>
      </c>
      <c r="AU204" s="185">
        <v>0</v>
      </c>
      <c r="AV204" s="25">
        <v>0</v>
      </c>
      <c r="AW204" s="185">
        <v>0</v>
      </c>
      <c r="AX204" s="25">
        <v>0</v>
      </c>
      <c r="AY204" s="88"/>
      <c r="AZ204" s="185">
        <v>0</v>
      </c>
      <c r="BA204" s="88"/>
      <c r="BB204" s="185">
        <v>0</v>
      </c>
      <c r="BC204" s="88"/>
      <c r="BD204" s="22">
        <v>0</v>
      </c>
      <c r="BE204" s="21"/>
      <c r="BF204" s="20">
        <v>0</v>
      </c>
      <c r="BG204" s="21"/>
      <c r="BH204" s="188">
        <v>4420276</v>
      </c>
      <c r="BI204" s="25">
        <v>4582678</v>
      </c>
      <c r="BJ204" s="185">
        <v>7425875</v>
      </c>
      <c r="BK204" s="25">
        <v>7562203</v>
      </c>
      <c r="BL204" s="185">
        <v>5194377</v>
      </c>
      <c r="BM204" s="23">
        <v>5896744</v>
      </c>
      <c r="BN204" s="185">
        <v>2310886</v>
      </c>
      <c r="BO204" s="25">
        <v>2393052</v>
      </c>
      <c r="BP204" s="185">
        <v>0</v>
      </c>
      <c r="BQ204" s="25">
        <v>0</v>
      </c>
      <c r="BR204" s="20">
        <v>0</v>
      </c>
      <c r="BS204" s="19"/>
      <c r="BT204" s="177">
        <f t="shared" si="155"/>
        <v>498</v>
      </c>
      <c r="BU204" s="178">
        <f t="shared" si="155"/>
        <v>473</v>
      </c>
      <c r="BV204" s="179">
        <f t="shared" si="156"/>
        <v>971</v>
      </c>
      <c r="BW204" s="178">
        <f t="shared" si="156"/>
        <v>984</v>
      </c>
      <c r="BX204" s="179">
        <f t="shared" si="157"/>
        <v>784</v>
      </c>
      <c r="BY204" s="178">
        <f t="shared" si="157"/>
        <v>863</v>
      </c>
      <c r="BZ204" s="179">
        <f t="shared" si="158"/>
        <v>465</v>
      </c>
      <c r="CA204" s="178">
        <f t="shared" si="158"/>
        <v>467</v>
      </c>
      <c r="CB204" s="179">
        <f t="shared" si="159"/>
        <v>0</v>
      </c>
      <c r="CC204" s="178">
        <f t="shared" si="159"/>
        <v>0</v>
      </c>
      <c r="CD204" s="179">
        <f t="shared" si="160"/>
        <v>0</v>
      </c>
      <c r="CE204" s="178">
        <f t="shared" si="160"/>
        <v>0</v>
      </c>
      <c r="CF204" s="177">
        <f t="shared" ref="CF204:CQ225" si="171">IF(BT204&gt;0,BH204/BT204,)</f>
        <v>8876.0562248995975</v>
      </c>
      <c r="CG204" s="178">
        <f t="shared" si="111"/>
        <v>9688.5369978858344</v>
      </c>
      <c r="CH204" s="179">
        <f t="shared" si="171"/>
        <v>7647.6570545829045</v>
      </c>
      <c r="CI204" s="178">
        <f t="shared" si="112"/>
        <v>7685.165650406504</v>
      </c>
      <c r="CJ204" s="179">
        <f t="shared" si="171"/>
        <v>6625.4808673469388</v>
      </c>
      <c r="CK204" s="178">
        <f t="shared" si="113"/>
        <v>6832.8435689455391</v>
      </c>
      <c r="CL204" s="179">
        <f t="shared" si="171"/>
        <v>4969.6473118279573</v>
      </c>
      <c r="CM204" s="178">
        <f t="shared" si="171"/>
        <v>5124.3083511777304</v>
      </c>
      <c r="CN204" s="179">
        <f t="shared" si="171"/>
        <v>0</v>
      </c>
      <c r="CO204" s="178">
        <f t="shared" si="171"/>
        <v>0</v>
      </c>
      <c r="CP204" s="179">
        <f t="shared" si="171"/>
        <v>0</v>
      </c>
      <c r="CQ204" s="178">
        <f t="shared" si="171"/>
        <v>0</v>
      </c>
      <c r="CR204" s="177">
        <f t="shared" si="170"/>
        <v>79884.506024096379</v>
      </c>
      <c r="CS204" s="178">
        <f t="shared" si="170"/>
        <v>87196.832980972511</v>
      </c>
      <c r="CT204" s="179">
        <f t="shared" si="170"/>
        <v>68828.913491246145</v>
      </c>
      <c r="CU204" s="178">
        <f t="shared" si="170"/>
        <v>69166.490853658543</v>
      </c>
      <c r="CV204" s="179">
        <f t="shared" si="170"/>
        <v>59629.327806122448</v>
      </c>
      <c r="CW204" s="178">
        <f t="shared" si="170"/>
        <v>61495.592120509849</v>
      </c>
      <c r="CX204" s="179">
        <f t="shared" si="170"/>
        <v>44726.825806451612</v>
      </c>
      <c r="CY204" s="178">
        <f t="shared" si="170"/>
        <v>46118.775160599573</v>
      </c>
      <c r="CZ204" s="179">
        <f t="shared" si="170"/>
        <v>0</v>
      </c>
      <c r="DA204" s="178">
        <f t="shared" si="170"/>
        <v>0</v>
      </c>
      <c r="DB204" s="179">
        <f t="shared" si="170"/>
        <v>0</v>
      </c>
      <c r="DC204" s="178">
        <f t="shared" si="170"/>
        <v>0</v>
      </c>
      <c r="DD204" s="179">
        <f t="shared" si="161"/>
        <v>63873.771624000656</v>
      </c>
      <c r="DE204" s="178">
        <f t="shared" si="161"/>
        <v>65758.55757131803</v>
      </c>
      <c r="DF204" s="177">
        <f t="shared" si="162"/>
        <v>52</v>
      </c>
      <c r="DG204" s="178">
        <f t="shared" si="162"/>
        <v>49</v>
      </c>
      <c r="DH204" s="179">
        <f t="shared" si="163"/>
        <v>101</v>
      </c>
      <c r="DI204" s="178">
        <f t="shared" si="163"/>
        <v>102</v>
      </c>
      <c r="DJ204" s="179">
        <f t="shared" si="164"/>
        <v>84</v>
      </c>
      <c r="DK204" s="178">
        <f t="shared" si="164"/>
        <v>93</v>
      </c>
      <c r="DL204" s="179">
        <f t="shared" si="165"/>
        <v>51</v>
      </c>
      <c r="DM204" s="178">
        <f t="shared" si="165"/>
        <v>51</v>
      </c>
      <c r="DN204" s="179">
        <f t="shared" si="166"/>
        <v>0</v>
      </c>
      <c r="DO204" s="178">
        <f t="shared" si="166"/>
        <v>0</v>
      </c>
      <c r="DP204" s="179">
        <f t="shared" si="167"/>
        <v>0</v>
      </c>
      <c r="DQ204" s="178">
        <f t="shared" si="167"/>
        <v>0</v>
      </c>
      <c r="DR204" s="179">
        <f t="shared" si="168"/>
        <v>288</v>
      </c>
      <c r="DS204" s="178">
        <f t="shared" si="168"/>
        <v>295</v>
      </c>
      <c r="DT204" s="177">
        <f t="shared" si="169"/>
        <v>4153994.3132530116</v>
      </c>
      <c r="DU204" s="178">
        <f t="shared" si="169"/>
        <v>4272644.8160676528</v>
      </c>
      <c r="DV204" s="179">
        <f t="shared" si="169"/>
        <v>6951720.2626158604</v>
      </c>
      <c r="DW204" s="178">
        <f t="shared" si="169"/>
        <v>7054982.067073171</v>
      </c>
      <c r="DX204" s="179">
        <f t="shared" si="169"/>
        <v>5008863.5357142854</v>
      </c>
      <c r="DY204" s="178">
        <f t="shared" si="169"/>
        <v>5719090.0672074156</v>
      </c>
      <c r="DZ204" s="179">
        <f t="shared" si="169"/>
        <v>2281068.1161290323</v>
      </c>
      <c r="EA204" s="178">
        <f t="shared" si="169"/>
        <v>2352057.5331905782</v>
      </c>
      <c r="EB204" s="179">
        <f t="shared" si="169"/>
        <v>0</v>
      </c>
      <c r="EC204" s="178">
        <f t="shared" si="169"/>
        <v>0</v>
      </c>
      <c r="ED204" s="179">
        <f t="shared" si="169"/>
        <v>0</v>
      </c>
      <c r="EE204" s="178">
        <f t="shared" si="169"/>
        <v>0</v>
      </c>
      <c r="EF204" s="179">
        <f t="shared" si="169"/>
        <v>18395646.227712188</v>
      </c>
      <c r="EG204" s="178">
        <f t="shared" si="114"/>
        <v>19398774.483538818</v>
      </c>
    </row>
    <row r="205" spans="1:137">
      <c r="A205" s="29" t="s">
        <v>308</v>
      </c>
      <c r="B205" s="28" t="s">
        <v>316</v>
      </c>
      <c r="C205" s="27"/>
      <c r="D205" s="26">
        <v>159009</v>
      </c>
      <c r="E205" s="26">
        <v>4</v>
      </c>
      <c r="F205" s="25"/>
      <c r="G205" s="185">
        <v>33</v>
      </c>
      <c r="H205" s="23">
        <v>40</v>
      </c>
      <c r="I205" s="24">
        <v>0</v>
      </c>
      <c r="J205" s="25"/>
      <c r="K205" s="185">
        <v>0</v>
      </c>
      <c r="L205" s="25"/>
      <c r="M205" s="185">
        <v>9</v>
      </c>
      <c r="N205" s="23">
        <v>6</v>
      </c>
      <c r="O205" s="25"/>
      <c r="P205" s="185">
        <v>31</v>
      </c>
      <c r="Q205" s="23">
        <v>34</v>
      </c>
      <c r="R205" s="24">
        <v>0</v>
      </c>
      <c r="S205" s="25"/>
      <c r="T205" s="185">
        <v>0</v>
      </c>
      <c r="U205" s="25"/>
      <c r="V205" s="185">
        <v>8</v>
      </c>
      <c r="W205" s="23">
        <v>6</v>
      </c>
      <c r="X205" s="25"/>
      <c r="Y205" s="185">
        <v>49</v>
      </c>
      <c r="Z205" s="25">
        <v>47</v>
      </c>
      <c r="AA205" s="24">
        <v>0</v>
      </c>
      <c r="AB205" s="25"/>
      <c r="AC205" s="185">
        <v>0</v>
      </c>
      <c r="AD205" s="25"/>
      <c r="AE205" s="185">
        <v>18</v>
      </c>
      <c r="AF205" s="23">
        <v>10</v>
      </c>
      <c r="AG205" s="25"/>
      <c r="AH205" s="185">
        <v>10</v>
      </c>
      <c r="AI205" s="23">
        <v>5</v>
      </c>
      <c r="AJ205" s="185">
        <v>0</v>
      </c>
      <c r="AK205" s="25"/>
      <c r="AL205" s="185">
        <v>0</v>
      </c>
      <c r="AM205" s="25"/>
      <c r="AN205" s="185">
        <v>5</v>
      </c>
      <c r="AO205" s="23">
        <v>7</v>
      </c>
      <c r="AP205" s="25"/>
      <c r="AQ205" s="185">
        <v>20</v>
      </c>
      <c r="AR205" s="23">
        <v>24</v>
      </c>
      <c r="AS205" s="185">
        <v>0</v>
      </c>
      <c r="AT205" s="25"/>
      <c r="AU205" s="185">
        <v>0</v>
      </c>
      <c r="AV205" s="25"/>
      <c r="AW205" s="185">
        <v>0</v>
      </c>
      <c r="AX205" s="18">
        <v>1</v>
      </c>
      <c r="AY205" s="88"/>
      <c r="AZ205" s="185">
        <v>0</v>
      </c>
      <c r="BA205" s="88"/>
      <c r="BB205" s="185">
        <v>0</v>
      </c>
      <c r="BC205" s="88"/>
      <c r="BD205" s="22">
        <v>0</v>
      </c>
      <c r="BE205" s="21"/>
      <c r="BF205" s="20">
        <v>0</v>
      </c>
      <c r="BG205" s="21"/>
      <c r="BH205" s="188">
        <v>3024446</v>
      </c>
      <c r="BI205" s="25">
        <v>3091227</v>
      </c>
      <c r="BJ205" s="185">
        <v>2439465</v>
      </c>
      <c r="BK205" s="23">
        <v>1711465</v>
      </c>
      <c r="BL205" s="185">
        <v>3633861</v>
      </c>
      <c r="BM205" s="23">
        <v>2704385</v>
      </c>
      <c r="BN205" s="185">
        <v>828147</v>
      </c>
      <c r="BO205" s="23">
        <v>582924</v>
      </c>
      <c r="BP205" s="185">
        <v>869515</v>
      </c>
      <c r="BQ205" s="25">
        <v>857176</v>
      </c>
      <c r="BR205" s="20">
        <v>0</v>
      </c>
      <c r="BS205" s="19"/>
      <c r="BT205" s="177">
        <f t="shared" si="155"/>
        <v>405</v>
      </c>
      <c r="BU205" s="178">
        <f t="shared" si="155"/>
        <v>432</v>
      </c>
      <c r="BV205" s="179">
        <f t="shared" si="156"/>
        <v>375</v>
      </c>
      <c r="BW205" s="178">
        <f t="shared" si="156"/>
        <v>378</v>
      </c>
      <c r="BX205" s="179">
        <f t="shared" si="157"/>
        <v>657</v>
      </c>
      <c r="BY205" s="178">
        <f t="shared" si="157"/>
        <v>543</v>
      </c>
      <c r="BZ205" s="179">
        <f t="shared" si="158"/>
        <v>150</v>
      </c>
      <c r="CA205" s="178">
        <f t="shared" si="158"/>
        <v>129</v>
      </c>
      <c r="CB205" s="179">
        <f t="shared" si="159"/>
        <v>180</v>
      </c>
      <c r="CC205" s="178">
        <f t="shared" si="159"/>
        <v>228</v>
      </c>
      <c r="CD205" s="179">
        <f t="shared" si="160"/>
        <v>0</v>
      </c>
      <c r="CE205" s="178">
        <f t="shared" si="160"/>
        <v>0</v>
      </c>
      <c r="CF205" s="177">
        <f t="shared" si="171"/>
        <v>7467.7679012345679</v>
      </c>
      <c r="CG205" s="178">
        <f t="shared" si="111"/>
        <v>7155.6180555555557</v>
      </c>
      <c r="CH205" s="179">
        <f t="shared" si="171"/>
        <v>6505.24</v>
      </c>
      <c r="CI205" s="178">
        <f t="shared" si="112"/>
        <v>4527.6851851851852</v>
      </c>
      <c r="CJ205" s="179">
        <f t="shared" si="171"/>
        <v>5530.9908675799088</v>
      </c>
      <c r="CK205" s="178">
        <f t="shared" si="113"/>
        <v>4980.4511970534068</v>
      </c>
      <c r="CL205" s="179">
        <f t="shared" si="171"/>
        <v>5520.98</v>
      </c>
      <c r="CM205" s="178">
        <f t="shared" si="171"/>
        <v>4518.7906976744189</v>
      </c>
      <c r="CN205" s="179">
        <f t="shared" si="171"/>
        <v>4830.6388888888887</v>
      </c>
      <c r="CO205" s="178">
        <f t="shared" si="171"/>
        <v>3759.5438596491226</v>
      </c>
      <c r="CP205" s="179">
        <f t="shared" si="171"/>
        <v>0</v>
      </c>
      <c r="CQ205" s="178">
        <f t="shared" si="171"/>
        <v>0</v>
      </c>
      <c r="CR205" s="177">
        <f t="shared" si="170"/>
        <v>67209.911111111112</v>
      </c>
      <c r="CS205" s="178">
        <f t="shared" si="170"/>
        <v>64400.5625</v>
      </c>
      <c r="CT205" s="179">
        <f t="shared" si="170"/>
        <v>58547.159999999996</v>
      </c>
      <c r="CU205" s="178">
        <f t="shared" si="170"/>
        <v>40749.166666666664</v>
      </c>
      <c r="CV205" s="179">
        <f t="shared" si="170"/>
        <v>49778.917808219179</v>
      </c>
      <c r="CW205" s="178">
        <f t="shared" si="170"/>
        <v>44824.060773480662</v>
      </c>
      <c r="CX205" s="179">
        <f t="shared" si="170"/>
        <v>49688.819999999992</v>
      </c>
      <c r="CY205" s="178">
        <f t="shared" si="170"/>
        <v>40669.116279069771</v>
      </c>
      <c r="CZ205" s="179">
        <f t="shared" si="170"/>
        <v>43475.75</v>
      </c>
      <c r="DA205" s="178">
        <f t="shared" si="170"/>
        <v>33835.894736842107</v>
      </c>
      <c r="DB205" s="179">
        <f t="shared" si="170"/>
        <v>0</v>
      </c>
      <c r="DC205" s="178">
        <f t="shared" si="170"/>
        <v>0</v>
      </c>
      <c r="DD205" s="179">
        <f t="shared" si="161"/>
        <v>54951.859561843448</v>
      </c>
      <c r="DE205" s="178">
        <f t="shared" si="161"/>
        <v>47118.282052916409</v>
      </c>
      <c r="DF205" s="177">
        <f t="shared" si="162"/>
        <v>42</v>
      </c>
      <c r="DG205" s="178">
        <f t="shared" si="162"/>
        <v>46</v>
      </c>
      <c r="DH205" s="179">
        <f t="shared" si="163"/>
        <v>39</v>
      </c>
      <c r="DI205" s="178">
        <f t="shared" si="163"/>
        <v>40</v>
      </c>
      <c r="DJ205" s="179">
        <f t="shared" si="164"/>
        <v>67</v>
      </c>
      <c r="DK205" s="178">
        <f t="shared" si="164"/>
        <v>57</v>
      </c>
      <c r="DL205" s="179">
        <f t="shared" si="165"/>
        <v>15</v>
      </c>
      <c r="DM205" s="178">
        <f t="shared" si="165"/>
        <v>12</v>
      </c>
      <c r="DN205" s="179">
        <f t="shared" si="166"/>
        <v>20</v>
      </c>
      <c r="DO205" s="178">
        <f t="shared" si="166"/>
        <v>25</v>
      </c>
      <c r="DP205" s="179">
        <f t="shared" si="167"/>
        <v>0</v>
      </c>
      <c r="DQ205" s="178">
        <f t="shared" si="167"/>
        <v>0</v>
      </c>
      <c r="DR205" s="179">
        <f t="shared" si="168"/>
        <v>183</v>
      </c>
      <c r="DS205" s="178">
        <f t="shared" si="168"/>
        <v>180</v>
      </c>
      <c r="DT205" s="177">
        <f t="shared" si="169"/>
        <v>2822816.2666666666</v>
      </c>
      <c r="DU205" s="178">
        <f t="shared" si="169"/>
        <v>2962425.875</v>
      </c>
      <c r="DV205" s="179">
        <f t="shared" si="169"/>
        <v>2283339.2399999998</v>
      </c>
      <c r="DW205" s="178">
        <f t="shared" si="169"/>
        <v>1629966.6666666665</v>
      </c>
      <c r="DX205" s="179">
        <f t="shared" si="169"/>
        <v>3335187.493150685</v>
      </c>
      <c r="DY205" s="178">
        <f t="shared" si="169"/>
        <v>2554971.4640883976</v>
      </c>
      <c r="DZ205" s="179">
        <f t="shared" si="169"/>
        <v>745332.29999999993</v>
      </c>
      <c r="EA205" s="178">
        <f t="shared" si="169"/>
        <v>488029.39534883725</v>
      </c>
      <c r="EB205" s="179">
        <f t="shared" si="169"/>
        <v>869515</v>
      </c>
      <c r="EC205" s="178">
        <f t="shared" si="169"/>
        <v>845897.3684210527</v>
      </c>
      <c r="ED205" s="179">
        <f t="shared" si="169"/>
        <v>0</v>
      </c>
      <c r="EE205" s="178">
        <f t="shared" si="169"/>
        <v>0</v>
      </c>
      <c r="EF205" s="179">
        <f t="shared" si="169"/>
        <v>10056190.299817352</v>
      </c>
      <c r="EG205" s="178">
        <f t="shared" si="114"/>
        <v>8481290.7695249543</v>
      </c>
    </row>
    <row r="206" spans="1:137">
      <c r="A206" s="29" t="s">
        <v>308</v>
      </c>
      <c r="B206" s="28" t="s">
        <v>317</v>
      </c>
      <c r="C206" s="27"/>
      <c r="D206" s="26">
        <v>159416</v>
      </c>
      <c r="E206" s="26">
        <v>4</v>
      </c>
      <c r="F206" s="25"/>
      <c r="G206" s="185">
        <v>42</v>
      </c>
      <c r="H206" s="23">
        <v>39</v>
      </c>
      <c r="I206" s="24">
        <v>0</v>
      </c>
      <c r="J206" s="25"/>
      <c r="K206" s="185">
        <v>0</v>
      </c>
      <c r="L206" s="25"/>
      <c r="M206" s="185">
        <v>3</v>
      </c>
      <c r="N206" s="23">
        <v>4</v>
      </c>
      <c r="O206" s="25"/>
      <c r="P206" s="185">
        <v>35</v>
      </c>
      <c r="Q206" s="25">
        <v>35</v>
      </c>
      <c r="R206" s="24">
        <v>0</v>
      </c>
      <c r="S206" s="25"/>
      <c r="T206" s="185">
        <v>0</v>
      </c>
      <c r="U206" s="25"/>
      <c r="V206" s="185">
        <v>2</v>
      </c>
      <c r="W206" s="23">
        <v>1</v>
      </c>
      <c r="X206" s="25"/>
      <c r="Y206" s="185">
        <v>12</v>
      </c>
      <c r="Z206" s="23">
        <v>16</v>
      </c>
      <c r="AA206" s="24">
        <v>0</v>
      </c>
      <c r="AB206" s="25"/>
      <c r="AC206" s="185">
        <v>0</v>
      </c>
      <c r="AD206" s="25"/>
      <c r="AE206" s="185">
        <v>0</v>
      </c>
      <c r="AF206" s="25"/>
      <c r="AG206" s="25">
        <v>1</v>
      </c>
      <c r="AH206" s="185">
        <v>16</v>
      </c>
      <c r="AI206" s="23">
        <v>11</v>
      </c>
      <c r="AJ206" s="185">
        <v>0</v>
      </c>
      <c r="AK206" s="25"/>
      <c r="AL206" s="185">
        <v>0</v>
      </c>
      <c r="AM206" s="25"/>
      <c r="AN206" s="185">
        <v>8</v>
      </c>
      <c r="AO206" s="23">
        <v>5</v>
      </c>
      <c r="AP206" s="25"/>
      <c r="AQ206" s="185">
        <v>0</v>
      </c>
      <c r="AR206" s="18">
        <v>1</v>
      </c>
      <c r="AS206" s="185">
        <v>0</v>
      </c>
      <c r="AT206" s="25"/>
      <c r="AU206" s="185">
        <v>0</v>
      </c>
      <c r="AV206" s="25"/>
      <c r="AW206" s="185">
        <v>0</v>
      </c>
      <c r="AX206" s="25"/>
      <c r="AY206" s="88"/>
      <c r="AZ206" s="185">
        <v>0</v>
      </c>
      <c r="BA206" s="88"/>
      <c r="BB206" s="185">
        <v>0</v>
      </c>
      <c r="BC206" s="88"/>
      <c r="BD206" s="22">
        <v>0</v>
      </c>
      <c r="BE206" s="21"/>
      <c r="BF206" s="20">
        <v>0</v>
      </c>
      <c r="BG206" s="21"/>
      <c r="BH206" s="188">
        <v>3108613</v>
      </c>
      <c r="BI206" s="25">
        <v>3009283</v>
      </c>
      <c r="BJ206" s="185">
        <v>2146414</v>
      </c>
      <c r="BK206" s="25">
        <v>2096800</v>
      </c>
      <c r="BL206" s="185">
        <v>622529</v>
      </c>
      <c r="BM206" s="23">
        <v>892281</v>
      </c>
      <c r="BN206" s="185">
        <v>989896</v>
      </c>
      <c r="BO206" s="23">
        <v>675657</v>
      </c>
      <c r="BP206" s="185">
        <v>0</v>
      </c>
      <c r="BQ206" s="18">
        <v>19846</v>
      </c>
      <c r="BR206" s="20">
        <v>0</v>
      </c>
      <c r="BS206" s="19"/>
      <c r="BT206" s="177">
        <f t="shared" si="155"/>
        <v>414</v>
      </c>
      <c r="BU206" s="178">
        <f t="shared" si="155"/>
        <v>399</v>
      </c>
      <c r="BV206" s="179">
        <f t="shared" si="156"/>
        <v>339</v>
      </c>
      <c r="BW206" s="178">
        <f t="shared" si="156"/>
        <v>327</v>
      </c>
      <c r="BX206" s="179">
        <f t="shared" si="157"/>
        <v>108</v>
      </c>
      <c r="BY206" s="178">
        <f t="shared" si="157"/>
        <v>144</v>
      </c>
      <c r="BZ206" s="179">
        <f t="shared" si="158"/>
        <v>240</v>
      </c>
      <c r="CA206" s="178">
        <f t="shared" si="158"/>
        <v>159</v>
      </c>
      <c r="CB206" s="179">
        <f t="shared" si="159"/>
        <v>0</v>
      </c>
      <c r="CC206" s="178">
        <f t="shared" si="159"/>
        <v>9</v>
      </c>
      <c r="CD206" s="179">
        <f t="shared" si="160"/>
        <v>0</v>
      </c>
      <c r="CE206" s="178">
        <f t="shared" si="160"/>
        <v>0</v>
      </c>
      <c r="CF206" s="177">
        <f t="shared" si="171"/>
        <v>7508.7270531400964</v>
      </c>
      <c r="CG206" s="178">
        <f t="shared" si="111"/>
        <v>7542.062656641604</v>
      </c>
      <c r="CH206" s="179">
        <f t="shared" si="171"/>
        <v>6331.6047197640119</v>
      </c>
      <c r="CI206" s="178">
        <f t="shared" si="112"/>
        <v>6412.2324159021409</v>
      </c>
      <c r="CJ206" s="179">
        <f t="shared" si="171"/>
        <v>5764.1574074074078</v>
      </c>
      <c r="CK206" s="178">
        <f t="shared" si="113"/>
        <v>6196.395833333333</v>
      </c>
      <c r="CL206" s="179">
        <f t="shared" si="171"/>
        <v>4124.5666666666666</v>
      </c>
      <c r="CM206" s="178">
        <f t="shared" si="171"/>
        <v>4249.4150943396226</v>
      </c>
      <c r="CN206" s="179">
        <f t="shared" si="171"/>
        <v>0</v>
      </c>
      <c r="CO206" s="178">
        <f t="shared" si="171"/>
        <v>2205.1111111111113</v>
      </c>
      <c r="CP206" s="179">
        <f t="shared" si="171"/>
        <v>0</v>
      </c>
      <c r="CQ206" s="178">
        <f t="shared" si="171"/>
        <v>0</v>
      </c>
      <c r="CR206" s="177">
        <f t="shared" si="170"/>
        <v>67578.543478260865</v>
      </c>
      <c r="CS206" s="178">
        <f t="shared" si="170"/>
        <v>67878.563909774442</v>
      </c>
      <c r="CT206" s="179">
        <f t="shared" si="170"/>
        <v>56984.442477876109</v>
      </c>
      <c r="CU206" s="178">
        <f t="shared" si="170"/>
        <v>57710.091743119265</v>
      </c>
      <c r="CV206" s="179">
        <f t="shared" si="170"/>
        <v>51877.416666666672</v>
      </c>
      <c r="CW206" s="178">
        <f t="shared" si="170"/>
        <v>55767.5625</v>
      </c>
      <c r="CX206" s="179">
        <f t="shared" si="170"/>
        <v>37121.1</v>
      </c>
      <c r="CY206" s="178">
        <f t="shared" si="170"/>
        <v>38244.735849056604</v>
      </c>
      <c r="CZ206" s="179">
        <f t="shared" si="170"/>
        <v>0</v>
      </c>
      <c r="DA206" s="178">
        <f t="shared" si="170"/>
        <v>19846</v>
      </c>
      <c r="DB206" s="179">
        <f t="shared" si="170"/>
        <v>0</v>
      </c>
      <c r="DC206" s="178">
        <f t="shared" si="170"/>
        <v>0</v>
      </c>
      <c r="DD206" s="179">
        <f t="shared" si="161"/>
        <v>56465.205323755552</v>
      </c>
      <c r="DE206" s="178">
        <f t="shared" si="161"/>
        <v>58217.717182656248</v>
      </c>
      <c r="DF206" s="177">
        <f t="shared" si="162"/>
        <v>45</v>
      </c>
      <c r="DG206" s="178">
        <f t="shared" si="162"/>
        <v>43</v>
      </c>
      <c r="DH206" s="179">
        <f t="shared" si="163"/>
        <v>37</v>
      </c>
      <c r="DI206" s="178">
        <f t="shared" si="163"/>
        <v>36</v>
      </c>
      <c r="DJ206" s="179">
        <f t="shared" si="164"/>
        <v>12</v>
      </c>
      <c r="DK206" s="178">
        <f t="shared" si="164"/>
        <v>16</v>
      </c>
      <c r="DL206" s="179">
        <f t="shared" si="165"/>
        <v>24</v>
      </c>
      <c r="DM206" s="178">
        <f t="shared" si="165"/>
        <v>16</v>
      </c>
      <c r="DN206" s="179">
        <f t="shared" si="166"/>
        <v>0</v>
      </c>
      <c r="DO206" s="178">
        <f t="shared" si="166"/>
        <v>1</v>
      </c>
      <c r="DP206" s="179">
        <f t="shared" si="167"/>
        <v>0</v>
      </c>
      <c r="DQ206" s="178">
        <f t="shared" si="167"/>
        <v>0</v>
      </c>
      <c r="DR206" s="179">
        <f t="shared" si="168"/>
        <v>118</v>
      </c>
      <c r="DS206" s="178">
        <f t="shared" si="168"/>
        <v>112</v>
      </c>
      <c r="DT206" s="177">
        <f t="shared" si="169"/>
        <v>3041034.4565217388</v>
      </c>
      <c r="DU206" s="178">
        <f t="shared" si="169"/>
        <v>2918778.2481203009</v>
      </c>
      <c r="DV206" s="179">
        <f t="shared" si="169"/>
        <v>2108424.3716814159</v>
      </c>
      <c r="DW206" s="178">
        <f t="shared" si="169"/>
        <v>2077563.3027522936</v>
      </c>
      <c r="DX206" s="179">
        <f t="shared" si="169"/>
        <v>622529</v>
      </c>
      <c r="DY206" s="178">
        <f t="shared" si="169"/>
        <v>892281</v>
      </c>
      <c r="DZ206" s="179">
        <f t="shared" si="169"/>
        <v>890906.39999999991</v>
      </c>
      <c r="EA206" s="178">
        <f t="shared" si="169"/>
        <v>611915.77358490566</v>
      </c>
      <c r="EB206" s="179">
        <f t="shared" si="169"/>
        <v>0</v>
      </c>
      <c r="EC206" s="178">
        <f t="shared" si="169"/>
        <v>19846</v>
      </c>
      <c r="ED206" s="179">
        <f t="shared" si="169"/>
        <v>0</v>
      </c>
      <c r="EE206" s="178">
        <f t="shared" si="169"/>
        <v>0</v>
      </c>
      <c r="EF206" s="179">
        <f t="shared" si="169"/>
        <v>6662894.2282031551</v>
      </c>
      <c r="EG206" s="178">
        <f t="shared" si="114"/>
        <v>6520384.3244575001</v>
      </c>
    </row>
    <row r="207" spans="1:137">
      <c r="A207" s="29" t="s">
        <v>308</v>
      </c>
      <c r="B207" s="28" t="s">
        <v>318</v>
      </c>
      <c r="C207" s="27" t="s">
        <v>884</v>
      </c>
      <c r="D207" s="26">
        <v>159717</v>
      </c>
      <c r="E207" s="26">
        <v>4</v>
      </c>
      <c r="F207" s="25"/>
      <c r="G207" s="185">
        <v>49</v>
      </c>
      <c r="H207" s="25">
        <v>47</v>
      </c>
      <c r="I207" s="24">
        <v>2</v>
      </c>
      <c r="J207" s="25">
        <v>2</v>
      </c>
      <c r="K207" s="185">
        <v>0</v>
      </c>
      <c r="L207" s="25"/>
      <c r="M207" s="185">
        <v>0</v>
      </c>
      <c r="N207" s="18">
        <v>2</v>
      </c>
      <c r="O207" s="25"/>
      <c r="P207" s="185">
        <v>53</v>
      </c>
      <c r="Q207" s="23">
        <v>50</v>
      </c>
      <c r="R207" s="24">
        <v>0</v>
      </c>
      <c r="S207" s="25"/>
      <c r="T207" s="185">
        <v>0</v>
      </c>
      <c r="U207" s="25"/>
      <c r="V207" s="185">
        <v>1</v>
      </c>
      <c r="W207" s="18">
        <v>2</v>
      </c>
      <c r="X207" s="25"/>
      <c r="Y207" s="185">
        <v>83</v>
      </c>
      <c r="Z207" s="25">
        <v>84</v>
      </c>
      <c r="AA207" s="24">
        <v>0</v>
      </c>
      <c r="AB207" s="25"/>
      <c r="AC207" s="185">
        <v>0</v>
      </c>
      <c r="AD207" s="25"/>
      <c r="AE207" s="185">
        <v>10</v>
      </c>
      <c r="AF207" s="23">
        <v>9</v>
      </c>
      <c r="AG207" s="25"/>
      <c r="AH207" s="185">
        <v>52</v>
      </c>
      <c r="AI207" s="23">
        <v>55</v>
      </c>
      <c r="AJ207" s="185">
        <v>1</v>
      </c>
      <c r="AK207" s="18"/>
      <c r="AL207" s="185">
        <v>0</v>
      </c>
      <c r="AM207" s="25"/>
      <c r="AN207" s="185">
        <v>2</v>
      </c>
      <c r="AO207" s="23">
        <v>1</v>
      </c>
      <c r="AP207" s="25"/>
      <c r="AQ207" s="185">
        <v>0</v>
      </c>
      <c r="AR207" s="25"/>
      <c r="AS207" s="185">
        <v>0</v>
      </c>
      <c r="AT207" s="25"/>
      <c r="AU207" s="185">
        <v>0</v>
      </c>
      <c r="AV207" s="25"/>
      <c r="AW207" s="185">
        <v>0</v>
      </c>
      <c r="AX207" s="25"/>
      <c r="AY207" s="88"/>
      <c r="AZ207" s="185">
        <v>0</v>
      </c>
      <c r="BA207" s="88"/>
      <c r="BB207" s="185">
        <v>0</v>
      </c>
      <c r="BC207" s="88"/>
      <c r="BD207" s="22">
        <v>0</v>
      </c>
      <c r="BE207" s="21"/>
      <c r="BF207" s="20">
        <v>0</v>
      </c>
      <c r="BG207" s="21"/>
      <c r="BH207" s="188">
        <v>4088937</v>
      </c>
      <c r="BI207" s="25">
        <v>4247593</v>
      </c>
      <c r="BJ207" s="185">
        <v>3420095</v>
      </c>
      <c r="BK207" s="25">
        <v>3352499</v>
      </c>
      <c r="BL207" s="185">
        <v>5435170</v>
      </c>
      <c r="BM207" s="25">
        <v>5330963</v>
      </c>
      <c r="BN207" s="185">
        <v>2380135</v>
      </c>
      <c r="BO207" s="25">
        <v>2395375</v>
      </c>
      <c r="BP207" s="185">
        <v>0</v>
      </c>
      <c r="BQ207" s="25">
        <v>0</v>
      </c>
      <c r="BR207" s="20">
        <v>0</v>
      </c>
      <c r="BS207" s="19"/>
      <c r="BT207" s="177">
        <f t="shared" si="155"/>
        <v>461</v>
      </c>
      <c r="BU207" s="178">
        <f t="shared" si="155"/>
        <v>467</v>
      </c>
      <c r="BV207" s="179">
        <f t="shared" si="156"/>
        <v>489</v>
      </c>
      <c r="BW207" s="178">
        <f t="shared" si="156"/>
        <v>474</v>
      </c>
      <c r="BX207" s="179">
        <f t="shared" si="157"/>
        <v>867</v>
      </c>
      <c r="BY207" s="178">
        <f t="shared" si="157"/>
        <v>864</v>
      </c>
      <c r="BZ207" s="179">
        <f t="shared" si="158"/>
        <v>502</v>
      </c>
      <c r="CA207" s="178">
        <f t="shared" si="158"/>
        <v>507</v>
      </c>
      <c r="CB207" s="179">
        <f t="shared" si="159"/>
        <v>0</v>
      </c>
      <c r="CC207" s="178">
        <f t="shared" si="159"/>
        <v>0</v>
      </c>
      <c r="CD207" s="179">
        <f t="shared" si="160"/>
        <v>0</v>
      </c>
      <c r="CE207" s="178">
        <f t="shared" si="160"/>
        <v>0</v>
      </c>
      <c r="CF207" s="177">
        <f t="shared" si="171"/>
        <v>8869.7114967462039</v>
      </c>
      <c r="CG207" s="178">
        <f t="shared" si="111"/>
        <v>9095.4882226980735</v>
      </c>
      <c r="CH207" s="179">
        <f t="shared" si="171"/>
        <v>6994.0593047034763</v>
      </c>
      <c r="CI207" s="178">
        <f t="shared" si="112"/>
        <v>7072.7827004219407</v>
      </c>
      <c r="CJ207" s="179">
        <f t="shared" si="171"/>
        <v>6268.9388696655133</v>
      </c>
      <c r="CK207" s="178">
        <f t="shared" si="113"/>
        <v>6170.0960648148148</v>
      </c>
      <c r="CL207" s="179">
        <f t="shared" si="171"/>
        <v>4741.3047808764941</v>
      </c>
      <c r="CM207" s="178">
        <f t="shared" si="171"/>
        <v>4724.6055226824456</v>
      </c>
      <c r="CN207" s="179">
        <f t="shared" si="171"/>
        <v>0</v>
      </c>
      <c r="CO207" s="178">
        <f t="shared" si="171"/>
        <v>0</v>
      </c>
      <c r="CP207" s="179">
        <f t="shared" si="171"/>
        <v>0</v>
      </c>
      <c r="CQ207" s="178">
        <f t="shared" si="171"/>
        <v>0</v>
      </c>
      <c r="CR207" s="177">
        <f t="shared" si="170"/>
        <v>79827.403470715828</v>
      </c>
      <c r="CS207" s="178">
        <f t="shared" si="170"/>
        <v>81859.394004282658</v>
      </c>
      <c r="CT207" s="179">
        <f t="shared" si="170"/>
        <v>62946.533742331289</v>
      </c>
      <c r="CU207" s="178">
        <f t="shared" si="170"/>
        <v>63655.044303797469</v>
      </c>
      <c r="CV207" s="179">
        <f t="shared" si="170"/>
        <v>56420.449826989621</v>
      </c>
      <c r="CW207" s="178">
        <f t="shared" si="170"/>
        <v>55530.864583333336</v>
      </c>
      <c r="CX207" s="179">
        <f t="shared" si="170"/>
        <v>42671.743027888449</v>
      </c>
      <c r="CY207" s="178">
        <f t="shared" si="170"/>
        <v>42521.449704142011</v>
      </c>
      <c r="CZ207" s="179">
        <f t="shared" si="170"/>
        <v>0</v>
      </c>
      <c r="DA207" s="178">
        <f t="shared" si="170"/>
        <v>0</v>
      </c>
      <c r="DB207" s="179">
        <f t="shared" si="170"/>
        <v>0</v>
      </c>
      <c r="DC207" s="178">
        <f t="shared" si="170"/>
        <v>0</v>
      </c>
      <c r="DD207" s="179">
        <f t="shared" si="161"/>
        <v>59542.917389471528</v>
      </c>
      <c r="DE207" s="178">
        <f t="shared" si="161"/>
        <v>59644.694395626342</v>
      </c>
      <c r="DF207" s="177">
        <f t="shared" si="162"/>
        <v>51</v>
      </c>
      <c r="DG207" s="178">
        <f t="shared" si="162"/>
        <v>51</v>
      </c>
      <c r="DH207" s="179">
        <f t="shared" si="163"/>
        <v>54</v>
      </c>
      <c r="DI207" s="178">
        <f t="shared" si="163"/>
        <v>52</v>
      </c>
      <c r="DJ207" s="179">
        <f t="shared" si="164"/>
        <v>93</v>
      </c>
      <c r="DK207" s="178">
        <f t="shared" si="164"/>
        <v>93</v>
      </c>
      <c r="DL207" s="179">
        <f t="shared" si="165"/>
        <v>55</v>
      </c>
      <c r="DM207" s="178">
        <f t="shared" si="165"/>
        <v>56</v>
      </c>
      <c r="DN207" s="179">
        <f t="shared" si="166"/>
        <v>0</v>
      </c>
      <c r="DO207" s="178">
        <f t="shared" si="166"/>
        <v>0</v>
      </c>
      <c r="DP207" s="179">
        <f t="shared" si="167"/>
        <v>0</v>
      </c>
      <c r="DQ207" s="178">
        <f t="shared" si="167"/>
        <v>0</v>
      </c>
      <c r="DR207" s="179">
        <f t="shared" si="168"/>
        <v>253</v>
      </c>
      <c r="DS207" s="178">
        <f t="shared" si="168"/>
        <v>252</v>
      </c>
      <c r="DT207" s="177">
        <f t="shared" si="169"/>
        <v>4071197.5770065072</v>
      </c>
      <c r="DU207" s="178">
        <f t="shared" si="169"/>
        <v>4174829.0942184157</v>
      </c>
      <c r="DV207" s="179">
        <f t="shared" si="169"/>
        <v>3399112.8220858895</v>
      </c>
      <c r="DW207" s="178">
        <f t="shared" si="169"/>
        <v>3310062.3037974685</v>
      </c>
      <c r="DX207" s="179">
        <f t="shared" si="169"/>
        <v>5247101.833910035</v>
      </c>
      <c r="DY207" s="178">
        <f t="shared" si="169"/>
        <v>5164370.40625</v>
      </c>
      <c r="DZ207" s="179">
        <f t="shared" si="169"/>
        <v>2346945.8665338648</v>
      </c>
      <c r="EA207" s="178">
        <f t="shared" si="169"/>
        <v>2381201.1834319527</v>
      </c>
      <c r="EB207" s="179">
        <f t="shared" si="169"/>
        <v>0</v>
      </c>
      <c r="EC207" s="178">
        <f t="shared" si="169"/>
        <v>0</v>
      </c>
      <c r="ED207" s="179">
        <f t="shared" si="169"/>
        <v>0</v>
      </c>
      <c r="EE207" s="178">
        <f t="shared" si="169"/>
        <v>0</v>
      </c>
      <c r="EF207" s="179">
        <f t="shared" si="169"/>
        <v>15064358.099536296</v>
      </c>
      <c r="EG207" s="178">
        <f t="shared" si="114"/>
        <v>15030462.987697838</v>
      </c>
    </row>
    <row r="208" spans="1:137">
      <c r="A208" s="29" t="s">
        <v>308</v>
      </c>
      <c r="B208" s="28" t="s">
        <v>319</v>
      </c>
      <c r="C208" s="27"/>
      <c r="D208" s="26">
        <v>159966</v>
      </c>
      <c r="E208" s="26">
        <v>4</v>
      </c>
      <c r="F208" s="25">
        <v>0</v>
      </c>
      <c r="G208" s="185">
        <v>22</v>
      </c>
      <c r="H208" s="23">
        <v>20</v>
      </c>
      <c r="I208" s="24">
        <v>11</v>
      </c>
      <c r="J208" s="23">
        <v>13</v>
      </c>
      <c r="K208" s="185">
        <v>0</v>
      </c>
      <c r="L208" s="25">
        <v>0</v>
      </c>
      <c r="M208" s="185">
        <v>0</v>
      </c>
      <c r="N208" s="25">
        <v>0</v>
      </c>
      <c r="O208" s="25">
        <v>0</v>
      </c>
      <c r="P208" s="185">
        <v>50</v>
      </c>
      <c r="Q208" s="25">
        <v>48</v>
      </c>
      <c r="R208" s="24">
        <v>12</v>
      </c>
      <c r="S208" s="23">
        <v>11</v>
      </c>
      <c r="T208" s="185">
        <v>0</v>
      </c>
      <c r="U208" s="25">
        <v>0</v>
      </c>
      <c r="V208" s="185">
        <v>1</v>
      </c>
      <c r="W208" s="25">
        <v>1</v>
      </c>
      <c r="X208" s="25">
        <v>0</v>
      </c>
      <c r="Y208" s="185">
        <v>63</v>
      </c>
      <c r="Z208" s="23">
        <v>58</v>
      </c>
      <c r="AA208" s="24">
        <v>5</v>
      </c>
      <c r="AB208" s="25">
        <v>5</v>
      </c>
      <c r="AC208" s="185">
        <v>0</v>
      </c>
      <c r="AD208" s="25">
        <v>0</v>
      </c>
      <c r="AE208" s="185">
        <v>6</v>
      </c>
      <c r="AF208" s="23">
        <v>5</v>
      </c>
      <c r="AG208" s="25">
        <v>0</v>
      </c>
      <c r="AH208" s="185">
        <v>68</v>
      </c>
      <c r="AI208" s="25">
        <v>66</v>
      </c>
      <c r="AJ208" s="185">
        <v>1</v>
      </c>
      <c r="AK208" s="18">
        <v>2</v>
      </c>
      <c r="AL208" s="185">
        <v>0</v>
      </c>
      <c r="AM208" s="25">
        <v>0</v>
      </c>
      <c r="AN208" s="185">
        <v>4</v>
      </c>
      <c r="AO208" s="18">
        <v>0</v>
      </c>
      <c r="AP208" s="25">
        <v>0</v>
      </c>
      <c r="AQ208" s="185">
        <v>8</v>
      </c>
      <c r="AR208" s="23">
        <v>11</v>
      </c>
      <c r="AS208" s="185">
        <v>0</v>
      </c>
      <c r="AT208" s="25">
        <v>0</v>
      </c>
      <c r="AU208" s="185">
        <v>0</v>
      </c>
      <c r="AV208" s="25">
        <v>0</v>
      </c>
      <c r="AW208" s="185">
        <v>1</v>
      </c>
      <c r="AX208" s="18">
        <v>0</v>
      </c>
      <c r="AY208" s="88"/>
      <c r="AZ208" s="185">
        <v>0</v>
      </c>
      <c r="BA208" s="88"/>
      <c r="BB208" s="185">
        <v>0</v>
      </c>
      <c r="BC208" s="88"/>
      <c r="BD208" s="22">
        <v>0</v>
      </c>
      <c r="BE208" s="21"/>
      <c r="BF208" s="20">
        <v>0</v>
      </c>
      <c r="BG208" s="21"/>
      <c r="BH208" s="188">
        <v>2402491</v>
      </c>
      <c r="BI208" s="25">
        <v>2400414</v>
      </c>
      <c r="BJ208" s="185">
        <v>3717519</v>
      </c>
      <c r="BK208" s="23">
        <v>3472913</v>
      </c>
      <c r="BL208" s="185">
        <v>3979135</v>
      </c>
      <c r="BM208" s="23">
        <v>3740766</v>
      </c>
      <c r="BN208" s="185">
        <v>3044816</v>
      </c>
      <c r="BO208" s="23">
        <v>2890382</v>
      </c>
      <c r="BP208" s="185">
        <v>383732</v>
      </c>
      <c r="BQ208" s="25">
        <v>402100</v>
      </c>
      <c r="BR208" s="20">
        <v>0</v>
      </c>
      <c r="BS208" s="19"/>
      <c r="BT208" s="177">
        <f t="shared" si="155"/>
        <v>308</v>
      </c>
      <c r="BU208" s="178">
        <f t="shared" si="155"/>
        <v>310</v>
      </c>
      <c r="BV208" s="179">
        <f t="shared" si="156"/>
        <v>582</v>
      </c>
      <c r="BW208" s="178">
        <f t="shared" si="156"/>
        <v>554</v>
      </c>
      <c r="BX208" s="179">
        <f t="shared" si="157"/>
        <v>689</v>
      </c>
      <c r="BY208" s="178">
        <f t="shared" si="157"/>
        <v>632</v>
      </c>
      <c r="BZ208" s="179">
        <f t="shared" si="158"/>
        <v>670</v>
      </c>
      <c r="CA208" s="178">
        <f t="shared" si="158"/>
        <v>614</v>
      </c>
      <c r="CB208" s="179">
        <f t="shared" si="159"/>
        <v>84</v>
      </c>
      <c r="CC208" s="178">
        <f t="shared" si="159"/>
        <v>99</v>
      </c>
      <c r="CD208" s="179">
        <f t="shared" si="160"/>
        <v>0</v>
      </c>
      <c r="CE208" s="178">
        <f t="shared" si="160"/>
        <v>0</v>
      </c>
      <c r="CF208" s="177">
        <f t="shared" si="171"/>
        <v>7800.295454545455</v>
      </c>
      <c r="CG208" s="178">
        <f t="shared" si="111"/>
        <v>7743.2709677419352</v>
      </c>
      <c r="CH208" s="179">
        <f t="shared" si="171"/>
        <v>6387.4896907216498</v>
      </c>
      <c r="CI208" s="178">
        <f t="shared" si="112"/>
        <v>6268.7960288808663</v>
      </c>
      <c r="CJ208" s="179">
        <f t="shared" si="171"/>
        <v>5775.2322206095787</v>
      </c>
      <c r="CK208" s="178">
        <f t="shared" si="113"/>
        <v>5918.9335443037971</v>
      </c>
      <c r="CL208" s="179">
        <f t="shared" si="171"/>
        <v>4544.5014925373134</v>
      </c>
      <c r="CM208" s="178">
        <f t="shared" si="171"/>
        <v>4707.4625407166122</v>
      </c>
      <c r="CN208" s="179">
        <f t="shared" si="171"/>
        <v>4568.2380952380954</v>
      </c>
      <c r="CO208" s="178">
        <f t="shared" si="171"/>
        <v>4061.6161616161617</v>
      </c>
      <c r="CP208" s="179">
        <f t="shared" si="171"/>
        <v>0</v>
      </c>
      <c r="CQ208" s="178">
        <f t="shared" si="171"/>
        <v>0</v>
      </c>
      <c r="CR208" s="177">
        <f t="shared" si="170"/>
        <v>70202.659090909088</v>
      </c>
      <c r="CS208" s="178">
        <f t="shared" si="170"/>
        <v>69689.438709677415</v>
      </c>
      <c r="CT208" s="179">
        <f t="shared" si="170"/>
        <v>57487.407216494845</v>
      </c>
      <c r="CU208" s="178">
        <f t="shared" si="170"/>
        <v>56419.164259927798</v>
      </c>
      <c r="CV208" s="179">
        <f t="shared" si="170"/>
        <v>51977.089985486207</v>
      </c>
      <c r="CW208" s="178">
        <f t="shared" si="170"/>
        <v>53270.401898734177</v>
      </c>
      <c r="CX208" s="179">
        <f t="shared" si="170"/>
        <v>40900.513432835818</v>
      </c>
      <c r="CY208" s="178">
        <f t="shared" si="170"/>
        <v>42367.162866449507</v>
      </c>
      <c r="CZ208" s="179">
        <f t="shared" si="170"/>
        <v>41114.142857142855</v>
      </c>
      <c r="DA208" s="178">
        <f t="shared" si="170"/>
        <v>36554.545454545456</v>
      </c>
      <c r="DB208" s="179">
        <f t="shared" si="170"/>
        <v>0</v>
      </c>
      <c r="DC208" s="178">
        <f t="shared" si="170"/>
        <v>0</v>
      </c>
      <c r="DD208" s="179">
        <f t="shared" si="161"/>
        <v>52144.697737604976</v>
      </c>
      <c r="DE208" s="178">
        <f t="shared" si="161"/>
        <v>52459.815571031308</v>
      </c>
      <c r="DF208" s="177">
        <f t="shared" si="162"/>
        <v>33</v>
      </c>
      <c r="DG208" s="178">
        <f t="shared" si="162"/>
        <v>33</v>
      </c>
      <c r="DH208" s="179">
        <f t="shared" si="163"/>
        <v>63</v>
      </c>
      <c r="DI208" s="178">
        <f t="shared" si="163"/>
        <v>60</v>
      </c>
      <c r="DJ208" s="179">
        <f t="shared" si="164"/>
        <v>74</v>
      </c>
      <c r="DK208" s="178">
        <f t="shared" si="164"/>
        <v>68</v>
      </c>
      <c r="DL208" s="179">
        <f t="shared" si="165"/>
        <v>73</v>
      </c>
      <c r="DM208" s="178">
        <f t="shared" si="165"/>
        <v>68</v>
      </c>
      <c r="DN208" s="179">
        <f t="shared" si="166"/>
        <v>9</v>
      </c>
      <c r="DO208" s="178">
        <f t="shared" si="166"/>
        <v>11</v>
      </c>
      <c r="DP208" s="179">
        <f t="shared" si="167"/>
        <v>0</v>
      </c>
      <c r="DQ208" s="178">
        <f t="shared" si="167"/>
        <v>0</v>
      </c>
      <c r="DR208" s="179">
        <f t="shared" si="168"/>
        <v>252</v>
      </c>
      <c r="DS208" s="178">
        <f t="shared" si="168"/>
        <v>240</v>
      </c>
      <c r="DT208" s="177">
        <f t="shared" si="169"/>
        <v>2316687.75</v>
      </c>
      <c r="DU208" s="178">
        <f t="shared" si="169"/>
        <v>2299751.4774193545</v>
      </c>
      <c r="DV208" s="179">
        <f t="shared" si="169"/>
        <v>3621706.6546391752</v>
      </c>
      <c r="DW208" s="178">
        <f t="shared" si="169"/>
        <v>3385149.8555956678</v>
      </c>
      <c r="DX208" s="179">
        <f t="shared" si="169"/>
        <v>3846304.6589259794</v>
      </c>
      <c r="DY208" s="178">
        <f t="shared" si="169"/>
        <v>3622387.3291139239</v>
      </c>
      <c r="DZ208" s="179">
        <f t="shared" si="169"/>
        <v>2985737.4805970145</v>
      </c>
      <c r="EA208" s="178">
        <f t="shared" si="169"/>
        <v>2880967.0749185663</v>
      </c>
      <c r="EB208" s="179">
        <f t="shared" si="169"/>
        <v>370027.28571428568</v>
      </c>
      <c r="EC208" s="178">
        <f t="shared" si="169"/>
        <v>402100</v>
      </c>
      <c r="ED208" s="179">
        <f t="shared" si="169"/>
        <v>0</v>
      </c>
      <c r="EE208" s="178">
        <f t="shared" si="169"/>
        <v>0</v>
      </c>
      <c r="EF208" s="179">
        <f t="shared" si="169"/>
        <v>13140463.829876455</v>
      </c>
      <c r="EG208" s="178">
        <f t="shared" si="114"/>
        <v>12590355.737047514</v>
      </c>
    </row>
    <row r="209" spans="1:137" customFormat="1" ht="12.75" customHeight="1">
      <c r="A209" s="29" t="s">
        <v>308</v>
      </c>
      <c r="B209" s="28" t="s">
        <v>320</v>
      </c>
      <c r="C209" s="27"/>
      <c r="D209" s="26">
        <v>160038</v>
      </c>
      <c r="E209" s="26">
        <v>4</v>
      </c>
      <c r="F209" s="25"/>
      <c r="G209" s="185">
        <v>43</v>
      </c>
      <c r="H209" s="17">
        <v>44</v>
      </c>
      <c r="I209" s="24">
        <v>0</v>
      </c>
      <c r="J209" s="25"/>
      <c r="K209" s="185">
        <v>0</v>
      </c>
      <c r="L209" s="25"/>
      <c r="M209" s="185">
        <v>12</v>
      </c>
      <c r="N209" s="23">
        <v>13</v>
      </c>
      <c r="O209" s="25"/>
      <c r="P209" s="185">
        <v>50</v>
      </c>
      <c r="Q209" s="23">
        <v>52</v>
      </c>
      <c r="R209" s="24">
        <v>0</v>
      </c>
      <c r="S209" s="25"/>
      <c r="T209" s="185">
        <v>0</v>
      </c>
      <c r="U209" s="25"/>
      <c r="V209" s="185">
        <v>21</v>
      </c>
      <c r="W209" s="23">
        <v>24</v>
      </c>
      <c r="X209" s="25"/>
      <c r="Y209" s="185">
        <v>88</v>
      </c>
      <c r="Z209" s="23">
        <v>101</v>
      </c>
      <c r="AA209" s="24">
        <v>0</v>
      </c>
      <c r="AB209" s="25"/>
      <c r="AC209" s="185">
        <v>0</v>
      </c>
      <c r="AD209" s="25"/>
      <c r="AE209" s="185">
        <v>24</v>
      </c>
      <c r="AF209" s="17">
        <v>24</v>
      </c>
      <c r="AG209" s="25"/>
      <c r="AH209" s="185">
        <v>39</v>
      </c>
      <c r="AI209" s="23">
        <v>37</v>
      </c>
      <c r="AJ209" s="185">
        <v>0</v>
      </c>
      <c r="AK209" s="25"/>
      <c r="AL209" s="185">
        <v>0</v>
      </c>
      <c r="AM209" s="25"/>
      <c r="AN209" s="185">
        <v>5</v>
      </c>
      <c r="AO209" s="23">
        <v>8</v>
      </c>
      <c r="AP209" s="25"/>
      <c r="AQ209" s="185">
        <v>0</v>
      </c>
      <c r="AR209" s="25"/>
      <c r="AS209" s="185">
        <v>0</v>
      </c>
      <c r="AT209" s="25"/>
      <c r="AU209" s="185">
        <v>0</v>
      </c>
      <c r="AV209" s="25"/>
      <c r="AW209" s="185">
        <v>0</v>
      </c>
      <c r="AX209" s="23">
        <v>0</v>
      </c>
      <c r="AY209" s="88"/>
      <c r="AZ209" s="185">
        <v>0</v>
      </c>
      <c r="BA209" s="88"/>
      <c r="BB209" s="185">
        <v>0</v>
      </c>
      <c r="BC209" s="88"/>
      <c r="BD209" s="22">
        <v>0</v>
      </c>
      <c r="BE209" s="21"/>
      <c r="BF209" s="20">
        <v>0</v>
      </c>
      <c r="BG209" s="21"/>
      <c r="BH209" s="188">
        <v>4270010</v>
      </c>
      <c r="BI209" s="18">
        <v>4459134</v>
      </c>
      <c r="BJ209" s="185">
        <v>4507185</v>
      </c>
      <c r="BK209" s="18">
        <v>4841920</v>
      </c>
      <c r="BL209" s="185">
        <v>6181052</v>
      </c>
      <c r="BM209" s="18">
        <v>6913984</v>
      </c>
      <c r="BN209" s="185">
        <v>1923199</v>
      </c>
      <c r="BO209" s="25">
        <v>2006538</v>
      </c>
      <c r="BP209" s="185">
        <v>0</v>
      </c>
      <c r="BQ209" s="18"/>
      <c r="BR209" s="20">
        <v>0</v>
      </c>
      <c r="BS209" s="19"/>
      <c r="BT209" s="177">
        <f t="shared" si="155"/>
        <v>531</v>
      </c>
      <c r="BU209" s="178">
        <f t="shared" si="155"/>
        <v>552</v>
      </c>
      <c r="BV209" s="179">
        <f t="shared" si="156"/>
        <v>702</v>
      </c>
      <c r="BW209" s="178">
        <f t="shared" si="156"/>
        <v>756</v>
      </c>
      <c r="BX209" s="179">
        <f t="shared" si="157"/>
        <v>1080</v>
      </c>
      <c r="BY209" s="178">
        <f t="shared" si="157"/>
        <v>1197</v>
      </c>
      <c r="BZ209" s="179">
        <f t="shared" si="158"/>
        <v>411</v>
      </c>
      <c r="CA209" s="178">
        <f t="shared" si="158"/>
        <v>429</v>
      </c>
      <c r="CB209" s="179">
        <f t="shared" si="159"/>
        <v>0</v>
      </c>
      <c r="CC209" s="178">
        <f t="shared" si="159"/>
        <v>0</v>
      </c>
      <c r="CD209" s="179">
        <f t="shared" si="160"/>
        <v>0</v>
      </c>
      <c r="CE209" s="178">
        <f t="shared" si="160"/>
        <v>0</v>
      </c>
      <c r="CF209" s="177">
        <f t="shared" si="171"/>
        <v>8041.450094161959</v>
      </c>
      <c r="CG209" s="178">
        <f t="shared" si="111"/>
        <v>8078.141304347826</v>
      </c>
      <c r="CH209" s="179">
        <f t="shared" si="171"/>
        <v>6420.4914529914531</v>
      </c>
      <c r="CI209" s="178">
        <f t="shared" si="112"/>
        <v>6404.6560846560842</v>
      </c>
      <c r="CJ209" s="179">
        <f t="shared" si="171"/>
        <v>5723.1962962962962</v>
      </c>
      <c r="CK209" s="178">
        <f t="shared" si="113"/>
        <v>5776.0935672514615</v>
      </c>
      <c r="CL209" s="179">
        <f t="shared" si="171"/>
        <v>4679.3163017031629</v>
      </c>
      <c r="CM209" s="178">
        <f t="shared" si="171"/>
        <v>4677.2447552447557</v>
      </c>
      <c r="CN209" s="179">
        <f t="shared" si="171"/>
        <v>0</v>
      </c>
      <c r="CO209" s="178">
        <f t="shared" si="171"/>
        <v>0</v>
      </c>
      <c r="CP209" s="179">
        <f t="shared" si="171"/>
        <v>0</v>
      </c>
      <c r="CQ209" s="178">
        <f t="shared" si="171"/>
        <v>0</v>
      </c>
      <c r="CR209" s="177">
        <f t="shared" si="170"/>
        <v>72373.050847457635</v>
      </c>
      <c r="CS209" s="178">
        <f t="shared" si="170"/>
        <v>72703.271739130432</v>
      </c>
      <c r="CT209" s="179">
        <f t="shared" si="170"/>
        <v>57784.423076923078</v>
      </c>
      <c r="CU209" s="178">
        <f t="shared" si="170"/>
        <v>57641.904761904756</v>
      </c>
      <c r="CV209" s="179">
        <f t="shared" si="170"/>
        <v>51508.766666666663</v>
      </c>
      <c r="CW209" s="178">
        <f t="shared" si="170"/>
        <v>51984.842105263153</v>
      </c>
      <c r="CX209" s="179">
        <f t="shared" si="170"/>
        <v>42113.846715328466</v>
      </c>
      <c r="CY209" s="178">
        <f t="shared" si="170"/>
        <v>42095.202797202801</v>
      </c>
      <c r="CZ209" s="179">
        <f t="shared" si="170"/>
        <v>0</v>
      </c>
      <c r="DA209" s="178">
        <f t="shared" si="170"/>
        <v>0</v>
      </c>
      <c r="DB209" s="179">
        <f t="shared" si="170"/>
        <v>0</v>
      </c>
      <c r="DC209" s="178">
        <f t="shared" si="170"/>
        <v>0</v>
      </c>
      <c r="DD209" s="179">
        <f t="shared" si="161"/>
        <v>55692.209068130593</v>
      </c>
      <c r="DE209" s="178">
        <f t="shared" si="161"/>
        <v>55832.543366558457</v>
      </c>
      <c r="DF209" s="177">
        <f t="shared" si="162"/>
        <v>55</v>
      </c>
      <c r="DG209" s="178">
        <f t="shared" si="162"/>
        <v>57</v>
      </c>
      <c r="DH209" s="179">
        <f t="shared" si="163"/>
        <v>71</v>
      </c>
      <c r="DI209" s="178">
        <f t="shared" si="163"/>
        <v>76</v>
      </c>
      <c r="DJ209" s="179">
        <f t="shared" si="164"/>
        <v>112</v>
      </c>
      <c r="DK209" s="178">
        <f t="shared" si="164"/>
        <v>125</v>
      </c>
      <c r="DL209" s="179">
        <f t="shared" si="165"/>
        <v>44</v>
      </c>
      <c r="DM209" s="178">
        <f t="shared" si="165"/>
        <v>45</v>
      </c>
      <c r="DN209" s="179">
        <f t="shared" si="166"/>
        <v>0</v>
      </c>
      <c r="DO209" s="178">
        <f t="shared" si="166"/>
        <v>0</v>
      </c>
      <c r="DP209" s="179">
        <f t="shared" si="167"/>
        <v>0</v>
      </c>
      <c r="DQ209" s="178">
        <f t="shared" si="167"/>
        <v>0</v>
      </c>
      <c r="DR209" s="179">
        <f t="shared" si="168"/>
        <v>282</v>
      </c>
      <c r="DS209" s="178">
        <f t="shared" si="168"/>
        <v>303</v>
      </c>
      <c r="DT209" s="177">
        <f t="shared" si="169"/>
        <v>3980517.79661017</v>
      </c>
      <c r="DU209" s="178">
        <f t="shared" si="169"/>
        <v>4144086.4891304346</v>
      </c>
      <c r="DV209" s="179">
        <f t="shared" si="169"/>
        <v>4102694.0384615385</v>
      </c>
      <c r="DW209" s="178">
        <f t="shared" si="169"/>
        <v>4380784.7619047612</v>
      </c>
      <c r="DX209" s="179">
        <f t="shared" si="169"/>
        <v>5768981.8666666662</v>
      </c>
      <c r="DY209" s="178">
        <f t="shared" si="169"/>
        <v>6498105.2631578939</v>
      </c>
      <c r="DZ209" s="179">
        <f t="shared" si="169"/>
        <v>1853009.2554744524</v>
      </c>
      <c r="EA209" s="178">
        <f t="shared" si="169"/>
        <v>1894284.1258741261</v>
      </c>
      <c r="EB209" s="179">
        <f t="shared" si="169"/>
        <v>0</v>
      </c>
      <c r="EC209" s="178">
        <f t="shared" si="169"/>
        <v>0</v>
      </c>
      <c r="ED209" s="179">
        <f t="shared" si="169"/>
        <v>0</v>
      </c>
      <c r="EE209" s="178">
        <f t="shared" si="169"/>
        <v>0</v>
      </c>
      <c r="EF209" s="179">
        <f t="shared" si="169"/>
        <v>15705202.957212826</v>
      </c>
      <c r="EG209" s="178">
        <f t="shared" si="114"/>
        <v>16917260.640067212</v>
      </c>
    </row>
    <row r="210" spans="1:137" s="1" customFormat="1">
      <c r="A210" s="16" t="s">
        <v>308</v>
      </c>
      <c r="B210" s="15" t="s">
        <v>321</v>
      </c>
      <c r="C210" s="14"/>
      <c r="D210" s="13">
        <v>160630</v>
      </c>
      <c r="E210" s="13">
        <v>5</v>
      </c>
      <c r="F210" s="12"/>
      <c r="G210" s="11">
        <v>11</v>
      </c>
      <c r="H210" s="10">
        <v>18</v>
      </c>
      <c r="I210" s="9">
        <v>0</v>
      </c>
      <c r="J210" s="10"/>
      <c r="K210" s="11">
        <v>0</v>
      </c>
      <c r="L210" s="8"/>
      <c r="M210" s="11">
        <v>0</v>
      </c>
      <c r="N210" s="10"/>
      <c r="O210" s="8"/>
      <c r="P210" s="11">
        <v>28</v>
      </c>
      <c r="Q210" s="10">
        <v>31</v>
      </c>
      <c r="R210" s="9">
        <v>0</v>
      </c>
      <c r="S210" s="10"/>
      <c r="T210" s="11">
        <v>0</v>
      </c>
      <c r="U210" s="8"/>
      <c r="V210" s="11">
        <v>0</v>
      </c>
      <c r="W210" s="10"/>
      <c r="X210" s="8"/>
      <c r="Y210" s="11">
        <v>56</v>
      </c>
      <c r="Z210" s="10">
        <v>44</v>
      </c>
      <c r="AA210" s="9">
        <v>0</v>
      </c>
      <c r="AB210" s="10"/>
      <c r="AC210" s="11">
        <v>0</v>
      </c>
      <c r="AD210" s="8"/>
      <c r="AE210" s="11">
        <v>0</v>
      </c>
      <c r="AF210" s="10"/>
      <c r="AG210" s="8"/>
      <c r="AH210" s="11">
        <v>2</v>
      </c>
      <c r="AI210" s="10">
        <v>2</v>
      </c>
      <c r="AJ210" s="11">
        <v>0</v>
      </c>
      <c r="AK210" s="10"/>
      <c r="AL210" s="11">
        <v>0</v>
      </c>
      <c r="AM210" s="8"/>
      <c r="AN210" s="11">
        <v>0</v>
      </c>
      <c r="AO210" s="8"/>
      <c r="AP210" s="8"/>
      <c r="AQ210" s="11">
        <v>0</v>
      </c>
      <c r="AR210" s="8"/>
      <c r="AS210" s="11">
        <v>0</v>
      </c>
      <c r="AT210" s="8"/>
      <c r="AU210" s="11">
        <v>0</v>
      </c>
      <c r="AV210" s="8"/>
      <c r="AW210" s="11">
        <v>0</v>
      </c>
      <c r="AX210" s="8"/>
      <c r="AY210" s="11"/>
      <c r="AZ210" s="11">
        <v>0</v>
      </c>
      <c r="BA210" s="11"/>
      <c r="BB210" s="11">
        <v>0</v>
      </c>
      <c r="BC210" s="11"/>
      <c r="BD210" s="7">
        <v>0</v>
      </c>
      <c r="BE210" s="7"/>
      <c r="BF210" s="6">
        <v>0</v>
      </c>
      <c r="BG210" s="7"/>
      <c r="BH210" s="5">
        <v>653580</v>
      </c>
      <c r="BI210" s="10">
        <v>1111824</v>
      </c>
      <c r="BJ210" s="11">
        <v>1527885</v>
      </c>
      <c r="BK210" s="10">
        <v>1645852</v>
      </c>
      <c r="BL210" s="11">
        <v>2844906</v>
      </c>
      <c r="BM210" s="10">
        <v>2214255</v>
      </c>
      <c r="BN210" s="11">
        <v>84000</v>
      </c>
      <c r="BO210" s="10">
        <v>84000</v>
      </c>
      <c r="BP210" s="11">
        <v>0</v>
      </c>
      <c r="BQ210" s="8">
        <v>0</v>
      </c>
      <c r="BR210" s="6">
        <v>0</v>
      </c>
      <c r="BS210" s="6"/>
      <c r="BT210" s="4">
        <f t="shared" si="155"/>
        <v>99</v>
      </c>
      <c r="BU210" s="3">
        <f t="shared" si="155"/>
        <v>162</v>
      </c>
      <c r="BV210" s="2">
        <f t="shared" si="156"/>
        <v>252</v>
      </c>
      <c r="BW210" s="3">
        <f t="shared" si="156"/>
        <v>279</v>
      </c>
      <c r="BX210" s="2">
        <f t="shared" si="157"/>
        <v>504</v>
      </c>
      <c r="BY210" s="3">
        <f t="shared" si="157"/>
        <v>396</v>
      </c>
      <c r="BZ210" s="2">
        <f t="shared" si="158"/>
        <v>18</v>
      </c>
      <c r="CA210" s="3">
        <f t="shared" si="158"/>
        <v>18</v>
      </c>
      <c r="CB210" s="2">
        <f t="shared" si="159"/>
        <v>0</v>
      </c>
      <c r="CC210" s="3">
        <f t="shared" si="159"/>
        <v>0</v>
      </c>
      <c r="CD210" s="2">
        <f t="shared" si="160"/>
        <v>0</v>
      </c>
      <c r="CE210" s="3">
        <f t="shared" si="160"/>
        <v>0</v>
      </c>
      <c r="CF210" s="4">
        <f t="shared" si="171"/>
        <v>6601.818181818182</v>
      </c>
      <c r="CG210" s="178">
        <f t="shared" si="111"/>
        <v>6863.1111111111113</v>
      </c>
      <c r="CH210" s="2">
        <f t="shared" si="171"/>
        <v>6063.0357142857147</v>
      </c>
      <c r="CI210" s="178">
        <f t="shared" si="112"/>
        <v>5899.1111111111113</v>
      </c>
      <c r="CJ210" s="2">
        <f t="shared" si="171"/>
        <v>5644.6547619047615</v>
      </c>
      <c r="CK210" s="178">
        <f t="shared" si="113"/>
        <v>5591.55303030303</v>
      </c>
      <c r="CL210" s="2">
        <f t="shared" si="171"/>
        <v>4666.666666666667</v>
      </c>
      <c r="CM210" s="3">
        <f t="shared" si="171"/>
        <v>4666.666666666667</v>
      </c>
      <c r="CN210" s="2">
        <f t="shared" si="171"/>
        <v>0</v>
      </c>
      <c r="CO210" s="3">
        <f t="shared" si="171"/>
        <v>0</v>
      </c>
      <c r="CP210" s="2">
        <f t="shared" si="171"/>
        <v>0</v>
      </c>
      <c r="CQ210" s="3">
        <f t="shared" si="171"/>
        <v>0</v>
      </c>
      <c r="CR210" s="4">
        <f t="shared" si="170"/>
        <v>59416.36363636364</v>
      </c>
      <c r="CS210" s="3">
        <f t="shared" si="170"/>
        <v>61768</v>
      </c>
      <c r="CT210" s="2">
        <f t="shared" si="170"/>
        <v>54567.321428571435</v>
      </c>
      <c r="CU210" s="3">
        <f t="shared" si="170"/>
        <v>53092</v>
      </c>
      <c r="CV210" s="2">
        <f t="shared" si="170"/>
        <v>50801.892857142855</v>
      </c>
      <c r="CW210" s="3">
        <f t="shared" si="170"/>
        <v>50323.977272727272</v>
      </c>
      <c r="CX210" s="2">
        <f t="shared" si="170"/>
        <v>42000</v>
      </c>
      <c r="CY210" s="3">
        <f t="shared" si="170"/>
        <v>42000</v>
      </c>
      <c r="CZ210" s="2">
        <f t="shared" si="170"/>
        <v>0</v>
      </c>
      <c r="DA210" s="3">
        <f t="shared" si="170"/>
        <v>0</v>
      </c>
      <c r="DB210" s="2">
        <f t="shared" si="170"/>
        <v>0</v>
      </c>
      <c r="DC210" s="3">
        <f t="shared" si="170"/>
        <v>0</v>
      </c>
      <c r="DD210" s="2">
        <f t="shared" si="161"/>
        <v>52684.237113402065</v>
      </c>
      <c r="DE210" s="3">
        <f t="shared" si="161"/>
        <v>53220.326315789476</v>
      </c>
      <c r="DF210" s="4">
        <f t="shared" si="162"/>
        <v>11</v>
      </c>
      <c r="DG210" s="3">
        <f t="shared" si="162"/>
        <v>18</v>
      </c>
      <c r="DH210" s="2">
        <f t="shared" si="163"/>
        <v>28</v>
      </c>
      <c r="DI210" s="3">
        <f t="shared" si="163"/>
        <v>31</v>
      </c>
      <c r="DJ210" s="2">
        <f t="shared" si="164"/>
        <v>56</v>
      </c>
      <c r="DK210" s="3">
        <f t="shared" si="164"/>
        <v>44</v>
      </c>
      <c r="DL210" s="2">
        <f t="shared" si="165"/>
        <v>2</v>
      </c>
      <c r="DM210" s="3">
        <f t="shared" si="165"/>
        <v>2</v>
      </c>
      <c r="DN210" s="2">
        <f t="shared" si="166"/>
        <v>0</v>
      </c>
      <c r="DO210" s="3">
        <f t="shared" si="166"/>
        <v>0</v>
      </c>
      <c r="DP210" s="2">
        <f t="shared" si="167"/>
        <v>0</v>
      </c>
      <c r="DQ210" s="3">
        <f t="shared" si="167"/>
        <v>0</v>
      </c>
      <c r="DR210" s="2">
        <f t="shared" si="168"/>
        <v>97</v>
      </c>
      <c r="DS210" s="3">
        <f t="shared" si="168"/>
        <v>95</v>
      </c>
      <c r="DT210" s="4">
        <f t="shared" si="169"/>
        <v>653580</v>
      </c>
      <c r="DU210" s="3">
        <f t="shared" si="169"/>
        <v>1111824</v>
      </c>
      <c r="DV210" s="2">
        <f t="shared" si="169"/>
        <v>1527885.0000000002</v>
      </c>
      <c r="DW210" s="3">
        <f t="shared" si="169"/>
        <v>1645852</v>
      </c>
      <c r="DX210" s="2">
        <f t="shared" si="169"/>
        <v>2844906</v>
      </c>
      <c r="DY210" s="3">
        <f t="shared" si="169"/>
        <v>2214255</v>
      </c>
      <c r="DZ210" s="2">
        <f t="shared" si="169"/>
        <v>84000</v>
      </c>
      <c r="EA210" s="3">
        <f t="shared" si="169"/>
        <v>84000</v>
      </c>
      <c r="EB210" s="2">
        <f t="shared" si="169"/>
        <v>0</v>
      </c>
      <c r="EC210" s="3">
        <f t="shared" si="169"/>
        <v>0</v>
      </c>
      <c r="ED210" s="2">
        <f t="shared" si="169"/>
        <v>0</v>
      </c>
      <c r="EE210" s="3">
        <f t="shared" si="169"/>
        <v>0</v>
      </c>
      <c r="EF210" s="2">
        <f t="shared" si="169"/>
        <v>5110371</v>
      </c>
      <c r="EG210" s="178">
        <f t="shared" si="114"/>
        <v>5055931</v>
      </c>
    </row>
    <row r="211" spans="1:137">
      <c r="A211" s="29" t="s">
        <v>308</v>
      </c>
      <c r="B211" s="28" t="s">
        <v>322</v>
      </c>
      <c r="C211" s="205"/>
      <c r="D211" s="26">
        <v>159382</v>
      </c>
      <c r="E211" s="26">
        <v>6</v>
      </c>
      <c r="F211" s="25"/>
      <c r="G211" s="185">
        <v>11</v>
      </c>
      <c r="H211" s="23">
        <v>10</v>
      </c>
      <c r="I211" s="24">
        <v>0</v>
      </c>
      <c r="J211" s="25"/>
      <c r="K211" s="185">
        <v>0</v>
      </c>
      <c r="L211" s="25"/>
      <c r="M211" s="185">
        <v>4</v>
      </c>
      <c r="N211" s="25">
        <v>4</v>
      </c>
      <c r="O211" s="25"/>
      <c r="P211" s="185">
        <v>18</v>
      </c>
      <c r="Q211" s="23">
        <v>22</v>
      </c>
      <c r="R211" s="24">
        <v>0</v>
      </c>
      <c r="S211" s="25"/>
      <c r="T211" s="185">
        <v>0</v>
      </c>
      <c r="U211" s="25"/>
      <c r="V211" s="185">
        <v>3</v>
      </c>
      <c r="W211" s="18">
        <v>1</v>
      </c>
      <c r="X211" s="25"/>
      <c r="Y211" s="185">
        <v>26</v>
      </c>
      <c r="Z211" s="25">
        <v>25</v>
      </c>
      <c r="AA211" s="24">
        <v>0</v>
      </c>
      <c r="AB211" s="25"/>
      <c r="AC211" s="185">
        <v>0</v>
      </c>
      <c r="AD211" s="25"/>
      <c r="AE211" s="185">
        <v>1</v>
      </c>
      <c r="AF211" s="25">
        <v>1</v>
      </c>
      <c r="AG211" s="25">
        <v>3</v>
      </c>
      <c r="AH211" s="185">
        <v>13</v>
      </c>
      <c r="AI211" s="23">
        <v>19</v>
      </c>
      <c r="AJ211" s="185">
        <v>0</v>
      </c>
      <c r="AK211" s="25"/>
      <c r="AL211" s="185">
        <v>0</v>
      </c>
      <c r="AM211" s="25"/>
      <c r="AN211" s="185">
        <v>0</v>
      </c>
      <c r="AO211" s="25"/>
      <c r="AP211" s="25"/>
      <c r="AQ211" s="185">
        <v>0</v>
      </c>
      <c r="AR211" s="25"/>
      <c r="AS211" s="185">
        <v>0</v>
      </c>
      <c r="AT211" s="25"/>
      <c r="AU211" s="185">
        <v>0</v>
      </c>
      <c r="AV211" s="25"/>
      <c r="AW211" s="185">
        <v>0</v>
      </c>
      <c r="AX211" s="25"/>
      <c r="AY211" s="88"/>
      <c r="AZ211" s="185">
        <v>0</v>
      </c>
      <c r="BA211" s="88"/>
      <c r="BB211" s="185">
        <v>0</v>
      </c>
      <c r="BC211" s="88"/>
      <c r="BD211" s="22">
        <v>0</v>
      </c>
      <c r="BE211" s="21"/>
      <c r="BF211" s="20">
        <v>0</v>
      </c>
      <c r="BG211" s="21"/>
      <c r="BH211" s="188">
        <v>935407</v>
      </c>
      <c r="BI211" s="25">
        <v>921087</v>
      </c>
      <c r="BJ211" s="185">
        <v>1044461</v>
      </c>
      <c r="BK211" s="23">
        <v>1158693</v>
      </c>
      <c r="BL211" s="185">
        <v>1349196</v>
      </c>
      <c r="BM211" s="25">
        <v>1344586</v>
      </c>
      <c r="BN211" s="185">
        <v>533241</v>
      </c>
      <c r="BO211" s="23">
        <v>749741</v>
      </c>
      <c r="BP211" s="185">
        <v>0</v>
      </c>
      <c r="BQ211" s="25">
        <v>0</v>
      </c>
      <c r="BR211" s="20">
        <v>0</v>
      </c>
      <c r="BS211" s="19"/>
      <c r="BT211" s="177">
        <f t="shared" si="155"/>
        <v>147</v>
      </c>
      <c r="BU211" s="178">
        <f t="shared" si="155"/>
        <v>138</v>
      </c>
      <c r="BV211" s="179">
        <f t="shared" si="156"/>
        <v>198</v>
      </c>
      <c r="BW211" s="178">
        <f t="shared" si="156"/>
        <v>210</v>
      </c>
      <c r="BX211" s="179">
        <f t="shared" si="157"/>
        <v>246</v>
      </c>
      <c r="BY211" s="178">
        <f t="shared" si="157"/>
        <v>237</v>
      </c>
      <c r="BZ211" s="179">
        <f t="shared" si="158"/>
        <v>117</v>
      </c>
      <c r="CA211" s="178">
        <f t="shared" si="158"/>
        <v>171</v>
      </c>
      <c r="CB211" s="179">
        <f t="shared" si="159"/>
        <v>0</v>
      </c>
      <c r="CC211" s="178">
        <f t="shared" si="159"/>
        <v>0</v>
      </c>
      <c r="CD211" s="179">
        <f t="shared" si="160"/>
        <v>0</v>
      </c>
      <c r="CE211" s="178">
        <f t="shared" si="160"/>
        <v>0</v>
      </c>
      <c r="CF211" s="177">
        <f t="shared" si="171"/>
        <v>6363.3129251700684</v>
      </c>
      <c r="CG211" s="178">
        <f t="shared" si="111"/>
        <v>6674.54347826087</v>
      </c>
      <c r="CH211" s="179">
        <f t="shared" si="171"/>
        <v>5275.0555555555557</v>
      </c>
      <c r="CI211" s="178">
        <f t="shared" si="112"/>
        <v>5517.5857142857139</v>
      </c>
      <c r="CJ211" s="179">
        <f t="shared" si="171"/>
        <v>5484.5365853658541</v>
      </c>
      <c r="CK211" s="178">
        <f t="shared" si="113"/>
        <v>5673.3586497890292</v>
      </c>
      <c r="CL211" s="179">
        <f t="shared" si="171"/>
        <v>4557.6153846153848</v>
      </c>
      <c r="CM211" s="178">
        <f t="shared" si="171"/>
        <v>4384.4502923976606</v>
      </c>
      <c r="CN211" s="179">
        <f t="shared" si="171"/>
        <v>0</v>
      </c>
      <c r="CO211" s="178">
        <f t="shared" si="171"/>
        <v>0</v>
      </c>
      <c r="CP211" s="179">
        <f t="shared" si="171"/>
        <v>0</v>
      </c>
      <c r="CQ211" s="178">
        <f t="shared" si="171"/>
        <v>0</v>
      </c>
      <c r="CR211" s="177">
        <f t="shared" si="170"/>
        <v>57269.816326530614</v>
      </c>
      <c r="CS211" s="178">
        <f t="shared" si="170"/>
        <v>60070.891304347831</v>
      </c>
      <c r="CT211" s="179">
        <f t="shared" si="170"/>
        <v>47475.5</v>
      </c>
      <c r="CU211" s="178">
        <f t="shared" si="170"/>
        <v>49658.271428571425</v>
      </c>
      <c r="CV211" s="179">
        <f t="shared" si="170"/>
        <v>49360.829268292684</v>
      </c>
      <c r="CW211" s="178">
        <f t="shared" si="170"/>
        <v>51060.227848101262</v>
      </c>
      <c r="CX211" s="179">
        <f t="shared" si="170"/>
        <v>41018.538461538461</v>
      </c>
      <c r="CY211" s="178">
        <f t="shared" si="170"/>
        <v>39460.052631578947</v>
      </c>
      <c r="CZ211" s="179">
        <f t="shared" si="170"/>
        <v>0</v>
      </c>
      <c r="DA211" s="178">
        <f t="shared" si="170"/>
        <v>0</v>
      </c>
      <c r="DB211" s="179">
        <f t="shared" si="170"/>
        <v>0</v>
      </c>
      <c r="DC211" s="178">
        <f t="shared" si="170"/>
        <v>0</v>
      </c>
      <c r="DD211" s="179">
        <f t="shared" si="161"/>
        <v>48973.896515024499</v>
      </c>
      <c r="DE211" s="178">
        <f t="shared" si="161"/>
        <v>49517.556648398117</v>
      </c>
      <c r="DF211" s="177">
        <f t="shared" si="162"/>
        <v>15</v>
      </c>
      <c r="DG211" s="178">
        <f t="shared" si="162"/>
        <v>14</v>
      </c>
      <c r="DH211" s="179">
        <f t="shared" si="163"/>
        <v>21</v>
      </c>
      <c r="DI211" s="178">
        <f t="shared" si="163"/>
        <v>23</v>
      </c>
      <c r="DJ211" s="179">
        <f t="shared" si="164"/>
        <v>27</v>
      </c>
      <c r="DK211" s="178">
        <f t="shared" si="164"/>
        <v>26</v>
      </c>
      <c r="DL211" s="179">
        <f t="shared" si="165"/>
        <v>13</v>
      </c>
      <c r="DM211" s="178">
        <f t="shared" si="165"/>
        <v>19</v>
      </c>
      <c r="DN211" s="179">
        <f t="shared" si="166"/>
        <v>0</v>
      </c>
      <c r="DO211" s="178">
        <f t="shared" si="166"/>
        <v>0</v>
      </c>
      <c r="DP211" s="179">
        <f t="shared" si="167"/>
        <v>0</v>
      </c>
      <c r="DQ211" s="178">
        <f t="shared" si="167"/>
        <v>0</v>
      </c>
      <c r="DR211" s="179">
        <f t="shared" si="168"/>
        <v>76</v>
      </c>
      <c r="DS211" s="178">
        <f t="shared" si="168"/>
        <v>82</v>
      </c>
      <c r="DT211" s="177">
        <f t="shared" si="169"/>
        <v>859047.24489795917</v>
      </c>
      <c r="DU211" s="178">
        <f t="shared" si="169"/>
        <v>840992.47826086963</v>
      </c>
      <c r="DV211" s="179">
        <f t="shared" si="169"/>
        <v>996985.5</v>
      </c>
      <c r="DW211" s="178">
        <f t="shared" si="169"/>
        <v>1142140.2428571428</v>
      </c>
      <c r="DX211" s="179">
        <f t="shared" si="169"/>
        <v>1332742.3902439026</v>
      </c>
      <c r="DY211" s="178">
        <f t="shared" si="169"/>
        <v>1327565.9240506329</v>
      </c>
      <c r="DZ211" s="179">
        <f t="shared" si="169"/>
        <v>533241</v>
      </c>
      <c r="EA211" s="178">
        <f t="shared" si="169"/>
        <v>749741</v>
      </c>
      <c r="EB211" s="179">
        <f t="shared" si="169"/>
        <v>0</v>
      </c>
      <c r="EC211" s="178">
        <f t="shared" si="169"/>
        <v>0</v>
      </c>
      <c r="ED211" s="179">
        <f t="shared" si="169"/>
        <v>0</v>
      </c>
      <c r="EE211" s="178">
        <f t="shared" si="169"/>
        <v>0</v>
      </c>
      <c r="EF211" s="179">
        <f t="shared" si="169"/>
        <v>3722016.1351418621</v>
      </c>
      <c r="EG211" s="178">
        <f t="shared" si="114"/>
        <v>4060439.6451686458</v>
      </c>
    </row>
    <row r="212" spans="1:137">
      <c r="A212" s="29" t="s">
        <v>308</v>
      </c>
      <c r="B212" s="206" t="s">
        <v>323</v>
      </c>
      <c r="C212" s="207"/>
      <c r="D212" s="26">
        <v>437103</v>
      </c>
      <c r="E212" s="208">
        <v>8</v>
      </c>
      <c r="F212" s="25"/>
      <c r="G212" s="185">
        <v>6</v>
      </c>
      <c r="H212" s="25">
        <v>6</v>
      </c>
      <c r="I212" s="24">
        <v>0</v>
      </c>
      <c r="J212" s="25">
        <v>0</v>
      </c>
      <c r="K212" s="185">
        <v>0</v>
      </c>
      <c r="L212" s="25">
        <v>0</v>
      </c>
      <c r="M212" s="185">
        <v>0</v>
      </c>
      <c r="N212" s="25">
        <v>0</v>
      </c>
      <c r="O212" s="25"/>
      <c r="P212" s="185">
        <v>37</v>
      </c>
      <c r="Q212" s="23">
        <v>44</v>
      </c>
      <c r="R212" s="24">
        <v>0</v>
      </c>
      <c r="S212" s="25">
        <v>0</v>
      </c>
      <c r="T212" s="185">
        <v>0</v>
      </c>
      <c r="U212" s="25">
        <v>0</v>
      </c>
      <c r="V212" s="185">
        <v>2</v>
      </c>
      <c r="W212" s="25">
        <v>2</v>
      </c>
      <c r="X212" s="25"/>
      <c r="Y212" s="185">
        <v>41</v>
      </c>
      <c r="Z212" s="23">
        <v>36</v>
      </c>
      <c r="AA212" s="24">
        <v>0</v>
      </c>
      <c r="AB212" s="25">
        <v>0</v>
      </c>
      <c r="AC212" s="185">
        <v>0</v>
      </c>
      <c r="AD212" s="25">
        <v>0</v>
      </c>
      <c r="AE212" s="185">
        <v>1</v>
      </c>
      <c r="AF212" s="18">
        <v>2</v>
      </c>
      <c r="AG212" s="25"/>
      <c r="AH212" s="185">
        <v>52</v>
      </c>
      <c r="AI212" s="23">
        <v>44</v>
      </c>
      <c r="AJ212" s="185">
        <v>0</v>
      </c>
      <c r="AK212" s="25">
        <v>0</v>
      </c>
      <c r="AL212" s="185">
        <v>0</v>
      </c>
      <c r="AM212" s="25">
        <v>0</v>
      </c>
      <c r="AN212" s="185">
        <v>41</v>
      </c>
      <c r="AO212" s="25">
        <v>41</v>
      </c>
      <c r="AP212" s="25"/>
      <c r="AQ212" s="185">
        <v>2</v>
      </c>
      <c r="AR212" s="18">
        <v>4</v>
      </c>
      <c r="AS212" s="185">
        <v>0</v>
      </c>
      <c r="AT212" s="25">
        <v>0</v>
      </c>
      <c r="AU212" s="185">
        <v>0</v>
      </c>
      <c r="AV212" s="25">
        <v>0</v>
      </c>
      <c r="AW212" s="185">
        <v>3</v>
      </c>
      <c r="AX212" s="18">
        <v>1</v>
      </c>
      <c r="AY212" s="88"/>
      <c r="AZ212" s="185">
        <v>0</v>
      </c>
      <c r="BA212" s="88"/>
      <c r="BB212" s="185">
        <v>0</v>
      </c>
      <c r="BC212" s="88"/>
      <c r="BD212" s="22">
        <v>0</v>
      </c>
      <c r="BE212" s="21"/>
      <c r="BF212" s="20">
        <v>0</v>
      </c>
      <c r="BG212" s="21"/>
      <c r="BH212" s="188">
        <v>285618</v>
      </c>
      <c r="BI212" s="23">
        <v>318378</v>
      </c>
      <c r="BJ212" s="185">
        <v>1941339</v>
      </c>
      <c r="BK212" s="23">
        <v>2383730</v>
      </c>
      <c r="BL212" s="185">
        <v>2071340</v>
      </c>
      <c r="BM212" s="23">
        <v>1915825</v>
      </c>
      <c r="BN212" s="185">
        <v>4632264</v>
      </c>
      <c r="BO212" s="23">
        <v>4346678</v>
      </c>
      <c r="BP212" s="185">
        <v>263028</v>
      </c>
      <c r="BQ212" s="23">
        <v>236596</v>
      </c>
      <c r="BR212" s="20">
        <v>0</v>
      </c>
      <c r="BS212" s="19"/>
      <c r="BT212" s="177">
        <f t="shared" si="155"/>
        <v>54</v>
      </c>
      <c r="BU212" s="178">
        <f t="shared" si="155"/>
        <v>54</v>
      </c>
      <c r="BV212" s="179">
        <f t="shared" si="156"/>
        <v>357</v>
      </c>
      <c r="BW212" s="178">
        <f t="shared" si="156"/>
        <v>420</v>
      </c>
      <c r="BX212" s="179">
        <f t="shared" si="157"/>
        <v>381</v>
      </c>
      <c r="BY212" s="178">
        <f t="shared" si="157"/>
        <v>348</v>
      </c>
      <c r="BZ212" s="179">
        <f t="shared" si="158"/>
        <v>960</v>
      </c>
      <c r="CA212" s="178">
        <f t="shared" si="158"/>
        <v>888</v>
      </c>
      <c r="CB212" s="179">
        <f t="shared" si="159"/>
        <v>54</v>
      </c>
      <c r="CC212" s="178">
        <f t="shared" si="159"/>
        <v>48</v>
      </c>
      <c r="CD212" s="179">
        <f t="shared" si="160"/>
        <v>0</v>
      </c>
      <c r="CE212" s="178">
        <f t="shared" si="160"/>
        <v>0</v>
      </c>
      <c r="CF212" s="177">
        <f t="shared" si="171"/>
        <v>5289.2222222222226</v>
      </c>
      <c r="CG212" s="178">
        <f t="shared" si="111"/>
        <v>5895.8888888888887</v>
      </c>
      <c r="CH212" s="179">
        <f t="shared" si="171"/>
        <v>5437.9243697478987</v>
      </c>
      <c r="CI212" s="178">
        <f t="shared" si="112"/>
        <v>5675.5476190476193</v>
      </c>
      <c r="CJ212" s="179">
        <f t="shared" si="171"/>
        <v>5436.5879265091862</v>
      </c>
      <c r="CK212" s="178">
        <f t="shared" si="113"/>
        <v>5505.2442528735628</v>
      </c>
      <c r="CL212" s="179">
        <f t="shared" si="171"/>
        <v>4825.2749999999996</v>
      </c>
      <c r="CM212" s="178">
        <f t="shared" si="171"/>
        <v>4894.9076576576581</v>
      </c>
      <c r="CN212" s="179">
        <f t="shared" si="171"/>
        <v>4870.8888888888887</v>
      </c>
      <c r="CO212" s="178">
        <f t="shared" si="171"/>
        <v>4929.083333333333</v>
      </c>
      <c r="CP212" s="179">
        <f t="shared" si="171"/>
        <v>0</v>
      </c>
      <c r="CQ212" s="178">
        <f t="shared" si="171"/>
        <v>0</v>
      </c>
      <c r="CR212" s="177">
        <f t="shared" si="170"/>
        <v>47603</v>
      </c>
      <c r="CS212" s="178">
        <f t="shared" si="170"/>
        <v>53063</v>
      </c>
      <c r="CT212" s="179">
        <f t="shared" si="170"/>
        <v>48941.319327731086</v>
      </c>
      <c r="CU212" s="178">
        <f t="shared" si="170"/>
        <v>51079.928571428572</v>
      </c>
      <c r="CV212" s="179">
        <f t="shared" si="170"/>
        <v>48929.291338582676</v>
      </c>
      <c r="CW212" s="178">
        <f t="shared" si="170"/>
        <v>49547.198275862065</v>
      </c>
      <c r="CX212" s="179">
        <f t="shared" si="170"/>
        <v>43427.474999999999</v>
      </c>
      <c r="CY212" s="178">
        <f t="shared" si="170"/>
        <v>44054.16891891892</v>
      </c>
      <c r="CZ212" s="179">
        <f t="shared" si="170"/>
        <v>43838</v>
      </c>
      <c r="DA212" s="178">
        <f t="shared" si="170"/>
        <v>44361.75</v>
      </c>
      <c r="DB212" s="179">
        <f t="shared" si="170"/>
        <v>0</v>
      </c>
      <c r="DC212" s="178">
        <f t="shared" si="170"/>
        <v>0</v>
      </c>
      <c r="DD212" s="179">
        <f t="shared" si="161"/>
        <v>45985.431702713424</v>
      </c>
      <c r="DE212" s="178">
        <f t="shared" si="161"/>
        <v>47318.118649314347</v>
      </c>
      <c r="DF212" s="177">
        <f t="shared" si="162"/>
        <v>6</v>
      </c>
      <c r="DG212" s="178">
        <f t="shared" si="162"/>
        <v>6</v>
      </c>
      <c r="DH212" s="179">
        <f t="shared" si="163"/>
        <v>39</v>
      </c>
      <c r="DI212" s="178">
        <f t="shared" si="163"/>
        <v>46</v>
      </c>
      <c r="DJ212" s="179">
        <f t="shared" si="164"/>
        <v>42</v>
      </c>
      <c r="DK212" s="178">
        <f t="shared" si="164"/>
        <v>38</v>
      </c>
      <c r="DL212" s="179">
        <f t="shared" si="165"/>
        <v>93</v>
      </c>
      <c r="DM212" s="178">
        <f t="shared" si="165"/>
        <v>85</v>
      </c>
      <c r="DN212" s="179">
        <f t="shared" si="166"/>
        <v>5</v>
      </c>
      <c r="DO212" s="178">
        <f t="shared" si="166"/>
        <v>5</v>
      </c>
      <c r="DP212" s="179">
        <f t="shared" si="167"/>
        <v>0</v>
      </c>
      <c r="DQ212" s="178">
        <f t="shared" si="167"/>
        <v>0</v>
      </c>
      <c r="DR212" s="179">
        <f t="shared" si="168"/>
        <v>185</v>
      </c>
      <c r="DS212" s="178">
        <f t="shared" si="168"/>
        <v>180</v>
      </c>
      <c r="DT212" s="177">
        <f t="shared" si="169"/>
        <v>285618</v>
      </c>
      <c r="DU212" s="178">
        <f t="shared" si="169"/>
        <v>318378</v>
      </c>
      <c r="DV212" s="179">
        <f t="shared" si="169"/>
        <v>1908711.4537815123</v>
      </c>
      <c r="DW212" s="178">
        <f t="shared" si="169"/>
        <v>2349676.7142857146</v>
      </c>
      <c r="DX212" s="179">
        <f t="shared" si="169"/>
        <v>2055030.2362204725</v>
      </c>
      <c r="DY212" s="178">
        <f t="shared" si="169"/>
        <v>1882793.5344827585</v>
      </c>
      <c r="DZ212" s="179">
        <f t="shared" si="169"/>
        <v>4038755.1749999998</v>
      </c>
      <c r="EA212" s="178">
        <f t="shared" si="169"/>
        <v>3744604.3581081084</v>
      </c>
      <c r="EB212" s="179">
        <f t="shared" si="169"/>
        <v>219190</v>
      </c>
      <c r="EC212" s="178">
        <f t="shared" si="169"/>
        <v>221808.75</v>
      </c>
      <c r="ED212" s="179">
        <f t="shared" si="169"/>
        <v>0</v>
      </c>
      <c r="EE212" s="178">
        <f t="shared" si="169"/>
        <v>0</v>
      </c>
      <c r="EF212" s="179">
        <f t="shared" si="169"/>
        <v>8507304.8650019839</v>
      </c>
      <c r="EG212" s="178">
        <f t="shared" si="114"/>
        <v>8517261.3568765819</v>
      </c>
    </row>
    <row r="213" spans="1:137">
      <c r="A213" s="29" t="s">
        <v>308</v>
      </c>
      <c r="B213" s="28" t="s">
        <v>324</v>
      </c>
      <c r="C213" s="205"/>
      <c r="D213" s="26">
        <v>158431</v>
      </c>
      <c r="E213" s="26">
        <v>8</v>
      </c>
      <c r="F213" s="25"/>
      <c r="G213" s="185">
        <v>28</v>
      </c>
      <c r="H213" s="25">
        <v>27</v>
      </c>
      <c r="I213" s="24">
        <v>0</v>
      </c>
      <c r="J213" s="25">
        <v>0</v>
      </c>
      <c r="K213" s="185">
        <v>0</v>
      </c>
      <c r="L213" s="25">
        <v>0</v>
      </c>
      <c r="M213" s="185">
        <v>0</v>
      </c>
      <c r="N213" s="25">
        <v>0</v>
      </c>
      <c r="O213" s="25"/>
      <c r="P213" s="185">
        <v>21</v>
      </c>
      <c r="Q213" s="25">
        <v>20</v>
      </c>
      <c r="R213" s="24">
        <v>0</v>
      </c>
      <c r="S213" s="25">
        <v>0</v>
      </c>
      <c r="T213" s="185">
        <v>0</v>
      </c>
      <c r="U213" s="25">
        <v>0</v>
      </c>
      <c r="V213" s="185">
        <v>0</v>
      </c>
      <c r="W213" s="25">
        <v>0</v>
      </c>
      <c r="X213" s="25"/>
      <c r="Y213" s="185">
        <v>25</v>
      </c>
      <c r="Z213" s="23">
        <v>23</v>
      </c>
      <c r="AA213" s="24">
        <v>0</v>
      </c>
      <c r="AB213" s="25">
        <v>0</v>
      </c>
      <c r="AC213" s="185">
        <v>0</v>
      </c>
      <c r="AD213" s="25">
        <v>0</v>
      </c>
      <c r="AE213" s="185">
        <v>0</v>
      </c>
      <c r="AF213" s="25">
        <v>0</v>
      </c>
      <c r="AG213" s="25"/>
      <c r="AH213" s="185">
        <v>62</v>
      </c>
      <c r="AI213" s="25">
        <v>59</v>
      </c>
      <c r="AJ213" s="185">
        <v>0</v>
      </c>
      <c r="AK213" s="25">
        <v>0</v>
      </c>
      <c r="AL213" s="185">
        <v>0</v>
      </c>
      <c r="AM213" s="25">
        <v>0</v>
      </c>
      <c r="AN213" s="185">
        <v>0</v>
      </c>
      <c r="AO213" s="25">
        <v>0</v>
      </c>
      <c r="AP213" s="25"/>
      <c r="AQ213" s="185">
        <v>4</v>
      </c>
      <c r="AR213" s="25">
        <v>4</v>
      </c>
      <c r="AS213" s="185">
        <v>0</v>
      </c>
      <c r="AT213" s="25">
        <v>0</v>
      </c>
      <c r="AU213" s="185">
        <v>0</v>
      </c>
      <c r="AV213" s="25">
        <v>0</v>
      </c>
      <c r="AW213" s="185">
        <v>0</v>
      </c>
      <c r="AX213" s="25">
        <v>0</v>
      </c>
      <c r="AY213" s="88"/>
      <c r="AZ213" s="185">
        <v>0</v>
      </c>
      <c r="BA213" s="88"/>
      <c r="BB213" s="185">
        <v>0</v>
      </c>
      <c r="BC213" s="88"/>
      <c r="BD213" s="22">
        <v>0</v>
      </c>
      <c r="BE213" s="21"/>
      <c r="BF213" s="20">
        <v>0</v>
      </c>
      <c r="BG213" s="21"/>
      <c r="BH213" s="188">
        <v>1566227</v>
      </c>
      <c r="BI213" s="25">
        <v>1507454</v>
      </c>
      <c r="BJ213" s="185">
        <v>907984</v>
      </c>
      <c r="BK213" s="23">
        <v>856502</v>
      </c>
      <c r="BL213" s="185">
        <v>1072157</v>
      </c>
      <c r="BM213" s="23">
        <v>970803</v>
      </c>
      <c r="BN213" s="185">
        <v>2497862</v>
      </c>
      <c r="BO213" s="25">
        <v>2390089</v>
      </c>
      <c r="BP213" s="185">
        <v>130000</v>
      </c>
      <c r="BQ213" s="23">
        <v>120000</v>
      </c>
      <c r="BR213" s="20">
        <v>0</v>
      </c>
      <c r="BS213" s="19"/>
      <c r="BT213" s="177">
        <f t="shared" si="155"/>
        <v>252</v>
      </c>
      <c r="BU213" s="178">
        <f t="shared" si="155"/>
        <v>243</v>
      </c>
      <c r="BV213" s="179">
        <f t="shared" si="156"/>
        <v>189</v>
      </c>
      <c r="BW213" s="178">
        <f t="shared" si="156"/>
        <v>180</v>
      </c>
      <c r="BX213" s="179">
        <f t="shared" si="157"/>
        <v>225</v>
      </c>
      <c r="BY213" s="178">
        <f t="shared" si="157"/>
        <v>207</v>
      </c>
      <c r="BZ213" s="179">
        <f t="shared" si="158"/>
        <v>558</v>
      </c>
      <c r="CA213" s="178">
        <f t="shared" si="158"/>
        <v>531</v>
      </c>
      <c r="CB213" s="179">
        <f t="shared" si="159"/>
        <v>36</v>
      </c>
      <c r="CC213" s="178">
        <f t="shared" si="159"/>
        <v>36</v>
      </c>
      <c r="CD213" s="179">
        <f t="shared" si="160"/>
        <v>0</v>
      </c>
      <c r="CE213" s="178">
        <f t="shared" si="160"/>
        <v>0</v>
      </c>
      <c r="CF213" s="177">
        <f t="shared" si="171"/>
        <v>6215.186507936508</v>
      </c>
      <c r="CG213" s="178">
        <f t="shared" si="111"/>
        <v>6203.5144032921808</v>
      </c>
      <c r="CH213" s="179">
        <f t="shared" si="171"/>
        <v>4804.1481481481478</v>
      </c>
      <c r="CI213" s="178">
        <f t="shared" si="112"/>
        <v>4758.3444444444449</v>
      </c>
      <c r="CJ213" s="179">
        <f t="shared" si="171"/>
        <v>4765.1422222222218</v>
      </c>
      <c r="CK213" s="178">
        <f t="shared" si="113"/>
        <v>4689.869565217391</v>
      </c>
      <c r="CL213" s="179">
        <f t="shared" si="171"/>
        <v>4476.4551971326164</v>
      </c>
      <c r="CM213" s="178">
        <f t="shared" si="171"/>
        <v>4501.1092278719398</v>
      </c>
      <c r="CN213" s="179">
        <f t="shared" si="171"/>
        <v>3611.1111111111113</v>
      </c>
      <c r="CO213" s="178">
        <f t="shared" si="171"/>
        <v>3333.3333333333335</v>
      </c>
      <c r="CP213" s="179">
        <f t="shared" si="171"/>
        <v>0</v>
      </c>
      <c r="CQ213" s="178">
        <f t="shared" si="171"/>
        <v>0</v>
      </c>
      <c r="CR213" s="177">
        <f t="shared" si="170"/>
        <v>55936.678571428572</v>
      </c>
      <c r="CS213" s="178">
        <f t="shared" si="170"/>
        <v>55831.629629629628</v>
      </c>
      <c r="CT213" s="179">
        <f t="shared" si="170"/>
        <v>43237.333333333328</v>
      </c>
      <c r="CU213" s="178">
        <f t="shared" si="170"/>
        <v>42825.100000000006</v>
      </c>
      <c r="CV213" s="179">
        <f t="shared" si="170"/>
        <v>42886.28</v>
      </c>
      <c r="CW213" s="178">
        <f t="shared" si="170"/>
        <v>42208.82608695652</v>
      </c>
      <c r="CX213" s="179">
        <f t="shared" si="170"/>
        <v>40288.096774193546</v>
      </c>
      <c r="CY213" s="178">
        <f t="shared" si="170"/>
        <v>40509.983050847455</v>
      </c>
      <c r="CZ213" s="179">
        <f t="shared" si="170"/>
        <v>32500</v>
      </c>
      <c r="DA213" s="178">
        <f t="shared" si="170"/>
        <v>30000</v>
      </c>
      <c r="DB213" s="179">
        <f t="shared" si="170"/>
        <v>0</v>
      </c>
      <c r="DC213" s="178">
        <f t="shared" si="170"/>
        <v>0</v>
      </c>
      <c r="DD213" s="179">
        <f t="shared" si="161"/>
        <v>44101.642857142855</v>
      </c>
      <c r="DE213" s="178">
        <f t="shared" si="161"/>
        <v>43946.225563909771</v>
      </c>
      <c r="DF213" s="177">
        <f t="shared" si="162"/>
        <v>28</v>
      </c>
      <c r="DG213" s="178">
        <f t="shared" si="162"/>
        <v>27</v>
      </c>
      <c r="DH213" s="179">
        <f t="shared" si="163"/>
        <v>21</v>
      </c>
      <c r="DI213" s="178">
        <f t="shared" si="163"/>
        <v>20</v>
      </c>
      <c r="DJ213" s="179">
        <f t="shared" si="164"/>
        <v>25</v>
      </c>
      <c r="DK213" s="178">
        <f t="shared" si="164"/>
        <v>23</v>
      </c>
      <c r="DL213" s="179">
        <f t="shared" si="165"/>
        <v>62</v>
      </c>
      <c r="DM213" s="178">
        <f t="shared" si="165"/>
        <v>59</v>
      </c>
      <c r="DN213" s="179">
        <f t="shared" si="166"/>
        <v>4</v>
      </c>
      <c r="DO213" s="178">
        <f t="shared" si="166"/>
        <v>4</v>
      </c>
      <c r="DP213" s="179">
        <f t="shared" si="167"/>
        <v>0</v>
      </c>
      <c r="DQ213" s="178">
        <f t="shared" si="167"/>
        <v>0</v>
      </c>
      <c r="DR213" s="179">
        <f t="shared" si="168"/>
        <v>140</v>
      </c>
      <c r="DS213" s="178">
        <f t="shared" si="168"/>
        <v>133</v>
      </c>
      <c r="DT213" s="177">
        <f t="shared" si="169"/>
        <v>1566227</v>
      </c>
      <c r="DU213" s="178">
        <f t="shared" si="169"/>
        <v>1507454</v>
      </c>
      <c r="DV213" s="179">
        <f t="shared" si="169"/>
        <v>907983.99999999988</v>
      </c>
      <c r="DW213" s="178">
        <f t="shared" si="169"/>
        <v>856502.00000000012</v>
      </c>
      <c r="DX213" s="179">
        <f t="shared" si="169"/>
        <v>1072157</v>
      </c>
      <c r="DY213" s="178">
        <f t="shared" si="169"/>
        <v>970803</v>
      </c>
      <c r="DZ213" s="179">
        <f t="shared" si="169"/>
        <v>2497862</v>
      </c>
      <c r="EA213" s="178">
        <f t="shared" si="169"/>
        <v>2390089</v>
      </c>
      <c r="EB213" s="179">
        <f t="shared" si="169"/>
        <v>130000</v>
      </c>
      <c r="EC213" s="178">
        <f t="shared" si="169"/>
        <v>120000</v>
      </c>
      <c r="ED213" s="179">
        <f t="shared" si="169"/>
        <v>0</v>
      </c>
      <c r="EE213" s="178">
        <f t="shared" si="169"/>
        <v>0</v>
      </c>
      <c r="EF213" s="179">
        <f t="shared" si="169"/>
        <v>6174230</v>
      </c>
      <c r="EG213" s="178">
        <f t="shared" si="114"/>
        <v>5844848</v>
      </c>
    </row>
    <row r="214" spans="1:137">
      <c r="A214" s="29" t="s">
        <v>308</v>
      </c>
      <c r="B214" s="206" t="s">
        <v>325</v>
      </c>
      <c r="C214" s="207"/>
      <c r="D214" s="26">
        <v>158662</v>
      </c>
      <c r="E214" s="209">
        <v>8</v>
      </c>
      <c r="F214" s="25"/>
      <c r="G214" s="185">
        <v>71</v>
      </c>
      <c r="H214" s="23">
        <v>84</v>
      </c>
      <c r="I214" s="24">
        <v>0</v>
      </c>
      <c r="J214" s="25">
        <v>0</v>
      </c>
      <c r="K214" s="185">
        <v>0</v>
      </c>
      <c r="L214" s="25">
        <v>0</v>
      </c>
      <c r="M214" s="185">
        <v>1</v>
      </c>
      <c r="N214" s="25">
        <v>1</v>
      </c>
      <c r="O214" s="25"/>
      <c r="P214" s="185">
        <v>72</v>
      </c>
      <c r="Q214" s="25">
        <v>74</v>
      </c>
      <c r="R214" s="24">
        <v>0</v>
      </c>
      <c r="S214" s="25">
        <v>0</v>
      </c>
      <c r="T214" s="185">
        <v>0</v>
      </c>
      <c r="U214" s="25">
        <v>0</v>
      </c>
      <c r="V214" s="185">
        <v>0</v>
      </c>
      <c r="W214" s="18">
        <v>1</v>
      </c>
      <c r="X214" s="25"/>
      <c r="Y214" s="185">
        <v>99</v>
      </c>
      <c r="Z214" s="23">
        <v>93</v>
      </c>
      <c r="AA214" s="24">
        <v>0</v>
      </c>
      <c r="AB214" s="25">
        <v>0</v>
      </c>
      <c r="AC214" s="185">
        <v>0</v>
      </c>
      <c r="AD214" s="25">
        <v>0</v>
      </c>
      <c r="AE214" s="185">
        <v>1</v>
      </c>
      <c r="AF214" s="18">
        <v>0</v>
      </c>
      <c r="AG214" s="25"/>
      <c r="AH214" s="185">
        <v>140</v>
      </c>
      <c r="AI214" s="23">
        <v>119</v>
      </c>
      <c r="AJ214" s="185">
        <v>0</v>
      </c>
      <c r="AK214" s="25">
        <v>0</v>
      </c>
      <c r="AL214" s="185">
        <v>0</v>
      </c>
      <c r="AM214" s="25">
        <v>0</v>
      </c>
      <c r="AN214" s="185">
        <v>6</v>
      </c>
      <c r="AO214" s="23">
        <v>5</v>
      </c>
      <c r="AP214" s="25"/>
      <c r="AQ214" s="185">
        <v>0</v>
      </c>
      <c r="AR214" s="25">
        <v>0</v>
      </c>
      <c r="AS214" s="185">
        <v>0</v>
      </c>
      <c r="AT214" s="25">
        <v>0</v>
      </c>
      <c r="AU214" s="185">
        <v>0</v>
      </c>
      <c r="AV214" s="25">
        <v>0</v>
      </c>
      <c r="AW214" s="185">
        <v>0</v>
      </c>
      <c r="AX214" s="25">
        <v>0</v>
      </c>
      <c r="AY214" s="88"/>
      <c r="AZ214" s="185">
        <v>0</v>
      </c>
      <c r="BA214" s="88"/>
      <c r="BB214" s="185">
        <v>0</v>
      </c>
      <c r="BC214" s="88"/>
      <c r="BD214" s="22">
        <v>0</v>
      </c>
      <c r="BE214" s="21"/>
      <c r="BF214" s="20">
        <v>0</v>
      </c>
      <c r="BG214" s="21"/>
      <c r="BH214" s="188">
        <v>4908539</v>
      </c>
      <c r="BI214" s="23">
        <v>5616615</v>
      </c>
      <c r="BJ214" s="185">
        <v>3861360</v>
      </c>
      <c r="BK214" s="25">
        <v>3840108</v>
      </c>
      <c r="BL214" s="185">
        <v>4216864</v>
      </c>
      <c r="BM214" s="23">
        <v>3863966</v>
      </c>
      <c r="BN214" s="185">
        <v>5464274</v>
      </c>
      <c r="BO214" s="23">
        <v>4699241</v>
      </c>
      <c r="BP214" s="185">
        <v>0</v>
      </c>
      <c r="BQ214" s="25">
        <v>0</v>
      </c>
      <c r="BR214" s="20">
        <v>0</v>
      </c>
      <c r="BS214" s="19"/>
      <c r="BT214" s="177">
        <f t="shared" si="155"/>
        <v>651</v>
      </c>
      <c r="BU214" s="178">
        <f t="shared" si="155"/>
        <v>768</v>
      </c>
      <c r="BV214" s="179">
        <f t="shared" si="156"/>
        <v>648</v>
      </c>
      <c r="BW214" s="178">
        <f t="shared" si="156"/>
        <v>678</v>
      </c>
      <c r="BX214" s="179">
        <f t="shared" si="157"/>
        <v>903</v>
      </c>
      <c r="BY214" s="178">
        <f t="shared" si="157"/>
        <v>837</v>
      </c>
      <c r="BZ214" s="179">
        <f t="shared" si="158"/>
        <v>1332</v>
      </c>
      <c r="CA214" s="178">
        <f t="shared" si="158"/>
        <v>1131</v>
      </c>
      <c r="CB214" s="179">
        <f t="shared" si="159"/>
        <v>0</v>
      </c>
      <c r="CC214" s="178">
        <f t="shared" si="159"/>
        <v>0</v>
      </c>
      <c r="CD214" s="179">
        <f t="shared" si="160"/>
        <v>0</v>
      </c>
      <c r="CE214" s="178">
        <f t="shared" si="160"/>
        <v>0</v>
      </c>
      <c r="CF214" s="177">
        <f t="shared" si="171"/>
        <v>7539.9984639016893</v>
      </c>
      <c r="CG214" s="178">
        <f t="shared" si="111"/>
        <v>7313.30078125</v>
      </c>
      <c r="CH214" s="179">
        <f t="shared" si="171"/>
        <v>5958.8888888888887</v>
      </c>
      <c r="CI214" s="178">
        <f t="shared" si="112"/>
        <v>5663.8761061946907</v>
      </c>
      <c r="CJ214" s="179">
        <f t="shared" si="171"/>
        <v>4669.8383167220372</v>
      </c>
      <c r="CK214" s="178">
        <f t="shared" si="113"/>
        <v>4616.446833930705</v>
      </c>
      <c r="CL214" s="179">
        <f t="shared" si="171"/>
        <v>4102.3078078078079</v>
      </c>
      <c r="CM214" s="178">
        <f t="shared" si="171"/>
        <v>4154.9434129089304</v>
      </c>
      <c r="CN214" s="179">
        <f t="shared" si="171"/>
        <v>0</v>
      </c>
      <c r="CO214" s="178">
        <f t="shared" si="171"/>
        <v>0</v>
      </c>
      <c r="CP214" s="179">
        <f t="shared" si="171"/>
        <v>0</v>
      </c>
      <c r="CQ214" s="178">
        <f t="shared" si="171"/>
        <v>0</v>
      </c>
      <c r="CR214" s="177">
        <f t="shared" si="170"/>
        <v>67859.986175115206</v>
      </c>
      <c r="CS214" s="178">
        <f t="shared" si="170"/>
        <v>65819.70703125</v>
      </c>
      <c r="CT214" s="179">
        <f t="shared" si="170"/>
        <v>53630</v>
      </c>
      <c r="CU214" s="178">
        <f t="shared" si="170"/>
        <v>50974.884955752219</v>
      </c>
      <c r="CV214" s="179">
        <f t="shared" si="170"/>
        <v>42028.544850498336</v>
      </c>
      <c r="CW214" s="178">
        <f t="shared" si="170"/>
        <v>41548.021505376346</v>
      </c>
      <c r="CX214" s="179">
        <f t="shared" si="170"/>
        <v>36920.770270270274</v>
      </c>
      <c r="CY214" s="178">
        <f t="shared" si="170"/>
        <v>37394.490716180371</v>
      </c>
      <c r="CZ214" s="179">
        <f t="shared" si="170"/>
        <v>0</v>
      </c>
      <c r="DA214" s="178">
        <f t="shared" si="170"/>
        <v>0</v>
      </c>
      <c r="DB214" s="179">
        <f t="shared" si="170"/>
        <v>0</v>
      </c>
      <c r="DC214" s="178">
        <f t="shared" si="170"/>
        <v>0</v>
      </c>
      <c r="DD214" s="179">
        <f t="shared" si="161"/>
        <v>47027.092177224586</v>
      </c>
      <c r="DE214" s="178">
        <f t="shared" si="161"/>
        <v>47529.6401011778</v>
      </c>
      <c r="DF214" s="177">
        <f t="shared" si="162"/>
        <v>72</v>
      </c>
      <c r="DG214" s="178">
        <f t="shared" si="162"/>
        <v>85</v>
      </c>
      <c r="DH214" s="179">
        <f t="shared" si="163"/>
        <v>72</v>
      </c>
      <c r="DI214" s="178">
        <f t="shared" si="163"/>
        <v>75</v>
      </c>
      <c r="DJ214" s="179">
        <f t="shared" si="164"/>
        <v>100</v>
      </c>
      <c r="DK214" s="178">
        <f t="shared" si="164"/>
        <v>93</v>
      </c>
      <c r="DL214" s="179">
        <f t="shared" si="165"/>
        <v>146</v>
      </c>
      <c r="DM214" s="178">
        <f t="shared" si="165"/>
        <v>124</v>
      </c>
      <c r="DN214" s="179">
        <f t="shared" si="166"/>
        <v>0</v>
      </c>
      <c r="DO214" s="178">
        <f t="shared" si="166"/>
        <v>0</v>
      </c>
      <c r="DP214" s="179">
        <f t="shared" si="167"/>
        <v>0</v>
      </c>
      <c r="DQ214" s="178">
        <f t="shared" si="167"/>
        <v>0</v>
      </c>
      <c r="DR214" s="179">
        <f t="shared" si="168"/>
        <v>390</v>
      </c>
      <c r="DS214" s="178">
        <f t="shared" si="168"/>
        <v>377</v>
      </c>
      <c r="DT214" s="177">
        <f t="shared" si="169"/>
        <v>4885919.0046082949</v>
      </c>
      <c r="DU214" s="178">
        <f t="shared" si="169"/>
        <v>5594675.09765625</v>
      </c>
      <c r="DV214" s="179">
        <f t="shared" si="169"/>
        <v>3861360</v>
      </c>
      <c r="DW214" s="178">
        <f t="shared" si="169"/>
        <v>3823116.3716814164</v>
      </c>
      <c r="DX214" s="179">
        <f t="shared" si="169"/>
        <v>4202854.4850498335</v>
      </c>
      <c r="DY214" s="178">
        <f t="shared" si="169"/>
        <v>3863966</v>
      </c>
      <c r="DZ214" s="179">
        <f t="shared" si="169"/>
        <v>5390432.4594594603</v>
      </c>
      <c r="EA214" s="178">
        <f t="shared" si="169"/>
        <v>4636916.8488063663</v>
      </c>
      <c r="EB214" s="179">
        <f t="shared" si="169"/>
        <v>0</v>
      </c>
      <c r="EC214" s="178">
        <f t="shared" si="169"/>
        <v>0</v>
      </c>
      <c r="ED214" s="179">
        <f t="shared" si="169"/>
        <v>0</v>
      </c>
      <c r="EE214" s="178">
        <f t="shared" si="169"/>
        <v>0</v>
      </c>
      <c r="EF214" s="179">
        <f t="shared" si="169"/>
        <v>18340565.94911759</v>
      </c>
      <c r="EG214" s="178">
        <f t="shared" si="114"/>
        <v>17918674.318144031</v>
      </c>
    </row>
    <row r="215" spans="1:137">
      <c r="A215" s="29" t="s">
        <v>308</v>
      </c>
      <c r="B215" s="28" t="s">
        <v>326</v>
      </c>
      <c r="C215" s="205"/>
      <c r="D215" s="26">
        <v>440624</v>
      </c>
      <c r="E215" s="26">
        <v>9</v>
      </c>
      <c r="F215" s="25"/>
      <c r="G215" s="185">
        <v>3</v>
      </c>
      <c r="H215" s="25">
        <v>3</v>
      </c>
      <c r="I215" s="24">
        <v>0</v>
      </c>
      <c r="J215" s="25">
        <v>0</v>
      </c>
      <c r="K215" s="185">
        <v>0</v>
      </c>
      <c r="L215" s="25">
        <v>0</v>
      </c>
      <c r="M215" s="185">
        <v>0</v>
      </c>
      <c r="N215" s="25">
        <v>0</v>
      </c>
      <c r="O215" s="25"/>
      <c r="P215" s="185">
        <v>4</v>
      </c>
      <c r="Q215" s="18">
        <v>8</v>
      </c>
      <c r="R215" s="24">
        <v>1</v>
      </c>
      <c r="S215" s="18">
        <v>0</v>
      </c>
      <c r="T215" s="185">
        <v>0</v>
      </c>
      <c r="U215" s="25">
        <v>0</v>
      </c>
      <c r="V215" s="185">
        <v>0</v>
      </c>
      <c r="W215" s="25">
        <v>0</v>
      </c>
      <c r="X215" s="25"/>
      <c r="Y215" s="185">
        <v>11</v>
      </c>
      <c r="Z215" s="23">
        <v>8</v>
      </c>
      <c r="AA215" s="24">
        <v>0</v>
      </c>
      <c r="AB215" s="25">
        <v>0</v>
      </c>
      <c r="AC215" s="185">
        <v>0</v>
      </c>
      <c r="AD215" s="25">
        <v>0</v>
      </c>
      <c r="AE215" s="185">
        <v>0</v>
      </c>
      <c r="AF215" s="25">
        <v>0</v>
      </c>
      <c r="AG215" s="25"/>
      <c r="AH215" s="185">
        <v>52</v>
      </c>
      <c r="AI215" s="23">
        <v>56</v>
      </c>
      <c r="AJ215" s="185">
        <v>1</v>
      </c>
      <c r="AK215" s="18">
        <v>0</v>
      </c>
      <c r="AL215" s="185">
        <v>0</v>
      </c>
      <c r="AM215" s="25">
        <v>0</v>
      </c>
      <c r="AN215" s="185">
        <v>14</v>
      </c>
      <c r="AO215" s="23">
        <v>11</v>
      </c>
      <c r="AP215" s="25"/>
      <c r="AQ215" s="185">
        <v>0</v>
      </c>
      <c r="AR215" s="18">
        <v>1</v>
      </c>
      <c r="AS215" s="185">
        <v>0</v>
      </c>
      <c r="AT215" s="25">
        <v>0</v>
      </c>
      <c r="AU215" s="185">
        <v>0</v>
      </c>
      <c r="AV215" s="25">
        <v>0</v>
      </c>
      <c r="AW215" s="185">
        <v>0</v>
      </c>
      <c r="AX215" s="25">
        <v>0</v>
      </c>
      <c r="AY215" s="88"/>
      <c r="AZ215" s="185">
        <v>0</v>
      </c>
      <c r="BA215" s="88"/>
      <c r="BB215" s="185">
        <v>0</v>
      </c>
      <c r="BC215" s="88"/>
      <c r="BD215" s="22">
        <v>0</v>
      </c>
      <c r="BE215" s="21"/>
      <c r="BF215" s="20">
        <v>0</v>
      </c>
      <c r="BG215" s="21"/>
      <c r="BH215" s="188">
        <v>139220</v>
      </c>
      <c r="BI215" s="25">
        <v>139220</v>
      </c>
      <c r="BJ215" s="185">
        <v>243189</v>
      </c>
      <c r="BK215" s="18">
        <v>372090</v>
      </c>
      <c r="BL215" s="185">
        <v>532835</v>
      </c>
      <c r="BM215" s="23">
        <v>376210</v>
      </c>
      <c r="BN215" s="185">
        <v>2517765</v>
      </c>
      <c r="BO215" s="25">
        <v>2578862</v>
      </c>
      <c r="BP215" s="185">
        <v>0</v>
      </c>
      <c r="BQ215" s="18">
        <v>38500</v>
      </c>
      <c r="BR215" s="20">
        <v>0</v>
      </c>
      <c r="BS215" s="19"/>
      <c r="BT215" s="177">
        <f t="shared" si="155"/>
        <v>27</v>
      </c>
      <c r="BU215" s="178">
        <f t="shared" si="155"/>
        <v>27</v>
      </c>
      <c r="BV215" s="179">
        <f t="shared" si="156"/>
        <v>46</v>
      </c>
      <c r="BW215" s="178">
        <f t="shared" si="156"/>
        <v>72</v>
      </c>
      <c r="BX215" s="179">
        <f t="shared" si="157"/>
        <v>99</v>
      </c>
      <c r="BY215" s="178">
        <f t="shared" si="157"/>
        <v>72</v>
      </c>
      <c r="BZ215" s="179">
        <f t="shared" si="158"/>
        <v>646</v>
      </c>
      <c r="CA215" s="178">
        <f t="shared" si="158"/>
        <v>636</v>
      </c>
      <c r="CB215" s="179">
        <f t="shared" si="159"/>
        <v>0</v>
      </c>
      <c r="CC215" s="178">
        <f t="shared" si="159"/>
        <v>9</v>
      </c>
      <c r="CD215" s="179">
        <f t="shared" si="160"/>
        <v>0</v>
      </c>
      <c r="CE215" s="178">
        <f t="shared" si="160"/>
        <v>0</v>
      </c>
      <c r="CF215" s="177">
        <f t="shared" si="171"/>
        <v>5156.2962962962965</v>
      </c>
      <c r="CG215" s="178">
        <f t="shared" si="111"/>
        <v>5156.2962962962965</v>
      </c>
      <c r="CH215" s="179">
        <f t="shared" si="171"/>
        <v>5286.717391304348</v>
      </c>
      <c r="CI215" s="178">
        <f t="shared" si="112"/>
        <v>5167.916666666667</v>
      </c>
      <c r="CJ215" s="179">
        <f t="shared" si="171"/>
        <v>5382.1717171717173</v>
      </c>
      <c r="CK215" s="178">
        <f t="shared" si="113"/>
        <v>5225.1388888888887</v>
      </c>
      <c r="CL215" s="179">
        <f t="shared" si="171"/>
        <v>3897.4690402476781</v>
      </c>
      <c r="CM215" s="178">
        <f t="shared" si="171"/>
        <v>4054.8144654088051</v>
      </c>
      <c r="CN215" s="179">
        <f t="shared" si="171"/>
        <v>0</v>
      </c>
      <c r="CO215" s="178">
        <f t="shared" si="171"/>
        <v>4277.7777777777774</v>
      </c>
      <c r="CP215" s="179">
        <f t="shared" si="171"/>
        <v>0</v>
      </c>
      <c r="CQ215" s="178">
        <f t="shared" si="171"/>
        <v>0</v>
      </c>
      <c r="CR215" s="177">
        <f t="shared" si="170"/>
        <v>46406.666666666672</v>
      </c>
      <c r="CS215" s="178">
        <f t="shared" si="170"/>
        <v>46406.666666666672</v>
      </c>
      <c r="CT215" s="179">
        <f t="shared" si="170"/>
        <v>47580.456521739135</v>
      </c>
      <c r="CU215" s="178">
        <f t="shared" si="170"/>
        <v>46511.25</v>
      </c>
      <c r="CV215" s="179">
        <f t="shared" si="170"/>
        <v>48439.545454545456</v>
      </c>
      <c r="CW215" s="178">
        <f t="shared" si="170"/>
        <v>47026.25</v>
      </c>
      <c r="CX215" s="179">
        <f t="shared" si="170"/>
        <v>35077.221362229102</v>
      </c>
      <c r="CY215" s="178">
        <f t="shared" si="170"/>
        <v>36493.330188679247</v>
      </c>
      <c r="CZ215" s="179">
        <f t="shared" si="170"/>
        <v>0</v>
      </c>
      <c r="DA215" s="178">
        <f t="shared" si="170"/>
        <v>38500</v>
      </c>
      <c r="DB215" s="179">
        <f t="shared" si="170"/>
        <v>0</v>
      </c>
      <c r="DC215" s="178">
        <f t="shared" si="170"/>
        <v>0</v>
      </c>
      <c r="DD215" s="179">
        <f t="shared" si="161"/>
        <v>37908.501324163321</v>
      </c>
      <c r="DE215" s="178">
        <f t="shared" si="161"/>
        <v>38747.966926913898</v>
      </c>
      <c r="DF215" s="177">
        <f t="shared" si="162"/>
        <v>3</v>
      </c>
      <c r="DG215" s="178">
        <f t="shared" si="162"/>
        <v>3</v>
      </c>
      <c r="DH215" s="179">
        <f t="shared" si="163"/>
        <v>5</v>
      </c>
      <c r="DI215" s="178">
        <f t="shared" si="163"/>
        <v>8</v>
      </c>
      <c r="DJ215" s="179">
        <f t="shared" si="164"/>
        <v>11</v>
      </c>
      <c r="DK215" s="178">
        <f t="shared" si="164"/>
        <v>8</v>
      </c>
      <c r="DL215" s="179">
        <f t="shared" si="165"/>
        <v>67</v>
      </c>
      <c r="DM215" s="178">
        <f t="shared" si="165"/>
        <v>67</v>
      </c>
      <c r="DN215" s="179">
        <f t="shared" si="166"/>
        <v>0</v>
      </c>
      <c r="DO215" s="178">
        <f t="shared" si="166"/>
        <v>1</v>
      </c>
      <c r="DP215" s="179">
        <f t="shared" si="167"/>
        <v>0</v>
      </c>
      <c r="DQ215" s="178">
        <f t="shared" si="167"/>
        <v>0</v>
      </c>
      <c r="DR215" s="179">
        <f t="shared" si="168"/>
        <v>86</v>
      </c>
      <c r="DS215" s="178">
        <f t="shared" si="168"/>
        <v>87</v>
      </c>
      <c r="DT215" s="177">
        <f t="shared" si="169"/>
        <v>139220</v>
      </c>
      <c r="DU215" s="178">
        <f t="shared" si="169"/>
        <v>139220</v>
      </c>
      <c r="DV215" s="179">
        <f t="shared" si="169"/>
        <v>237902.28260869568</v>
      </c>
      <c r="DW215" s="178">
        <f t="shared" si="169"/>
        <v>372090</v>
      </c>
      <c r="DX215" s="179">
        <f t="shared" si="169"/>
        <v>532835</v>
      </c>
      <c r="DY215" s="178">
        <f t="shared" si="169"/>
        <v>376210</v>
      </c>
      <c r="DZ215" s="179">
        <f t="shared" si="169"/>
        <v>2350173.8312693499</v>
      </c>
      <c r="EA215" s="178">
        <f t="shared" si="169"/>
        <v>2445053.1226415094</v>
      </c>
      <c r="EB215" s="179">
        <f t="shared" si="169"/>
        <v>0</v>
      </c>
      <c r="EC215" s="178">
        <f t="shared" si="169"/>
        <v>38500</v>
      </c>
      <c r="ED215" s="179">
        <f t="shared" si="169"/>
        <v>0</v>
      </c>
      <c r="EE215" s="178">
        <f t="shared" si="169"/>
        <v>0</v>
      </c>
      <c r="EF215" s="179">
        <f t="shared" si="169"/>
        <v>3260131.1138780457</v>
      </c>
      <c r="EG215" s="178">
        <f t="shared" si="114"/>
        <v>3371073.1226415089</v>
      </c>
    </row>
    <row r="216" spans="1:137">
      <c r="A216" s="29" t="s">
        <v>308</v>
      </c>
      <c r="B216" s="28" t="s">
        <v>327</v>
      </c>
      <c r="C216" s="207"/>
      <c r="D216" s="26">
        <v>434061</v>
      </c>
      <c r="E216" s="208">
        <v>9</v>
      </c>
      <c r="F216" s="25"/>
      <c r="G216" s="185">
        <v>6</v>
      </c>
      <c r="H216" s="23">
        <v>7</v>
      </c>
      <c r="I216" s="24">
        <v>0</v>
      </c>
      <c r="J216" s="18">
        <v>2</v>
      </c>
      <c r="K216" s="185">
        <v>0</v>
      </c>
      <c r="L216" s="25">
        <v>0</v>
      </c>
      <c r="M216" s="185">
        <v>10</v>
      </c>
      <c r="N216" s="18">
        <v>1</v>
      </c>
      <c r="O216" s="25"/>
      <c r="P216" s="185">
        <v>1</v>
      </c>
      <c r="Q216" s="18">
        <v>2</v>
      </c>
      <c r="R216" s="24">
        <v>0</v>
      </c>
      <c r="S216" s="18">
        <v>1</v>
      </c>
      <c r="T216" s="185">
        <v>0</v>
      </c>
      <c r="U216" s="25">
        <v>0</v>
      </c>
      <c r="V216" s="185">
        <v>3</v>
      </c>
      <c r="W216" s="25">
        <v>3</v>
      </c>
      <c r="X216" s="25"/>
      <c r="Y216" s="185">
        <v>6</v>
      </c>
      <c r="Z216" s="23">
        <v>9</v>
      </c>
      <c r="AA216" s="24">
        <v>2</v>
      </c>
      <c r="AB216" s="23">
        <v>1</v>
      </c>
      <c r="AC216" s="185">
        <v>0</v>
      </c>
      <c r="AD216" s="25">
        <v>0</v>
      </c>
      <c r="AE216" s="185">
        <v>1</v>
      </c>
      <c r="AF216" s="25">
        <v>1</v>
      </c>
      <c r="AG216" s="25"/>
      <c r="AH216" s="185">
        <v>53</v>
      </c>
      <c r="AI216" s="23">
        <v>67</v>
      </c>
      <c r="AJ216" s="185">
        <v>4</v>
      </c>
      <c r="AK216" s="18">
        <v>9</v>
      </c>
      <c r="AL216" s="185">
        <v>0</v>
      </c>
      <c r="AM216" s="25">
        <v>0</v>
      </c>
      <c r="AN216" s="185">
        <v>40</v>
      </c>
      <c r="AO216" s="23">
        <v>22</v>
      </c>
      <c r="AP216" s="25"/>
      <c r="AQ216" s="185">
        <v>2</v>
      </c>
      <c r="AR216" s="25">
        <v>2</v>
      </c>
      <c r="AS216" s="185">
        <v>0</v>
      </c>
      <c r="AT216" s="25">
        <v>0</v>
      </c>
      <c r="AU216" s="185">
        <v>0</v>
      </c>
      <c r="AV216" s="25">
        <v>0</v>
      </c>
      <c r="AW216" s="185">
        <v>0</v>
      </c>
      <c r="AX216" s="25">
        <v>0</v>
      </c>
      <c r="AY216" s="88"/>
      <c r="AZ216" s="185">
        <v>0</v>
      </c>
      <c r="BA216" s="88"/>
      <c r="BB216" s="185">
        <v>0</v>
      </c>
      <c r="BC216" s="88"/>
      <c r="BD216" s="22">
        <v>0</v>
      </c>
      <c r="BE216" s="21"/>
      <c r="BF216" s="20">
        <v>0</v>
      </c>
      <c r="BG216" s="21"/>
      <c r="BH216" s="188">
        <v>834765</v>
      </c>
      <c r="BI216" s="23">
        <v>524253</v>
      </c>
      <c r="BJ216" s="185">
        <v>216741</v>
      </c>
      <c r="BK216" s="23">
        <v>301309</v>
      </c>
      <c r="BL216" s="185">
        <v>462643</v>
      </c>
      <c r="BM216" s="25">
        <v>485682</v>
      </c>
      <c r="BN216" s="185">
        <v>4322376</v>
      </c>
      <c r="BO216" s="25">
        <v>4352018</v>
      </c>
      <c r="BP216" s="185">
        <v>70580</v>
      </c>
      <c r="BQ216" s="23">
        <v>83654</v>
      </c>
      <c r="BR216" s="20">
        <v>0</v>
      </c>
      <c r="BS216" s="19"/>
      <c r="BT216" s="177">
        <f t="shared" si="155"/>
        <v>174</v>
      </c>
      <c r="BU216" s="178">
        <f t="shared" si="155"/>
        <v>95</v>
      </c>
      <c r="BV216" s="179">
        <f t="shared" si="156"/>
        <v>45</v>
      </c>
      <c r="BW216" s="178">
        <f t="shared" si="156"/>
        <v>64</v>
      </c>
      <c r="BX216" s="179">
        <f t="shared" si="157"/>
        <v>86</v>
      </c>
      <c r="BY216" s="178">
        <f t="shared" si="157"/>
        <v>103</v>
      </c>
      <c r="BZ216" s="179">
        <f t="shared" si="158"/>
        <v>997</v>
      </c>
      <c r="CA216" s="178">
        <f t="shared" si="158"/>
        <v>957</v>
      </c>
      <c r="CB216" s="179">
        <f t="shared" si="159"/>
        <v>18</v>
      </c>
      <c r="CC216" s="178">
        <f t="shared" si="159"/>
        <v>18</v>
      </c>
      <c r="CD216" s="179">
        <f t="shared" si="160"/>
        <v>0</v>
      </c>
      <c r="CE216" s="178">
        <f t="shared" si="160"/>
        <v>0</v>
      </c>
      <c r="CF216" s="177">
        <f t="shared" si="171"/>
        <v>4797.5</v>
      </c>
      <c r="CG216" s="178">
        <f t="shared" si="111"/>
        <v>5518.4526315789471</v>
      </c>
      <c r="CH216" s="179">
        <f t="shared" si="171"/>
        <v>4816.4666666666662</v>
      </c>
      <c r="CI216" s="178">
        <f t="shared" si="112"/>
        <v>4707.953125</v>
      </c>
      <c r="CJ216" s="179">
        <f t="shared" si="171"/>
        <v>5379.5697674418607</v>
      </c>
      <c r="CK216" s="178">
        <f t="shared" si="113"/>
        <v>4715.3592233009713</v>
      </c>
      <c r="CL216" s="179">
        <f t="shared" si="171"/>
        <v>4335.3821464393177</v>
      </c>
      <c r="CM216" s="178">
        <f t="shared" si="171"/>
        <v>4547.5632183908046</v>
      </c>
      <c r="CN216" s="179">
        <f t="shared" si="171"/>
        <v>3921.1111111111113</v>
      </c>
      <c r="CO216" s="178">
        <f t="shared" si="171"/>
        <v>4647.4444444444443</v>
      </c>
      <c r="CP216" s="179">
        <f t="shared" si="171"/>
        <v>0</v>
      </c>
      <c r="CQ216" s="178">
        <f t="shared" si="171"/>
        <v>0</v>
      </c>
      <c r="CR216" s="177">
        <f t="shared" si="170"/>
        <v>43177.5</v>
      </c>
      <c r="CS216" s="178">
        <f t="shared" si="170"/>
        <v>49666.073684210525</v>
      </c>
      <c r="CT216" s="179">
        <f t="shared" si="170"/>
        <v>43348.2</v>
      </c>
      <c r="CU216" s="178">
        <f t="shared" si="170"/>
        <v>42371.578125</v>
      </c>
      <c r="CV216" s="179">
        <f t="shared" si="170"/>
        <v>48416.127906976748</v>
      </c>
      <c r="CW216" s="178">
        <f t="shared" si="170"/>
        <v>42438.23300970874</v>
      </c>
      <c r="CX216" s="179">
        <f t="shared" si="170"/>
        <v>39018.43931795386</v>
      </c>
      <c r="CY216" s="178">
        <f t="shared" si="170"/>
        <v>40928.068965517239</v>
      </c>
      <c r="CZ216" s="179">
        <f t="shared" si="170"/>
        <v>35290</v>
      </c>
      <c r="DA216" s="178">
        <f t="shared" si="170"/>
        <v>41827</v>
      </c>
      <c r="DB216" s="179">
        <f t="shared" si="170"/>
        <v>0</v>
      </c>
      <c r="DC216" s="178">
        <f t="shared" si="170"/>
        <v>0</v>
      </c>
      <c r="DD216" s="179">
        <f t="shared" si="161"/>
        <v>40276.145039096213</v>
      </c>
      <c r="DE216" s="178">
        <f t="shared" si="161"/>
        <v>41829.256120626706</v>
      </c>
      <c r="DF216" s="177">
        <f t="shared" si="162"/>
        <v>16</v>
      </c>
      <c r="DG216" s="178">
        <f t="shared" si="162"/>
        <v>10</v>
      </c>
      <c r="DH216" s="179">
        <f t="shared" si="163"/>
        <v>4</v>
      </c>
      <c r="DI216" s="178">
        <f t="shared" si="163"/>
        <v>6</v>
      </c>
      <c r="DJ216" s="179">
        <f t="shared" si="164"/>
        <v>9</v>
      </c>
      <c r="DK216" s="178">
        <f t="shared" si="164"/>
        <v>11</v>
      </c>
      <c r="DL216" s="179">
        <f t="shared" si="165"/>
        <v>97</v>
      </c>
      <c r="DM216" s="178">
        <f t="shared" si="165"/>
        <v>98</v>
      </c>
      <c r="DN216" s="179">
        <f t="shared" si="166"/>
        <v>2</v>
      </c>
      <c r="DO216" s="178">
        <f t="shared" si="166"/>
        <v>2</v>
      </c>
      <c r="DP216" s="179">
        <f t="shared" si="167"/>
        <v>0</v>
      </c>
      <c r="DQ216" s="178">
        <f t="shared" si="167"/>
        <v>0</v>
      </c>
      <c r="DR216" s="179">
        <f t="shared" si="168"/>
        <v>128</v>
      </c>
      <c r="DS216" s="178">
        <f t="shared" si="168"/>
        <v>127</v>
      </c>
      <c r="DT216" s="177">
        <f t="shared" si="169"/>
        <v>690840</v>
      </c>
      <c r="DU216" s="178">
        <f t="shared" si="169"/>
        <v>496660.73684210528</v>
      </c>
      <c r="DV216" s="179">
        <f t="shared" si="169"/>
        <v>173392.8</v>
      </c>
      <c r="DW216" s="178">
        <f t="shared" ref="DW216:EG231" si="172">+DI216*CU216</f>
        <v>254229.46875</v>
      </c>
      <c r="DX216" s="179">
        <f t="shared" si="172"/>
        <v>435745.15116279072</v>
      </c>
      <c r="DY216" s="178">
        <f t="shared" si="172"/>
        <v>466820.56310679612</v>
      </c>
      <c r="DZ216" s="179">
        <f t="shared" si="172"/>
        <v>3784788.6138415243</v>
      </c>
      <c r="EA216" s="178">
        <f t="shared" si="172"/>
        <v>4010950.7586206896</v>
      </c>
      <c r="EB216" s="179">
        <f t="shared" si="172"/>
        <v>70580</v>
      </c>
      <c r="EC216" s="178">
        <f t="shared" si="172"/>
        <v>83654</v>
      </c>
      <c r="ED216" s="179">
        <f t="shared" si="172"/>
        <v>0</v>
      </c>
      <c r="EE216" s="178">
        <f t="shared" si="172"/>
        <v>0</v>
      </c>
      <c r="EF216" s="179">
        <f t="shared" si="172"/>
        <v>5155346.5650043152</v>
      </c>
      <c r="EG216" s="178">
        <f t="shared" si="114"/>
        <v>5312315.5273195915</v>
      </c>
    </row>
    <row r="217" spans="1:137">
      <c r="A217" s="29" t="s">
        <v>308</v>
      </c>
      <c r="B217" s="28" t="s">
        <v>328</v>
      </c>
      <c r="C217" s="205"/>
      <c r="D217" s="26">
        <v>160649</v>
      </c>
      <c r="E217" s="26">
        <v>9</v>
      </c>
      <c r="F217" s="25"/>
      <c r="G217" s="185">
        <v>5</v>
      </c>
      <c r="H217" s="23">
        <v>4</v>
      </c>
      <c r="I217" s="24">
        <v>0</v>
      </c>
      <c r="J217" s="25"/>
      <c r="K217" s="185">
        <v>0</v>
      </c>
      <c r="L217" s="25"/>
      <c r="M217" s="185">
        <v>1</v>
      </c>
      <c r="N217" s="25">
        <v>1</v>
      </c>
      <c r="O217" s="25"/>
      <c r="P217" s="185">
        <v>9</v>
      </c>
      <c r="Q217" s="23">
        <v>10</v>
      </c>
      <c r="R217" s="24">
        <v>0</v>
      </c>
      <c r="S217" s="25"/>
      <c r="T217" s="185">
        <v>0</v>
      </c>
      <c r="U217" s="25"/>
      <c r="V217" s="185">
        <v>0</v>
      </c>
      <c r="W217" s="25"/>
      <c r="X217" s="25"/>
      <c r="Y217" s="185">
        <v>18</v>
      </c>
      <c r="Z217" s="23">
        <v>19</v>
      </c>
      <c r="AA217" s="24">
        <v>0</v>
      </c>
      <c r="AB217" s="25"/>
      <c r="AC217" s="185">
        <v>0</v>
      </c>
      <c r="AD217" s="25"/>
      <c r="AE217" s="185">
        <v>6</v>
      </c>
      <c r="AF217" s="25">
        <v>6</v>
      </c>
      <c r="AG217" s="25"/>
      <c r="AH217" s="185">
        <v>19</v>
      </c>
      <c r="AI217" s="23">
        <v>22</v>
      </c>
      <c r="AJ217" s="185">
        <v>0</v>
      </c>
      <c r="AK217" s="25"/>
      <c r="AL217" s="185">
        <v>0</v>
      </c>
      <c r="AM217" s="25"/>
      <c r="AN217" s="185">
        <v>12</v>
      </c>
      <c r="AO217" s="25">
        <v>12</v>
      </c>
      <c r="AP217" s="25"/>
      <c r="AQ217" s="185">
        <v>0</v>
      </c>
      <c r="AR217" s="25"/>
      <c r="AS217" s="185">
        <v>0</v>
      </c>
      <c r="AT217" s="25"/>
      <c r="AU217" s="185">
        <v>0</v>
      </c>
      <c r="AV217" s="25"/>
      <c r="AW217" s="185">
        <v>0</v>
      </c>
      <c r="AX217" s="25"/>
      <c r="AY217" s="88"/>
      <c r="AZ217" s="185">
        <v>0</v>
      </c>
      <c r="BA217" s="88"/>
      <c r="BB217" s="185">
        <v>0</v>
      </c>
      <c r="BC217" s="88"/>
      <c r="BD217" s="22">
        <v>0</v>
      </c>
      <c r="BE217" s="21"/>
      <c r="BF217" s="20">
        <v>0</v>
      </c>
      <c r="BG217" s="21"/>
      <c r="BH217" s="188">
        <v>334235</v>
      </c>
      <c r="BI217" s="23">
        <v>287885</v>
      </c>
      <c r="BJ217" s="185">
        <v>439466</v>
      </c>
      <c r="BK217" s="23">
        <v>485870</v>
      </c>
      <c r="BL217" s="185">
        <v>1144990</v>
      </c>
      <c r="BM217" s="25">
        <v>1181704</v>
      </c>
      <c r="BN217" s="185">
        <v>1340834</v>
      </c>
      <c r="BO217" s="25">
        <v>1370190</v>
      </c>
      <c r="BP217" s="185">
        <v>0</v>
      </c>
      <c r="BQ217" s="25">
        <v>0</v>
      </c>
      <c r="BR217" s="20">
        <v>0</v>
      </c>
      <c r="BS217" s="19"/>
      <c r="BT217" s="177">
        <f t="shared" si="155"/>
        <v>57</v>
      </c>
      <c r="BU217" s="178">
        <f t="shared" si="155"/>
        <v>48</v>
      </c>
      <c r="BV217" s="179">
        <f t="shared" si="156"/>
        <v>81</v>
      </c>
      <c r="BW217" s="178">
        <f t="shared" si="156"/>
        <v>90</v>
      </c>
      <c r="BX217" s="179">
        <f t="shared" si="157"/>
        <v>234</v>
      </c>
      <c r="BY217" s="178">
        <f t="shared" si="157"/>
        <v>243</v>
      </c>
      <c r="BZ217" s="179">
        <f t="shared" si="158"/>
        <v>315</v>
      </c>
      <c r="CA217" s="178">
        <f t="shared" si="158"/>
        <v>342</v>
      </c>
      <c r="CB217" s="179">
        <f t="shared" si="159"/>
        <v>0</v>
      </c>
      <c r="CC217" s="178">
        <f t="shared" si="159"/>
        <v>0</v>
      </c>
      <c r="CD217" s="179">
        <f t="shared" si="160"/>
        <v>0</v>
      </c>
      <c r="CE217" s="178">
        <f t="shared" si="160"/>
        <v>0</v>
      </c>
      <c r="CF217" s="177">
        <f t="shared" si="171"/>
        <v>5863.7719298245611</v>
      </c>
      <c r="CG217" s="178">
        <f t="shared" si="111"/>
        <v>5997.604166666667</v>
      </c>
      <c r="CH217" s="179">
        <f t="shared" si="171"/>
        <v>5425.5061728395058</v>
      </c>
      <c r="CI217" s="178">
        <f t="shared" si="112"/>
        <v>5398.5555555555557</v>
      </c>
      <c r="CJ217" s="179">
        <f t="shared" si="171"/>
        <v>4893.1196581196582</v>
      </c>
      <c r="CK217" s="178">
        <f t="shared" si="113"/>
        <v>4862.9794238683126</v>
      </c>
      <c r="CL217" s="179">
        <f t="shared" si="171"/>
        <v>4256.6158730158731</v>
      </c>
      <c r="CM217" s="178">
        <f t="shared" si="171"/>
        <v>4006.4035087719299</v>
      </c>
      <c r="CN217" s="179">
        <f t="shared" si="171"/>
        <v>0</v>
      </c>
      <c r="CO217" s="178">
        <f t="shared" si="171"/>
        <v>0</v>
      </c>
      <c r="CP217" s="179">
        <f t="shared" si="171"/>
        <v>0</v>
      </c>
      <c r="CQ217" s="178">
        <f t="shared" si="171"/>
        <v>0</v>
      </c>
      <c r="CR217" s="177">
        <f t="shared" si="170"/>
        <v>52773.947368421053</v>
      </c>
      <c r="CS217" s="178">
        <f t="shared" si="170"/>
        <v>53978.4375</v>
      </c>
      <c r="CT217" s="179">
        <f t="shared" si="170"/>
        <v>48829.555555555555</v>
      </c>
      <c r="CU217" s="178">
        <f t="shared" si="170"/>
        <v>48587</v>
      </c>
      <c r="CV217" s="179">
        <f t="shared" si="170"/>
        <v>44038.076923076922</v>
      </c>
      <c r="CW217" s="178">
        <f t="shared" si="170"/>
        <v>43766.81481481481</v>
      </c>
      <c r="CX217" s="179">
        <f t="shared" si="170"/>
        <v>38309.542857142857</v>
      </c>
      <c r="CY217" s="178">
        <f t="shared" si="170"/>
        <v>36057.631578947367</v>
      </c>
      <c r="CZ217" s="179">
        <f t="shared" si="170"/>
        <v>0</v>
      </c>
      <c r="DA217" s="178">
        <f t="shared" si="170"/>
        <v>0</v>
      </c>
      <c r="DB217" s="179">
        <f t="shared" si="170"/>
        <v>0</v>
      </c>
      <c r="DC217" s="178">
        <f t="shared" si="170"/>
        <v>0</v>
      </c>
      <c r="DD217" s="179">
        <f t="shared" si="161"/>
        <v>42865.990841940009</v>
      </c>
      <c r="DE217" s="178">
        <f t="shared" si="161"/>
        <v>41566.108534521358</v>
      </c>
      <c r="DF217" s="177">
        <f t="shared" si="162"/>
        <v>6</v>
      </c>
      <c r="DG217" s="178">
        <f t="shared" si="162"/>
        <v>5</v>
      </c>
      <c r="DH217" s="179">
        <f t="shared" si="163"/>
        <v>9</v>
      </c>
      <c r="DI217" s="178">
        <f t="shared" si="163"/>
        <v>10</v>
      </c>
      <c r="DJ217" s="179">
        <f t="shared" si="164"/>
        <v>24</v>
      </c>
      <c r="DK217" s="178">
        <f t="shared" si="164"/>
        <v>25</v>
      </c>
      <c r="DL217" s="179">
        <f t="shared" si="165"/>
        <v>31</v>
      </c>
      <c r="DM217" s="178">
        <f t="shared" si="165"/>
        <v>34</v>
      </c>
      <c r="DN217" s="179">
        <f t="shared" si="166"/>
        <v>0</v>
      </c>
      <c r="DO217" s="178">
        <f t="shared" si="166"/>
        <v>0</v>
      </c>
      <c r="DP217" s="179">
        <f t="shared" si="167"/>
        <v>0</v>
      </c>
      <c r="DQ217" s="178">
        <f t="shared" si="167"/>
        <v>0</v>
      </c>
      <c r="DR217" s="179">
        <f t="shared" si="168"/>
        <v>70</v>
      </c>
      <c r="DS217" s="178">
        <f t="shared" si="168"/>
        <v>74</v>
      </c>
      <c r="DT217" s="177">
        <f t="shared" ref="DT217:EG232" si="173">+DF217*CR217</f>
        <v>316643.68421052629</v>
      </c>
      <c r="DU217" s="178">
        <f t="shared" si="173"/>
        <v>269892.1875</v>
      </c>
      <c r="DV217" s="179">
        <f t="shared" si="173"/>
        <v>439466</v>
      </c>
      <c r="DW217" s="178">
        <f t="shared" si="172"/>
        <v>485870</v>
      </c>
      <c r="DX217" s="179">
        <f t="shared" si="172"/>
        <v>1056913.846153846</v>
      </c>
      <c r="DY217" s="178">
        <f t="shared" si="172"/>
        <v>1094170.3703703703</v>
      </c>
      <c r="DZ217" s="179">
        <f t="shared" si="172"/>
        <v>1187595.8285714285</v>
      </c>
      <c r="EA217" s="178">
        <f t="shared" si="172"/>
        <v>1225959.4736842106</v>
      </c>
      <c r="EB217" s="179">
        <f t="shared" si="172"/>
        <v>0</v>
      </c>
      <c r="EC217" s="178">
        <f t="shared" si="172"/>
        <v>0</v>
      </c>
      <c r="ED217" s="179">
        <f t="shared" si="172"/>
        <v>0</v>
      </c>
      <c r="EE217" s="178">
        <f t="shared" si="172"/>
        <v>0</v>
      </c>
      <c r="EF217" s="179">
        <f t="shared" si="172"/>
        <v>3000619.3589358008</v>
      </c>
      <c r="EG217" s="178">
        <f t="shared" si="114"/>
        <v>3075892.0315545807</v>
      </c>
    </row>
    <row r="218" spans="1:137">
      <c r="A218" s="29" t="s">
        <v>308</v>
      </c>
      <c r="B218" s="28" t="s">
        <v>329</v>
      </c>
      <c r="C218" s="205"/>
      <c r="D218" s="26">
        <v>159407</v>
      </c>
      <c r="E218" s="210">
        <v>10</v>
      </c>
      <c r="F218" s="25"/>
      <c r="G218" s="185">
        <v>11</v>
      </c>
      <c r="H218" s="25">
        <v>11</v>
      </c>
      <c r="I218" s="24">
        <v>0</v>
      </c>
      <c r="J218" s="25"/>
      <c r="K218" s="185">
        <v>0</v>
      </c>
      <c r="L218" s="25"/>
      <c r="M218" s="185">
        <v>2</v>
      </c>
      <c r="N218" s="25">
        <v>2</v>
      </c>
      <c r="O218" s="25"/>
      <c r="P218" s="185">
        <v>11</v>
      </c>
      <c r="Q218" s="23">
        <v>9</v>
      </c>
      <c r="R218" s="24">
        <v>0</v>
      </c>
      <c r="S218" s="25"/>
      <c r="T218" s="185">
        <v>0</v>
      </c>
      <c r="U218" s="25"/>
      <c r="V218" s="185">
        <v>3</v>
      </c>
      <c r="W218" s="23">
        <v>2</v>
      </c>
      <c r="X218" s="25">
        <v>1</v>
      </c>
      <c r="Y218" s="185">
        <v>3</v>
      </c>
      <c r="Z218" s="18">
        <v>6</v>
      </c>
      <c r="AA218" s="24">
        <v>0</v>
      </c>
      <c r="AB218" s="25"/>
      <c r="AC218" s="185">
        <v>0</v>
      </c>
      <c r="AD218" s="25"/>
      <c r="AE218" s="185">
        <v>0</v>
      </c>
      <c r="AF218" s="18">
        <v>1</v>
      </c>
      <c r="AG218" s="25">
        <v>5</v>
      </c>
      <c r="AH218" s="185">
        <v>26</v>
      </c>
      <c r="AI218" s="23">
        <v>31</v>
      </c>
      <c r="AJ218" s="185">
        <v>0</v>
      </c>
      <c r="AK218" s="25"/>
      <c r="AL218" s="185">
        <v>0</v>
      </c>
      <c r="AM218" s="25"/>
      <c r="AN218" s="185">
        <v>3</v>
      </c>
      <c r="AO218" s="23">
        <v>4</v>
      </c>
      <c r="AP218" s="25"/>
      <c r="AQ218" s="185">
        <v>0</v>
      </c>
      <c r="AR218" s="25"/>
      <c r="AS218" s="185">
        <v>0</v>
      </c>
      <c r="AT218" s="25"/>
      <c r="AU218" s="185">
        <v>0</v>
      </c>
      <c r="AV218" s="25"/>
      <c r="AW218" s="185">
        <v>0</v>
      </c>
      <c r="AX218" s="25"/>
      <c r="AY218" s="88"/>
      <c r="AZ218" s="185">
        <v>0</v>
      </c>
      <c r="BA218" s="88"/>
      <c r="BB218" s="185">
        <v>0</v>
      </c>
      <c r="BC218" s="88"/>
      <c r="BD218" s="22">
        <v>0</v>
      </c>
      <c r="BE218" s="21"/>
      <c r="BF218" s="20">
        <v>0</v>
      </c>
      <c r="BG218" s="21"/>
      <c r="BH218" s="188">
        <v>744867</v>
      </c>
      <c r="BI218" s="25">
        <v>748267</v>
      </c>
      <c r="BJ218" s="185">
        <v>710146</v>
      </c>
      <c r="BK218" s="23">
        <v>543346</v>
      </c>
      <c r="BL218" s="185">
        <v>127354</v>
      </c>
      <c r="BM218" s="18">
        <v>291579</v>
      </c>
      <c r="BN218" s="185">
        <v>1137876</v>
      </c>
      <c r="BO218" s="23">
        <v>1455051</v>
      </c>
      <c r="BP218" s="185">
        <v>0</v>
      </c>
      <c r="BQ218" s="25">
        <v>0</v>
      </c>
      <c r="BR218" s="20">
        <v>0</v>
      </c>
      <c r="BS218" s="19"/>
      <c r="BT218" s="177">
        <f t="shared" si="155"/>
        <v>123</v>
      </c>
      <c r="BU218" s="178">
        <f t="shared" si="155"/>
        <v>123</v>
      </c>
      <c r="BV218" s="179">
        <f t="shared" si="156"/>
        <v>135</v>
      </c>
      <c r="BW218" s="178">
        <f t="shared" si="156"/>
        <v>105</v>
      </c>
      <c r="BX218" s="179">
        <f t="shared" si="157"/>
        <v>27</v>
      </c>
      <c r="BY218" s="178">
        <f t="shared" si="157"/>
        <v>66</v>
      </c>
      <c r="BZ218" s="179">
        <f t="shared" si="158"/>
        <v>270</v>
      </c>
      <c r="CA218" s="178">
        <f t="shared" si="158"/>
        <v>327</v>
      </c>
      <c r="CB218" s="179">
        <f t="shared" si="159"/>
        <v>0</v>
      </c>
      <c r="CC218" s="178">
        <f t="shared" si="159"/>
        <v>0</v>
      </c>
      <c r="CD218" s="179">
        <f t="shared" si="160"/>
        <v>0</v>
      </c>
      <c r="CE218" s="178">
        <f t="shared" si="160"/>
        <v>0</v>
      </c>
      <c r="CF218" s="177">
        <f t="shared" si="171"/>
        <v>6055.8292682926831</v>
      </c>
      <c r="CG218" s="178">
        <f t="shared" si="111"/>
        <v>6083.4715447154467</v>
      </c>
      <c r="CH218" s="179">
        <f t="shared" si="171"/>
        <v>5260.3407407407403</v>
      </c>
      <c r="CI218" s="178">
        <f t="shared" si="112"/>
        <v>5174.7238095238099</v>
      </c>
      <c r="CJ218" s="179">
        <f t="shared" si="171"/>
        <v>4716.8148148148148</v>
      </c>
      <c r="CK218" s="178">
        <f t="shared" si="113"/>
        <v>4417.863636363636</v>
      </c>
      <c r="CL218" s="179">
        <f t="shared" si="171"/>
        <v>4214.3555555555558</v>
      </c>
      <c r="CM218" s="178">
        <f t="shared" si="171"/>
        <v>4449.6972477064219</v>
      </c>
      <c r="CN218" s="179">
        <f t="shared" si="171"/>
        <v>0</v>
      </c>
      <c r="CO218" s="178">
        <f t="shared" si="171"/>
        <v>0</v>
      </c>
      <c r="CP218" s="179">
        <f t="shared" si="171"/>
        <v>0</v>
      </c>
      <c r="CQ218" s="178">
        <f t="shared" si="171"/>
        <v>0</v>
      </c>
      <c r="CR218" s="177">
        <f t="shared" si="170"/>
        <v>54502.463414634149</v>
      </c>
      <c r="CS218" s="178">
        <f t="shared" si="170"/>
        <v>54751.243902439019</v>
      </c>
      <c r="CT218" s="179">
        <f t="shared" si="170"/>
        <v>47343.066666666666</v>
      </c>
      <c r="CU218" s="178">
        <f t="shared" si="170"/>
        <v>46572.514285714293</v>
      </c>
      <c r="CV218" s="179">
        <f t="shared" si="170"/>
        <v>42451.333333333336</v>
      </c>
      <c r="CW218" s="178">
        <f t="shared" si="170"/>
        <v>39760.772727272721</v>
      </c>
      <c r="CX218" s="179">
        <f t="shared" si="170"/>
        <v>37929.200000000004</v>
      </c>
      <c r="CY218" s="178">
        <f t="shared" si="170"/>
        <v>40047.275229357794</v>
      </c>
      <c r="CZ218" s="179">
        <f t="shared" si="170"/>
        <v>0</v>
      </c>
      <c r="DA218" s="178">
        <f t="shared" si="170"/>
        <v>0</v>
      </c>
      <c r="DB218" s="179">
        <f t="shared" si="170"/>
        <v>0</v>
      </c>
      <c r="DC218" s="178">
        <f t="shared" si="170"/>
        <v>0</v>
      </c>
      <c r="DD218" s="179">
        <f t="shared" si="161"/>
        <v>44044.673859721646</v>
      </c>
      <c r="DE218" s="178">
        <f t="shared" si="161"/>
        <v>44000.664696863583</v>
      </c>
      <c r="DF218" s="177">
        <f t="shared" si="162"/>
        <v>13</v>
      </c>
      <c r="DG218" s="178">
        <f t="shared" si="162"/>
        <v>13</v>
      </c>
      <c r="DH218" s="179">
        <f t="shared" si="163"/>
        <v>14</v>
      </c>
      <c r="DI218" s="178">
        <f t="shared" si="163"/>
        <v>11</v>
      </c>
      <c r="DJ218" s="179">
        <f t="shared" si="164"/>
        <v>3</v>
      </c>
      <c r="DK218" s="178">
        <f t="shared" si="164"/>
        <v>7</v>
      </c>
      <c r="DL218" s="179">
        <f t="shared" si="165"/>
        <v>29</v>
      </c>
      <c r="DM218" s="178">
        <f t="shared" si="165"/>
        <v>35</v>
      </c>
      <c r="DN218" s="179">
        <f t="shared" si="166"/>
        <v>0</v>
      </c>
      <c r="DO218" s="178">
        <f t="shared" si="166"/>
        <v>0</v>
      </c>
      <c r="DP218" s="179">
        <f t="shared" si="167"/>
        <v>0</v>
      </c>
      <c r="DQ218" s="178">
        <f t="shared" si="167"/>
        <v>0</v>
      </c>
      <c r="DR218" s="179">
        <f t="shared" si="168"/>
        <v>59</v>
      </c>
      <c r="DS218" s="178">
        <f t="shared" si="168"/>
        <v>66</v>
      </c>
      <c r="DT218" s="177">
        <f t="shared" si="173"/>
        <v>708532.02439024393</v>
      </c>
      <c r="DU218" s="178">
        <f t="shared" si="173"/>
        <v>711766.17073170724</v>
      </c>
      <c r="DV218" s="179">
        <f t="shared" si="173"/>
        <v>662802.93333333335</v>
      </c>
      <c r="DW218" s="178">
        <f t="shared" si="172"/>
        <v>512297.65714285721</v>
      </c>
      <c r="DX218" s="179">
        <f t="shared" si="172"/>
        <v>127354</v>
      </c>
      <c r="DY218" s="178">
        <f t="shared" si="172"/>
        <v>278325.40909090906</v>
      </c>
      <c r="DZ218" s="179">
        <f t="shared" si="172"/>
        <v>1099946.8</v>
      </c>
      <c r="EA218" s="178">
        <f t="shared" si="172"/>
        <v>1401654.6330275228</v>
      </c>
      <c r="EB218" s="179">
        <f t="shared" si="172"/>
        <v>0</v>
      </c>
      <c r="EC218" s="178">
        <f t="shared" si="172"/>
        <v>0</v>
      </c>
      <c r="ED218" s="179">
        <f t="shared" si="172"/>
        <v>0</v>
      </c>
      <c r="EE218" s="178">
        <f t="shared" si="172"/>
        <v>0</v>
      </c>
      <c r="EF218" s="179">
        <f t="shared" si="172"/>
        <v>2598635.7577235773</v>
      </c>
      <c r="EG218" s="178">
        <f t="shared" si="114"/>
        <v>2904043.8699929966</v>
      </c>
    </row>
    <row r="219" spans="1:137">
      <c r="A219" s="29" t="s">
        <v>308</v>
      </c>
      <c r="B219" s="28" t="s">
        <v>330</v>
      </c>
      <c r="C219" s="27"/>
      <c r="D219" s="26">
        <v>158884</v>
      </c>
      <c r="E219" s="26">
        <v>10</v>
      </c>
      <c r="F219" s="25"/>
      <c r="G219" s="185">
        <v>10</v>
      </c>
      <c r="H219" s="25">
        <v>10</v>
      </c>
      <c r="I219" s="24">
        <v>0</v>
      </c>
      <c r="J219" s="25">
        <v>0</v>
      </c>
      <c r="K219" s="185">
        <v>0</v>
      </c>
      <c r="L219" s="25">
        <v>0</v>
      </c>
      <c r="M219" s="185">
        <v>0</v>
      </c>
      <c r="N219" s="25">
        <v>0</v>
      </c>
      <c r="O219" s="25"/>
      <c r="P219" s="185">
        <v>7</v>
      </c>
      <c r="Q219" s="25">
        <v>7</v>
      </c>
      <c r="R219" s="24">
        <v>0</v>
      </c>
      <c r="S219" s="25">
        <v>0</v>
      </c>
      <c r="T219" s="185">
        <v>0</v>
      </c>
      <c r="U219" s="25">
        <v>0</v>
      </c>
      <c r="V219" s="185">
        <v>0</v>
      </c>
      <c r="W219" s="25">
        <v>0</v>
      </c>
      <c r="X219" s="25"/>
      <c r="Y219" s="185">
        <v>6</v>
      </c>
      <c r="Z219" s="25">
        <v>6</v>
      </c>
      <c r="AA219" s="24">
        <v>0</v>
      </c>
      <c r="AB219" s="25">
        <v>0</v>
      </c>
      <c r="AC219" s="185">
        <v>0</v>
      </c>
      <c r="AD219" s="25">
        <v>0</v>
      </c>
      <c r="AE219" s="185">
        <v>0</v>
      </c>
      <c r="AF219" s="25">
        <v>0</v>
      </c>
      <c r="AG219" s="25"/>
      <c r="AH219" s="185">
        <v>13</v>
      </c>
      <c r="AI219" s="23">
        <v>16</v>
      </c>
      <c r="AJ219" s="185">
        <v>0</v>
      </c>
      <c r="AK219" s="25">
        <v>0</v>
      </c>
      <c r="AL219" s="185">
        <v>0</v>
      </c>
      <c r="AM219" s="25">
        <v>0</v>
      </c>
      <c r="AN219" s="185">
        <v>2</v>
      </c>
      <c r="AO219" s="23">
        <v>1</v>
      </c>
      <c r="AP219" s="25"/>
      <c r="AQ219" s="185">
        <v>1</v>
      </c>
      <c r="AR219" s="25">
        <v>1</v>
      </c>
      <c r="AS219" s="185">
        <v>0</v>
      </c>
      <c r="AT219" s="25">
        <v>0</v>
      </c>
      <c r="AU219" s="185">
        <v>0</v>
      </c>
      <c r="AV219" s="25">
        <v>0</v>
      </c>
      <c r="AW219" s="185">
        <v>1</v>
      </c>
      <c r="AX219" s="25">
        <v>1</v>
      </c>
      <c r="AY219" s="88"/>
      <c r="AZ219" s="185">
        <v>0</v>
      </c>
      <c r="BA219" s="88"/>
      <c r="BB219" s="185">
        <v>0</v>
      </c>
      <c r="BC219" s="88"/>
      <c r="BD219" s="22">
        <v>0</v>
      </c>
      <c r="BE219" s="21"/>
      <c r="BF219" s="20">
        <v>0</v>
      </c>
      <c r="BG219" s="21"/>
      <c r="BH219" s="188">
        <v>486100</v>
      </c>
      <c r="BI219" s="25">
        <v>486100</v>
      </c>
      <c r="BJ219" s="185">
        <v>328768</v>
      </c>
      <c r="BK219" s="25">
        <v>328768</v>
      </c>
      <c r="BL219" s="185">
        <v>276800</v>
      </c>
      <c r="BM219" s="23">
        <v>253800</v>
      </c>
      <c r="BN219" s="185">
        <v>630500</v>
      </c>
      <c r="BO219" s="23">
        <v>705500</v>
      </c>
      <c r="BP219" s="185">
        <v>113000</v>
      </c>
      <c r="BQ219" s="25">
        <v>113000</v>
      </c>
      <c r="BR219" s="20">
        <v>0</v>
      </c>
      <c r="BS219" s="19"/>
      <c r="BT219" s="177">
        <f t="shared" si="155"/>
        <v>90</v>
      </c>
      <c r="BU219" s="178">
        <f t="shared" si="155"/>
        <v>90</v>
      </c>
      <c r="BV219" s="179">
        <f t="shared" si="156"/>
        <v>63</v>
      </c>
      <c r="BW219" s="178">
        <f t="shared" si="156"/>
        <v>63</v>
      </c>
      <c r="BX219" s="179">
        <f t="shared" si="157"/>
        <v>54</v>
      </c>
      <c r="BY219" s="178">
        <f t="shared" si="157"/>
        <v>54</v>
      </c>
      <c r="BZ219" s="179">
        <f t="shared" si="158"/>
        <v>141</v>
      </c>
      <c r="CA219" s="178">
        <f t="shared" si="158"/>
        <v>156</v>
      </c>
      <c r="CB219" s="179">
        <f t="shared" si="159"/>
        <v>21</v>
      </c>
      <c r="CC219" s="178">
        <f t="shared" si="159"/>
        <v>21</v>
      </c>
      <c r="CD219" s="179">
        <f t="shared" si="160"/>
        <v>0</v>
      </c>
      <c r="CE219" s="178">
        <f t="shared" si="160"/>
        <v>0</v>
      </c>
      <c r="CF219" s="177">
        <f t="shared" si="171"/>
        <v>5401.1111111111113</v>
      </c>
      <c r="CG219" s="178">
        <f t="shared" si="111"/>
        <v>5401.1111111111113</v>
      </c>
      <c r="CH219" s="179">
        <f t="shared" si="171"/>
        <v>5218.5396825396829</v>
      </c>
      <c r="CI219" s="178">
        <f t="shared" si="112"/>
        <v>5218.5396825396829</v>
      </c>
      <c r="CJ219" s="179">
        <f t="shared" si="171"/>
        <v>5125.9259259259261</v>
      </c>
      <c r="CK219" s="178">
        <f t="shared" si="113"/>
        <v>4700</v>
      </c>
      <c r="CL219" s="179">
        <f t="shared" si="171"/>
        <v>4471.6312056737588</v>
      </c>
      <c r="CM219" s="178">
        <f t="shared" si="171"/>
        <v>4522.4358974358975</v>
      </c>
      <c r="CN219" s="179">
        <f t="shared" si="171"/>
        <v>5380.9523809523807</v>
      </c>
      <c r="CO219" s="178">
        <f t="shared" si="171"/>
        <v>5380.9523809523807</v>
      </c>
      <c r="CP219" s="179">
        <f t="shared" si="171"/>
        <v>0</v>
      </c>
      <c r="CQ219" s="178">
        <f t="shared" si="171"/>
        <v>0</v>
      </c>
      <c r="CR219" s="177">
        <f t="shared" si="170"/>
        <v>48610</v>
      </c>
      <c r="CS219" s="178">
        <f t="shared" si="170"/>
        <v>48610</v>
      </c>
      <c r="CT219" s="179">
        <f t="shared" si="170"/>
        <v>46966.857142857145</v>
      </c>
      <c r="CU219" s="178">
        <f t="shared" si="170"/>
        <v>46966.857142857145</v>
      </c>
      <c r="CV219" s="179">
        <f t="shared" si="170"/>
        <v>46133.333333333336</v>
      </c>
      <c r="CW219" s="178">
        <f t="shared" si="170"/>
        <v>42300</v>
      </c>
      <c r="CX219" s="179">
        <f t="shared" si="170"/>
        <v>40244.680851063829</v>
      </c>
      <c r="CY219" s="178">
        <f t="shared" si="170"/>
        <v>40701.923076923078</v>
      </c>
      <c r="CZ219" s="179">
        <f t="shared" si="170"/>
        <v>48428.571428571428</v>
      </c>
      <c r="DA219" s="178">
        <f t="shared" si="170"/>
        <v>48428.571428571428</v>
      </c>
      <c r="DB219" s="179">
        <f t="shared" si="170"/>
        <v>0</v>
      </c>
      <c r="DC219" s="178">
        <f t="shared" si="170"/>
        <v>0</v>
      </c>
      <c r="DD219" s="179">
        <f t="shared" si="161"/>
        <v>44804.883890577512</v>
      </c>
      <c r="DE219" s="178">
        <f t="shared" si="161"/>
        <v>44225.186551543702</v>
      </c>
      <c r="DF219" s="177">
        <f t="shared" si="162"/>
        <v>10</v>
      </c>
      <c r="DG219" s="178">
        <f t="shared" si="162"/>
        <v>10</v>
      </c>
      <c r="DH219" s="179">
        <f t="shared" si="163"/>
        <v>7</v>
      </c>
      <c r="DI219" s="178">
        <f t="shared" si="163"/>
        <v>7</v>
      </c>
      <c r="DJ219" s="179">
        <f t="shared" si="164"/>
        <v>6</v>
      </c>
      <c r="DK219" s="178">
        <f t="shared" si="164"/>
        <v>6</v>
      </c>
      <c r="DL219" s="179">
        <f t="shared" si="165"/>
        <v>15</v>
      </c>
      <c r="DM219" s="178">
        <f t="shared" si="165"/>
        <v>17</v>
      </c>
      <c r="DN219" s="179">
        <f t="shared" si="166"/>
        <v>2</v>
      </c>
      <c r="DO219" s="178">
        <f t="shared" si="166"/>
        <v>2</v>
      </c>
      <c r="DP219" s="179">
        <f t="shared" si="167"/>
        <v>0</v>
      </c>
      <c r="DQ219" s="178">
        <f t="shared" si="167"/>
        <v>0</v>
      </c>
      <c r="DR219" s="179">
        <f t="shared" si="168"/>
        <v>40</v>
      </c>
      <c r="DS219" s="178">
        <f t="shared" si="168"/>
        <v>42</v>
      </c>
      <c r="DT219" s="177">
        <f t="shared" si="173"/>
        <v>486100</v>
      </c>
      <c r="DU219" s="178">
        <f t="shared" si="173"/>
        <v>486100</v>
      </c>
      <c r="DV219" s="179">
        <f t="shared" si="173"/>
        <v>328768</v>
      </c>
      <c r="DW219" s="178">
        <f t="shared" si="172"/>
        <v>328768</v>
      </c>
      <c r="DX219" s="179">
        <f t="shared" si="172"/>
        <v>276800</v>
      </c>
      <c r="DY219" s="178">
        <f t="shared" si="172"/>
        <v>253800</v>
      </c>
      <c r="DZ219" s="179">
        <f t="shared" si="172"/>
        <v>603670.21276595746</v>
      </c>
      <c r="EA219" s="178">
        <f t="shared" si="172"/>
        <v>691932.69230769237</v>
      </c>
      <c r="EB219" s="179">
        <f t="shared" si="172"/>
        <v>96857.142857142855</v>
      </c>
      <c r="EC219" s="178">
        <f t="shared" si="172"/>
        <v>96857.142857142855</v>
      </c>
      <c r="ED219" s="179">
        <f t="shared" si="172"/>
        <v>0</v>
      </c>
      <c r="EE219" s="178">
        <f t="shared" si="172"/>
        <v>0</v>
      </c>
      <c r="EF219" s="179">
        <f t="shared" si="172"/>
        <v>1792195.3556231004</v>
      </c>
      <c r="EG219" s="178">
        <f t="shared" si="114"/>
        <v>1857457.8351648354</v>
      </c>
    </row>
    <row r="220" spans="1:137">
      <c r="A220" s="211" t="s">
        <v>308</v>
      </c>
      <c r="B220" s="206" t="s">
        <v>331</v>
      </c>
      <c r="C220" s="207"/>
      <c r="D220" s="26">
        <v>436304</v>
      </c>
      <c r="E220" s="26">
        <v>10</v>
      </c>
      <c r="F220" s="25"/>
      <c r="G220" s="24">
        <v>2</v>
      </c>
      <c r="H220" s="25">
        <v>2</v>
      </c>
      <c r="I220" s="24">
        <v>0</v>
      </c>
      <c r="J220" s="25">
        <v>0</v>
      </c>
      <c r="K220" s="24">
        <v>0</v>
      </c>
      <c r="L220" s="25">
        <v>0</v>
      </c>
      <c r="M220" s="24">
        <v>0</v>
      </c>
      <c r="N220" s="25">
        <v>0</v>
      </c>
      <c r="O220" s="25"/>
      <c r="P220" s="185">
        <v>6</v>
      </c>
      <c r="Q220" s="23">
        <v>8</v>
      </c>
      <c r="R220" s="24">
        <v>0</v>
      </c>
      <c r="S220" s="25">
        <v>0</v>
      </c>
      <c r="T220" s="24">
        <v>0</v>
      </c>
      <c r="U220" s="25">
        <v>0</v>
      </c>
      <c r="V220" s="185">
        <v>0</v>
      </c>
      <c r="W220" s="25">
        <v>0</v>
      </c>
      <c r="X220" s="25"/>
      <c r="Y220" s="185">
        <v>10</v>
      </c>
      <c r="Z220" s="23">
        <v>11</v>
      </c>
      <c r="AA220" s="24">
        <v>0</v>
      </c>
      <c r="AB220" s="25">
        <v>0</v>
      </c>
      <c r="AC220" s="24">
        <v>0</v>
      </c>
      <c r="AD220" s="25">
        <v>0</v>
      </c>
      <c r="AE220" s="185">
        <v>0</v>
      </c>
      <c r="AF220" s="25">
        <v>0</v>
      </c>
      <c r="AG220" s="25"/>
      <c r="AH220" s="185">
        <v>14</v>
      </c>
      <c r="AI220" s="23">
        <v>13</v>
      </c>
      <c r="AJ220" s="185">
        <v>0</v>
      </c>
      <c r="AK220" s="25">
        <v>0</v>
      </c>
      <c r="AL220" s="185">
        <v>0</v>
      </c>
      <c r="AM220" s="25">
        <v>0</v>
      </c>
      <c r="AN220" s="185">
        <v>3</v>
      </c>
      <c r="AO220" s="25">
        <v>3</v>
      </c>
      <c r="AP220" s="25"/>
      <c r="AQ220" s="185">
        <v>3</v>
      </c>
      <c r="AR220" s="18">
        <v>1</v>
      </c>
      <c r="AS220" s="185">
        <v>0</v>
      </c>
      <c r="AT220" s="25">
        <v>0</v>
      </c>
      <c r="AU220" s="185">
        <v>0</v>
      </c>
      <c r="AV220" s="25">
        <v>0</v>
      </c>
      <c r="AW220" s="185">
        <v>1</v>
      </c>
      <c r="AX220" s="18">
        <v>0</v>
      </c>
      <c r="AY220" s="88"/>
      <c r="AZ220" s="185">
        <v>0</v>
      </c>
      <c r="BA220" s="88"/>
      <c r="BB220" s="185">
        <v>0</v>
      </c>
      <c r="BC220" s="88"/>
      <c r="BD220" s="22">
        <v>0</v>
      </c>
      <c r="BE220" s="21"/>
      <c r="BF220" s="20">
        <v>0</v>
      </c>
      <c r="BG220" s="21"/>
      <c r="BH220" s="188">
        <v>91927</v>
      </c>
      <c r="BI220" s="23">
        <v>96524</v>
      </c>
      <c r="BJ220" s="185">
        <v>269777</v>
      </c>
      <c r="BK220" s="23">
        <v>378561</v>
      </c>
      <c r="BL220" s="185">
        <v>434365</v>
      </c>
      <c r="BM220" s="23">
        <v>484853</v>
      </c>
      <c r="BN220" s="185">
        <v>664231</v>
      </c>
      <c r="BO220" s="25">
        <v>676618</v>
      </c>
      <c r="BP220" s="185">
        <v>116000</v>
      </c>
      <c r="BQ220" s="18">
        <v>2000</v>
      </c>
      <c r="BR220" s="20">
        <v>0</v>
      </c>
      <c r="BS220" s="19"/>
      <c r="BT220" s="177">
        <f t="shared" si="155"/>
        <v>18</v>
      </c>
      <c r="BU220" s="178">
        <f t="shared" si="155"/>
        <v>18</v>
      </c>
      <c r="BV220" s="179">
        <f t="shared" si="156"/>
        <v>54</v>
      </c>
      <c r="BW220" s="178">
        <f t="shared" si="156"/>
        <v>72</v>
      </c>
      <c r="BX220" s="179">
        <f t="shared" si="157"/>
        <v>90</v>
      </c>
      <c r="BY220" s="178">
        <f t="shared" si="157"/>
        <v>99</v>
      </c>
      <c r="BZ220" s="179">
        <f t="shared" si="158"/>
        <v>162</v>
      </c>
      <c r="CA220" s="178">
        <f t="shared" si="158"/>
        <v>153</v>
      </c>
      <c r="CB220" s="179">
        <f t="shared" si="159"/>
        <v>39</v>
      </c>
      <c r="CC220" s="178">
        <f t="shared" si="159"/>
        <v>9</v>
      </c>
      <c r="CD220" s="179">
        <f t="shared" si="160"/>
        <v>0</v>
      </c>
      <c r="CE220" s="178">
        <f t="shared" si="160"/>
        <v>0</v>
      </c>
      <c r="CF220" s="177">
        <f t="shared" si="171"/>
        <v>5107.0555555555557</v>
      </c>
      <c r="CG220" s="178">
        <f t="shared" si="111"/>
        <v>5362.4444444444443</v>
      </c>
      <c r="CH220" s="179">
        <f t="shared" si="171"/>
        <v>4995.8703703703704</v>
      </c>
      <c r="CI220" s="178">
        <f t="shared" si="112"/>
        <v>5257.791666666667</v>
      </c>
      <c r="CJ220" s="179">
        <f t="shared" si="171"/>
        <v>4826.2777777777774</v>
      </c>
      <c r="CK220" s="178">
        <f t="shared" si="113"/>
        <v>4897.5050505050503</v>
      </c>
      <c r="CL220" s="179">
        <f t="shared" si="171"/>
        <v>4100.191358024691</v>
      </c>
      <c r="CM220" s="178">
        <f t="shared" si="171"/>
        <v>4422.339869281046</v>
      </c>
      <c r="CN220" s="179">
        <f t="shared" si="171"/>
        <v>2974.3589743589741</v>
      </c>
      <c r="CO220" s="178">
        <f t="shared" si="171"/>
        <v>222.22222222222223</v>
      </c>
      <c r="CP220" s="179">
        <f t="shared" si="171"/>
        <v>0</v>
      </c>
      <c r="CQ220" s="178">
        <f t="shared" si="171"/>
        <v>0</v>
      </c>
      <c r="CR220" s="177">
        <f t="shared" si="170"/>
        <v>45963.5</v>
      </c>
      <c r="CS220" s="178">
        <f t="shared" si="170"/>
        <v>48262</v>
      </c>
      <c r="CT220" s="179">
        <f t="shared" si="170"/>
        <v>44962.833333333336</v>
      </c>
      <c r="CU220" s="178">
        <f t="shared" si="170"/>
        <v>47320.125</v>
      </c>
      <c r="CV220" s="179">
        <f t="shared" si="170"/>
        <v>43436.5</v>
      </c>
      <c r="CW220" s="178">
        <f t="shared" si="170"/>
        <v>44077.545454545456</v>
      </c>
      <c r="CX220" s="179">
        <f t="shared" si="170"/>
        <v>36901.722222222219</v>
      </c>
      <c r="CY220" s="178">
        <f t="shared" si="170"/>
        <v>39801.058823529413</v>
      </c>
      <c r="CZ220" s="179">
        <f t="shared" si="170"/>
        <v>26769.230769230766</v>
      </c>
      <c r="DA220" s="178">
        <f t="shared" si="170"/>
        <v>2000</v>
      </c>
      <c r="DB220" s="179">
        <f t="shared" si="170"/>
        <v>0</v>
      </c>
      <c r="DC220" s="178">
        <f t="shared" si="170"/>
        <v>0</v>
      </c>
      <c r="DD220" s="179">
        <f t="shared" si="161"/>
        <v>39242.953868069249</v>
      </c>
      <c r="DE220" s="178">
        <f t="shared" si="161"/>
        <v>42072.498452012383</v>
      </c>
      <c r="DF220" s="177">
        <f t="shared" si="162"/>
        <v>2</v>
      </c>
      <c r="DG220" s="178">
        <f t="shared" si="162"/>
        <v>2</v>
      </c>
      <c r="DH220" s="179">
        <f t="shared" si="163"/>
        <v>6</v>
      </c>
      <c r="DI220" s="178">
        <f t="shared" si="163"/>
        <v>8</v>
      </c>
      <c r="DJ220" s="179">
        <f t="shared" si="164"/>
        <v>10</v>
      </c>
      <c r="DK220" s="178">
        <f t="shared" si="164"/>
        <v>11</v>
      </c>
      <c r="DL220" s="179">
        <f t="shared" si="165"/>
        <v>17</v>
      </c>
      <c r="DM220" s="178">
        <f t="shared" si="165"/>
        <v>16</v>
      </c>
      <c r="DN220" s="179">
        <f t="shared" si="166"/>
        <v>4</v>
      </c>
      <c r="DO220" s="178">
        <f t="shared" si="166"/>
        <v>1</v>
      </c>
      <c r="DP220" s="179">
        <f t="shared" si="167"/>
        <v>0</v>
      </c>
      <c r="DQ220" s="178">
        <f t="shared" si="167"/>
        <v>0</v>
      </c>
      <c r="DR220" s="179">
        <f t="shared" si="168"/>
        <v>39</v>
      </c>
      <c r="DS220" s="178">
        <f t="shared" si="168"/>
        <v>38</v>
      </c>
      <c r="DT220" s="177">
        <f t="shared" si="173"/>
        <v>91927</v>
      </c>
      <c r="DU220" s="178">
        <f t="shared" si="173"/>
        <v>96524</v>
      </c>
      <c r="DV220" s="179">
        <f t="shared" si="173"/>
        <v>269777</v>
      </c>
      <c r="DW220" s="178">
        <f t="shared" si="172"/>
        <v>378561</v>
      </c>
      <c r="DX220" s="179">
        <f t="shared" si="172"/>
        <v>434365</v>
      </c>
      <c r="DY220" s="178">
        <f t="shared" si="172"/>
        <v>484853</v>
      </c>
      <c r="DZ220" s="179">
        <f t="shared" si="172"/>
        <v>627329.27777777775</v>
      </c>
      <c r="EA220" s="178">
        <f t="shared" si="172"/>
        <v>636816.9411764706</v>
      </c>
      <c r="EB220" s="179">
        <f t="shared" si="172"/>
        <v>107076.92307692306</v>
      </c>
      <c r="EC220" s="178">
        <f t="shared" si="172"/>
        <v>2000</v>
      </c>
      <c r="ED220" s="179">
        <f t="shared" si="172"/>
        <v>0</v>
      </c>
      <c r="EE220" s="178">
        <f t="shared" si="172"/>
        <v>0</v>
      </c>
      <c r="EF220" s="179">
        <f t="shared" si="172"/>
        <v>1530475.2008547008</v>
      </c>
      <c r="EG220" s="178">
        <f t="shared" si="114"/>
        <v>1598754.9411764706</v>
      </c>
    </row>
    <row r="221" spans="1:137">
      <c r="A221" s="211" t="s">
        <v>308</v>
      </c>
      <c r="B221" s="212" t="s">
        <v>332</v>
      </c>
      <c r="C221" s="213"/>
      <c r="D221" s="26">
        <v>158088</v>
      </c>
      <c r="E221" s="26">
        <v>12</v>
      </c>
      <c r="F221" s="25"/>
      <c r="G221" s="24">
        <v>1</v>
      </c>
      <c r="H221" s="18">
        <v>3</v>
      </c>
      <c r="I221" s="24">
        <v>0</v>
      </c>
      <c r="J221" s="25">
        <v>0</v>
      </c>
      <c r="K221" s="24">
        <v>0</v>
      </c>
      <c r="L221" s="25">
        <v>0</v>
      </c>
      <c r="M221" s="185">
        <v>4</v>
      </c>
      <c r="N221" s="18">
        <v>1</v>
      </c>
      <c r="O221" s="25"/>
      <c r="P221" s="185">
        <v>0</v>
      </c>
      <c r="Q221" s="25">
        <v>0</v>
      </c>
      <c r="R221" s="24">
        <v>0</v>
      </c>
      <c r="S221" s="25">
        <v>0</v>
      </c>
      <c r="T221" s="24">
        <v>0</v>
      </c>
      <c r="U221" s="25">
        <v>0</v>
      </c>
      <c r="V221" s="185">
        <v>0</v>
      </c>
      <c r="W221" s="25">
        <v>0</v>
      </c>
      <c r="X221" s="25"/>
      <c r="Y221" s="185">
        <v>0</v>
      </c>
      <c r="Z221" s="25">
        <v>0</v>
      </c>
      <c r="AA221" s="24">
        <v>0</v>
      </c>
      <c r="AB221" s="25">
        <v>0</v>
      </c>
      <c r="AC221" s="24">
        <v>0</v>
      </c>
      <c r="AD221" s="25">
        <v>0</v>
      </c>
      <c r="AE221" s="185">
        <v>0</v>
      </c>
      <c r="AF221" s="25">
        <v>0</v>
      </c>
      <c r="AG221" s="25"/>
      <c r="AH221" s="185">
        <v>0</v>
      </c>
      <c r="AI221" s="18">
        <v>1</v>
      </c>
      <c r="AJ221" s="185">
        <v>0</v>
      </c>
      <c r="AK221" s="25">
        <v>0</v>
      </c>
      <c r="AL221" s="185">
        <v>0</v>
      </c>
      <c r="AM221" s="25">
        <v>0</v>
      </c>
      <c r="AN221" s="185">
        <v>1</v>
      </c>
      <c r="AO221" s="25">
        <v>1</v>
      </c>
      <c r="AP221" s="25"/>
      <c r="AQ221" s="185">
        <v>22</v>
      </c>
      <c r="AR221" s="18">
        <v>42</v>
      </c>
      <c r="AS221" s="185">
        <v>0</v>
      </c>
      <c r="AT221" s="25">
        <v>0</v>
      </c>
      <c r="AU221" s="185">
        <v>0</v>
      </c>
      <c r="AV221" s="25">
        <v>0</v>
      </c>
      <c r="AW221" s="185">
        <v>41</v>
      </c>
      <c r="AX221" s="23">
        <v>22</v>
      </c>
      <c r="AY221" s="88"/>
      <c r="AZ221" s="185">
        <v>0</v>
      </c>
      <c r="BA221" s="88"/>
      <c r="BB221" s="185">
        <v>0</v>
      </c>
      <c r="BC221" s="88"/>
      <c r="BD221" s="22">
        <v>0</v>
      </c>
      <c r="BE221" s="21"/>
      <c r="BF221" s="20">
        <v>0</v>
      </c>
      <c r="BG221" s="21"/>
      <c r="BH221" s="188">
        <v>270006</v>
      </c>
      <c r="BI221" s="23">
        <v>197844</v>
      </c>
      <c r="BJ221" s="185">
        <v>0</v>
      </c>
      <c r="BK221" s="25">
        <v>0</v>
      </c>
      <c r="BL221" s="185">
        <v>0</v>
      </c>
      <c r="BM221" s="25">
        <v>0</v>
      </c>
      <c r="BN221" s="185">
        <v>47002</v>
      </c>
      <c r="BO221" s="18">
        <v>85338</v>
      </c>
      <c r="BP221" s="185">
        <v>2600636</v>
      </c>
      <c r="BQ221" s="25">
        <v>2626306</v>
      </c>
      <c r="BR221" s="20">
        <v>0</v>
      </c>
      <c r="BS221" s="19"/>
      <c r="BT221" s="177">
        <f t="shared" si="155"/>
        <v>57</v>
      </c>
      <c r="BU221" s="178">
        <f t="shared" si="155"/>
        <v>39</v>
      </c>
      <c r="BV221" s="179">
        <f t="shared" si="156"/>
        <v>0</v>
      </c>
      <c r="BW221" s="178">
        <f t="shared" si="156"/>
        <v>0</v>
      </c>
      <c r="BX221" s="179">
        <f t="shared" si="157"/>
        <v>0</v>
      </c>
      <c r="BY221" s="178">
        <f t="shared" si="157"/>
        <v>0</v>
      </c>
      <c r="BZ221" s="179">
        <f t="shared" si="158"/>
        <v>12</v>
      </c>
      <c r="CA221" s="178">
        <f t="shared" si="158"/>
        <v>21</v>
      </c>
      <c r="CB221" s="179">
        <f t="shared" si="159"/>
        <v>690</v>
      </c>
      <c r="CC221" s="178">
        <f t="shared" si="159"/>
        <v>642</v>
      </c>
      <c r="CD221" s="179">
        <f t="shared" si="160"/>
        <v>0</v>
      </c>
      <c r="CE221" s="178">
        <f t="shared" si="160"/>
        <v>0</v>
      </c>
      <c r="CF221" s="177">
        <f t="shared" si="171"/>
        <v>4736.9473684210525</v>
      </c>
      <c r="CG221" s="178">
        <f t="shared" si="111"/>
        <v>5072.9230769230771</v>
      </c>
      <c r="CH221" s="179">
        <f t="shared" si="171"/>
        <v>0</v>
      </c>
      <c r="CI221" s="178">
        <f t="shared" si="112"/>
        <v>0</v>
      </c>
      <c r="CJ221" s="179">
        <f t="shared" si="171"/>
        <v>0</v>
      </c>
      <c r="CK221" s="178">
        <f t="shared" si="113"/>
        <v>0</v>
      </c>
      <c r="CL221" s="179">
        <f t="shared" si="171"/>
        <v>3916.8333333333335</v>
      </c>
      <c r="CM221" s="178">
        <f t="shared" si="171"/>
        <v>4063.7142857142858</v>
      </c>
      <c r="CN221" s="179">
        <f t="shared" si="171"/>
        <v>3769.0376811594201</v>
      </c>
      <c r="CO221" s="178">
        <f t="shared" si="171"/>
        <v>4090.8193146417448</v>
      </c>
      <c r="CP221" s="179">
        <f t="shared" si="171"/>
        <v>0</v>
      </c>
      <c r="CQ221" s="178">
        <f t="shared" si="171"/>
        <v>0</v>
      </c>
      <c r="CR221" s="177">
        <f t="shared" si="170"/>
        <v>42632.526315789473</v>
      </c>
      <c r="CS221" s="178">
        <f t="shared" si="170"/>
        <v>45656.307692307695</v>
      </c>
      <c r="CT221" s="179">
        <f t="shared" si="170"/>
        <v>0</v>
      </c>
      <c r="CU221" s="178">
        <f t="shared" si="170"/>
        <v>0</v>
      </c>
      <c r="CV221" s="179">
        <f t="shared" si="170"/>
        <v>0</v>
      </c>
      <c r="CW221" s="178">
        <f t="shared" si="170"/>
        <v>0</v>
      </c>
      <c r="CX221" s="179">
        <f t="shared" si="170"/>
        <v>35251.5</v>
      </c>
      <c r="CY221" s="178">
        <f t="shared" si="170"/>
        <v>36573.428571428572</v>
      </c>
      <c r="CZ221" s="179">
        <f t="shared" si="170"/>
        <v>33921.339130434782</v>
      </c>
      <c r="DA221" s="178">
        <f t="shared" si="170"/>
        <v>36817.373831775702</v>
      </c>
      <c r="DB221" s="179">
        <f t="shared" si="170"/>
        <v>0</v>
      </c>
      <c r="DC221" s="178">
        <f t="shared" si="170"/>
        <v>0</v>
      </c>
      <c r="DD221" s="179">
        <f t="shared" si="161"/>
        <v>34571.862272410704</v>
      </c>
      <c r="DE221" s="178">
        <f t="shared" si="161"/>
        <v>37315.485902081899</v>
      </c>
      <c r="DF221" s="177">
        <f t="shared" si="162"/>
        <v>5</v>
      </c>
      <c r="DG221" s="178">
        <f t="shared" si="162"/>
        <v>4</v>
      </c>
      <c r="DH221" s="179">
        <f t="shared" si="163"/>
        <v>0</v>
      </c>
      <c r="DI221" s="178">
        <f t="shared" si="163"/>
        <v>0</v>
      </c>
      <c r="DJ221" s="179">
        <f t="shared" si="164"/>
        <v>0</v>
      </c>
      <c r="DK221" s="178">
        <f t="shared" si="164"/>
        <v>0</v>
      </c>
      <c r="DL221" s="179">
        <f t="shared" si="165"/>
        <v>1</v>
      </c>
      <c r="DM221" s="178">
        <f t="shared" si="165"/>
        <v>2</v>
      </c>
      <c r="DN221" s="179">
        <f t="shared" si="166"/>
        <v>63</v>
      </c>
      <c r="DO221" s="178">
        <f t="shared" si="166"/>
        <v>64</v>
      </c>
      <c r="DP221" s="179">
        <f t="shared" si="167"/>
        <v>0</v>
      </c>
      <c r="DQ221" s="178">
        <f t="shared" si="167"/>
        <v>0</v>
      </c>
      <c r="DR221" s="179">
        <f t="shared" si="168"/>
        <v>69</v>
      </c>
      <c r="DS221" s="178">
        <f t="shared" si="168"/>
        <v>70</v>
      </c>
      <c r="DT221" s="177">
        <f t="shared" si="173"/>
        <v>213162.63157894736</v>
      </c>
      <c r="DU221" s="178">
        <f t="shared" si="173"/>
        <v>182625.23076923078</v>
      </c>
      <c r="DV221" s="179">
        <f t="shared" si="173"/>
        <v>0</v>
      </c>
      <c r="DW221" s="178">
        <f t="shared" si="172"/>
        <v>0</v>
      </c>
      <c r="DX221" s="179">
        <f t="shared" si="172"/>
        <v>0</v>
      </c>
      <c r="DY221" s="178">
        <f t="shared" si="172"/>
        <v>0</v>
      </c>
      <c r="DZ221" s="179">
        <f t="shared" si="172"/>
        <v>35251.5</v>
      </c>
      <c r="EA221" s="178">
        <f t="shared" si="172"/>
        <v>73146.857142857145</v>
      </c>
      <c r="EB221" s="179">
        <f t="shared" si="172"/>
        <v>2137044.3652173914</v>
      </c>
      <c r="EC221" s="178">
        <f t="shared" si="172"/>
        <v>2356311.9252336449</v>
      </c>
      <c r="ED221" s="179">
        <f t="shared" si="172"/>
        <v>0</v>
      </c>
      <c r="EE221" s="178">
        <f t="shared" si="172"/>
        <v>0</v>
      </c>
      <c r="EF221" s="179">
        <f t="shared" si="172"/>
        <v>2385458.4967963388</v>
      </c>
      <c r="EG221" s="178">
        <f t="shared" si="114"/>
        <v>2612084.0131457327</v>
      </c>
    </row>
    <row r="222" spans="1:137">
      <c r="A222" s="211" t="s">
        <v>308</v>
      </c>
      <c r="B222" s="28" t="s">
        <v>333</v>
      </c>
      <c r="C222" s="205"/>
      <c r="D222" s="26">
        <v>160481</v>
      </c>
      <c r="E222" s="26">
        <v>12</v>
      </c>
      <c r="F222" s="25"/>
      <c r="G222" s="24">
        <v>0</v>
      </c>
      <c r="H222" s="25">
        <v>0</v>
      </c>
      <c r="I222" s="24">
        <v>0</v>
      </c>
      <c r="J222" s="25">
        <v>0</v>
      </c>
      <c r="K222" s="24">
        <v>0</v>
      </c>
      <c r="L222" s="25">
        <v>0</v>
      </c>
      <c r="M222" s="185">
        <v>0</v>
      </c>
      <c r="N222" s="25">
        <v>0</v>
      </c>
      <c r="O222" s="25"/>
      <c r="P222" s="185">
        <v>0</v>
      </c>
      <c r="Q222" s="25">
        <v>0</v>
      </c>
      <c r="R222" s="24">
        <v>0</v>
      </c>
      <c r="S222" s="25">
        <v>0</v>
      </c>
      <c r="T222" s="24">
        <v>0</v>
      </c>
      <c r="U222" s="25">
        <v>0</v>
      </c>
      <c r="V222" s="185">
        <v>0</v>
      </c>
      <c r="W222" s="25">
        <v>0</v>
      </c>
      <c r="X222" s="25"/>
      <c r="Y222" s="185">
        <v>2</v>
      </c>
      <c r="Z222" s="18">
        <v>5</v>
      </c>
      <c r="AA222" s="24">
        <v>0</v>
      </c>
      <c r="AB222" s="25">
        <v>0</v>
      </c>
      <c r="AC222" s="24">
        <v>0</v>
      </c>
      <c r="AD222" s="25">
        <v>0</v>
      </c>
      <c r="AE222" s="185">
        <v>1</v>
      </c>
      <c r="AF222" s="18">
        <v>0</v>
      </c>
      <c r="AG222" s="25"/>
      <c r="AH222" s="185">
        <v>32</v>
      </c>
      <c r="AI222" s="23">
        <v>40</v>
      </c>
      <c r="AJ222" s="185">
        <v>0</v>
      </c>
      <c r="AK222" s="25">
        <v>0</v>
      </c>
      <c r="AL222" s="185">
        <v>0</v>
      </c>
      <c r="AM222" s="25">
        <v>0</v>
      </c>
      <c r="AN222" s="185">
        <v>17</v>
      </c>
      <c r="AO222" s="18">
        <v>0</v>
      </c>
      <c r="AP222" s="25"/>
      <c r="AQ222" s="185">
        <v>2</v>
      </c>
      <c r="AR222" s="25">
        <v>2</v>
      </c>
      <c r="AS222" s="185">
        <v>0</v>
      </c>
      <c r="AT222" s="25">
        <v>0</v>
      </c>
      <c r="AU222" s="185">
        <v>0</v>
      </c>
      <c r="AV222" s="25">
        <v>0</v>
      </c>
      <c r="AW222" s="185">
        <v>0</v>
      </c>
      <c r="AX222" s="25">
        <v>0</v>
      </c>
      <c r="AY222" s="88"/>
      <c r="AZ222" s="185">
        <v>0</v>
      </c>
      <c r="BA222" s="88"/>
      <c r="BB222" s="185">
        <v>0</v>
      </c>
      <c r="BC222" s="88"/>
      <c r="BD222" s="22">
        <v>0</v>
      </c>
      <c r="BE222" s="21"/>
      <c r="BF222" s="20">
        <v>0</v>
      </c>
      <c r="BG222" s="21"/>
      <c r="BH222" s="188">
        <v>0</v>
      </c>
      <c r="BI222" s="25">
        <v>0</v>
      </c>
      <c r="BJ222" s="185">
        <v>0</v>
      </c>
      <c r="BK222" s="25">
        <v>0</v>
      </c>
      <c r="BL222" s="185">
        <v>143746</v>
      </c>
      <c r="BM222" s="18">
        <v>217259</v>
      </c>
      <c r="BN222" s="185">
        <v>2105778</v>
      </c>
      <c r="BO222" s="23">
        <v>1578174</v>
      </c>
      <c r="BP222" s="185">
        <v>58151</v>
      </c>
      <c r="BQ222" s="25">
        <v>58151</v>
      </c>
      <c r="BR222" s="20">
        <v>0</v>
      </c>
      <c r="BS222" s="19"/>
      <c r="BT222" s="177">
        <f t="shared" si="155"/>
        <v>0</v>
      </c>
      <c r="BU222" s="178">
        <f t="shared" si="155"/>
        <v>0</v>
      </c>
      <c r="BV222" s="179">
        <f t="shared" si="156"/>
        <v>0</v>
      </c>
      <c r="BW222" s="178">
        <f t="shared" si="156"/>
        <v>0</v>
      </c>
      <c r="BX222" s="179">
        <f t="shared" si="157"/>
        <v>30</v>
      </c>
      <c r="BY222" s="178">
        <f t="shared" si="157"/>
        <v>45</v>
      </c>
      <c r="BZ222" s="179">
        <f t="shared" si="158"/>
        <v>492</v>
      </c>
      <c r="CA222" s="178">
        <f t="shared" si="158"/>
        <v>360</v>
      </c>
      <c r="CB222" s="179">
        <f t="shared" si="159"/>
        <v>18</v>
      </c>
      <c r="CC222" s="178">
        <f t="shared" si="159"/>
        <v>18</v>
      </c>
      <c r="CD222" s="179">
        <f t="shared" si="160"/>
        <v>0</v>
      </c>
      <c r="CE222" s="178">
        <f t="shared" si="160"/>
        <v>0</v>
      </c>
      <c r="CF222" s="177">
        <f t="shared" si="171"/>
        <v>0</v>
      </c>
      <c r="CG222" s="178">
        <f t="shared" si="111"/>
        <v>0</v>
      </c>
      <c r="CH222" s="179">
        <f t="shared" si="171"/>
        <v>0</v>
      </c>
      <c r="CI222" s="178">
        <f t="shared" si="112"/>
        <v>0</v>
      </c>
      <c r="CJ222" s="179">
        <f t="shared" si="171"/>
        <v>4791.5333333333338</v>
      </c>
      <c r="CK222" s="178">
        <f t="shared" si="113"/>
        <v>4827.9777777777781</v>
      </c>
      <c r="CL222" s="179">
        <f t="shared" si="171"/>
        <v>4280.0365853658541</v>
      </c>
      <c r="CM222" s="178">
        <f t="shared" si="171"/>
        <v>4383.8166666666666</v>
      </c>
      <c r="CN222" s="179">
        <f t="shared" si="171"/>
        <v>3230.6111111111113</v>
      </c>
      <c r="CO222" s="178">
        <f t="shared" si="171"/>
        <v>3230.6111111111113</v>
      </c>
      <c r="CP222" s="179">
        <f t="shared" si="171"/>
        <v>0</v>
      </c>
      <c r="CQ222" s="178">
        <f t="shared" si="171"/>
        <v>0</v>
      </c>
      <c r="CR222" s="177">
        <f t="shared" si="170"/>
        <v>0</v>
      </c>
      <c r="CS222" s="178">
        <f t="shared" si="170"/>
        <v>0</v>
      </c>
      <c r="CT222" s="179">
        <f t="shared" si="170"/>
        <v>0</v>
      </c>
      <c r="CU222" s="178">
        <f t="shared" ref="CU222:DC237" si="174">+CI222*9</f>
        <v>0</v>
      </c>
      <c r="CV222" s="179">
        <f t="shared" si="174"/>
        <v>43123.8</v>
      </c>
      <c r="CW222" s="178">
        <f t="shared" si="174"/>
        <v>43451.8</v>
      </c>
      <c r="CX222" s="179">
        <f t="shared" si="174"/>
        <v>38520.329268292684</v>
      </c>
      <c r="CY222" s="178">
        <f t="shared" si="174"/>
        <v>39454.35</v>
      </c>
      <c r="CZ222" s="179">
        <f t="shared" si="174"/>
        <v>29075.5</v>
      </c>
      <c r="DA222" s="178">
        <f t="shared" si="174"/>
        <v>29075.5</v>
      </c>
      <c r="DB222" s="179">
        <f t="shared" si="174"/>
        <v>0</v>
      </c>
      <c r="DC222" s="178">
        <f t="shared" si="174"/>
        <v>0</v>
      </c>
      <c r="DD222" s="179">
        <f t="shared" si="161"/>
        <v>38426.269150858177</v>
      </c>
      <c r="DE222" s="178">
        <f t="shared" si="161"/>
        <v>39437.957446808512</v>
      </c>
      <c r="DF222" s="177">
        <f t="shared" si="162"/>
        <v>0</v>
      </c>
      <c r="DG222" s="178">
        <f t="shared" si="162"/>
        <v>0</v>
      </c>
      <c r="DH222" s="179">
        <f t="shared" si="163"/>
        <v>0</v>
      </c>
      <c r="DI222" s="178">
        <f t="shared" si="163"/>
        <v>0</v>
      </c>
      <c r="DJ222" s="179">
        <f t="shared" si="164"/>
        <v>3</v>
      </c>
      <c r="DK222" s="178">
        <f t="shared" si="164"/>
        <v>5</v>
      </c>
      <c r="DL222" s="179">
        <f t="shared" si="165"/>
        <v>49</v>
      </c>
      <c r="DM222" s="178">
        <f t="shared" si="165"/>
        <v>40</v>
      </c>
      <c r="DN222" s="179">
        <f t="shared" si="166"/>
        <v>2</v>
      </c>
      <c r="DO222" s="178">
        <f t="shared" si="166"/>
        <v>2</v>
      </c>
      <c r="DP222" s="179">
        <f t="shared" si="167"/>
        <v>0</v>
      </c>
      <c r="DQ222" s="178">
        <f t="shared" si="167"/>
        <v>0</v>
      </c>
      <c r="DR222" s="179">
        <f t="shared" si="168"/>
        <v>54</v>
      </c>
      <c r="DS222" s="178">
        <f t="shared" si="168"/>
        <v>47</v>
      </c>
      <c r="DT222" s="177">
        <f t="shared" si="173"/>
        <v>0</v>
      </c>
      <c r="DU222" s="178">
        <f t="shared" si="173"/>
        <v>0</v>
      </c>
      <c r="DV222" s="179">
        <f t="shared" si="173"/>
        <v>0</v>
      </c>
      <c r="DW222" s="178">
        <f t="shared" si="172"/>
        <v>0</v>
      </c>
      <c r="DX222" s="179">
        <f t="shared" si="172"/>
        <v>129371.40000000001</v>
      </c>
      <c r="DY222" s="178">
        <f t="shared" si="172"/>
        <v>217259</v>
      </c>
      <c r="DZ222" s="179">
        <f t="shared" si="172"/>
        <v>1887496.1341463416</v>
      </c>
      <c r="EA222" s="178">
        <f t="shared" si="172"/>
        <v>1578174</v>
      </c>
      <c r="EB222" s="179">
        <f t="shared" si="172"/>
        <v>58151</v>
      </c>
      <c r="EC222" s="178">
        <f t="shared" si="172"/>
        <v>58151</v>
      </c>
      <c r="ED222" s="179">
        <f t="shared" si="172"/>
        <v>0</v>
      </c>
      <c r="EE222" s="178">
        <f t="shared" si="172"/>
        <v>0</v>
      </c>
      <c r="EF222" s="179">
        <f t="shared" si="172"/>
        <v>2075018.5341463415</v>
      </c>
      <c r="EG222" s="178">
        <f t="shared" si="114"/>
        <v>1853584</v>
      </c>
    </row>
    <row r="223" spans="1:137">
      <c r="A223" s="211" t="s">
        <v>308</v>
      </c>
      <c r="B223" s="212" t="s">
        <v>334</v>
      </c>
      <c r="C223" s="213"/>
      <c r="D223" s="26">
        <v>160667</v>
      </c>
      <c r="E223" s="26">
        <v>12</v>
      </c>
      <c r="F223" s="25"/>
      <c r="G223" s="24">
        <v>0</v>
      </c>
      <c r="H223" s="25">
        <v>0</v>
      </c>
      <c r="I223" s="24">
        <v>0</v>
      </c>
      <c r="J223" s="25">
        <v>0</v>
      </c>
      <c r="K223" s="24">
        <v>0</v>
      </c>
      <c r="L223" s="25">
        <v>0</v>
      </c>
      <c r="M223" s="185">
        <v>0</v>
      </c>
      <c r="N223" s="25">
        <v>0</v>
      </c>
      <c r="O223" s="25"/>
      <c r="P223" s="185">
        <v>1</v>
      </c>
      <c r="Q223" s="25">
        <v>1</v>
      </c>
      <c r="R223" s="24">
        <v>0</v>
      </c>
      <c r="S223" s="25">
        <v>0</v>
      </c>
      <c r="T223" s="24">
        <v>0</v>
      </c>
      <c r="U223" s="25">
        <v>0</v>
      </c>
      <c r="V223" s="185">
        <v>1</v>
      </c>
      <c r="W223" s="25">
        <v>1</v>
      </c>
      <c r="X223" s="25"/>
      <c r="Y223" s="185">
        <v>4</v>
      </c>
      <c r="Z223" s="25">
        <v>4</v>
      </c>
      <c r="AA223" s="24">
        <v>0</v>
      </c>
      <c r="AB223" s="25">
        <v>0</v>
      </c>
      <c r="AC223" s="24">
        <v>0</v>
      </c>
      <c r="AD223" s="25">
        <v>0</v>
      </c>
      <c r="AE223" s="185">
        <v>1</v>
      </c>
      <c r="AF223" s="25">
        <v>1</v>
      </c>
      <c r="AG223" s="25"/>
      <c r="AH223" s="185">
        <v>49</v>
      </c>
      <c r="AI223" s="23">
        <v>65</v>
      </c>
      <c r="AJ223" s="185">
        <v>0</v>
      </c>
      <c r="AK223" s="25">
        <v>0</v>
      </c>
      <c r="AL223" s="185">
        <v>0</v>
      </c>
      <c r="AM223" s="25">
        <v>0</v>
      </c>
      <c r="AN223" s="185">
        <v>18</v>
      </c>
      <c r="AO223" s="18">
        <v>7</v>
      </c>
      <c r="AP223" s="25"/>
      <c r="AQ223" s="185">
        <v>0</v>
      </c>
      <c r="AR223" s="25">
        <v>0</v>
      </c>
      <c r="AS223" s="185">
        <v>0</v>
      </c>
      <c r="AT223" s="25">
        <v>0</v>
      </c>
      <c r="AU223" s="185">
        <v>0</v>
      </c>
      <c r="AV223" s="25">
        <v>0</v>
      </c>
      <c r="AW223" s="185">
        <v>0</v>
      </c>
      <c r="AX223" s="25">
        <v>0</v>
      </c>
      <c r="AY223" s="88"/>
      <c r="AZ223" s="185">
        <v>0</v>
      </c>
      <c r="BA223" s="88"/>
      <c r="BB223" s="185">
        <v>0</v>
      </c>
      <c r="BC223" s="88"/>
      <c r="BD223" s="22">
        <v>0</v>
      </c>
      <c r="BE223" s="21"/>
      <c r="BF223" s="20">
        <v>0</v>
      </c>
      <c r="BG223" s="21"/>
      <c r="BH223" s="188">
        <v>0</v>
      </c>
      <c r="BI223" s="25">
        <v>0</v>
      </c>
      <c r="BJ223" s="185">
        <v>109536</v>
      </c>
      <c r="BK223" s="25">
        <v>109536</v>
      </c>
      <c r="BL223" s="185">
        <v>224256</v>
      </c>
      <c r="BM223" s="25">
        <v>224256</v>
      </c>
      <c r="BN223" s="185">
        <v>2610153</v>
      </c>
      <c r="BO223" s="25">
        <v>2735118</v>
      </c>
      <c r="BP223" s="185">
        <v>0</v>
      </c>
      <c r="BQ223" s="25">
        <v>0</v>
      </c>
      <c r="BR223" s="20">
        <v>0</v>
      </c>
      <c r="BS223" s="19"/>
      <c r="BT223" s="177">
        <f t="shared" si="155"/>
        <v>0</v>
      </c>
      <c r="BU223" s="178">
        <f t="shared" si="155"/>
        <v>0</v>
      </c>
      <c r="BV223" s="179">
        <f t="shared" si="156"/>
        <v>21</v>
      </c>
      <c r="BW223" s="178">
        <f t="shared" si="156"/>
        <v>21</v>
      </c>
      <c r="BX223" s="179">
        <f t="shared" si="157"/>
        <v>48</v>
      </c>
      <c r="BY223" s="178">
        <f t="shared" si="157"/>
        <v>48</v>
      </c>
      <c r="BZ223" s="179">
        <f t="shared" si="158"/>
        <v>657</v>
      </c>
      <c r="CA223" s="178">
        <f t="shared" si="158"/>
        <v>669</v>
      </c>
      <c r="CB223" s="179">
        <f t="shared" si="159"/>
        <v>0</v>
      </c>
      <c r="CC223" s="178">
        <f t="shared" si="159"/>
        <v>0</v>
      </c>
      <c r="CD223" s="179">
        <f t="shared" si="160"/>
        <v>0</v>
      </c>
      <c r="CE223" s="178">
        <f t="shared" si="160"/>
        <v>0</v>
      </c>
      <c r="CF223" s="177">
        <f t="shared" si="171"/>
        <v>0</v>
      </c>
      <c r="CG223" s="178">
        <f t="shared" si="111"/>
        <v>0</v>
      </c>
      <c r="CH223" s="179">
        <f t="shared" si="171"/>
        <v>5216</v>
      </c>
      <c r="CI223" s="178">
        <f t="shared" si="112"/>
        <v>5216</v>
      </c>
      <c r="CJ223" s="179">
        <f t="shared" si="171"/>
        <v>4672</v>
      </c>
      <c r="CK223" s="178">
        <f t="shared" si="113"/>
        <v>4672</v>
      </c>
      <c r="CL223" s="179">
        <f t="shared" si="171"/>
        <v>3972.8356164383563</v>
      </c>
      <c r="CM223" s="178">
        <f t="shared" si="171"/>
        <v>4088.3677130044844</v>
      </c>
      <c r="CN223" s="179">
        <f t="shared" si="171"/>
        <v>0</v>
      </c>
      <c r="CO223" s="178">
        <f t="shared" si="171"/>
        <v>0</v>
      </c>
      <c r="CP223" s="179">
        <f t="shared" si="171"/>
        <v>0</v>
      </c>
      <c r="CQ223" s="178">
        <f t="shared" si="171"/>
        <v>0</v>
      </c>
      <c r="CR223" s="177">
        <f t="shared" ref="CR223:DC238" si="175">+CF223*9</f>
        <v>0</v>
      </c>
      <c r="CS223" s="178">
        <f t="shared" si="175"/>
        <v>0</v>
      </c>
      <c r="CT223" s="179">
        <f t="shared" si="175"/>
        <v>46944</v>
      </c>
      <c r="CU223" s="178">
        <f t="shared" si="174"/>
        <v>46944</v>
      </c>
      <c r="CV223" s="179">
        <f t="shared" si="174"/>
        <v>42048</v>
      </c>
      <c r="CW223" s="178">
        <f t="shared" si="174"/>
        <v>42048</v>
      </c>
      <c r="CX223" s="179">
        <f t="shared" si="174"/>
        <v>35755.520547945205</v>
      </c>
      <c r="CY223" s="178">
        <f t="shared" si="174"/>
        <v>36795.309417040356</v>
      </c>
      <c r="CZ223" s="179">
        <f t="shared" si="174"/>
        <v>0</v>
      </c>
      <c r="DA223" s="178">
        <f t="shared" si="174"/>
        <v>0</v>
      </c>
      <c r="DB223" s="179">
        <f t="shared" si="174"/>
        <v>0</v>
      </c>
      <c r="DC223" s="178">
        <f t="shared" si="174"/>
        <v>0</v>
      </c>
      <c r="DD223" s="179">
        <f t="shared" si="161"/>
        <v>36483.079415031469</v>
      </c>
      <c r="DE223" s="178">
        <f t="shared" si="161"/>
        <v>37384.687063631718</v>
      </c>
      <c r="DF223" s="177">
        <f t="shared" si="162"/>
        <v>0</v>
      </c>
      <c r="DG223" s="178">
        <f t="shared" si="162"/>
        <v>0</v>
      </c>
      <c r="DH223" s="179">
        <f t="shared" si="163"/>
        <v>2</v>
      </c>
      <c r="DI223" s="178">
        <f t="shared" si="163"/>
        <v>2</v>
      </c>
      <c r="DJ223" s="179">
        <f t="shared" si="164"/>
        <v>5</v>
      </c>
      <c r="DK223" s="178">
        <f t="shared" si="164"/>
        <v>5</v>
      </c>
      <c r="DL223" s="179">
        <f t="shared" si="165"/>
        <v>67</v>
      </c>
      <c r="DM223" s="178">
        <f t="shared" si="165"/>
        <v>72</v>
      </c>
      <c r="DN223" s="179">
        <f t="shared" si="166"/>
        <v>0</v>
      </c>
      <c r="DO223" s="178">
        <f t="shared" si="166"/>
        <v>0</v>
      </c>
      <c r="DP223" s="179">
        <f t="shared" si="167"/>
        <v>0</v>
      </c>
      <c r="DQ223" s="178">
        <f t="shared" si="167"/>
        <v>0</v>
      </c>
      <c r="DR223" s="179">
        <f t="shared" si="168"/>
        <v>74</v>
      </c>
      <c r="DS223" s="178">
        <f t="shared" si="168"/>
        <v>79</v>
      </c>
      <c r="DT223" s="177">
        <f t="shared" si="173"/>
        <v>0</v>
      </c>
      <c r="DU223" s="178">
        <f t="shared" si="173"/>
        <v>0</v>
      </c>
      <c r="DV223" s="179">
        <f t="shared" si="173"/>
        <v>93888</v>
      </c>
      <c r="DW223" s="178">
        <f t="shared" si="172"/>
        <v>93888</v>
      </c>
      <c r="DX223" s="179">
        <f t="shared" si="172"/>
        <v>210240</v>
      </c>
      <c r="DY223" s="178">
        <f t="shared" si="172"/>
        <v>210240</v>
      </c>
      <c r="DZ223" s="179">
        <f t="shared" si="172"/>
        <v>2395619.8767123288</v>
      </c>
      <c r="EA223" s="178">
        <f t="shared" si="172"/>
        <v>2649262.2780269058</v>
      </c>
      <c r="EB223" s="179">
        <f t="shared" si="172"/>
        <v>0</v>
      </c>
      <c r="EC223" s="178">
        <f t="shared" si="172"/>
        <v>0</v>
      </c>
      <c r="ED223" s="179">
        <f t="shared" si="172"/>
        <v>0</v>
      </c>
      <c r="EE223" s="178">
        <f t="shared" si="172"/>
        <v>0</v>
      </c>
      <c r="EF223" s="179">
        <f t="shared" si="172"/>
        <v>2699747.8767123288</v>
      </c>
      <c r="EG223" s="178">
        <f t="shared" si="114"/>
        <v>2953390.2780269058</v>
      </c>
    </row>
    <row r="224" spans="1:137">
      <c r="A224" s="211" t="s">
        <v>308</v>
      </c>
      <c r="B224" s="212" t="s">
        <v>335</v>
      </c>
      <c r="C224" s="213"/>
      <c r="D224" s="26">
        <v>160010</v>
      </c>
      <c r="E224" s="26">
        <v>12</v>
      </c>
      <c r="F224" s="25"/>
      <c r="G224" s="24">
        <v>1</v>
      </c>
      <c r="H224" s="25">
        <v>1</v>
      </c>
      <c r="I224" s="24">
        <v>0</v>
      </c>
      <c r="J224" s="25">
        <v>0</v>
      </c>
      <c r="K224" s="24">
        <v>0</v>
      </c>
      <c r="L224" s="25">
        <v>0</v>
      </c>
      <c r="M224" s="185">
        <v>3</v>
      </c>
      <c r="N224" s="25">
        <v>3</v>
      </c>
      <c r="O224" s="25"/>
      <c r="P224" s="185">
        <v>1</v>
      </c>
      <c r="Q224" s="18">
        <v>0</v>
      </c>
      <c r="R224" s="24">
        <v>0</v>
      </c>
      <c r="S224" s="25">
        <v>0</v>
      </c>
      <c r="T224" s="24">
        <v>0</v>
      </c>
      <c r="U224" s="25">
        <v>0</v>
      </c>
      <c r="V224" s="185">
        <v>1</v>
      </c>
      <c r="W224" s="25">
        <v>1</v>
      </c>
      <c r="X224" s="25"/>
      <c r="Y224" s="185">
        <v>0</v>
      </c>
      <c r="Z224" s="25">
        <v>0</v>
      </c>
      <c r="AA224" s="24">
        <v>0</v>
      </c>
      <c r="AB224" s="25">
        <v>0</v>
      </c>
      <c r="AC224" s="24">
        <v>0</v>
      </c>
      <c r="AD224" s="25">
        <v>0</v>
      </c>
      <c r="AE224" s="185">
        <v>1</v>
      </c>
      <c r="AF224" s="25">
        <v>1</v>
      </c>
      <c r="AG224" s="25"/>
      <c r="AH224" s="185">
        <v>9</v>
      </c>
      <c r="AI224" s="23">
        <v>10</v>
      </c>
      <c r="AJ224" s="185">
        <v>0</v>
      </c>
      <c r="AK224" s="25">
        <v>0</v>
      </c>
      <c r="AL224" s="185">
        <v>0</v>
      </c>
      <c r="AM224" s="25">
        <v>0</v>
      </c>
      <c r="AN224" s="185">
        <v>52</v>
      </c>
      <c r="AO224" s="23">
        <v>44</v>
      </c>
      <c r="AP224" s="25"/>
      <c r="AQ224" s="185">
        <v>0</v>
      </c>
      <c r="AR224" s="25">
        <v>0</v>
      </c>
      <c r="AS224" s="185">
        <v>0</v>
      </c>
      <c r="AT224" s="25">
        <v>0</v>
      </c>
      <c r="AU224" s="185">
        <v>0</v>
      </c>
      <c r="AV224" s="25">
        <v>0</v>
      </c>
      <c r="AW224" s="185">
        <v>0</v>
      </c>
      <c r="AX224" s="25">
        <v>0</v>
      </c>
      <c r="AY224" s="88"/>
      <c r="AZ224" s="185">
        <v>0</v>
      </c>
      <c r="BA224" s="88"/>
      <c r="BB224" s="185">
        <v>0</v>
      </c>
      <c r="BC224" s="88"/>
      <c r="BD224" s="22">
        <v>0</v>
      </c>
      <c r="BE224" s="21"/>
      <c r="BF224" s="20">
        <v>0</v>
      </c>
      <c r="BG224" s="21"/>
      <c r="BH224" s="188">
        <v>200918</v>
      </c>
      <c r="BI224" s="23">
        <v>214744</v>
      </c>
      <c r="BJ224" s="185">
        <v>91381</v>
      </c>
      <c r="BK224" s="23">
        <v>48930</v>
      </c>
      <c r="BL224" s="185">
        <v>53858</v>
      </c>
      <c r="BM224" s="25">
        <v>53858</v>
      </c>
      <c r="BN224" s="185">
        <v>2754463</v>
      </c>
      <c r="BO224" s="23">
        <v>2397583</v>
      </c>
      <c r="BP224" s="185">
        <v>0</v>
      </c>
      <c r="BQ224" s="25">
        <v>0</v>
      </c>
      <c r="BR224" s="20">
        <v>0</v>
      </c>
      <c r="BS224" s="19"/>
      <c r="BT224" s="177">
        <f t="shared" si="155"/>
        <v>45</v>
      </c>
      <c r="BU224" s="178">
        <f t="shared" si="155"/>
        <v>45</v>
      </c>
      <c r="BV224" s="179">
        <f t="shared" si="156"/>
        <v>21</v>
      </c>
      <c r="BW224" s="178">
        <f t="shared" si="156"/>
        <v>12</v>
      </c>
      <c r="BX224" s="179">
        <f t="shared" si="157"/>
        <v>12</v>
      </c>
      <c r="BY224" s="178">
        <f t="shared" si="157"/>
        <v>12</v>
      </c>
      <c r="BZ224" s="179">
        <f t="shared" si="158"/>
        <v>705</v>
      </c>
      <c r="CA224" s="178">
        <f t="shared" si="158"/>
        <v>618</v>
      </c>
      <c r="CB224" s="179">
        <f t="shared" si="159"/>
        <v>0</v>
      </c>
      <c r="CC224" s="178">
        <f t="shared" si="159"/>
        <v>0</v>
      </c>
      <c r="CD224" s="179">
        <f t="shared" si="160"/>
        <v>0</v>
      </c>
      <c r="CE224" s="178">
        <f t="shared" si="160"/>
        <v>0</v>
      </c>
      <c r="CF224" s="177">
        <f t="shared" si="171"/>
        <v>4464.8444444444449</v>
      </c>
      <c r="CG224" s="178">
        <f t="shared" si="111"/>
        <v>4772.0888888888885</v>
      </c>
      <c r="CH224" s="179">
        <f t="shared" si="171"/>
        <v>4351.4761904761908</v>
      </c>
      <c r="CI224" s="178">
        <f t="shared" si="112"/>
        <v>4077.5</v>
      </c>
      <c r="CJ224" s="179">
        <f t="shared" si="171"/>
        <v>4488.166666666667</v>
      </c>
      <c r="CK224" s="178">
        <f t="shared" si="113"/>
        <v>4488.166666666667</v>
      </c>
      <c r="CL224" s="179">
        <f t="shared" si="171"/>
        <v>3907.039716312057</v>
      </c>
      <c r="CM224" s="178">
        <f t="shared" si="171"/>
        <v>3879.5841423948218</v>
      </c>
      <c r="CN224" s="179">
        <f t="shared" si="171"/>
        <v>0</v>
      </c>
      <c r="CO224" s="178">
        <f t="shared" si="171"/>
        <v>0</v>
      </c>
      <c r="CP224" s="179">
        <f t="shared" si="171"/>
        <v>0</v>
      </c>
      <c r="CQ224" s="178">
        <f t="shared" si="171"/>
        <v>0</v>
      </c>
      <c r="CR224" s="177">
        <f t="shared" si="175"/>
        <v>40183.600000000006</v>
      </c>
      <c r="CS224" s="178">
        <f t="shared" si="175"/>
        <v>42948.799999999996</v>
      </c>
      <c r="CT224" s="179">
        <f t="shared" si="175"/>
        <v>39163.285714285717</v>
      </c>
      <c r="CU224" s="178">
        <f t="shared" si="174"/>
        <v>36697.5</v>
      </c>
      <c r="CV224" s="179">
        <f t="shared" si="174"/>
        <v>40393.5</v>
      </c>
      <c r="CW224" s="178">
        <f t="shared" si="174"/>
        <v>40393.5</v>
      </c>
      <c r="CX224" s="179">
        <f t="shared" si="174"/>
        <v>35163.357446808513</v>
      </c>
      <c r="CY224" s="178">
        <f t="shared" si="174"/>
        <v>34916.257281553393</v>
      </c>
      <c r="CZ224" s="179">
        <f t="shared" si="174"/>
        <v>0</v>
      </c>
      <c r="DA224" s="178">
        <f t="shared" si="174"/>
        <v>0</v>
      </c>
      <c r="DB224" s="179">
        <f t="shared" si="174"/>
        <v>0</v>
      </c>
      <c r="DC224" s="178">
        <f t="shared" si="174"/>
        <v>0</v>
      </c>
      <c r="DD224" s="179">
        <f t="shared" si="161"/>
        <v>35653.224642410154</v>
      </c>
      <c r="DE224" s="178">
        <f t="shared" si="161"/>
        <v>35572.734886731385</v>
      </c>
      <c r="DF224" s="177">
        <f t="shared" si="162"/>
        <v>4</v>
      </c>
      <c r="DG224" s="178">
        <f t="shared" si="162"/>
        <v>4</v>
      </c>
      <c r="DH224" s="179">
        <f t="shared" si="163"/>
        <v>2</v>
      </c>
      <c r="DI224" s="178">
        <f t="shared" si="163"/>
        <v>1</v>
      </c>
      <c r="DJ224" s="179">
        <f t="shared" si="164"/>
        <v>1</v>
      </c>
      <c r="DK224" s="178">
        <f t="shared" si="164"/>
        <v>1</v>
      </c>
      <c r="DL224" s="179">
        <f t="shared" si="165"/>
        <v>61</v>
      </c>
      <c r="DM224" s="178">
        <f t="shared" si="165"/>
        <v>54</v>
      </c>
      <c r="DN224" s="179">
        <f t="shared" si="166"/>
        <v>0</v>
      </c>
      <c r="DO224" s="178">
        <f t="shared" si="166"/>
        <v>0</v>
      </c>
      <c r="DP224" s="179">
        <f t="shared" si="167"/>
        <v>0</v>
      </c>
      <c r="DQ224" s="178">
        <f t="shared" si="167"/>
        <v>0</v>
      </c>
      <c r="DR224" s="179">
        <f t="shared" si="168"/>
        <v>68</v>
      </c>
      <c r="DS224" s="178">
        <f t="shared" si="168"/>
        <v>60</v>
      </c>
      <c r="DT224" s="177">
        <f t="shared" si="173"/>
        <v>160734.40000000002</v>
      </c>
      <c r="DU224" s="178">
        <f t="shared" si="173"/>
        <v>171795.19999999998</v>
      </c>
      <c r="DV224" s="179">
        <f t="shared" si="173"/>
        <v>78326.571428571435</v>
      </c>
      <c r="DW224" s="178">
        <f t="shared" si="172"/>
        <v>36697.5</v>
      </c>
      <c r="DX224" s="179">
        <f t="shared" si="172"/>
        <v>40393.5</v>
      </c>
      <c r="DY224" s="178">
        <f t="shared" si="172"/>
        <v>40393.5</v>
      </c>
      <c r="DZ224" s="179">
        <f t="shared" si="172"/>
        <v>2144964.8042553193</v>
      </c>
      <c r="EA224" s="178">
        <f t="shared" si="172"/>
        <v>1885477.8932038832</v>
      </c>
      <c r="EB224" s="179">
        <f t="shared" si="172"/>
        <v>0</v>
      </c>
      <c r="EC224" s="178">
        <f t="shared" si="172"/>
        <v>0</v>
      </c>
      <c r="ED224" s="179">
        <f t="shared" si="172"/>
        <v>0</v>
      </c>
      <c r="EE224" s="178">
        <f t="shared" si="172"/>
        <v>0</v>
      </c>
      <c r="EF224" s="179">
        <f t="shared" si="172"/>
        <v>2424419.2756838906</v>
      </c>
      <c r="EG224" s="178">
        <f t="shared" si="114"/>
        <v>2134364.0932038832</v>
      </c>
    </row>
    <row r="225" spans="1:137">
      <c r="A225" s="211" t="s">
        <v>308</v>
      </c>
      <c r="B225" s="212" t="s">
        <v>336</v>
      </c>
      <c r="C225" s="213"/>
      <c r="D225" s="26">
        <v>160913</v>
      </c>
      <c r="E225" s="26">
        <v>12</v>
      </c>
      <c r="F225" s="25"/>
      <c r="G225" s="24">
        <v>0</v>
      </c>
      <c r="H225" s="25">
        <v>0</v>
      </c>
      <c r="I225" s="24">
        <v>0</v>
      </c>
      <c r="J225" s="25">
        <v>0</v>
      </c>
      <c r="K225" s="24">
        <v>0</v>
      </c>
      <c r="L225" s="25">
        <v>0</v>
      </c>
      <c r="M225" s="185">
        <v>1</v>
      </c>
      <c r="N225" s="25">
        <v>1</v>
      </c>
      <c r="O225" s="25"/>
      <c r="P225" s="185">
        <v>0</v>
      </c>
      <c r="Q225" s="18">
        <v>1</v>
      </c>
      <c r="R225" s="24">
        <v>0</v>
      </c>
      <c r="S225" s="25">
        <v>0</v>
      </c>
      <c r="T225" s="24">
        <v>0</v>
      </c>
      <c r="U225" s="25">
        <v>0</v>
      </c>
      <c r="V225" s="185">
        <v>2</v>
      </c>
      <c r="W225" s="23">
        <v>1</v>
      </c>
      <c r="X225" s="25"/>
      <c r="Y225" s="185">
        <v>0</v>
      </c>
      <c r="Z225" s="25">
        <v>0</v>
      </c>
      <c r="AA225" s="24">
        <v>0</v>
      </c>
      <c r="AB225" s="25">
        <v>0</v>
      </c>
      <c r="AC225" s="24">
        <v>0</v>
      </c>
      <c r="AD225" s="25">
        <v>0</v>
      </c>
      <c r="AE225" s="185">
        <v>1</v>
      </c>
      <c r="AF225" s="25">
        <v>1</v>
      </c>
      <c r="AG225" s="25"/>
      <c r="AH225" s="185">
        <v>3</v>
      </c>
      <c r="AI225" s="18">
        <v>15</v>
      </c>
      <c r="AJ225" s="185">
        <v>0</v>
      </c>
      <c r="AK225" s="25">
        <v>0</v>
      </c>
      <c r="AL225" s="185">
        <v>0</v>
      </c>
      <c r="AM225" s="25">
        <v>0</v>
      </c>
      <c r="AN225" s="185">
        <v>21</v>
      </c>
      <c r="AO225" s="23">
        <v>14</v>
      </c>
      <c r="AP225" s="25"/>
      <c r="AQ225" s="185">
        <v>6</v>
      </c>
      <c r="AR225" s="23">
        <v>9</v>
      </c>
      <c r="AS225" s="185">
        <v>0</v>
      </c>
      <c r="AT225" s="25">
        <v>0</v>
      </c>
      <c r="AU225" s="185">
        <v>0</v>
      </c>
      <c r="AV225" s="25">
        <v>0</v>
      </c>
      <c r="AW225" s="185">
        <v>22</v>
      </c>
      <c r="AX225" s="23">
        <v>12</v>
      </c>
      <c r="AY225" s="88"/>
      <c r="AZ225" s="185">
        <v>0</v>
      </c>
      <c r="BA225" s="88"/>
      <c r="BB225" s="185">
        <v>0</v>
      </c>
      <c r="BC225" s="88"/>
      <c r="BD225" s="22">
        <v>0</v>
      </c>
      <c r="BE225" s="21"/>
      <c r="BF225" s="20">
        <v>0</v>
      </c>
      <c r="BG225" s="21"/>
      <c r="BH225" s="188">
        <v>51744</v>
      </c>
      <c r="BI225" s="25">
        <v>51744</v>
      </c>
      <c r="BJ225" s="185">
        <v>125850</v>
      </c>
      <c r="BK225" s="23">
        <v>111588</v>
      </c>
      <c r="BL225" s="185">
        <v>61830</v>
      </c>
      <c r="BM225" s="25">
        <v>61830</v>
      </c>
      <c r="BN225" s="185">
        <v>1104950</v>
      </c>
      <c r="BO225" s="23">
        <v>1221460</v>
      </c>
      <c r="BP225" s="185">
        <v>1408513</v>
      </c>
      <c r="BQ225" s="23">
        <v>1008242</v>
      </c>
      <c r="BR225" s="20">
        <v>0</v>
      </c>
      <c r="BS225" s="19"/>
      <c r="BT225" s="177">
        <f t="shared" si="155"/>
        <v>12</v>
      </c>
      <c r="BU225" s="178">
        <f t="shared" si="155"/>
        <v>12</v>
      </c>
      <c r="BV225" s="179">
        <f t="shared" si="156"/>
        <v>24</v>
      </c>
      <c r="BW225" s="178">
        <f t="shared" si="156"/>
        <v>21</v>
      </c>
      <c r="BX225" s="179">
        <f t="shared" si="157"/>
        <v>12</v>
      </c>
      <c r="BY225" s="178">
        <f t="shared" si="157"/>
        <v>12</v>
      </c>
      <c r="BZ225" s="179">
        <f t="shared" si="158"/>
        <v>279</v>
      </c>
      <c r="CA225" s="178">
        <f t="shared" si="158"/>
        <v>303</v>
      </c>
      <c r="CB225" s="179">
        <f t="shared" si="159"/>
        <v>318</v>
      </c>
      <c r="CC225" s="178">
        <f t="shared" si="159"/>
        <v>225</v>
      </c>
      <c r="CD225" s="179">
        <f t="shared" si="160"/>
        <v>0</v>
      </c>
      <c r="CE225" s="178">
        <f t="shared" si="160"/>
        <v>0</v>
      </c>
      <c r="CF225" s="177">
        <f t="shared" si="171"/>
        <v>4312</v>
      </c>
      <c r="CG225" s="178">
        <f t="shared" ref="CG225:CJ346" si="176">IF(BU225&gt;0,BI225/BU225,)</f>
        <v>4312</v>
      </c>
      <c r="CH225" s="179">
        <f t="shared" si="171"/>
        <v>5243.75</v>
      </c>
      <c r="CI225" s="178">
        <f t="shared" ref="CI225:CQ346" si="177">IF(BW225&gt;0,BK225/BW225,)</f>
        <v>5313.7142857142853</v>
      </c>
      <c r="CJ225" s="179">
        <f t="shared" ref="CJ225:CQ240" si="178">IF(BX225&gt;0,BL225/BX225,)</f>
        <v>5152.5</v>
      </c>
      <c r="CK225" s="178">
        <f t="shared" si="178"/>
        <v>5152.5</v>
      </c>
      <c r="CL225" s="179">
        <f t="shared" si="178"/>
        <v>3960.3942652329747</v>
      </c>
      <c r="CM225" s="178">
        <f t="shared" si="178"/>
        <v>4031.2211221122111</v>
      </c>
      <c r="CN225" s="179">
        <f t="shared" si="178"/>
        <v>4429.2861635220124</v>
      </c>
      <c r="CO225" s="178">
        <f t="shared" si="178"/>
        <v>4481.0755555555552</v>
      </c>
      <c r="CP225" s="179">
        <f t="shared" si="178"/>
        <v>0</v>
      </c>
      <c r="CQ225" s="178">
        <f t="shared" si="178"/>
        <v>0</v>
      </c>
      <c r="CR225" s="177">
        <f t="shared" si="175"/>
        <v>38808</v>
      </c>
      <c r="CS225" s="178">
        <f t="shared" si="175"/>
        <v>38808</v>
      </c>
      <c r="CT225" s="179">
        <f t="shared" si="175"/>
        <v>47193.75</v>
      </c>
      <c r="CU225" s="178">
        <f t="shared" si="174"/>
        <v>47823.428571428565</v>
      </c>
      <c r="CV225" s="179">
        <f t="shared" si="174"/>
        <v>46372.5</v>
      </c>
      <c r="CW225" s="178">
        <f t="shared" si="174"/>
        <v>46372.5</v>
      </c>
      <c r="CX225" s="179">
        <f t="shared" si="174"/>
        <v>35643.548387096773</v>
      </c>
      <c r="CY225" s="178">
        <f t="shared" si="174"/>
        <v>36280.990099009898</v>
      </c>
      <c r="CZ225" s="179">
        <f t="shared" si="174"/>
        <v>39863.57547169811</v>
      </c>
      <c r="DA225" s="178">
        <f t="shared" si="174"/>
        <v>40329.679999999993</v>
      </c>
      <c r="DB225" s="179">
        <f t="shared" si="174"/>
        <v>0</v>
      </c>
      <c r="DC225" s="178">
        <f t="shared" si="174"/>
        <v>0</v>
      </c>
      <c r="DD225" s="179">
        <f t="shared" si="161"/>
        <v>38414.165616033381</v>
      </c>
      <c r="DE225" s="178">
        <f t="shared" si="161"/>
        <v>38516.654629891556</v>
      </c>
      <c r="DF225" s="177">
        <f t="shared" si="162"/>
        <v>1</v>
      </c>
      <c r="DG225" s="178">
        <f t="shared" si="162"/>
        <v>1</v>
      </c>
      <c r="DH225" s="179">
        <f t="shared" si="163"/>
        <v>2</v>
      </c>
      <c r="DI225" s="178">
        <f t="shared" si="163"/>
        <v>2</v>
      </c>
      <c r="DJ225" s="179">
        <f t="shared" si="164"/>
        <v>1</v>
      </c>
      <c r="DK225" s="178">
        <f t="shared" si="164"/>
        <v>1</v>
      </c>
      <c r="DL225" s="179">
        <f t="shared" si="165"/>
        <v>24</v>
      </c>
      <c r="DM225" s="178">
        <f t="shared" si="165"/>
        <v>29</v>
      </c>
      <c r="DN225" s="179">
        <f t="shared" si="166"/>
        <v>28</v>
      </c>
      <c r="DO225" s="178">
        <f t="shared" si="166"/>
        <v>21</v>
      </c>
      <c r="DP225" s="179">
        <f t="shared" si="167"/>
        <v>0</v>
      </c>
      <c r="DQ225" s="178">
        <f t="shared" si="167"/>
        <v>0</v>
      </c>
      <c r="DR225" s="179">
        <f t="shared" si="168"/>
        <v>56</v>
      </c>
      <c r="DS225" s="178">
        <f t="shared" si="168"/>
        <v>54</v>
      </c>
      <c r="DT225" s="177">
        <f t="shared" si="173"/>
        <v>38808</v>
      </c>
      <c r="DU225" s="178">
        <f t="shared" si="173"/>
        <v>38808</v>
      </c>
      <c r="DV225" s="179">
        <f t="shared" si="173"/>
        <v>94387.5</v>
      </c>
      <c r="DW225" s="178">
        <f t="shared" si="172"/>
        <v>95646.85714285713</v>
      </c>
      <c r="DX225" s="179">
        <f t="shared" si="172"/>
        <v>46372.5</v>
      </c>
      <c r="DY225" s="178">
        <f t="shared" si="172"/>
        <v>46372.5</v>
      </c>
      <c r="DZ225" s="179">
        <f t="shared" si="172"/>
        <v>855445.16129032255</v>
      </c>
      <c r="EA225" s="178">
        <f t="shared" si="172"/>
        <v>1052148.712871287</v>
      </c>
      <c r="EB225" s="179">
        <f t="shared" si="172"/>
        <v>1116180.113207547</v>
      </c>
      <c r="EC225" s="178">
        <f t="shared" si="172"/>
        <v>846923.2799999998</v>
      </c>
      <c r="ED225" s="179">
        <f t="shared" si="172"/>
        <v>0</v>
      </c>
      <c r="EE225" s="178">
        <f t="shared" si="172"/>
        <v>0</v>
      </c>
      <c r="EF225" s="179">
        <f t="shared" si="172"/>
        <v>2151193.2744978694</v>
      </c>
      <c r="EG225" s="178">
        <f t="shared" si="172"/>
        <v>2079899.3500141441</v>
      </c>
    </row>
    <row r="226" spans="1:137">
      <c r="A226" s="211" t="s">
        <v>308</v>
      </c>
      <c r="B226" s="28" t="s">
        <v>337</v>
      </c>
      <c r="C226" s="27"/>
      <c r="D226" s="26">
        <v>160579</v>
      </c>
      <c r="E226" s="26">
        <v>12</v>
      </c>
      <c r="F226" s="25"/>
      <c r="G226" s="24">
        <v>0</v>
      </c>
      <c r="H226" s="18">
        <v>0</v>
      </c>
      <c r="I226" s="24">
        <v>0</v>
      </c>
      <c r="J226" s="25">
        <v>0</v>
      </c>
      <c r="K226" s="24">
        <v>0</v>
      </c>
      <c r="L226" s="25">
        <v>0</v>
      </c>
      <c r="M226" s="185">
        <v>3</v>
      </c>
      <c r="N226" s="23">
        <v>3</v>
      </c>
      <c r="O226" s="25"/>
      <c r="P226" s="185">
        <v>3</v>
      </c>
      <c r="Q226" s="23">
        <v>4</v>
      </c>
      <c r="R226" s="24">
        <v>0</v>
      </c>
      <c r="S226" s="25">
        <v>0</v>
      </c>
      <c r="T226" s="24">
        <v>0</v>
      </c>
      <c r="U226" s="25">
        <v>0</v>
      </c>
      <c r="V226" s="185">
        <v>0</v>
      </c>
      <c r="W226" s="25">
        <v>0</v>
      </c>
      <c r="X226" s="25"/>
      <c r="Y226" s="185">
        <v>4</v>
      </c>
      <c r="Z226" s="18">
        <v>11</v>
      </c>
      <c r="AA226" s="24">
        <v>0</v>
      </c>
      <c r="AB226" s="25">
        <v>0</v>
      </c>
      <c r="AC226" s="24">
        <v>0</v>
      </c>
      <c r="AD226" s="25">
        <v>0</v>
      </c>
      <c r="AE226" s="185">
        <v>1</v>
      </c>
      <c r="AF226" s="25">
        <v>1</v>
      </c>
      <c r="AG226" s="25"/>
      <c r="AH226" s="185">
        <v>42</v>
      </c>
      <c r="AI226" s="25">
        <v>41</v>
      </c>
      <c r="AJ226" s="185">
        <v>0</v>
      </c>
      <c r="AK226" s="25">
        <v>0</v>
      </c>
      <c r="AL226" s="185">
        <v>0</v>
      </c>
      <c r="AM226" s="25">
        <v>0</v>
      </c>
      <c r="AN226" s="185">
        <v>26</v>
      </c>
      <c r="AO226" s="25">
        <v>27</v>
      </c>
      <c r="AP226" s="25"/>
      <c r="AQ226" s="185">
        <v>0</v>
      </c>
      <c r="AR226" s="25">
        <v>0</v>
      </c>
      <c r="AS226" s="185">
        <v>0</v>
      </c>
      <c r="AT226" s="25">
        <v>0</v>
      </c>
      <c r="AU226" s="185">
        <v>0</v>
      </c>
      <c r="AV226" s="25">
        <v>0</v>
      </c>
      <c r="AW226" s="185">
        <v>0</v>
      </c>
      <c r="AX226" s="25">
        <v>0</v>
      </c>
      <c r="AY226" s="88"/>
      <c r="AZ226" s="185">
        <v>0</v>
      </c>
      <c r="BA226" s="88"/>
      <c r="BB226" s="185">
        <v>0</v>
      </c>
      <c r="BC226" s="88"/>
      <c r="BD226" s="22">
        <v>0</v>
      </c>
      <c r="BE226" s="21"/>
      <c r="BF226" s="20">
        <v>0</v>
      </c>
      <c r="BG226" s="21"/>
      <c r="BH226" s="188">
        <v>177455</v>
      </c>
      <c r="BI226" s="23">
        <v>195240</v>
      </c>
      <c r="BJ226" s="185">
        <v>119724</v>
      </c>
      <c r="BK226" s="18">
        <v>202476</v>
      </c>
      <c r="BL226" s="185">
        <v>203431</v>
      </c>
      <c r="BM226" s="18">
        <v>574527</v>
      </c>
      <c r="BN226" s="185">
        <v>3004385</v>
      </c>
      <c r="BO226" s="25">
        <v>3067118</v>
      </c>
      <c r="BP226" s="185">
        <v>0</v>
      </c>
      <c r="BQ226" s="25">
        <v>0</v>
      </c>
      <c r="BR226" s="20">
        <v>0</v>
      </c>
      <c r="BS226" s="19"/>
      <c r="BT226" s="177">
        <f t="shared" si="155"/>
        <v>36</v>
      </c>
      <c r="BU226" s="178">
        <f t="shared" si="155"/>
        <v>36</v>
      </c>
      <c r="BV226" s="179">
        <f t="shared" si="156"/>
        <v>27</v>
      </c>
      <c r="BW226" s="178">
        <f t="shared" si="156"/>
        <v>36</v>
      </c>
      <c r="BX226" s="179">
        <f t="shared" si="157"/>
        <v>48</v>
      </c>
      <c r="BY226" s="178">
        <f t="shared" si="157"/>
        <v>111</v>
      </c>
      <c r="BZ226" s="179">
        <f t="shared" si="158"/>
        <v>690</v>
      </c>
      <c r="CA226" s="178">
        <f t="shared" si="158"/>
        <v>693</v>
      </c>
      <c r="CB226" s="179">
        <f t="shared" si="159"/>
        <v>0</v>
      </c>
      <c r="CC226" s="178">
        <f t="shared" si="159"/>
        <v>0</v>
      </c>
      <c r="CD226" s="179">
        <f t="shared" si="160"/>
        <v>0</v>
      </c>
      <c r="CE226" s="178">
        <f t="shared" si="160"/>
        <v>0</v>
      </c>
      <c r="CF226" s="177">
        <f t="shared" ref="CF226:CQ241" si="179">IF(BT226&gt;0,BH226/BT226,)</f>
        <v>4929.3055555555557</v>
      </c>
      <c r="CG226" s="178">
        <f t="shared" si="176"/>
        <v>5423.333333333333</v>
      </c>
      <c r="CH226" s="179">
        <f t="shared" si="179"/>
        <v>4434.2222222222226</v>
      </c>
      <c r="CI226" s="178">
        <f t="shared" si="177"/>
        <v>5624.333333333333</v>
      </c>
      <c r="CJ226" s="179">
        <f t="shared" si="178"/>
        <v>4238.145833333333</v>
      </c>
      <c r="CK226" s="178">
        <f t="shared" si="178"/>
        <v>5175.9189189189192</v>
      </c>
      <c r="CL226" s="179">
        <f t="shared" si="178"/>
        <v>4354.18115942029</v>
      </c>
      <c r="CM226" s="178">
        <f t="shared" si="178"/>
        <v>4425.8556998556996</v>
      </c>
      <c r="CN226" s="179">
        <f t="shared" si="178"/>
        <v>0</v>
      </c>
      <c r="CO226" s="178">
        <f t="shared" si="178"/>
        <v>0</v>
      </c>
      <c r="CP226" s="179">
        <f t="shared" si="178"/>
        <v>0</v>
      </c>
      <c r="CQ226" s="178">
        <f t="shared" si="178"/>
        <v>0</v>
      </c>
      <c r="CR226" s="177">
        <f t="shared" si="175"/>
        <v>44363.75</v>
      </c>
      <c r="CS226" s="178">
        <f t="shared" si="175"/>
        <v>48810</v>
      </c>
      <c r="CT226" s="179">
        <f t="shared" si="175"/>
        <v>39908</v>
      </c>
      <c r="CU226" s="178">
        <f t="shared" si="174"/>
        <v>50619</v>
      </c>
      <c r="CV226" s="179">
        <f t="shared" si="174"/>
        <v>38143.3125</v>
      </c>
      <c r="CW226" s="178">
        <f t="shared" si="174"/>
        <v>46583.270270270274</v>
      </c>
      <c r="CX226" s="179">
        <f t="shared" si="174"/>
        <v>39187.630434782608</v>
      </c>
      <c r="CY226" s="178">
        <f t="shared" si="174"/>
        <v>39832.7012987013</v>
      </c>
      <c r="CZ226" s="179">
        <f t="shared" si="174"/>
        <v>0</v>
      </c>
      <c r="DA226" s="178">
        <f t="shared" si="174"/>
        <v>0</v>
      </c>
      <c r="DB226" s="179">
        <f t="shared" si="174"/>
        <v>0</v>
      </c>
      <c r="DC226" s="178">
        <f t="shared" si="174"/>
        <v>0</v>
      </c>
      <c r="DD226" s="179">
        <f t="shared" si="161"/>
        <v>39345.451671711613</v>
      </c>
      <c r="DE226" s="178">
        <f t="shared" si="161"/>
        <v>41569.298063849797</v>
      </c>
      <c r="DF226" s="177">
        <f t="shared" si="162"/>
        <v>3</v>
      </c>
      <c r="DG226" s="178">
        <f t="shared" si="162"/>
        <v>3</v>
      </c>
      <c r="DH226" s="179">
        <f t="shared" si="163"/>
        <v>3</v>
      </c>
      <c r="DI226" s="178">
        <f t="shared" si="163"/>
        <v>4</v>
      </c>
      <c r="DJ226" s="179">
        <f t="shared" si="164"/>
        <v>5</v>
      </c>
      <c r="DK226" s="178">
        <f t="shared" si="164"/>
        <v>12</v>
      </c>
      <c r="DL226" s="179">
        <f t="shared" si="165"/>
        <v>68</v>
      </c>
      <c r="DM226" s="178">
        <f t="shared" si="165"/>
        <v>68</v>
      </c>
      <c r="DN226" s="179">
        <f t="shared" si="166"/>
        <v>0</v>
      </c>
      <c r="DO226" s="178">
        <f t="shared" si="166"/>
        <v>0</v>
      </c>
      <c r="DP226" s="179">
        <f t="shared" si="167"/>
        <v>0</v>
      </c>
      <c r="DQ226" s="178">
        <f t="shared" si="167"/>
        <v>0</v>
      </c>
      <c r="DR226" s="179">
        <f t="shared" si="168"/>
        <v>79</v>
      </c>
      <c r="DS226" s="178">
        <f t="shared" si="168"/>
        <v>87</v>
      </c>
      <c r="DT226" s="177">
        <f t="shared" si="173"/>
        <v>133091.25</v>
      </c>
      <c r="DU226" s="178">
        <f t="shared" si="173"/>
        <v>146430</v>
      </c>
      <c r="DV226" s="179">
        <f t="shared" si="173"/>
        <v>119724</v>
      </c>
      <c r="DW226" s="178">
        <f t="shared" si="172"/>
        <v>202476</v>
      </c>
      <c r="DX226" s="179">
        <f t="shared" si="172"/>
        <v>190716.5625</v>
      </c>
      <c r="DY226" s="178">
        <f t="shared" si="172"/>
        <v>558999.24324324331</v>
      </c>
      <c r="DZ226" s="179">
        <f t="shared" si="172"/>
        <v>2664758.8695652173</v>
      </c>
      <c r="EA226" s="178">
        <f t="shared" si="172"/>
        <v>2708623.6883116886</v>
      </c>
      <c r="EB226" s="179">
        <f t="shared" si="172"/>
        <v>0</v>
      </c>
      <c r="EC226" s="178">
        <f t="shared" si="172"/>
        <v>0</v>
      </c>
      <c r="ED226" s="179">
        <f t="shared" si="172"/>
        <v>0</v>
      </c>
      <c r="EE226" s="178">
        <f t="shared" si="172"/>
        <v>0</v>
      </c>
      <c r="EF226" s="179">
        <f t="shared" si="172"/>
        <v>3108290.6820652173</v>
      </c>
      <c r="EG226" s="178">
        <f t="shared" si="172"/>
        <v>3616528.9315549321</v>
      </c>
    </row>
    <row r="227" spans="1:137" ht="15">
      <c r="A227" s="66" t="s">
        <v>338</v>
      </c>
      <c r="B227" s="65" t="s">
        <v>339</v>
      </c>
      <c r="C227" s="290"/>
      <c r="D227" s="64">
        <v>163286</v>
      </c>
      <c r="E227" s="64">
        <v>1</v>
      </c>
      <c r="F227" s="63">
        <v>0</v>
      </c>
      <c r="G227" s="185"/>
      <c r="H227" s="191">
        <v>401</v>
      </c>
      <c r="I227" s="185"/>
      <c r="J227" s="191">
        <v>7</v>
      </c>
      <c r="K227" s="185"/>
      <c r="L227" s="63">
        <v>0</v>
      </c>
      <c r="M227" s="185"/>
      <c r="N227" s="191">
        <v>305</v>
      </c>
      <c r="O227" s="63">
        <v>0</v>
      </c>
      <c r="P227" s="185"/>
      <c r="Q227" s="191">
        <v>353</v>
      </c>
      <c r="R227" s="185"/>
      <c r="S227" s="191">
        <v>4</v>
      </c>
      <c r="T227" s="185"/>
      <c r="U227" s="63">
        <v>0</v>
      </c>
      <c r="V227" s="185"/>
      <c r="W227" s="191">
        <v>73</v>
      </c>
      <c r="X227" s="63">
        <v>0</v>
      </c>
      <c r="Y227" s="185"/>
      <c r="Z227" s="191">
        <v>268</v>
      </c>
      <c r="AA227" s="185"/>
      <c r="AB227" s="63">
        <v>0</v>
      </c>
      <c r="AC227" s="185"/>
      <c r="AD227" s="63">
        <v>0</v>
      </c>
      <c r="AE227" s="185"/>
      <c r="AF227" s="191">
        <v>54</v>
      </c>
      <c r="AG227" s="63">
        <v>0</v>
      </c>
      <c r="AH227" s="185"/>
      <c r="AI227" s="191">
        <v>2</v>
      </c>
      <c r="AJ227" s="185"/>
      <c r="AK227" s="63">
        <v>0</v>
      </c>
      <c r="AL227" s="185"/>
      <c r="AM227" s="63">
        <v>0</v>
      </c>
      <c r="AN227" s="185"/>
      <c r="AO227" s="191">
        <v>5</v>
      </c>
      <c r="AP227" s="63">
        <v>0</v>
      </c>
      <c r="AQ227" s="185"/>
      <c r="AR227" s="191">
        <v>270</v>
      </c>
      <c r="AS227" s="185"/>
      <c r="AT227" s="63">
        <v>0</v>
      </c>
      <c r="AU227" s="185"/>
      <c r="AV227" s="63">
        <v>0</v>
      </c>
      <c r="AW227" s="185"/>
      <c r="AX227" s="191">
        <v>61</v>
      </c>
      <c r="AY227" s="63"/>
      <c r="AZ227" s="185"/>
      <c r="BA227" s="63"/>
      <c r="BB227" s="185"/>
      <c r="BC227" s="63"/>
      <c r="BD227" s="185"/>
      <c r="BE227" s="63"/>
      <c r="BF227" s="185"/>
      <c r="BG227" s="62"/>
      <c r="BH227" s="188"/>
      <c r="BI227" s="191">
        <v>126209392</v>
      </c>
      <c r="BJ227" s="185"/>
      <c r="BK227" s="191">
        <v>49736028</v>
      </c>
      <c r="BL227" s="185"/>
      <c r="BM227" s="191">
        <v>31997911</v>
      </c>
      <c r="BN227" s="185"/>
      <c r="BO227" s="191">
        <v>593491</v>
      </c>
      <c r="BP227" s="185"/>
      <c r="BQ227" s="191">
        <v>21174161</v>
      </c>
      <c r="BR227" s="185"/>
      <c r="BS227" s="61"/>
      <c r="BT227" s="177">
        <f t="shared" ref="BT227:BU253" si="180">((G227*9)+(I227*10)+(K227*11)+(M227*12))</f>
        <v>0</v>
      </c>
      <c r="BU227" s="178">
        <f t="shared" si="180"/>
        <v>7339</v>
      </c>
      <c r="BV227" s="179">
        <f t="shared" ref="BV227:BW253" si="181">((P227*9)+(R227*10)+(T227*11)+(V227*12))</f>
        <v>0</v>
      </c>
      <c r="BW227" s="178">
        <f t="shared" si="181"/>
        <v>4093</v>
      </c>
      <c r="BX227" s="179">
        <f t="shared" ref="BX227:BY253" si="182">((Y227*9)+(AA227*10)+(AC227*11)+(AE227*12))</f>
        <v>0</v>
      </c>
      <c r="BY227" s="178">
        <f t="shared" si="182"/>
        <v>3060</v>
      </c>
      <c r="BZ227" s="179">
        <f t="shared" ref="BZ227:CA253" si="183">((AH227*9)+(AJ227*10)+(AL227*11)+(AN227*12))</f>
        <v>0</v>
      </c>
      <c r="CA227" s="178">
        <f t="shared" si="183"/>
        <v>78</v>
      </c>
      <c r="CB227" s="179">
        <f t="shared" ref="CB227:CC253" si="184">((AQ227*9)+(AS227*10)+(AU227*11)+(AW227*12))</f>
        <v>0</v>
      </c>
      <c r="CC227" s="178">
        <f t="shared" si="184"/>
        <v>3162</v>
      </c>
      <c r="CD227" s="179">
        <f t="shared" ref="CD227:CE253" si="185">((AZ227*9)+(BB227*10)+(BD227*11)+(BF227*12))</f>
        <v>0</v>
      </c>
      <c r="CE227" s="178">
        <f t="shared" si="185"/>
        <v>0</v>
      </c>
      <c r="CF227" s="177">
        <f t="shared" si="179"/>
        <v>0</v>
      </c>
      <c r="CG227" s="178">
        <f t="shared" si="176"/>
        <v>17197.082981332605</v>
      </c>
      <c r="CH227" s="179">
        <f t="shared" si="179"/>
        <v>0</v>
      </c>
      <c r="CI227" s="178">
        <f t="shared" si="177"/>
        <v>12151.484974346446</v>
      </c>
      <c r="CJ227" s="179">
        <f t="shared" si="178"/>
        <v>0</v>
      </c>
      <c r="CK227" s="178">
        <f t="shared" si="178"/>
        <v>10456.833660130718</v>
      </c>
      <c r="CL227" s="179">
        <f t="shared" si="178"/>
        <v>0</v>
      </c>
      <c r="CM227" s="178">
        <f t="shared" si="178"/>
        <v>7608.8589743589746</v>
      </c>
      <c r="CN227" s="179">
        <f t="shared" si="178"/>
        <v>0</v>
      </c>
      <c r="CO227" s="178">
        <f t="shared" si="178"/>
        <v>6696.4456040480709</v>
      </c>
      <c r="CP227" s="179">
        <f t="shared" si="178"/>
        <v>0</v>
      </c>
      <c r="CQ227" s="178">
        <f t="shared" si="178"/>
        <v>0</v>
      </c>
      <c r="CR227" s="177">
        <f t="shared" si="175"/>
        <v>0</v>
      </c>
      <c r="CS227" s="178">
        <f t="shared" si="175"/>
        <v>154773.74683199346</v>
      </c>
      <c r="CT227" s="179">
        <f t="shared" si="175"/>
        <v>0</v>
      </c>
      <c r="CU227" s="178">
        <f t="shared" si="174"/>
        <v>109363.36476911801</v>
      </c>
      <c r="CV227" s="179">
        <f t="shared" si="174"/>
        <v>0</v>
      </c>
      <c r="CW227" s="178">
        <f t="shared" si="174"/>
        <v>94111.50294117647</v>
      </c>
      <c r="CX227" s="179">
        <f t="shared" si="174"/>
        <v>0</v>
      </c>
      <c r="CY227" s="178">
        <f t="shared" si="174"/>
        <v>68479.730769230766</v>
      </c>
      <c r="CZ227" s="179">
        <f t="shared" si="174"/>
        <v>0</v>
      </c>
      <c r="DA227" s="178">
        <f t="shared" si="174"/>
        <v>60268.01043643264</v>
      </c>
      <c r="DB227" s="179">
        <f t="shared" si="174"/>
        <v>0</v>
      </c>
      <c r="DC227" s="178">
        <f t="shared" si="174"/>
        <v>0</v>
      </c>
      <c r="DD227" s="179">
        <f t="shared" ref="DD227:DE253" si="186">IF(DR227&gt;0,((CR227*DF227)+(CT227*DH227)+(CV227*DJ227)+(CX227*DL227)+(CZ227*DN227)+(DB227*DP227))/DR227,)</f>
        <v>0</v>
      </c>
      <c r="DE227" s="178">
        <f t="shared" si="186"/>
        <v>115425.34767544911</v>
      </c>
      <c r="DF227" s="177">
        <f t="shared" ref="DF227:DG253" si="187">+G227+I227+K227+M227</f>
        <v>0</v>
      </c>
      <c r="DG227" s="178">
        <f t="shared" si="187"/>
        <v>713</v>
      </c>
      <c r="DH227" s="179">
        <f t="shared" ref="DH227:DI253" si="188">+P227+R227+T227+V227</f>
        <v>0</v>
      </c>
      <c r="DI227" s="178">
        <f t="shared" si="188"/>
        <v>430</v>
      </c>
      <c r="DJ227" s="179">
        <f t="shared" ref="DJ227:DK253" si="189">+Y227+AA227+AC227+AE227</f>
        <v>0</v>
      </c>
      <c r="DK227" s="178">
        <f t="shared" si="189"/>
        <v>322</v>
      </c>
      <c r="DL227" s="179">
        <f t="shared" ref="DL227:DM253" si="190">+AH227+AJ227+AL227+AN227</f>
        <v>0</v>
      </c>
      <c r="DM227" s="178">
        <f t="shared" si="190"/>
        <v>7</v>
      </c>
      <c r="DN227" s="179">
        <f t="shared" ref="DN227:DO253" si="191">+AQ227+AS227+AU227+AW227</f>
        <v>0</v>
      </c>
      <c r="DO227" s="178">
        <f t="shared" si="191"/>
        <v>331</v>
      </c>
      <c r="DP227" s="179">
        <f t="shared" ref="DP227:DQ253" si="192">+AZ227+BB227+BD227+BF227</f>
        <v>0</v>
      </c>
      <c r="DQ227" s="178">
        <f t="shared" si="192"/>
        <v>0</v>
      </c>
      <c r="DR227" s="179">
        <f t="shared" ref="DR227:DS253" si="193">+DF227+DH227+DJ227+DL227+DN227+DP227</f>
        <v>0</v>
      </c>
      <c r="DS227" s="178">
        <f t="shared" si="193"/>
        <v>1803</v>
      </c>
      <c r="DT227" s="177">
        <f t="shared" si="173"/>
        <v>0</v>
      </c>
      <c r="DU227" s="178">
        <f t="shared" si="173"/>
        <v>110353681.49121134</v>
      </c>
      <c r="DV227" s="179">
        <f t="shared" si="173"/>
        <v>0</v>
      </c>
      <c r="DW227" s="178">
        <f t="shared" si="172"/>
        <v>47026246.850720741</v>
      </c>
      <c r="DX227" s="179">
        <f t="shared" si="172"/>
        <v>0</v>
      </c>
      <c r="DY227" s="178">
        <f t="shared" si="172"/>
        <v>30303903.947058823</v>
      </c>
      <c r="DZ227" s="179">
        <f t="shared" si="172"/>
        <v>0</v>
      </c>
      <c r="EA227" s="178">
        <f t="shared" si="172"/>
        <v>479358.11538461538</v>
      </c>
      <c r="EB227" s="179">
        <f t="shared" si="172"/>
        <v>0</v>
      </c>
      <c r="EC227" s="178">
        <f t="shared" si="172"/>
        <v>19948711.454459205</v>
      </c>
      <c r="ED227" s="179">
        <f t="shared" si="172"/>
        <v>0</v>
      </c>
      <c r="EE227" s="178">
        <f t="shared" si="172"/>
        <v>0</v>
      </c>
      <c r="EF227" s="179">
        <f t="shared" si="172"/>
        <v>0</v>
      </c>
      <c r="EG227" s="178">
        <f t="shared" si="172"/>
        <v>208111901.85883474</v>
      </c>
    </row>
    <row r="228" spans="1:137" ht="15">
      <c r="A228" s="66" t="s">
        <v>338</v>
      </c>
      <c r="B228" s="65" t="s">
        <v>340</v>
      </c>
      <c r="C228" s="290"/>
      <c r="D228" s="64">
        <v>163453</v>
      </c>
      <c r="E228" s="64">
        <v>2</v>
      </c>
      <c r="F228" s="63">
        <v>0</v>
      </c>
      <c r="G228" s="185"/>
      <c r="H228" s="191">
        <v>34</v>
      </c>
      <c r="I228" s="185"/>
      <c r="J228" s="63">
        <v>0</v>
      </c>
      <c r="K228" s="185"/>
      <c r="L228" s="63">
        <v>0</v>
      </c>
      <c r="M228" s="185"/>
      <c r="N228" s="191">
        <v>33</v>
      </c>
      <c r="O228" s="63">
        <v>0</v>
      </c>
      <c r="P228" s="185"/>
      <c r="Q228" s="191">
        <v>114</v>
      </c>
      <c r="R228" s="185"/>
      <c r="S228" s="63">
        <v>0</v>
      </c>
      <c r="T228" s="185"/>
      <c r="U228" s="63">
        <v>0</v>
      </c>
      <c r="V228" s="185"/>
      <c r="W228" s="191">
        <v>24</v>
      </c>
      <c r="X228" s="63">
        <v>0</v>
      </c>
      <c r="Y228" s="185"/>
      <c r="Z228" s="191">
        <v>102</v>
      </c>
      <c r="AA228" s="185"/>
      <c r="AB228" s="63">
        <v>0</v>
      </c>
      <c r="AC228" s="185"/>
      <c r="AD228" s="63">
        <v>0</v>
      </c>
      <c r="AE228" s="185"/>
      <c r="AF228" s="191">
        <v>3</v>
      </c>
      <c r="AG228" s="63">
        <v>0</v>
      </c>
      <c r="AH228" s="185"/>
      <c r="AI228" s="191">
        <v>3</v>
      </c>
      <c r="AJ228" s="185"/>
      <c r="AK228" s="63">
        <v>0</v>
      </c>
      <c r="AL228" s="185"/>
      <c r="AM228" s="63">
        <v>0</v>
      </c>
      <c r="AN228" s="185"/>
      <c r="AO228" s="63">
        <v>0</v>
      </c>
      <c r="AP228" s="63">
        <v>0</v>
      </c>
      <c r="AQ228" s="185"/>
      <c r="AR228" s="191">
        <v>141</v>
      </c>
      <c r="AS228" s="185"/>
      <c r="AT228" s="63">
        <v>0</v>
      </c>
      <c r="AU228" s="185"/>
      <c r="AV228" s="63">
        <v>0</v>
      </c>
      <c r="AW228" s="185"/>
      <c r="AX228" s="191">
        <v>7</v>
      </c>
      <c r="AY228" s="63"/>
      <c r="AZ228" s="185"/>
      <c r="BA228" s="63"/>
      <c r="BB228" s="185"/>
      <c r="BC228" s="63"/>
      <c r="BD228" s="185"/>
      <c r="BE228" s="63"/>
      <c r="BF228" s="185"/>
      <c r="BG228" s="62"/>
      <c r="BH228" s="188"/>
      <c r="BI228" s="191">
        <v>9136484</v>
      </c>
      <c r="BJ228" s="185"/>
      <c r="BK228" s="191">
        <v>12840304</v>
      </c>
      <c r="BL228" s="185"/>
      <c r="BM228" s="191">
        <v>8276267</v>
      </c>
      <c r="BN228" s="185"/>
      <c r="BO228" s="191">
        <v>151357</v>
      </c>
      <c r="BP228" s="185"/>
      <c r="BQ228" s="191">
        <v>7637906</v>
      </c>
      <c r="BR228" s="185"/>
      <c r="BS228" s="61"/>
      <c r="BT228" s="177">
        <f t="shared" si="180"/>
        <v>0</v>
      </c>
      <c r="BU228" s="178">
        <f t="shared" si="180"/>
        <v>702</v>
      </c>
      <c r="BV228" s="179">
        <f t="shared" si="181"/>
        <v>0</v>
      </c>
      <c r="BW228" s="178">
        <f t="shared" si="181"/>
        <v>1314</v>
      </c>
      <c r="BX228" s="179">
        <f t="shared" si="182"/>
        <v>0</v>
      </c>
      <c r="BY228" s="178">
        <f t="shared" si="182"/>
        <v>954</v>
      </c>
      <c r="BZ228" s="179">
        <f t="shared" si="183"/>
        <v>0</v>
      </c>
      <c r="CA228" s="178">
        <f t="shared" si="183"/>
        <v>27</v>
      </c>
      <c r="CB228" s="179">
        <f t="shared" si="184"/>
        <v>0</v>
      </c>
      <c r="CC228" s="178">
        <f t="shared" si="184"/>
        <v>1353</v>
      </c>
      <c r="CD228" s="179">
        <f t="shared" si="185"/>
        <v>0</v>
      </c>
      <c r="CE228" s="178">
        <f t="shared" si="185"/>
        <v>0</v>
      </c>
      <c r="CF228" s="177">
        <f t="shared" si="179"/>
        <v>0</v>
      </c>
      <c r="CG228" s="178">
        <f t="shared" si="176"/>
        <v>13014.934472934472</v>
      </c>
      <c r="CH228" s="179">
        <f t="shared" si="179"/>
        <v>0</v>
      </c>
      <c r="CI228" s="178">
        <f t="shared" si="177"/>
        <v>9771.9208523592079</v>
      </c>
      <c r="CJ228" s="179">
        <f t="shared" si="178"/>
        <v>0</v>
      </c>
      <c r="CK228" s="178">
        <f t="shared" si="178"/>
        <v>8675.3322851153043</v>
      </c>
      <c r="CL228" s="179">
        <f t="shared" si="178"/>
        <v>0</v>
      </c>
      <c r="CM228" s="178">
        <f t="shared" si="178"/>
        <v>5605.8148148148148</v>
      </c>
      <c r="CN228" s="179">
        <f t="shared" si="178"/>
        <v>0</v>
      </c>
      <c r="CO228" s="178">
        <f t="shared" si="178"/>
        <v>5645.1633407243162</v>
      </c>
      <c r="CP228" s="179">
        <f t="shared" si="178"/>
        <v>0</v>
      </c>
      <c r="CQ228" s="178">
        <f t="shared" si="178"/>
        <v>0</v>
      </c>
      <c r="CR228" s="177">
        <f t="shared" si="175"/>
        <v>0</v>
      </c>
      <c r="CS228" s="178">
        <f t="shared" si="175"/>
        <v>117134.41025641025</v>
      </c>
      <c r="CT228" s="179">
        <f t="shared" si="175"/>
        <v>0</v>
      </c>
      <c r="CU228" s="178">
        <f t="shared" si="174"/>
        <v>87947.287671232873</v>
      </c>
      <c r="CV228" s="179">
        <f t="shared" si="174"/>
        <v>0</v>
      </c>
      <c r="CW228" s="178">
        <f t="shared" si="174"/>
        <v>78077.990566037741</v>
      </c>
      <c r="CX228" s="179">
        <f t="shared" si="174"/>
        <v>0</v>
      </c>
      <c r="CY228" s="178">
        <f t="shared" si="174"/>
        <v>50452.333333333336</v>
      </c>
      <c r="CZ228" s="179">
        <f t="shared" si="174"/>
        <v>0</v>
      </c>
      <c r="DA228" s="178">
        <f t="shared" si="174"/>
        <v>50806.470066518843</v>
      </c>
      <c r="DB228" s="179">
        <f t="shared" si="174"/>
        <v>0</v>
      </c>
      <c r="DC228" s="178">
        <f t="shared" si="174"/>
        <v>0</v>
      </c>
      <c r="DD228" s="179">
        <f t="shared" si="186"/>
        <v>0</v>
      </c>
      <c r="DE228" s="178">
        <f t="shared" si="186"/>
        <v>77773.611204096247</v>
      </c>
      <c r="DF228" s="177">
        <f t="shared" si="187"/>
        <v>0</v>
      </c>
      <c r="DG228" s="178">
        <f t="shared" si="187"/>
        <v>67</v>
      </c>
      <c r="DH228" s="179">
        <f t="shared" si="188"/>
        <v>0</v>
      </c>
      <c r="DI228" s="178">
        <f t="shared" si="188"/>
        <v>138</v>
      </c>
      <c r="DJ228" s="179">
        <f t="shared" si="189"/>
        <v>0</v>
      </c>
      <c r="DK228" s="178">
        <f t="shared" si="189"/>
        <v>105</v>
      </c>
      <c r="DL228" s="179">
        <f t="shared" si="190"/>
        <v>0</v>
      </c>
      <c r="DM228" s="178">
        <f t="shared" si="190"/>
        <v>3</v>
      </c>
      <c r="DN228" s="179">
        <f t="shared" si="191"/>
        <v>0</v>
      </c>
      <c r="DO228" s="178">
        <f t="shared" si="191"/>
        <v>148</v>
      </c>
      <c r="DP228" s="179">
        <f t="shared" si="192"/>
        <v>0</v>
      </c>
      <c r="DQ228" s="178">
        <f t="shared" si="192"/>
        <v>0</v>
      </c>
      <c r="DR228" s="179">
        <f t="shared" si="193"/>
        <v>0</v>
      </c>
      <c r="DS228" s="178">
        <f t="shared" si="193"/>
        <v>461</v>
      </c>
      <c r="DT228" s="177">
        <f t="shared" si="173"/>
        <v>0</v>
      </c>
      <c r="DU228" s="178">
        <f t="shared" si="173"/>
        <v>7848005.487179487</v>
      </c>
      <c r="DV228" s="179">
        <f t="shared" si="173"/>
        <v>0</v>
      </c>
      <c r="DW228" s="178">
        <f t="shared" si="172"/>
        <v>12136725.698630136</v>
      </c>
      <c r="DX228" s="179">
        <f t="shared" si="172"/>
        <v>0</v>
      </c>
      <c r="DY228" s="178">
        <f t="shared" si="172"/>
        <v>8198189.0094339624</v>
      </c>
      <c r="DZ228" s="179">
        <f t="shared" si="172"/>
        <v>0</v>
      </c>
      <c r="EA228" s="178">
        <f t="shared" si="172"/>
        <v>151357</v>
      </c>
      <c r="EB228" s="179">
        <f t="shared" si="172"/>
        <v>0</v>
      </c>
      <c r="EC228" s="178">
        <f t="shared" si="172"/>
        <v>7519357.5698447889</v>
      </c>
      <c r="ED228" s="179">
        <f t="shared" si="172"/>
        <v>0</v>
      </c>
      <c r="EE228" s="178">
        <f t="shared" si="172"/>
        <v>0</v>
      </c>
      <c r="EF228" s="179">
        <f t="shared" si="172"/>
        <v>0</v>
      </c>
      <c r="EG228" s="178">
        <f t="shared" si="172"/>
        <v>35853634.765088372</v>
      </c>
    </row>
    <row r="229" spans="1:137" ht="15">
      <c r="A229" s="66" t="s">
        <v>338</v>
      </c>
      <c r="B229" s="65" t="s">
        <v>341</v>
      </c>
      <c r="C229" s="290"/>
      <c r="D229" s="64">
        <v>163268</v>
      </c>
      <c r="E229" s="64">
        <v>2</v>
      </c>
      <c r="F229" s="63">
        <v>0</v>
      </c>
      <c r="G229" s="185"/>
      <c r="H229" s="191">
        <v>105</v>
      </c>
      <c r="I229" s="185"/>
      <c r="J229" s="63">
        <v>0</v>
      </c>
      <c r="K229" s="185"/>
      <c r="L229" s="63">
        <v>0</v>
      </c>
      <c r="M229" s="185"/>
      <c r="N229" s="191">
        <v>53</v>
      </c>
      <c r="O229" s="63">
        <v>0</v>
      </c>
      <c r="P229" s="185"/>
      <c r="Q229" s="191">
        <v>134</v>
      </c>
      <c r="R229" s="185"/>
      <c r="S229" s="63">
        <v>0</v>
      </c>
      <c r="T229" s="185"/>
      <c r="U229" s="63">
        <v>0</v>
      </c>
      <c r="V229" s="185"/>
      <c r="W229" s="191">
        <v>20</v>
      </c>
      <c r="X229" s="63">
        <v>0</v>
      </c>
      <c r="Y229" s="185"/>
      <c r="Z229" s="191">
        <v>103</v>
      </c>
      <c r="AA229" s="185"/>
      <c r="AB229" s="63">
        <v>0</v>
      </c>
      <c r="AC229" s="185"/>
      <c r="AD229" s="63">
        <v>0</v>
      </c>
      <c r="AE229" s="185"/>
      <c r="AF229" s="191">
        <v>9</v>
      </c>
      <c r="AG229" s="63">
        <v>0</v>
      </c>
      <c r="AH229" s="185"/>
      <c r="AI229" s="191">
        <v>5</v>
      </c>
      <c r="AJ229" s="185"/>
      <c r="AK229" s="63">
        <v>0</v>
      </c>
      <c r="AL229" s="185"/>
      <c r="AM229" s="63">
        <v>0</v>
      </c>
      <c r="AN229" s="185"/>
      <c r="AO229" s="191">
        <v>7</v>
      </c>
      <c r="AP229" s="63">
        <v>0</v>
      </c>
      <c r="AQ229" s="185"/>
      <c r="AR229" s="191">
        <v>90</v>
      </c>
      <c r="AS229" s="185"/>
      <c r="AT229" s="63">
        <v>0</v>
      </c>
      <c r="AU229" s="185"/>
      <c r="AV229" s="63">
        <v>0</v>
      </c>
      <c r="AW229" s="185"/>
      <c r="AX229" s="191">
        <v>9</v>
      </c>
      <c r="AY229" s="63"/>
      <c r="AZ229" s="185"/>
      <c r="BA229" s="63"/>
      <c r="BB229" s="185"/>
      <c r="BC229" s="63"/>
      <c r="BD229" s="185"/>
      <c r="BE229" s="63"/>
      <c r="BF229" s="185"/>
      <c r="BG229" s="62"/>
      <c r="BH229" s="188"/>
      <c r="BI229" s="191">
        <v>21335198</v>
      </c>
      <c r="BJ229" s="185"/>
      <c r="BK229" s="191">
        <v>14150723</v>
      </c>
      <c r="BL229" s="185"/>
      <c r="BM229" s="191">
        <v>8748747</v>
      </c>
      <c r="BN229" s="185"/>
      <c r="BO229" s="191">
        <v>828351</v>
      </c>
      <c r="BP229" s="185"/>
      <c r="BQ229" s="191">
        <v>5960659</v>
      </c>
      <c r="BR229" s="185"/>
      <c r="BS229" s="61"/>
      <c r="BT229" s="177">
        <f t="shared" si="180"/>
        <v>0</v>
      </c>
      <c r="BU229" s="178">
        <f t="shared" si="180"/>
        <v>1581</v>
      </c>
      <c r="BV229" s="179">
        <f t="shared" si="181"/>
        <v>0</v>
      </c>
      <c r="BW229" s="178">
        <f t="shared" si="181"/>
        <v>1446</v>
      </c>
      <c r="BX229" s="179">
        <f t="shared" si="182"/>
        <v>0</v>
      </c>
      <c r="BY229" s="178">
        <f t="shared" si="182"/>
        <v>1035</v>
      </c>
      <c r="BZ229" s="179">
        <f t="shared" si="183"/>
        <v>0</v>
      </c>
      <c r="CA229" s="178">
        <f t="shared" si="183"/>
        <v>129</v>
      </c>
      <c r="CB229" s="179">
        <f t="shared" si="184"/>
        <v>0</v>
      </c>
      <c r="CC229" s="178">
        <f t="shared" si="184"/>
        <v>918</v>
      </c>
      <c r="CD229" s="179">
        <f t="shared" si="185"/>
        <v>0</v>
      </c>
      <c r="CE229" s="178">
        <f t="shared" si="185"/>
        <v>0</v>
      </c>
      <c r="CF229" s="177">
        <f t="shared" si="179"/>
        <v>0</v>
      </c>
      <c r="CG229" s="178">
        <f t="shared" si="176"/>
        <v>13494.748893105629</v>
      </c>
      <c r="CH229" s="179">
        <f t="shared" si="179"/>
        <v>0</v>
      </c>
      <c r="CI229" s="178">
        <f t="shared" si="177"/>
        <v>9786.1154910096811</v>
      </c>
      <c r="CJ229" s="179">
        <f t="shared" si="178"/>
        <v>0</v>
      </c>
      <c r="CK229" s="178">
        <f t="shared" si="178"/>
        <v>8452.8956521739128</v>
      </c>
      <c r="CL229" s="179">
        <f t="shared" si="178"/>
        <v>0</v>
      </c>
      <c r="CM229" s="178">
        <f t="shared" si="178"/>
        <v>6421.3255813953492</v>
      </c>
      <c r="CN229" s="179">
        <f t="shared" si="178"/>
        <v>0</v>
      </c>
      <c r="CO229" s="178">
        <f t="shared" si="178"/>
        <v>6493.0925925925922</v>
      </c>
      <c r="CP229" s="179">
        <f t="shared" si="178"/>
        <v>0</v>
      </c>
      <c r="CQ229" s="178">
        <f t="shared" si="178"/>
        <v>0</v>
      </c>
      <c r="CR229" s="177">
        <f t="shared" si="175"/>
        <v>0</v>
      </c>
      <c r="CS229" s="178">
        <f t="shared" si="175"/>
        <v>121452.74003795066</v>
      </c>
      <c r="CT229" s="179">
        <f t="shared" si="175"/>
        <v>0</v>
      </c>
      <c r="CU229" s="178">
        <f t="shared" si="174"/>
        <v>88075.03941908713</v>
      </c>
      <c r="CV229" s="179">
        <f t="shared" si="174"/>
        <v>0</v>
      </c>
      <c r="CW229" s="178">
        <f t="shared" si="174"/>
        <v>76076.060869565219</v>
      </c>
      <c r="CX229" s="179">
        <f t="shared" si="174"/>
        <v>0</v>
      </c>
      <c r="CY229" s="178">
        <f t="shared" si="174"/>
        <v>57791.930232558145</v>
      </c>
      <c r="CZ229" s="179">
        <f t="shared" si="174"/>
        <v>0</v>
      </c>
      <c r="DA229" s="178">
        <f t="shared" si="174"/>
        <v>58437.833333333328</v>
      </c>
      <c r="DB229" s="179">
        <f t="shared" si="174"/>
        <v>0</v>
      </c>
      <c r="DC229" s="178">
        <f t="shared" si="174"/>
        <v>0</v>
      </c>
      <c r="DD229" s="179">
        <f t="shared" si="186"/>
        <v>0</v>
      </c>
      <c r="DE229" s="178">
        <f t="shared" si="186"/>
        <v>89256.927993864723</v>
      </c>
      <c r="DF229" s="177">
        <f t="shared" si="187"/>
        <v>0</v>
      </c>
      <c r="DG229" s="178">
        <f t="shared" si="187"/>
        <v>158</v>
      </c>
      <c r="DH229" s="179">
        <f t="shared" si="188"/>
        <v>0</v>
      </c>
      <c r="DI229" s="178">
        <f t="shared" si="188"/>
        <v>154</v>
      </c>
      <c r="DJ229" s="179">
        <f t="shared" si="189"/>
        <v>0</v>
      </c>
      <c r="DK229" s="178">
        <f t="shared" si="189"/>
        <v>112</v>
      </c>
      <c r="DL229" s="179">
        <f t="shared" si="190"/>
        <v>0</v>
      </c>
      <c r="DM229" s="178">
        <f t="shared" si="190"/>
        <v>12</v>
      </c>
      <c r="DN229" s="179">
        <f t="shared" si="191"/>
        <v>0</v>
      </c>
      <c r="DO229" s="178">
        <f t="shared" si="191"/>
        <v>99</v>
      </c>
      <c r="DP229" s="179">
        <f t="shared" si="192"/>
        <v>0</v>
      </c>
      <c r="DQ229" s="178">
        <f t="shared" si="192"/>
        <v>0</v>
      </c>
      <c r="DR229" s="179">
        <f t="shared" si="193"/>
        <v>0</v>
      </c>
      <c r="DS229" s="178">
        <f t="shared" si="193"/>
        <v>535</v>
      </c>
      <c r="DT229" s="177">
        <f t="shared" si="173"/>
        <v>0</v>
      </c>
      <c r="DU229" s="178">
        <f t="shared" si="173"/>
        <v>19189532.925996203</v>
      </c>
      <c r="DV229" s="179">
        <f t="shared" si="173"/>
        <v>0</v>
      </c>
      <c r="DW229" s="178">
        <f t="shared" si="172"/>
        <v>13563556.070539419</v>
      </c>
      <c r="DX229" s="179">
        <f t="shared" si="172"/>
        <v>0</v>
      </c>
      <c r="DY229" s="178">
        <f t="shared" si="172"/>
        <v>8520518.8173913043</v>
      </c>
      <c r="DZ229" s="179">
        <f t="shared" si="172"/>
        <v>0</v>
      </c>
      <c r="EA229" s="178">
        <f t="shared" si="172"/>
        <v>693503.16279069777</v>
      </c>
      <c r="EB229" s="179">
        <f t="shared" si="172"/>
        <v>0</v>
      </c>
      <c r="EC229" s="178">
        <f t="shared" si="172"/>
        <v>5785345.4999999991</v>
      </c>
      <c r="ED229" s="179">
        <f t="shared" si="172"/>
        <v>0</v>
      </c>
      <c r="EE229" s="178">
        <f t="shared" si="172"/>
        <v>0</v>
      </c>
      <c r="EF229" s="179">
        <f t="shared" si="172"/>
        <v>0</v>
      </c>
      <c r="EG229" s="178">
        <f t="shared" si="172"/>
        <v>47752456.476717629</v>
      </c>
    </row>
    <row r="230" spans="1:137" ht="15">
      <c r="A230" s="66" t="s">
        <v>338</v>
      </c>
      <c r="B230" s="65" t="s">
        <v>342</v>
      </c>
      <c r="C230" s="290"/>
      <c r="D230" s="64">
        <v>164076</v>
      </c>
      <c r="E230" s="64">
        <v>3</v>
      </c>
      <c r="F230" s="63">
        <v>0</v>
      </c>
      <c r="G230" s="185"/>
      <c r="H230" s="63">
        <v>0</v>
      </c>
      <c r="I230" s="185"/>
      <c r="J230" s="191">
        <v>194</v>
      </c>
      <c r="K230" s="185"/>
      <c r="L230" s="63">
        <v>0</v>
      </c>
      <c r="M230" s="185"/>
      <c r="N230" s="191">
        <v>10</v>
      </c>
      <c r="O230" s="63">
        <v>0</v>
      </c>
      <c r="P230" s="185"/>
      <c r="Q230" s="63">
        <v>0</v>
      </c>
      <c r="R230" s="185"/>
      <c r="S230" s="191">
        <v>213</v>
      </c>
      <c r="T230" s="185"/>
      <c r="U230" s="63">
        <v>0</v>
      </c>
      <c r="V230" s="185"/>
      <c r="W230" s="191">
        <v>1</v>
      </c>
      <c r="X230" s="63">
        <v>0</v>
      </c>
      <c r="Y230" s="185"/>
      <c r="Z230" s="63">
        <v>0</v>
      </c>
      <c r="AA230" s="185"/>
      <c r="AB230" s="191">
        <v>240</v>
      </c>
      <c r="AC230" s="185"/>
      <c r="AD230" s="63">
        <v>0</v>
      </c>
      <c r="AE230" s="185"/>
      <c r="AF230" s="63">
        <v>0</v>
      </c>
      <c r="AG230" s="63">
        <v>0</v>
      </c>
      <c r="AH230" s="185"/>
      <c r="AI230" s="63">
        <v>0</v>
      </c>
      <c r="AJ230" s="185"/>
      <c r="AK230" s="191">
        <v>17</v>
      </c>
      <c r="AL230" s="185"/>
      <c r="AM230" s="63">
        <v>0</v>
      </c>
      <c r="AN230" s="185"/>
      <c r="AO230" s="63">
        <v>0</v>
      </c>
      <c r="AP230" s="63">
        <v>23</v>
      </c>
      <c r="AQ230" s="185"/>
      <c r="AR230" s="63">
        <v>0</v>
      </c>
      <c r="AS230" s="185"/>
      <c r="AT230" s="191">
        <v>204</v>
      </c>
      <c r="AU230" s="185"/>
      <c r="AV230" s="63">
        <v>0</v>
      </c>
      <c r="AW230" s="185"/>
      <c r="AX230" s="63">
        <v>0</v>
      </c>
      <c r="AY230" s="63"/>
      <c r="AZ230" s="185"/>
      <c r="BA230" s="63"/>
      <c r="BB230" s="185"/>
      <c r="BC230" s="63"/>
      <c r="BD230" s="185"/>
      <c r="BE230" s="63"/>
      <c r="BF230" s="185"/>
      <c r="BG230" s="62"/>
      <c r="BH230" s="188"/>
      <c r="BI230" s="191">
        <v>19901938</v>
      </c>
      <c r="BJ230" s="185"/>
      <c r="BK230" s="191">
        <v>17509063</v>
      </c>
      <c r="BL230" s="185"/>
      <c r="BM230" s="191">
        <v>16975968</v>
      </c>
      <c r="BN230" s="185"/>
      <c r="BO230" s="191">
        <v>1135586</v>
      </c>
      <c r="BP230" s="185"/>
      <c r="BQ230" s="191">
        <v>9402201</v>
      </c>
      <c r="BR230" s="185"/>
      <c r="BS230" s="61"/>
      <c r="BT230" s="177">
        <f t="shared" si="180"/>
        <v>0</v>
      </c>
      <c r="BU230" s="178">
        <f t="shared" si="180"/>
        <v>2060</v>
      </c>
      <c r="BV230" s="179">
        <f t="shared" si="181"/>
        <v>0</v>
      </c>
      <c r="BW230" s="178">
        <f t="shared" si="181"/>
        <v>2142</v>
      </c>
      <c r="BX230" s="179">
        <f t="shared" si="182"/>
        <v>0</v>
      </c>
      <c r="BY230" s="178">
        <f t="shared" si="182"/>
        <v>2400</v>
      </c>
      <c r="BZ230" s="179">
        <f t="shared" si="183"/>
        <v>0</v>
      </c>
      <c r="CA230" s="178">
        <f t="shared" si="183"/>
        <v>170</v>
      </c>
      <c r="CB230" s="179">
        <f t="shared" si="184"/>
        <v>0</v>
      </c>
      <c r="CC230" s="178">
        <f t="shared" si="184"/>
        <v>2040</v>
      </c>
      <c r="CD230" s="179">
        <f t="shared" si="185"/>
        <v>0</v>
      </c>
      <c r="CE230" s="178">
        <f t="shared" si="185"/>
        <v>0</v>
      </c>
      <c r="CF230" s="177">
        <f t="shared" si="179"/>
        <v>0</v>
      </c>
      <c r="CG230" s="178">
        <f t="shared" si="176"/>
        <v>9661.1349514563099</v>
      </c>
      <c r="CH230" s="179">
        <f t="shared" si="179"/>
        <v>0</v>
      </c>
      <c r="CI230" s="178">
        <f t="shared" si="177"/>
        <v>8174.1657329598502</v>
      </c>
      <c r="CJ230" s="179">
        <f t="shared" si="178"/>
        <v>0</v>
      </c>
      <c r="CK230" s="178">
        <f t="shared" si="178"/>
        <v>7073.32</v>
      </c>
      <c r="CL230" s="179">
        <f t="shared" si="178"/>
        <v>0</v>
      </c>
      <c r="CM230" s="178">
        <f t="shared" si="178"/>
        <v>6679.9176470588236</v>
      </c>
      <c r="CN230" s="179">
        <f t="shared" si="178"/>
        <v>0</v>
      </c>
      <c r="CO230" s="178">
        <f t="shared" si="178"/>
        <v>4608.9220588235294</v>
      </c>
      <c r="CP230" s="179">
        <f t="shared" si="178"/>
        <v>0</v>
      </c>
      <c r="CQ230" s="178">
        <f t="shared" si="178"/>
        <v>0</v>
      </c>
      <c r="CR230" s="177">
        <f t="shared" si="175"/>
        <v>0</v>
      </c>
      <c r="CS230" s="178">
        <f t="shared" si="175"/>
        <v>86950.214563106783</v>
      </c>
      <c r="CT230" s="179">
        <f t="shared" si="175"/>
        <v>0</v>
      </c>
      <c r="CU230" s="178">
        <f t="shared" si="174"/>
        <v>73567.491596638647</v>
      </c>
      <c r="CV230" s="179">
        <f t="shared" si="174"/>
        <v>0</v>
      </c>
      <c r="CW230" s="178">
        <f t="shared" si="174"/>
        <v>63659.88</v>
      </c>
      <c r="CX230" s="179">
        <f t="shared" si="174"/>
        <v>0</v>
      </c>
      <c r="CY230" s="178">
        <f t="shared" si="174"/>
        <v>60119.25882352941</v>
      </c>
      <c r="CZ230" s="179">
        <f t="shared" si="174"/>
        <v>0</v>
      </c>
      <c r="DA230" s="178">
        <f t="shared" si="174"/>
        <v>41480.298529411768</v>
      </c>
      <c r="DB230" s="179">
        <f t="shared" si="174"/>
        <v>0</v>
      </c>
      <c r="DC230" s="178">
        <f t="shared" si="174"/>
        <v>0</v>
      </c>
      <c r="DD230" s="179">
        <f t="shared" si="186"/>
        <v>0</v>
      </c>
      <c r="DE230" s="178">
        <f t="shared" si="186"/>
        <v>66261.28153874226</v>
      </c>
      <c r="DF230" s="177">
        <f t="shared" si="187"/>
        <v>0</v>
      </c>
      <c r="DG230" s="178">
        <f t="shared" si="187"/>
        <v>204</v>
      </c>
      <c r="DH230" s="179">
        <f t="shared" si="188"/>
        <v>0</v>
      </c>
      <c r="DI230" s="178">
        <f t="shared" si="188"/>
        <v>214</v>
      </c>
      <c r="DJ230" s="179">
        <f t="shared" si="189"/>
        <v>0</v>
      </c>
      <c r="DK230" s="178">
        <f t="shared" si="189"/>
        <v>240</v>
      </c>
      <c r="DL230" s="179">
        <f t="shared" si="190"/>
        <v>0</v>
      </c>
      <c r="DM230" s="178">
        <f t="shared" si="190"/>
        <v>17</v>
      </c>
      <c r="DN230" s="179">
        <f t="shared" si="191"/>
        <v>0</v>
      </c>
      <c r="DO230" s="178">
        <f t="shared" si="191"/>
        <v>204</v>
      </c>
      <c r="DP230" s="179">
        <f t="shared" si="192"/>
        <v>0</v>
      </c>
      <c r="DQ230" s="178">
        <f t="shared" si="192"/>
        <v>0</v>
      </c>
      <c r="DR230" s="179">
        <f t="shared" si="193"/>
        <v>0</v>
      </c>
      <c r="DS230" s="178">
        <f t="shared" si="193"/>
        <v>879</v>
      </c>
      <c r="DT230" s="177">
        <f t="shared" si="173"/>
        <v>0</v>
      </c>
      <c r="DU230" s="178">
        <f t="shared" si="173"/>
        <v>17737843.770873785</v>
      </c>
      <c r="DV230" s="179">
        <f t="shared" si="173"/>
        <v>0</v>
      </c>
      <c r="DW230" s="178">
        <f t="shared" si="172"/>
        <v>15743443.20168067</v>
      </c>
      <c r="DX230" s="179">
        <f t="shared" si="172"/>
        <v>0</v>
      </c>
      <c r="DY230" s="178">
        <f t="shared" si="172"/>
        <v>15278371.199999999</v>
      </c>
      <c r="DZ230" s="179">
        <f t="shared" si="172"/>
        <v>0</v>
      </c>
      <c r="EA230" s="178">
        <f t="shared" si="172"/>
        <v>1022027.3999999999</v>
      </c>
      <c r="EB230" s="179">
        <f t="shared" si="172"/>
        <v>0</v>
      </c>
      <c r="EC230" s="178">
        <f t="shared" si="172"/>
        <v>8461980.9000000004</v>
      </c>
      <c r="ED230" s="179">
        <f t="shared" si="172"/>
        <v>0</v>
      </c>
      <c r="EE230" s="178">
        <f t="shared" si="172"/>
        <v>0</v>
      </c>
      <c r="EF230" s="179">
        <f t="shared" si="172"/>
        <v>0</v>
      </c>
      <c r="EG230" s="178">
        <f t="shared" si="172"/>
        <v>58243666.472554445</v>
      </c>
    </row>
    <row r="231" spans="1:137" ht="15">
      <c r="A231" s="66" t="s">
        <v>338</v>
      </c>
      <c r="B231" s="65" t="s">
        <v>343</v>
      </c>
      <c r="C231" s="290"/>
      <c r="D231" s="64">
        <v>162007</v>
      </c>
      <c r="E231" s="64">
        <v>4</v>
      </c>
      <c r="F231" s="63">
        <v>0</v>
      </c>
      <c r="G231" s="185"/>
      <c r="H231" s="191">
        <v>40</v>
      </c>
      <c r="I231" s="185"/>
      <c r="J231" s="63">
        <v>0</v>
      </c>
      <c r="K231" s="185"/>
      <c r="L231" s="63">
        <v>0</v>
      </c>
      <c r="M231" s="185"/>
      <c r="N231" s="63">
        <v>0</v>
      </c>
      <c r="O231" s="63">
        <v>0</v>
      </c>
      <c r="P231" s="185"/>
      <c r="Q231" s="191">
        <v>59</v>
      </c>
      <c r="R231" s="185"/>
      <c r="S231" s="63">
        <v>0</v>
      </c>
      <c r="T231" s="185"/>
      <c r="U231" s="63">
        <v>0</v>
      </c>
      <c r="V231" s="185"/>
      <c r="W231" s="63">
        <v>0</v>
      </c>
      <c r="X231" s="63">
        <v>0</v>
      </c>
      <c r="Y231" s="185"/>
      <c r="Z231" s="191">
        <v>80</v>
      </c>
      <c r="AA231" s="185"/>
      <c r="AB231" s="63">
        <v>0</v>
      </c>
      <c r="AC231" s="185"/>
      <c r="AD231" s="63">
        <v>0</v>
      </c>
      <c r="AE231" s="185"/>
      <c r="AF231" s="63">
        <v>0</v>
      </c>
      <c r="AG231" s="63">
        <v>0</v>
      </c>
      <c r="AH231" s="185"/>
      <c r="AI231" s="191">
        <v>9</v>
      </c>
      <c r="AJ231" s="185"/>
      <c r="AK231" s="63">
        <v>0</v>
      </c>
      <c r="AL231" s="185"/>
      <c r="AM231" s="63">
        <v>0</v>
      </c>
      <c r="AN231" s="185"/>
      <c r="AO231" s="191">
        <v>1</v>
      </c>
      <c r="AP231" s="63">
        <v>0</v>
      </c>
      <c r="AQ231" s="185"/>
      <c r="AR231" s="191">
        <v>33</v>
      </c>
      <c r="AS231" s="185"/>
      <c r="AT231" s="63">
        <v>0</v>
      </c>
      <c r="AU231" s="185"/>
      <c r="AV231" s="63">
        <v>0</v>
      </c>
      <c r="AW231" s="185"/>
      <c r="AX231" s="63">
        <v>0</v>
      </c>
      <c r="AY231" s="63"/>
      <c r="AZ231" s="185"/>
      <c r="BA231" s="63"/>
      <c r="BB231" s="185"/>
      <c r="BC231" s="63"/>
      <c r="BD231" s="185"/>
      <c r="BE231" s="63"/>
      <c r="BF231" s="185"/>
      <c r="BG231" s="62"/>
      <c r="BH231" s="188"/>
      <c r="BI231" s="191">
        <v>3917876</v>
      </c>
      <c r="BJ231" s="185"/>
      <c r="BK231" s="191">
        <v>4787149</v>
      </c>
      <c r="BL231" s="185"/>
      <c r="BM231" s="191">
        <v>5697692</v>
      </c>
      <c r="BN231" s="185"/>
      <c r="BO231" s="191">
        <v>640616</v>
      </c>
      <c r="BP231" s="185"/>
      <c r="BQ231" s="191">
        <v>1993600</v>
      </c>
      <c r="BR231" s="185"/>
      <c r="BS231" s="61"/>
      <c r="BT231" s="177">
        <f t="shared" si="180"/>
        <v>0</v>
      </c>
      <c r="BU231" s="178">
        <f t="shared" si="180"/>
        <v>360</v>
      </c>
      <c r="BV231" s="179">
        <f t="shared" si="181"/>
        <v>0</v>
      </c>
      <c r="BW231" s="178">
        <f t="shared" si="181"/>
        <v>531</v>
      </c>
      <c r="BX231" s="179">
        <f t="shared" si="182"/>
        <v>0</v>
      </c>
      <c r="BY231" s="178">
        <f t="shared" si="182"/>
        <v>720</v>
      </c>
      <c r="BZ231" s="179">
        <f t="shared" si="183"/>
        <v>0</v>
      </c>
      <c r="CA231" s="178">
        <f t="shared" si="183"/>
        <v>93</v>
      </c>
      <c r="CB231" s="179">
        <f t="shared" si="184"/>
        <v>0</v>
      </c>
      <c r="CC231" s="178">
        <f t="shared" si="184"/>
        <v>297</v>
      </c>
      <c r="CD231" s="179">
        <f t="shared" si="185"/>
        <v>0</v>
      </c>
      <c r="CE231" s="178">
        <f t="shared" si="185"/>
        <v>0</v>
      </c>
      <c r="CF231" s="177">
        <f t="shared" si="179"/>
        <v>0</v>
      </c>
      <c r="CG231" s="178">
        <f t="shared" si="176"/>
        <v>10882.988888888889</v>
      </c>
      <c r="CH231" s="179">
        <f t="shared" si="179"/>
        <v>0</v>
      </c>
      <c r="CI231" s="178">
        <f t="shared" si="177"/>
        <v>9015.3465160075339</v>
      </c>
      <c r="CJ231" s="179">
        <f t="shared" si="178"/>
        <v>0</v>
      </c>
      <c r="CK231" s="178">
        <f t="shared" si="178"/>
        <v>7913.4611111111108</v>
      </c>
      <c r="CL231" s="179">
        <f t="shared" si="178"/>
        <v>0</v>
      </c>
      <c r="CM231" s="178">
        <f t="shared" si="178"/>
        <v>6888.3440860215051</v>
      </c>
      <c r="CN231" s="179">
        <f t="shared" si="178"/>
        <v>0</v>
      </c>
      <c r="CO231" s="178">
        <f t="shared" si="178"/>
        <v>6712.4579124579122</v>
      </c>
      <c r="CP231" s="179">
        <f t="shared" si="178"/>
        <v>0</v>
      </c>
      <c r="CQ231" s="178">
        <f t="shared" si="178"/>
        <v>0</v>
      </c>
      <c r="CR231" s="177">
        <f t="shared" si="175"/>
        <v>0</v>
      </c>
      <c r="CS231" s="178">
        <f t="shared" si="175"/>
        <v>97946.9</v>
      </c>
      <c r="CT231" s="179">
        <f t="shared" si="175"/>
        <v>0</v>
      </c>
      <c r="CU231" s="178">
        <f t="shared" si="174"/>
        <v>81138.118644067799</v>
      </c>
      <c r="CV231" s="179">
        <f t="shared" si="174"/>
        <v>0</v>
      </c>
      <c r="CW231" s="178">
        <f t="shared" si="174"/>
        <v>71221.149999999994</v>
      </c>
      <c r="CX231" s="179">
        <f t="shared" si="174"/>
        <v>0</v>
      </c>
      <c r="CY231" s="178">
        <f t="shared" si="174"/>
        <v>61995.096774193546</v>
      </c>
      <c r="CZ231" s="179">
        <f t="shared" si="174"/>
        <v>0</v>
      </c>
      <c r="DA231" s="178">
        <f t="shared" si="174"/>
        <v>60412.121212121208</v>
      </c>
      <c r="DB231" s="179">
        <f t="shared" si="174"/>
        <v>0</v>
      </c>
      <c r="DC231" s="178">
        <f t="shared" si="174"/>
        <v>0</v>
      </c>
      <c r="DD231" s="179">
        <f t="shared" si="186"/>
        <v>0</v>
      </c>
      <c r="DE231" s="178">
        <f t="shared" si="186"/>
        <v>76649.855710549265</v>
      </c>
      <c r="DF231" s="177">
        <f t="shared" si="187"/>
        <v>0</v>
      </c>
      <c r="DG231" s="178">
        <f t="shared" si="187"/>
        <v>40</v>
      </c>
      <c r="DH231" s="179">
        <f t="shared" si="188"/>
        <v>0</v>
      </c>
      <c r="DI231" s="178">
        <f t="shared" si="188"/>
        <v>59</v>
      </c>
      <c r="DJ231" s="179">
        <f t="shared" si="189"/>
        <v>0</v>
      </c>
      <c r="DK231" s="178">
        <f t="shared" si="189"/>
        <v>80</v>
      </c>
      <c r="DL231" s="179">
        <f t="shared" si="190"/>
        <v>0</v>
      </c>
      <c r="DM231" s="178">
        <f t="shared" si="190"/>
        <v>10</v>
      </c>
      <c r="DN231" s="179">
        <f t="shared" si="191"/>
        <v>0</v>
      </c>
      <c r="DO231" s="178">
        <f t="shared" si="191"/>
        <v>33</v>
      </c>
      <c r="DP231" s="179">
        <f t="shared" si="192"/>
        <v>0</v>
      </c>
      <c r="DQ231" s="178">
        <f t="shared" si="192"/>
        <v>0</v>
      </c>
      <c r="DR231" s="179">
        <f t="shared" si="193"/>
        <v>0</v>
      </c>
      <c r="DS231" s="178">
        <f t="shared" si="193"/>
        <v>222</v>
      </c>
      <c r="DT231" s="177">
        <f t="shared" si="173"/>
        <v>0</v>
      </c>
      <c r="DU231" s="178">
        <f t="shared" si="173"/>
        <v>3917876</v>
      </c>
      <c r="DV231" s="179">
        <f t="shared" si="173"/>
        <v>0</v>
      </c>
      <c r="DW231" s="178">
        <f t="shared" si="172"/>
        <v>4787149</v>
      </c>
      <c r="DX231" s="179">
        <f t="shared" si="172"/>
        <v>0</v>
      </c>
      <c r="DY231" s="178">
        <f t="shared" si="172"/>
        <v>5697692</v>
      </c>
      <c r="DZ231" s="179">
        <f t="shared" si="172"/>
        <v>0</v>
      </c>
      <c r="EA231" s="178">
        <f t="shared" si="172"/>
        <v>619950.96774193551</v>
      </c>
      <c r="EB231" s="179">
        <f t="shared" si="172"/>
        <v>0</v>
      </c>
      <c r="EC231" s="178">
        <f t="shared" si="172"/>
        <v>1993599.9999999998</v>
      </c>
      <c r="ED231" s="179">
        <f t="shared" si="172"/>
        <v>0</v>
      </c>
      <c r="EE231" s="178">
        <f t="shared" si="172"/>
        <v>0</v>
      </c>
      <c r="EF231" s="179">
        <f t="shared" si="172"/>
        <v>0</v>
      </c>
      <c r="EG231" s="178">
        <f t="shared" si="172"/>
        <v>17016267.967741936</v>
      </c>
    </row>
    <row r="232" spans="1:137" ht="15">
      <c r="A232" s="66" t="s">
        <v>338</v>
      </c>
      <c r="B232" s="65" t="s">
        <v>344</v>
      </c>
      <c r="C232" s="290"/>
      <c r="D232" s="64">
        <v>162584</v>
      </c>
      <c r="E232" s="64">
        <v>4</v>
      </c>
      <c r="F232" s="63">
        <v>0</v>
      </c>
      <c r="G232" s="185"/>
      <c r="H232" s="63">
        <v>0</v>
      </c>
      <c r="I232" s="185"/>
      <c r="J232" s="191">
        <v>72</v>
      </c>
      <c r="K232" s="185"/>
      <c r="L232" s="63">
        <v>0</v>
      </c>
      <c r="M232" s="185"/>
      <c r="N232" s="63">
        <v>0</v>
      </c>
      <c r="O232" s="63">
        <v>0</v>
      </c>
      <c r="P232" s="185"/>
      <c r="Q232" s="63">
        <v>0</v>
      </c>
      <c r="R232" s="185"/>
      <c r="S232" s="191">
        <v>65</v>
      </c>
      <c r="T232" s="185"/>
      <c r="U232" s="63">
        <v>0</v>
      </c>
      <c r="V232" s="185"/>
      <c r="W232" s="63">
        <v>0</v>
      </c>
      <c r="X232" s="63">
        <v>0</v>
      </c>
      <c r="Y232" s="185"/>
      <c r="Z232" s="63">
        <v>0</v>
      </c>
      <c r="AA232" s="185"/>
      <c r="AB232" s="191">
        <v>73</v>
      </c>
      <c r="AC232" s="185"/>
      <c r="AD232" s="63">
        <v>0</v>
      </c>
      <c r="AE232" s="185"/>
      <c r="AF232" s="63">
        <v>0</v>
      </c>
      <c r="AG232" s="63">
        <v>0</v>
      </c>
      <c r="AH232" s="185"/>
      <c r="AI232" s="63">
        <v>0</v>
      </c>
      <c r="AJ232" s="185"/>
      <c r="AK232" s="191">
        <v>9</v>
      </c>
      <c r="AL232" s="185"/>
      <c r="AM232" s="63">
        <v>0</v>
      </c>
      <c r="AN232" s="185"/>
      <c r="AO232" s="63">
        <v>0</v>
      </c>
      <c r="AP232" s="63">
        <v>0</v>
      </c>
      <c r="AQ232" s="185"/>
      <c r="AR232" s="63">
        <v>0</v>
      </c>
      <c r="AS232" s="185"/>
      <c r="AT232" s="191">
        <v>7</v>
      </c>
      <c r="AU232" s="185"/>
      <c r="AV232" s="63">
        <v>0</v>
      </c>
      <c r="AW232" s="185"/>
      <c r="AX232" s="191">
        <v>33</v>
      </c>
      <c r="AY232" s="63"/>
      <c r="AZ232" s="185"/>
      <c r="BA232" s="63"/>
      <c r="BB232" s="185"/>
      <c r="BC232" s="63"/>
      <c r="BD232" s="185"/>
      <c r="BE232" s="63"/>
      <c r="BF232" s="185"/>
      <c r="BG232" s="62"/>
      <c r="BH232" s="188"/>
      <c r="BI232" s="191">
        <v>6653331</v>
      </c>
      <c r="BJ232" s="185"/>
      <c r="BK232" s="191">
        <v>4836515</v>
      </c>
      <c r="BL232" s="185"/>
      <c r="BM232" s="191">
        <v>4950486</v>
      </c>
      <c r="BN232" s="185"/>
      <c r="BO232" s="191">
        <v>560025</v>
      </c>
      <c r="BP232" s="185"/>
      <c r="BQ232" s="191">
        <v>1823907</v>
      </c>
      <c r="BR232" s="185"/>
      <c r="BS232" s="61"/>
      <c r="BT232" s="177">
        <f t="shared" si="180"/>
        <v>0</v>
      </c>
      <c r="BU232" s="178">
        <f t="shared" si="180"/>
        <v>720</v>
      </c>
      <c r="BV232" s="179">
        <f t="shared" si="181"/>
        <v>0</v>
      </c>
      <c r="BW232" s="178">
        <f t="shared" si="181"/>
        <v>650</v>
      </c>
      <c r="BX232" s="179">
        <f t="shared" si="182"/>
        <v>0</v>
      </c>
      <c r="BY232" s="178">
        <f t="shared" si="182"/>
        <v>730</v>
      </c>
      <c r="BZ232" s="179">
        <f t="shared" si="183"/>
        <v>0</v>
      </c>
      <c r="CA232" s="178">
        <f t="shared" si="183"/>
        <v>90</v>
      </c>
      <c r="CB232" s="179">
        <f t="shared" si="184"/>
        <v>0</v>
      </c>
      <c r="CC232" s="178">
        <f t="shared" si="184"/>
        <v>466</v>
      </c>
      <c r="CD232" s="179">
        <f t="shared" si="185"/>
        <v>0</v>
      </c>
      <c r="CE232" s="178">
        <f t="shared" si="185"/>
        <v>0</v>
      </c>
      <c r="CF232" s="177">
        <f t="shared" si="179"/>
        <v>0</v>
      </c>
      <c r="CG232" s="178">
        <f t="shared" si="176"/>
        <v>9240.7374999999993</v>
      </c>
      <c r="CH232" s="179">
        <f t="shared" si="179"/>
        <v>0</v>
      </c>
      <c r="CI232" s="178">
        <f t="shared" si="177"/>
        <v>7440.792307692308</v>
      </c>
      <c r="CJ232" s="179">
        <f t="shared" si="178"/>
        <v>0</v>
      </c>
      <c r="CK232" s="178">
        <f t="shared" si="178"/>
        <v>6781.4876712328769</v>
      </c>
      <c r="CL232" s="179">
        <f t="shared" si="178"/>
        <v>0</v>
      </c>
      <c r="CM232" s="178">
        <f t="shared" si="178"/>
        <v>6222.5</v>
      </c>
      <c r="CN232" s="179">
        <f t="shared" si="178"/>
        <v>0</v>
      </c>
      <c r="CO232" s="178">
        <f t="shared" si="178"/>
        <v>3913.9635193133049</v>
      </c>
      <c r="CP232" s="179">
        <f t="shared" si="178"/>
        <v>0</v>
      </c>
      <c r="CQ232" s="178">
        <f t="shared" si="178"/>
        <v>0</v>
      </c>
      <c r="CR232" s="177">
        <f t="shared" si="175"/>
        <v>0</v>
      </c>
      <c r="CS232" s="178">
        <f t="shared" si="175"/>
        <v>83166.637499999997</v>
      </c>
      <c r="CT232" s="179">
        <f t="shared" si="175"/>
        <v>0</v>
      </c>
      <c r="CU232" s="178">
        <f t="shared" si="174"/>
        <v>66967.130769230775</v>
      </c>
      <c r="CV232" s="179">
        <f t="shared" si="174"/>
        <v>0</v>
      </c>
      <c r="CW232" s="178">
        <f t="shared" si="174"/>
        <v>61033.389041095892</v>
      </c>
      <c r="CX232" s="179">
        <f t="shared" si="174"/>
        <v>0</v>
      </c>
      <c r="CY232" s="178">
        <f t="shared" si="174"/>
        <v>56002.5</v>
      </c>
      <c r="CZ232" s="179">
        <f t="shared" si="174"/>
        <v>0</v>
      </c>
      <c r="DA232" s="178">
        <f t="shared" si="174"/>
        <v>35225.671673819743</v>
      </c>
      <c r="DB232" s="179">
        <f t="shared" si="174"/>
        <v>0</v>
      </c>
      <c r="DC232" s="178">
        <f t="shared" si="174"/>
        <v>0</v>
      </c>
      <c r="DD232" s="179">
        <f t="shared" si="186"/>
        <v>0</v>
      </c>
      <c r="DE232" s="178">
        <f t="shared" si="186"/>
        <v>64514.857787462504</v>
      </c>
      <c r="DF232" s="177">
        <f t="shared" si="187"/>
        <v>0</v>
      </c>
      <c r="DG232" s="178">
        <f t="shared" si="187"/>
        <v>72</v>
      </c>
      <c r="DH232" s="179">
        <f t="shared" si="188"/>
        <v>0</v>
      </c>
      <c r="DI232" s="178">
        <f t="shared" si="188"/>
        <v>65</v>
      </c>
      <c r="DJ232" s="179">
        <f t="shared" si="189"/>
        <v>0</v>
      </c>
      <c r="DK232" s="178">
        <f t="shared" si="189"/>
        <v>73</v>
      </c>
      <c r="DL232" s="179">
        <f t="shared" si="190"/>
        <v>0</v>
      </c>
      <c r="DM232" s="178">
        <f t="shared" si="190"/>
        <v>9</v>
      </c>
      <c r="DN232" s="179">
        <f t="shared" si="191"/>
        <v>0</v>
      </c>
      <c r="DO232" s="178">
        <f t="shared" si="191"/>
        <v>40</v>
      </c>
      <c r="DP232" s="179">
        <f t="shared" si="192"/>
        <v>0</v>
      </c>
      <c r="DQ232" s="178">
        <f t="shared" si="192"/>
        <v>0</v>
      </c>
      <c r="DR232" s="179">
        <f t="shared" si="193"/>
        <v>0</v>
      </c>
      <c r="DS232" s="178">
        <f t="shared" si="193"/>
        <v>259</v>
      </c>
      <c r="DT232" s="177">
        <f t="shared" si="173"/>
        <v>0</v>
      </c>
      <c r="DU232" s="178">
        <f t="shared" si="173"/>
        <v>5987997.8999999994</v>
      </c>
      <c r="DV232" s="179">
        <f t="shared" si="173"/>
        <v>0</v>
      </c>
      <c r="DW232" s="178">
        <f t="shared" si="173"/>
        <v>4352863.5</v>
      </c>
      <c r="DX232" s="179">
        <f t="shared" si="173"/>
        <v>0</v>
      </c>
      <c r="DY232" s="178">
        <f t="shared" si="173"/>
        <v>4455437.4000000004</v>
      </c>
      <c r="DZ232" s="179">
        <f t="shared" si="173"/>
        <v>0</v>
      </c>
      <c r="EA232" s="178">
        <f t="shared" si="173"/>
        <v>504022.5</v>
      </c>
      <c r="EB232" s="179">
        <f t="shared" si="173"/>
        <v>0</v>
      </c>
      <c r="EC232" s="178">
        <f t="shared" si="173"/>
        <v>1409026.8669527897</v>
      </c>
      <c r="ED232" s="179">
        <f t="shared" si="173"/>
        <v>0</v>
      </c>
      <c r="EE232" s="178">
        <f t="shared" si="173"/>
        <v>0</v>
      </c>
      <c r="EF232" s="179">
        <f t="shared" si="173"/>
        <v>0</v>
      </c>
      <c r="EG232" s="178">
        <f t="shared" si="173"/>
        <v>16709348.166952789</v>
      </c>
    </row>
    <row r="233" spans="1:137" ht="15">
      <c r="A233" s="66" t="s">
        <v>338</v>
      </c>
      <c r="B233" s="65" t="s">
        <v>345</v>
      </c>
      <c r="C233" s="290"/>
      <c r="D233" s="64">
        <v>163851</v>
      </c>
      <c r="E233" s="64">
        <v>4</v>
      </c>
      <c r="F233" s="63">
        <v>0</v>
      </c>
      <c r="G233" s="185"/>
      <c r="H233" s="63">
        <v>0</v>
      </c>
      <c r="I233" s="185"/>
      <c r="J233" s="191">
        <v>95</v>
      </c>
      <c r="K233" s="185"/>
      <c r="L233" s="63">
        <v>0</v>
      </c>
      <c r="M233" s="185"/>
      <c r="N233" s="191">
        <v>3</v>
      </c>
      <c r="O233" s="63">
        <v>0</v>
      </c>
      <c r="P233" s="185"/>
      <c r="Q233" s="63">
        <v>0</v>
      </c>
      <c r="R233" s="185"/>
      <c r="S233" s="191">
        <v>118</v>
      </c>
      <c r="T233" s="185"/>
      <c r="U233" s="63">
        <v>0</v>
      </c>
      <c r="V233" s="185"/>
      <c r="W233" s="191">
        <v>6</v>
      </c>
      <c r="X233" s="63">
        <v>0</v>
      </c>
      <c r="Y233" s="185"/>
      <c r="Z233" s="63">
        <v>0</v>
      </c>
      <c r="AA233" s="185"/>
      <c r="AB233" s="191">
        <v>93</v>
      </c>
      <c r="AC233" s="185"/>
      <c r="AD233" s="63">
        <v>0</v>
      </c>
      <c r="AE233" s="185"/>
      <c r="AF233" s="191">
        <v>1</v>
      </c>
      <c r="AG233" s="63">
        <v>0</v>
      </c>
      <c r="AH233" s="185"/>
      <c r="AI233" s="63">
        <v>0</v>
      </c>
      <c r="AJ233" s="185"/>
      <c r="AK233" s="191">
        <v>8</v>
      </c>
      <c r="AL233" s="185"/>
      <c r="AM233" s="63">
        <v>0</v>
      </c>
      <c r="AN233" s="185"/>
      <c r="AO233" s="63">
        <v>0</v>
      </c>
      <c r="AP233" s="63">
        <v>77</v>
      </c>
      <c r="AQ233" s="185"/>
      <c r="AR233" s="63">
        <v>0</v>
      </c>
      <c r="AS233" s="185"/>
      <c r="AT233" s="191">
        <v>1</v>
      </c>
      <c r="AU233" s="185"/>
      <c r="AV233" s="63">
        <v>0</v>
      </c>
      <c r="AW233" s="185"/>
      <c r="AX233" s="191">
        <v>8</v>
      </c>
      <c r="AY233" s="63"/>
      <c r="AZ233" s="185"/>
      <c r="BA233" s="63"/>
      <c r="BB233" s="185"/>
      <c r="BC233" s="63"/>
      <c r="BD233" s="185"/>
      <c r="BE233" s="63"/>
      <c r="BF233" s="185"/>
      <c r="BG233" s="62"/>
      <c r="BH233" s="188"/>
      <c r="BI233" s="191">
        <v>9355797</v>
      </c>
      <c r="BJ233" s="185"/>
      <c r="BK233" s="191">
        <v>9901815</v>
      </c>
      <c r="BL233" s="185"/>
      <c r="BM233" s="191">
        <v>6679215</v>
      </c>
      <c r="BN233" s="185"/>
      <c r="BO233" s="191">
        <v>552706</v>
      </c>
      <c r="BP233" s="185"/>
      <c r="BQ233" s="191">
        <v>543557</v>
      </c>
      <c r="BR233" s="185"/>
      <c r="BS233" s="61"/>
      <c r="BT233" s="177">
        <f t="shared" si="180"/>
        <v>0</v>
      </c>
      <c r="BU233" s="178">
        <f t="shared" si="180"/>
        <v>986</v>
      </c>
      <c r="BV233" s="179">
        <f t="shared" si="181"/>
        <v>0</v>
      </c>
      <c r="BW233" s="178">
        <f t="shared" si="181"/>
        <v>1252</v>
      </c>
      <c r="BX233" s="179">
        <f t="shared" si="182"/>
        <v>0</v>
      </c>
      <c r="BY233" s="178">
        <f t="shared" si="182"/>
        <v>942</v>
      </c>
      <c r="BZ233" s="179">
        <f t="shared" si="183"/>
        <v>0</v>
      </c>
      <c r="CA233" s="178">
        <f t="shared" si="183"/>
        <v>80</v>
      </c>
      <c r="CB233" s="179">
        <f t="shared" si="184"/>
        <v>0</v>
      </c>
      <c r="CC233" s="178">
        <f t="shared" si="184"/>
        <v>106</v>
      </c>
      <c r="CD233" s="179">
        <f t="shared" si="185"/>
        <v>0</v>
      </c>
      <c r="CE233" s="178">
        <f t="shared" si="185"/>
        <v>0</v>
      </c>
      <c r="CF233" s="177">
        <f t="shared" si="179"/>
        <v>0</v>
      </c>
      <c r="CG233" s="178">
        <f t="shared" si="176"/>
        <v>9488.6379310344819</v>
      </c>
      <c r="CH233" s="179">
        <f t="shared" si="179"/>
        <v>0</v>
      </c>
      <c r="CI233" s="178">
        <f t="shared" si="177"/>
        <v>7908.7979233226833</v>
      </c>
      <c r="CJ233" s="179">
        <f t="shared" si="178"/>
        <v>0</v>
      </c>
      <c r="CK233" s="178">
        <f t="shared" si="178"/>
        <v>7090.4617834394903</v>
      </c>
      <c r="CL233" s="179">
        <f t="shared" si="178"/>
        <v>0</v>
      </c>
      <c r="CM233" s="178">
        <f t="shared" si="178"/>
        <v>6908.8249999999998</v>
      </c>
      <c r="CN233" s="179">
        <f t="shared" si="178"/>
        <v>0</v>
      </c>
      <c r="CO233" s="178">
        <f t="shared" si="178"/>
        <v>5127.8962264150941</v>
      </c>
      <c r="CP233" s="179">
        <f t="shared" si="178"/>
        <v>0</v>
      </c>
      <c r="CQ233" s="178">
        <f t="shared" si="178"/>
        <v>0</v>
      </c>
      <c r="CR233" s="177">
        <f t="shared" si="175"/>
        <v>0</v>
      </c>
      <c r="CS233" s="178">
        <f t="shared" si="175"/>
        <v>85397.741379310333</v>
      </c>
      <c r="CT233" s="179">
        <f t="shared" si="175"/>
        <v>0</v>
      </c>
      <c r="CU233" s="178">
        <f t="shared" si="174"/>
        <v>71179.181309904146</v>
      </c>
      <c r="CV233" s="179">
        <f t="shared" si="174"/>
        <v>0</v>
      </c>
      <c r="CW233" s="178">
        <f t="shared" si="174"/>
        <v>63814.156050955411</v>
      </c>
      <c r="CX233" s="179">
        <f t="shared" si="174"/>
        <v>0</v>
      </c>
      <c r="CY233" s="178">
        <f t="shared" si="174"/>
        <v>62179.424999999996</v>
      </c>
      <c r="CZ233" s="179">
        <f t="shared" si="174"/>
        <v>0</v>
      </c>
      <c r="DA233" s="178">
        <f t="shared" si="174"/>
        <v>46151.066037735844</v>
      </c>
      <c r="DB233" s="179">
        <f t="shared" si="174"/>
        <v>0</v>
      </c>
      <c r="DC233" s="178">
        <f t="shared" si="174"/>
        <v>0</v>
      </c>
      <c r="DD233" s="179">
        <f t="shared" si="186"/>
        <v>0</v>
      </c>
      <c r="DE233" s="178">
        <f t="shared" si="186"/>
        <v>72391.960362552418</v>
      </c>
      <c r="DF233" s="177">
        <f t="shared" si="187"/>
        <v>0</v>
      </c>
      <c r="DG233" s="178">
        <f t="shared" si="187"/>
        <v>98</v>
      </c>
      <c r="DH233" s="179">
        <f t="shared" si="188"/>
        <v>0</v>
      </c>
      <c r="DI233" s="178">
        <f t="shared" si="188"/>
        <v>124</v>
      </c>
      <c r="DJ233" s="179">
        <f t="shared" si="189"/>
        <v>0</v>
      </c>
      <c r="DK233" s="178">
        <f t="shared" si="189"/>
        <v>94</v>
      </c>
      <c r="DL233" s="179">
        <f t="shared" si="190"/>
        <v>0</v>
      </c>
      <c r="DM233" s="178">
        <f t="shared" si="190"/>
        <v>8</v>
      </c>
      <c r="DN233" s="179">
        <f t="shared" si="191"/>
        <v>0</v>
      </c>
      <c r="DO233" s="178">
        <f t="shared" si="191"/>
        <v>9</v>
      </c>
      <c r="DP233" s="179">
        <f t="shared" si="192"/>
        <v>0</v>
      </c>
      <c r="DQ233" s="178">
        <f t="shared" si="192"/>
        <v>0</v>
      </c>
      <c r="DR233" s="179">
        <f t="shared" si="193"/>
        <v>0</v>
      </c>
      <c r="DS233" s="178">
        <f t="shared" si="193"/>
        <v>333</v>
      </c>
      <c r="DT233" s="177">
        <f t="shared" ref="DT233:EF251" si="194">+DF233*CR233</f>
        <v>0</v>
      </c>
      <c r="DU233" s="178">
        <f t="shared" si="194"/>
        <v>8368978.6551724123</v>
      </c>
      <c r="DV233" s="179">
        <f t="shared" si="194"/>
        <v>0</v>
      </c>
      <c r="DW233" s="178">
        <f t="shared" si="194"/>
        <v>8826218.4824281149</v>
      </c>
      <c r="DX233" s="179">
        <f t="shared" si="194"/>
        <v>0</v>
      </c>
      <c r="DY233" s="178">
        <f t="shared" si="194"/>
        <v>5998530.6687898086</v>
      </c>
      <c r="DZ233" s="179">
        <f t="shared" si="194"/>
        <v>0</v>
      </c>
      <c r="EA233" s="178">
        <f t="shared" si="194"/>
        <v>497435.39999999997</v>
      </c>
      <c r="EB233" s="179">
        <f t="shared" si="194"/>
        <v>0</v>
      </c>
      <c r="EC233" s="178">
        <f t="shared" si="194"/>
        <v>415359.59433962259</v>
      </c>
      <c r="ED233" s="179">
        <f t="shared" si="194"/>
        <v>0</v>
      </c>
      <c r="EE233" s="178">
        <f t="shared" si="194"/>
        <v>0</v>
      </c>
      <c r="EF233" s="179">
        <f t="shared" si="194"/>
        <v>0</v>
      </c>
      <c r="EG233" s="178">
        <f t="shared" ref="EG233:EG354" si="195">+DS233*DE233</f>
        <v>24106522.800729956</v>
      </c>
    </row>
    <row r="234" spans="1:137" ht="15">
      <c r="A234" s="66" t="s">
        <v>338</v>
      </c>
      <c r="B234" s="65" t="s">
        <v>346</v>
      </c>
      <c r="C234" s="299" t="s">
        <v>885</v>
      </c>
      <c r="D234" s="64">
        <v>161873</v>
      </c>
      <c r="E234" s="300">
        <v>3</v>
      </c>
      <c r="F234" s="63">
        <v>0</v>
      </c>
      <c r="G234" s="185"/>
      <c r="H234" s="63">
        <v>0</v>
      </c>
      <c r="I234" s="185"/>
      <c r="J234" s="191">
        <v>48</v>
      </c>
      <c r="K234" s="185"/>
      <c r="L234" s="63">
        <v>0</v>
      </c>
      <c r="M234" s="185"/>
      <c r="N234" s="191">
        <v>2</v>
      </c>
      <c r="O234" s="63">
        <v>0</v>
      </c>
      <c r="P234" s="185"/>
      <c r="Q234" s="63">
        <v>0</v>
      </c>
      <c r="R234" s="185"/>
      <c r="S234" s="191">
        <v>62</v>
      </c>
      <c r="T234" s="185"/>
      <c r="U234" s="63">
        <v>0</v>
      </c>
      <c r="V234" s="185"/>
      <c r="W234" s="191">
        <v>1</v>
      </c>
      <c r="X234" s="63">
        <v>0</v>
      </c>
      <c r="Y234" s="185"/>
      <c r="Z234" s="63">
        <v>0</v>
      </c>
      <c r="AA234" s="185"/>
      <c r="AB234" s="191">
        <v>47</v>
      </c>
      <c r="AC234" s="185"/>
      <c r="AD234" s="63">
        <v>0</v>
      </c>
      <c r="AE234" s="185"/>
      <c r="AF234" s="63">
        <v>0</v>
      </c>
      <c r="AG234" s="63">
        <v>0</v>
      </c>
      <c r="AH234" s="185"/>
      <c r="AI234" s="63">
        <v>0</v>
      </c>
      <c r="AJ234" s="185"/>
      <c r="AK234" s="63">
        <v>0</v>
      </c>
      <c r="AL234" s="185"/>
      <c r="AM234" s="63">
        <v>0</v>
      </c>
      <c r="AN234" s="185"/>
      <c r="AO234" s="63">
        <v>0</v>
      </c>
      <c r="AP234" s="63">
        <v>0</v>
      </c>
      <c r="AQ234" s="185"/>
      <c r="AR234" s="63">
        <v>0</v>
      </c>
      <c r="AS234" s="185"/>
      <c r="AT234" s="191">
        <v>28</v>
      </c>
      <c r="AU234" s="185"/>
      <c r="AV234" s="63">
        <v>0</v>
      </c>
      <c r="AW234" s="185"/>
      <c r="AX234" s="191">
        <v>7</v>
      </c>
      <c r="AY234" s="63"/>
      <c r="AZ234" s="185"/>
      <c r="BA234" s="63"/>
      <c r="BB234" s="185"/>
      <c r="BC234" s="63"/>
      <c r="BD234" s="185"/>
      <c r="BE234" s="63"/>
      <c r="BF234" s="185"/>
      <c r="BG234" s="62"/>
      <c r="BH234" s="188"/>
      <c r="BI234" s="191">
        <v>7674870</v>
      </c>
      <c r="BJ234" s="185"/>
      <c r="BK234" s="191">
        <v>6850256</v>
      </c>
      <c r="BL234" s="185"/>
      <c r="BM234" s="191">
        <v>3919037</v>
      </c>
      <c r="BN234" s="185"/>
      <c r="BO234" s="63">
        <v>0</v>
      </c>
      <c r="BP234" s="185"/>
      <c r="BQ234" s="191">
        <v>2514785</v>
      </c>
      <c r="BR234" s="185"/>
      <c r="BS234" s="61"/>
      <c r="BT234" s="177">
        <f t="shared" si="180"/>
        <v>0</v>
      </c>
      <c r="BU234" s="178">
        <f t="shared" si="180"/>
        <v>504</v>
      </c>
      <c r="BV234" s="179">
        <f t="shared" si="181"/>
        <v>0</v>
      </c>
      <c r="BW234" s="178">
        <f t="shared" si="181"/>
        <v>632</v>
      </c>
      <c r="BX234" s="179">
        <f t="shared" si="182"/>
        <v>0</v>
      </c>
      <c r="BY234" s="178">
        <f t="shared" si="182"/>
        <v>470</v>
      </c>
      <c r="BZ234" s="179">
        <f t="shared" si="183"/>
        <v>0</v>
      </c>
      <c r="CA234" s="178">
        <f t="shared" si="183"/>
        <v>0</v>
      </c>
      <c r="CB234" s="179">
        <f t="shared" si="184"/>
        <v>0</v>
      </c>
      <c r="CC234" s="178">
        <f t="shared" si="184"/>
        <v>364</v>
      </c>
      <c r="CD234" s="179">
        <f t="shared" si="185"/>
        <v>0</v>
      </c>
      <c r="CE234" s="178">
        <f t="shared" si="185"/>
        <v>0</v>
      </c>
      <c r="CF234" s="177">
        <f t="shared" si="179"/>
        <v>0</v>
      </c>
      <c r="CG234" s="178">
        <f t="shared" si="176"/>
        <v>15227.916666666666</v>
      </c>
      <c r="CH234" s="179">
        <f t="shared" si="179"/>
        <v>0</v>
      </c>
      <c r="CI234" s="178">
        <f t="shared" si="177"/>
        <v>10839.012658227848</v>
      </c>
      <c r="CJ234" s="179">
        <f t="shared" si="178"/>
        <v>0</v>
      </c>
      <c r="CK234" s="178">
        <f t="shared" si="178"/>
        <v>8338.3765957446813</v>
      </c>
      <c r="CL234" s="179">
        <f t="shared" si="178"/>
        <v>0</v>
      </c>
      <c r="CM234" s="178">
        <f t="shared" si="178"/>
        <v>0</v>
      </c>
      <c r="CN234" s="179">
        <f t="shared" si="178"/>
        <v>0</v>
      </c>
      <c r="CO234" s="178">
        <f t="shared" si="178"/>
        <v>6908.75</v>
      </c>
      <c r="CP234" s="179">
        <f t="shared" si="178"/>
        <v>0</v>
      </c>
      <c r="CQ234" s="178">
        <f t="shared" si="178"/>
        <v>0</v>
      </c>
      <c r="CR234" s="177">
        <f t="shared" si="175"/>
        <v>0</v>
      </c>
      <c r="CS234" s="178">
        <f t="shared" si="175"/>
        <v>137051.25</v>
      </c>
      <c r="CT234" s="179">
        <f t="shared" si="175"/>
        <v>0</v>
      </c>
      <c r="CU234" s="178">
        <f t="shared" si="174"/>
        <v>97551.113924050631</v>
      </c>
      <c r="CV234" s="179">
        <f t="shared" si="174"/>
        <v>0</v>
      </c>
      <c r="CW234" s="178">
        <f t="shared" si="174"/>
        <v>75045.389361702139</v>
      </c>
      <c r="CX234" s="179">
        <f t="shared" si="174"/>
        <v>0</v>
      </c>
      <c r="CY234" s="178">
        <f t="shared" si="174"/>
        <v>0</v>
      </c>
      <c r="CZ234" s="179">
        <f t="shared" si="174"/>
        <v>0</v>
      </c>
      <c r="DA234" s="178">
        <f t="shared" si="174"/>
        <v>62178.75</v>
      </c>
      <c r="DB234" s="179">
        <f t="shared" si="174"/>
        <v>0</v>
      </c>
      <c r="DC234" s="178">
        <f t="shared" si="174"/>
        <v>0</v>
      </c>
      <c r="DD234" s="179">
        <f t="shared" si="186"/>
        <v>0</v>
      </c>
      <c r="DE234" s="178">
        <f t="shared" si="186"/>
        <v>95906.011421616349</v>
      </c>
      <c r="DF234" s="177">
        <f t="shared" si="187"/>
        <v>0</v>
      </c>
      <c r="DG234" s="178">
        <f t="shared" si="187"/>
        <v>50</v>
      </c>
      <c r="DH234" s="179">
        <f t="shared" si="188"/>
        <v>0</v>
      </c>
      <c r="DI234" s="178">
        <f t="shared" si="188"/>
        <v>63</v>
      </c>
      <c r="DJ234" s="179">
        <f t="shared" si="189"/>
        <v>0</v>
      </c>
      <c r="DK234" s="178">
        <f t="shared" si="189"/>
        <v>47</v>
      </c>
      <c r="DL234" s="179">
        <f t="shared" si="190"/>
        <v>0</v>
      </c>
      <c r="DM234" s="178">
        <f t="shared" si="190"/>
        <v>0</v>
      </c>
      <c r="DN234" s="179">
        <f t="shared" si="191"/>
        <v>0</v>
      </c>
      <c r="DO234" s="178">
        <f t="shared" si="191"/>
        <v>35</v>
      </c>
      <c r="DP234" s="179">
        <f t="shared" si="192"/>
        <v>0</v>
      </c>
      <c r="DQ234" s="178">
        <f t="shared" si="192"/>
        <v>0</v>
      </c>
      <c r="DR234" s="179">
        <f t="shared" si="193"/>
        <v>0</v>
      </c>
      <c r="DS234" s="178">
        <f t="shared" si="193"/>
        <v>195</v>
      </c>
      <c r="DT234" s="177">
        <f t="shared" si="194"/>
        <v>0</v>
      </c>
      <c r="DU234" s="178">
        <f t="shared" si="194"/>
        <v>6852562.5</v>
      </c>
      <c r="DV234" s="179">
        <f t="shared" si="194"/>
        <v>0</v>
      </c>
      <c r="DW234" s="178">
        <f t="shared" si="194"/>
        <v>6145720.1772151897</v>
      </c>
      <c r="DX234" s="179">
        <f t="shared" si="194"/>
        <v>0</v>
      </c>
      <c r="DY234" s="178">
        <f t="shared" si="194"/>
        <v>3527133.3000000007</v>
      </c>
      <c r="DZ234" s="179">
        <f t="shared" si="194"/>
        <v>0</v>
      </c>
      <c r="EA234" s="178">
        <f t="shared" si="194"/>
        <v>0</v>
      </c>
      <c r="EB234" s="179">
        <f t="shared" si="194"/>
        <v>0</v>
      </c>
      <c r="EC234" s="178">
        <f t="shared" si="194"/>
        <v>2176256.25</v>
      </c>
      <c r="ED234" s="179">
        <f t="shared" si="194"/>
        <v>0</v>
      </c>
      <c r="EE234" s="178">
        <f t="shared" si="194"/>
        <v>0</v>
      </c>
      <c r="EF234" s="179">
        <f t="shared" si="194"/>
        <v>0</v>
      </c>
      <c r="EG234" s="178">
        <f t="shared" si="195"/>
        <v>18701672.227215189</v>
      </c>
    </row>
    <row r="235" spans="1:137" ht="15">
      <c r="A235" s="66" t="s">
        <v>338</v>
      </c>
      <c r="B235" s="65" t="s">
        <v>347</v>
      </c>
      <c r="C235" s="290"/>
      <c r="D235" s="64">
        <v>163338</v>
      </c>
      <c r="E235" s="64">
        <v>4</v>
      </c>
      <c r="F235" s="63">
        <v>0</v>
      </c>
      <c r="G235" s="185"/>
      <c r="H235" s="191">
        <v>19</v>
      </c>
      <c r="I235" s="185"/>
      <c r="J235" s="63">
        <v>0</v>
      </c>
      <c r="K235" s="185"/>
      <c r="L235" s="63">
        <v>0</v>
      </c>
      <c r="M235" s="185"/>
      <c r="N235" s="191">
        <v>17</v>
      </c>
      <c r="O235" s="63">
        <v>0</v>
      </c>
      <c r="P235" s="185"/>
      <c r="Q235" s="191">
        <v>49</v>
      </c>
      <c r="R235" s="185"/>
      <c r="S235" s="63">
        <v>0</v>
      </c>
      <c r="T235" s="185"/>
      <c r="U235" s="63">
        <v>0</v>
      </c>
      <c r="V235" s="185"/>
      <c r="W235" s="191">
        <v>22</v>
      </c>
      <c r="X235" s="63">
        <v>0</v>
      </c>
      <c r="Y235" s="185"/>
      <c r="Z235" s="191">
        <v>45</v>
      </c>
      <c r="AA235" s="185"/>
      <c r="AB235" s="63">
        <v>0</v>
      </c>
      <c r="AC235" s="185"/>
      <c r="AD235" s="63">
        <v>0</v>
      </c>
      <c r="AE235" s="185"/>
      <c r="AF235" s="191">
        <v>20</v>
      </c>
      <c r="AG235" s="63">
        <v>0</v>
      </c>
      <c r="AH235" s="185"/>
      <c r="AI235" s="191">
        <v>1</v>
      </c>
      <c r="AJ235" s="185"/>
      <c r="AK235" s="63">
        <v>0</v>
      </c>
      <c r="AL235" s="185"/>
      <c r="AM235" s="63">
        <v>0</v>
      </c>
      <c r="AN235" s="185"/>
      <c r="AO235" s="191">
        <v>1</v>
      </c>
      <c r="AP235" s="63">
        <v>0</v>
      </c>
      <c r="AQ235" s="185"/>
      <c r="AR235" s="191">
        <v>37</v>
      </c>
      <c r="AS235" s="185"/>
      <c r="AT235" s="63">
        <v>0</v>
      </c>
      <c r="AU235" s="185"/>
      <c r="AV235" s="63">
        <v>0</v>
      </c>
      <c r="AW235" s="185"/>
      <c r="AX235" s="191">
        <v>8</v>
      </c>
      <c r="AY235" s="63"/>
      <c r="AZ235" s="185"/>
      <c r="BA235" s="63"/>
      <c r="BB235" s="185"/>
      <c r="BC235" s="63"/>
      <c r="BD235" s="185"/>
      <c r="BE235" s="63"/>
      <c r="BF235" s="185"/>
      <c r="BG235" s="62"/>
      <c r="BH235" s="188"/>
      <c r="BI235" s="191">
        <v>3689136</v>
      </c>
      <c r="BJ235" s="185"/>
      <c r="BK235" s="191">
        <v>6134246</v>
      </c>
      <c r="BL235" s="185"/>
      <c r="BM235" s="191">
        <v>4925899</v>
      </c>
      <c r="BN235" s="185"/>
      <c r="BO235" s="191">
        <v>148569</v>
      </c>
      <c r="BP235" s="185"/>
      <c r="BQ235" s="191">
        <v>2585774</v>
      </c>
      <c r="BR235" s="185"/>
      <c r="BS235" s="61"/>
      <c r="BT235" s="177">
        <f t="shared" si="180"/>
        <v>0</v>
      </c>
      <c r="BU235" s="178">
        <f t="shared" si="180"/>
        <v>375</v>
      </c>
      <c r="BV235" s="179">
        <f t="shared" si="181"/>
        <v>0</v>
      </c>
      <c r="BW235" s="178">
        <f t="shared" si="181"/>
        <v>705</v>
      </c>
      <c r="BX235" s="179">
        <f t="shared" si="182"/>
        <v>0</v>
      </c>
      <c r="BY235" s="178">
        <f t="shared" si="182"/>
        <v>645</v>
      </c>
      <c r="BZ235" s="179">
        <f t="shared" si="183"/>
        <v>0</v>
      </c>
      <c r="CA235" s="178">
        <f t="shared" si="183"/>
        <v>21</v>
      </c>
      <c r="CB235" s="179">
        <f t="shared" si="184"/>
        <v>0</v>
      </c>
      <c r="CC235" s="178">
        <f t="shared" si="184"/>
        <v>429</v>
      </c>
      <c r="CD235" s="179">
        <f t="shared" si="185"/>
        <v>0</v>
      </c>
      <c r="CE235" s="178">
        <f t="shared" si="185"/>
        <v>0</v>
      </c>
      <c r="CF235" s="177">
        <f t="shared" si="179"/>
        <v>0</v>
      </c>
      <c r="CG235" s="178">
        <f t="shared" si="176"/>
        <v>9837.6959999999999</v>
      </c>
      <c r="CH235" s="179">
        <f t="shared" si="179"/>
        <v>0</v>
      </c>
      <c r="CI235" s="178">
        <f t="shared" si="177"/>
        <v>8701.0581560283681</v>
      </c>
      <c r="CJ235" s="179">
        <f t="shared" si="178"/>
        <v>0</v>
      </c>
      <c r="CK235" s="178">
        <f t="shared" si="178"/>
        <v>7637.0527131782947</v>
      </c>
      <c r="CL235" s="179">
        <f t="shared" si="178"/>
        <v>0</v>
      </c>
      <c r="CM235" s="178">
        <f t="shared" si="178"/>
        <v>7074.7142857142853</v>
      </c>
      <c r="CN235" s="179">
        <f t="shared" si="178"/>
        <v>0</v>
      </c>
      <c r="CO235" s="178">
        <f t="shared" si="178"/>
        <v>6027.4452214452213</v>
      </c>
      <c r="CP235" s="179">
        <f t="shared" si="178"/>
        <v>0</v>
      </c>
      <c r="CQ235" s="178">
        <f t="shared" si="178"/>
        <v>0</v>
      </c>
      <c r="CR235" s="177">
        <f t="shared" si="175"/>
        <v>0</v>
      </c>
      <c r="CS235" s="178">
        <f t="shared" si="175"/>
        <v>88539.263999999996</v>
      </c>
      <c r="CT235" s="179">
        <f t="shared" si="175"/>
        <v>0</v>
      </c>
      <c r="CU235" s="178">
        <f t="shared" si="174"/>
        <v>78309.523404255306</v>
      </c>
      <c r="CV235" s="179">
        <f t="shared" si="174"/>
        <v>0</v>
      </c>
      <c r="CW235" s="178">
        <f t="shared" si="174"/>
        <v>68733.474418604659</v>
      </c>
      <c r="CX235" s="179">
        <f t="shared" si="174"/>
        <v>0</v>
      </c>
      <c r="CY235" s="178">
        <f t="shared" si="174"/>
        <v>63672.428571428565</v>
      </c>
      <c r="CZ235" s="179">
        <f t="shared" si="174"/>
        <v>0</v>
      </c>
      <c r="DA235" s="178">
        <f t="shared" si="174"/>
        <v>54247.006993006988</v>
      </c>
      <c r="DB235" s="179">
        <f t="shared" si="174"/>
        <v>0</v>
      </c>
      <c r="DC235" s="178">
        <f t="shared" si="174"/>
        <v>0</v>
      </c>
      <c r="DD235" s="179">
        <f t="shared" si="186"/>
        <v>0</v>
      </c>
      <c r="DE235" s="178">
        <f t="shared" si="186"/>
        <v>72070.893491961644</v>
      </c>
      <c r="DF235" s="177">
        <f t="shared" si="187"/>
        <v>0</v>
      </c>
      <c r="DG235" s="178">
        <f t="shared" si="187"/>
        <v>36</v>
      </c>
      <c r="DH235" s="179">
        <f t="shared" si="188"/>
        <v>0</v>
      </c>
      <c r="DI235" s="178">
        <f t="shared" si="188"/>
        <v>71</v>
      </c>
      <c r="DJ235" s="179">
        <f t="shared" si="189"/>
        <v>0</v>
      </c>
      <c r="DK235" s="178">
        <f t="shared" si="189"/>
        <v>65</v>
      </c>
      <c r="DL235" s="179">
        <f t="shared" si="190"/>
        <v>0</v>
      </c>
      <c r="DM235" s="178">
        <f t="shared" si="190"/>
        <v>2</v>
      </c>
      <c r="DN235" s="179">
        <f t="shared" si="191"/>
        <v>0</v>
      </c>
      <c r="DO235" s="178">
        <f t="shared" si="191"/>
        <v>45</v>
      </c>
      <c r="DP235" s="179">
        <f t="shared" si="192"/>
        <v>0</v>
      </c>
      <c r="DQ235" s="178">
        <f t="shared" si="192"/>
        <v>0</v>
      </c>
      <c r="DR235" s="179">
        <f t="shared" si="193"/>
        <v>0</v>
      </c>
      <c r="DS235" s="178">
        <f t="shared" si="193"/>
        <v>219</v>
      </c>
      <c r="DT235" s="177">
        <f t="shared" si="194"/>
        <v>0</v>
      </c>
      <c r="DU235" s="178">
        <f t="shared" si="194"/>
        <v>3187413.5039999997</v>
      </c>
      <c r="DV235" s="179">
        <f t="shared" si="194"/>
        <v>0</v>
      </c>
      <c r="DW235" s="178">
        <f t="shared" si="194"/>
        <v>5559976.1617021263</v>
      </c>
      <c r="DX235" s="179">
        <f t="shared" si="194"/>
        <v>0</v>
      </c>
      <c r="DY235" s="178">
        <f t="shared" si="194"/>
        <v>4467675.8372093029</v>
      </c>
      <c r="DZ235" s="179">
        <f t="shared" si="194"/>
        <v>0</v>
      </c>
      <c r="EA235" s="178">
        <f t="shared" si="194"/>
        <v>127344.85714285713</v>
      </c>
      <c r="EB235" s="179">
        <f t="shared" si="194"/>
        <v>0</v>
      </c>
      <c r="EC235" s="178">
        <f t="shared" si="194"/>
        <v>2441115.3146853144</v>
      </c>
      <c r="ED235" s="179">
        <f t="shared" si="194"/>
        <v>0</v>
      </c>
      <c r="EE235" s="178">
        <f t="shared" si="194"/>
        <v>0</v>
      </c>
      <c r="EF235" s="179">
        <f t="shared" si="194"/>
        <v>0</v>
      </c>
      <c r="EG235" s="178">
        <f t="shared" si="195"/>
        <v>15783525.674739599</v>
      </c>
    </row>
    <row r="236" spans="1:137" ht="15">
      <c r="A236" s="66" t="s">
        <v>338</v>
      </c>
      <c r="B236" s="65" t="s">
        <v>348</v>
      </c>
      <c r="C236" s="290"/>
      <c r="D236" s="64">
        <v>162283</v>
      </c>
      <c r="E236" s="64">
        <v>5</v>
      </c>
      <c r="F236" s="63">
        <v>0</v>
      </c>
      <c r="G236" s="185"/>
      <c r="H236" s="63">
        <v>0</v>
      </c>
      <c r="I236" s="185"/>
      <c r="J236" s="191">
        <v>22</v>
      </c>
      <c r="K236" s="185"/>
      <c r="L236" s="63">
        <v>0</v>
      </c>
      <c r="M236" s="185"/>
      <c r="N236" s="191">
        <v>2</v>
      </c>
      <c r="O236" s="63">
        <v>0</v>
      </c>
      <c r="P236" s="185"/>
      <c r="Q236" s="63">
        <v>0</v>
      </c>
      <c r="R236" s="185"/>
      <c r="S236" s="191">
        <v>37</v>
      </c>
      <c r="T236" s="185"/>
      <c r="U236" s="63">
        <v>0</v>
      </c>
      <c r="V236" s="185"/>
      <c r="W236" s="191">
        <v>3</v>
      </c>
      <c r="X236" s="63">
        <v>0</v>
      </c>
      <c r="Y236" s="185"/>
      <c r="Z236" s="63">
        <v>0</v>
      </c>
      <c r="AA236" s="185"/>
      <c r="AB236" s="191">
        <v>53</v>
      </c>
      <c r="AC236" s="185"/>
      <c r="AD236" s="63">
        <v>0</v>
      </c>
      <c r="AE236" s="185"/>
      <c r="AF236" s="191">
        <v>5</v>
      </c>
      <c r="AG236" s="63">
        <v>0</v>
      </c>
      <c r="AH236" s="185"/>
      <c r="AI236" s="63">
        <v>0</v>
      </c>
      <c r="AJ236" s="185"/>
      <c r="AK236" s="191">
        <v>10</v>
      </c>
      <c r="AL236" s="185"/>
      <c r="AM236" s="63">
        <v>0</v>
      </c>
      <c r="AN236" s="185"/>
      <c r="AO236" s="63">
        <v>0</v>
      </c>
      <c r="AP236" s="63">
        <v>0</v>
      </c>
      <c r="AQ236" s="185"/>
      <c r="AR236" s="63">
        <v>0</v>
      </c>
      <c r="AS236" s="185"/>
      <c r="AT236" s="63">
        <v>0</v>
      </c>
      <c r="AU236" s="185"/>
      <c r="AV236" s="63">
        <v>0</v>
      </c>
      <c r="AW236" s="185"/>
      <c r="AX236" s="63">
        <v>0</v>
      </c>
      <c r="AY236" s="63"/>
      <c r="AZ236" s="185"/>
      <c r="BA236" s="63"/>
      <c r="BB236" s="185"/>
      <c r="BC236" s="63"/>
      <c r="BD236" s="185"/>
      <c r="BE236" s="63"/>
      <c r="BF236" s="185"/>
      <c r="BG236" s="62"/>
      <c r="BH236" s="188"/>
      <c r="BI236" s="191">
        <v>2238211</v>
      </c>
      <c r="BJ236" s="185"/>
      <c r="BK236" s="191">
        <v>3012539</v>
      </c>
      <c r="BL236" s="185"/>
      <c r="BM236" s="191">
        <v>4407737</v>
      </c>
      <c r="BN236" s="185"/>
      <c r="BO236" s="191">
        <v>520699</v>
      </c>
      <c r="BP236" s="185"/>
      <c r="BQ236" s="63">
        <v>0</v>
      </c>
      <c r="BR236" s="185"/>
      <c r="BS236" s="61"/>
      <c r="BT236" s="177">
        <f t="shared" si="180"/>
        <v>0</v>
      </c>
      <c r="BU236" s="178">
        <f t="shared" si="180"/>
        <v>244</v>
      </c>
      <c r="BV236" s="179">
        <f t="shared" si="181"/>
        <v>0</v>
      </c>
      <c r="BW236" s="178">
        <f t="shared" si="181"/>
        <v>406</v>
      </c>
      <c r="BX236" s="179">
        <f t="shared" si="182"/>
        <v>0</v>
      </c>
      <c r="BY236" s="178">
        <f t="shared" si="182"/>
        <v>590</v>
      </c>
      <c r="BZ236" s="179">
        <f t="shared" si="183"/>
        <v>0</v>
      </c>
      <c r="CA236" s="178">
        <f t="shared" si="183"/>
        <v>100</v>
      </c>
      <c r="CB236" s="179">
        <f t="shared" si="184"/>
        <v>0</v>
      </c>
      <c r="CC236" s="178">
        <f t="shared" si="184"/>
        <v>0</v>
      </c>
      <c r="CD236" s="179">
        <f t="shared" si="185"/>
        <v>0</v>
      </c>
      <c r="CE236" s="178">
        <f t="shared" si="185"/>
        <v>0</v>
      </c>
      <c r="CF236" s="177">
        <f t="shared" si="179"/>
        <v>0</v>
      </c>
      <c r="CG236" s="178">
        <f t="shared" si="176"/>
        <v>9172.9959016393441</v>
      </c>
      <c r="CH236" s="179">
        <f t="shared" si="179"/>
        <v>0</v>
      </c>
      <c r="CI236" s="178">
        <f t="shared" si="177"/>
        <v>7420.0467980295571</v>
      </c>
      <c r="CJ236" s="179">
        <f t="shared" si="178"/>
        <v>0</v>
      </c>
      <c r="CK236" s="178">
        <f t="shared" si="178"/>
        <v>7470.7406779661014</v>
      </c>
      <c r="CL236" s="179">
        <f t="shared" si="178"/>
        <v>0</v>
      </c>
      <c r="CM236" s="178">
        <f t="shared" si="178"/>
        <v>5206.99</v>
      </c>
      <c r="CN236" s="179">
        <f t="shared" si="178"/>
        <v>0</v>
      </c>
      <c r="CO236" s="178">
        <f t="shared" si="178"/>
        <v>0</v>
      </c>
      <c r="CP236" s="179">
        <f t="shared" si="178"/>
        <v>0</v>
      </c>
      <c r="CQ236" s="178">
        <f t="shared" si="178"/>
        <v>0</v>
      </c>
      <c r="CR236" s="177">
        <f t="shared" si="175"/>
        <v>0</v>
      </c>
      <c r="CS236" s="178">
        <f t="shared" si="175"/>
        <v>82556.963114754093</v>
      </c>
      <c r="CT236" s="179">
        <f t="shared" si="175"/>
        <v>0</v>
      </c>
      <c r="CU236" s="178">
        <f t="shared" si="174"/>
        <v>66780.421182266015</v>
      </c>
      <c r="CV236" s="179">
        <f t="shared" si="174"/>
        <v>0</v>
      </c>
      <c r="CW236" s="178">
        <f t="shared" si="174"/>
        <v>67236.666101694907</v>
      </c>
      <c r="CX236" s="179">
        <f t="shared" si="174"/>
        <v>0</v>
      </c>
      <c r="CY236" s="178">
        <f t="shared" si="174"/>
        <v>46862.909999999996</v>
      </c>
      <c r="CZ236" s="179">
        <f t="shared" si="174"/>
        <v>0</v>
      </c>
      <c r="DA236" s="178">
        <f t="shared" si="174"/>
        <v>0</v>
      </c>
      <c r="DB236" s="179">
        <f t="shared" si="174"/>
        <v>0</v>
      </c>
      <c r="DC236" s="178">
        <f t="shared" si="174"/>
        <v>0</v>
      </c>
      <c r="DD236" s="179">
        <f t="shared" si="186"/>
        <v>0</v>
      </c>
      <c r="DE236" s="178">
        <f t="shared" si="186"/>
        <v>68340.452241992767</v>
      </c>
      <c r="DF236" s="177">
        <f t="shared" si="187"/>
        <v>0</v>
      </c>
      <c r="DG236" s="178">
        <f t="shared" si="187"/>
        <v>24</v>
      </c>
      <c r="DH236" s="179">
        <f t="shared" si="188"/>
        <v>0</v>
      </c>
      <c r="DI236" s="178">
        <f t="shared" si="188"/>
        <v>40</v>
      </c>
      <c r="DJ236" s="179">
        <f t="shared" si="189"/>
        <v>0</v>
      </c>
      <c r="DK236" s="178">
        <f t="shared" si="189"/>
        <v>58</v>
      </c>
      <c r="DL236" s="179">
        <f t="shared" si="190"/>
        <v>0</v>
      </c>
      <c r="DM236" s="178">
        <f t="shared" si="190"/>
        <v>10</v>
      </c>
      <c r="DN236" s="179">
        <f t="shared" si="191"/>
        <v>0</v>
      </c>
      <c r="DO236" s="178">
        <f t="shared" si="191"/>
        <v>0</v>
      </c>
      <c r="DP236" s="179">
        <f t="shared" si="192"/>
        <v>0</v>
      </c>
      <c r="DQ236" s="178">
        <f t="shared" si="192"/>
        <v>0</v>
      </c>
      <c r="DR236" s="179">
        <f t="shared" si="193"/>
        <v>0</v>
      </c>
      <c r="DS236" s="178">
        <f t="shared" si="193"/>
        <v>132</v>
      </c>
      <c r="DT236" s="177">
        <f t="shared" si="194"/>
        <v>0</v>
      </c>
      <c r="DU236" s="178">
        <f t="shared" si="194"/>
        <v>1981367.1147540982</v>
      </c>
      <c r="DV236" s="179">
        <f t="shared" si="194"/>
        <v>0</v>
      </c>
      <c r="DW236" s="178">
        <f t="shared" si="194"/>
        <v>2671216.8472906407</v>
      </c>
      <c r="DX236" s="179">
        <f t="shared" si="194"/>
        <v>0</v>
      </c>
      <c r="DY236" s="178">
        <f t="shared" si="194"/>
        <v>3899726.6338983048</v>
      </c>
      <c r="DZ236" s="179">
        <f t="shared" si="194"/>
        <v>0</v>
      </c>
      <c r="EA236" s="178">
        <f t="shared" si="194"/>
        <v>468629.1</v>
      </c>
      <c r="EB236" s="179">
        <f t="shared" si="194"/>
        <v>0</v>
      </c>
      <c r="EC236" s="178">
        <f t="shared" si="194"/>
        <v>0</v>
      </c>
      <c r="ED236" s="179">
        <f t="shared" si="194"/>
        <v>0</v>
      </c>
      <c r="EE236" s="178">
        <f t="shared" si="194"/>
        <v>0</v>
      </c>
      <c r="EF236" s="179">
        <f t="shared" si="194"/>
        <v>0</v>
      </c>
      <c r="EG236" s="178">
        <f t="shared" si="195"/>
        <v>9020939.6959430445</v>
      </c>
    </row>
    <row r="237" spans="1:137" ht="15">
      <c r="A237" s="66" t="s">
        <v>338</v>
      </c>
      <c r="B237" s="65" t="s">
        <v>349</v>
      </c>
      <c r="C237" s="290"/>
      <c r="D237" s="64">
        <v>163912</v>
      </c>
      <c r="E237" s="64">
        <v>6</v>
      </c>
      <c r="F237" s="63">
        <v>0</v>
      </c>
      <c r="G237" s="185"/>
      <c r="H237" s="63">
        <v>0</v>
      </c>
      <c r="I237" s="185"/>
      <c r="J237" s="191">
        <v>46</v>
      </c>
      <c r="K237" s="185"/>
      <c r="L237" s="191">
        <v>3</v>
      </c>
      <c r="M237" s="185"/>
      <c r="N237" s="191">
        <v>1</v>
      </c>
      <c r="O237" s="63">
        <v>0</v>
      </c>
      <c r="P237" s="185"/>
      <c r="Q237" s="63">
        <v>0</v>
      </c>
      <c r="R237" s="185"/>
      <c r="S237" s="191">
        <v>45</v>
      </c>
      <c r="T237" s="185"/>
      <c r="U237" s="191">
        <v>1</v>
      </c>
      <c r="V237" s="185"/>
      <c r="W237" s="63">
        <v>0</v>
      </c>
      <c r="X237" s="63">
        <v>0</v>
      </c>
      <c r="Y237" s="185"/>
      <c r="Z237" s="63">
        <v>0</v>
      </c>
      <c r="AA237" s="185"/>
      <c r="AB237" s="191">
        <v>45</v>
      </c>
      <c r="AC237" s="185"/>
      <c r="AD237" s="191">
        <v>1</v>
      </c>
      <c r="AE237" s="185"/>
      <c r="AF237" s="63">
        <v>0</v>
      </c>
      <c r="AG237" s="63">
        <v>0</v>
      </c>
      <c r="AH237" s="185"/>
      <c r="AI237" s="63">
        <v>0</v>
      </c>
      <c r="AJ237" s="185"/>
      <c r="AK237" s="63">
        <v>0</v>
      </c>
      <c r="AL237" s="185"/>
      <c r="AM237" s="63">
        <v>0</v>
      </c>
      <c r="AN237" s="185"/>
      <c r="AO237" s="63">
        <v>0</v>
      </c>
      <c r="AP237" s="63">
        <v>0</v>
      </c>
      <c r="AQ237" s="185"/>
      <c r="AR237" s="63">
        <v>0</v>
      </c>
      <c r="AS237" s="185"/>
      <c r="AT237" s="191">
        <v>1</v>
      </c>
      <c r="AU237" s="185"/>
      <c r="AV237" s="63">
        <v>0</v>
      </c>
      <c r="AW237" s="185"/>
      <c r="AX237" s="63">
        <v>0</v>
      </c>
      <c r="AY237" s="63"/>
      <c r="AZ237" s="185"/>
      <c r="BA237" s="63"/>
      <c r="BB237" s="185"/>
      <c r="BC237" s="63"/>
      <c r="BD237" s="185"/>
      <c r="BE237" s="63"/>
      <c r="BF237" s="185"/>
      <c r="BG237" s="62"/>
      <c r="BH237" s="188"/>
      <c r="BI237" s="191">
        <v>4597783</v>
      </c>
      <c r="BJ237" s="185"/>
      <c r="BK237" s="191">
        <v>3289631</v>
      </c>
      <c r="BL237" s="185"/>
      <c r="BM237" s="191">
        <v>2607782</v>
      </c>
      <c r="BN237" s="185"/>
      <c r="BO237" s="63">
        <v>0</v>
      </c>
      <c r="BP237" s="185"/>
      <c r="BQ237" s="191">
        <v>28560</v>
      </c>
      <c r="BR237" s="185"/>
      <c r="BS237" s="61"/>
      <c r="BT237" s="177">
        <f t="shared" si="180"/>
        <v>0</v>
      </c>
      <c r="BU237" s="178">
        <f t="shared" si="180"/>
        <v>505</v>
      </c>
      <c r="BV237" s="179">
        <f t="shared" si="181"/>
        <v>0</v>
      </c>
      <c r="BW237" s="178">
        <f t="shared" si="181"/>
        <v>461</v>
      </c>
      <c r="BX237" s="179">
        <f t="shared" si="182"/>
        <v>0</v>
      </c>
      <c r="BY237" s="178">
        <f t="shared" si="182"/>
        <v>461</v>
      </c>
      <c r="BZ237" s="179">
        <f t="shared" si="183"/>
        <v>0</v>
      </c>
      <c r="CA237" s="178">
        <f t="shared" si="183"/>
        <v>0</v>
      </c>
      <c r="CB237" s="179">
        <f t="shared" si="184"/>
        <v>0</v>
      </c>
      <c r="CC237" s="178">
        <f t="shared" si="184"/>
        <v>10</v>
      </c>
      <c r="CD237" s="179">
        <f t="shared" si="185"/>
        <v>0</v>
      </c>
      <c r="CE237" s="178">
        <f t="shared" si="185"/>
        <v>0</v>
      </c>
      <c r="CF237" s="177">
        <f t="shared" si="179"/>
        <v>0</v>
      </c>
      <c r="CG237" s="178">
        <f t="shared" si="176"/>
        <v>9104.5207920792072</v>
      </c>
      <c r="CH237" s="179">
        <f t="shared" si="179"/>
        <v>0</v>
      </c>
      <c r="CI237" s="178">
        <f t="shared" si="177"/>
        <v>7135.8590021691971</v>
      </c>
      <c r="CJ237" s="179">
        <f t="shared" si="178"/>
        <v>0</v>
      </c>
      <c r="CK237" s="178">
        <f t="shared" si="178"/>
        <v>5656.7939262472883</v>
      </c>
      <c r="CL237" s="179">
        <f t="shared" si="178"/>
        <v>0</v>
      </c>
      <c r="CM237" s="178">
        <f t="shared" si="178"/>
        <v>0</v>
      </c>
      <c r="CN237" s="179">
        <f t="shared" si="178"/>
        <v>0</v>
      </c>
      <c r="CO237" s="178">
        <f t="shared" si="178"/>
        <v>2856</v>
      </c>
      <c r="CP237" s="179">
        <f t="shared" si="178"/>
        <v>0</v>
      </c>
      <c r="CQ237" s="178">
        <f t="shared" si="178"/>
        <v>0</v>
      </c>
      <c r="CR237" s="177">
        <f t="shared" si="175"/>
        <v>0</v>
      </c>
      <c r="CS237" s="178">
        <f t="shared" si="175"/>
        <v>81940.68712871286</v>
      </c>
      <c r="CT237" s="179">
        <f t="shared" si="175"/>
        <v>0</v>
      </c>
      <c r="CU237" s="178">
        <f t="shared" si="174"/>
        <v>64222.731019522776</v>
      </c>
      <c r="CV237" s="179">
        <f t="shared" si="174"/>
        <v>0</v>
      </c>
      <c r="CW237" s="178">
        <f t="shared" si="174"/>
        <v>50911.145336225592</v>
      </c>
      <c r="CX237" s="179">
        <f t="shared" si="174"/>
        <v>0</v>
      </c>
      <c r="CY237" s="178">
        <f t="shared" si="174"/>
        <v>0</v>
      </c>
      <c r="CZ237" s="179">
        <f t="shared" si="174"/>
        <v>0</v>
      </c>
      <c r="DA237" s="178">
        <f t="shared" si="174"/>
        <v>25704</v>
      </c>
      <c r="DB237" s="179">
        <f t="shared" si="174"/>
        <v>0</v>
      </c>
      <c r="DC237" s="178">
        <f t="shared" si="174"/>
        <v>0</v>
      </c>
      <c r="DD237" s="179">
        <f t="shared" si="186"/>
        <v>0</v>
      </c>
      <c r="DE237" s="178">
        <f t="shared" si="186"/>
        <v>65866.410271329136</v>
      </c>
      <c r="DF237" s="177">
        <f t="shared" si="187"/>
        <v>0</v>
      </c>
      <c r="DG237" s="178">
        <f t="shared" si="187"/>
        <v>50</v>
      </c>
      <c r="DH237" s="179">
        <f t="shared" si="188"/>
        <v>0</v>
      </c>
      <c r="DI237" s="178">
        <f t="shared" si="188"/>
        <v>46</v>
      </c>
      <c r="DJ237" s="179">
        <f t="shared" si="189"/>
        <v>0</v>
      </c>
      <c r="DK237" s="178">
        <f t="shared" si="189"/>
        <v>46</v>
      </c>
      <c r="DL237" s="179">
        <f t="shared" si="190"/>
        <v>0</v>
      </c>
      <c r="DM237" s="178">
        <f t="shared" si="190"/>
        <v>0</v>
      </c>
      <c r="DN237" s="179">
        <f t="shared" si="191"/>
        <v>0</v>
      </c>
      <c r="DO237" s="178">
        <f t="shared" si="191"/>
        <v>1</v>
      </c>
      <c r="DP237" s="179">
        <f t="shared" si="192"/>
        <v>0</v>
      </c>
      <c r="DQ237" s="178">
        <f t="shared" si="192"/>
        <v>0</v>
      </c>
      <c r="DR237" s="179">
        <f t="shared" si="193"/>
        <v>0</v>
      </c>
      <c r="DS237" s="178">
        <f t="shared" si="193"/>
        <v>143</v>
      </c>
      <c r="DT237" s="177">
        <f t="shared" si="194"/>
        <v>0</v>
      </c>
      <c r="DU237" s="178">
        <f t="shared" si="194"/>
        <v>4097034.356435643</v>
      </c>
      <c r="DV237" s="179">
        <f t="shared" si="194"/>
        <v>0</v>
      </c>
      <c r="DW237" s="178">
        <f t="shared" si="194"/>
        <v>2954245.6268980475</v>
      </c>
      <c r="DX237" s="179">
        <f t="shared" si="194"/>
        <v>0</v>
      </c>
      <c r="DY237" s="178">
        <f t="shared" si="194"/>
        <v>2341912.6854663771</v>
      </c>
      <c r="DZ237" s="179">
        <f t="shared" si="194"/>
        <v>0</v>
      </c>
      <c r="EA237" s="178">
        <f t="shared" si="194"/>
        <v>0</v>
      </c>
      <c r="EB237" s="179">
        <f t="shared" si="194"/>
        <v>0</v>
      </c>
      <c r="EC237" s="178">
        <f t="shared" si="194"/>
        <v>25704</v>
      </c>
      <c r="ED237" s="179">
        <f t="shared" si="194"/>
        <v>0</v>
      </c>
      <c r="EE237" s="178">
        <f t="shared" si="194"/>
        <v>0</v>
      </c>
      <c r="EF237" s="179">
        <f t="shared" si="194"/>
        <v>0</v>
      </c>
      <c r="EG237" s="178">
        <f t="shared" si="195"/>
        <v>9418896.6688000672</v>
      </c>
    </row>
    <row r="238" spans="1:137" ht="15">
      <c r="A238" s="66" t="s">
        <v>338</v>
      </c>
      <c r="B238" s="65" t="s">
        <v>350</v>
      </c>
      <c r="C238" s="290"/>
      <c r="D238" s="64">
        <v>161767</v>
      </c>
      <c r="E238" s="64">
        <v>8</v>
      </c>
      <c r="F238" s="63">
        <v>0</v>
      </c>
      <c r="G238" s="185"/>
      <c r="H238" s="63">
        <v>0</v>
      </c>
      <c r="I238" s="185"/>
      <c r="J238" s="191">
        <v>75</v>
      </c>
      <c r="K238" s="185"/>
      <c r="L238" s="63">
        <v>0</v>
      </c>
      <c r="M238" s="185"/>
      <c r="N238" s="191">
        <v>4</v>
      </c>
      <c r="O238" s="63">
        <v>0</v>
      </c>
      <c r="P238" s="185"/>
      <c r="Q238" s="63">
        <v>0</v>
      </c>
      <c r="R238" s="185"/>
      <c r="S238" s="191">
        <v>78</v>
      </c>
      <c r="T238" s="185"/>
      <c r="U238" s="63">
        <v>0</v>
      </c>
      <c r="V238" s="185"/>
      <c r="W238" s="191">
        <v>3</v>
      </c>
      <c r="X238" s="63">
        <v>0</v>
      </c>
      <c r="Y238" s="185"/>
      <c r="Z238" s="63">
        <v>0</v>
      </c>
      <c r="AA238" s="185"/>
      <c r="AB238" s="191">
        <v>76</v>
      </c>
      <c r="AC238" s="185"/>
      <c r="AD238" s="63">
        <v>0</v>
      </c>
      <c r="AE238" s="185"/>
      <c r="AF238" s="191">
        <v>3</v>
      </c>
      <c r="AG238" s="63">
        <v>0</v>
      </c>
      <c r="AH238" s="185"/>
      <c r="AI238" s="63">
        <v>0</v>
      </c>
      <c r="AJ238" s="185"/>
      <c r="AK238" s="191">
        <v>14</v>
      </c>
      <c r="AL238" s="185"/>
      <c r="AM238" s="63">
        <v>0</v>
      </c>
      <c r="AN238" s="185"/>
      <c r="AO238" s="191">
        <v>1</v>
      </c>
      <c r="AP238" s="63">
        <v>0</v>
      </c>
      <c r="AQ238" s="185"/>
      <c r="AR238" s="63">
        <v>0</v>
      </c>
      <c r="AS238" s="185"/>
      <c r="AT238" s="63">
        <v>0</v>
      </c>
      <c r="AU238" s="185"/>
      <c r="AV238" s="63">
        <v>0</v>
      </c>
      <c r="AW238" s="185"/>
      <c r="AX238" s="191">
        <v>1</v>
      </c>
      <c r="AY238" s="63"/>
      <c r="AZ238" s="185"/>
      <c r="BA238" s="63"/>
      <c r="BB238" s="185"/>
      <c r="BC238" s="63"/>
      <c r="BD238" s="185"/>
      <c r="BE238" s="63"/>
      <c r="BF238" s="185"/>
      <c r="BG238" s="62"/>
      <c r="BH238" s="188"/>
      <c r="BI238" s="191">
        <v>6911873</v>
      </c>
      <c r="BJ238" s="185"/>
      <c r="BK238" s="191">
        <v>6099989</v>
      </c>
      <c r="BL238" s="185"/>
      <c r="BM238" s="191">
        <v>5158833</v>
      </c>
      <c r="BN238" s="185"/>
      <c r="BO238" s="191">
        <v>882590</v>
      </c>
      <c r="BP238" s="185"/>
      <c r="BQ238" s="191">
        <v>77502</v>
      </c>
      <c r="BR238" s="185"/>
      <c r="BS238" s="61"/>
      <c r="BT238" s="177">
        <f t="shared" si="180"/>
        <v>0</v>
      </c>
      <c r="BU238" s="178">
        <f t="shared" si="180"/>
        <v>798</v>
      </c>
      <c r="BV238" s="179">
        <f t="shared" si="181"/>
        <v>0</v>
      </c>
      <c r="BW238" s="178">
        <f t="shared" si="181"/>
        <v>816</v>
      </c>
      <c r="BX238" s="179">
        <f t="shared" si="182"/>
        <v>0</v>
      </c>
      <c r="BY238" s="178">
        <f t="shared" si="182"/>
        <v>796</v>
      </c>
      <c r="BZ238" s="179">
        <f t="shared" si="183"/>
        <v>0</v>
      </c>
      <c r="CA238" s="178">
        <f t="shared" si="183"/>
        <v>152</v>
      </c>
      <c r="CB238" s="179">
        <f t="shared" si="184"/>
        <v>0</v>
      </c>
      <c r="CC238" s="178">
        <f t="shared" si="184"/>
        <v>12</v>
      </c>
      <c r="CD238" s="179">
        <f t="shared" si="185"/>
        <v>0</v>
      </c>
      <c r="CE238" s="178">
        <f t="shared" si="185"/>
        <v>0</v>
      </c>
      <c r="CF238" s="177">
        <f t="shared" si="179"/>
        <v>0</v>
      </c>
      <c r="CG238" s="178">
        <f t="shared" si="176"/>
        <v>8661.4949874686718</v>
      </c>
      <c r="CH238" s="179">
        <f t="shared" si="179"/>
        <v>0</v>
      </c>
      <c r="CI238" s="178">
        <f t="shared" si="177"/>
        <v>7475.4767156862745</v>
      </c>
      <c r="CJ238" s="179">
        <f t="shared" si="178"/>
        <v>0</v>
      </c>
      <c r="CK238" s="178">
        <f t="shared" si="178"/>
        <v>6480.9459798994976</v>
      </c>
      <c r="CL238" s="179">
        <f t="shared" si="178"/>
        <v>0</v>
      </c>
      <c r="CM238" s="178">
        <f t="shared" si="178"/>
        <v>5806.5131578947367</v>
      </c>
      <c r="CN238" s="179">
        <f t="shared" si="178"/>
        <v>0</v>
      </c>
      <c r="CO238" s="178">
        <f t="shared" si="178"/>
        <v>6458.5</v>
      </c>
      <c r="CP238" s="179">
        <f t="shared" si="178"/>
        <v>0</v>
      </c>
      <c r="CQ238" s="178">
        <f t="shared" si="178"/>
        <v>0</v>
      </c>
      <c r="CR238" s="177">
        <f t="shared" si="175"/>
        <v>0</v>
      </c>
      <c r="CS238" s="178">
        <f t="shared" si="175"/>
        <v>77953.454887218046</v>
      </c>
      <c r="CT238" s="179">
        <f t="shared" si="175"/>
        <v>0</v>
      </c>
      <c r="CU238" s="178">
        <f t="shared" si="175"/>
        <v>67279.290441176476</v>
      </c>
      <c r="CV238" s="179">
        <f t="shared" si="175"/>
        <v>0</v>
      </c>
      <c r="CW238" s="178">
        <f t="shared" si="175"/>
        <v>58328.513819095475</v>
      </c>
      <c r="CX238" s="179">
        <f t="shared" si="175"/>
        <v>0</v>
      </c>
      <c r="CY238" s="178">
        <f t="shared" si="175"/>
        <v>52258.618421052626</v>
      </c>
      <c r="CZ238" s="179">
        <f t="shared" si="175"/>
        <v>0</v>
      </c>
      <c r="DA238" s="178">
        <f t="shared" si="175"/>
        <v>58126.5</v>
      </c>
      <c r="DB238" s="179">
        <f t="shared" si="175"/>
        <v>0</v>
      </c>
      <c r="DC238" s="178">
        <f t="shared" si="175"/>
        <v>0</v>
      </c>
      <c r="DD238" s="179">
        <f t="shared" si="186"/>
        <v>0</v>
      </c>
      <c r="DE238" s="178">
        <f t="shared" si="186"/>
        <v>66893.740509215102</v>
      </c>
      <c r="DF238" s="177">
        <f t="shared" si="187"/>
        <v>0</v>
      </c>
      <c r="DG238" s="178">
        <f t="shared" si="187"/>
        <v>79</v>
      </c>
      <c r="DH238" s="179">
        <f t="shared" si="188"/>
        <v>0</v>
      </c>
      <c r="DI238" s="178">
        <f t="shared" si="188"/>
        <v>81</v>
      </c>
      <c r="DJ238" s="179">
        <f t="shared" si="189"/>
        <v>0</v>
      </c>
      <c r="DK238" s="178">
        <f t="shared" si="189"/>
        <v>79</v>
      </c>
      <c r="DL238" s="179">
        <f t="shared" si="190"/>
        <v>0</v>
      </c>
      <c r="DM238" s="178">
        <f t="shared" si="190"/>
        <v>15</v>
      </c>
      <c r="DN238" s="179">
        <f t="shared" si="191"/>
        <v>0</v>
      </c>
      <c r="DO238" s="178">
        <f t="shared" si="191"/>
        <v>1</v>
      </c>
      <c r="DP238" s="179">
        <f t="shared" si="192"/>
        <v>0</v>
      </c>
      <c r="DQ238" s="178">
        <f t="shared" si="192"/>
        <v>0</v>
      </c>
      <c r="DR238" s="179">
        <f t="shared" si="193"/>
        <v>0</v>
      </c>
      <c r="DS238" s="178">
        <f t="shared" si="193"/>
        <v>255</v>
      </c>
      <c r="DT238" s="177">
        <f t="shared" si="194"/>
        <v>0</v>
      </c>
      <c r="DU238" s="178">
        <f t="shared" si="194"/>
        <v>6158322.9360902254</v>
      </c>
      <c r="DV238" s="179">
        <f t="shared" si="194"/>
        <v>0</v>
      </c>
      <c r="DW238" s="178">
        <f t="shared" si="194"/>
        <v>5449622.5257352944</v>
      </c>
      <c r="DX238" s="179">
        <f t="shared" si="194"/>
        <v>0</v>
      </c>
      <c r="DY238" s="178">
        <f t="shared" si="194"/>
        <v>4607952.5917085428</v>
      </c>
      <c r="DZ238" s="179">
        <f t="shared" si="194"/>
        <v>0</v>
      </c>
      <c r="EA238" s="178">
        <f t="shared" si="194"/>
        <v>783879.27631578944</v>
      </c>
      <c r="EB238" s="179">
        <f t="shared" si="194"/>
        <v>0</v>
      </c>
      <c r="EC238" s="178">
        <f t="shared" si="194"/>
        <v>58126.5</v>
      </c>
      <c r="ED238" s="179">
        <f t="shared" si="194"/>
        <v>0</v>
      </c>
      <c r="EE238" s="178">
        <f t="shared" si="194"/>
        <v>0</v>
      </c>
      <c r="EF238" s="179">
        <f t="shared" si="194"/>
        <v>0</v>
      </c>
      <c r="EG238" s="178">
        <f t="shared" si="195"/>
        <v>17057903.82984985</v>
      </c>
    </row>
    <row r="239" spans="1:137" ht="15">
      <c r="A239" s="66" t="s">
        <v>338</v>
      </c>
      <c r="B239" s="65" t="s">
        <v>351</v>
      </c>
      <c r="C239" s="290"/>
      <c r="D239" s="64">
        <v>162122</v>
      </c>
      <c r="E239" s="64">
        <v>8</v>
      </c>
      <c r="F239" s="63">
        <v>0</v>
      </c>
      <c r="G239" s="185"/>
      <c r="H239" s="63">
        <v>0</v>
      </c>
      <c r="I239" s="185"/>
      <c r="J239" s="191">
        <v>66</v>
      </c>
      <c r="K239" s="185"/>
      <c r="L239" s="63">
        <v>0</v>
      </c>
      <c r="M239" s="185"/>
      <c r="N239" s="191">
        <v>15</v>
      </c>
      <c r="O239" s="63">
        <v>0</v>
      </c>
      <c r="P239" s="185"/>
      <c r="Q239" s="63">
        <v>0</v>
      </c>
      <c r="R239" s="185"/>
      <c r="S239" s="191">
        <v>17</v>
      </c>
      <c r="T239" s="185"/>
      <c r="U239" s="63">
        <v>0</v>
      </c>
      <c r="V239" s="185"/>
      <c r="W239" s="191">
        <v>3</v>
      </c>
      <c r="X239" s="63">
        <v>0</v>
      </c>
      <c r="Y239" s="185"/>
      <c r="Z239" s="63">
        <v>0</v>
      </c>
      <c r="AA239" s="185"/>
      <c r="AB239" s="191">
        <v>17</v>
      </c>
      <c r="AC239" s="185"/>
      <c r="AD239" s="63">
        <v>0</v>
      </c>
      <c r="AE239" s="185"/>
      <c r="AF239" s="191">
        <v>1</v>
      </c>
      <c r="AG239" s="63">
        <v>0</v>
      </c>
      <c r="AH239" s="185"/>
      <c r="AI239" s="63">
        <v>0</v>
      </c>
      <c r="AJ239" s="185"/>
      <c r="AK239" s="191">
        <v>1</v>
      </c>
      <c r="AL239" s="185"/>
      <c r="AM239" s="63">
        <v>0</v>
      </c>
      <c r="AN239" s="185"/>
      <c r="AO239" s="63">
        <v>0</v>
      </c>
      <c r="AP239" s="63">
        <v>0</v>
      </c>
      <c r="AQ239" s="185"/>
      <c r="AR239" s="63">
        <v>0</v>
      </c>
      <c r="AS239" s="185"/>
      <c r="AT239" s="63">
        <v>0</v>
      </c>
      <c r="AU239" s="185"/>
      <c r="AV239" s="63">
        <v>0</v>
      </c>
      <c r="AW239" s="185"/>
      <c r="AX239" s="63">
        <v>0</v>
      </c>
      <c r="AY239" s="63"/>
      <c r="AZ239" s="185"/>
      <c r="BA239" s="63"/>
      <c r="BB239" s="185"/>
      <c r="BC239" s="63"/>
      <c r="BD239" s="185"/>
      <c r="BE239" s="63"/>
      <c r="BF239" s="185"/>
      <c r="BG239" s="62"/>
      <c r="BH239" s="188"/>
      <c r="BI239" s="191">
        <v>7541103</v>
      </c>
      <c r="BJ239" s="185"/>
      <c r="BK239" s="191">
        <v>1479740</v>
      </c>
      <c r="BL239" s="185"/>
      <c r="BM239" s="191">
        <v>1153779</v>
      </c>
      <c r="BN239" s="185"/>
      <c r="BO239" s="191">
        <v>59851</v>
      </c>
      <c r="BP239" s="185"/>
      <c r="BQ239" s="63">
        <v>0</v>
      </c>
      <c r="BR239" s="185"/>
      <c r="BS239" s="61"/>
      <c r="BT239" s="177">
        <f t="shared" si="180"/>
        <v>0</v>
      </c>
      <c r="BU239" s="178">
        <f t="shared" si="180"/>
        <v>840</v>
      </c>
      <c r="BV239" s="179">
        <f t="shared" si="181"/>
        <v>0</v>
      </c>
      <c r="BW239" s="178">
        <f t="shared" si="181"/>
        <v>206</v>
      </c>
      <c r="BX239" s="179">
        <f t="shared" si="182"/>
        <v>0</v>
      </c>
      <c r="BY239" s="178">
        <f t="shared" si="182"/>
        <v>182</v>
      </c>
      <c r="BZ239" s="179">
        <f t="shared" si="183"/>
        <v>0</v>
      </c>
      <c r="CA239" s="178">
        <f t="shared" si="183"/>
        <v>10</v>
      </c>
      <c r="CB239" s="179">
        <f t="shared" si="184"/>
        <v>0</v>
      </c>
      <c r="CC239" s="178">
        <f t="shared" si="184"/>
        <v>0</v>
      </c>
      <c r="CD239" s="179">
        <f t="shared" si="185"/>
        <v>0</v>
      </c>
      <c r="CE239" s="178">
        <f t="shared" si="185"/>
        <v>0</v>
      </c>
      <c r="CF239" s="177">
        <f t="shared" si="179"/>
        <v>0</v>
      </c>
      <c r="CG239" s="178">
        <f t="shared" si="176"/>
        <v>8977.5035714285714</v>
      </c>
      <c r="CH239" s="179">
        <f t="shared" si="179"/>
        <v>0</v>
      </c>
      <c r="CI239" s="178">
        <f t="shared" si="177"/>
        <v>7183.2038834951454</v>
      </c>
      <c r="CJ239" s="179">
        <f t="shared" si="178"/>
        <v>0</v>
      </c>
      <c r="CK239" s="178">
        <f t="shared" si="178"/>
        <v>6339.4450549450548</v>
      </c>
      <c r="CL239" s="179">
        <f t="shared" si="178"/>
        <v>0</v>
      </c>
      <c r="CM239" s="178">
        <f t="shared" si="178"/>
        <v>5985.1</v>
      </c>
      <c r="CN239" s="179">
        <f t="shared" si="178"/>
        <v>0</v>
      </c>
      <c r="CO239" s="178">
        <f t="shared" si="178"/>
        <v>0</v>
      </c>
      <c r="CP239" s="179">
        <f t="shared" si="178"/>
        <v>0</v>
      </c>
      <c r="CQ239" s="178">
        <f t="shared" si="178"/>
        <v>0</v>
      </c>
      <c r="CR239" s="177">
        <f t="shared" ref="CR239:DC254" si="196">+CF239*9</f>
        <v>0</v>
      </c>
      <c r="CS239" s="178">
        <f t="shared" si="196"/>
        <v>80797.532142857148</v>
      </c>
      <c r="CT239" s="179">
        <f t="shared" si="196"/>
        <v>0</v>
      </c>
      <c r="CU239" s="178">
        <f t="shared" si="196"/>
        <v>64648.834951456309</v>
      </c>
      <c r="CV239" s="179">
        <f t="shared" si="196"/>
        <v>0</v>
      </c>
      <c r="CW239" s="178">
        <f t="shared" si="196"/>
        <v>57055.005494505494</v>
      </c>
      <c r="CX239" s="179">
        <f t="shared" si="196"/>
        <v>0</v>
      </c>
      <c r="CY239" s="178">
        <f t="shared" si="196"/>
        <v>53865.9</v>
      </c>
      <c r="CZ239" s="179">
        <f t="shared" si="196"/>
        <v>0</v>
      </c>
      <c r="DA239" s="178">
        <f t="shared" si="196"/>
        <v>0</v>
      </c>
      <c r="DB239" s="179">
        <f t="shared" si="196"/>
        <v>0</v>
      </c>
      <c r="DC239" s="178">
        <f t="shared" si="196"/>
        <v>0</v>
      </c>
      <c r="DD239" s="179">
        <f t="shared" si="186"/>
        <v>0</v>
      </c>
      <c r="DE239" s="178">
        <f t="shared" si="186"/>
        <v>74320.273345847119</v>
      </c>
      <c r="DF239" s="177">
        <f t="shared" si="187"/>
        <v>0</v>
      </c>
      <c r="DG239" s="178">
        <f t="shared" si="187"/>
        <v>81</v>
      </c>
      <c r="DH239" s="179">
        <f t="shared" si="188"/>
        <v>0</v>
      </c>
      <c r="DI239" s="178">
        <f t="shared" si="188"/>
        <v>20</v>
      </c>
      <c r="DJ239" s="179">
        <f t="shared" si="189"/>
        <v>0</v>
      </c>
      <c r="DK239" s="178">
        <f t="shared" si="189"/>
        <v>18</v>
      </c>
      <c r="DL239" s="179">
        <f t="shared" si="190"/>
        <v>0</v>
      </c>
      <c r="DM239" s="178">
        <f t="shared" si="190"/>
        <v>1</v>
      </c>
      <c r="DN239" s="179">
        <f t="shared" si="191"/>
        <v>0</v>
      </c>
      <c r="DO239" s="178">
        <f t="shared" si="191"/>
        <v>0</v>
      </c>
      <c r="DP239" s="179">
        <f t="shared" si="192"/>
        <v>0</v>
      </c>
      <c r="DQ239" s="178">
        <f t="shared" si="192"/>
        <v>0</v>
      </c>
      <c r="DR239" s="179">
        <f t="shared" si="193"/>
        <v>0</v>
      </c>
      <c r="DS239" s="178">
        <f t="shared" si="193"/>
        <v>120</v>
      </c>
      <c r="DT239" s="177">
        <f t="shared" si="194"/>
        <v>0</v>
      </c>
      <c r="DU239" s="178">
        <f t="shared" si="194"/>
        <v>6544600.1035714289</v>
      </c>
      <c r="DV239" s="179">
        <f t="shared" si="194"/>
        <v>0</v>
      </c>
      <c r="DW239" s="178">
        <f t="shared" si="194"/>
        <v>1292976.6990291262</v>
      </c>
      <c r="DX239" s="179">
        <f t="shared" si="194"/>
        <v>0</v>
      </c>
      <c r="DY239" s="178">
        <f t="shared" si="194"/>
        <v>1026990.0989010989</v>
      </c>
      <c r="DZ239" s="179">
        <f t="shared" si="194"/>
        <v>0</v>
      </c>
      <c r="EA239" s="178">
        <f t="shared" si="194"/>
        <v>53865.9</v>
      </c>
      <c r="EB239" s="179">
        <f t="shared" si="194"/>
        <v>0</v>
      </c>
      <c r="EC239" s="178">
        <f t="shared" si="194"/>
        <v>0</v>
      </c>
      <c r="ED239" s="179">
        <f t="shared" si="194"/>
        <v>0</v>
      </c>
      <c r="EE239" s="178">
        <f t="shared" si="194"/>
        <v>0</v>
      </c>
      <c r="EF239" s="179">
        <f t="shared" si="194"/>
        <v>0</v>
      </c>
      <c r="EG239" s="178">
        <f t="shared" si="195"/>
        <v>8918432.8015016541</v>
      </c>
    </row>
    <row r="240" spans="1:137" ht="15">
      <c r="A240" s="66" t="s">
        <v>338</v>
      </c>
      <c r="B240" s="65" t="s">
        <v>352</v>
      </c>
      <c r="C240" s="290"/>
      <c r="D240" s="64">
        <v>434672</v>
      </c>
      <c r="E240" s="64">
        <v>8</v>
      </c>
      <c r="F240" s="63">
        <v>0</v>
      </c>
      <c r="G240" s="185"/>
      <c r="H240" s="63">
        <v>0</v>
      </c>
      <c r="I240" s="185"/>
      <c r="J240" s="191">
        <v>48</v>
      </c>
      <c r="K240" s="185"/>
      <c r="L240" s="63">
        <v>0</v>
      </c>
      <c r="M240" s="185"/>
      <c r="N240" s="191">
        <v>15</v>
      </c>
      <c r="O240" s="63">
        <v>0</v>
      </c>
      <c r="P240" s="185"/>
      <c r="Q240" s="63">
        <v>0</v>
      </c>
      <c r="R240" s="185"/>
      <c r="S240" s="191">
        <v>104</v>
      </c>
      <c r="T240" s="185"/>
      <c r="U240" s="63">
        <v>0</v>
      </c>
      <c r="V240" s="185"/>
      <c r="W240" s="191">
        <v>24</v>
      </c>
      <c r="X240" s="63">
        <v>0</v>
      </c>
      <c r="Y240" s="185"/>
      <c r="Z240" s="63">
        <v>0</v>
      </c>
      <c r="AA240" s="185"/>
      <c r="AB240" s="191">
        <v>148</v>
      </c>
      <c r="AC240" s="185"/>
      <c r="AD240" s="63">
        <v>0</v>
      </c>
      <c r="AE240" s="185"/>
      <c r="AF240" s="191">
        <v>33</v>
      </c>
      <c r="AG240" s="63">
        <v>0</v>
      </c>
      <c r="AH240" s="185"/>
      <c r="AI240" s="63">
        <v>0</v>
      </c>
      <c r="AJ240" s="185"/>
      <c r="AK240" s="191">
        <v>41</v>
      </c>
      <c r="AL240" s="185"/>
      <c r="AM240" s="63">
        <v>0</v>
      </c>
      <c r="AN240" s="185"/>
      <c r="AO240" s="191">
        <v>17</v>
      </c>
      <c r="AP240" s="63">
        <v>0</v>
      </c>
      <c r="AQ240" s="185"/>
      <c r="AR240" s="63">
        <v>0</v>
      </c>
      <c r="AS240" s="185"/>
      <c r="AT240" s="63">
        <v>0</v>
      </c>
      <c r="AU240" s="185"/>
      <c r="AV240" s="63">
        <v>0</v>
      </c>
      <c r="AW240" s="185"/>
      <c r="AX240" s="63">
        <v>0</v>
      </c>
      <c r="AY240" s="63"/>
      <c r="AZ240" s="185"/>
      <c r="BA240" s="63"/>
      <c r="BB240" s="185"/>
      <c r="BC240" s="63"/>
      <c r="BD240" s="185"/>
      <c r="BE240" s="63"/>
      <c r="BF240" s="185"/>
      <c r="BG240" s="62"/>
      <c r="BH240" s="188"/>
      <c r="BI240" s="191">
        <v>6194438</v>
      </c>
      <c r="BJ240" s="185"/>
      <c r="BK240" s="191">
        <v>10304092</v>
      </c>
      <c r="BL240" s="185"/>
      <c r="BM240" s="191">
        <v>12479510</v>
      </c>
      <c r="BN240" s="185"/>
      <c r="BO240" s="191">
        <v>3488881</v>
      </c>
      <c r="BP240" s="185"/>
      <c r="BQ240" s="63">
        <v>0</v>
      </c>
      <c r="BR240" s="185"/>
      <c r="BS240" s="61"/>
      <c r="BT240" s="177">
        <f t="shared" si="180"/>
        <v>0</v>
      </c>
      <c r="BU240" s="178">
        <f t="shared" si="180"/>
        <v>660</v>
      </c>
      <c r="BV240" s="179">
        <f t="shared" si="181"/>
        <v>0</v>
      </c>
      <c r="BW240" s="178">
        <f t="shared" si="181"/>
        <v>1328</v>
      </c>
      <c r="BX240" s="179">
        <f t="shared" si="182"/>
        <v>0</v>
      </c>
      <c r="BY240" s="178">
        <f t="shared" si="182"/>
        <v>1876</v>
      </c>
      <c r="BZ240" s="179">
        <f t="shared" si="183"/>
        <v>0</v>
      </c>
      <c r="CA240" s="178">
        <f t="shared" si="183"/>
        <v>614</v>
      </c>
      <c r="CB240" s="179">
        <f t="shared" si="184"/>
        <v>0</v>
      </c>
      <c r="CC240" s="178">
        <f t="shared" si="184"/>
        <v>0</v>
      </c>
      <c r="CD240" s="179">
        <f t="shared" si="185"/>
        <v>0</v>
      </c>
      <c r="CE240" s="178">
        <f t="shared" si="185"/>
        <v>0</v>
      </c>
      <c r="CF240" s="177">
        <f t="shared" si="179"/>
        <v>0</v>
      </c>
      <c r="CG240" s="178">
        <f t="shared" si="176"/>
        <v>9385.5121212121212</v>
      </c>
      <c r="CH240" s="179">
        <f t="shared" si="179"/>
        <v>0</v>
      </c>
      <c r="CI240" s="178">
        <f t="shared" si="177"/>
        <v>7759.1054216867469</v>
      </c>
      <c r="CJ240" s="179">
        <f t="shared" si="178"/>
        <v>0</v>
      </c>
      <c r="CK240" s="178">
        <f t="shared" si="178"/>
        <v>6652.1908315565033</v>
      </c>
      <c r="CL240" s="179">
        <f t="shared" si="178"/>
        <v>0</v>
      </c>
      <c r="CM240" s="178">
        <f t="shared" si="178"/>
        <v>5682.2166123778497</v>
      </c>
      <c r="CN240" s="179">
        <f t="shared" si="178"/>
        <v>0</v>
      </c>
      <c r="CO240" s="178">
        <f t="shared" si="178"/>
        <v>0</v>
      </c>
      <c r="CP240" s="179">
        <f t="shared" si="178"/>
        <v>0</v>
      </c>
      <c r="CQ240" s="178">
        <f t="shared" si="178"/>
        <v>0</v>
      </c>
      <c r="CR240" s="177">
        <f t="shared" si="196"/>
        <v>0</v>
      </c>
      <c r="CS240" s="178">
        <f t="shared" si="196"/>
        <v>84469.609090909085</v>
      </c>
      <c r="CT240" s="179">
        <f t="shared" si="196"/>
        <v>0</v>
      </c>
      <c r="CU240" s="178">
        <f t="shared" si="196"/>
        <v>69831.948795180724</v>
      </c>
      <c r="CV240" s="179">
        <f t="shared" si="196"/>
        <v>0</v>
      </c>
      <c r="CW240" s="178">
        <f t="shared" si="196"/>
        <v>59869.717484008528</v>
      </c>
      <c r="CX240" s="179">
        <f t="shared" si="196"/>
        <v>0</v>
      </c>
      <c r="CY240" s="178">
        <f t="shared" si="196"/>
        <v>51139.949511400649</v>
      </c>
      <c r="CZ240" s="179">
        <f t="shared" si="196"/>
        <v>0</v>
      </c>
      <c r="DA240" s="178">
        <f t="shared" si="196"/>
        <v>0</v>
      </c>
      <c r="DB240" s="179">
        <f t="shared" si="196"/>
        <v>0</v>
      </c>
      <c r="DC240" s="178">
        <f t="shared" si="196"/>
        <v>0</v>
      </c>
      <c r="DD240" s="179">
        <f t="shared" si="186"/>
        <v>0</v>
      </c>
      <c r="DE240" s="178">
        <f t="shared" si="186"/>
        <v>65261.885476226023</v>
      </c>
      <c r="DF240" s="177">
        <f t="shared" si="187"/>
        <v>0</v>
      </c>
      <c r="DG240" s="178">
        <f t="shared" si="187"/>
        <v>63</v>
      </c>
      <c r="DH240" s="179">
        <f t="shared" si="188"/>
        <v>0</v>
      </c>
      <c r="DI240" s="178">
        <f t="shared" si="188"/>
        <v>128</v>
      </c>
      <c r="DJ240" s="179">
        <f t="shared" si="189"/>
        <v>0</v>
      </c>
      <c r="DK240" s="178">
        <f t="shared" si="189"/>
        <v>181</v>
      </c>
      <c r="DL240" s="179">
        <f t="shared" si="190"/>
        <v>0</v>
      </c>
      <c r="DM240" s="178">
        <f t="shared" si="190"/>
        <v>58</v>
      </c>
      <c r="DN240" s="179">
        <f t="shared" si="191"/>
        <v>0</v>
      </c>
      <c r="DO240" s="178">
        <f t="shared" si="191"/>
        <v>0</v>
      </c>
      <c r="DP240" s="179">
        <f t="shared" si="192"/>
        <v>0</v>
      </c>
      <c r="DQ240" s="178">
        <f t="shared" si="192"/>
        <v>0</v>
      </c>
      <c r="DR240" s="179">
        <f t="shared" si="193"/>
        <v>0</v>
      </c>
      <c r="DS240" s="178">
        <f t="shared" si="193"/>
        <v>430</v>
      </c>
      <c r="DT240" s="177">
        <f t="shared" si="194"/>
        <v>0</v>
      </c>
      <c r="DU240" s="178">
        <f t="shared" si="194"/>
        <v>5321585.3727272721</v>
      </c>
      <c r="DV240" s="179">
        <f t="shared" si="194"/>
        <v>0</v>
      </c>
      <c r="DW240" s="178">
        <f t="shared" si="194"/>
        <v>8938489.4457831327</v>
      </c>
      <c r="DX240" s="179">
        <f t="shared" si="194"/>
        <v>0</v>
      </c>
      <c r="DY240" s="178">
        <f t="shared" si="194"/>
        <v>10836418.864605544</v>
      </c>
      <c r="DZ240" s="179">
        <f t="shared" si="194"/>
        <v>0</v>
      </c>
      <c r="EA240" s="178">
        <f t="shared" si="194"/>
        <v>2966117.0716612376</v>
      </c>
      <c r="EB240" s="179">
        <f t="shared" si="194"/>
        <v>0</v>
      </c>
      <c r="EC240" s="178">
        <f t="shared" si="194"/>
        <v>0</v>
      </c>
      <c r="ED240" s="179">
        <f t="shared" si="194"/>
        <v>0</v>
      </c>
      <c r="EE240" s="178">
        <f t="shared" si="194"/>
        <v>0</v>
      </c>
      <c r="EF240" s="179">
        <f t="shared" si="194"/>
        <v>0</v>
      </c>
      <c r="EG240" s="178">
        <f t="shared" si="195"/>
        <v>28062610.754777189</v>
      </c>
    </row>
    <row r="241" spans="1:137" ht="15">
      <c r="A241" s="66" t="s">
        <v>338</v>
      </c>
      <c r="B241" s="65" t="s">
        <v>353</v>
      </c>
      <c r="C241" s="290"/>
      <c r="D241" s="64">
        <v>162779</v>
      </c>
      <c r="E241" s="64">
        <v>8</v>
      </c>
      <c r="F241" s="63">
        <v>0</v>
      </c>
      <c r="G241" s="185"/>
      <c r="H241" s="63">
        <v>0</v>
      </c>
      <c r="I241" s="185"/>
      <c r="J241" s="191">
        <v>37</v>
      </c>
      <c r="K241" s="185"/>
      <c r="L241" s="63">
        <v>0</v>
      </c>
      <c r="M241" s="185"/>
      <c r="N241" s="191">
        <v>17</v>
      </c>
      <c r="O241" s="63">
        <v>0</v>
      </c>
      <c r="P241" s="185"/>
      <c r="Q241" s="63">
        <v>0</v>
      </c>
      <c r="R241" s="185"/>
      <c r="S241" s="191">
        <v>50</v>
      </c>
      <c r="T241" s="185"/>
      <c r="U241" s="63">
        <v>0</v>
      </c>
      <c r="V241" s="185"/>
      <c r="W241" s="191">
        <v>13</v>
      </c>
      <c r="X241" s="63">
        <v>0</v>
      </c>
      <c r="Y241" s="185"/>
      <c r="Z241" s="63">
        <v>0</v>
      </c>
      <c r="AA241" s="185"/>
      <c r="AB241" s="191">
        <v>45</v>
      </c>
      <c r="AC241" s="185"/>
      <c r="AD241" s="63">
        <v>0</v>
      </c>
      <c r="AE241" s="185"/>
      <c r="AF241" s="191">
        <v>10</v>
      </c>
      <c r="AG241" s="63">
        <v>0</v>
      </c>
      <c r="AH241" s="185"/>
      <c r="AI241" s="63">
        <v>0</v>
      </c>
      <c r="AJ241" s="185"/>
      <c r="AK241" s="191">
        <v>19</v>
      </c>
      <c r="AL241" s="185"/>
      <c r="AM241" s="63">
        <v>0</v>
      </c>
      <c r="AN241" s="185"/>
      <c r="AO241" s="191">
        <v>6</v>
      </c>
      <c r="AP241" s="63">
        <v>0</v>
      </c>
      <c r="AQ241" s="185"/>
      <c r="AR241" s="63">
        <v>0</v>
      </c>
      <c r="AS241" s="185"/>
      <c r="AT241" s="63">
        <v>0</v>
      </c>
      <c r="AU241" s="185"/>
      <c r="AV241" s="63">
        <v>0</v>
      </c>
      <c r="AW241" s="185"/>
      <c r="AX241" s="63">
        <v>0</v>
      </c>
      <c r="AY241" s="63"/>
      <c r="AZ241" s="185"/>
      <c r="BA241" s="63"/>
      <c r="BB241" s="185"/>
      <c r="BC241" s="63"/>
      <c r="BD241" s="185"/>
      <c r="BE241" s="63"/>
      <c r="BF241" s="185"/>
      <c r="BG241" s="62"/>
      <c r="BH241" s="188"/>
      <c r="BI241" s="191">
        <v>4819828</v>
      </c>
      <c r="BJ241" s="185"/>
      <c r="BK241" s="191">
        <v>4468756</v>
      </c>
      <c r="BL241" s="185"/>
      <c r="BM241" s="191">
        <v>3556332</v>
      </c>
      <c r="BN241" s="185"/>
      <c r="BO241" s="191">
        <v>1486182</v>
      </c>
      <c r="BP241" s="185"/>
      <c r="BQ241" s="63">
        <v>0</v>
      </c>
      <c r="BR241" s="185"/>
      <c r="BS241" s="61"/>
      <c r="BT241" s="177">
        <f t="shared" si="180"/>
        <v>0</v>
      </c>
      <c r="BU241" s="178">
        <f t="shared" si="180"/>
        <v>574</v>
      </c>
      <c r="BV241" s="179">
        <f t="shared" si="181"/>
        <v>0</v>
      </c>
      <c r="BW241" s="178">
        <f t="shared" si="181"/>
        <v>656</v>
      </c>
      <c r="BX241" s="179">
        <f t="shared" si="182"/>
        <v>0</v>
      </c>
      <c r="BY241" s="178">
        <f t="shared" si="182"/>
        <v>570</v>
      </c>
      <c r="BZ241" s="179">
        <f t="shared" si="183"/>
        <v>0</v>
      </c>
      <c r="CA241" s="178">
        <f t="shared" si="183"/>
        <v>262</v>
      </c>
      <c r="CB241" s="179">
        <f t="shared" si="184"/>
        <v>0</v>
      </c>
      <c r="CC241" s="178">
        <f t="shared" si="184"/>
        <v>0</v>
      </c>
      <c r="CD241" s="179">
        <f t="shared" si="185"/>
        <v>0</v>
      </c>
      <c r="CE241" s="178">
        <f t="shared" si="185"/>
        <v>0</v>
      </c>
      <c r="CF241" s="177">
        <f t="shared" si="179"/>
        <v>0</v>
      </c>
      <c r="CG241" s="178">
        <f t="shared" si="176"/>
        <v>8396.9128919860632</v>
      </c>
      <c r="CH241" s="179">
        <f t="shared" si="179"/>
        <v>0</v>
      </c>
      <c r="CI241" s="178">
        <f t="shared" si="177"/>
        <v>6812.1280487804879</v>
      </c>
      <c r="CJ241" s="179">
        <f t="shared" si="179"/>
        <v>0</v>
      </c>
      <c r="CK241" s="178">
        <f t="shared" si="179"/>
        <v>6239.1789473684212</v>
      </c>
      <c r="CL241" s="179">
        <f t="shared" si="179"/>
        <v>0</v>
      </c>
      <c r="CM241" s="178">
        <f t="shared" si="179"/>
        <v>5672.4503816793895</v>
      </c>
      <c r="CN241" s="179">
        <f t="shared" si="179"/>
        <v>0</v>
      </c>
      <c r="CO241" s="178">
        <f t="shared" si="179"/>
        <v>0</v>
      </c>
      <c r="CP241" s="179">
        <f t="shared" si="179"/>
        <v>0</v>
      </c>
      <c r="CQ241" s="178">
        <f t="shared" si="179"/>
        <v>0</v>
      </c>
      <c r="CR241" s="177">
        <f t="shared" si="196"/>
        <v>0</v>
      </c>
      <c r="CS241" s="178">
        <f t="shared" si="196"/>
        <v>75572.216027874572</v>
      </c>
      <c r="CT241" s="179">
        <f t="shared" si="196"/>
        <v>0</v>
      </c>
      <c r="CU241" s="178">
        <f t="shared" si="196"/>
        <v>61309.152439024394</v>
      </c>
      <c r="CV241" s="179">
        <f t="shared" si="196"/>
        <v>0</v>
      </c>
      <c r="CW241" s="178">
        <f t="shared" si="196"/>
        <v>56152.610526315788</v>
      </c>
      <c r="CX241" s="179">
        <f t="shared" si="196"/>
        <v>0</v>
      </c>
      <c r="CY241" s="178">
        <f t="shared" si="196"/>
        <v>51052.053435114503</v>
      </c>
      <c r="CZ241" s="179">
        <f t="shared" si="196"/>
        <v>0</v>
      </c>
      <c r="DA241" s="178">
        <f t="shared" si="196"/>
        <v>0</v>
      </c>
      <c r="DB241" s="179">
        <f t="shared" si="196"/>
        <v>0</v>
      </c>
      <c r="DC241" s="178">
        <f t="shared" si="196"/>
        <v>0</v>
      </c>
      <c r="DD241" s="179">
        <f t="shared" si="186"/>
        <v>0</v>
      </c>
      <c r="DE241" s="178">
        <f t="shared" si="186"/>
        <v>62477.518700451743</v>
      </c>
      <c r="DF241" s="177">
        <f t="shared" si="187"/>
        <v>0</v>
      </c>
      <c r="DG241" s="178">
        <f t="shared" si="187"/>
        <v>54</v>
      </c>
      <c r="DH241" s="179">
        <f t="shared" si="188"/>
        <v>0</v>
      </c>
      <c r="DI241" s="178">
        <f t="shared" si="188"/>
        <v>63</v>
      </c>
      <c r="DJ241" s="179">
        <f t="shared" si="189"/>
        <v>0</v>
      </c>
      <c r="DK241" s="178">
        <f t="shared" si="189"/>
        <v>55</v>
      </c>
      <c r="DL241" s="179">
        <f t="shared" si="190"/>
        <v>0</v>
      </c>
      <c r="DM241" s="178">
        <f t="shared" si="190"/>
        <v>25</v>
      </c>
      <c r="DN241" s="179">
        <f t="shared" si="191"/>
        <v>0</v>
      </c>
      <c r="DO241" s="178">
        <f t="shared" si="191"/>
        <v>0</v>
      </c>
      <c r="DP241" s="179">
        <f t="shared" si="192"/>
        <v>0</v>
      </c>
      <c r="DQ241" s="178">
        <f t="shared" si="192"/>
        <v>0</v>
      </c>
      <c r="DR241" s="179">
        <f t="shared" si="193"/>
        <v>0</v>
      </c>
      <c r="DS241" s="178">
        <f t="shared" si="193"/>
        <v>197</v>
      </c>
      <c r="DT241" s="177">
        <f t="shared" si="194"/>
        <v>0</v>
      </c>
      <c r="DU241" s="178">
        <f t="shared" si="194"/>
        <v>4080899.6655052267</v>
      </c>
      <c r="DV241" s="179">
        <f t="shared" si="194"/>
        <v>0</v>
      </c>
      <c r="DW241" s="178">
        <f t="shared" si="194"/>
        <v>3862476.6036585369</v>
      </c>
      <c r="DX241" s="179">
        <f t="shared" si="194"/>
        <v>0</v>
      </c>
      <c r="DY241" s="178">
        <f t="shared" si="194"/>
        <v>3088393.5789473685</v>
      </c>
      <c r="DZ241" s="179">
        <f t="shared" si="194"/>
        <v>0</v>
      </c>
      <c r="EA241" s="178">
        <f t="shared" si="194"/>
        <v>1276301.3358778625</v>
      </c>
      <c r="EB241" s="179">
        <f t="shared" si="194"/>
        <v>0</v>
      </c>
      <c r="EC241" s="178">
        <f t="shared" si="194"/>
        <v>0</v>
      </c>
      <c r="ED241" s="179">
        <f t="shared" si="194"/>
        <v>0</v>
      </c>
      <c r="EE241" s="178">
        <f t="shared" si="194"/>
        <v>0</v>
      </c>
      <c r="EF241" s="179">
        <f t="shared" si="194"/>
        <v>0</v>
      </c>
      <c r="EG241" s="178">
        <f t="shared" si="195"/>
        <v>12308071.183988994</v>
      </c>
    </row>
    <row r="242" spans="1:137" ht="15">
      <c r="A242" s="66" t="s">
        <v>338</v>
      </c>
      <c r="B242" s="65" t="s">
        <v>354</v>
      </c>
      <c r="C242" s="290"/>
      <c r="D242" s="64">
        <v>163426</v>
      </c>
      <c r="E242" s="64">
        <v>8</v>
      </c>
      <c r="F242" s="63">
        <v>0</v>
      </c>
      <c r="G242" s="185"/>
      <c r="H242" s="63">
        <v>0</v>
      </c>
      <c r="I242" s="185"/>
      <c r="J242" s="191">
        <v>277</v>
      </c>
      <c r="K242" s="185"/>
      <c r="L242" s="63">
        <v>0</v>
      </c>
      <c r="M242" s="185"/>
      <c r="N242" s="63">
        <v>0</v>
      </c>
      <c r="O242" s="63">
        <v>0</v>
      </c>
      <c r="P242" s="185"/>
      <c r="Q242" s="63">
        <v>0</v>
      </c>
      <c r="R242" s="185"/>
      <c r="S242" s="191">
        <v>141</v>
      </c>
      <c r="T242" s="185"/>
      <c r="U242" s="63">
        <v>0</v>
      </c>
      <c r="V242" s="185"/>
      <c r="W242" s="63">
        <v>0</v>
      </c>
      <c r="X242" s="63">
        <v>0</v>
      </c>
      <c r="Y242" s="185"/>
      <c r="Z242" s="63">
        <v>0</v>
      </c>
      <c r="AA242" s="185"/>
      <c r="AB242" s="191">
        <v>74</v>
      </c>
      <c r="AC242" s="185"/>
      <c r="AD242" s="63">
        <v>0</v>
      </c>
      <c r="AE242" s="185"/>
      <c r="AF242" s="63">
        <v>0</v>
      </c>
      <c r="AG242" s="63">
        <v>0</v>
      </c>
      <c r="AH242" s="185"/>
      <c r="AI242" s="63">
        <v>0</v>
      </c>
      <c r="AJ242" s="185"/>
      <c r="AK242" s="191">
        <v>5</v>
      </c>
      <c r="AL242" s="185"/>
      <c r="AM242" s="63">
        <v>0</v>
      </c>
      <c r="AN242" s="185"/>
      <c r="AO242" s="63">
        <v>0</v>
      </c>
      <c r="AP242" s="63">
        <v>0</v>
      </c>
      <c r="AQ242" s="185"/>
      <c r="AR242" s="63">
        <v>0</v>
      </c>
      <c r="AS242" s="185"/>
      <c r="AT242" s="63">
        <v>0</v>
      </c>
      <c r="AU242" s="185"/>
      <c r="AV242" s="63">
        <v>0</v>
      </c>
      <c r="AW242" s="185"/>
      <c r="AX242" s="191">
        <v>1</v>
      </c>
      <c r="AY242" s="63"/>
      <c r="AZ242" s="185"/>
      <c r="BA242" s="63"/>
      <c r="BB242" s="185"/>
      <c r="BC242" s="63"/>
      <c r="BD242" s="185"/>
      <c r="BE242" s="63"/>
      <c r="BF242" s="185"/>
      <c r="BG242" s="62"/>
      <c r="BH242" s="188"/>
      <c r="BI242" s="191">
        <v>26907793</v>
      </c>
      <c r="BJ242" s="185"/>
      <c r="BK242" s="191">
        <v>11398100</v>
      </c>
      <c r="BL242" s="185"/>
      <c r="BM242" s="191">
        <v>5483049</v>
      </c>
      <c r="BN242" s="185"/>
      <c r="BO242" s="191">
        <v>384638</v>
      </c>
      <c r="BP242" s="185"/>
      <c r="BQ242" s="191">
        <v>68994</v>
      </c>
      <c r="BR242" s="185"/>
      <c r="BS242" s="61"/>
      <c r="BT242" s="177">
        <f t="shared" si="180"/>
        <v>0</v>
      </c>
      <c r="BU242" s="178">
        <f t="shared" si="180"/>
        <v>2770</v>
      </c>
      <c r="BV242" s="179">
        <f t="shared" si="181"/>
        <v>0</v>
      </c>
      <c r="BW242" s="178">
        <f t="shared" si="181"/>
        <v>1410</v>
      </c>
      <c r="BX242" s="179">
        <f t="shared" si="182"/>
        <v>0</v>
      </c>
      <c r="BY242" s="178">
        <f t="shared" si="182"/>
        <v>740</v>
      </c>
      <c r="BZ242" s="179">
        <f t="shared" si="183"/>
        <v>0</v>
      </c>
      <c r="CA242" s="178">
        <f t="shared" si="183"/>
        <v>50</v>
      </c>
      <c r="CB242" s="179">
        <f t="shared" si="184"/>
        <v>0</v>
      </c>
      <c r="CC242" s="178">
        <f t="shared" si="184"/>
        <v>12</v>
      </c>
      <c r="CD242" s="179">
        <f t="shared" si="185"/>
        <v>0</v>
      </c>
      <c r="CE242" s="178">
        <f t="shared" si="185"/>
        <v>0</v>
      </c>
      <c r="CF242" s="177">
        <f t="shared" ref="CF242:CQ257" si="197">IF(BT242&gt;0,BH242/BT242,)</f>
        <v>0</v>
      </c>
      <c r="CG242" s="178">
        <f t="shared" si="176"/>
        <v>9714.0046931407942</v>
      </c>
      <c r="CH242" s="179">
        <f t="shared" si="197"/>
        <v>0</v>
      </c>
      <c r="CI242" s="178">
        <f t="shared" si="177"/>
        <v>8083.7588652482273</v>
      </c>
      <c r="CJ242" s="179">
        <f t="shared" si="197"/>
        <v>0</v>
      </c>
      <c r="CK242" s="178">
        <f t="shared" si="197"/>
        <v>7409.5256756756753</v>
      </c>
      <c r="CL242" s="179">
        <f t="shared" si="197"/>
        <v>0</v>
      </c>
      <c r="CM242" s="178">
        <f t="shared" si="197"/>
        <v>7692.76</v>
      </c>
      <c r="CN242" s="179">
        <f t="shared" si="197"/>
        <v>0</v>
      </c>
      <c r="CO242" s="178">
        <f t="shared" si="197"/>
        <v>5749.5</v>
      </c>
      <c r="CP242" s="179">
        <f t="shared" si="197"/>
        <v>0</v>
      </c>
      <c r="CQ242" s="178">
        <f t="shared" si="197"/>
        <v>0</v>
      </c>
      <c r="CR242" s="177">
        <f t="shared" si="196"/>
        <v>0</v>
      </c>
      <c r="CS242" s="178">
        <f t="shared" si="196"/>
        <v>87426.042238267153</v>
      </c>
      <c r="CT242" s="179">
        <f t="shared" si="196"/>
        <v>0</v>
      </c>
      <c r="CU242" s="178">
        <f t="shared" si="196"/>
        <v>72753.829787234048</v>
      </c>
      <c r="CV242" s="179">
        <f t="shared" si="196"/>
        <v>0</v>
      </c>
      <c r="CW242" s="178">
        <f t="shared" si="196"/>
        <v>66685.731081081074</v>
      </c>
      <c r="CX242" s="179">
        <f t="shared" si="196"/>
        <v>0</v>
      </c>
      <c r="CY242" s="178">
        <f t="shared" si="196"/>
        <v>69234.84</v>
      </c>
      <c r="CZ242" s="179">
        <f t="shared" si="196"/>
        <v>0</v>
      </c>
      <c r="DA242" s="178">
        <f t="shared" si="196"/>
        <v>51745.5</v>
      </c>
      <c r="DB242" s="179">
        <f t="shared" si="196"/>
        <v>0</v>
      </c>
      <c r="DC242" s="178">
        <f t="shared" si="196"/>
        <v>0</v>
      </c>
      <c r="DD242" s="179">
        <f t="shared" si="186"/>
        <v>0</v>
      </c>
      <c r="DE242" s="178">
        <f t="shared" si="186"/>
        <v>79935.677710843389</v>
      </c>
      <c r="DF242" s="177">
        <f t="shared" si="187"/>
        <v>0</v>
      </c>
      <c r="DG242" s="178">
        <f t="shared" si="187"/>
        <v>277</v>
      </c>
      <c r="DH242" s="179">
        <f t="shared" si="188"/>
        <v>0</v>
      </c>
      <c r="DI242" s="178">
        <f t="shared" si="188"/>
        <v>141</v>
      </c>
      <c r="DJ242" s="179">
        <f t="shared" si="189"/>
        <v>0</v>
      </c>
      <c r="DK242" s="178">
        <f t="shared" si="189"/>
        <v>74</v>
      </c>
      <c r="DL242" s="179">
        <f t="shared" si="190"/>
        <v>0</v>
      </c>
      <c r="DM242" s="178">
        <f t="shared" si="190"/>
        <v>5</v>
      </c>
      <c r="DN242" s="179">
        <f t="shared" si="191"/>
        <v>0</v>
      </c>
      <c r="DO242" s="178">
        <f t="shared" si="191"/>
        <v>1</v>
      </c>
      <c r="DP242" s="179">
        <f t="shared" si="192"/>
        <v>0</v>
      </c>
      <c r="DQ242" s="178">
        <f t="shared" si="192"/>
        <v>0</v>
      </c>
      <c r="DR242" s="179">
        <f t="shared" si="193"/>
        <v>0</v>
      </c>
      <c r="DS242" s="178">
        <f t="shared" si="193"/>
        <v>498</v>
      </c>
      <c r="DT242" s="177">
        <f t="shared" si="194"/>
        <v>0</v>
      </c>
      <c r="DU242" s="178">
        <f t="shared" si="194"/>
        <v>24217013.700000003</v>
      </c>
      <c r="DV242" s="179">
        <f t="shared" si="194"/>
        <v>0</v>
      </c>
      <c r="DW242" s="178">
        <f t="shared" si="194"/>
        <v>10258290</v>
      </c>
      <c r="DX242" s="179">
        <f t="shared" si="194"/>
        <v>0</v>
      </c>
      <c r="DY242" s="178">
        <f t="shared" si="194"/>
        <v>4934744.0999999996</v>
      </c>
      <c r="DZ242" s="179">
        <f t="shared" si="194"/>
        <v>0</v>
      </c>
      <c r="EA242" s="178">
        <f t="shared" si="194"/>
        <v>346174.19999999995</v>
      </c>
      <c r="EB242" s="179">
        <f t="shared" si="194"/>
        <v>0</v>
      </c>
      <c r="EC242" s="178">
        <f t="shared" si="194"/>
        <v>51745.5</v>
      </c>
      <c r="ED242" s="179">
        <f t="shared" si="194"/>
        <v>0</v>
      </c>
      <c r="EE242" s="178">
        <f t="shared" si="194"/>
        <v>0</v>
      </c>
      <c r="EF242" s="179">
        <f t="shared" si="194"/>
        <v>0</v>
      </c>
      <c r="EG242" s="178">
        <f t="shared" si="195"/>
        <v>39807967.500000007</v>
      </c>
    </row>
    <row r="243" spans="1:137" ht="15">
      <c r="A243" s="66" t="s">
        <v>338</v>
      </c>
      <c r="B243" s="65" t="s">
        <v>355</v>
      </c>
      <c r="C243" s="290"/>
      <c r="D243" s="64">
        <v>163657</v>
      </c>
      <c r="E243" s="64">
        <v>8</v>
      </c>
      <c r="F243" s="63">
        <v>0</v>
      </c>
      <c r="G243" s="185"/>
      <c r="H243" s="63">
        <v>0</v>
      </c>
      <c r="I243" s="185"/>
      <c r="J243" s="191">
        <v>79</v>
      </c>
      <c r="K243" s="185"/>
      <c r="L243" s="63">
        <v>0</v>
      </c>
      <c r="M243" s="185"/>
      <c r="N243" s="191">
        <v>2</v>
      </c>
      <c r="O243" s="63">
        <v>0</v>
      </c>
      <c r="P243" s="185"/>
      <c r="Q243" s="63">
        <v>0</v>
      </c>
      <c r="R243" s="185"/>
      <c r="S243" s="191">
        <v>101</v>
      </c>
      <c r="T243" s="185"/>
      <c r="U243" s="63">
        <v>0</v>
      </c>
      <c r="V243" s="185"/>
      <c r="W243" s="191">
        <v>2</v>
      </c>
      <c r="X243" s="63">
        <v>0</v>
      </c>
      <c r="Y243" s="185"/>
      <c r="Z243" s="63">
        <v>0</v>
      </c>
      <c r="AA243" s="185"/>
      <c r="AB243" s="191">
        <v>44</v>
      </c>
      <c r="AC243" s="185"/>
      <c r="AD243" s="63">
        <v>0</v>
      </c>
      <c r="AE243" s="185"/>
      <c r="AF243" s="191">
        <v>4</v>
      </c>
      <c r="AG243" s="63">
        <v>0</v>
      </c>
      <c r="AH243" s="185"/>
      <c r="AI243" s="63">
        <v>0</v>
      </c>
      <c r="AJ243" s="185"/>
      <c r="AK243" s="63">
        <v>0</v>
      </c>
      <c r="AL243" s="185"/>
      <c r="AM243" s="63">
        <v>0</v>
      </c>
      <c r="AN243" s="185"/>
      <c r="AO243" s="63">
        <v>0</v>
      </c>
      <c r="AP243" s="63">
        <v>0</v>
      </c>
      <c r="AQ243" s="185"/>
      <c r="AR243" s="63">
        <v>0</v>
      </c>
      <c r="AS243" s="185"/>
      <c r="AT243" s="63">
        <v>0</v>
      </c>
      <c r="AU243" s="185"/>
      <c r="AV243" s="63">
        <v>0</v>
      </c>
      <c r="AW243" s="185"/>
      <c r="AX243" s="63">
        <v>0</v>
      </c>
      <c r="AY243" s="63"/>
      <c r="AZ243" s="185"/>
      <c r="BA243" s="63"/>
      <c r="BB243" s="185"/>
      <c r="BC243" s="63"/>
      <c r="BD243" s="185"/>
      <c r="BE243" s="63"/>
      <c r="BF243" s="185"/>
      <c r="BG243" s="62"/>
      <c r="BH243" s="188"/>
      <c r="BI243" s="191">
        <v>6434162</v>
      </c>
      <c r="BJ243" s="185"/>
      <c r="BK243" s="191">
        <v>7142707</v>
      </c>
      <c r="BL243" s="185"/>
      <c r="BM243" s="191">
        <v>2905783</v>
      </c>
      <c r="BN243" s="185"/>
      <c r="BO243" s="63">
        <v>0</v>
      </c>
      <c r="BP243" s="185"/>
      <c r="BQ243" s="63">
        <v>0</v>
      </c>
      <c r="BR243" s="185"/>
      <c r="BS243" s="61"/>
      <c r="BT243" s="177">
        <f t="shared" si="180"/>
        <v>0</v>
      </c>
      <c r="BU243" s="178">
        <f t="shared" si="180"/>
        <v>814</v>
      </c>
      <c r="BV243" s="179">
        <f t="shared" si="181"/>
        <v>0</v>
      </c>
      <c r="BW243" s="178">
        <f t="shared" si="181"/>
        <v>1034</v>
      </c>
      <c r="BX243" s="179">
        <f t="shared" si="182"/>
        <v>0</v>
      </c>
      <c r="BY243" s="178">
        <f t="shared" si="182"/>
        <v>488</v>
      </c>
      <c r="BZ243" s="179">
        <f t="shared" si="183"/>
        <v>0</v>
      </c>
      <c r="CA243" s="178">
        <f t="shared" si="183"/>
        <v>0</v>
      </c>
      <c r="CB243" s="179">
        <f t="shared" si="184"/>
        <v>0</v>
      </c>
      <c r="CC243" s="178">
        <f t="shared" si="184"/>
        <v>0</v>
      </c>
      <c r="CD243" s="179">
        <f t="shared" si="185"/>
        <v>0</v>
      </c>
      <c r="CE243" s="178">
        <f t="shared" si="185"/>
        <v>0</v>
      </c>
      <c r="CF243" s="177">
        <f t="shared" si="197"/>
        <v>0</v>
      </c>
      <c r="CG243" s="178">
        <f t="shared" si="176"/>
        <v>7904.3759213759213</v>
      </c>
      <c r="CH243" s="179">
        <f t="shared" si="197"/>
        <v>0</v>
      </c>
      <c r="CI243" s="178">
        <f t="shared" si="177"/>
        <v>6907.8404255319147</v>
      </c>
      <c r="CJ243" s="179">
        <f t="shared" si="197"/>
        <v>0</v>
      </c>
      <c r="CK243" s="178">
        <f t="shared" si="197"/>
        <v>5954.4733606557375</v>
      </c>
      <c r="CL243" s="179">
        <f t="shared" si="197"/>
        <v>0</v>
      </c>
      <c r="CM243" s="178">
        <f t="shared" si="197"/>
        <v>0</v>
      </c>
      <c r="CN243" s="179">
        <f t="shared" si="197"/>
        <v>0</v>
      </c>
      <c r="CO243" s="178">
        <f t="shared" si="197"/>
        <v>0</v>
      </c>
      <c r="CP243" s="179">
        <f t="shared" si="197"/>
        <v>0</v>
      </c>
      <c r="CQ243" s="178">
        <f t="shared" si="197"/>
        <v>0</v>
      </c>
      <c r="CR243" s="177">
        <f t="shared" si="196"/>
        <v>0</v>
      </c>
      <c r="CS243" s="178">
        <f t="shared" si="196"/>
        <v>71139.383292383296</v>
      </c>
      <c r="CT243" s="179">
        <f t="shared" si="196"/>
        <v>0</v>
      </c>
      <c r="CU243" s="178">
        <f t="shared" si="196"/>
        <v>62170.563829787236</v>
      </c>
      <c r="CV243" s="179">
        <f t="shared" si="196"/>
        <v>0</v>
      </c>
      <c r="CW243" s="178">
        <f t="shared" si="196"/>
        <v>53590.260245901634</v>
      </c>
      <c r="CX243" s="179">
        <f t="shared" si="196"/>
        <v>0</v>
      </c>
      <c r="CY243" s="178">
        <f t="shared" si="196"/>
        <v>0</v>
      </c>
      <c r="CZ243" s="179">
        <f t="shared" si="196"/>
        <v>0</v>
      </c>
      <c r="DA243" s="178">
        <f t="shared" si="196"/>
        <v>0</v>
      </c>
      <c r="DB243" s="179">
        <f t="shared" si="196"/>
        <v>0</v>
      </c>
      <c r="DC243" s="178">
        <f t="shared" si="196"/>
        <v>0</v>
      </c>
      <c r="DD243" s="179">
        <f t="shared" si="186"/>
        <v>0</v>
      </c>
      <c r="DE243" s="178">
        <f t="shared" si="186"/>
        <v>63526.683676527638</v>
      </c>
      <c r="DF243" s="177">
        <f t="shared" si="187"/>
        <v>0</v>
      </c>
      <c r="DG243" s="178">
        <f t="shared" si="187"/>
        <v>81</v>
      </c>
      <c r="DH243" s="179">
        <f t="shared" si="188"/>
        <v>0</v>
      </c>
      <c r="DI243" s="178">
        <f t="shared" si="188"/>
        <v>103</v>
      </c>
      <c r="DJ243" s="179">
        <f t="shared" si="189"/>
        <v>0</v>
      </c>
      <c r="DK243" s="178">
        <f t="shared" si="189"/>
        <v>48</v>
      </c>
      <c r="DL243" s="179">
        <f t="shared" si="190"/>
        <v>0</v>
      </c>
      <c r="DM243" s="178">
        <f t="shared" si="190"/>
        <v>0</v>
      </c>
      <c r="DN243" s="179">
        <f t="shared" si="191"/>
        <v>0</v>
      </c>
      <c r="DO243" s="178">
        <f t="shared" si="191"/>
        <v>0</v>
      </c>
      <c r="DP243" s="179">
        <f t="shared" si="192"/>
        <v>0</v>
      </c>
      <c r="DQ243" s="178">
        <f t="shared" si="192"/>
        <v>0</v>
      </c>
      <c r="DR243" s="179">
        <f t="shared" si="193"/>
        <v>0</v>
      </c>
      <c r="DS243" s="178">
        <f t="shared" si="193"/>
        <v>232</v>
      </c>
      <c r="DT243" s="177">
        <f t="shared" si="194"/>
        <v>0</v>
      </c>
      <c r="DU243" s="178">
        <f t="shared" si="194"/>
        <v>5762290.046683047</v>
      </c>
      <c r="DV243" s="179">
        <f t="shared" si="194"/>
        <v>0</v>
      </c>
      <c r="DW243" s="178">
        <f t="shared" si="194"/>
        <v>6403568.0744680855</v>
      </c>
      <c r="DX243" s="179">
        <f t="shared" si="194"/>
        <v>0</v>
      </c>
      <c r="DY243" s="178">
        <f t="shared" si="194"/>
        <v>2572332.4918032782</v>
      </c>
      <c r="DZ243" s="179">
        <f t="shared" si="194"/>
        <v>0</v>
      </c>
      <c r="EA243" s="178">
        <f t="shared" si="194"/>
        <v>0</v>
      </c>
      <c r="EB243" s="179">
        <f t="shared" si="194"/>
        <v>0</v>
      </c>
      <c r="EC243" s="178">
        <f t="shared" si="194"/>
        <v>0</v>
      </c>
      <c r="ED243" s="179">
        <f t="shared" si="194"/>
        <v>0</v>
      </c>
      <c r="EE243" s="178">
        <f t="shared" si="194"/>
        <v>0</v>
      </c>
      <c r="EF243" s="179">
        <f t="shared" si="194"/>
        <v>0</v>
      </c>
      <c r="EG243" s="178">
        <f t="shared" si="195"/>
        <v>14738190.612954412</v>
      </c>
    </row>
    <row r="244" spans="1:137" ht="15">
      <c r="A244" s="66" t="s">
        <v>338</v>
      </c>
      <c r="B244" s="65" t="s">
        <v>356</v>
      </c>
      <c r="C244" s="290" t="s">
        <v>886</v>
      </c>
      <c r="D244" s="64">
        <v>161688</v>
      </c>
      <c r="E244" s="214">
        <v>9</v>
      </c>
      <c r="F244" s="63">
        <v>0</v>
      </c>
      <c r="G244" s="185"/>
      <c r="H244" s="191">
        <v>17</v>
      </c>
      <c r="I244" s="185"/>
      <c r="J244" s="191">
        <v>5</v>
      </c>
      <c r="K244" s="185"/>
      <c r="L244" s="63">
        <v>0</v>
      </c>
      <c r="M244" s="185"/>
      <c r="N244" s="191">
        <v>4</v>
      </c>
      <c r="O244" s="63">
        <v>0</v>
      </c>
      <c r="P244" s="185"/>
      <c r="Q244" s="191">
        <v>24</v>
      </c>
      <c r="R244" s="185"/>
      <c r="S244" s="191">
        <v>3</v>
      </c>
      <c r="T244" s="185"/>
      <c r="U244" s="63">
        <v>0</v>
      </c>
      <c r="V244" s="185"/>
      <c r="W244" s="191">
        <v>6</v>
      </c>
      <c r="X244" s="63">
        <v>0</v>
      </c>
      <c r="Y244" s="185"/>
      <c r="Z244" s="191">
        <v>23</v>
      </c>
      <c r="AA244" s="185"/>
      <c r="AB244" s="191">
        <v>1</v>
      </c>
      <c r="AC244" s="185"/>
      <c r="AD244" s="63">
        <v>0</v>
      </c>
      <c r="AE244" s="185"/>
      <c r="AF244" s="191">
        <v>3</v>
      </c>
      <c r="AG244" s="63">
        <v>0</v>
      </c>
      <c r="AH244" s="185"/>
      <c r="AI244" s="191">
        <v>8</v>
      </c>
      <c r="AJ244" s="185"/>
      <c r="AK244" s="191">
        <v>4</v>
      </c>
      <c r="AL244" s="185"/>
      <c r="AM244" s="63">
        <v>0</v>
      </c>
      <c r="AN244" s="185"/>
      <c r="AO244" s="191">
        <v>5</v>
      </c>
      <c r="AP244" s="63">
        <v>0</v>
      </c>
      <c r="AQ244" s="185"/>
      <c r="AR244" s="63">
        <v>0</v>
      </c>
      <c r="AS244" s="185"/>
      <c r="AT244" s="63">
        <v>0</v>
      </c>
      <c r="AU244" s="185"/>
      <c r="AV244" s="63">
        <v>0</v>
      </c>
      <c r="AW244" s="185"/>
      <c r="AX244" s="63">
        <v>0</v>
      </c>
      <c r="AY244" s="63"/>
      <c r="AZ244" s="185"/>
      <c r="BA244" s="63"/>
      <c r="BB244" s="185"/>
      <c r="BC244" s="63"/>
      <c r="BD244" s="185"/>
      <c r="BE244" s="63"/>
      <c r="BF244" s="185"/>
      <c r="BG244" s="62"/>
      <c r="BH244" s="188"/>
      <c r="BI244" s="191">
        <v>1756387</v>
      </c>
      <c r="BJ244" s="185"/>
      <c r="BK244" s="191">
        <v>1823892</v>
      </c>
      <c r="BL244" s="185"/>
      <c r="BM244" s="191">
        <v>1311923</v>
      </c>
      <c r="BN244" s="185"/>
      <c r="BO244" s="191">
        <v>878594</v>
      </c>
      <c r="BP244" s="185"/>
      <c r="BQ244" s="63">
        <v>0</v>
      </c>
      <c r="BR244" s="185"/>
      <c r="BS244" s="61"/>
      <c r="BT244" s="177">
        <f t="shared" si="180"/>
        <v>0</v>
      </c>
      <c r="BU244" s="178">
        <f t="shared" si="180"/>
        <v>251</v>
      </c>
      <c r="BV244" s="179">
        <f t="shared" si="181"/>
        <v>0</v>
      </c>
      <c r="BW244" s="178">
        <f t="shared" si="181"/>
        <v>318</v>
      </c>
      <c r="BX244" s="179">
        <f t="shared" si="182"/>
        <v>0</v>
      </c>
      <c r="BY244" s="178">
        <f t="shared" si="182"/>
        <v>253</v>
      </c>
      <c r="BZ244" s="179">
        <f t="shared" si="183"/>
        <v>0</v>
      </c>
      <c r="CA244" s="178">
        <f t="shared" si="183"/>
        <v>172</v>
      </c>
      <c r="CB244" s="179">
        <f t="shared" si="184"/>
        <v>0</v>
      </c>
      <c r="CC244" s="178">
        <f t="shared" si="184"/>
        <v>0</v>
      </c>
      <c r="CD244" s="179">
        <f t="shared" si="185"/>
        <v>0</v>
      </c>
      <c r="CE244" s="178">
        <f t="shared" si="185"/>
        <v>0</v>
      </c>
      <c r="CF244" s="177">
        <f t="shared" si="197"/>
        <v>0</v>
      </c>
      <c r="CG244" s="178">
        <f t="shared" si="176"/>
        <v>6997.5577689243028</v>
      </c>
      <c r="CH244" s="179">
        <f t="shared" si="197"/>
        <v>0</v>
      </c>
      <c r="CI244" s="178">
        <f t="shared" si="177"/>
        <v>5735.5094339622638</v>
      </c>
      <c r="CJ244" s="179">
        <f t="shared" si="197"/>
        <v>0</v>
      </c>
      <c r="CK244" s="178">
        <f t="shared" si="197"/>
        <v>5185.466403162055</v>
      </c>
      <c r="CL244" s="179">
        <f t="shared" si="197"/>
        <v>0</v>
      </c>
      <c r="CM244" s="178">
        <f t="shared" si="197"/>
        <v>5108.104651162791</v>
      </c>
      <c r="CN244" s="179">
        <f t="shared" si="197"/>
        <v>0</v>
      </c>
      <c r="CO244" s="178">
        <f t="shared" si="197"/>
        <v>0</v>
      </c>
      <c r="CP244" s="179">
        <f t="shared" si="197"/>
        <v>0</v>
      </c>
      <c r="CQ244" s="178">
        <f t="shared" si="197"/>
        <v>0</v>
      </c>
      <c r="CR244" s="177">
        <f t="shared" si="196"/>
        <v>0</v>
      </c>
      <c r="CS244" s="178">
        <f t="shared" si="196"/>
        <v>62978.019920318722</v>
      </c>
      <c r="CT244" s="179">
        <f t="shared" si="196"/>
        <v>0</v>
      </c>
      <c r="CU244" s="178">
        <f t="shared" si="196"/>
        <v>51619.584905660377</v>
      </c>
      <c r="CV244" s="179">
        <f t="shared" si="196"/>
        <v>0</v>
      </c>
      <c r="CW244" s="178">
        <f t="shared" si="196"/>
        <v>46669.197628458496</v>
      </c>
      <c r="CX244" s="179">
        <f t="shared" si="196"/>
        <v>0</v>
      </c>
      <c r="CY244" s="178">
        <f t="shared" si="196"/>
        <v>45972.941860465122</v>
      </c>
      <c r="CZ244" s="179">
        <f t="shared" si="196"/>
        <v>0</v>
      </c>
      <c r="DA244" s="178">
        <f t="shared" si="196"/>
        <v>0</v>
      </c>
      <c r="DB244" s="179">
        <f t="shared" si="196"/>
        <v>0</v>
      </c>
      <c r="DC244" s="178">
        <f t="shared" si="196"/>
        <v>0</v>
      </c>
      <c r="DD244" s="179">
        <f t="shared" si="186"/>
        <v>0</v>
      </c>
      <c r="DE244" s="178">
        <f t="shared" si="186"/>
        <v>52257.118130207433</v>
      </c>
      <c r="DF244" s="177">
        <f t="shared" si="187"/>
        <v>0</v>
      </c>
      <c r="DG244" s="178">
        <f t="shared" si="187"/>
        <v>26</v>
      </c>
      <c r="DH244" s="179">
        <f t="shared" si="188"/>
        <v>0</v>
      </c>
      <c r="DI244" s="178">
        <f t="shared" si="188"/>
        <v>33</v>
      </c>
      <c r="DJ244" s="179">
        <f t="shared" si="189"/>
        <v>0</v>
      </c>
      <c r="DK244" s="178">
        <f t="shared" si="189"/>
        <v>27</v>
      </c>
      <c r="DL244" s="179">
        <f t="shared" si="190"/>
        <v>0</v>
      </c>
      <c r="DM244" s="178">
        <f t="shared" si="190"/>
        <v>17</v>
      </c>
      <c r="DN244" s="179">
        <f t="shared" si="191"/>
        <v>0</v>
      </c>
      <c r="DO244" s="178">
        <f t="shared" si="191"/>
        <v>0</v>
      </c>
      <c r="DP244" s="179">
        <f t="shared" si="192"/>
        <v>0</v>
      </c>
      <c r="DQ244" s="178">
        <f t="shared" si="192"/>
        <v>0</v>
      </c>
      <c r="DR244" s="179">
        <f t="shared" si="193"/>
        <v>0</v>
      </c>
      <c r="DS244" s="178">
        <f t="shared" si="193"/>
        <v>103</v>
      </c>
      <c r="DT244" s="177">
        <f t="shared" si="194"/>
        <v>0</v>
      </c>
      <c r="DU244" s="178">
        <f t="shared" si="194"/>
        <v>1637428.5179282867</v>
      </c>
      <c r="DV244" s="179">
        <f t="shared" si="194"/>
        <v>0</v>
      </c>
      <c r="DW244" s="178">
        <f t="shared" si="194"/>
        <v>1703446.3018867925</v>
      </c>
      <c r="DX244" s="179">
        <f t="shared" si="194"/>
        <v>0</v>
      </c>
      <c r="DY244" s="178">
        <f t="shared" si="194"/>
        <v>1260068.3359683794</v>
      </c>
      <c r="DZ244" s="179">
        <f t="shared" si="194"/>
        <v>0</v>
      </c>
      <c r="EA244" s="178">
        <f t="shared" si="194"/>
        <v>781540.01162790705</v>
      </c>
      <c r="EB244" s="179">
        <f t="shared" si="194"/>
        <v>0</v>
      </c>
      <c r="EC244" s="178">
        <f t="shared" si="194"/>
        <v>0</v>
      </c>
      <c r="ED244" s="179">
        <f t="shared" si="194"/>
        <v>0</v>
      </c>
      <c r="EE244" s="178">
        <f t="shared" si="194"/>
        <v>0</v>
      </c>
      <c r="EF244" s="179">
        <f t="shared" si="194"/>
        <v>0</v>
      </c>
      <c r="EG244" s="178">
        <f t="shared" si="195"/>
        <v>5382483.1674113655</v>
      </c>
    </row>
    <row r="245" spans="1:137" ht="15">
      <c r="A245" s="66" t="s">
        <v>338</v>
      </c>
      <c r="B245" s="65" t="s">
        <v>357</v>
      </c>
      <c r="C245" s="290"/>
      <c r="D245" s="64">
        <v>161864</v>
      </c>
      <c r="E245" s="64">
        <v>9</v>
      </c>
      <c r="F245" s="63">
        <v>0</v>
      </c>
      <c r="G245" s="185"/>
      <c r="H245" s="63">
        <v>0</v>
      </c>
      <c r="I245" s="185"/>
      <c r="J245" s="191">
        <v>16</v>
      </c>
      <c r="K245" s="185"/>
      <c r="L245" s="63">
        <v>0</v>
      </c>
      <c r="M245" s="185"/>
      <c r="N245" s="63">
        <v>0</v>
      </c>
      <c r="O245" s="63">
        <v>0</v>
      </c>
      <c r="P245" s="185"/>
      <c r="Q245" s="63">
        <v>0</v>
      </c>
      <c r="R245" s="185"/>
      <c r="S245" s="191">
        <v>23</v>
      </c>
      <c r="T245" s="185"/>
      <c r="U245" s="63">
        <v>0</v>
      </c>
      <c r="V245" s="185"/>
      <c r="W245" s="63">
        <v>0</v>
      </c>
      <c r="X245" s="63">
        <v>0</v>
      </c>
      <c r="Y245" s="185"/>
      <c r="Z245" s="63">
        <v>0</v>
      </c>
      <c r="AA245" s="185"/>
      <c r="AB245" s="191">
        <v>64</v>
      </c>
      <c r="AC245" s="185"/>
      <c r="AD245" s="63">
        <v>0</v>
      </c>
      <c r="AE245" s="185"/>
      <c r="AF245" s="63">
        <v>0</v>
      </c>
      <c r="AG245" s="63">
        <v>0</v>
      </c>
      <c r="AH245" s="185"/>
      <c r="AI245" s="63">
        <v>0</v>
      </c>
      <c r="AJ245" s="185"/>
      <c r="AK245" s="63">
        <v>0</v>
      </c>
      <c r="AL245" s="185"/>
      <c r="AM245" s="63">
        <v>0</v>
      </c>
      <c r="AN245" s="185"/>
      <c r="AO245" s="63">
        <v>0</v>
      </c>
      <c r="AP245" s="63">
        <v>0</v>
      </c>
      <c r="AQ245" s="185"/>
      <c r="AR245" s="63">
        <v>0</v>
      </c>
      <c r="AS245" s="185"/>
      <c r="AT245" s="63">
        <v>0</v>
      </c>
      <c r="AU245" s="185"/>
      <c r="AV245" s="63">
        <v>0</v>
      </c>
      <c r="AW245" s="185"/>
      <c r="AX245" s="63">
        <v>0</v>
      </c>
      <c r="AY245" s="63"/>
      <c r="AZ245" s="185"/>
      <c r="BA245" s="63"/>
      <c r="BB245" s="185"/>
      <c r="BC245" s="63"/>
      <c r="BD245" s="185"/>
      <c r="BE245" s="63"/>
      <c r="BF245" s="185"/>
      <c r="BG245" s="62"/>
      <c r="BH245" s="188"/>
      <c r="BI245" s="191">
        <v>1313381</v>
      </c>
      <c r="BJ245" s="185"/>
      <c r="BK245" s="191">
        <v>1653558</v>
      </c>
      <c r="BL245" s="185"/>
      <c r="BM245" s="191">
        <v>3892516</v>
      </c>
      <c r="BN245" s="185"/>
      <c r="BO245" s="63">
        <v>0</v>
      </c>
      <c r="BP245" s="185"/>
      <c r="BQ245" s="63">
        <v>0</v>
      </c>
      <c r="BR245" s="185"/>
      <c r="BS245" s="61"/>
      <c r="BT245" s="177">
        <f t="shared" si="180"/>
        <v>0</v>
      </c>
      <c r="BU245" s="178">
        <f t="shared" si="180"/>
        <v>160</v>
      </c>
      <c r="BV245" s="179">
        <f t="shared" si="181"/>
        <v>0</v>
      </c>
      <c r="BW245" s="178">
        <f t="shared" si="181"/>
        <v>230</v>
      </c>
      <c r="BX245" s="179">
        <f t="shared" si="182"/>
        <v>0</v>
      </c>
      <c r="BY245" s="178">
        <f t="shared" si="182"/>
        <v>640</v>
      </c>
      <c r="BZ245" s="179">
        <f t="shared" si="183"/>
        <v>0</v>
      </c>
      <c r="CA245" s="178">
        <f t="shared" si="183"/>
        <v>0</v>
      </c>
      <c r="CB245" s="179">
        <f t="shared" si="184"/>
        <v>0</v>
      </c>
      <c r="CC245" s="178">
        <f t="shared" si="184"/>
        <v>0</v>
      </c>
      <c r="CD245" s="179">
        <f t="shared" si="185"/>
        <v>0</v>
      </c>
      <c r="CE245" s="178">
        <f t="shared" si="185"/>
        <v>0</v>
      </c>
      <c r="CF245" s="177">
        <f t="shared" si="197"/>
        <v>0</v>
      </c>
      <c r="CG245" s="178">
        <f t="shared" si="176"/>
        <v>8208.6312500000004</v>
      </c>
      <c r="CH245" s="179">
        <f t="shared" si="197"/>
        <v>0</v>
      </c>
      <c r="CI245" s="178">
        <f t="shared" si="177"/>
        <v>7189.3826086956524</v>
      </c>
      <c r="CJ245" s="179">
        <f t="shared" si="197"/>
        <v>0</v>
      </c>
      <c r="CK245" s="178">
        <f t="shared" si="197"/>
        <v>6082.0562499999996</v>
      </c>
      <c r="CL245" s="179">
        <f t="shared" si="197"/>
        <v>0</v>
      </c>
      <c r="CM245" s="178">
        <f t="shared" si="197"/>
        <v>0</v>
      </c>
      <c r="CN245" s="179">
        <f t="shared" si="197"/>
        <v>0</v>
      </c>
      <c r="CO245" s="178">
        <f t="shared" si="197"/>
        <v>0</v>
      </c>
      <c r="CP245" s="179">
        <f t="shared" si="197"/>
        <v>0</v>
      </c>
      <c r="CQ245" s="178">
        <f t="shared" si="197"/>
        <v>0</v>
      </c>
      <c r="CR245" s="177">
        <f t="shared" si="196"/>
        <v>0</v>
      </c>
      <c r="CS245" s="178">
        <f t="shared" si="196"/>
        <v>73877.681250000009</v>
      </c>
      <c r="CT245" s="179">
        <f t="shared" si="196"/>
        <v>0</v>
      </c>
      <c r="CU245" s="178">
        <f t="shared" si="196"/>
        <v>64704.443478260873</v>
      </c>
      <c r="CV245" s="179">
        <f t="shared" si="196"/>
        <v>0</v>
      </c>
      <c r="CW245" s="178">
        <f t="shared" si="196"/>
        <v>54738.506249999999</v>
      </c>
      <c r="CX245" s="179">
        <f t="shared" si="196"/>
        <v>0</v>
      </c>
      <c r="CY245" s="178">
        <f t="shared" si="196"/>
        <v>0</v>
      </c>
      <c r="CZ245" s="179">
        <f t="shared" si="196"/>
        <v>0</v>
      </c>
      <c r="DA245" s="178">
        <f t="shared" si="196"/>
        <v>0</v>
      </c>
      <c r="DB245" s="179">
        <f t="shared" si="196"/>
        <v>0</v>
      </c>
      <c r="DC245" s="178">
        <f t="shared" si="196"/>
        <v>0</v>
      </c>
      <c r="DD245" s="179">
        <f t="shared" si="186"/>
        <v>0</v>
      </c>
      <c r="DE245" s="178">
        <f t="shared" si="186"/>
        <v>59936.985436893206</v>
      </c>
      <c r="DF245" s="177">
        <f t="shared" si="187"/>
        <v>0</v>
      </c>
      <c r="DG245" s="178">
        <f t="shared" si="187"/>
        <v>16</v>
      </c>
      <c r="DH245" s="179">
        <f t="shared" si="188"/>
        <v>0</v>
      </c>
      <c r="DI245" s="178">
        <f t="shared" si="188"/>
        <v>23</v>
      </c>
      <c r="DJ245" s="179">
        <f t="shared" si="189"/>
        <v>0</v>
      </c>
      <c r="DK245" s="178">
        <f t="shared" si="189"/>
        <v>64</v>
      </c>
      <c r="DL245" s="179">
        <f t="shared" si="190"/>
        <v>0</v>
      </c>
      <c r="DM245" s="178">
        <f t="shared" si="190"/>
        <v>0</v>
      </c>
      <c r="DN245" s="179">
        <f t="shared" si="191"/>
        <v>0</v>
      </c>
      <c r="DO245" s="178">
        <f t="shared" si="191"/>
        <v>0</v>
      </c>
      <c r="DP245" s="179">
        <f t="shared" si="192"/>
        <v>0</v>
      </c>
      <c r="DQ245" s="178">
        <f t="shared" si="192"/>
        <v>0</v>
      </c>
      <c r="DR245" s="179">
        <f t="shared" si="193"/>
        <v>0</v>
      </c>
      <c r="DS245" s="178">
        <f t="shared" si="193"/>
        <v>103</v>
      </c>
      <c r="DT245" s="177">
        <f t="shared" si="194"/>
        <v>0</v>
      </c>
      <c r="DU245" s="178">
        <f t="shared" si="194"/>
        <v>1182042.9000000001</v>
      </c>
      <c r="DV245" s="179">
        <f t="shared" si="194"/>
        <v>0</v>
      </c>
      <c r="DW245" s="178">
        <f t="shared" si="194"/>
        <v>1488202.2000000002</v>
      </c>
      <c r="DX245" s="179">
        <f t="shared" si="194"/>
        <v>0</v>
      </c>
      <c r="DY245" s="178">
        <f t="shared" si="194"/>
        <v>3503264.4</v>
      </c>
      <c r="DZ245" s="179">
        <f t="shared" si="194"/>
        <v>0</v>
      </c>
      <c r="EA245" s="178">
        <f t="shared" si="194"/>
        <v>0</v>
      </c>
      <c r="EB245" s="179">
        <f t="shared" si="194"/>
        <v>0</v>
      </c>
      <c r="EC245" s="178">
        <f t="shared" si="194"/>
        <v>0</v>
      </c>
      <c r="ED245" s="179">
        <f t="shared" si="194"/>
        <v>0</v>
      </c>
      <c r="EE245" s="178">
        <f t="shared" si="194"/>
        <v>0</v>
      </c>
      <c r="EF245" s="179">
        <f t="shared" si="194"/>
        <v>0</v>
      </c>
      <c r="EG245" s="178">
        <f t="shared" si="195"/>
        <v>6173509.5</v>
      </c>
    </row>
    <row r="246" spans="1:137" ht="15">
      <c r="A246" s="66" t="s">
        <v>338</v>
      </c>
      <c r="B246" s="215" t="s">
        <v>358</v>
      </c>
      <c r="C246" s="290"/>
      <c r="D246" s="64">
        <v>405872</v>
      </c>
      <c r="E246" s="64">
        <v>9</v>
      </c>
      <c r="F246" s="63">
        <v>0</v>
      </c>
      <c r="G246" s="185"/>
      <c r="H246" s="63">
        <v>0</v>
      </c>
      <c r="I246" s="185"/>
      <c r="J246" s="191">
        <v>10</v>
      </c>
      <c r="K246" s="185"/>
      <c r="L246" s="63">
        <v>0</v>
      </c>
      <c r="M246" s="185"/>
      <c r="N246" s="191">
        <v>2</v>
      </c>
      <c r="O246" s="63">
        <v>0</v>
      </c>
      <c r="P246" s="185"/>
      <c r="Q246" s="63">
        <v>0</v>
      </c>
      <c r="R246" s="185"/>
      <c r="S246" s="191">
        <v>16</v>
      </c>
      <c r="T246" s="185"/>
      <c r="U246" s="63">
        <v>0</v>
      </c>
      <c r="V246" s="185"/>
      <c r="W246" s="191">
        <v>3</v>
      </c>
      <c r="X246" s="63">
        <v>0</v>
      </c>
      <c r="Y246" s="185"/>
      <c r="Z246" s="63">
        <v>0</v>
      </c>
      <c r="AA246" s="185"/>
      <c r="AB246" s="191">
        <v>36</v>
      </c>
      <c r="AC246" s="185"/>
      <c r="AD246" s="63">
        <v>0</v>
      </c>
      <c r="AE246" s="185"/>
      <c r="AF246" s="191">
        <v>2</v>
      </c>
      <c r="AG246" s="63">
        <v>0</v>
      </c>
      <c r="AH246" s="185"/>
      <c r="AI246" s="63">
        <v>0</v>
      </c>
      <c r="AJ246" s="185"/>
      <c r="AK246" s="191">
        <v>6</v>
      </c>
      <c r="AL246" s="185"/>
      <c r="AM246" s="63">
        <v>0</v>
      </c>
      <c r="AN246" s="185"/>
      <c r="AO246" s="63">
        <v>0</v>
      </c>
      <c r="AP246" s="63">
        <v>0</v>
      </c>
      <c r="AQ246" s="185"/>
      <c r="AR246" s="63">
        <v>0</v>
      </c>
      <c r="AS246" s="185"/>
      <c r="AT246" s="63">
        <v>0</v>
      </c>
      <c r="AU246" s="185"/>
      <c r="AV246" s="63">
        <v>0</v>
      </c>
      <c r="AW246" s="185"/>
      <c r="AX246" s="63">
        <v>0</v>
      </c>
      <c r="AY246" s="63"/>
      <c r="AZ246" s="185"/>
      <c r="BA246" s="63"/>
      <c r="BB246" s="185"/>
      <c r="BC246" s="63"/>
      <c r="BD246" s="185"/>
      <c r="BE246" s="63"/>
      <c r="BF246" s="185"/>
      <c r="BG246" s="62"/>
      <c r="BH246" s="188"/>
      <c r="BI246" s="191">
        <v>898210</v>
      </c>
      <c r="BJ246" s="185"/>
      <c r="BK246" s="191">
        <v>1257241</v>
      </c>
      <c r="BL246" s="185"/>
      <c r="BM246" s="191">
        <v>2017663</v>
      </c>
      <c r="BN246" s="185"/>
      <c r="BO246" s="191">
        <v>280008</v>
      </c>
      <c r="BP246" s="185"/>
      <c r="BQ246" s="63">
        <v>0</v>
      </c>
      <c r="BR246" s="185"/>
      <c r="BS246" s="61"/>
      <c r="BT246" s="177">
        <f t="shared" si="180"/>
        <v>0</v>
      </c>
      <c r="BU246" s="178">
        <f t="shared" si="180"/>
        <v>124</v>
      </c>
      <c r="BV246" s="179">
        <f t="shared" si="181"/>
        <v>0</v>
      </c>
      <c r="BW246" s="178">
        <f t="shared" si="181"/>
        <v>196</v>
      </c>
      <c r="BX246" s="179">
        <f t="shared" si="182"/>
        <v>0</v>
      </c>
      <c r="BY246" s="178">
        <f t="shared" si="182"/>
        <v>384</v>
      </c>
      <c r="BZ246" s="179">
        <f t="shared" si="183"/>
        <v>0</v>
      </c>
      <c r="CA246" s="178">
        <f t="shared" si="183"/>
        <v>60</v>
      </c>
      <c r="CB246" s="179">
        <f t="shared" si="184"/>
        <v>0</v>
      </c>
      <c r="CC246" s="178">
        <f t="shared" si="184"/>
        <v>0</v>
      </c>
      <c r="CD246" s="179">
        <f t="shared" si="185"/>
        <v>0</v>
      </c>
      <c r="CE246" s="178">
        <f t="shared" si="185"/>
        <v>0</v>
      </c>
      <c r="CF246" s="177">
        <f t="shared" si="197"/>
        <v>0</v>
      </c>
      <c r="CG246" s="178">
        <f t="shared" si="176"/>
        <v>7243.6290322580644</v>
      </c>
      <c r="CH246" s="179">
        <f t="shared" si="197"/>
        <v>0</v>
      </c>
      <c r="CI246" s="178">
        <f t="shared" si="177"/>
        <v>6414.4948979591836</v>
      </c>
      <c r="CJ246" s="179">
        <f t="shared" si="197"/>
        <v>0</v>
      </c>
      <c r="CK246" s="178">
        <f t="shared" si="197"/>
        <v>5254.330729166667</v>
      </c>
      <c r="CL246" s="179">
        <f t="shared" si="197"/>
        <v>0</v>
      </c>
      <c r="CM246" s="178">
        <f t="shared" si="197"/>
        <v>4666.8</v>
      </c>
      <c r="CN246" s="179">
        <f t="shared" si="197"/>
        <v>0</v>
      </c>
      <c r="CO246" s="178">
        <f t="shared" si="197"/>
        <v>0</v>
      </c>
      <c r="CP246" s="179">
        <f t="shared" si="197"/>
        <v>0</v>
      </c>
      <c r="CQ246" s="178">
        <f t="shared" si="197"/>
        <v>0</v>
      </c>
      <c r="CR246" s="177">
        <f t="shared" si="196"/>
        <v>0</v>
      </c>
      <c r="CS246" s="178">
        <f t="shared" si="196"/>
        <v>65192.661290322576</v>
      </c>
      <c r="CT246" s="179">
        <f t="shared" si="196"/>
        <v>0</v>
      </c>
      <c r="CU246" s="178">
        <f t="shared" si="196"/>
        <v>57730.454081632655</v>
      </c>
      <c r="CV246" s="179">
        <f t="shared" si="196"/>
        <v>0</v>
      </c>
      <c r="CW246" s="178">
        <f t="shared" si="196"/>
        <v>47288.9765625</v>
      </c>
      <c r="CX246" s="179">
        <f t="shared" si="196"/>
        <v>0</v>
      </c>
      <c r="CY246" s="178">
        <f t="shared" si="196"/>
        <v>42001.200000000004</v>
      </c>
      <c r="CZ246" s="179">
        <f t="shared" si="196"/>
        <v>0</v>
      </c>
      <c r="DA246" s="178">
        <f t="shared" si="196"/>
        <v>0</v>
      </c>
      <c r="DB246" s="179">
        <f t="shared" si="196"/>
        <v>0</v>
      </c>
      <c r="DC246" s="178">
        <f t="shared" si="196"/>
        <v>0</v>
      </c>
      <c r="DD246" s="179">
        <f t="shared" si="186"/>
        <v>0</v>
      </c>
      <c r="DE246" s="178">
        <f t="shared" si="186"/>
        <v>52375.718298798551</v>
      </c>
      <c r="DF246" s="177">
        <f t="shared" si="187"/>
        <v>0</v>
      </c>
      <c r="DG246" s="178">
        <f t="shared" si="187"/>
        <v>12</v>
      </c>
      <c r="DH246" s="179">
        <f t="shared" si="188"/>
        <v>0</v>
      </c>
      <c r="DI246" s="178">
        <f t="shared" si="188"/>
        <v>19</v>
      </c>
      <c r="DJ246" s="179">
        <f t="shared" si="189"/>
        <v>0</v>
      </c>
      <c r="DK246" s="178">
        <f t="shared" si="189"/>
        <v>38</v>
      </c>
      <c r="DL246" s="179">
        <f t="shared" si="190"/>
        <v>0</v>
      </c>
      <c r="DM246" s="178">
        <f t="shared" si="190"/>
        <v>6</v>
      </c>
      <c r="DN246" s="179">
        <f t="shared" si="191"/>
        <v>0</v>
      </c>
      <c r="DO246" s="178">
        <f t="shared" si="191"/>
        <v>0</v>
      </c>
      <c r="DP246" s="179">
        <f t="shared" si="192"/>
        <v>0</v>
      </c>
      <c r="DQ246" s="178">
        <f t="shared" si="192"/>
        <v>0</v>
      </c>
      <c r="DR246" s="179">
        <f t="shared" si="193"/>
        <v>0</v>
      </c>
      <c r="DS246" s="178">
        <f t="shared" si="193"/>
        <v>75</v>
      </c>
      <c r="DT246" s="177">
        <f t="shared" si="194"/>
        <v>0</v>
      </c>
      <c r="DU246" s="178">
        <f t="shared" si="194"/>
        <v>782311.93548387091</v>
      </c>
      <c r="DV246" s="179">
        <f t="shared" si="194"/>
        <v>0</v>
      </c>
      <c r="DW246" s="178">
        <f t="shared" si="194"/>
        <v>1096878.6275510204</v>
      </c>
      <c r="DX246" s="179">
        <f t="shared" si="194"/>
        <v>0</v>
      </c>
      <c r="DY246" s="178">
        <f t="shared" si="194"/>
        <v>1796981.109375</v>
      </c>
      <c r="DZ246" s="179">
        <f t="shared" si="194"/>
        <v>0</v>
      </c>
      <c r="EA246" s="178">
        <f t="shared" si="194"/>
        <v>252007.2</v>
      </c>
      <c r="EB246" s="179">
        <f t="shared" si="194"/>
        <v>0</v>
      </c>
      <c r="EC246" s="178">
        <f t="shared" si="194"/>
        <v>0</v>
      </c>
      <c r="ED246" s="179">
        <f t="shared" si="194"/>
        <v>0</v>
      </c>
      <c r="EE246" s="178">
        <f t="shared" si="194"/>
        <v>0</v>
      </c>
      <c r="EF246" s="179">
        <f t="shared" si="194"/>
        <v>0</v>
      </c>
      <c r="EG246" s="178">
        <f t="shared" si="195"/>
        <v>3928178.8724098913</v>
      </c>
    </row>
    <row r="247" spans="1:137" ht="15">
      <c r="A247" s="66" t="s">
        <v>338</v>
      </c>
      <c r="B247" s="65" t="s">
        <v>359</v>
      </c>
      <c r="C247" s="290"/>
      <c r="D247" s="64">
        <v>162557</v>
      </c>
      <c r="E247" s="64">
        <v>9</v>
      </c>
      <c r="F247" s="63">
        <v>0</v>
      </c>
      <c r="G247" s="185"/>
      <c r="H247" s="63">
        <v>0</v>
      </c>
      <c r="I247" s="185"/>
      <c r="J247" s="191">
        <v>19</v>
      </c>
      <c r="K247" s="185"/>
      <c r="L247" s="63">
        <v>0</v>
      </c>
      <c r="M247" s="185"/>
      <c r="N247" s="63">
        <v>0</v>
      </c>
      <c r="O247" s="63">
        <v>0</v>
      </c>
      <c r="P247" s="185"/>
      <c r="Q247" s="63">
        <v>0</v>
      </c>
      <c r="R247" s="185"/>
      <c r="S247" s="191">
        <v>28</v>
      </c>
      <c r="T247" s="185"/>
      <c r="U247" s="63">
        <v>0</v>
      </c>
      <c r="V247" s="185"/>
      <c r="W247" s="63">
        <v>0</v>
      </c>
      <c r="X247" s="63">
        <v>0</v>
      </c>
      <c r="Y247" s="185"/>
      <c r="Z247" s="63">
        <v>0</v>
      </c>
      <c r="AA247" s="185"/>
      <c r="AB247" s="191">
        <v>52</v>
      </c>
      <c r="AC247" s="185"/>
      <c r="AD247" s="63">
        <v>0</v>
      </c>
      <c r="AE247" s="185"/>
      <c r="AF247" s="63">
        <v>0</v>
      </c>
      <c r="AG247" s="63">
        <v>0</v>
      </c>
      <c r="AH247" s="185"/>
      <c r="AI247" s="63">
        <v>0</v>
      </c>
      <c r="AJ247" s="185"/>
      <c r="AK247" s="63">
        <v>0</v>
      </c>
      <c r="AL247" s="185"/>
      <c r="AM247" s="63">
        <v>0</v>
      </c>
      <c r="AN247" s="185"/>
      <c r="AO247" s="63">
        <v>0</v>
      </c>
      <c r="AP247" s="63">
        <v>0</v>
      </c>
      <c r="AQ247" s="185"/>
      <c r="AR247" s="63">
        <v>0</v>
      </c>
      <c r="AS247" s="185"/>
      <c r="AT247" s="63">
        <v>0</v>
      </c>
      <c r="AU247" s="185"/>
      <c r="AV247" s="63">
        <v>0</v>
      </c>
      <c r="AW247" s="185"/>
      <c r="AX247" s="63">
        <v>0</v>
      </c>
      <c r="AY247" s="63"/>
      <c r="AZ247" s="185"/>
      <c r="BA247" s="63"/>
      <c r="BB247" s="185"/>
      <c r="BC247" s="63"/>
      <c r="BD247" s="185"/>
      <c r="BE247" s="63"/>
      <c r="BF247" s="185"/>
      <c r="BG247" s="62"/>
      <c r="BH247" s="188"/>
      <c r="BI247" s="191">
        <v>1733918</v>
      </c>
      <c r="BJ247" s="185"/>
      <c r="BK247" s="191">
        <v>1948938</v>
      </c>
      <c r="BL247" s="185"/>
      <c r="BM247" s="191">
        <v>3171539</v>
      </c>
      <c r="BN247" s="185"/>
      <c r="BO247" s="63">
        <v>0</v>
      </c>
      <c r="BP247" s="185"/>
      <c r="BQ247" s="63">
        <v>0</v>
      </c>
      <c r="BR247" s="185"/>
      <c r="BS247" s="61"/>
      <c r="BT247" s="177">
        <f t="shared" si="180"/>
        <v>0</v>
      </c>
      <c r="BU247" s="178">
        <f t="shared" si="180"/>
        <v>190</v>
      </c>
      <c r="BV247" s="179">
        <f t="shared" si="181"/>
        <v>0</v>
      </c>
      <c r="BW247" s="178">
        <f t="shared" si="181"/>
        <v>280</v>
      </c>
      <c r="BX247" s="179">
        <f t="shared" si="182"/>
        <v>0</v>
      </c>
      <c r="BY247" s="178">
        <f t="shared" si="182"/>
        <v>520</v>
      </c>
      <c r="BZ247" s="179">
        <f t="shared" si="183"/>
        <v>0</v>
      </c>
      <c r="CA247" s="178">
        <f t="shared" si="183"/>
        <v>0</v>
      </c>
      <c r="CB247" s="179">
        <f t="shared" si="184"/>
        <v>0</v>
      </c>
      <c r="CC247" s="178">
        <f t="shared" si="184"/>
        <v>0</v>
      </c>
      <c r="CD247" s="179">
        <f t="shared" si="185"/>
        <v>0</v>
      </c>
      <c r="CE247" s="178">
        <f t="shared" si="185"/>
        <v>0</v>
      </c>
      <c r="CF247" s="177">
        <f t="shared" si="197"/>
        <v>0</v>
      </c>
      <c r="CG247" s="178">
        <f t="shared" si="176"/>
        <v>9125.8842105263157</v>
      </c>
      <c r="CH247" s="179">
        <f t="shared" si="197"/>
        <v>0</v>
      </c>
      <c r="CI247" s="178">
        <f t="shared" si="177"/>
        <v>6960.4928571428572</v>
      </c>
      <c r="CJ247" s="179">
        <f t="shared" si="197"/>
        <v>0</v>
      </c>
      <c r="CK247" s="178">
        <f t="shared" si="197"/>
        <v>6099.1134615384617</v>
      </c>
      <c r="CL247" s="179">
        <f t="shared" si="197"/>
        <v>0</v>
      </c>
      <c r="CM247" s="178">
        <f t="shared" si="197"/>
        <v>0</v>
      </c>
      <c r="CN247" s="179">
        <f t="shared" si="197"/>
        <v>0</v>
      </c>
      <c r="CO247" s="178">
        <f t="shared" si="197"/>
        <v>0</v>
      </c>
      <c r="CP247" s="179">
        <f t="shared" si="197"/>
        <v>0</v>
      </c>
      <c r="CQ247" s="178">
        <f t="shared" si="197"/>
        <v>0</v>
      </c>
      <c r="CR247" s="177">
        <f t="shared" si="196"/>
        <v>0</v>
      </c>
      <c r="CS247" s="178">
        <f t="shared" si="196"/>
        <v>82132.957894736843</v>
      </c>
      <c r="CT247" s="179">
        <f t="shared" si="196"/>
        <v>0</v>
      </c>
      <c r="CU247" s="178">
        <f t="shared" si="196"/>
        <v>62644.435714285719</v>
      </c>
      <c r="CV247" s="179">
        <f t="shared" si="196"/>
        <v>0</v>
      </c>
      <c r="CW247" s="178">
        <f t="shared" si="196"/>
        <v>54892.021153846159</v>
      </c>
      <c r="CX247" s="179">
        <f t="shared" si="196"/>
        <v>0</v>
      </c>
      <c r="CY247" s="178">
        <f t="shared" si="196"/>
        <v>0</v>
      </c>
      <c r="CZ247" s="179">
        <f t="shared" si="196"/>
        <v>0</v>
      </c>
      <c r="DA247" s="178">
        <f t="shared" si="196"/>
        <v>0</v>
      </c>
      <c r="DB247" s="179">
        <f t="shared" si="196"/>
        <v>0</v>
      </c>
      <c r="DC247" s="178">
        <f t="shared" si="196"/>
        <v>0</v>
      </c>
      <c r="DD247" s="179">
        <f t="shared" si="186"/>
        <v>0</v>
      </c>
      <c r="DE247" s="178">
        <f t="shared" si="186"/>
        <v>62312.681818181816</v>
      </c>
      <c r="DF247" s="177">
        <f t="shared" si="187"/>
        <v>0</v>
      </c>
      <c r="DG247" s="178">
        <f t="shared" si="187"/>
        <v>19</v>
      </c>
      <c r="DH247" s="179">
        <f t="shared" si="188"/>
        <v>0</v>
      </c>
      <c r="DI247" s="178">
        <f t="shared" si="188"/>
        <v>28</v>
      </c>
      <c r="DJ247" s="179">
        <f t="shared" si="189"/>
        <v>0</v>
      </c>
      <c r="DK247" s="178">
        <f t="shared" si="189"/>
        <v>52</v>
      </c>
      <c r="DL247" s="179">
        <f t="shared" si="190"/>
        <v>0</v>
      </c>
      <c r="DM247" s="178">
        <f t="shared" si="190"/>
        <v>0</v>
      </c>
      <c r="DN247" s="179">
        <f t="shared" si="191"/>
        <v>0</v>
      </c>
      <c r="DO247" s="178">
        <f t="shared" si="191"/>
        <v>0</v>
      </c>
      <c r="DP247" s="179">
        <f t="shared" si="192"/>
        <v>0</v>
      </c>
      <c r="DQ247" s="178">
        <f t="shared" si="192"/>
        <v>0</v>
      </c>
      <c r="DR247" s="179">
        <f t="shared" si="193"/>
        <v>0</v>
      </c>
      <c r="DS247" s="178">
        <f t="shared" si="193"/>
        <v>99</v>
      </c>
      <c r="DT247" s="177">
        <f t="shared" si="194"/>
        <v>0</v>
      </c>
      <c r="DU247" s="178">
        <f t="shared" si="194"/>
        <v>1560526.2</v>
      </c>
      <c r="DV247" s="179">
        <f t="shared" si="194"/>
        <v>0</v>
      </c>
      <c r="DW247" s="178">
        <f t="shared" si="194"/>
        <v>1754044.2000000002</v>
      </c>
      <c r="DX247" s="179">
        <f t="shared" si="194"/>
        <v>0</v>
      </c>
      <c r="DY247" s="178">
        <f t="shared" si="194"/>
        <v>2854385.1</v>
      </c>
      <c r="DZ247" s="179">
        <f t="shared" si="194"/>
        <v>0</v>
      </c>
      <c r="EA247" s="178">
        <f t="shared" si="194"/>
        <v>0</v>
      </c>
      <c r="EB247" s="179">
        <f t="shared" si="194"/>
        <v>0</v>
      </c>
      <c r="EC247" s="178">
        <f t="shared" si="194"/>
        <v>0</v>
      </c>
      <c r="ED247" s="179">
        <f t="shared" si="194"/>
        <v>0</v>
      </c>
      <c r="EE247" s="178">
        <f t="shared" si="194"/>
        <v>0</v>
      </c>
      <c r="EF247" s="179">
        <f t="shared" si="194"/>
        <v>0</v>
      </c>
      <c r="EG247" s="178">
        <f t="shared" si="195"/>
        <v>6168955.5</v>
      </c>
    </row>
    <row r="248" spans="1:137" ht="15">
      <c r="A248" s="216" t="s">
        <v>338</v>
      </c>
      <c r="B248" s="65" t="s">
        <v>360</v>
      </c>
      <c r="C248" s="290"/>
      <c r="D248" s="64">
        <v>162690</v>
      </c>
      <c r="E248" s="64">
        <v>9</v>
      </c>
      <c r="F248" s="63">
        <v>0</v>
      </c>
      <c r="G248" s="185"/>
      <c r="H248" s="63">
        <v>0</v>
      </c>
      <c r="I248" s="185"/>
      <c r="J248" s="191">
        <v>12</v>
      </c>
      <c r="K248" s="185"/>
      <c r="L248" s="63">
        <v>0</v>
      </c>
      <c r="M248" s="185"/>
      <c r="N248" s="63">
        <v>0</v>
      </c>
      <c r="O248" s="63">
        <v>0</v>
      </c>
      <c r="P248" s="185"/>
      <c r="Q248" s="63">
        <v>0</v>
      </c>
      <c r="R248" s="185"/>
      <c r="S248" s="191">
        <v>9</v>
      </c>
      <c r="T248" s="185"/>
      <c r="U248" s="191">
        <v>1</v>
      </c>
      <c r="V248" s="185"/>
      <c r="W248" s="63">
        <v>0</v>
      </c>
      <c r="X248" s="63">
        <v>0</v>
      </c>
      <c r="Y248" s="185"/>
      <c r="Z248" s="63">
        <v>0</v>
      </c>
      <c r="AA248" s="185"/>
      <c r="AB248" s="191">
        <v>31</v>
      </c>
      <c r="AC248" s="185"/>
      <c r="AD248" s="191">
        <v>5</v>
      </c>
      <c r="AE248" s="185"/>
      <c r="AF248" s="63">
        <v>0</v>
      </c>
      <c r="AG248" s="63">
        <v>0</v>
      </c>
      <c r="AH248" s="185"/>
      <c r="AI248" s="63">
        <v>0</v>
      </c>
      <c r="AJ248" s="185"/>
      <c r="AK248" s="191">
        <v>14</v>
      </c>
      <c r="AL248" s="185"/>
      <c r="AM248" s="191">
        <v>7</v>
      </c>
      <c r="AN248" s="185"/>
      <c r="AO248" s="63">
        <v>0</v>
      </c>
      <c r="AP248" s="63">
        <v>1</v>
      </c>
      <c r="AQ248" s="185"/>
      <c r="AR248" s="63">
        <v>0</v>
      </c>
      <c r="AS248" s="185"/>
      <c r="AT248" s="63">
        <v>0</v>
      </c>
      <c r="AU248" s="185"/>
      <c r="AV248" s="63">
        <v>0</v>
      </c>
      <c r="AW248" s="185"/>
      <c r="AX248" s="63">
        <v>0</v>
      </c>
      <c r="AY248" s="63"/>
      <c r="AZ248" s="185"/>
      <c r="BA248" s="63"/>
      <c r="BB248" s="185"/>
      <c r="BC248" s="63"/>
      <c r="BD248" s="185"/>
      <c r="BE248" s="63"/>
      <c r="BF248" s="185"/>
      <c r="BG248" s="62"/>
      <c r="BH248" s="188"/>
      <c r="BI248" s="191">
        <v>938922</v>
      </c>
      <c r="BJ248" s="185"/>
      <c r="BK248" s="191">
        <v>648904</v>
      </c>
      <c r="BL248" s="185"/>
      <c r="BM248" s="191">
        <v>2072213</v>
      </c>
      <c r="BN248" s="185"/>
      <c r="BO248" s="191">
        <v>1123415</v>
      </c>
      <c r="BP248" s="185"/>
      <c r="BQ248" s="63">
        <v>0</v>
      </c>
      <c r="BR248" s="185"/>
      <c r="BS248" s="61"/>
      <c r="BT248" s="177">
        <f t="shared" si="180"/>
        <v>0</v>
      </c>
      <c r="BU248" s="178">
        <f t="shared" si="180"/>
        <v>120</v>
      </c>
      <c r="BV248" s="179">
        <f t="shared" si="181"/>
        <v>0</v>
      </c>
      <c r="BW248" s="178">
        <f t="shared" si="181"/>
        <v>101</v>
      </c>
      <c r="BX248" s="179">
        <f t="shared" si="182"/>
        <v>0</v>
      </c>
      <c r="BY248" s="178">
        <f t="shared" si="182"/>
        <v>365</v>
      </c>
      <c r="BZ248" s="179">
        <f t="shared" si="183"/>
        <v>0</v>
      </c>
      <c r="CA248" s="178">
        <f t="shared" si="183"/>
        <v>217</v>
      </c>
      <c r="CB248" s="179">
        <f t="shared" si="184"/>
        <v>0</v>
      </c>
      <c r="CC248" s="178">
        <f t="shared" si="184"/>
        <v>0</v>
      </c>
      <c r="CD248" s="179">
        <f t="shared" si="185"/>
        <v>0</v>
      </c>
      <c r="CE248" s="178">
        <f t="shared" si="185"/>
        <v>0</v>
      </c>
      <c r="CF248" s="177">
        <f t="shared" si="197"/>
        <v>0</v>
      </c>
      <c r="CG248" s="178">
        <f t="shared" si="176"/>
        <v>7824.35</v>
      </c>
      <c r="CH248" s="179">
        <f t="shared" si="197"/>
        <v>0</v>
      </c>
      <c r="CI248" s="178">
        <f t="shared" si="177"/>
        <v>6424.7920792079212</v>
      </c>
      <c r="CJ248" s="179">
        <f t="shared" si="197"/>
        <v>0</v>
      </c>
      <c r="CK248" s="178">
        <f t="shared" si="197"/>
        <v>5677.2958904109591</v>
      </c>
      <c r="CL248" s="179">
        <f t="shared" si="197"/>
        <v>0</v>
      </c>
      <c r="CM248" s="178">
        <f t="shared" si="197"/>
        <v>5177.027649769585</v>
      </c>
      <c r="CN248" s="179">
        <f t="shared" si="197"/>
        <v>0</v>
      </c>
      <c r="CO248" s="178">
        <f t="shared" si="197"/>
        <v>0</v>
      </c>
      <c r="CP248" s="179">
        <f t="shared" si="197"/>
        <v>0</v>
      </c>
      <c r="CQ248" s="178">
        <f t="shared" si="197"/>
        <v>0</v>
      </c>
      <c r="CR248" s="177">
        <f t="shared" si="196"/>
        <v>0</v>
      </c>
      <c r="CS248" s="178">
        <f t="shared" si="196"/>
        <v>70419.150000000009</v>
      </c>
      <c r="CT248" s="179">
        <f t="shared" si="196"/>
        <v>0</v>
      </c>
      <c r="CU248" s="178">
        <f t="shared" si="196"/>
        <v>57823.128712871294</v>
      </c>
      <c r="CV248" s="179">
        <f t="shared" si="196"/>
        <v>0</v>
      </c>
      <c r="CW248" s="178">
        <f t="shared" si="196"/>
        <v>51095.663013698635</v>
      </c>
      <c r="CX248" s="179">
        <f t="shared" si="196"/>
        <v>0</v>
      </c>
      <c r="CY248" s="178">
        <f t="shared" si="196"/>
        <v>46593.248847926268</v>
      </c>
      <c r="CZ248" s="179">
        <f t="shared" si="196"/>
        <v>0</v>
      </c>
      <c r="DA248" s="178">
        <f t="shared" si="196"/>
        <v>0</v>
      </c>
      <c r="DB248" s="179">
        <f t="shared" si="196"/>
        <v>0</v>
      </c>
      <c r="DC248" s="178">
        <f t="shared" si="196"/>
        <v>0</v>
      </c>
      <c r="DD248" s="179">
        <f t="shared" si="186"/>
        <v>0</v>
      </c>
      <c r="DE248" s="178">
        <f t="shared" si="186"/>
        <v>53685.609891497661</v>
      </c>
      <c r="DF248" s="177">
        <f t="shared" si="187"/>
        <v>0</v>
      </c>
      <c r="DG248" s="178">
        <f t="shared" si="187"/>
        <v>12</v>
      </c>
      <c r="DH248" s="179">
        <f t="shared" si="188"/>
        <v>0</v>
      </c>
      <c r="DI248" s="178">
        <f t="shared" si="188"/>
        <v>10</v>
      </c>
      <c r="DJ248" s="179">
        <f t="shared" si="189"/>
        <v>0</v>
      </c>
      <c r="DK248" s="178">
        <f t="shared" si="189"/>
        <v>36</v>
      </c>
      <c r="DL248" s="179">
        <f t="shared" si="190"/>
        <v>0</v>
      </c>
      <c r="DM248" s="178">
        <f t="shared" si="190"/>
        <v>21</v>
      </c>
      <c r="DN248" s="179">
        <f t="shared" si="191"/>
        <v>0</v>
      </c>
      <c r="DO248" s="178">
        <f t="shared" si="191"/>
        <v>0</v>
      </c>
      <c r="DP248" s="179">
        <f t="shared" si="192"/>
        <v>0</v>
      </c>
      <c r="DQ248" s="178">
        <f t="shared" si="192"/>
        <v>0</v>
      </c>
      <c r="DR248" s="179">
        <f t="shared" si="193"/>
        <v>0</v>
      </c>
      <c r="DS248" s="178">
        <f t="shared" si="193"/>
        <v>79</v>
      </c>
      <c r="DT248" s="177">
        <f t="shared" si="194"/>
        <v>0</v>
      </c>
      <c r="DU248" s="178">
        <f t="shared" si="194"/>
        <v>845029.8</v>
      </c>
      <c r="DV248" s="179">
        <f t="shared" si="194"/>
        <v>0</v>
      </c>
      <c r="DW248" s="178">
        <f t="shared" si="194"/>
        <v>578231.28712871298</v>
      </c>
      <c r="DX248" s="179">
        <f t="shared" si="194"/>
        <v>0</v>
      </c>
      <c r="DY248" s="178">
        <f t="shared" si="194"/>
        <v>1839443.8684931509</v>
      </c>
      <c r="DZ248" s="179">
        <f t="shared" si="194"/>
        <v>0</v>
      </c>
      <c r="EA248" s="178">
        <f t="shared" si="194"/>
        <v>978458.22580645164</v>
      </c>
      <c r="EB248" s="179">
        <f t="shared" si="194"/>
        <v>0</v>
      </c>
      <c r="EC248" s="178">
        <f t="shared" si="194"/>
        <v>0</v>
      </c>
      <c r="ED248" s="179">
        <f t="shared" si="194"/>
        <v>0</v>
      </c>
      <c r="EE248" s="178">
        <f t="shared" si="194"/>
        <v>0</v>
      </c>
      <c r="EF248" s="179">
        <f t="shared" si="194"/>
        <v>0</v>
      </c>
      <c r="EG248" s="178">
        <f t="shared" si="195"/>
        <v>4241163.1814283151</v>
      </c>
    </row>
    <row r="249" spans="1:137" ht="15">
      <c r="A249" s="66" t="s">
        <v>338</v>
      </c>
      <c r="B249" s="65" t="s">
        <v>361</v>
      </c>
      <c r="C249" s="290"/>
      <c r="D249" s="64">
        <v>162706</v>
      </c>
      <c r="E249" s="64">
        <v>9</v>
      </c>
      <c r="F249" s="63">
        <v>0</v>
      </c>
      <c r="G249" s="185"/>
      <c r="H249" s="63">
        <v>0</v>
      </c>
      <c r="I249" s="185"/>
      <c r="J249" s="191">
        <v>18</v>
      </c>
      <c r="K249" s="185"/>
      <c r="L249" s="63">
        <v>0</v>
      </c>
      <c r="M249" s="185"/>
      <c r="N249" s="63">
        <v>0</v>
      </c>
      <c r="O249" s="63">
        <v>0</v>
      </c>
      <c r="P249" s="185"/>
      <c r="Q249" s="63">
        <v>0</v>
      </c>
      <c r="R249" s="185"/>
      <c r="S249" s="191">
        <v>19</v>
      </c>
      <c r="T249" s="185"/>
      <c r="U249" s="63">
        <v>0</v>
      </c>
      <c r="V249" s="185"/>
      <c r="W249" s="63">
        <v>0</v>
      </c>
      <c r="X249" s="63">
        <v>0</v>
      </c>
      <c r="Y249" s="185"/>
      <c r="Z249" s="63">
        <v>0</v>
      </c>
      <c r="AA249" s="185"/>
      <c r="AB249" s="191">
        <v>26</v>
      </c>
      <c r="AC249" s="185"/>
      <c r="AD249" s="63">
        <v>0</v>
      </c>
      <c r="AE249" s="185"/>
      <c r="AF249" s="63">
        <v>0</v>
      </c>
      <c r="AG249" s="63">
        <v>0</v>
      </c>
      <c r="AH249" s="185"/>
      <c r="AI249" s="63">
        <v>0</v>
      </c>
      <c r="AJ249" s="185"/>
      <c r="AK249" s="63">
        <v>0</v>
      </c>
      <c r="AL249" s="185"/>
      <c r="AM249" s="63">
        <v>0</v>
      </c>
      <c r="AN249" s="185"/>
      <c r="AO249" s="63">
        <v>0</v>
      </c>
      <c r="AP249" s="63">
        <v>0</v>
      </c>
      <c r="AQ249" s="185"/>
      <c r="AR249" s="191">
        <v>38</v>
      </c>
      <c r="AS249" s="185"/>
      <c r="AT249" s="63">
        <v>0</v>
      </c>
      <c r="AU249" s="185"/>
      <c r="AV249" s="63">
        <v>0</v>
      </c>
      <c r="AW249" s="185"/>
      <c r="AX249" s="63">
        <v>0</v>
      </c>
      <c r="AY249" s="63"/>
      <c r="AZ249" s="185"/>
      <c r="BA249" s="63"/>
      <c r="BB249" s="185"/>
      <c r="BC249" s="63"/>
      <c r="BD249" s="185"/>
      <c r="BE249" s="63"/>
      <c r="BF249" s="185"/>
      <c r="BG249" s="62"/>
      <c r="BH249" s="188"/>
      <c r="BI249" s="191">
        <v>1499864</v>
      </c>
      <c r="BJ249" s="185"/>
      <c r="BK249" s="191">
        <v>1250931</v>
      </c>
      <c r="BL249" s="185"/>
      <c r="BM249" s="191">
        <v>1432695</v>
      </c>
      <c r="BN249" s="185"/>
      <c r="BO249" s="63">
        <v>0</v>
      </c>
      <c r="BP249" s="185"/>
      <c r="BQ249" s="191">
        <v>1863046</v>
      </c>
      <c r="BR249" s="185"/>
      <c r="BS249" s="61"/>
      <c r="BT249" s="177">
        <f t="shared" si="180"/>
        <v>0</v>
      </c>
      <c r="BU249" s="178">
        <f t="shared" si="180"/>
        <v>180</v>
      </c>
      <c r="BV249" s="179">
        <f t="shared" si="181"/>
        <v>0</v>
      </c>
      <c r="BW249" s="178">
        <f t="shared" si="181"/>
        <v>190</v>
      </c>
      <c r="BX249" s="179">
        <f t="shared" si="182"/>
        <v>0</v>
      </c>
      <c r="BY249" s="178">
        <f t="shared" si="182"/>
        <v>260</v>
      </c>
      <c r="BZ249" s="179">
        <f t="shared" si="183"/>
        <v>0</v>
      </c>
      <c r="CA249" s="178">
        <f t="shared" si="183"/>
        <v>0</v>
      </c>
      <c r="CB249" s="179">
        <f t="shared" si="184"/>
        <v>0</v>
      </c>
      <c r="CC249" s="178">
        <f t="shared" si="184"/>
        <v>342</v>
      </c>
      <c r="CD249" s="179">
        <f t="shared" si="185"/>
        <v>0</v>
      </c>
      <c r="CE249" s="178">
        <f t="shared" si="185"/>
        <v>0</v>
      </c>
      <c r="CF249" s="177">
        <f t="shared" si="197"/>
        <v>0</v>
      </c>
      <c r="CG249" s="178">
        <f t="shared" si="176"/>
        <v>8332.5777777777785</v>
      </c>
      <c r="CH249" s="179">
        <f t="shared" si="197"/>
        <v>0</v>
      </c>
      <c r="CI249" s="178">
        <f t="shared" si="177"/>
        <v>6583.847368421053</v>
      </c>
      <c r="CJ249" s="179">
        <f t="shared" si="197"/>
        <v>0</v>
      </c>
      <c r="CK249" s="178">
        <f t="shared" si="197"/>
        <v>5510.3653846153848</v>
      </c>
      <c r="CL249" s="179">
        <f t="shared" si="197"/>
        <v>0</v>
      </c>
      <c r="CM249" s="178">
        <f t="shared" si="197"/>
        <v>0</v>
      </c>
      <c r="CN249" s="179">
        <f t="shared" si="197"/>
        <v>0</v>
      </c>
      <c r="CO249" s="178">
        <f t="shared" si="197"/>
        <v>5447.5029239766081</v>
      </c>
      <c r="CP249" s="179">
        <f t="shared" si="197"/>
        <v>0</v>
      </c>
      <c r="CQ249" s="178">
        <f t="shared" si="197"/>
        <v>0</v>
      </c>
      <c r="CR249" s="177">
        <f t="shared" si="196"/>
        <v>0</v>
      </c>
      <c r="CS249" s="178">
        <f t="shared" si="196"/>
        <v>74993.200000000012</v>
      </c>
      <c r="CT249" s="179">
        <f t="shared" si="196"/>
        <v>0</v>
      </c>
      <c r="CU249" s="178">
        <f t="shared" si="196"/>
        <v>59254.626315789479</v>
      </c>
      <c r="CV249" s="179">
        <f t="shared" si="196"/>
        <v>0</v>
      </c>
      <c r="CW249" s="178">
        <f t="shared" si="196"/>
        <v>49593.288461538461</v>
      </c>
      <c r="CX249" s="179">
        <f t="shared" si="196"/>
        <v>0</v>
      </c>
      <c r="CY249" s="178">
        <f t="shared" si="196"/>
        <v>0</v>
      </c>
      <c r="CZ249" s="179">
        <f t="shared" si="196"/>
        <v>0</v>
      </c>
      <c r="DA249" s="178">
        <f t="shared" si="196"/>
        <v>49027.526315789473</v>
      </c>
      <c r="DB249" s="179">
        <f t="shared" si="196"/>
        <v>0</v>
      </c>
      <c r="DC249" s="178">
        <f t="shared" si="196"/>
        <v>0</v>
      </c>
      <c r="DD249" s="179">
        <f t="shared" si="186"/>
        <v>0</v>
      </c>
      <c r="DE249" s="178">
        <f t="shared" si="186"/>
        <v>55724.623762376235</v>
      </c>
      <c r="DF249" s="177">
        <f t="shared" si="187"/>
        <v>0</v>
      </c>
      <c r="DG249" s="178">
        <f t="shared" si="187"/>
        <v>18</v>
      </c>
      <c r="DH249" s="179">
        <f t="shared" si="188"/>
        <v>0</v>
      </c>
      <c r="DI249" s="178">
        <f t="shared" si="188"/>
        <v>19</v>
      </c>
      <c r="DJ249" s="179">
        <f t="shared" si="189"/>
        <v>0</v>
      </c>
      <c r="DK249" s="178">
        <f t="shared" si="189"/>
        <v>26</v>
      </c>
      <c r="DL249" s="179">
        <f t="shared" si="190"/>
        <v>0</v>
      </c>
      <c r="DM249" s="178">
        <f t="shared" si="190"/>
        <v>0</v>
      </c>
      <c r="DN249" s="179">
        <f t="shared" si="191"/>
        <v>0</v>
      </c>
      <c r="DO249" s="178">
        <f t="shared" si="191"/>
        <v>38</v>
      </c>
      <c r="DP249" s="179">
        <f t="shared" si="192"/>
        <v>0</v>
      </c>
      <c r="DQ249" s="178">
        <f t="shared" si="192"/>
        <v>0</v>
      </c>
      <c r="DR249" s="179">
        <f t="shared" si="193"/>
        <v>0</v>
      </c>
      <c r="DS249" s="178">
        <f t="shared" si="193"/>
        <v>101</v>
      </c>
      <c r="DT249" s="177">
        <f t="shared" si="194"/>
        <v>0</v>
      </c>
      <c r="DU249" s="178">
        <f t="shared" si="194"/>
        <v>1349877.6</v>
      </c>
      <c r="DV249" s="179">
        <f t="shared" si="194"/>
        <v>0</v>
      </c>
      <c r="DW249" s="178">
        <f t="shared" si="194"/>
        <v>1125837.9000000001</v>
      </c>
      <c r="DX249" s="179">
        <f t="shared" si="194"/>
        <v>0</v>
      </c>
      <c r="DY249" s="178">
        <f t="shared" si="194"/>
        <v>1289425.5</v>
      </c>
      <c r="DZ249" s="179">
        <f t="shared" si="194"/>
        <v>0</v>
      </c>
      <c r="EA249" s="178">
        <f t="shared" si="194"/>
        <v>0</v>
      </c>
      <c r="EB249" s="179">
        <f t="shared" si="194"/>
        <v>0</v>
      </c>
      <c r="EC249" s="178">
        <f t="shared" si="194"/>
        <v>1863046</v>
      </c>
      <c r="ED249" s="179">
        <f t="shared" si="194"/>
        <v>0</v>
      </c>
      <c r="EE249" s="178">
        <f t="shared" si="194"/>
        <v>0</v>
      </c>
      <c r="EF249" s="179">
        <f t="shared" si="194"/>
        <v>0</v>
      </c>
      <c r="EG249" s="178">
        <f t="shared" si="195"/>
        <v>5628187</v>
      </c>
    </row>
    <row r="250" spans="1:137" ht="15">
      <c r="A250" s="66" t="s">
        <v>338</v>
      </c>
      <c r="B250" s="215" t="s">
        <v>362</v>
      </c>
      <c r="C250" s="299" t="s">
        <v>881</v>
      </c>
      <c r="D250" s="64">
        <v>164313</v>
      </c>
      <c r="E250" s="300">
        <v>10</v>
      </c>
      <c r="F250" s="63">
        <v>0</v>
      </c>
      <c r="G250" s="185"/>
      <c r="H250" s="63">
        <v>0</v>
      </c>
      <c r="I250" s="185"/>
      <c r="J250" s="191">
        <v>7</v>
      </c>
      <c r="K250" s="185"/>
      <c r="L250" s="63">
        <v>0</v>
      </c>
      <c r="M250" s="185"/>
      <c r="N250" s="191">
        <v>3</v>
      </c>
      <c r="O250" s="63">
        <v>0</v>
      </c>
      <c r="P250" s="185"/>
      <c r="Q250" s="63">
        <v>0</v>
      </c>
      <c r="R250" s="185"/>
      <c r="S250" s="191">
        <v>10</v>
      </c>
      <c r="T250" s="185"/>
      <c r="U250" s="63">
        <v>0</v>
      </c>
      <c r="V250" s="185"/>
      <c r="W250" s="191">
        <v>8</v>
      </c>
      <c r="X250" s="63">
        <v>0</v>
      </c>
      <c r="Y250" s="185"/>
      <c r="Z250" s="63">
        <v>0</v>
      </c>
      <c r="AA250" s="185"/>
      <c r="AB250" s="191">
        <v>19</v>
      </c>
      <c r="AC250" s="185"/>
      <c r="AD250" s="63">
        <v>0</v>
      </c>
      <c r="AE250" s="185"/>
      <c r="AF250" s="191">
        <v>10</v>
      </c>
      <c r="AG250" s="63">
        <v>0</v>
      </c>
      <c r="AH250" s="185"/>
      <c r="AI250" s="63">
        <v>0</v>
      </c>
      <c r="AJ250" s="185"/>
      <c r="AK250" s="191">
        <v>12</v>
      </c>
      <c r="AL250" s="185"/>
      <c r="AM250" s="63">
        <v>0</v>
      </c>
      <c r="AN250" s="185"/>
      <c r="AO250" s="191">
        <v>2</v>
      </c>
      <c r="AP250" s="63">
        <v>0</v>
      </c>
      <c r="AQ250" s="185"/>
      <c r="AR250" s="63">
        <v>0</v>
      </c>
      <c r="AS250" s="185"/>
      <c r="AT250" s="63">
        <v>0</v>
      </c>
      <c r="AU250" s="185"/>
      <c r="AV250" s="63">
        <v>0</v>
      </c>
      <c r="AW250" s="185"/>
      <c r="AX250" s="63">
        <v>0</v>
      </c>
      <c r="AY250" s="63"/>
      <c r="AZ250" s="185"/>
      <c r="BA250" s="63"/>
      <c r="BB250" s="185"/>
      <c r="BC250" s="63"/>
      <c r="BD250" s="185"/>
      <c r="BE250" s="63"/>
      <c r="BF250" s="185"/>
      <c r="BG250" s="62"/>
      <c r="BH250" s="188"/>
      <c r="BI250" s="191">
        <v>753002</v>
      </c>
      <c r="BJ250" s="185"/>
      <c r="BK250" s="191">
        <v>1269154</v>
      </c>
      <c r="BL250" s="185"/>
      <c r="BM250" s="191">
        <v>1635981</v>
      </c>
      <c r="BN250" s="185"/>
      <c r="BO250" s="191">
        <v>652402</v>
      </c>
      <c r="BP250" s="185"/>
      <c r="BQ250" s="63">
        <v>0</v>
      </c>
      <c r="BR250" s="185"/>
      <c r="BS250" s="61"/>
      <c r="BT250" s="177">
        <f t="shared" si="180"/>
        <v>0</v>
      </c>
      <c r="BU250" s="178">
        <f t="shared" si="180"/>
        <v>106</v>
      </c>
      <c r="BV250" s="179">
        <f t="shared" si="181"/>
        <v>0</v>
      </c>
      <c r="BW250" s="178">
        <f t="shared" si="181"/>
        <v>196</v>
      </c>
      <c r="BX250" s="179">
        <f t="shared" si="182"/>
        <v>0</v>
      </c>
      <c r="BY250" s="178">
        <f t="shared" si="182"/>
        <v>310</v>
      </c>
      <c r="BZ250" s="179">
        <f t="shared" si="183"/>
        <v>0</v>
      </c>
      <c r="CA250" s="178">
        <f t="shared" si="183"/>
        <v>144</v>
      </c>
      <c r="CB250" s="179">
        <f t="shared" si="184"/>
        <v>0</v>
      </c>
      <c r="CC250" s="178">
        <f t="shared" si="184"/>
        <v>0</v>
      </c>
      <c r="CD250" s="179">
        <f t="shared" si="185"/>
        <v>0</v>
      </c>
      <c r="CE250" s="178">
        <f t="shared" si="185"/>
        <v>0</v>
      </c>
      <c r="CF250" s="177">
        <f t="shared" si="197"/>
        <v>0</v>
      </c>
      <c r="CG250" s="178">
        <f t="shared" si="176"/>
        <v>7103.7924528301883</v>
      </c>
      <c r="CH250" s="179">
        <f t="shared" si="197"/>
        <v>0</v>
      </c>
      <c r="CI250" s="178">
        <f t="shared" si="177"/>
        <v>6475.2755102040819</v>
      </c>
      <c r="CJ250" s="179">
        <f t="shared" si="197"/>
        <v>0</v>
      </c>
      <c r="CK250" s="178">
        <f t="shared" si="197"/>
        <v>5277.3580645161292</v>
      </c>
      <c r="CL250" s="179">
        <f t="shared" si="197"/>
        <v>0</v>
      </c>
      <c r="CM250" s="178">
        <f t="shared" si="197"/>
        <v>4530.5694444444443</v>
      </c>
      <c r="CN250" s="179">
        <f t="shared" si="197"/>
        <v>0</v>
      </c>
      <c r="CO250" s="178">
        <f t="shared" si="197"/>
        <v>0</v>
      </c>
      <c r="CP250" s="179">
        <f t="shared" si="197"/>
        <v>0</v>
      </c>
      <c r="CQ250" s="178">
        <f t="shared" si="197"/>
        <v>0</v>
      </c>
      <c r="CR250" s="177">
        <f t="shared" si="196"/>
        <v>0</v>
      </c>
      <c r="CS250" s="178">
        <f t="shared" si="196"/>
        <v>63934.132075471694</v>
      </c>
      <c r="CT250" s="179">
        <f t="shared" si="196"/>
        <v>0</v>
      </c>
      <c r="CU250" s="178">
        <f t="shared" si="196"/>
        <v>58277.479591836738</v>
      </c>
      <c r="CV250" s="179">
        <f t="shared" si="196"/>
        <v>0</v>
      </c>
      <c r="CW250" s="178">
        <f t="shared" si="196"/>
        <v>47496.222580645161</v>
      </c>
      <c r="CX250" s="179">
        <f t="shared" si="196"/>
        <v>0</v>
      </c>
      <c r="CY250" s="178">
        <f t="shared" si="196"/>
        <v>40775.125</v>
      </c>
      <c r="CZ250" s="179">
        <f t="shared" si="196"/>
        <v>0</v>
      </c>
      <c r="DA250" s="178">
        <f t="shared" si="196"/>
        <v>0</v>
      </c>
      <c r="DB250" s="179">
        <f t="shared" si="196"/>
        <v>0</v>
      </c>
      <c r="DC250" s="178">
        <f t="shared" si="196"/>
        <v>0</v>
      </c>
      <c r="DD250" s="179">
        <f t="shared" si="186"/>
        <v>0</v>
      </c>
      <c r="DE250" s="178">
        <f t="shared" si="186"/>
        <v>51219.410679528002</v>
      </c>
      <c r="DF250" s="177">
        <f t="shared" si="187"/>
        <v>0</v>
      </c>
      <c r="DG250" s="178">
        <f t="shared" si="187"/>
        <v>10</v>
      </c>
      <c r="DH250" s="179">
        <f t="shared" si="188"/>
        <v>0</v>
      </c>
      <c r="DI250" s="178">
        <f t="shared" si="188"/>
        <v>18</v>
      </c>
      <c r="DJ250" s="179">
        <f t="shared" si="189"/>
        <v>0</v>
      </c>
      <c r="DK250" s="178">
        <f t="shared" si="189"/>
        <v>29</v>
      </c>
      <c r="DL250" s="179">
        <f t="shared" si="190"/>
        <v>0</v>
      </c>
      <c r="DM250" s="178">
        <f t="shared" si="190"/>
        <v>14</v>
      </c>
      <c r="DN250" s="179">
        <f t="shared" si="191"/>
        <v>0</v>
      </c>
      <c r="DO250" s="178">
        <f t="shared" si="191"/>
        <v>0</v>
      </c>
      <c r="DP250" s="179">
        <f t="shared" si="192"/>
        <v>0</v>
      </c>
      <c r="DQ250" s="178">
        <f t="shared" si="192"/>
        <v>0</v>
      </c>
      <c r="DR250" s="179">
        <f t="shared" si="193"/>
        <v>0</v>
      </c>
      <c r="DS250" s="178">
        <f t="shared" si="193"/>
        <v>71</v>
      </c>
      <c r="DT250" s="177">
        <f t="shared" si="194"/>
        <v>0</v>
      </c>
      <c r="DU250" s="178">
        <f t="shared" si="194"/>
        <v>639341.32075471699</v>
      </c>
      <c r="DV250" s="179">
        <f t="shared" si="194"/>
        <v>0</v>
      </c>
      <c r="DW250" s="178">
        <f t="shared" si="194"/>
        <v>1048994.6326530613</v>
      </c>
      <c r="DX250" s="179">
        <f t="shared" si="194"/>
        <v>0</v>
      </c>
      <c r="DY250" s="178">
        <f t="shared" si="194"/>
        <v>1377390.4548387097</v>
      </c>
      <c r="DZ250" s="179">
        <f t="shared" si="194"/>
        <v>0</v>
      </c>
      <c r="EA250" s="178">
        <f t="shared" si="194"/>
        <v>570851.75</v>
      </c>
      <c r="EB250" s="179">
        <f t="shared" si="194"/>
        <v>0</v>
      </c>
      <c r="EC250" s="178">
        <f t="shared" si="194"/>
        <v>0</v>
      </c>
      <c r="ED250" s="179">
        <f t="shared" si="194"/>
        <v>0</v>
      </c>
      <c r="EE250" s="178">
        <f t="shared" si="194"/>
        <v>0</v>
      </c>
      <c r="EF250" s="179">
        <f t="shared" si="194"/>
        <v>0</v>
      </c>
      <c r="EG250" s="178">
        <f t="shared" si="195"/>
        <v>3636578.1582464883</v>
      </c>
    </row>
    <row r="251" spans="1:137" ht="15">
      <c r="A251" s="66" t="s">
        <v>338</v>
      </c>
      <c r="B251" s="65" t="s">
        <v>363</v>
      </c>
      <c r="C251" s="290"/>
      <c r="D251" s="64">
        <v>162104</v>
      </c>
      <c r="E251" s="64">
        <v>10</v>
      </c>
      <c r="F251" s="63">
        <v>0</v>
      </c>
      <c r="G251" s="185"/>
      <c r="H251" s="63">
        <v>0</v>
      </c>
      <c r="I251" s="185"/>
      <c r="J251" s="191">
        <v>19</v>
      </c>
      <c r="K251" s="185"/>
      <c r="L251" s="63">
        <v>0</v>
      </c>
      <c r="M251" s="185"/>
      <c r="N251" s="191">
        <v>1</v>
      </c>
      <c r="O251" s="63">
        <v>0</v>
      </c>
      <c r="P251" s="185"/>
      <c r="Q251" s="63">
        <v>0</v>
      </c>
      <c r="R251" s="185"/>
      <c r="S251" s="191">
        <v>6</v>
      </c>
      <c r="T251" s="185"/>
      <c r="U251" s="63">
        <v>0</v>
      </c>
      <c r="V251" s="185"/>
      <c r="W251" s="63">
        <v>0</v>
      </c>
      <c r="X251" s="63">
        <v>0</v>
      </c>
      <c r="Y251" s="185"/>
      <c r="Z251" s="63">
        <v>0</v>
      </c>
      <c r="AA251" s="185"/>
      <c r="AB251" s="191">
        <v>20</v>
      </c>
      <c r="AC251" s="185"/>
      <c r="AD251" s="63">
        <v>0</v>
      </c>
      <c r="AE251" s="185"/>
      <c r="AF251" s="191">
        <v>2</v>
      </c>
      <c r="AG251" s="63">
        <v>0</v>
      </c>
      <c r="AH251" s="185"/>
      <c r="AI251" s="63">
        <v>0</v>
      </c>
      <c r="AJ251" s="185"/>
      <c r="AK251" s="191">
        <v>2</v>
      </c>
      <c r="AL251" s="185"/>
      <c r="AM251" s="63">
        <v>0</v>
      </c>
      <c r="AN251" s="185"/>
      <c r="AO251" s="63">
        <v>0</v>
      </c>
      <c r="AP251" s="63">
        <v>0</v>
      </c>
      <c r="AQ251" s="185"/>
      <c r="AR251" s="63">
        <v>0</v>
      </c>
      <c r="AS251" s="185"/>
      <c r="AT251" s="63">
        <v>0</v>
      </c>
      <c r="AU251" s="185"/>
      <c r="AV251" s="63">
        <v>0</v>
      </c>
      <c r="AW251" s="185"/>
      <c r="AX251" s="63">
        <v>0</v>
      </c>
      <c r="AY251" s="63"/>
      <c r="AZ251" s="185"/>
      <c r="BA251" s="63"/>
      <c r="BB251" s="185"/>
      <c r="BC251" s="63"/>
      <c r="BD251" s="185"/>
      <c r="BE251" s="63"/>
      <c r="BF251" s="185"/>
      <c r="BG251" s="62"/>
      <c r="BH251" s="188"/>
      <c r="BI251" s="191">
        <v>1549900</v>
      </c>
      <c r="BJ251" s="185"/>
      <c r="BK251" s="191">
        <v>409700</v>
      </c>
      <c r="BL251" s="185"/>
      <c r="BM251" s="191">
        <v>1206500</v>
      </c>
      <c r="BN251" s="185"/>
      <c r="BO251" s="191">
        <v>75000</v>
      </c>
      <c r="BP251" s="185"/>
      <c r="BQ251" s="63">
        <v>0</v>
      </c>
      <c r="BR251" s="185"/>
      <c r="BS251" s="61"/>
      <c r="BT251" s="177">
        <f t="shared" si="180"/>
        <v>0</v>
      </c>
      <c r="BU251" s="178">
        <f t="shared" si="180"/>
        <v>202</v>
      </c>
      <c r="BV251" s="179">
        <f t="shared" si="181"/>
        <v>0</v>
      </c>
      <c r="BW251" s="178">
        <f t="shared" si="181"/>
        <v>60</v>
      </c>
      <c r="BX251" s="179">
        <f t="shared" si="182"/>
        <v>0</v>
      </c>
      <c r="BY251" s="178">
        <f t="shared" si="182"/>
        <v>224</v>
      </c>
      <c r="BZ251" s="179">
        <f t="shared" si="183"/>
        <v>0</v>
      </c>
      <c r="CA251" s="178">
        <f t="shared" si="183"/>
        <v>20</v>
      </c>
      <c r="CB251" s="179">
        <f t="shared" si="184"/>
        <v>0</v>
      </c>
      <c r="CC251" s="178">
        <f t="shared" si="184"/>
        <v>0</v>
      </c>
      <c r="CD251" s="179">
        <f t="shared" si="185"/>
        <v>0</v>
      </c>
      <c r="CE251" s="178">
        <f t="shared" si="185"/>
        <v>0</v>
      </c>
      <c r="CF251" s="177">
        <f t="shared" si="197"/>
        <v>0</v>
      </c>
      <c r="CG251" s="178">
        <f t="shared" si="176"/>
        <v>7672.772277227723</v>
      </c>
      <c r="CH251" s="179">
        <f t="shared" si="197"/>
        <v>0</v>
      </c>
      <c r="CI251" s="178">
        <f t="shared" si="177"/>
        <v>6828.333333333333</v>
      </c>
      <c r="CJ251" s="179">
        <f t="shared" si="197"/>
        <v>0</v>
      </c>
      <c r="CK251" s="178">
        <f t="shared" si="197"/>
        <v>5386.1607142857147</v>
      </c>
      <c r="CL251" s="179">
        <f t="shared" si="197"/>
        <v>0</v>
      </c>
      <c r="CM251" s="178">
        <f t="shared" si="197"/>
        <v>3750</v>
      </c>
      <c r="CN251" s="179">
        <f t="shared" si="197"/>
        <v>0</v>
      </c>
      <c r="CO251" s="178">
        <f t="shared" si="197"/>
        <v>0</v>
      </c>
      <c r="CP251" s="179">
        <f t="shared" si="197"/>
        <v>0</v>
      </c>
      <c r="CQ251" s="178">
        <f t="shared" si="197"/>
        <v>0</v>
      </c>
      <c r="CR251" s="177">
        <f t="shared" si="196"/>
        <v>0</v>
      </c>
      <c r="CS251" s="178">
        <f t="shared" si="196"/>
        <v>69054.950495049503</v>
      </c>
      <c r="CT251" s="179">
        <f t="shared" si="196"/>
        <v>0</v>
      </c>
      <c r="CU251" s="178">
        <f t="shared" si="196"/>
        <v>61455</v>
      </c>
      <c r="CV251" s="179">
        <f t="shared" si="196"/>
        <v>0</v>
      </c>
      <c r="CW251" s="178">
        <f t="shared" si="196"/>
        <v>48475.446428571435</v>
      </c>
      <c r="CX251" s="179">
        <f t="shared" si="196"/>
        <v>0</v>
      </c>
      <c r="CY251" s="178">
        <f t="shared" si="196"/>
        <v>33750</v>
      </c>
      <c r="CZ251" s="179">
        <f t="shared" si="196"/>
        <v>0</v>
      </c>
      <c r="DA251" s="178">
        <f t="shared" si="196"/>
        <v>0</v>
      </c>
      <c r="DB251" s="179">
        <f t="shared" si="196"/>
        <v>0</v>
      </c>
      <c r="DC251" s="178">
        <f t="shared" si="196"/>
        <v>0</v>
      </c>
      <c r="DD251" s="179">
        <f t="shared" si="186"/>
        <v>0</v>
      </c>
      <c r="DE251" s="178">
        <f t="shared" si="186"/>
        <v>57675.776626591236</v>
      </c>
      <c r="DF251" s="177">
        <f t="shared" si="187"/>
        <v>0</v>
      </c>
      <c r="DG251" s="178">
        <f t="shared" si="187"/>
        <v>20</v>
      </c>
      <c r="DH251" s="179">
        <f t="shared" si="188"/>
        <v>0</v>
      </c>
      <c r="DI251" s="178">
        <f t="shared" si="188"/>
        <v>6</v>
      </c>
      <c r="DJ251" s="179">
        <f t="shared" si="189"/>
        <v>0</v>
      </c>
      <c r="DK251" s="178">
        <f t="shared" si="189"/>
        <v>22</v>
      </c>
      <c r="DL251" s="179">
        <f t="shared" si="190"/>
        <v>0</v>
      </c>
      <c r="DM251" s="178">
        <f t="shared" si="190"/>
        <v>2</v>
      </c>
      <c r="DN251" s="179">
        <f t="shared" si="191"/>
        <v>0</v>
      </c>
      <c r="DO251" s="178">
        <f t="shared" si="191"/>
        <v>0</v>
      </c>
      <c r="DP251" s="179">
        <f t="shared" si="192"/>
        <v>0</v>
      </c>
      <c r="DQ251" s="178">
        <f t="shared" si="192"/>
        <v>0</v>
      </c>
      <c r="DR251" s="179">
        <f t="shared" si="193"/>
        <v>0</v>
      </c>
      <c r="DS251" s="178">
        <f t="shared" si="193"/>
        <v>50</v>
      </c>
      <c r="DT251" s="177">
        <f t="shared" si="194"/>
        <v>0</v>
      </c>
      <c r="DU251" s="178">
        <f t="shared" si="194"/>
        <v>1381099.0099009899</v>
      </c>
      <c r="DV251" s="179">
        <f t="shared" si="194"/>
        <v>0</v>
      </c>
      <c r="DW251" s="178">
        <f t="shared" ref="DW251:EF266" si="198">+DI251*CU251</f>
        <v>368730</v>
      </c>
      <c r="DX251" s="179">
        <f t="shared" si="198"/>
        <v>0</v>
      </c>
      <c r="DY251" s="178">
        <f t="shared" si="198"/>
        <v>1066459.8214285716</v>
      </c>
      <c r="DZ251" s="179">
        <f t="shared" si="198"/>
        <v>0</v>
      </c>
      <c r="EA251" s="178">
        <f t="shared" si="198"/>
        <v>67500</v>
      </c>
      <c r="EB251" s="179">
        <f t="shared" si="198"/>
        <v>0</v>
      </c>
      <c r="EC251" s="178">
        <f t="shared" si="198"/>
        <v>0</v>
      </c>
      <c r="ED251" s="179">
        <f t="shared" si="198"/>
        <v>0</v>
      </c>
      <c r="EE251" s="178">
        <f t="shared" si="198"/>
        <v>0</v>
      </c>
      <c r="EF251" s="179">
        <f t="shared" si="198"/>
        <v>0</v>
      </c>
      <c r="EG251" s="178">
        <f t="shared" si="195"/>
        <v>2883788.8313295618</v>
      </c>
    </row>
    <row r="252" spans="1:137" ht="15">
      <c r="A252" s="66" t="s">
        <v>338</v>
      </c>
      <c r="B252" s="65" t="s">
        <v>364</v>
      </c>
      <c r="C252" s="290"/>
      <c r="D252" s="64">
        <v>162168</v>
      </c>
      <c r="E252" s="64">
        <v>10</v>
      </c>
      <c r="F252" s="63">
        <v>0</v>
      </c>
      <c r="G252" s="185"/>
      <c r="H252" s="63">
        <v>0</v>
      </c>
      <c r="I252" s="185"/>
      <c r="J252" s="191">
        <v>7</v>
      </c>
      <c r="K252" s="185"/>
      <c r="L252" s="63">
        <v>0</v>
      </c>
      <c r="M252" s="185"/>
      <c r="N252" s="63">
        <v>0</v>
      </c>
      <c r="O252" s="63">
        <v>0</v>
      </c>
      <c r="P252" s="185"/>
      <c r="Q252" s="63">
        <v>0</v>
      </c>
      <c r="R252" s="185"/>
      <c r="S252" s="191">
        <v>15</v>
      </c>
      <c r="T252" s="185"/>
      <c r="U252" s="63">
        <v>0</v>
      </c>
      <c r="V252" s="185"/>
      <c r="W252" s="191">
        <v>2</v>
      </c>
      <c r="X252" s="63">
        <v>0</v>
      </c>
      <c r="Y252" s="185"/>
      <c r="Z252" s="63">
        <v>0</v>
      </c>
      <c r="AA252" s="185"/>
      <c r="AB252" s="191">
        <v>15</v>
      </c>
      <c r="AC252" s="185"/>
      <c r="AD252" s="63">
        <v>0</v>
      </c>
      <c r="AE252" s="185"/>
      <c r="AF252" s="191">
        <v>3</v>
      </c>
      <c r="AG252" s="63">
        <v>0</v>
      </c>
      <c r="AH252" s="185"/>
      <c r="AI252" s="63">
        <v>0</v>
      </c>
      <c r="AJ252" s="185"/>
      <c r="AK252" s="191">
        <v>12</v>
      </c>
      <c r="AL252" s="185"/>
      <c r="AM252" s="63">
        <v>0</v>
      </c>
      <c r="AN252" s="185"/>
      <c r="AO252" s="191">
        <v>1</v>
      </c>
      <c r="AP252" s="63">
        <v>0</v>
      </c>
      <c r="AQ252" s="185"/>
      <c r="AR252" s="63">
        <v>0</v>
      </c>
      <c r="AS252" s="185"/>
      <c r="AT252" s="63">
        <v>0</v>
      </c>
      <c r="AU252" s="185"/>
      <c r="AV252" s="63">
        <v>0</v>
      </c>
      <c r="AW252" s="185"/>
      <c r="AX252" s="191">
        <v>2</v>
      </c>
      <c r="AY252" s="63"/>
      <c r="AZ252" s="185"/>
      <c r="BA252" s="63"/>
      <c r="BB252" s="185"/>
      <c r="BC252" s="63"/>
      <c r="BD252" s="185"/>
      <c r="BE252" s="63"/>
      <c r="BF252" s="185"/>
      <c r="BG252" s="62"/>
      <c r="BH252" s="188"/>
      <c r="BI252" s="191">
        <v>555952</v>
      </c>
      <c r="BJ252" s="185"/>
      <c r="BK252" s="191">
        <v>1179556</v>
      </c>
      <c r="BL252" s="185"/>
      <c r="BM252" s="191">
        <v>1199465</v>
      </c>
      <c r="BN252" s="185"/>
      <c r="BO252" s="191">
        <v>724868</v>
      </c>
      <c r="BP252" s="185"/>
      <c r="BQ252" s="191">
        <v>129585</v>
      </c>
      <c r="BR252" s="185"/>
      <c r="BS252" s="61"/>
      <c r="BT252" s="177">
        <f t="shared" si="180"/>
        <v>0</v>
      </c>
      <c r="BU252" s="178">
        <f t="shared" si="180"/>
        <v>70</v>
      </c>
      <c r="BV252" s="179">
        <f t="shared" si="181"/>
        <v>0</v>
      </c>
      <c r="BW252" s="178">
        <f t="shared" si="181"/>
        <v>174</v>
      </c>
      <c r="BX252" s="179">
        <f t="shared" si="182"/>
        <v>0</v>
      </c>
      <c r="BY252" s="178">
        <f t="shared" si="182"/>
        <v>186</v>
      </c>
      <c r="BZ252" s="179">
        <f t="shared" si="183"/>
        <v>0</v>
      </c>
      <c r="CA252" s="178">
        <f t="shared" si="183"/>
        <v>132</v>
      </c>
      <c r="CB252" s="179">
        <f t="shared" si="184"/>
        <v>0</v>
      </c>
      <c r="CC252" s="178">
        <f t="shared" si="184"/>
        <v>24</v>
      </c>
      <c r="CD252" s="179">
        <f t="shared" si="185"/>
        <v>0</v>
      </c>
      <c r="CE252" s="178">
        <f t="shared" si="185"/>
        <v>0</v>
      </c>
      <c r="CF252" s="177">
        <f t="shared" si="197"/>
        <v>0</v>
      </c>
      <c r="CG252" s="178">
        <f t="shared" si="176"/>
        <v>7942.1714285714288</v>
      </c>
      <c r="CH252" s="179">
        <f t="shared" si="197"/>
        <v>0</v>
      </c>
      <c r="CI252" s="178">
        <f t="shared" si="177"/>
        <v>6779.0574712643675</v>
      </c>
      <c r="CJ252" s="179">
        <f t="shared" si="197"/>
        <v>0</v>
      </c>
      <c r="CK252" s="178">
        <f t="shared" si="197"/>
        <v>6448.7365591397847</v>
      </c>
      <c r="CL252" s="179">
        <f t="shared" si="197"/>
        <v>0</v>
      </c>
      <c r="CM252" s="178">
        <f t="shared" si="197"/>
        <v>5491.424242424242</v>
      </c>
      <c r="CN252" s="179">
        <f t="shared" si="197"/>
        <v>0</v>
      </c>
      <c r="CO252" s="178">
        <f t="shared" si="197"/>
        <v>5399.375</v>
      </c>
      <c r="CP252" s="179">
        <f t="shared" si="197"/>
        <v>0</v>
      </c>
      <c r="CQ252" s="178">
        <f t="shared" si="197"/>
        <v>0</v>
      </c>
      <c r="CR252" s="177">
        <f t="shared" si="196"/>
        <v>0</v>
      </c>
      <c r="CS252" s="178">
        <f t="shared" si="196"/>
        <v>71479.542857142864</v>
      </c>
      <c r="CT252" s="179">
        <f t="shared" si="196"/>
        <v>0</v>
      </c>
      <c r="CU252" s="178">
        <f t="shared" si="196"/>
        <v>61011.517241379304</v>
      </c>
      <c r="CV252" s="179">
        <f t="shared" si="196"/>
        <v>0</v>
      </c>
      <c r="CW252" s="178">
        <f t="shared" si="196"/>
        <v>58038.629032258061</v>
      </c>
      <c r="CX252" s="179">
        <f t="shared" si="196"/>
        <v>0</v>
      </c>
      <c r="CY252" s="178">
        <f t="shared" si="196"/>
        <v>49422.818181818177</v>
      </c>
      <c r="CZ252" s="179">
        <f t="shared" si="196"/>
        <v>0</v>
      </c>
      <c r="DA252" s="178">
        <f t="shared" si="196"/>
        <v>48594.375</v>
      </c>
      <c r="DB252" s="179">
        <f t="shared" si="196"/>
        <v>0</v>
      </c>
      <c r="DC252" s="178">
        <f t="shared" si="196"/>
        <v>0</v>
      </c>
      <c r="DD252" s="179">
        <f t="shared" si="186"/>
        <v>0</v>
      </c>
      <c r="DE252" s="178">
        <f t="shared" si="186"/>
        <v>58279.531614872445</v>
      </c>
      <c r="DF252" s="177">
        <f t="shared" si="187"/>
        <v>0</v>
      </c>
      <c r="DG252" s="178">
        <f t="shared" si="187"/>
        <v>7</v>
      </c>
      <c r="DH252" s="179">
        <f t="shared" si="188"/>
        <v>0</v>
      </c>
      <c r="DI252" s="178">
        <f t="shared" si="188"/>
        <v>17</v>
      </c>
      <c r="DJ252" s="179">
        <f t="shared" si="189"/>
        <v>0</v>
      </c>
      <c r="DK252" s="178">
        <f t="shared" si="189"/>
        <v>18</v>
      </c>
      <c r="DL252" s="179">
        <f t="shared" si="190"/>
        <v>0</v>
      </c>
      <c r="DM252" s="178">
        <f t="shared" si="190"/>
        <v>13</v>
      </c>
      <c r="DN252" s="179">
        <f t="shared" si="191"/>
        <v>0</v>
      </c>
      <c r="DO252" s="178">
        <f t="shared" si="191"/>
        <v>2</v>
      </c>
      <c r="DP252" s="179">
        <f t="shared" si="192"/>
        <v>0</v>
      </c>
      <c r="DQ252" s="178">
        <f t="shared" si="192"/>
        <v>0</v>
      </c>
      <c r="DR252" s="179">
        <f t="shared" si="193"/>
        <v>0</v>
      </c>
      <c r="DS252" s="178">
        <f t="shared" si="193"/>
        <v>57</v>
      </c>
      <c r="DT252" s="177">
        <f t="shared" ref="DT252:EF267" si="199">+DF252*CR252</f>
        <v>0</v>
      </c>
      <c r="DU252" s="178">
        <f t="shared" si="199"/>
        <v>500356.80000000005</v>
      </c>
      <c r="DV252" s="179">
        <f t="shared" si="199"/>
        <v>0</v>
      </c>
      <c r="DW252" s="178">
        <f t="shared" si="198"/>
        <v>1037195.7931034481</v>
      </c>
      <c r="DX252" s="179">
        <f t="shared" si="198"/>
        <v>0</v>
      </c>
      <c r="DY252" s="178">
        <f t="shared" si="198"/>
        <v>1044695.3225806451</v>
      </c>
      <c r="DZ252" s="179">
        <f t="shared" si="198"/>
        <v>0</v>
      </c>
      <c r="EA252" s="178">
        <f t="shared" si="198"/>
        <v>642496.63636363624</v>
      </c>
      <c r="EB252" s="179">
        <f t="shared" si="198"/>
        <v>0</v>
      </c>
      <c r="EC252" s="178">
        <f t="shared" si="198"/>
        <v>97188.75</v>
      </c>
      <c r="ED252" s="179">
        <f t="shared" si="198"/>
        <v>0</v>
      </c>
      <c r="EE252" s="178">
        <f t="shared" si="198"/>
        <v>0</v>
      </c>
      <c r="EF252" s="179">
        <f t="shared" si="198"/>
        <v>0</v>
      </c>
      <c r="EG252" s="178">
        <f t="shared" si="195"/>
        <v>3321933.3020477295</v>
      </c>
    </row>
    <row r="253" spans="1:137" ht="15">
      <c r="A253" s="66" t="s">
        <v>338</v>
      </c>
      <c r="B253" s="65" t="s">
        <v>365</v>
      </c>
      <c r="C253" s="290"/>
      <c r="D253" s="64">
        <v>162609</v>
      </c>
      <c r="E253" s="64">
        <v>10</v>
      </c>
      <c r="F253" s="63">
        <v>0</v>
      </c>
      <c r="G253" s="185"/>
      <c r="H253" s="63">
        <v>0</v>
      </c>
      <c r="I253" s="185"/>
      <c r="J253" s="191">
        <v>7</v>
      </c>
      <c r="K253" s="185"/>
      <c r="L253" s="191">
        <v>1</v>
      </c>
      <c r="M253" s="185"/>
      <c r="N253" s="63">
        <v>0</v>
      </c>
      <c r="O253" s="63">
        <v>0</v>
      </c>
      <c r="P253" s="185"/>
      <c r="Q253" s="63">
        <v>0</v>
      </c>
      <c r="R253" s="185"/>
      <c r="S253" s="191">
        <v>2</v>
      </c>
      <c r="T253" s="185"/>
      <c r="U253" s="191">
        <v>1</v>
      </c>
      <c r="V253" s="185"/>
      <c r="W253" s="191">
        <v>1</v>
      </c>
      <c r="X253" s="63">
        <v>0</v>
      </c>
      <c r="Y253" s="185"/>
      <c r="Z253" s="63">
        <v>0</v>
      </c>
      <c r="AA253" s="185"/>
      <c r="AB253" s="191">
        <v>8</v>
      </c>
      <c r="AC253" s="185"/>
      <c r="AD253" s="63">
        <v>0</v>
      </c>
      <c r="AE253" s="185"/>
      <c r="AF253" s="63">
        <v>0</v>
      </c>
      <c r="AG253" s="63">
        <v>0</v>
      </c>
      <c r="AH253" s="185"/>
      <c r="AI253" s="63">
        <v>0</v>
      </c>
      <c r="AJ253" s="185"/>
      <c r="AK253" s="63">
        <v>0</v>
      </c>
      <c r="AL253" s="185"/>
      <c r="AM253" s="63">
        <v>0</v>
      </c>
      <c r="AN253" s="185"/>
      <c r="AO253" s="63">
        <v>0</v>
      </c>
      <c r="AP253" s="63">
        <v>0</v>
      </c>
      <c r="AQ253" s="185"/>
      <c r="AR253" s="63">
        <v>0</v>
      </c>
      <c r="AS253" s="185"/>
      <c r="AT253" s="63">
        <v>0</v>
      </c>
      <c r="AU253" s="185"/>
      <c r="AV253" s="63">
        <v>0</v>
      </c>
      <c r="AW253" s="185"/>
      <c r="AX253" s="63">
        <v>0</v>
      </c>
      <c r="AY253" s="63"/>
      <c r="AZ253" s="185"/>
      <c r="BA253" s="63"/>
      <c r="BB253" s="185"/>
      <c r="BC253" s="63"/>
      <c r="BD253" s="185"/>
      <c r="BE253" s="63"/>
      <c r="BF253" s="185"/>
      <c r="BG253" s="62"/>
      <c r="BH253" s="188"/>
      <c r="BI253" s="191">
        <v>575574</v>
      </c>
      <c r="BJ253" s="185"/>
      <c r="BK253" s="191">
        <v>250362</v>
      </c>
      <c r="BL253" s="185"/>
      <c r="BM253" s="191">
        <v>445803</v>
      </c>
      <c r="BN253" s="185"/>
      <c r="BO253" s="63">
        <v>0</v>
      </c>
      <c r="BP253" s="185"/>
      <c r="BQ253" s="63">
        <v>0</v>
      </c>
      <c r="BR253" s="185"/>
      <c r="BS253" s="61"/>
      <c r="BT253" s="177">
        <f t="shared" si="180"/>
        <v>0</v>
      </c>
      <c r="BU253" s="178">
        <f t="shared" si="180"/>
        <v>81</v>
      </c>
      <c r="BV253" s="179">
        <f t="shared" si="181"/>
        <v>0</v>
      </c>
      <c r="BW253" s="178">
        <f t="shared" si="181"/>
        <v>43</v>
      </c>
      <c r="BX253" s="179">
        <f t="shared" si="182"/>
        <v>0</v>
      </c>
      <c r="BY253" s="178">
        <f t="shared" si="182"/>
        <v>80</v>
      </c>
      <c r="BZ253" s="179">
        <f t="shared" si="183"/>
        <v>0</v>
      </c>
      <c r="CA253" s="178">
        <f t="shared" si="183"/>
        <v>0</v>
      </c>
      <c r="CB253" s="179">
        <f t="shared" si="184"/>
        <v>0</v>
      </c>
      <c r="CC253" s="178">
        <f t="shared" si="184"/>
        <v>0</v>
      </c>
      <c r="CD253" s="179">
        <f t="shared" si="185"/>
        <v>0</v>
      </c>
      <c r="CE253" s="178">
        <f t="shared" si="185"/>
        <v>0</v>
      </c>
      <c r="CF253" s="177">
        <f t="shared" si="197"/>
        <v>0</v>
      </c>
      <c r="CG253" s="178">
        <f t="shared" si="176"/>
        <v>7105.8518518518522</v>
      </c>
      <c r="CH253" s="179">
        <f t="shared" si="197"/>
        <v>0</v>
      </c>
      <c r="CI253" s="178">
        <f t="shared" si="177"/>
        <v>5822.3720930232557</v>
      </c>
      <c r="CJ253" s="179">
        <f t="shared" si="197"/>
        <v>0</v>
      </c>
      <c r="CK253" s="178">
        <f t="shared" si="197"/>
        <v>5572.5375000000004</v>
      </c>
      <c r="CL253" s="179">
        <f t="shared" si="197"/>
        <v>0</v>
      </c>
      <c r="CM253" s="178">
        <f t="shared" si="197"/>
        <v>0</v>
      </c>
      <c r="CN253" s="179">
        <f t="shared" si="197"/>
        <v>0</v>
      </c>
      <c r="CO253" s="178">
        <f t="shared" si="197"/>
        <v>0</v>
      </c>
      <c r="CP253" s="179">
        <f t="shared" si="197"/>
        <v>0</v>
      </c>
      <c r="CQ253" s="178">
        <f t="shared" si="197"/>
        <v>0</v>
      </c>
      <c r="CR253" s="177">
        <f t="shared" si="196"/>
        <v>0</v>
      </c>
      <c r="CS253" s="178">
        <f t="shared" si="196"/>
        <v>63952.666666666672</v>
      </c>
      <c r="CT253" s="179">
        <f t="shared" si="196"/>
        <v>0</v>
      </c>
      <c r="CU253" s="178">
        <f t="shared" si="196"/>
        <v>52401.348837209298</v>
      </c>
      <c r="CV253" s="179">
        <f t="shared" si="196"/>
        <v>0</v>
      </c>
      <c r="CW253" s="178">
        <f t="shared" si="196"/>
        <v>50152.837500000001</v>
      </c>
      <c r="CX253" s="179">
        <f t="shared" si="196"/>
        <v>0</v>
      </c>
      <c r="CY253" s="178">
        <f t="shared" si="196"/>
        <v>0</v>
      </c>
      <c r="CZ253" s="179">
        <f t="shared" si="196"/>
        <v>0</v>
      </c>
      <c r="DA253" s="178">
        <f t="shared" si="196"/>
        <v>0</v>
      </c>
      <c r="DB253" s="179">
        <f t="shared" si="196"/>
        <v>0</v>
      </c>
      <c r="DC253" s="178">
        <f t="shared" si="196"/>
        <v>0</v>
      </c>
      <c r="DD253" s="179">
        <f t="shared" si="186"/>
        <v>0</v>
      </c>
      <c r="DE253" s="178">
        <f t="shared" si="186"/>
        <v>56122.471434108527</v>
      </c>
      <c r="DF253" s="177">
        <f t="shared" si="187"/>
        <v>0</v>
      </c>
      <c r="DG253" s="178">
        <f t="shared" si="187"/>
        <v>8</v>
      </c>
      <c r="DH253" s="179">
        <f t="shared" si="188"/>
        <v>0</v>
      </c>
      <c r="DI253" s="178">
        <f t="shared" si="188"/>
        <v>4</v>
      </c>
      <c r="DJ253" s="179">
        <f t="shared" si="189"/>
        <v>0</v>
      </c>
      <c r="DK253" s="178">
        <f t="shared" si="189"/>
        <v>8</v>
      </c>
      <c r="DL253" s="179">
        <f t="shared" si="190"/>
        <v>0</v>
      </c>
      <c r="DM253" s="178">
        <f t="shared" si="190"/>
        <v>0</v>
      </c>
      <c r="DN253" s="179">
        <f t="shared" si="191"/>
        <v>0</v>
      </c>
      <c r="DO253" s="178">
        <f t="shared" si="191"/>
        <v>0</v>
      </c>
      <c r="DP253" s="179">
        <f t="shared" si="192"/>
        <v>0</v>
      </c>
      <c r="DQ253" s="178">
        <f t="shared" si="192"/>
        <v>0</v>
      </c>
      <c r="DR253" s="179">
        <f t="shared" si="193"/>
        <v>0</v>
      </c>
      <c r="DS253" s="178">
        <f t="shared" si="193"/>
        <v>20</v>
      </c>
      <c r="DT253" s="177">
        <f t="shared" si="199"/>
        <v>0</v>
      </c>
      <c r="DU253" s="178">
        <f t="shared" si="199"/>
        <v>511621.33333333337</v>
      </c>
      <c r="DV253" s="179">
        <f t="shared" si="199"/>
        <v>0</v>
      </c>
      <c r="DW253" s="178">
        <f t="shared" si="198"/>
        <v>209605.39534883719</v>
      </c>
      <c r="DX253" s="179">
        <f t="shared" si="198"/>
        <v>0</v>
      </c>
      <c r="DY253" s="178">
        <f t="shared" si="198"/>
        <v>401222.7</v>
      </c>
      <c r="DZ253" s="179">
        <f t="shared" si="198"/>
        <v>0</v>
      </c>
      <c r="EA253" s="178">
        <f t="shared" si="198"/>
        <v>0</v>
      </c>
      <c r="EB253" s="179">
        <f t="shared" si="198"/>
        <v>0</v>
      </c>
      <c r="EC253" s="178">
        <f t="shared" si="198"/>
        <v>0</v>
      </c>
      <c r="ED253" s="179">
        <f t="shared" si="198"/>
        <v>0</v>
      </c>
      <c r="EE253" s="178">
        <f t="shared" si="198"/>
        <v>0</v>
      </c>
      <c r="EF253" s="179">
        <f t="shared" si="198"/>
        <v>0</v>
      </c>
      <c r="EG253" s="178">
        <f t="shared" si="195"/>
        <v>1122449.4286821706</v>
      </c>
    </row>
    <row r="254" spans="1:137" ht="15">
      <c r="A254" s="56" t="s">
        <v>366</v>
      </c>
      <c r="B254" s="55" t="s">
        <v>367</v>
      </c>
      <c r="C254" s="293"/>
      <c r="D254" s="53">
        <v>176080</v>
      </c>
      <c r="E254" s="53">
        <v>1</v>
      </c>
      <c r="F254" s="217"/>
      <c r="G254" s="185">
        <v>121</v>
      </c>
      <c r="H254" s="217">
        <v>122</v>
      </c>
      <c r="I254" s="185"/>
      <c r="J254" s="217"/>
      <c r="K254" s="185"/>
      <c r="L254" s="217"/>
      <c r="M254" s="185">
        <v>115</v>
      </c>
      <c r="N254" s="217">
        <v>116</v>
      </c>
      <c r="O254" s="217"/>
      <c r="P254" s="185">
        <v>195</v>
      </c>
      <c r="Q254" s="217">
        <v>191</v>
      </c>
      <c r="R254" s="185"/>
      <c r="S254" s="217"/>
      <c r="T254" s="185"/>
      <c r="U254" s="217"/>
      <c r="V254" s="185">
        <v>54</v>
      </c>
      <c r="W254" s="191">
        <v>50</v>
      </c>
      <c r="X254" s="217"/>
      <c r="Y254" s="185">
        <v>234</v>
      </c>
      <c r="Z254" s="191">
        <v>250</v>
      </c>
      <c r="AA254" s="185"/>
      <c r="AB254" s="217"/>
      <c r="AC254" s="185"/>
      <c r="AD254" s="217"/>
      <c r="AE254" s="185">
        <v>42</v>
      </c>
      <c r="AF254" s="191">
        <v>39</v>
      </c>
      <c r="AG254" s="217"/>
      <c r="AH254" s="185">
        <v>122</v>
      </c>
      <c r="AI254" s="191">
        <v>132</v>
      </c>
      <c r="AJ254" s="185"/>
      <c r="AK254" s="217"/>
      <c r="AL254" s="185"/>
      <c r="AM254" s="217"/>
      <c r="AN254" s="185">
        <v>18</v>
      </c>
      <c r="AO254" s="191">
        <v>17</v>
      </c>
      <c r="AP254" s="217"/>
      <c r="AQ254" s="185">
        <v>55</v>
      </c>
      <c r="AR254" s="217">
        <v>54</v>
      </c>
      <c r="AS254" s="185"/>
      <c r="AT254" s="217"/>
      <c r="AU254" s="185"/>
      <c r="AV254" s="217"/>
      <c r="AW254" s="185"/>
      <c r="AX254" s="217"/>
      <c r="AY254" s="217"/>
      <c r="AZ254" s="185"/>
      <c r="BA254" s="217"/>
      <c r="BB254" s="185"/>
      <c r="BC254" s="217"/>
      <c r="BD254" s="185"/>
      <c r="BE254" s="217"/>
      <c r="BF254" s="185"/>
      <c r="BG254" s="62"/>
      <c r="BH254" s="188">
        <v>28823743</v>
      </c>
      <c r="BI254" s="217">
        <v>29159874</v>
      </c>
      <c r="BJ254" s="185">
        <v>20541010</v>
      </c>
      <c r="BK254" s="217">
        <v>20205087</v>
      </c>
      <c r="BL254" s="185">
        <v>20057545</v>
      </c>
      <c r="BM254" s="191">
        <v>18146930</v>
      </c>
      <c r="BN254" s="185">
        <v>6744468</v>
      </c>
      <c r="BO254" s="191">
        <v>7191342</v>
      </c>
      <c r="BP254" s="185">
        <v>1611534</v>
      </c>
      <c r="BQ254" s="217">
        <v>1589066</v>
      </c>
      <c r="BR254" s="185"/>
      <c r="BS254" s="218"/>
      <c r="BT254" s="177">
        <f t="shared" ref="BT254:BU269" si="200">((G254*9)+(I254*10)+(K254*11)+(M254*12))</f>
        <v>2469</v>
      </c>
      <c r="BU254" s="178">
        <f t="shared" si="200"/>
        <v>2490</v>
      </c>
      <c r="BV254" s="179">
        <f t="shared" ref="BV254:BW269" si="201">((P254*9)+(R254*10)+(T254*11)+(V254*12))</f>
        <v>2403</v>
      </c>
      <c r="BW254" s="178">
        <f t="shared" si="201"/>
        <v>2319</v>
      </c>
      <c r="BX254" s="179">
        <f t="shared" ref="BX254:BY269" si="202">((Y254*9)+(AA254*10)+(AC254*11)+(AE254*12))</f>
        <v>2610</v>
      </c>
      <c r="BY254" s="178">
        <f t="shared" si="202"/>
        <v>2718</v>
      </c>
      <c r="BZ254" s="179">
        <f t="shared" ref="BZ254:CA269" si="203">((AH254*9)+(AJ254*10)+(AL254*11)+(AN254*12))</f>
        <v>1314</v>
      </c>
      <c r="CA254" s="178">
        <f t="shared" si="203"/>
        <v>1392</v>
      </c>
      <c r="CB254" s="179">
        <f t="shared" ref="CB254:CC269" si="204">((AQ254*9)+(AS254*10)+(AU254*11)+(AW254*12))</f>
        <v>495</v>
      </c>
      <c r="CC254" s="178">
        <f t="shared" si="204"/>
        <v>486</v>
      </c>
      <c r="CD254" s="179">
        <f t="shared" ref="CD254:CE269" si="205">((AZ254*9)+(BB254*10)+(BD254*11)+(BF254*12))</f>
        <v>0</v>
      </c>
      <c r="CE254" s="178">
        <f t="shared" si="205"/>
        <v>0</v>
      </c>
      <c r="CF254" s="177">
        <f t="shared" si="197"/>
        <v>11674.257999189955</v>
      </c>
      <c r="CG254" s="178">
        <f t="shared" si="176"/>
        <v>11710.792771084338</v>
      </c>
      <c r="CH254" s="179">
        <f t="shared" si="197"/>
        <v>8548.0690803162706</v>
      </c>
      <c r="CI254" s="178">
        <f t="shared" si="177"/>
        <v>8712.8447606727041</v>
      </c>
      <c r="CJ254" s="179">
        <f t="shared" si="197"/>
        <v>7684.8831417624524</v>
      </c>
      <c r="CK254" s="178">
        <f t="shared" si="197"/>
        <v>6676.5746872700511</v>
      </c>
      <c r="CL254" s="179">
        <f t="shared" si="197"/>
        <v>5132.7762557077622</v>
      </c>
      <c r="CM254" s="178">
        <f t="shared" si="197"/>
        <v>5166.1939655172409</v>
      </c>
      <c r="CN254" s="179">
        <f t="shared" si="197"/>
        <v>3255.6242424242423</v>
      </c>
      <c r="CO254" s="178">
        <f t="shared" si="197"/>
        <v>3269.6831275720165</v>
      </c>
      <c r="CP254" s="179">
        <f t="shared" si="197"/>
        <v>0</v>
      </c>
      <c r="CQ254" s="178">
        <f t="shared" si="197"/>
        <v>0</v>
      </c>
      <c r="CR254" s="177">
        <f t="shared" si="196"/>
        <v>105068.32199270959</v>
      </c>
      <c r="CS254" s="178">
        <f t="shared" si="196"/>
        <v>105397.13493975904</v>
      </c>
      <c r="CT254" s="179">
        <f t="shared" si="196"/>
        <v>76932.621722846437</v>
      </c>
      <c r="CU254" s="178">
        <f t="shared" si="196"/>
        <v>78415.602846054331</v>
      </c>
      <c r="CV254" s="179">
        <f t="shared" si="196"/>
        <v>69163.948275862072</v>
      </c>
      <c r="CW254" s="178">
        <f t="shared" si="196"/>
        <v>60089.172185430463</v>
      </c>
      <c r="CX254" s="179">
        <f t="shared" si="196"/>
        <v>46194.986301369863</v>
      </c>
      <c r="CY254" s="178">
        <f t="shared" si="196"/>
        <v>46495.745689655167</v>
      </c>
      <c r="CZ254" s="179">
        <f t="shared" si="196"/>
        <v>29300.618181818179</v>
      </c>
      <c r="DA254" s="178">
        <f t="shared" si="196"/>
        <v>29427.14814814815</v>
      </c>
      <c r="DB254" s="179">
        <f t="shared" si="196"/>
        <v>0</v>
      </c>
      <c r="DC254" s="178">
        <f t="shared" si="196"/>
        <v>0</v>
      </c>
      <c r="DD254" s="179">
        <f t="shared" ref="DD254:DE269" si="206">IF(DR254&gt;0,((CR254*DF254)+(CT254*DH254)+(CV254*DJ254)+(CX254*DL254)+(CZ254*DN254)+(DB254*DP254))/DR254,)</f>
        <v>74393.753771545962</v>
      </c>
      <c r="DE254" s="178">
        <f t="shared" si="206"/>
        <v>71951.988950473504</v>
      </c>
      <c r="DF254" s="177">
        <f t="shared" ref="DF254:DG269" si="207">+G254+I254+K254+M254</f>
        <v>236</v>
      </c>
      <c r="DG254" s="178">
        <f t="shared" si="207"/>
        <v>238</v>
      </c>
      <c r="DH254" s="179">
        <f t="shared" ref="DH254:DI269" si="208">+P254+R254+T254+V254</f>
        <v>249</v>
      </c>
      <c r="DI254" s="178">
        <f t="shared" si="208"/>
        <v>241</v>
      </c>
      <c r="DJ254" s="179">
        <f t="shared" ref="DJ254:DK269" si="209">+Y254+AA254+AC254+AE254</f>
        <v>276</v>
      </c>
      <c r="DK254" s="178">
        <f t="shared" si="209"/>
        <v>289</v>
      </c>
      <c r="DL254" s="179">
        <f t="shared" ref="DL254:DM269" si="210">+AH254+AJ254+AL254+AN254</f>
        <v>140</v>
      </c>
      <c r="DM254" s="178">
        <f t="shared" si="210"/>
        <v>149</v>
      </c>
      <c r="DN254" s="179">
        <f t="shared" ref="DN254:DO269" si="211">+AQ254+AS254+AU254+AW254</f>
        <v>55</v>
      </c>
      <c r="DO254" s="178">
        <f t="shared" si="211"/>
        <v>54</v>
      </c>
      <c r="DP254" s="179">
        <f t="shared" ref="DP254:DQ269" si="212">+AZ254+BB254+BD254+BF254</f>
        <v>0</v>
      </c>
      <c r="DQ254" s="178">
        <f t="shared" si="212"/>
        <v>0</v>
      </c>
      <c r="DR254" s="179">
        <f t="shared" ref="DR254:DS269" si="213">+DF254+DH254+DJ254+DL254+DN254+DP254</f>
        <v>956</v>
      </c>
      <c r="DS254" s="178">
        <f t="shared" si="213"/>
        <v>971</v>
      </c>
      <c r="DT254" s="177">
        <f t="shared" si="199"/>
        <v>24796123.990279462</v>
      </c>
      <c r="DU254" s="178">
        <f t="shared" si="199"/>
        <v>25084518.115662649</v>
      </c>
      <c r="DV254" s="179">
        <f t="shared" si="199"/>
        <v>19156222.808988761</v>
      </c>
      <c r="DW254" s="178">
        <f t="shared" si="198"/>
        <v>18898160.285899095</v>
      </c>
      <c r="DX254" s="179">
        <f t="shared" si="198"/>
        <v>19089249.724137932</v>
      </c>
      <c r="DY254" s="178">
        <f t="shared" si="198"/>
        <v>17365770.761589404</v>
      </c>
      <c r="DZ254" s="179">
        <f t="shared" si="198"/>
        <v>6467298.0821917811</v>
      </c>
      <c r="EA254" s="178">
        <f t="shared" si="198"/>
        <v>6927866.1077586198</v>
      </c>
      <c r="EB254" s="179">
        <f t="shared" si="198"/>
        <v>1611533.9999999998</v>
      </c>
      <c r="EC254" s="178">
        <f t="shared" si="198"/>
        <v>1589066</v>
      </c>
      <c r="ED254" s="179">
        <f t="shared" si="198"/>
        <v>0</v>
      </c>
      <c r="EE254" s="178">
        <f t="shared" si="198"/>
        <v>0</v>
      </c>
      <c r="EF254" s="179">
        <f t="shared" si="198"/>
        <v>71120428.605597943</v>
      </c>
      <c r="EG254" s="178">
        <f t="shared" si="195"/>
        <v>69865381.270909771</v>
      </c>
    </row>
    <row r="255" spans="1:137" ht="15">
      <c r="A255" s="56" t="s">
        <v>366</v>
      </c>
      <c r="B255" s="55" t="s">
        <v>368</v>
      </c>
      <c r="C255" s="293"/>
      <c r="D255" s="53">
        <v>176372</v>
      </c>
      <c r="E255" s="53">
        <v>1</v>
      </c>
      <c r="F255" s="217"/>
      <c r="G255" s="185">
        <v>103</v>
      </c>
      <c r="H255" s="191">
        <v>96</v>
      </c>
      <c r="I255" s="185"/>
      <c r="J255" s="217"/>
      <c r="K255" s="185"/>
      <c r="L255" s="217"/>
      <c r="M255" s="185">
        <v>35</v>
      </c>
      <c r="N255" s="191">
        <v>41</v>
      </c>
      <c r="O255" s="217"/>
      <c r="P255" s="185">
        <v>178</v>
      </c>
      <c r="Q255" s="191">
        <v>163</v>
      </c>
      <c r="R255" s="185"/>
      <c r="S255" s="217"/>
      <c r="T255" s="185"/>
      <c r="U255" s="217"/>
      <c r="V255" s="185">
        <v>25</v>
      </c>
      <c r="W255" s="217">
        <v>24</v>
      </c>
      <c r="X255" s="217"/>
      <c r="Y255" s="185">
        <v>182</v>
      </c>
      <c r="Z255" s="191">
        <v>195</v>
      </c>
      <c r="AA255" s="185"/>
      <c r="AB255" s="217"/>
      <c r="AC255" s="185"/>
      <c r="AD255" s="217"/>
      <c r="AE255" s="185">
        <v>10</v>
      </c>
      <c r="AF255" s="191">
        <v>11</v>
      </c>
      <c r="AG255" s="217"/>
      <c r="AH255" s="185">
        <v>135</v>
      </c>
      <c r="AI255" s="217">
        <v>133</v>
      </c>
      <c r="AJ255" s="185"/>
      <c r="AK255" s="217"/>
      <c r="AL255" s="185"/>
      <c r="AM255" s="217"/>
      <c r="AN255" s="185">
        <v>18</v>
      </c>
      <c r="AO255" s="191">
        <v>15</v>
      </c>
      <c r="AP255" s="217"/>
      <c r="AQ255" s="185">
        <v>1</v>
      </c>
      <c r="AR255" s="217">
        <v>1</v>
      </c>
      <c r="AS255" s="185"/>
      <c r="AT255" s="217"/>
      <c r="AU255" s="185"/>
      <c r="AV255" s="217"/>
      <c r="AW255" s="185">
        <v>2</v>
      </c>
      <c r="AX255" s="191">
        <v>1</v>
      </c>
      <c r="AY255" s="217"/>
      <c r="AZ255" s="185"/>
      <c r="BA255" s="217"/>
      <c r="BB255" s="185"/>
      <c r="BC255" s="217"/>
      <c r="BD255" s="185"/>
      <c r="BE255" s="217"/>
      <c r="BF255" s="185"/>
      <c r="BG255" s="62"/>
      <c r="BH255" s="188">
        <v>13526760</v>
      </c>
      <c r="BI255" s="217">
        <v>13441700</v>
      </c>
      <c r="BJ255" s="185">
        <v>14900414</v>
      </c>
      <c r="BK255" s="191">
        <v>13565151</v>
      </c>
      <c r="BL255" s="185">
        <v>12610996</v>
      </c>
      <c r="BM255" s="191">
        <v>13774186</v>
      </c>
      <c r="BN255" s="185">
        <v>7611598</v>
      </c>
      <c r="BO255" s="217">
        <v>7448693</v>
      </c>
      <c r="BP255" s="185">
        <v>243475</v>
      </c>
      <c r="BQ255" s="191">
        <v>124830</v>
      </c>
      <c r="BR255" s="185"/>
      <c r="BS255" s="218"/>
      <c r="BT255" s="177">
        <f t="shared" si="200"/>
        <v>1347</v>
      </c>
      <c r="BU255" s="178">
        <f t="shared" si="200"/>
        <v>1356</v>
      </c>
      <c r="BV255" s="179">
        <f t="shared" si="201"/>
        <v>1902</v>
      </c>
      <c r="BW255" s="178">
        <f t="shared" si="201"/>
        <v>1755</v>
      </c>
      <c r="BX255" s="179">
        <f t="shared" si="202"/>
        <v>1758</v>
      </c>
      <c r="BY255" s="178">
        <f t="shared" si="202"/>
        <v>1887</v>
      </c>
      <c r="BZ255" s="179">
        <f t="shared" si="203"/>
        <v>1431</v>
      </c>
      <c r="CA255" s="178">
        <f t="shared" si="203"/>
        <v>1377</v>
      </c>
      <c r="CB255" s="179">
        <f t="shared" si="204"/>
        <v>33</v>
      </c>
      <c r="CC255" s="178">
        <f t="shared" si="204"/>
        <v>21</v>
      </c>
      <c r="CD255" s="179">
        <f t="shared" si="205"/>
        <v>0</v>
      </c>
      <c r="CE255" s="178">
        <f t="shared" si="205"/>
        <v>0</v>
      </c>
      <c r="CF255" s="177">
        <f t="shared" si="197"/>
        <v>10042.138084632517</v>
      </c>
      <c r="CG255" s="178">
        <f t="shared" si="176"/>
        <v>9912.758112094396</v>
      </c>
      <c r="CH255" s="179">
        <f t="shared" si="197"/>
        <v>7834.0767613038906</v>
      </c>
      <c r="CI255" s="178">
        <f t="shared" si="177"/>
        <v>7729.4307692307693</v>
      </c>
      <c r="CJ255" s="179">
        <f t="shared" si="197"/>
        <v>7173.4903299203643</v>
      </c>
      <c r="CK255" s="178">
        <f t="shared" si="197"/>
        <v>7299.515633280339</v>
      </c>
      <c r="CL255" s="179">
        <f t="shared" si="197"/>
        <v>5319.0761705101331</v>
      </c>
      <c r="CM255" s="178">
        <f t="shared" si="197"/>
        <v>5409.3631082062457</v>
      </c>
      <c r="CN255" s="179">
        <f t="shared" si="197"/>
        <v>7378.030303030303</v>
      </c>
      <c r="CO255" s="178">
        <f t="shared" si="197"/>
        <v>5944.2857142857147</v>
      </c>
      <c r="CP255" s="179">
        <f t="shared" si="197"/>
        <v>0</v>
      </c>
      <c r="CQ255" s="178">
        <f t="shared" si="197"/>
        <v>0</v>
      </c>
      <c r="CR255" s="177">
        <f t="shared" ref="CR255:DC270" si="214">+CF255*9</f>
        <v>90379.242761692658</v>
      </c>
      <c r="CS255" s="178">
        <f t="shared" si="214"/>
        <v>89214.823008849562</v>
      </c>
      <c r="CT255" s="179">
        <f t="shared" si="214"/>
        <v>70506.690851735009</v>
      </c>
      <c r="CU255" s="178">
        <f t="shared" si="214"/>
        <v>69564.876923076925</v>
      </c>
      <c r="CV255" s="179">
        <f t="shared" si="214"/>
        <v>64561.412969283279</v>
      </c>
      <c r="CW255" s="178">
        <f t="shared" si="214"/>
        <v>65695.64069952305</v>
      </c>
      <c r="CX255" s="179">
        <f t="shared" si="214"/>
        <v>47871.685534591197</v>
      </c>
      <c r="CY255" s="178">
        <f t="shared" si="214"/>
        <v>48684.267973856215</v>
      </c>
      <c r="CZ255" s="179">
        <f t="shared" si="214"/>
        <v>66402.272727272721</v>
      </c>
      <c r="DA255" s="178">
        <f t="shared" si="214"/>
        <v>53498.571428571435</v>
      </c>
      <c r="DB255" s="179">
        <f t="shared" si="214"/>
        <v>0</v>
      </c>
      <c r="DC255" s="178">
        <f t="shared" si="214"/>
        <v>0</v>
      </c>
      <c r="DD255" s="179">
        <f t="shared" si="206"/>
        <v>67786.008329597171</v>
      </c>
      <c r="DE255" s="178">
        <f t="shared" si="206"/>
        <v>67759.755182231442</v>
      </c>
      <c r="DF255" s="177">
        <f t="shared" si="207"/>
        <v>138</v>
      </c>
      <c r="DG255" s="178">
        <f t="shared" si="207"/>
        <v>137</v>
      </c>
      <c r="DH255" s="179">
        <f t="shared" si="208"/>
        <v>203</v>
      </c>
      <c r="DI255" s="178">
        <f t="shared" si="208"/>
        <v>187</v>
      </c>
      <c r="DJ255" s="179">
        <f t="shared" si="209"/>
        <v>192</v>
      </c>
      <c r="DK255" s="178">
        <f t="shared" si="209"/>
        <v>206</v>
      </c>
      <c r="DL255" s="179">
        <f t="shared" si="210"/>
        <v>153</v>
      </c>
      <c r="DM255" s="178">
        <f t="shared" si="210"/>
        <v>148</v>
      </c>
      <c r="DN255" s="179">
        <f t="shared" si="211"/>
        <v>3</v>
      </c>
      <c r="DO255" s="178">
        <f t="shared" si="211"/>
        <v>2</v>
      </c>
      <c r="DP255" s="179">
        <f t="shared" si="212"/>
        <v>0</v>
      </c>
      <c r="DQ255" s="178">
        <f t="shared" si="212"/>
        <v>0</v>
      </c>
      <c r="DR255" s="179">
        <f t="shared" si="213"/>
        <v>689</v>
      </c>
      <c r="DS255" s="178">
        <f t="shared" si="213"/>
        <v>680</v>
      </c>
      <c r="DT255" s="177">
        <f t="shared" si="199"/>
        <v>12472335.501113586</v>
      </c>
      <c r="DU255" s="178">
        <f t="shared" si="199"/>
        <v>12222430.75221239</v>
      </c>
      <c r="DV255" s="179">
        <f t="shared" si="199"/>
        <v>14312858.242902206</v>
      </c>
      <c r="DW255" s="178">
        <f t="shared" si="198"/>
        <v>13008631.984615386</v>
      </c>
      <c r="DX255" s="179">
        <f t="shared" si="198"/>
        <v>12395791.290102389</v>
      </c>
      <c r="DY255" s="178">
        <f t="shared" si="198"/>
        <v>13533301.984101748</v>
      </c>
      <c r="DZ255" s="179">
        <f t="shared" si="198"/>
        <v>7324367.886792453</v>
      </c>
      <c r="EA255" s="178">
        <f t="shared" si="198"/>
        <v>7205271.6601307197</v>
      </c>
      <c r="EB255" s="179">
        <f t="shared" si="198"/>
        <v>199206.81818181818</v>
      </c>
      <c r="EC255" s="178">
        <f t="shared" si="198"/>
        <v>106997.14285714287</v>
      </c>
      <c r="ED255" s="179">
        <f t="shared" si="198"/>
        <v>0</v>
      </c>
      <c r="EE255" s="178">
        <f t="shared" si="198"/>
        <v>0</v>
      </c>
      <c r="EF255" s="179">
        <f t="shared" si="198"/>
        <v>46704559.739092454</v>
      </c>
      <c r="EG255" s="178">
        <f t="shared" si="195"/>
        <v>46076633.523917377</v>
      </c>
    </row>
    <row r="256" spans="1:137" ht="15">
      <c r="A256" s="56" t="s">
        <v>366</v>
      </c>
      <c r="B256" s="55" t="s">
        <v>369</v>
      </c>
      <c r="C256" s="293"/>
      <c r="D256" s="53">
        <v>175856</v>
      </c>
      <c r="E256" s="53">
        <v>2</v>
      </c>
      <c r="F256" s="217"/>
      <c r="G256" s="185">
        <v>68</v>
      </c>
      <c r="H256" s="217">
        <v>67</v>
      </c>
      <c r="I256" s="185"/>
      <c r="J256" s="217"/>
      <c r="K256" s="185"/>
      <c r="L256" s="217"/>
      <c r="M256" s="185">
        <v>16</v>
      </c>
      <c r="N256" s="191">
        <v>20</v>
      </c>
      <c r="O256" s="217"/>
      <c r="P256" s="185">
        <v>97</v>
      </c>
      <c r="Q256" s="217">
        <v>94</v>
      </c>
      <c r="R256" s="185"/>
      <c r="S256" s="217"/>
      <c r="T256" s="185"/>
      <c r="U256" s="217"/>
      <c r="V256" s="185">
        <v>14</v>
      </c>
      <c r="W256" s="191">
        <v>13</v>
      </c>
      <c r="X256" s="217"/>
      <c r="Y256" s="185">
        <v>106</v>
      </c>
      <c r="Z256" s="217">
        <v>104</v>
      </c>
      <c r="AA256" s="185"/>
      <c r="AB256" s="217"/>
      <c r="AC256" s="185"/>
      <c r="AD256" s="217"/>
      <c r="AE256" s="185">
        <v>5</v>
      </c>
      <c r="AF256" s="191">
        <v>4</v>
      </c>
      <c r="AG256" s="51">
        <v>2</v>
      </c>
      <c r="AH256" s="185">
        <v>71</v>
      </c>
      <c r="AI256" s="217">
        <v>69</v>
      </c>
      <c r="AJ256" s="185">
        <v>3</v>
      </c>
      <c r="AK256" s="217">
        <v>3</v>
      </c>
      <c r="AL256" s="185">
        <v>2</v>
      </c>
      <c r="AM256" s="191">
        <v>1</v>
      </c>
      <c r="AN256" s="185">
        <v>3</v>
      </c>
      <c r="AO256" s="191">
        <v>1</v>
      </c>
      <c r="AP256" s="217"/>
      <c r="AQ256" s="185">
        <v>1</v>
      </c>
      <c r="AR256" s="217">
        <v>1</v>
      </c>
      <c r="AS256" s="185"/>
      <c r="AT256" s="217"/>
      <c r="AU256" s="185"/>
      <c r="AV256" s="217"/>
      <c r="AW256" s="185">
        <v>1</v>
      </c>
      <c r="AX256" s="217">
        <v>1</v>
      </c>
      <c r="AY256" s="217"/>
      <c r="AZ256" s="185"/>
      <c r="BA256" s="217"/>
      <c r="BB256" s="185"/>
      <c r="BC256" s="217"/>
      <c r="BD256" s="185"/>
      <c r="BE256" s="217"/>
      <c r="BF256" s="185"/>
      <c r="BG256" s="62"/>
      <c r="BH256" s="188">
        <v>6801826</v>
      </c>
      <c r="BI256" s="191">
        <v>7995127</v>
      </c>
      <c r="BJ256" s="185">
        <v>7790183</v>
      </c>
      <c r="BK256" s="217">
        <v>7714530</v>
      </c>
      <c r="BL256" s="185">
        <v>6596975</v>
      </c>
      <c r="BM256" s="217">
        <v>6625691</v>
      </c>
      <c r="BN256" s="185">
        <v>3433132</v>
      </c>
      <c r="BO256" s="217">
        <v>3417626</v>
      </c>
      <c r="BP256" s="185">
        <v>145506</v>
      </c>
      <c r="BQ256" s="191">
        <v>133269</v>
      </c>
      <c r="BR256" s="185"/>
      <c r="BS256" s="218"/>
      <c r="BT256" s="177">
        <f t="shared" si="200"/>
        <v>804</v>
      </c>
      <c r="BU256" s="178">
        <f t="shared" si="200"/>
        <v>843</v>
      </c>
      <c r="BV256" s="179">
        <f t="shared" si="201"/>
        <v>1041</v>
      </c>
      <c r="BW256" s="178">
        <f t="shared" si="201"/>
        <v>1002</v>
      </c>
      <c r="BX256" s="179">
        <f t="shared" si="202"/>
        <v>1014</v>
      </c>
      <c r="BY256" s="178">
        <f t="shared" si="202"/>
        <v>984</v>
      </c>
      <c r="BZ256" s="179">
        <f t="shared" si="203"/>
        <v>727</v>
      </c>
      <c r="CA256" s="178">
        <f t="shared" si="203"/>
        <v>674</v>
      </c>
      <c r="CB256" s="179">
        <f t="shared" si="204"/>
        <v>21</v>
      </c>
      <c r="CC256" s="178">
        <f t="shared" si="204"/>
        <v>21</v>
      </c>
      <c r="CD256" s="179">
        <f t="shared" si="205"/>
        <v>0</v>
      </c>
      <c r="CE256" s="178">
        <f t="shared" si="205"/>
        <v>0</v>
      </c>
      <c r="CF256" s="177">
        <f t="shared" si="197"/>
        <v>8459.9825870646764</v>
      </c>
      <c r="CG256" s="178">
        <f t="shared" si="176"/>
        <v>9484.1364175563467</v>
      </c>
      <c r="CH256" s="179">
        <f t="shared" si="197"/>
        <v>7483.3650336215178</v>
      </c>
      <c r="CI256" s="178">
        <f t="shared" si="177"/>
        <v>7699.131736526946</v>
      </c>
      <c r="CJ256" s="179">
        <f t="shared" si="197"/>
        <v>6505.8925049309664</v>
      </c>
      <c r="CK256" s="178">
        <f t="shared" si="197"/>
        <v>6733.4258130081298</v>
      </c>
      <c r="CL256" s="179">
        <f t="shared" si="197"/>
        <v>4722.3273727647866</v>
      </c>
      <c r="CM256" s="178">
        <f t="shared" si="197"/>
        <v>5070.6617210682489</v>
      </c>
      <c r="CN256" s="179">
        <f t="shared" si="197"/>
        <v>6928.8571428571431</v>
      </c>
      <c r="CO256" s="178">
        <f t="shared" si="197"/>
        <v>6346.1428571428569</v>
      </c>
      <c r="CP256" s="179">
        <f t="shared" si="197"/>
        <v>0</v>
      </c>
      <c r="CQ256" s="178">
        <f t="shared" si="197"/>
        <v>0</v>
      </c>
      <c r="CR256" s="177">
        <f t="shared" si="214"/>
        <v>76139.843283582086</v>
      </c>
      <c r="CS256" s="178">
        <f t="shared" si="214"/>
        <v>85357.227758007124</v>
      </c>
      <c r="CT256" s="179">
        <f t="shared" si="214"/>
        <v>67350.285302593664</v>
      </c>
      <c r="CU256" s="178">
        <f t="shared" si="214"/>
        <v>69292.185628742518</v>
      </c>
      <c r="CV256" s="179">
        <f t="shared" si="214"/>
        <v>58553.032544378701</v>
      </c>
      <c r="CW256" s="178">
        <f t="shared" si="214"/>
        <v>60600.832317073167</v>
      </c>
      <c r="CX256" s="179">
        <f t="shared" si="214"/>
        <v>42500.946354883083</v>
      </c>
      <c r="CY256" s="178">
        <f t="shared" si="214"/>
        <v>45635.955489614236</v>
      </c>
      <c r="CZ256" s="179">
        <f t="shared" si="214"/>
        <v>62359.71428571429</v>
      </c>
      <c r="DA256" s="178">
        <f t="shared" si="214"/>
        <v>57115.28571428571</v>
      </c>
      <c r="DB256" s="179">
        <f t="shared" si="214"/>
        <v>0</v>
      </c>
      <c r="DC256" s="178">
        <f t="shared" si="214"/>
        <v>0</v>
      </c>
      <c r="DD256" s="179">
        <f t="shared" si="206"/>
        <v>61636.458158764908</v>
      </c>
      <c r="DE256" s="178">
        <f t="shared" si="206"/>
        <v>65810.909643190462</v>
      </c>
      <c r="DF256" s="177">
        <f t="shared" si="207"/>
        <v>84</v>
      </c>
      <c r="DG256" s="178">
        <f t="shared" si="207"/>
        <v>87</v>
      </c>
      <c r="DH256" s="179">
        <f t="shared" si="208"/>
        <v>111</v>
      </c>
      <c r="DI256" s="178">
        <f t="shared" si="208"/>
        <v>107</v>
      </c>
      <c r="DJ256" s="179">
        <f t="shared" si="209"/>
        <v>111</v>
      </c>
      <c r="DK256" s="178">
        <f t="shared" si="209"/>
        <v>108</v>
      </c>
      <c r="DL256" s="179">
        <f t="shared" si="210"/>
        <v>79</v>
      </c>
      <c r="DM256" s="178">
        <f t="shared" si="210"/>
        <v>74</v>
      </c>
      <c r="DN256" s="179">
        <f t="shared" si="211"/>
        <v>2</v>
      </c>
      <c r="DO256" s="178">
        <f t="shared" si="211"/>
        <v>2</v>
      </c>
      <c r="DP256" s="179">
        <f t="shared" si="212"/>
        <v>0</v>
      </c>
      <c r="DQ256" s="178">
        <f t="shared" si="212"/>
        <v>0</v>
      </c>
      <c r="DR256" s="179">
        <f t="shared" si="213"/>
        <v>387</v>
      </c>
      <c r="DS256" s="178">
        <f t="shared" si="213"/>
        <v>378</v>
      </c>
      <c r="DT256" s="177">
        <f t="shared" si="199"/>
        <v>6395746.8358208956</v>
      </c>
      <c r="DU256" s="178">
        <f t="shared" si="199"/>
        <v>7426078.8149466198</v>
      </c>
      <c r="DV256" s="179">
        <f t="shared" si="199"/>
        <v>7475881.668587897</v>
      </c>
      <c r="DW256" s="178">
        <f t="shared" si="198"/>
        <v>7414263.8622754496</v>
      </c>
      <c r="DX256" s="179">
        <f t="shared" si="198"/>
        <v>6499386.612426036</v>
      </c>
      <c r="DY256" s="178">
        <f t="shared" si="198"/>
        <v>6544889.8902439019</v>
      </c>
      <c r="DZ256" s="179">
        <f t="shared" si="198"/>
        <v>3357574.7620357634</v>
      </c>
      <c r="EA256" s="178">
        <f t="shared" si="198"/>
        <v>3377060.7062314535</v>
      </c>
      <c r="EB256" s="179">
        <f t="shared" si="198"/>
        <v>124719.42857142858</v>
      </c>
      <c r="EC256" s="178">
        <f t="shared" si="198"/>
        <v>114230.57142857142</v>
      </c>
      <c r="ED256" s="179">
        <f t="shared" si="198"/>
        <v>0</v>
      </c>
      <c r="EE256" s="178">
        <f t="shared" si="198"/>
        <v>0</v>
      </c>
      <c r="EF256" s="179">
        <f t="shared" si="198"/>
        <v>23853309.307442021</v>
      </c>
      <c r="EG256" s="178">
        <f t="shared" si="195"/>
        <v>24876523.845125996</v>
      </c>
    </row>
    <row r="257" spans="1:137" ht="15">
      <c r="A257" s="219" t="s">
        <v>366</v>
      </c>
      <c r="B257" s="55" t="s">
        <v>370</v>
      </c>
      <c r="C257" s="293" t="s">
        <v>887</v>
      </c>
      <c r="D257" s="53">
        <v>176017</v>
      </c>
      <c r="E257" s="53">
        <v>2</v>
      </c>
      <c r="F257" s="51">
        <v>1</v>
      </c>
      <c r="G257" s="185">
        <v>115</v>
      </c>
      <c r="H257" s="191">
        <v>123</v>
      </c>
      <c r="I257" s="185"/>
      <c r="J257" s="217"/>
      <c r="K257" s="185"/>
      <c r="L257" s="217"/>
      <c r="M257" s="185">
        <v>103</v>
      </c>
      <c r="N257" s="191">
        <v>111</v>
      </c>
      <c r="O257" s="217"/>
      <c r="P257" s="185">
        <v>181</v>
      </c>
      <c r="Q257" s="217">
        <v>181</v>
      </c>
      <c r="R257" s="185"/>
      <c r="S257" s="217"/>
      <c r="T257" s="185"/>
      <c r="U257" s="217"/>
      <c r="V257" s="185">
        <v>89</v>
      </c>
      <c r="W257" s="191">
        <v>96</v>
      </c>
      <c r="X257" s="51">
        <v>3</v>
      </c>
      <c r="Y257" s="185">
        <v>212</v>
      </c>
      <c r="Z257" s="191">
        <v>229</v>
      </c>
      <c r="AA257" s="185"/>
      <c r="AB257" s="217"/>
      <c r="AC257" s="185"/>
      <c r="AD257" s="217"/>
      <c r="AE257" s="185">
        <v>84</v>
      </c>
      <c r="AF257" s="217">
        <v>82</v>
      </c>
      <c r="AG257" s="51">
        <v>9</v>
      </c>
      <c r="AH257" s="185">
        <v>126</v>
      </c>
      <c r="AI257" s="217">
        <v>128</v>
      </c>
      <c r="AJ257" s="185"/>
      <c r="AK257" s="217"/>
      <c r="AL257" s="185"/>
      <c r="AM257" s="217"/>
      <c r="AN257" s="185">
        <v>61</v>
      </c>
      <c r="AO257" s="217">
        <v>58</v>
      </c>
      <c r="AP257" s="217"/>
      <c r="AQ257" s="185">
        <v>28</v>
      </c>
      <c r="AR257" s="217">
        <v>28</v>
      </c>
      <c r="AS257" s="185"/>
      <c r="AT257" s="217"/>
      <c r="AU257" s="185"/>
      <c r="AV257" s="217"/>
      <c r="AW257" s="185">
        <v>8</v>
      </c>
      <c r="AX257" s="191">
        <v>9</v>
      </c>
      <c r="AY257" s="217"/>
      <c r="AZ257" s="185"/>
      <c r="BA257" s="217"/>
      <c r="BB257" s="185"/>
      <c r="BC257" s="217"/>
      <c r="BD257" s="185"/>
      <c r="BE257" s="217"/>
      <c r="BF257" s="185"/>
      <c r="BG257" s="62"/>
      <c r="BH257" s="188">
        <v>28168413</v>
      </c>
      <c r="BI257" s="191">
        <v>30645817</v>
      </c>
      <c r="BJ257" s="185">
        <v>26032614</v>
      </c>
      <c r="BK257" s="217">
        <v>26775939</v>
      </c>
      <c r="BL257" s="185">
        <v>24703787</v>
      </c>
      <c r="BM257" s="217">
        <v>25437808</v>
      </c>
      <c r="BN257" s="185">
        <v>9915672</v>
      </c>
      <c r="BO257" s="217">
        <v>9786948</v>
      </c>
      <c r="BP257" s="185">
        <v>2016313</v>
      </c>
      <c r="BQ257" s="217">
        <v>2052831</v>
      </c>
      <c r="BR257" s="185"/>
      <c r="BS257" s="218"/>
      <c r="BT257" s="177">
        <f t="shared" si="200"/>
        <v>2271</v>
      </c>
      <c r="BU257" s="178">
        <f t="shared" si="200"/>
        <v>2439</v>
      </c>
      <c r="BV257" s="179">
        <f t="shared" si="201"/>
        <v>2697</v>
      </c>
      <c r="BW257" s="178">
        <f t="shared" si="201"/>
        <v>2781</v>
      </c>
      <c r="BX257" s="179">
        <f t="shared" si="202"/>
        <v>2916</v>
      </c>
      <c r="BY257" s="178">
        <f t="shared" si="202"/>
        <v>3045</v>
      </c>
      <c r="BZ257" s="179">
        <f t="shared" si="203"/>
        <v>1866</v>
      </c>
      <c r="CA257" s="178">
        <f t="shared" si="203"/>
        <v>1848</v>
      </c>
      <c r="CB257" s="179">
        <f t="shared" si="204"/>
        <v>348</v>
      </c>
      <c r="CC257" s="178">
        <f t="shared" si="204"/>
        <v>360</v>
      </c>
      <c r="CD257" s="179">
        <f t="shared" si="205"/>
        <v>0</v>
      </c>
      <c r="CE257" s="178">
        <f t="shared" si="205"/>
        <v>0</v>
      </c>
      <c r="CF257" s="177">
        <f t="shared" si="197"/>
        <v>12403.528401585205</v>
      </c>
      <c r="CG257" s="178">
        <f t="shared" si="176"/>
        <v>12564.910619106191</v>
      </c>
      <c r="CH257" s="179">
        <f t="shared" si="197"/>
        <v>9652.4338153503886</v>
      </c>
      <c r="CI257" s="178">
        <f t="shared" si="177"/>
        <v>9628.1693635382962</v>
      </c>
      <c r="CJ257" s="179">
        <f t="shared" si="197"/>
        <v>8471.8062414266115</v>
      </c>
      <c r="CK257" s="178">
        <f t="shared" si="197"/>
        <v>8353.9599343185546</v>
      </c>
      <c r="CL257" s="179">
        <f t="shared" si="197"/>
        <v>5313.8649517684889</v>
      </c>
      <c r="CM257" s="178">
        <f t="shared" si="197"/>
        <v>5295.9675324675327</v>
      </c>
      <c r="CN257" s="179">
        <f t="shared" si="197"/>
        <v>5794.0028735632186</v>
      </c>
      <c r="CO257" s="178">
        <f t="shared" si="197"/>
        <v>5702.3083333333334</v>
      </c>
      <c r="CP257" s="179">
        <f t="shared" si="197"/>
        <v>0</v>
      </c>
      <c r="CQ257" s="178">
        <f t="shared" si="197"/>
        <v>0</v>
      </c>
      <c r="CR257" s="177">
        <f t="shared" si="214"/>
        <v>111631.75561426685</v>
      </c>
      <c r="CS257" s="178">
        <f t="shared" si="214"/>
        <v>113084.19557195572</v>
      </c>
      <c r="CT257" s="179">
        <f t="shared" si="214"/>
        <v>86871.904338153501</v>
      </c>
      <c r="CU257" s="178">
        <f t="shared" si="214"/>
        <v>86653.524271844668</v>
      </c>
      <c r="CV257" s="179">
        <f t="shared" si="214"/>
        <v>76246.256172839509</v>
      </c>
      <c r="CW257" s="178">
        <f t="shared" si="214"/>
        <v>75185.639408866991</v>
      </c>
      <c r="CX257" s="179">
        <f t="shared" si="214"/>
        <v>47824.784565916401</v>
      </c>
      <c r="CY257" s="178">
        <f t="shared" si="214"/>
        <v>47663.707792207795</v>
      </c>
      <c r="CZ257" s="179">
        <f t="shared" si="214"/>
        <v>52146.025862068971</v>
      </c>
      <c r="DA257" s="178">
        <f t="shared" si="214"/>
        <v>51320.775000000001</v>
      </c>
      <c r="DB257" s="179">
        <f t="shared" si="214"/>
        <v>0</v>
      </c>
      <c r="DC257" s="178">
        <f t="shared" si="214"/>
        <v>0</v>
      </c>
      <c r="DD257" s="179">
        <f t="shared" si="206"/>
        <v>80616.20691880137</v>
      </c>
      <c r="DE257" s="178">
        <f t="shared" si="206"/>
        <v>80968.210686743449</v>
      </c>
      <c r="DF257" s="177">
        <f t="shared" si="207"/>
        <v>218</v>
      </c>
      <c r="DG257" s="178">
        <f t="shared" si="207"/>
        <v>234</v>
      </c>
      <c r="DH257" s="179">
        <f t="shared" si="208"/>
        <v>270</v>
      </c>
      <c r="DI257" s="178">
        <f t="shared" si="208"/>
        <v>277</v>
      </c>
      <c r="DJ257" s="179">
        <f t="shared" si="209"/>
        <v>296</v>
      </c>
      <c r="DK257" s="178">
        <f t="shared" si="209"/>
        <v>311</v>
      </c>
      <c r="DL257" s="179">
        <f t="shared" si="210"/>
        <v>187</v>
      </c>
      <c r="DM257" s="178">
        <f t="shared" si="210"/>
        <v>186</v>
      </c>
      <c r="DN257" s="179">
        <f t="shared" si="211"/>
        <v>36</v>
      </c>
      <c r="DO257" s="178">
        <f t="shared" si="211"/>
        <v>37</v>
      </c>
      <c r="DP257" s="179">
        <f t="shared" si="212"/>
        <v>0</v>
      </c>
      <c r="DQ257" s="178">
        <f t="shared" si="212"/>
        <v>0</v>
      </c>
      <c r="DR257" s="179">
        <f t="shared" si="213"/>
        <v>1007</v>
      </c>
      <c r="DS257" s="178">
        <f t="shared" si="213"/>
        <v>1045</v>
      </c>
      <c r="DT257" s="177">
        <f t="shared" si="199"/>
        <v>24335722.723910172</v>
      </c>
      <c r="DU257" s="178">
        <f t="shared" si="199"/>
        <v>26461701.763837639</v>
      </c>
      <c r="DV257" s="179">
        <f t="shared" si="199"/>
        <v>23455414.171301447</v>
      </c>
      <c r="DW257" s="178">
        <f t="shared" si="198"/>
        <v>24003026.223300975</v>
      </c>
      <c r="DX257" s="179">
        <f t="shared" si="198"/>
        <v>22568891.827160496</v>
      </c>
      <c r="DY257" s="178">
        <f t="shared" si="198"/>
        <v>23382733.856157634</v>
      </c>
      <c r="DZ257" s="179">
        <f t="shared" si="198"/>
        <v>8943234.7138263676</v>
      </c>
      <c r="EA257" s="178">
        <f t="shared" si="198"/>
        <v>8865449.6493506506</v>
      </c>
      <c r="EB257" s="179">
        <f t="shared" si="198"/>
        <v>1877256.931034483</v>
      </c>
      <c r="EC257" s="178">
        <f t="shared" si="198"/>
        <v>1898868.675</v>
      </c>
      <c r="ED257" s="179">
        <f t="shared" si="198"/>
        <v>0</v>
      </c>
      <c r="EE257" s="178">
        <f t="shared" si="198"/>
        <v>0</v>
      </c>
      <c r="EF257" s="179">
        <f t="shared" si="198"/>
        <v>81180520.367232978</v>
      </c>
      <c r="EG257" s="178">
        <f t="shared" si="195"/>
        <v>84611780.1676469</v>
      </c>
    </row>
    <row r="258" spans="1:137" ht="15">
      <c r="A258" s="219" t="s">
        <v>366</v>
      </c>
      <c r="B258" s="55" t="s">
        <v>371</v>
      </c>
      <c r="C258" s="293"/>
      <c r="D258" s="53">
        <v>175342</v>
      </c>
      <c r="E258" s="53">
        <v>4</v>
      </c>
      <c r="F258" s="217"/>
      <c r="G258" s="185">
        <v>34</v>
      </c>
      <c r="H258" s="217">
        <v>34</v>
      </c>
      <c r="I258" s="185"/>
      <c r="J258" s="217"/>
      <c r="K258" s="185"/>
      <c r="L258" s="217"/>
      <c r="M258" s="185">
        <v>5</v>
      </c>
      <c r="N258" s="217">
        <v>5</v>
      </c>
      <c r="O258" s="217"/>
      <c r="P258" s="185">
        <v>24</v>
      </c>
      <c r="Q258" s="217">
        <v>23</v>
      </c>
      <c r="R258" s="185"/>
      <c r="S258" s="217"/>
      <c r="T258" s="185"/>
      <c r="U258" s="217"/>
      <c r="V258" s="185">
        <v>3</v>
      </c>
      <c r="W258" s="217">
        <v>3</v>
      </c>
      <c r="X258" s="217"/>
      <c r="Y258" s="185">
        <v>48</v>
      </c>
      <c r="Z258" s="217">
        <v>48</v>
      </c>
      <c r="AA258" s="185"/>
      <c r="AB258" s="217"/>
      <c r="AC258" s="185"/>
      <c r="AD258" s="217"/>
      <c r="AE258" s="185">
        <v>3</v>
      </c>
      <c r="AF258" s="191">
        <v>6</v>
      </c>
      <c r="AG258" s="217"/>
      <c r="AH258" s="185">
        <v>34</v>
      </c>
      <c r="AI258" s="191">
        <v>31</v>
      </c>
      <c r="AJ258" s="185"/>
      <c r="AK258" s="217"/>
      <c r="AL258" s="185"/>
      <c r="AM258" s="217"/>
      <c r="AN258" s="185">
        <v>6</v>
      </c>
      <c r="AO258" s="217">
        <v>6</v>
      </c>
      <c r="AP258" s="217"/>
      <c r="AQ258" s="185"/>
      <c r="AR258" s="217"/>
      <c r="AS258" s="185"/>
      <c r="AT258" s="217"/>
      <c r="AU258" s="185"/>
      <c r="AV258" s="217"/>
      <c r="AW258" s="185"/>
      <c r="AX258" s="217"/>
      <c r="AY258" s="217"/>
      <c r="AZ258" s="185"/>
      <c r="BA258" s="217"/>
      <c r="BB258" s="185"/>
      <c r="BC258" s="217"/>
      <c r="BD258" s="185"/>
      <c r="BE258" s="217"/>
      <c r="BF258" s="185"/>
      <c r="BG258" s="62"/>
      <c r="BH258" s="188">
        <v>3118221</v>
      </c>
      <c r="BI258" s="217">
        <v>3120111</v>
      </c>
      <c r="BJ258" s="185">
        <v>1883059</v>
      </c>
      <c r="BK258" s="191">
        <v>1773764</v>
      </c>
      <c r="BL258" s="185">
        <v>2947578</v>
      </c>
      <c r="BM258" s="191">
        <v>3239866</v>
      </c>
      <c r="BN258" s="185">
        <v>1793580</v>
      </c>
      <c r="BO258" s="191">
        <v>1652671</v>
      </c>
      <c r="BP258" s="185"/>
      <c r="BQ258" s="217"/>
      <c r="BR258" s="185"/>
      <c r="BS258" s="218"/>
      <c r="BT258" s="177">
        <f t="shared" si="200"/>
        <v>366</v>
      </c>
      <c r="BU258" s="178">
        <f t="shared" si="200"/>
        <v>366</v>
      </c>
      <c r="BV258" s="179">
        <f t="shared" si="201"/>
        <v>252</v>
      </c>
      <c r="BW258" s="178">
        <f t="shared" si="201"/>
        <v>243</v>
      </c>
      <c r="BX258" s="179">
        <f t="shared" si="202"/>
        <v>468</v>
      </c>
      <c r="BY258" s="178">
        <f t="shared" si="202"/>
        <v>504</v>
      </c>
      <c r="BZ258" s="179">
        <f t="shared" si="203"/>
        <v>378</v>
      </c>
      <c r="CA258" s="178">
        <f t="shared" si="203"/>
        <v>351</v>
      </c>
      <c r="CB258" s="179">
        <f t="shared" si="204"/>
        <v>0</v>
      </c>
      <c r="CC258" s="178">
        <f t="shared" si="204"/>
        <v>0</v>
      </c>
      <c r="CD258" s="179">
        <f t="shared" si="205"/>
        <v>0</v>
      </c>
      <c r="CE258" s="178">
        <f t="shared" si="205"/>
        <v>0</v>
      </c>
      <c r="CF258" s="177">
        <f t="shared" ref="CF258:CQ273" si="215">IF(BT258&gt;0,BH258/BT258,)</f>
        <v>8519.7295081967204</v>
      </c>
      <c r="CG258" s="178">
        <f t="shared" si="176"/>
        <v>8524.8934426229516</v>
      </c>
      <c r="CH258" s="179">
        <f t="shared" si="215"/>
        <v>7472.4563492063489</v>
      </c>
      <c r="CI258" s="178">
        <f t="shared" si="177"/>
        <v>7299.4403292181069</v>
      </c>
      <c r="CJ258" s="179">
        <f t="shared" si="215"/>
        <v>6298.2435897435898</v>
      </c>
      <c r="CK258" s="178">
        <f t="shared" si="215"/>
        <v>6428.3055555555557</v>
      </c>
      <c r="CL258" s="179">
        <f t="shared" si="215"/>
        <v>4744.9206349206352</v>
      </c>
      <c r="CM258" s="178">
        <f t="shared" si="215"/>
        <v>4708.4643874643871</v>
      </c>
      <c r="CN258" s="179">
        <f t="shared" si="215"/>
        <v>0</v>
      </c>
      <c r="CO258" s="178">
        <f t="shared" si="215"/>
        <v>0</v>
      </c>
      <c r="CP258" s="179">
        <f t="shared" si="215"/>
        <v>0</v>
      </c>
      <c r="CQ258" s="178">
        <f t="shared" si="215"/>
        <v>0</v>
      </c>
      <c r="CR258" s="177">
        <f t="shared" si="214"/>
        <v>76677.56557377048</v>
      </c>
      <c r="CS258" s="178">
        <f t="shared" si="214"/>
        <v>76724.040983606566</v>
      </c>
      <c r="CT258" s="179">
        <f t="shared" si="214"/>
        <v>67252.107142857145</v>
      </c>
      <c r="CU258" s="178">
        <f t="shared" si="214"/>
        <v>65694.962962962964</v>
      </c>
      <c r="CV258" s="179">
        <f t="shared" si="214"/>
        <v>56684.192307692312</v>
      </c>
      <c r="CW258" s="178">
        <f t="shared" si="214"/>
        <v>57854.75</v>
      </c>
      <c r="CX258" s="179">
        <f t="shared" si="214"/>
        <v>42704.285714285717</v>
      </c>
      <c r="CY258" s="178">
        <f t="shared" si="214"/>
        <v>42376.179487179485</v>
      </c>
      <c r="CZ258" s="179">
        <f t="shared" si="214"/>
        <v>0</v>
      </c>
      <c r="DA258" s="178">
        <f t="shared" si="214"/>
        <v>0</v>
      </c>
      <c r="DB258" s="179">
        <f t="shared" si="214"/>
        <v>0</v>
      </c>
      <c r="DC258" s="178">
        <f t="shared" si="214"/>
        <v>0</v>
      </c>
      <c r="DD258" s="179">
        <f t="shared" si="206"/>
        <v>59906.35150635623</v>
      </c>
      <c r="DE258" s="178">
        <f t="shared" si="206"/>
        <v>60207.57548989317</v>
      </c>
      <c r="DF258" s="177">
        <f t="shared" si="207"/>
        <v>39</v>
      </c>
      <c r="DG258" s="178">
        <f t="shared" si="207"/>
        <v>39</v>
      </c>
      <c r="DH258" s="179">
        <f t="shared" si="208"/>
        <v>27</v>
      </c>
      <c r="DI258" s="178">
        <f t="shared" si="208"/>
        <v>26</v>
      </c>
      <c r="DJ258" s="179">
        <f t="shared" si="209"/>
        <v>51</v>
      </c>
      <c r="DK258" s="178">
        <f t="shared" si="209"/>
        <v>54</v>
      </c>
      <c r="DL258" s="179">
        <f t="shared" si="210"/>
        <v>40</v>
      </c>
      <c r="DM258" s="178">
        <f t="shared" si="210"/>
        <v>37</v>
      </c>
      <c r="DN258" s="179">
        <f t="shared" si="211"/>
        <v>0</v>
      </c>
      <c r="DO258" s="178">
        <f t="shared" si="211"/>
        <v>0</v>
      </c>
      <c r="DP258" s="179">
        <f t="shared" si="212"/>
        <v>0</v>
      </c>
      <c r="DQ258" s="178">
        <f t="shared" si="212"/>
        <v>0</v>
      </c>
      <c r="DR258" s="179">
        <f t="shared" si="213"/>
        <v>157</v>
      </c>
      <c r="DS258" s="178">
        <f t="shared" si="213"/>
        <v>156</v>
      </c>
      <c r="DT258" s="177">
        <f t="shared" si="199"/>
        <v>2990425.0573770488</v>
      </c>
      <c r="DU258" s="178">
        <f t="shared" si="199"/>
        <v>2992237.5983606563</v>
      </c>
      <c r="DV258" s="179">
        <f t="shared" si="199"/>
        <v>1815806.892857143</v>
      </c>
      <c r="DW258" s="178">
        <f t="shared" si="198"/>
        <v>1708069.0370370371</v>
      </c>
      <c r="DX258" s="179">
        <f t="shared" si="198"/>
        <v>2890893.807692308</v>
      </c>
      <c r="DY258" s="178">
        <f t="shared" si="198"/>
        <v>3124156.5</v>
      </c>
      <c r="DZ258" s="179">
        <f t="shared" si="198"/>
        <v>1708171.4285714286</v>
      </c>
      <c r="EA258" s="178">
        <f t="shared" si="198"/>
        <v>1567918.641025641</v>
      </c>
      <c r="EB258" s="179">
        <f t="shared" si="198"/>
        <v>0</v>
      </c>
      <c r="EC258" s="178">
        <f t="shared" si="198"/>
        <v>0</v>
      </c>
      <c r="ED258" s="179">
        <f t="shared" si="198"/>
        <v>0</v>
      </c>
      <c r="EE258" s="178">
        <f t="shared" si="198"/>
        <v>0</v>
      </c>
      <c r="EF258" s="179">
        <f t="shared" si="198"/>
        <v>9405297.1864979286</v>
      </c>
      <c r="EG258" s="178">
        <f t="shared" si="195"/>
        <v>9392381.7764233351</v>
      </c>
    </row>
    <row r="259" spans="1:137" ht="15">
      <c r="A259" s="219" t="s">
        <v>366</v>
      </c>
      <c r="B259" s="55" t="s">
        <v>372</v>
      </c>
      <c r="C259" s="293"/>
      <c r="D259" s="53">
        <v>175616</v>
      </c>
      <c r="E259" s="53">
        <v>4</v>
      </c>
      <c r="F259" s="217"/>
      <c r="G259" s="185">
        <v>15</v>
      </c>
      <c r="H259" s="191">
        <v>8</v>
      </c>
      <c r="I259" s="185"/>
      <c r="J259" s="217"/>
      <c r="K259" s="185"/>
      <c r="L259" s="217"/>
      <c r="M259" s="185">
        <v>5</v>
      </c>
      <c r="N259" s="191">
        <v>8</v>
      </c>
      <c r="O259" s="217"/>
      <c r="P259" s="185">
        <v>32</v>
      </c>
      <c r="Q259" s="191">
        <v>27</v>
      </c>
      <c r="R259" s="185"/>
      <c r="S259" s="217"/>
      <c r="T259" s="185"/>
      <c r="U259" s="217"/>
      <c r="V259" s="185">
        <v>6</v>
      </c>
      <c r="W259" s="191">
        <v>3</v>
      </c>
      <c r="X259" s="217"/>
      <c r="Y259" s="185">
        <v>57</v>
      </c>
      <c r="Z259" s="191">
        <v>64</v>
      </c>
      <c r="AA259" s="185">
        <v>2</v>
      </c>
      <c r="AB259" s="217">
        <v>2</v>
      </c>
      <c r="AC259" s="185"/>
      <c r="AD259" s="217"/>
      <c r="AE259" s="185">
        <v>5</v>
      </c>
      <c r="AF259" s="217">
        <v>5</v>
      </c>
      <c r="AG259" s="51">
        <v>1</v>
      </c>
      <c r="AH259" s="185">
        <v>36</v>
      </c>
      <c r="AI259" s="191">
        <v>33</v>
      </c>
      <c r="AJ259" s="185">
        <v>1</v>
      </c>
      <c r="AK259" s="217">
        <v>1</v>
      </c>
      <c r="AL259" s="185"/>
      <c r="AM259" s="217"/>
      <c r="AN259" s="185">
        <v>2</v>
      </c>
      <c r="AO259" s="191">
        <v>5</v>
      </c>
      <c r="AP259" s="217"/>
      <c r="AQ259" s="185"/>
      <c r="AR259" s="217"/>
      <c r="AS259" s="185"/>
      <c r="AT259" s="217"/>
      <c r="AU259" s="185"/>
      <c r="AV259" s="217"/>
      <c r="AW259" s="185"/>
      <c r="AX259" s="217"/>
      <c r="AY259" s="217"/>
      <c r="AZ259" s="185"/>
      <c r="BA259" s="217"/>
      <c r="BB259" s="185"/>
      <c r="BC259" s="217"/>
      <c r="BD259" s="185"/>
      <c r="BE259" s="217"/>
      <c r="BF259" s="185"/>
      <c r="BG259" s="62"/>
      <c r="BH259" s="188">
        <v>1495015</v>
      </c>
      <c r="BI259" s="191">
        <v>1334332</v>
      </c>
      <c r="BJ259" s="185">
        <v>2402458</v>
      </c>
      <c r="BK259" s="191">
        <v>1887522</v>
      </c>
      <c r="BL259" s="185">
        <v>3584281</v>
      </c>
      <c r="BM259" s="191">
        <v>3892376</v>
      </c>
      <c r="BN259" s="185">
        <v>2020803</v>
      </c>
      <c r="BO259" s="217">
        <v>2091818</v>
      </c>
      <c r="BP259" s="185"/>
      <c r="BQ259" s="217"/>
      <c r="BR259" s="185"/>
      <c r="BS259" s="218"/>
      <c r="BT259" s="177">
        <f t="shared" si="200"/>
        <v>195</v>
      </c>
      <c r="BU259" s="178">
        <f t="shared" si="200"/>
        <v>168</v>
      </c>
      <c r="BV259" s="179">
        <f t="shared" si="201"/>
        <v>360</v>
      </c>
      <c r="BW259" s="178">
        <f t="shared" si="201"/>
        <v>279</v>
      </c>
      <c r="BX259" s="179">
        <f t="shared" si="202"/>
        <v>593</v>
      </c>
      <c r="BY259" s="178">
        <f t="shared" si="202"/>
        <v>656</v>
      </c>
      <c r="BZ259" s="179">
        <f t="shared" si="203"/>
        <v>358</v>
      </c>
      <c r="CA259" s="178">
        <f t="shared" si="203"/>
        <v>367</v>
      </c>
      <c r="CB259" s="179">
        <f t="shared" si="204"/>
        <v>0</v>
      </c>
      <c r="CC259" s="178">
        <f t="shared" si="204"/>
        <v>0</v>
      </c>
      <c r="CD259" s="179">
        <f t="shared" si="205"/>
        <v>0</v>
      </c>
      <c r="CE259" s="178">
        <f t="shared" si="205"/>
        <v>0</v>
      </c>
      <c r="CF259" s="177">
        <f t="shared" si="215"/>
        <v>7666.7435897435898</v>
      </c>
      <c r="CG259" s="178">
        <f t="shared" si="176"/>
        <v>7942.4523809523807</v>
      </c>
      <c r="CH259" s="179">
        <f t="shared" si="215"/>
        <v>6673.4944444444445</v>
      </c>
      <c r="CI259" s="178">
        <f t="shared" si="177"/>
        <v>6765.311827956989</v>
      </c>
      <c r="CJ259" s="179">
        <f t="shared" si="215"/>
        <v>6044.3187183811133</v>
      </c>
      <c r="CK259" s="178">
        <f t="shared" si="215"/>
        <v>5933.5</v>
      </c>
      <c r="CL259" s="179">
        <f t="shared" si="215"/>
        <v>5644.7011173184355</v>
      </c>
      <c r="CM259" s="178">
        <f t="shared" si="215"/>
        <v>5699.7765667574931</v>
      </c>
      <c r="CN259" s="179">
        <f t="shared" si="215"/>
        <v>0</v>
      </c>
      <c r="CO259" s="178">
        <f t="shared" si="215"/>
        <v>0</v>
      </c>
      <c r="CP259" s="179">
        <f t="shared" si="215"/>
        <v>0</v>
      </c>
      <c r="CQ259" s="178">
        <f t="shared" si="215"/>
        <v>0</v>
      </c>
      <c r="CR259" s="177">
        <f t="shared" si="214"/>
        <v>69000.692307692312</v>
      </c>
      <c r="CS259" s="178">
        <f t="shared" si="214"/>
        <v>71482.07142857142</v>
      </c>
      <c r="CT259" s="179">
        <f t="shared" si="214"/>
        <v>60061.45</v>
      </c>
      <c r="CU259" s="178">
        <f t="shared" si="214"/>
        <v>60887.806451612902</v>
      </c>
      <c r="CV259" s="179">
        <f t="shared" si="214"/>
        <v>54398.868465430016</v>
      </c>
      <c r="CW259" s="178">
        <f t="shared" si="214"/>
        <v>53401.5</v>
      </c>
      <c r="CX259" s="179">
        <f t="shared" si="214"/>
        <v>50802.310055865921</v>
      </c>
      <c r="CY259" s="178">
        <f t="shared" si="214"/>
        <v>51297.989100817438</v>
      </c>
      <c r="CZ259" s="179">
        <f t="shared" si="214"/>
        <v>0</v>
      </c>
      <c r="DA259" s="178">
        <f t="shared" si="214"/>
        <v>0</v>
      </c>
      <c r="DB259" s="179">
        <f t="shared" si="214"/>
        <v>0</v>
      </c>
      <c r="DC259" s="178">
        <f t="shared" si="214"/>
        <v>0</v>
      </c>
      <c r="DD259" s="179">
        <f t="shared" si="206"/>
        <v>56678.053541118868</v>
      </c>
      <c r="DE259" s="178">
        <f t="shared" si="206"/>
        <v>56169.714175239802</v>
      </c>
      <c r="DF259" s="177">
        <f t="shared" si="207"/>
        <v>20</v>
      </c>
      <c r="DG259" s="178">
        <f t="shared" si="207"/>
        <v>16</v>
      </c>
      <c r="DH259" s="179">
        <f t="shared" si="208"/>
        <v>38</v>
      </c>
      <c r="DI259" s="178">
        <f t="shared" si="208"/>
        <v>30</v>
      </c>
      <c r="DJ259" s="179">
        <f t="shared" si="209"/>
        <v>64</v>
      </c>
      <c r="DK259" s="178">
        <f t="shared" si="209"/>
        <v>71</v>
      </c>
      <c r="DL259" s="179">
        <f t="shared" si="210"/>
        <v>39</v>
      </c>
      <c r="DM259" s="178">
        <f t="shared" si="210"/>
        <v>39</v>
      </c>
      <c r="DN259" s="179">
        <f t="shared" si="211"/>
        <v>0</v>
      </c>
      <c r="DO259" s="178">
        <f t="shared" si="211"/>
        <v>0</v>
      </c>
      <c r="DP259" s="179">
        <f t="shared" si="212"/>
        <v>0</v>
      </c>
      <c r="DQ259" s="178">
        <f t="shared" si="212"/>
        <v>0</v>
      </c>
      <c r="DR259" s="179">
        <f t="shared" si="213"/>
        <v>161</v>
      </c>
      <c r="DS259" s="178">
        <f t="shared" si="213"/>
        <v>156</v>
      </c>
      <c r="DT259" s="177">
        <f t="shared" si="199"/>
        <v>1380013.8461538462</v>
      </c>
      <c r="DU259" s="178">
        <f t="shared" si="199"/>
        <v>1143713.1428571427</v>
      </c>
      <c r="DV259" s="179">
        <f t="shared" si="199"/>
        <v>2282335.1</v>
      </c>
      <c r="DW259" s="178">
        <f t="shared" si="198"/>
        <v>1826634.1935483871</v>
      </c>
      <c r="DX259" s="179">
        <f t="shared" si="198"/>
        <v>3481527.581787521</v>
      </c>
      <c r="DY259" s="178">
        <f t="shared" si="198"/>
        <v>3791506.5</v>
      </c>
      <c r="DZ259" s="179">
        <f t="shared" si="198"/>
        <v>1981290.0921787708</v>
      </c>
      <c r="EA259" s="178">
        <f t="shared" si="198"/>
        <v>2000621.57493188</v>
      </c>
      <c r="EB259" s="179">
        <f t="shared" si="198"/>
        <v>0</v>
      </c>
      <c r="EC259" s="178">
        <f t="shared" si="198"/>
        <v>0</v>
      </c>
      <c r="ED259" s="179">
        <f t="shared" si="198"/>
        <v>0</v>
      </c>
      <c r="EE259" s="178">
        <f t="shared" si="198"/>
        <v>0</v>
      </c>
      <c r="EF259" s="179">
        <f t="shared" si="198"/>
        <v>9125166.6201201379</v>
      </c>
      <c r="EG259" s="178">
        <f t="shared" si="195"/>
        <v>8762475.4113374092</v>
      </c>
    </row>
    <row r="260" spans="1:137" ht="15">
      <c r="A260" s="219" t="s">
        <v>366</v>
      </c>
      <c r="B260" s="55" t="s">
        <v>373</v>
      </c>
      <c r="C260" s="293"/>
      <c r="D260" s="53">
        <v>176044</v>
      </c>
      <c r="E260" s="53">
        <v>4</v>
      </c>
      <c r="F260" s="217"/>
      <c r="G260" s="185">
        <v>14</v>
      </c>
      <c r="H260" s="191">
        <v>17</v>
      </c>
      <c r="I260" s="185"/>
      <c r="J260" s="217"/>
      <c r="K260" s="185"/>
      <c r="L260" s="217"/>
      <c r="M260" s="185"/>
      <c r="N260" s="217"/>
      <c r="O260" s="217"/>
      <c r="P260" s="185">
        <v>30</v>
      </c>
      <c r="Q260" s="191">
        <v>25</v>
      </c>
      <c r="R260" s="185"/>
      <c r="S260" s="217"/>
      <c r="T260" s="185"/>
      <c r="U260" s="217"/>
      <c r="V260" s="185">
        <v>1</v>
      </c>
      <c r="W260" s="217">
        <v>1</v>
      </c>
      <c r="X260" s="217"/>
      <c r="Y260" s="185">
        <v>40</v>
      </c>
      <c r="Z260" s="217">
        <v>40</v>
      </c>
      <c r="AA260" s="185">
        <v>4</v>
      </c>
      <c r="AB260" s="217">
        <v>4</v>
      </c>
      <c r="AC260" s="185"/>
      <c r="AD260" s="217"/>
      <c r="AE260" s="185">
        <v>3</v>
      </c>
      <c r="AF260" s="217">
        <v>3</v>
      </c>
      <c r="AG260" s="217"/>
      <c r="AH260" s="185">
        <v>23</v>
      </c>
      <c r="AI260" s="191">
        <v>27</v>
      </c>
      <c r="AJ260" s="185">
        <v>2</v>
      </c>
      <c r="AK260" s="191">
        <v>1</v>
      </c>
      <c r="AL260" s="185"/>
      <c r="AM260" s="217"/>
      <c r="AN260" s="185">
        <v>1</v>
      </c>
      <c r="AO260" s="191">
        <v>2</v>
      </c>
      <c r="AP260" s="217"/>
      <c r="AQ260" s="185"/>
      <c r="AR260" s="217"/>
      <c r="AS260" s="185"/>
      <c r="AT260" s="217"/>
      <c r="AU260" s="185"/>
      <c r="AV260" s="217"/>
      <c r="AW260" s="185"/>
      <c r="AX260" s="217"/>
      <c r="AY260" s="217"/>
      <c r="AZ260" s="185"/>
      <c r="BA260" s="217"/>
      <c r="BB260" s="185"/>
      <c r="BC260" s="217"/>
      <c r="BD260" s="185"/>
      <c r="BE260" s="217"/>
      <c r="BF260" s="185"/>
      <c r="BG260" s="62"/>
      <c r="BH260" s="188">
        <v>913654</v>
      </c>
      <c r="BI260" s="191">
        <v>1097966</v>
      </c>
      <c r="BJ260" s="185">
        <v>1791217</v>
      </c>
      <c r="BK260" s="191">
        <v>1506156</v>
      </c>
      <c r="BL260" s="185">
        <v>2475796</v>
      </c>
      <c r="BM260" s="217">
        <v>2459559</v>
      </c>
      <c r="BN260" s="185">
        <v>1126795</v>
      </c>
      <c r="BO260" s="191">
        <v>1318493</v>
      </c>
      <c r="BP260" s="185"/>
      <c r="BQ260" s="217"/>
      <c r="BR260" s="185"/>
      <c r="BS260" s="218"/>
      <c r="BT260" s="177">
        <f t="shared" si="200"/>
        <v>126</v>
      </c>
      <c r="BU260" s="178">
        <f t="shared" si="200"/>
        <v>153</v>
      </c>
      <c r="BV260" s="179">
        <f t="shared" si="201"/>
        <v>282</v>
      </c>
      <c r="BW260" s="178">
        <f t="shared" si="201"/>
        <v>237</v>
      </c>
      <c r="BX260" s="179">
        <f t="shared" si="202"/>
        <v>436</v>
      </c>
      <c r="BY260" s="178">
        <f t="shared" si="202"/>
        <v>436</v>
      </c>
      <c r="BZ260" s="179">
        <f t="shared" si="203"/>
        <v>239</v>
      </c>
      <c r="CA260" s="178">
        <f t="shared" si="203"/>
        <v>277</v>
      </c>
      <c r="CB260" s="179">
        <f t="shared" si="204"/>
        <v>0</v>
      </c>
      <c r="CC260" s="178">
        <f t="shared" si="204"/>
        <v>0</v>
      </c>
      <c r="CD260" s="179">
        <f t="shared" si="205"/>
        <v>0</v>
      </c>
      <c r="CE260" s="178">
        <f t="shared" si="205"/>
        <v>0</v>
      </c>
      <c r="CF260" s="177">
        <f t="shared" si="215"/>
        <v>7251.2222222222226</v>
      </c>
      <c r="CG260" s="178">
        <f t="shared" si="176"/>
        <v>7176.248366013072</v>
      </c>
      <c r="CH260" s="179">
        <f t="shared" si="215"/>
        <v>6351.833333333333</v>
      </c>
      <c r="CI260" s="178">
        <f t="shared" si="177"/>
        <v>6355.0886075949365</v>
      </c>
      <c r="CJ260" s="179">
        <f t="shared" si="215"/>
        <v>5678.4311926605506</v>
      </c>
      <c r="CK260" s="178">
        <f t="shared" si="215"/>
        <v>5641.190366972477</v>
      </c>
      <c r="CL260" s="179">
        <f t="shared" si="215"/>
        <v>4714.6234309623433</v>
      </c>
      <c r="CM260" s="178">
        <f t="shared" si="215"/>
        <v>4759.902527075812</v>
      </c>
      <c r="CN260" s="179">
        <f t="shared" si="215"/>
        <v>0</v>
      </c>
      <c r="CO260" s="178">
        <f t="shared" si="215"/>
        <v>0</v>
      </c>
      <c r="CP260" s="179">
        <f t="shared" si="215"/>
        <v>0</v>
      </c>
      <c r="CQ260" s="178">
        <f t="shared" si="215"/>
        <v>0</v>
      </c>
      <c r="CR260" s="177">
        <f t="shared" si="214"/>
        <v>65261</v>
      </c>
      <c r="CS260" s="178">
        <f t="shared" si="214"/>
        <v>64586.23529411765</v>
      </c>
      <c r="CT260" s="179">
        <f t="shared" si="214"/>
        <v>57166.5</v>
      </c>
      <c r="CU260" s="178">
        <f t="shared" si="214"/>
        <v>57195.797468354431</v>
      </c>
      <c r="CV260" s="179">
        <f t="shared" si="214"/>
        <v>51105.880733944956</v>
      </c>
      <c r="CW260" s="178">
        <f t="shared" si="214"/>
        <v>50770.713302752294</v>
      </c>
      <c r="CX260" s="179">
        <f t="shared" si="214"/>
        <v>42431.610878661086</v>
      </c>
      <c r="CY260" s="178">
        <f t="shared" si="214"/>
        <v>42839.12274368231</v>
      </c>
      <c r="CZ260" s="179">
        <f t="shared" si="214"/>
        <v>0</v>
      </c>
      <c r="DA260" s="178">
        <f t="shared" si="214"/>
        <v>0</v>
      </c>
      <c r="DB260" s="179">
        <f t="shared" si="214"/>
        <v>0</v>
      </c>
      <c r="DC260" s="178">
        <f t="shared" si="214"/>
        <v>0</v>
      </c>
      <c r="DD260" s="179">
        <f t="shared" si="206"/>
        <v>52466.218452038993</v>
      </c>
      <c r="DE260" s="178">
        <f t="shared" si="206"/>
        <v>52137.116180975347</v>
      </c>
      <c r="DF260" s="177">
        <f t="shared" si="207"/>
        <v>14</v>
      </c>
      <c r="DG260" s="178">
        <f t="shared" si="207"/>
        <v>17</v>
      </c>
      <c r="DH260" s="179">
        <f t="shared" si="208"/>
        <v>31</v>
      </c>
      <c r="DI260" s="178">
        <f t="shared" si="208"/>
        <v>26</v>
      </c>
      <c r="DJ260" s="179">
        <f t="shared" si="209"/>
        <v>47</v>
      </c>
      <c r="DK260" s="178">
        <f t="shared" si="209"/>
        <v>47</v>
      </c>
      <c r="DL260" s="179">
        <f t="shared" si="210"/>
        <v>26</v>
      </c>
      <c r="DM260" s="178">
        <f t="shared" si="210"/>
        <v>30</v>
      </c>
      <c r="DN260" s="179">
        <f t="shared" si="211"/>
        <v>0</v>
      </c>
      <c r="DO260" s="178">
        <f t="shared" si="211"/>
        <v>0</v>
      </c>
      <c r="DP260" s="179">
        <f t="shared" si="212"/>
        <v>0</v>
      </c>
      <c r="DQ260" s="178">
        <f t="shared" si="212"/>
        <v>0</v>
      </c>
      <c r="DR260" s="179">
        <f t="shared" si="213"/>
        <v>118</v>
      </c>
      <c r="DS260" s="178">
        <f t="shared" si="213"/>
        <v>120</v>
      </c>
      <c r="DT260" s="177">
        <f t="shared" si="199"/>
        <v>913654</v>
      </c>
      <c r="DU260" s="178">
        <f t="shared" si="199"/>
        <v>1097966</v>
      </c>
      <c r="DV260" s="179">
        <f t="shared" si="199"/>
        <v>1772161.5</v>
      </c>
      <c r="DW260" s="178">
        <f t="shared" si="198"/>
        <v>1487090.7341772153</v>
      </c>
      <c r="DX260" s="179">
        <f t="shared" si="198"/>
        <v>2401976.3944954127</v>
      </c>
      <c r="DY260" s="178">
        <f t="shared" si="198"/>
        <v>2386223.5252293576</v>
      </c>
      <c r="DZ260" s="179">
        <f t="shared" si="198"/>
        <v>1103221.8828451883</v>
      </c>
      <c r="EA260" s="178">
        <f t="shared" si="198"/>
        <v>1285173.6823104692</v>
      </c>
      <c r="EB260" s="179">
        <f t="shared" si="198"/>
        <v>0</v>
      </c>
      <c r="EC260" s="178">
        <f t="shared" si="198"/>
        <v>0</v>
      </c>
      <c r="ED260" s="179">
        <f t="shared" si="198"/>
        <v>0</v>
      </c>
      <c r="EE260" s="178">
        <f t="shared" si="198"/>
        <v>0</v>
      </c>
      <c r="EF260" s="179">
        <f t="shared" si="198"/>
        <v>6191013.7773406012</v>
      </c>
      <c r="EG260" s="178">
        <f t="shared" si="195"/>
        <v>6256453.9417170417</v>
      </c>
    </row>
    <row r="261" spans="1:137" ht="15">
      <c r="A261" s="219" t="s">
        <v>366</v>
      </c>
      <c r="B261" s="55" t="s">
        <v>374</v>
      </c>
      <c r="C261" s="293"/>
      <c r="D261" s="53">
        <v>176035</v>
      </c>
      <c r="E261" s="53">
        <v>5</v>
      </c>
      <c r="F261" s="217"/>
      <c r="G261" s="185">
        <v>24</v>
      </c>
      <c r="H261" s="217">
        <v>24</v>
      </c>
      <c r="I261" s="185">
        <v>3</v>
      </c>
      <c r="J261" s="191">
        <v>2</v>
      </c>
      <c r="K261" s="185">
        <v>7</v>
      </c>
      <c r="L261" s="217">
        <v>7</v>
      </c>
      <c r="M261" s="185">
        <v>1</v>
      </c>
      <c r="N261" s="217">
        <v>1</v>
      </c>
      <c r="O261" s="217"/>
      <c r="P261" s="185">
        <v>14</v>
      </c>
      <c r="Q261" s="191">
        <v>11</v>
      </c>
      <c r="R261" s="185">
        <v>5</v>
      </c>
      <c r="S261" s="191">
        <v>6</v>
      </c>
      <c r="T261" s="185">
        <v>2</v>
      </c>
      <c r="U261" s="191">
        <v>4</v>
      </c>
      <c r="V261" s="185">
        <v>2</v>
      </c>
      <c r="W261" s="191">
        <v>5</v>
      </c>
      <c r="X261" s="217"/>
      <c r="Y261" s="185">
        <v>25</v>
      </c>
      <c r="Z261" s="191">
        <v>31</v>
      </c>
      <c r="AA261" s="185">
        <v>4</v>
      </c>
      <c r="AB261" s="191">
        <v>3</v>
      </c>
      <c r="AC261" s="185">
        <v>1</v>
      </c>
      <c r="AD261" s="191"/>
      <c r="AE261" s="185">
        <v>8</v>
      </c>
      <c r="AF261" s="191">
        <v>6</v>
      </c>
      <c r="AG261" s="217"/>
      <c r="AH261" s="185">
        <v>26</v>
      </c>
      <c r="AI261" s="217">
        <v>25</v>
      </c>
      <c r="AJ261" s="185">
        <v>7</v>
      </c>
      <c r="AK261" s="217">
        <v>7</v>
      </c>
      <c r="AL261" s="185">
        <v>1</v>
      </c>
      <c r="AM261" s="217">
        <v>1</v>
      </c>
      <c r="AN261" s="185">
        <v>7</v>
      </c>
      <c r="AO261" s="191">
        <v>9</v>
      </c>
      <c r="AP261" s="217"/>
      <c r="AQ261" s="185"/>
      <c r="AR261" s="217"/>
      <c r="AS261" s="185"/>
      <c r="AT261" s="217"/>
      <c r="AU261" s="185"/>
      <c r="AV261" s="217"/>
      <c r="AW261" s="185"/>
      <c r="AX261" s="217"/>
      <c r="AY261" s="217"/>
      <c r="AZ261" s="185"/>
      <c r="BA261" s="217"/>
      <c r="BB261" s="185"/>
      <c r="BC261" s="217"/>
      <c r="BD261" s="185"/>
      <c r="BE261" s="217"/>
      <c r="BF261" s="185"/>
      <c r="BG261" s="62"/>
      <c r="BH261" s="188">
        <v>2394268</v>
      </c>
      <c r="BI261" s="217">
        <v>2389414</v>
      </c>
      <c r="BJ261" s="185">
        <v>1464416</v>
      </c>
      <c r="BK261" s="191">
        <v>1707681</v>
      </c>
      <c r="BL261" s="185">
        <v>2132165</v>
      </c>
      <c r="BM261" s="217">
        <v>2090004</v>
      </c>
      <c r="BN261" s="185">
        <v>2254303</v>
      </c>
      <c r="BO261" s="217">
        <v>2357835</v>
      </c>
      <c r="BP261" s="185"/>
      <c r="BQ261" s="217"/>
      <c r="BR261" s="185"/>
      <c r="BS261" s="218"/>
      <c r="BT261" s="177">
        <f t="shared" si="200"/>
        <v>335</v>
      </c>
      <c r="BU261" s="178">
        <f t="shared" si="200"/>
        <v>325</v>
      </c>
      <c r="BV261" s="179">
        <f t="shared" si="201"/>
        <v>222</v>
      </c>
      <c r="BW261" s="178">
        <f t="shared" si="201"/>
        <v>263</v>
      </c>
      <c r="BX261" s="179">
        <f t="shared" si="202"/>
        <v>372</v>
      </c>
      <c r="BY261" s="178">
        <f t="shared" si="202"/>
        <v>381</v>
      </c>
      <c r="BZ261" s="179">
        <f t="shared" si="203"/>
        <v>399</v>
      </c>
      <c r="CA261" s="178">
        <f t="shared" si="203"/>
        <v>414</v>
      </c>
      <c r="CB261" s="179">
        <f t="shared" si="204"/>
        <v>0</v>
      </c>
      <c r="CC261" s="178">
        <f t="shared" si="204"/>
        <v>0</v>
      </c>
      <c r="CD261" s="179">
        <f t="shared" si="205"/>
        <v>0</v>
      </c>
      <c r="CE261" s="178">
        <f t="shared" si="205"/>
        <v>0</v>
      </c>
      <c r="CF261" s="177">
        <f t="shared" si="215"/>
        <v>7147.0686567164175</v>
      </c>
      <c r="CG261" s="178">
        <f t="shared" si="176"/>
        <v>7352.043076923077</v>
      </c>
      <c r="CH261" s="179">
        <f t="shared" si="215"/>
        <v>6596.468468468468</v>
      </c>
      <c r="CI261" s="178">
        <f t="shared" si="177"/>
        <v>6493.083650190114</v>
      </c>
      <c r="CJ261" s="179">
        <f t="shared" si="215"/>
        <v>5731.6263440860212</v>
      </c>
      <c r="CK261" s="178">
        <f t="shared" si="215"/>
        <v>5485.5748031496059</v>
      </c>
      <c r="CL261" s="179">
        <f t="shared" si="215"/>
        <v>5649.8822055137844</v>
      </c>
      <c r="CM261" s="178">
        <f t="shared" si="215"/>
        <v>5695.253623188406</v>
      </c>
      <c r="CN261" s="179">
        <f t="shared" si="215"/>
        <v>0</v>
      </c>
      <c r="CO261" s="178">
        <f t="shared" si="215"/>
        <v>0</v>
      </c>
      <c r="CP261" s="179">
        <f t="shared" si="215"/>
        <v>0</v>
      </c>
      <c r="CQ261" s="178">
        <f t="shared" si="215"/>
        <v>0</v>
      </c>
      <c r="CR261" s="177">
        <f t="shared" si="214"/>
        <v>64323.617910447756</v>
      </c>
      <c r="CS261" s="178">
        <f t="shared" si="214"/>
        <v>66168.38769230769</v>
      </c>
      <c r="CT261" s="179">
        <f t="shared" si="214"/>
        <v>59368.216216216213</v>
      </c>
      <c r="CU261" s="178">
        <f t="shared" si="214"/>
        <v>58437.752851711026</v>
      </c>
      <c r="CV261" s="179">
        <f t="shared" si="214"/>
        <v>51584.63709677419</v>
      </c>
      <c r="CW261" s="178">
        <f t="shared" si="214"/>
        <v>49370.173228346452</v>
      </c>
      <c r="CX261" s="179">
        <f t="shared" si="214"/>
        <v>50848.939849624061</v>
      </c>
      <c r="CY261" s="178">
        <f t="shared" si="214"/>
        <v>51257.282608695656</v>
      </c>
      <c r="CZ261" s="179">
        <f t="shared" si="214"/>
        <v>0</v>
      </c>
      <c r="DA261" s="178">
        <f t="shared" si="214"/>
        <v>0</v>
      </c>
      <c r="DB261" s="179">
        <f t="shared" si="214"/>
        <v>0</v>
      </c>
      <c r="DC261" s="178">
        <f t="shared" si="214"/>
        <v>0</v>
      </c>
      <c r="DD261" s="179">
        <f t="shared" si="206"/>
        <v>55925.681338325907</v>
      </c>
      <c r="DE261" s="178">
        <f t="shared" si="206"/>
        <v>55610.701087197347</v>
      </c>
      <c r="DF261" s="177">
        <f t="shared" si="207"/>
        <v>35</v>
      </c>
      <c r="DG261" s="178">
        <f t="shared" si="207"/>
        <v>34</v>
      </c>
      <c r="DH261" s="179">
        <f t="shared" si="208"/>
        <v>23</v>
      </c>
      <c r="DI261" s="178">
        <f t="shared" si="208"/>
        <v>26</v>
      </c>
      <c r="DJ261" s="179">
        <f t="shared" si="209"/>
        <v>38</v>
      </c>
      <c r="DK261" s="178">
        <f t="shared" si="209"/>
        <v>40</v>
      </c>
      <c r="DL261" s="179">
        <f t="shared" si="210"/>
        <v>41</v>
      </c>
      <c r="DM261" s="178">
        <f t="shared" si="210"/>
        <v>42</v>
      </c>
      <c r="DN261" s="179">
        <f t="shared" si="211"/>
        <v>0</v>
      </c>
      <c r="DO261" s="178">
        <f t="shared" si="211"/>
        <v>0</v>
      </c>
      <c r="DP261" s="179">
        <f t="shared" si="212"/>
        <v>0</v>
      </c>
      <c r="DQ261" s="178">
        <f t="shared" si="212"/>
        <v>0</v>
      </c>
      <c r="DR261" s="179">
        <f t="shared" si="213"/>
        <v>137</v>
      </c>
      <c r="DS261" s="178">
        <f t="shared" si="213"/>
        <v>142</v>
      </c>
      <c r="DT261" s="177">
        <f t="shared" si="199"/>
        <v>2251326.6268656715</v>
      </c>
      <c r="DU261" s="178">
        <f t="shared" si="199"/>
        <v>2249725.1815384612</v>
      </c>
      <c r="DV261" s="179">
        <f t="shared" si="199"/>
        <v>1365468.9729729728</v>
      </c>
      <c r="DW261" s="178">
        <f t="shared" si="198"/>
        <v>1519381.5741444866</v>
      </c>
      <c r="DX261" s="179">
        <f t="shared" si="198"/>
        <v>1960216.2096774192</v>
      </c>
      <c r="DY261" s="178">
        <f t="shared" si="198"/>
        <v>1974806.9291338581</v>
      </c>
      <c r="DZ261" s="179">
        <f t="shared" si="198"/>
        <v>2084806.5338345864</v>
      </c>
      <c r="EA261" s="178">
        <f t="shared" si="198"/>
        <v>2152805.8695652178</v>
      </c>
      <c r="EB261" s="179">
        <f t="shared" si="198"/>
        <v>0</v>
      </c>
      <c r="EC261" s="178">
        <f t="shared" si="198"/>
        <v>0</v>
      </c>
      <c r="ED261" s="179">
        <f t="shared" si="198"/>
        <v>0</v>
      </c>
      <c r="EE261" s="178">
        <f t="shared" si="198"/>
        <v>0</v>
      </c>
      <c r="EF261" s="179">
        <f t="shared" si="198"/>
        <v>7661818.3433506489</v>
      </c>
      <c r="EG261" s="178">
        <f t="shared" si="195"/>
        <v>7896719.5543820234</v>
      </c>
    </row>
    <row r="262" spans="1:137" ht="15">
      <c r="A262" s="220" t="s">
        <v>366</v>
      </c>
      <c r="B262" s="221" t="s">
        <v>375</v>
      </c>
      <c r="C262" s="291"/>
      <c r="D262" s="223">
        <v>175786</v>
      </c>
      <c r="E262" s="224">
        <v>8</v>
      </c>
      <c r="F262" s="217"/>
      <c r="G262" s="185"/>
      <c r="H262" s="217"/>
      <c r="I262" s="185"/>
      <c r="J262" s="217"/>
      <c r="K262" s="185"/>
      <c r="L262" s="217"/>
      <c r="M262" s="185"/>
      <c r="N262" s="217"/>
      <c r="O262" s="217"/>
      <c r="P262" s="185"/>
      <c r="Q262" s="217"/>
      <c r="R262" s="185"/>
      <c r="S262" s="217"/>
      <c r="T262" s="185"/>
      <c r="U262" s="217"/>
      <c r="V262" s="185"/>
      <c r="W262" s="217"/>
      <c r="X262" s="217"/>
      <c r="Y262" s="185"/>
      <c r="Z262" s="217"/>
      <c r="AA262" s="185"/>
      <c r="AB262" s="217"/>
      <c r="AC262" s="185"/>
      <c r="AD262" s="217"/>
      <c r="AE262" s="185"/>
      <c r="AF262" s="217"/>
      <c r="AG262" s="217"/>
      <c r="AH262" s="185"/>
      <c r="AI262" s="217"/>
      <c r="AJ262" s="185"/>
      <c r="AK262" s="217"/>
      <c r="AL262" s="185"/>
      <c r="AM262" s="217"/>
      <c r="AN262" s="185"/>
      <c r="AO262" s="217"/>
      <c r="AP262" s="217"/>
      <c r="AQ262" s="185"/>
      <c r="AR262" s="217"/>
      <c r="AS262" s="185"/>
      <c r="AT262" s="217"/>
      <c r="AU262" s="185"/>
      <c r="AV262" s="217"/>
      <c r="AW262" s="185"/>
      <c r="AX262" s="217"/>
      <c r="AY262" s="217"/>
      <c r="AZ262" s="185">
        <v>313</v>
      </c>
      <c r="BA262" s="191">
        <v>280</v>
      </c>
      <c r="BB262" s="185">
        <v>0</v>
      </c>
      <c r="BC262" s="217">
        <v>0</v>
      </c>
      <c r="BD262" s="185">
        <v>0</v>
      </c>
      <c r="BE262" s="191">
        <v>1</v>
      </c>
      <c r="BF262" s="185">
        <v>68</v>
      </c>
      <c r="BG262" s="197">
        <v>119</v>
      </c>
      <c r="BH262" s="188"/>
      <c r="BI262" s="217"/>
      <c r="BJ262" s="185"/>
      <c r="BK262" s="217"/>
      <c r="BL262" s="185"/>
      <c r="BM262" s="217"/>
      <c r="BN262" s="185"/>
      <c r="BO262" s="217"/>
      <c r="BP262" s="185"/>
      <c r="BQ262" s="217"/>
      <c r="BR262" s="185">
        <v>21091574</v>
      </c>
      <c r="BS262" s="218">
        <v>21837474</v>
      </c>
      <c r="BT262" s="177">
        <f t="shared" si="200"/>
        <v>0</v>
      </c>
      <c r="BU262" s="178">
        <f t="shared" si="200"/>
        <v>0</v>
      </c>
      <c r="BV262" s="179">
        <f t="shared" si="201"/>
        <v>0</v>
      </c>
      <c r="BW262" s="178">
        <f t="shared" si="201"/>
        <v>0</v>
      </c>
      <c r="BX262" s="179">
        <f t="shared" si="202"/>
        <v>0</v>
      </c>
      <c r="BY262" s="178">
        <f t="shared" si="202"/>
        <v>0</v>
      </c>
      <c r="BZ262" s="179">
        <f t="shared" si="203"/>
        <v>0</v>
      </c>
      <c r="CA262" s="178">
        <f t="shared" si="203"/>
        <v>0</v>
      </c>
      <c r="CB262" s="179">
        <f t="shared" si="204"/>
        <v>0</v>
      </c>
      <c r="CC262" s="178">
        <f t="shared" si="204"/>
        <v>0</v>
      </c>
      <c r="CD262" s="179">
        <f t="shared" si="205"/>
        <v>3633</v>
      </c>
      <c r="CE262" s="178">
        <f t="shared" si="205"/>
        <v>3959</v>
      </c>
      <c r="CF262" s="177">
        <f t="shared" si="215"/>
        <v>0</v>
      </c>
      <c r="CG262" s="178">
        <f t="shared" si="176"/>
        <v>0</v>
      </c>
      <c r="CH262" s="179">
        <f t="shared" si="215"/>
        <v>0</v>
      </c>
      <c r="CI262" s="178">
        <f t="shared" si="177"/>
        <v>0</v>
      </c>
      <c r="CJ262" s="179">
        <f t="shared" si="215"/>
        <v>0</v>
      </c>
      <c r="CK262" s="178">
        <f t="shared" si="215"/>
        <v>0</v>
      </c>
      <c r="CL262" s="179">
        <f t="shared" si="215"/>
        <v>0</v>
      </c>
      <c r="CM262" s="178">
        <f t="shared" si="215"/>
        <v>0</v>
      </c>
      <c r="CN262" s="179">
        <f t="shared" si="215"/>
        <v>0</v>
      </c>
      <c r="CO262" s="178">
        <f t="shared" si="215"/>
        <v>0</v>
      </c>
      <c r="CP262" s="179">
        <f t="shared" si="215"/>
        <v>5805.5529865125245</v>
      </c>
      <c r="CQ262" s="178">
        <f t="shared" si="215"/>
        <v>5515.9065420560746</v>
      </c>
      <c r="CR262" s="177">
        <f t="shared" si="214"/>
        <v>0</v>
      </c>
      <c r="CS262" s="178">
        <f t="shared" si="214"/>
        <v>0</v>
      </c>
      <c r="CT262" s="179">
        <f t="shared" si="214"/>
        <v>0</v>
      </c>
      <c r="CU262" s="178">
        <f t="shared" si="214"/>
        <v>0</v>
      </c>
      <c r="CV262" s="179">
        <f t="shared" si="214"/>
        <v>0</v>
      </c>
      <c r="CW262" s="178">
        <f t="shared" si="214"/>
        <v>0</v>
      </c>
      <c r="CX262" s="179">
        <f t="shared" si="214"/>
        <v>0</v>
      </c>
      <c r="CY262" s="178">
        <f t="shared" si="214"/>
        <v>0</v>
      </c>
      <c r="CZ262" s="179">
        <f t="shared" si="214"/>
        <v>0</v>
      </c>
      <c r="DA262" s="178">
        <f t="shared" si="214"/>
        <v>0</v>
      </c>
      <c r="DB262" s="179">
        <f t="shared" si="214"/>
        <v>52249.976878612724</v>
      </c>
      <c r="DC262" s="178">
        <f t="shared" si="214"/>
        <v>49643.15887850467</v>
      </c>
      <c r="DD262" s="179">
        <f t="shared" si="206"/>
        <v>52249.976878612724</v>
      </c>
      <c r="DE262" s="178">
        <f t="shared" si="206"/>
        <v>49643.15887850467</v>
      </c>
      <c r="DF262" s="177">
        <f t="shared" si="207"/>
        <v>0</v>
      </c>
      <c r="DG262" s="178">
        <f t="shared" si="207"/>
        <v>0</v>
      </c>
      <c r="DH262" s="179">
        <f t="shared" si="208"/>
        <v>0</v>
      </c>
      <c r="DI262" s="178">
        <f t="shared" si="208"/>
        <v>0</v>
      </c>
      <c r="DJ262" s="179">
        <f t="shared" si="209"/>
        <v>0</v>
      </c>
      <c r="DK262" s="178">
        <f t="shared" si="209"/>
        <v>0</v>
      </c>
      <c r="DL262" s="179">
        <f t="shared" si="210"/>
        <v>0</v>
      </c>
      <c r="DM262" s="178">
        <f t="shared" si="210"/>
        <v>0</v>
      </c>
      <c r="DN262" s="179">
        <f t="shared" si="211"/>
        <v>0</v>
      </c>
      <c r="DO262" s="178">
        <f t="shared" si="211"/>
        <v>0</v>
      </c>
      <c r="DP262" s="179">
        <f t="shared" si="212"/>
        <v>381</v>
      </c>
      <c r="DQ262" s="178">
        <f t="shared" si="212"/>
        <v>400</v>
      </c>
      <c r="DR262" s="179">
        <f t="shared" si="213"/>
        <v>381</v>
      </c>
      <c r="DS262" s="178">
        <f t="shared" si="213"/>
        <v>400</v>
      </c>
      <c r="DT262" s="177">
        <f t="shared" si="199"/>
        <v>0</v>
      </c>
      <c r="DU262" s="178">
        <f t="shared" si="199"/>
        <v>0</v>
      </c>
      <c r="DV262" s="179">
        <f t="shared" si="199"/>
        <v>0</v>
      </c>
      <c r="DW262" s="178">
        <f t="shared" si="198"/>
        <v>0</v>
      </c>
      <c r="DX262" s="179">
        <f t="shared" si="198"/>
        <v>0</v>
      </c>
      <c r="DY262" s="178">
        <f t="shared" si="198"/>
        <v>0</v>
      </c>
      <c r="DZ262" s="179">
        <f t="shared" si="198"/>
        <v>0</v>
      </c>
      <c r="EA262" s="178">
        <f t="shared" si="198"/>
        <v>0</v>
      </c>
      <c r="EB262" s="179">
        <f t="shared" si="198"/>
        <v>0</v>
      </c>
      <c r="EC262" s="178">
        <f t="shared" si="198"/>
        <v>0</v>
      </c>
      <c r="ED262" s="179">
        <f t="shared" si="198"/>
        <v>19907241.190751448</v>
      </c>
      <c r="EE262" s="178">
        <f t="shared" si="198"/>
        <v>19857263.551401868</v>
      </c>
      <c r="EF262" s="179">
        <f t="shared" si="198"/>
        <v>19907241.190751448</v>
      </c>
      <c r="EG262" s="178">
        <f t="shared" si="195"/>
        <v>19857263.551401868</v>
      </c>
    </row>
    <row r="263" spans="1:137" ht="15">
      <c r="A263" s="220" t="s">
        <v>366</v>
      </c>
      <c r="B263" s="221" t="s">
        <v>376</v>
      </c>
      <c r="C263" s="291"/>
      <c r="D263" s="223">
        <v>175829</v>
      </c>
      <c r="E263" s="225">
        <v>8</v>
      </c>
      <c r="F263" s="217"/>
      <c r="G263" s="185"/>
      <c r="H263" s="217"/>
      <c r="I263" s="185"/>
      <c r="J263" s="217"/>
      <c r="K263" s="185"/>
      <c r="L263" s="217"/>
      <c r="M263" s="185"/>
      <c r="N263" s="217"/>
      <c r="O263" s="217"/>
      <c r="P263" s="185"/>
      <c r="Q263" s="217"/>
      <c r="R263" s="185"/>
      <c r="S263" s="217"/>
      <c r="T263" s="185"/>
      <c r="U263" s="217"/>
      <c r="V263" s="185"/>
      <c r="W263" s="217"/>
      <c r="X263" s="217"/>
      <c r="Y263" s="185"/>
      <c r="Z263" s="217"/>
      <c r="AA263" s="185"/>
      <c r="AB263" s="217"/>
      <c r="AC263" s="185"/>
      <c r="AD263" s="217"/>
      <c r="AE263" s="185"/>
      <c r="AF263" s="217"/>
      <c r="AG263" s="217"/>
      <c r="AH263" s="185"/>
      <c r="AI263" s="217"/>
      <c r="AJ263" s="185"/>
      <c r="AK263" s="217"/>
      <c r="AL263" s="185"/>
      <c r="AM263" s="217"/>
      <c r="AN263" s="185"/>
      <c r="AO263" s="217"/>
      <c r="AP263" s="217"/>
      <c r="AQ263" s="185"/>
      <c r="AR263" s="217"/>
      <c r="AS263" s="185"/>
      <c r="AT263" s="217"/>
      <c r="AU263" s="185"/>
      <c r="AV263" s="217"/>
      <c r="AW263" s="185"/>
      <c r="AX263" s="217"/>
      <c r="AY263" s="217"/>
      <c r="AZ263" s="185">
        <v>76</v>
      </c>
      <c r="BA263" s="217">
        <v>73</v>
      </c>
      <c r="BB263" s="185">
        <v>46</v>
      </c>
      <c r="BC263" s="191">
        <v>43</v>
      </c>
      <c r="BD263" s="185">
        <v>31</v>
      </c>
      <c r="BE263" s="191">
        <v>26</v>
      </c>
      <c r="BF263" s="185">
        <v>26</v>
      </c>
      <c r="BG263" s="197">
        <v>23</v>
      </c>
      <c r="BH263" s="188"/>
      <c r="BI263" s="217"/>
      <c r="BJ263" s="185"/>
      <c r="BK263" s="217"/>
      <c r="BL263" s="185"/>
      <c r="BM263" s="217"/>
      <c r="BN263" s="185"/>
      <c r="BO263" s="217"/>
      <c r="BP263" s="185"/>
      <c r="BQ263" s="217"/>
      <c r="BR263" s="185">
        <v>11537453</v>
      </c>
      <c r="BS263" s="218">
        <v>11329765</v>
      </c>
      <c r="BT263" s="177">
        <f t="shared" si="200"/>
        <v>0</v>
      </c>
      <c r="BU263" s="178">
        <f t="shared" si="200"/>
        <v>0</v>
      </c>
      <c r="BV263" s="179">
        <f t="shared" si="201"/>
        <v>0</v>
      </c>
      <c r="BW263" s="178">
        <f t="shared" si="201"/>
        <v>0</v>
      </c>
      <c r="BX263" s="179">
        <f t="shared" si="202"/>
        <v>0</v>
      </c>
      <c r="BY263" s="178">
        <f t="shared" si="202"/>
        <v>0</v>
      </c>
      <c r="BZ263" s="179">
        <f t="shared" si="203"/>
        <v>0</v>
      </c>
      <c r="CA263" s="178">
        <f t="shared" si="203"/>
        <v>0</v>
      </c>
      <c r="CB263" s="179">
        <f t="shared" si="204"/>
        <v>0</v>
      </c>
      <c r="CC263" s="178">
        <f t="shared" si="204"/>
        <v>0</v>
      </c>
      <c r="CD263" s="179">
        <f t="shared" si="205"/>
        <v>1797</v>
      </c>
      <c r="CE263" s="178">
        <f t="shared" si="205"/>
        <v>1649</v>
      </c>
      <c r="CF263" s="177">
        <f t="shared" si="215"/>
        <v>0</v>
      </c>
      <c r="CG263" s="178">
        <f t="shared" si="176"/>
        <v>0</v>
      </c>
      <c r="CH263" s="179">
        <f t="shared" si="215"/>
        <v>0</v>
      </c>
      <c r="CI263" s="178">
        <f t="shared" si="177"/>
        <v>0</v>
      </c>
      <c r="CJ263" s="179">
        <f t="shared" si="215"/>
        <v>0</v>
      </c>
      <c r="CK263" s="178">
        <f t="shared" si="215"/>
        <v>0</v>
      </c>
      <c r="CL263" s="179">
        <f t="shared" si="215"/>
        <v>0</v>
      </c>
      <c r="CM263" s="178">
        <f t="shared" si="215"/>
        <v>0</v>
      </c>
      <c r="CN263" s="179">
        <f t="shared" si="215"/>
        <v>0</v>
      </c>
      <c r="CO263" s="178">
        <f t="shared" si="215"/>
        <v>0</v>
      </c>
      <c r="CP263" s="179">
        <f t="shared" si="215"/>
        <v>6420.3967723984415</v>
      </c>
      <c r="CQ263" s="178">
        <f t="shared" si="215"/>
        <v>6870.6882959369314</v>
      </c>
      <c r="CR263" s="177">
        <f t="shared" si="214"/>
        <v>0</v>
      </c>
      <c r="CS263" s="178">
        <f t="shared" si="214"/>
        <v>0</v>
      </c>
      <c r="CT263" s="179">
        <f t="shared" si="214"/>
        <v>0</v>
      </c>
      <c r="CU263" s="178">
        <f t="shared" si="214"/>
        <v>0</v>
      </c>
      <c r="CV263" s="179">
        <f t="shared" si="214"/>
        <v>0</v>
      </c>
      <c r="CW263" s="178">
        <f t="shared" si="214"/>
        <v>0</v>
      </c>
      <c r="CX263" s="179">
        <f t="shared" si="214"/>
        <v>0</v>
      </c>
      <c r="CY263" s="178">
        <f t="shared" si="214"/>
        <v>0</v>
      </c>
      <c r="CZ263" s="179">
        <f t="shared" si="214"/>
        <v>0</v>
      </c>
      <c r="DA263" s="178">
        <f t="shared" si="214"/>
        <v>0</v>
      </c>
      <c r="DB263" s="179">
        <f t="shared" si="214"/>
        <v>57783.570951585971</v>
      </c>
      <c r="DC263" s="178">
        <f t="shared" si="214"/>
        <v>61836.194663432383</v>
      </c>
      <c r="DD263" s="179">
        <f t="shared" si="206"/>
        <v>57783.570951585978</v>
      </c>
      <c r="DE263" s="178">
        <f t="shared" si="206"/>
        <v>61836.19466343239</v>
      </c>
      <c r="DF263" s="177">
        <f t="shared" si="207"/>
        <v>0</v>
      </c>
      <c r="DG263" s="178">
        <f t="shared" si="207"/>
        <v>0</v>
      </c>
      <c r="DH263" s="179">
        <f t="shared" si="208"/>
        <v>0</v>
      </c>
      <c r="DI263" s="178">
        <f t="shared" si="208"/>
        <v>0</v>
      </c>
      <c r="DJ263" s="179">
        <f t="shared" si="209"/>
        <v>0</v>
      </c>
      <c r="DK263" s="178">
        <f t="shared" si="209"/>
        <v>0</v>
      </c>
      <c r="DL263" s="179">
        <f t="shared" si="210"/>
        <v>0</v>
      </c>
      <c r="DM263" s="178">
        <f t="shared" si="210"/>
        <v>0</v>
      </c>
      <c r="DN263" s="179">
        <f t="shared" si="211"/>
        <v>0</v>
      </c>
      <c r="DO263" s="178">
        <f t="shared" si="211"/>
        <v>0</v>
      </c>
      <c r="DP263" s="179">
        <f t="shared" si="212"/>
        <v>179</v>
      </c>
      <c r="DQ263" s="178">
        <f t="shared" si="212"/>
        <v>165</v>
      </c>
      <c r="DR263" s="179">
        <f t="shared" si="213"/>
        <v>179</v>
      </c>
      <c r="DS263" s="178">
        <f t="shared" si="213"/>
        <v>165</v>
      </c>
      <c r="DT263" s="177">
        <f t="shared" si="199"/>
        <v>0</v>
      </c>
      <c r="DU263" s="178">
        <f t="shared" si="199"/>
        <v>0</v>
      </c>
      <c r="DV263" s="179">
        <f t="shared" si="199"/>
        <v>0</v>
      </c>
      <c r="DW263" s="178">
        <f t="shared" si="198"/>
        <v>0</v>
      </c>
      <c r="DX263" s="179">
        <f t="shared" si="198"/>
        <v>0</v>
      </c>
      <c r="DY263" s="178">
        <f t="shared" si="198"/>
        <v>0</v>
      </c>
      <c r="DZ263" s="179">
        <f t="shared" si="198"/>
        <v>0</v>
      </c>
      <c r="EA263" s="178">
        <f t="shared" si="198"/>
        <v>0</v>
      </c>
      <c r="EB263" s="179">
        <f t="shared" si="198"/>
        <v>0</v>
      </c>
      <c r="EC263" s="178">
        <f t="shared" si="198"/>
        <v>0</v>
      </c>
      <c r="ED263" s="179">
        <f t="shared" si="198"/>
        <v>10343259.20033389</v>
      </c>
      <c r="EE263" s="178">
        <f t="shared" si="198"/>
        <v>10202972.119466344</v>
      </c>
      <c r="EF263" s="179">
        <f t="shared" si="198"/>
        <v>10343259.20033389</v>
      </c>
      <c r="EG263" s="178">
        <f t="shared" si="195"/>
        <v>10202972.119466344</v>
      </c>
    </row>
    <row r="264" spans="1:137" ht="15">
      <c r="A264" s="220" t="s">
        <v>366</v>
      </c>
      <c r="B264" s="221" t="s">
        <v>377</v>
      </c>
      <c r="C264" s="291"/>
      <c r="D264" s="223">
        <v>176071</v>
      </c>
      <c r="E264" s="223">
        <v>8</v>
      </c>
      <c r="F264" s="217"/>
      <c r="G264" s="185"/>
      <c r="H264" s="217"/>
      <c r="I264" s="185"/>
      <c r="J264" s="217"/>
      <c r="K264" s="185"/>
      <c r="L264" s="217"/>
      <c r="M264" s="185"/>
      <c r="N264" s="217"/>
      <c r="O264" s="217"/>
      <c r="P264" s="185"/>
      <c r="Q264" s="217"/>
      <c r="R264" s="185"/>
      <c r="S264" s="217"/>
      <c r="T264" s="185"/>
      <c r="U264" s="217"/>
      <c r="V264" s="185"/>
      <c r="W264" s="217"/>
      <c r="X264" s="217"/>
      <c r="Y264" s="185"/>
      <c r="Z264" s="217"/>
      <c r="AA264" s="185"/>
      <c r="AB264" s="217"/>
      <c r="AC264" s="185"/>
      <c r="AD264" s="217"/>
      <c r="AE264" s="185"/>
      <c r="AF264" s="217"/>
      <c r="AG264" s="217"/>
      <c r="AH264" s="185"/>
      <c r="AI264" s="217"/>
      <c r="AJ264" s="185"/>
      <c r="AK264" s="217"/>
      <c r="AL264" s="185"/>
      <c r="AM264" s="217"/>
      <c r="AN264" s="185"/>
      <c r="AO264" s="217"/>
      <c r="AP264" s="217"/>
      <c r="AQ264" s="185"/>
      <c r="AR264" s="217"/>
      <c r="AS264" s="185"/>
      <c r="AT264" s="217"/>
      <c r="AU264" s="185"/>
      <c r="AV264" s="217"/>
      <c r="AW264" s="185"/>
      <c r="AX264" s="217"/>
      <c r="AY264" s="217"/>
      <c r="AZ264" s="185">
        <v>168.2</v>
      </c>
      <c r="BA264" s="217">
        <v>164</v>
      </c>
      <c r="BB264" s="185">
        <v>112</v>
      </c>
      <c r="BC264" s="191">
        <v>100</v>
      </c>
      <c r="BD264" s="185">
        <v>1</v>
      </c>
      <c r="BE264" s="217">
        <v>1</v>
      </c>
      <c r="BF264" s="185">
        <v>43.7</v>
      </c>
      <c r="BG264" s="197">
        <v>41</v>
      </c>
      <c r="BH264" s="188"/>
      <c r="BI264" s="217"/>
      <c r="BJ264" s="185"/>
      <c r="BK264" s="217"/>
      <c r="BL264" s="185"/>
      <c r="BM264" s="217"/>
      <c r="BN264" s="185"/>
      <c r="BO264" s="217"/>
      <c r="BP264" s="185"/>
      <c r="BQ264" s="217"/>
      <c r="BR264" s="185">
        <v>16815218</v>
      </c>
      <c r="BS264" s="198">
        <v>15574216</v>
      </c>
      <c r="BT264" s="177">
        <f t="shared" si="200"/>
        <v>0</v>
      </c>
      <c r="BU264" s="178">
        <f t="shared" si="200"/>
        <v>0</v>
      </c>
      <c r="BV264" s="179">
        <f t="shared" si="201"/>
        <v>0</v>
      </c>
      <c r="BW264" s="178">
        <f t="shared" si="201"/>
        <v>0</v>
      </c>
      <c r="BX264" s="179">
        <f t="shared" si="202"/>
        <v>0</v>
      </c>
      <c r="BY264" s="178">
        <f t="shared" si="202"/>
        <v>0</v>
      </c>
      <c r="BZ264" s="179">
        <f t="shared" si="203"/>
        <v>0</v>
      </c>
      <c r="CA264" s="178">
        <f t="shared" si="203"/>
        <v>0</v>
      </c>
      <c r="CB264" s="179">
        <f t="shared" si="204"/>
        <v>0</v>
      </c>
      <c r="CC264" s="178">
        <f t="shared" si="204"/>
        <v>0</v>
      </c>
      <c r="CD264" s="179">
        <f t="shared" si="205"/>
        <v>3169.2000000000003</v>
      </c>
      <c r="CE264" s="178">
        <f t="shared" si="205"/>
        <v>2979</v>
      </c>
      <c r="CF264" s="177">
        <f t="shared" si="215"/>
        <v>0</v>
      </c>
      <c r="CG264" s="178">
        <f t="shared" si="176"/>
        <v>0</v>
      </c>
      <c r="CH264" s="179">
        <f t="shared" si="215"/>
        <v>0</v>
      </c>
      <c r="CI264" s="178">
        <f t="shared" si="177"/>
        <v>0</v>
      </c>
      <c r="CJ264" s="179">
        <f t="shared" si="215"/>
        <v>0</v>
      </c>
      <c r="CK264" s="178">
        <f t="shared" si="215"/>
        <v>0</v>
      </c>
      <c r="CL264" s="179">
        <f t="shared" si="215"/>
        <v>0</v>
      </c>
      <c r="CM264" s="178">
        <f t="shared" si="215"/>
        <v>0</v>
      </c>
      <c r="CN264" s="179">
        <f t="shared" si="215"/>
        <v>0</v>
      </c>
      <c r="CO264" s="178">
        <f t="shared" si="215"/>
        <v>0</v>
      </c>
      <c r="CP264" s="179">
        <f t="shared" si="215"/>
        <v>5305.8241827590555</v>
      </c>
      <c r="CQ264" s="178">
        <f t="shared" si="215"/>
        <v>5228.0013427324602</v>
      </c>
      <c r="CR264" s="177">
        <f t="shared" si="214"/>
        <v>0</v>
      </c>
      <c r="CS264" s="178">
        <f t="shared" si="214"/>
        <v>0</v>
      </c>
      <c r="CT264" s="179">
        <f t="shared" si="214"/>
        <v>0</v>
      </c>
      <c r="CU264" s="178">
        <f t="shared" si="214"/>
        <v>0</v>
      </c>
      <c r="CV264" s="179">
        <f t="shared" si="214"/>
        <v>0</v>
      </c>
      <c r="CW264" s="178">
        <f t="shared" si="214"/>
        <v>0</v>
      </c>
      <c r="CX264" s="179">
        <f t="shared" si="214"/>
        <v>0</v>
      </c>
      <c r="CY264" s="178">
        <f t="shared" si="214"/>
        <v>0</v>
      </c>
      <c r="CZ264" s="179">
        <f t="shared" si="214"/>
        <v>0</v>
      </c>
      <c r="DA264" s="178">
        <f t="shared" si="214"/>
        <v>0</v>
      </c>
      <c r="DB264" s="179">
        <f t="shared" si="214"/>
        <v>47752.417644831497</v>
      </c>
      <c r="DC264" s="178">
        <f t="shared" si="214"/>
        <v>47052.012084592141</v>
      </c>
      <c r="DD264" s="179">
        <f t="shared" si="206"/>
        <v>47752.417644831497</v>
      </c>
      <c r="DE264" s="178">
        <f t="shared" si="206"/>
        <v>47052.012084592141</v>
      </c>
      <c r="DF264" s="177">
        <f t="shared" si="207"/>
        <v>0</v>
      </c>
      <c r="DG264" s="178">
        <f t="shared" si="207"/>
        <v>0</v>
      </c>
      <c r="DH264" s="179">
        <f t="shared" si="208"/>
        <v>0</v>
      </c>
      <c r="DI264" s="178">
        <f t="shared" si="208"/>
        <v>0</v>
      </c>
      <c r="DJ264" s="179">
        <f t="shared" si="209"/>
        <v>0</v>
      </c>
      <c r="DK264" s="178">
        <f t="shared" si="209"/>
        <v>0</v>
      </c>
      <c r="DL264" s="179">
        <f t="shared" si="210"/>
        <v>0</v>
      </c>
      <c r="DM264" s="178">
        <f t="shared" si="210"/>
        <v>0</v>
      </c>
      <c r="DN264" s="179">
        <f t="shared" si="211"/>
        <v>0</v>
      </c>
      <c r="DO264" s="178">
        <f t="shared" si="211"/>
        <v>0</v>
      </c>
      <c r="DP264" s="179">
        <f t="shared" si="212"/>
        <v>324.89999999999998</v>
      </c>
      <c r="DQ264" s="178">
        <f t="shared" si="212"/>
        <v>306</v>
      </c>
      <c r="DR264" s="179">
        <f t="shared" si="213"/>
        <v>324.89999999999998</v>
      </c>
      <c r="DS264" s="178">
        <f t="shared" si="213"/>
        <v>306</v>
      </c>
      <c r="DT264" s="177">
        <f t="shared" si="199"/>
        <v>0</v>
      </c>
      <c r="DU264" s="178">
        <f t="shared" si="199"/>
        <v>0</v>
      </c>
      <c r="DV264" s="179">
        <f t="shared" si="199"/>
        <v>0</v>
      </c>
      <c r="DW264" s="178">
        <f t="shared" si="198"/>
        <v>0</v>
      </c>
      <c r="DX264" s="179">
        <f t="shared" si="198"/>
        <v>0</v>
      </c>
      <c r="DY264" s="178">
        <f t="shared" si="198"/>
        <v>0</v>
      </c>
      <c r="DZ264" s="179">
        <f t="shared" si="198"/>
        <v>0</v>
      </c>
      <c r="EA264" s="178">
        <f t="shared" si="198"/>
        <v>0</v>
      </c>
      <c r="EB264" s="179">
        <f t="shared" si="198"/>
        <v>0</v>
      </c>
      <c r="EC264" s="178">
        <f t="shared" si="198"/>
        <v>0</v>
      </c>
      <c r="ED264" s="179">
        <f t="shared" si="198"/>
        <v>15514760.492805753</v>
      </c>
      <c r="EE264" s="178">
        <f t="shared" si="198"/>
        <v>14397915.697885195</v>
      </c>
      <c r="EF264" s="179">
        <f t="shared" si="198"/>
        <v>15514760.492805753</v>
      </c>
      <c r="EG264" s="178">
        <f t="shared" si="195"/>
        <v>14397915.697885195</v>
      </c>
    </row>
    <row r="265" spans="1:137" ht="15">
      <c r="A265" s="226" t="s">
        <v>366</v>
      </c>
      <c r="B265" s="221" t="s">
        <v>378</v>
      </c>
      <c r="C265" s="291"/>
      <c r="D265" s="223">
        <v>176178</v>
      </c>
      <c r="E265" s="223">
        <v>8</v>
      </c>
      <c r="F265" s="217"/>
      <c r="G265" s="185"/>
      <c r="H265" s="217"/>
      <c r="I265" s="185"/>
      <c r="J265" s="217"/>
      <c r="K265" s="185"/>
      <c r="L265" s="217"/>
      <c r="M265" s="185"/>
      <c r="N265" s="217"/>
      <c r="O265" s="217"/>
      <c r="P265" s="185"/>
      <c r="Q265" s="217"/>
      <c r="R265" s="185"/>
      <c r="S265" s="217"/>
      <c r="T265" s="185"/>
      <c r="U265" s="217"/>
      <c r="V265" s="185"/>
      <c r="W265" s="217"/>
      <c r="X265" s="217"/>
      <c r="Y265" s="185"/>
      <c r="Z265" s="217"/>
      <c r="AA265" s="185"/>
      <c r="AB265" s="217"/>
      <c r="AC265" s="185"/>
      <c r="AD265" s="217"/>
      <c r="AE265" s="185"/>
      <c r="AF265" s="217"/>
      <c r="AG265" s="217"/>
      <c r="AH265" s="185"/>
      <c r="AI265" s="217"/>
      <c r="AJ265" s="185"/>
      <c r="AK265" s="217"/>
      <c r="AL265" s="185"/>
      <c r="AM265" s="217"/>
      <c r="AN265" s="185"/>
      <c r="AO265" s="217"/>
      <c r="AP265" s="217"/>
      <c r="AQ265" s="185"/>
      <c r="AR265" s="217"/>
      <c r="AS265" s="185"/>
      <c r="AT265" s="217"/>
      <c r="AU265" s="185"/>
      <c r="AV265" s="217"/>
      <c r="AW265" s="185"/>
      <c r="AX265" s="217"/>
      <c r="AY265" s="217"/>
      <c r="AZ265" s="185">
        <v>140</v>
      </c>
      <c r="BA265" s="191">
        <v>126</v>
      </c>
      <c r="BB265" s="185">
        <v>26</v>
      </c>
      <c r="BC265" s="191">
        <v>45</v>
      </c>
      <c r="BD265" s="185">
        <v>3</v>
      </c>
      <c r="BE265" s="191">
        <v>5</v>
      </c>
      <c r="BF265" s="185">
        <v>41</v>
      </c>
      <c r="BG265" s="197">
        <v>52</v>
      </c>
      <c r="BH265" s="188"/>
      <c r="BI265" s="217"/>
      <c r="BJ265" s="185"/>
      <c r="BK265" s="217"/>
      <c r="BL265" s="185"/>
      <c r="BM265" s="217"/>
      <c r="BN265" s="185"/>
      <c r="BO265" s="217"/>
      <c r="BP265" s="185"/>
      <c r="BQ265" s="217"/>
      <c r="BR265" s="185">
        <v>12179837</v>
      </c>
      <c r="BS265" s="218">
        <v>12299937</v>
      </c>
      <c r="BT265" s="177">
        <f t="shared" si="200"/>
        <v>0</v>
      </c>
      <c r="BU265" s="178">
        <f t="shared" si="200"/>
        <v>0</v>
      </c>
      <c r="BV265" s="179">
        <f t="shared" si="201"/>
        <v>0</v>
      </c>
      <c r="BW265" s="178">
        <f t="shared" si="201"/>
        <v>0</v>
      </c>
      <c r="BX265" s="179">
        <f t="shared" si="202"/>
        <v>0</v>
      </c>
      <c r="BY265" s="178">
        <f t="shared" si="202"/>
        <v>0</v>
      </c>
      <c r="BZ265" s="179">
        <f t="shared" si="203"/>
        <v>0</v>
      </c>
      <c r="CA265" s="178">
        <f t="shared" si="203"/>
        <v>0</v>
      </c>
      <c r="CB265" s="179">
        <f t="shared" si="204"/>
        <v>0</v>
      </c>
      <c r="CC265" s="178">
        <f t="shared" si="204"/>
        <v>0</v>
      </c>
      <c r="CD265" s="179">
        <f t="shared" si="205"/>
        <v>2045</v>
      </c>
      <c r="CE265" s="178">
        <f t="shared" si="205"/>
        <v>2263</v>
      </c>
      <c r="CF265" s="177">
        <f t="shared" si="215"/>
        <v>0</v>
      </c>
      <c r="CG265" s="178">
        <f t="shared" si="176"/>
        <v>0</v>
      </c>
      <c r="CH265" s="179">
        <f t="shared" si="215"/>
        <v>0</v>
      </c>
      <c r="CI265" s="178">
        <f t="shared" si="177"/>
        <v>0</v>
      </c>
      <c r="CJ265" s="179">
        <f t="shared" si="215"/>
        <v>0</v>
      </c>
      <c r="CK265" s="178">
        <f t="shared" si="215"/>
        <v>0</v>
      </c>
      <c r="CL265" s="179">
        <f t="shared" si="215"/>
        <v>0</v>
      </c>
      <c r="CM265" s="178">
        <f t="shared" si="215"/>
        <v>0</v>
      </c>
      <c r="CN265" s="179">
        <f t="shared" si="215"/>
        <v>0</v>
      </c>
      <c r="CO265" s="178">
        <f t="shared" si="215"/>
        <v>0</v>
      </c>
      <c r="CP265" s="179">
        <f t="shared" si="215"/>
        <v>5955.910513447433</v>
      </c>
      <c r="CQ265" s="178">
        <f t="shared" si="215"/>
        <v>5435.2350861688028</v>
      </c>
      <c r="CR265" s="177">
        <f t="shared" si="214"/>
        <v>0</v>
      </c>
      <c r="CS265" s="178">
        <f t="shared" si="214"/>
        <v>0</v>
      </c>
      <c r="CT265" s="179">
        <f t="shared" si="214"/>
        <v>0</v>
      </c>
      <c r="CU265" s="178">
        <f t="shared" si="214"/>
        <v>0</v>
      </c>
      <c r="CV265" s="179">
        <f t="shared" si="214"/>
        <v>0</v>
      </c>
      <c r="CW265" s="178">
        <f t="shared" si="214"/>
        <v>0</v>
      </c>
      <c r="CX265" s="179">
        <f t="shared" si="214"/>
        <v>0</v>
      </c>
      <c r="CY265" s="178">
        <f t="shared" si="214"/>
        <v>0</v>
      </c>
      <c r="CZ265" s="179">
        <f t="shared" si="214"/>
        <v>0</v>
      </c>
      <c r="DA265" s="178">
        <f t="shared" si="214"/>
        <v>0</v>
      </c>
      <c r="DB265" s="179">
        <f t="shared" si="214"/>
        <v>53603.194621026894</v>
      </c>
      <c r="DC265" s="178">
        <f t="shared" si="214"/>
        <v>48917.115775519225</v>
      </c>
      <c r="DD265" s="179">
        <f t="shared" si="206"/>
        <v>53603.194621026894</v>
      </c>
      <c r="DE265" s="178">
        <f t="shared" si="206"/>
        <v>48917.115775519225</v>
      </c>
      <c r="DF265" s="177">
        <f t="shared" si="207"/>
        <v>0</v>
      </c>
      <c r="DG265" s="178">
        <f t="shared" si="207"/>
        <v>0</v>
      </c>
      <c r="DH265" s="179">
        <f t="shared" si="208"/>
        <v>0</v>
      </c>
      <c r="DI265" s="178">
        <f t="shared" si="208"/>
        <v>0</v>
      </c>
      <c r="DJ265" s="179">
        <f t="shared" si="209"/>
        <v>0</v>
      </c>
      <c r="DK265" s="178">
        <f t="shared" si="209"/>
        <v>0</v>
      </c>
      <c r="DL265" s="179">
        <f t="shared" si="210"/>
        <v>0</v>
      </c>
      <c r="DM265" s="178">
        <f t="shared" si="210"/>
        <v>0</v>
      </c>
      <c r="DN265" s="179">
        <f t="shared" si="211"/>
        <v>0</v>
      </c>
      <c r="DO265" s="178">
        <f t="shared" si="211"/>
        <v>0</v>
      </c>
      <c r="DP265" s="179">
        <f t="shared" si="212"/>
        <v>210</v>
      </c>
      <c r="DQ265" s="178">
        <f t="shared" si="212"/>
        <v>228</v>
      </c>
      <c r="DR265" s="179">
        <f t="shared" si="213"/>
        <v>210</v>
      </c>
      <c r="DS265" s="178">
        <f t="shared" si="213"/>
        <v>228</v>
      </c>
      <c r="DT265" s="177">
        <f t="shared" si="199"/>
        <v>0</v>
      </c>
      <c r="DU265" s="178">
        <f t="shared" si="199"/>
        <v>0</v>
      </c>
      <c r="DV265" s="179">
        <f t="shared" si="199"/>
        <v>0</v>
      </c>
      <c r="DW265" s="178">
        <f t="shared" si="198"/>
        <v>0</v>
      </c>
      <c r="DX265" s="179">
        <f t="shared" si="198"/>
        <v>0</v>
      </c>
      <c r="DY265" s="178">
        <f t="shared" si="198"/>
        <v>0</v>
      </c>
      <c r="DZ265" s="179">
        <f t="shared" si="198"/>
        <v>0</v>
      </c>
      <c r="EA265" s="178">
        <f t="shared" si="198"/>
        <v>0</v>
      </c>
      <c r="EB265" s="179">
        <f t="shared" si="198"/>
        <v>0</v>
      </c>
      <c r="EC265" s="178">
        <f t="shared" si="198"/>
        <v>0</v>
      </c>
      <c r="ED265" s="179">
        <f t="shared" si="198"/>
        <v>11256670.870415648</v>
      </c>
      <c r="EE265" s="178">
        <f t="shared" si="198"/>
        <v>11153102.396818383</v>
      </c>
      <c r="EF265" s="179">
        <f t="shared" si="198"/>
        <v>11256670.870415648</v>
      </c>
      <c r="EG265" s="178">
        <f t="shared" si="195"/>
        <v>11153102.396818383</v>
      </c>
    </row>
    <row r="266" spans="1:137" ht="15">
      <c r="A266" s="226" t="s">
        <v>366</v>
      </c>
      <c r="B266" s="221" t="s">
        <v>379</v>
      </c>
      <c r="C266" s="291"/>
      <c r="D266" s="223">
        <v>175573</v>
      </c>
      <c r="E266" s="224">
        <v>9</v>
      </c>
      <c r="F266" s="217"/>
      <c r="G266" s="185"/>
      <c r="H266" s="217"/>
      <c r="I266" s="185"/>
      <c r="J266" s="217"/>
      <c r="K266" s="185"/>
      <c r="L266" s="217"/>
      <c r="M266" s="185"/>
      <c r="N266" s="217"/>
      <c r="O266" s="217"/>
      <c r="P266" s="185"/>
      <c r="Q266" s="217"/>
      <c r="R266" s="185"/>
      <c r="S266" s="217"/>
      <c r="T266" s="185"/>
      <c r="U266" s="217"/>
      <c r="V266" s="185"/>
      <c r="W266" s="217"/>
      <c r="X266" s="217"/>
      <c r="Y266" s="185"/>
      <c r="Z266" s="217"/>
      <c r="AA266" s="185"/>
      <c r="AB266" s="217"/>
      <c r="AC266" s="185"/>
      <c r="AD266" s="217"/>
      <c r="AE266" s="185"/>
      <c r="AF266" s="217"/>
      <c r="AG266" s="217"/>
      <c r="AH266" s="185"/>
      <c r="AI266" s="217"/>
      <c r="AJ266" s="185"/>
      <c r="AK266" s="217"/>
      <c r="AL266" s="185"/>
      <c r="AM266" s="217"/>
      <c r="AN266" s="185"/>
      <c r="AO266" s="217"/>
      <c r="AP266" s="217"/>
      <c r="AQ266" s="185"/>
      <c r="AR266" s="217"/>
      <c r="AS266" s="185"/>
      <c r="AT266" s="217"/>
      <c r="AU266" s="185"/>
      <c r="AV266" s="217"/>
      <c r="AW266" s="185"/>
      <c r="AX266" s="217"/>
      <c r="AY266" s="217"/>
      <c r="AZ266" s="185">
        <v>0</v>
      </c>
      <c r="BA266" s="217">
        <v>0</v>
      </c>
      <c r="BB266" s="185">
        <v>114</v>
      </c>
      <c r="BC266" s="217">
        <v>113</v>
      </c>
      <c r="BD266" s="185">
        <v>0</v>
      </c>
      <c r="BE266" s="217">
        <v>0</v>
      </c>
      <c r="BF266" s="185">
        <v>0</v>
      </c>
      <c r="BG266" s="62">
        <v>0</v>
      </c>
      <c r="BH266" s="188"/>
      <c r="BI266" s="217"/>
      <c r="BJ266" s="185"/>
      <c r="BK266" s="217"/>
      <c r="BL266" s="185"/>
      <c r="BM266" s="217"/>
      <c r="BN266" s="185"/>
      <c r="BO266" s="217"/>
      <c r="BP266" s="185"/>
      <c r="BQ266" s="217"/>
      <c r="BR266" s="185">
        <v>5262181</v>
      </c>
      <c r="BS266" s="218">
        <v>5164276</v>
      </c>
      <c r="BT266" s="177">
        <f t="shared" si="200"/>
        <v>0</v>
      </c>
      <c r="BU266" s="178">
        <f t="shared" si="200"/>
        <v>0</v>
      </c>
      <c r="BV266" s="179">
        <f t="shared" si="201"/>
        <v>0</v>
      </c>
      <c r="BW266" s="178">
        <f t="shared" si="201"/>
        <v>0</v>
      </c>
      <c r="BX266" s="179">
        <f t="shared" si="202"/>
        <v>0</v>
      </c>
      <c r="BY266" s="178">
        <f t="shared" si="202"/>
        <v>0</v>
      </c>
      <c r="BZ266" s="179">
        <f t="shared" si="203"/>
        <v>0</v>
      </c>
      <c r="CA266" s="178">
        <f t="shared" si="203"/>
        <v>0</v>
      </c>
      <c r="CB266" s="179">
        <f t="shared" si="204"/>
        <v>0</v>
      </c>
      <c r="CC266" s="178">
        <f t="shared" si="204"/>
        <v>0</v>
      </c>
      <c r="CD266" s="179">
        <f t="shared" si="205"/>
        <v>1140</v>
      </c>
      <c r="CE266" s="178">
        <f t="shared" si="205"/>
        <v>1130</v>
      </c>
      <c r="CF266" s="177">
        <f t="shared" si="215"/>
        <v>0</v>
      </c>
      <c r="CG266" s="178">
        <f t="shared" si="176"/>
        <v>0</v>
      </c>
      <c r="CH266" s="179">
        <f t="shared" si="215"/>
        <v>0</v>
      </c>
      <c r="CI266" s="178">
        <f t="shared" si="177"/>
        <v>0</v>
      </c>
      <c r="CJ266" s="179">
        <f t="shared" si="215"/>
        <v>0</v>
      </c>
      <c r="CK266" s="178">
        <f t="shared" si="215"/>
        <v>0</v>
      </c>
      <c r="CL266" s="179">
        <f t="shared" si="215"/>
        <v>0</v>
      </c>
      <c r="CM266" s="178">
        <f t="shared" si="215"/>
        <v>0</v>
      </c>
      <c r="CN266" s="179">
        <f t="shared" si="215"/>
        <v>0</v>
      </c>
      <c r="CO266" s="178">
        <f t="shared" si="215"/>
        <v>0</v>
      </c>
      <c r="CP266" s="179">
        <f t="shared" si="215"/>
        <v>4615.9482456140349</v>
      </c>
      <c r="CQ266" s="178">
        <f t="shared" si="215"/>
        <v>4570.1557522123894</v>
      </c>
      <c r="CR266" s="177">
        <f t="shared" si="214"/>
        <v>0</v>
      </c>
      <c r="CS266" s="178">
        <f t="shared" si="214"/>
        <v>0</v>
      </c>
      <c r="CT266" s="179">
        <f t="shared" si="214"/>
        <v>0</v>
      </c>
      <c r="CU266" s="178">
        <f t="shared" si="214"/>
        <v>0</v>
      </c>
      <c r="CV266" s="179">
        <f t="shared" si="214"/>
        <v>0</v>
      </c>
      <c r="CW266" s="178">
        <f t="shared" si="214"/>
        <v>0</v>
      </c>
      <c r="CX266" s="179">
        <f t="shared" si="214"/>
        <v>0</v>
      </c>
      <c r="CY266" s="178">
        <f t="shared" si="214"/>
        <v>0</v>
      </c>
      <c r="CZ266" s="179">
        <f t="shared" si="214"/>
        <v>0</v>
      </c>
      <c r="DA266" s="178">
        <f t="shared" si="214"/>
        <v>0</v>
      </c>
      <c r="DB266" s="179">
        <f t="shared" si="214"/>
        <v>41543.534210526312</v>
      </c>
      <c r="DC266" s="178">
        <f t="shared" si="214"/>
        <v>41131.401769911507</v>
      </c>
      <c r="DD266" s="179">
        <f t="shared" si="206"/>
        <v>41543.534210526312</v>
      </c>
      <c r="DE266" s="178">
        <f t="shared" si="206"/>
        <v>41131.401769911507</v>
      </c>
      <c r="DF266" s="177">
        <f t="shared" si="207"/>
        <v>0</v>
      </c>
      <c r="DG266" s="178">
        <f t="shared" si="207"/>
        <v>0</v>
      </c>
      <c r="DH266" s="179">
        <f t="shared" si="208"/>
        <v>0</v>
      </c>
      <c r="DI266" s="178">
        <f t="shared" si="208"/>
        <v>0</v>
      </c>
      <c r="DJ266" s="179">
        <f t="shared" si="209"/>
        <v>0</v>
      </c>
      <c r="DK266" s="178">
        <f t="shared" si="209"/>
        <v>0</v>
      </c>
      <c r="DL266" s="179">
        <f t="shared" si="210"/>
        <v>0</v>
      </c>
      <c r="DM266" s="178">
        <f t="shared" si="210"/>
        <v>0</v>
      </c>
      <c r="DN266" s="179">
        <f t="shared" si="211"/>
        <v>0</v>
      </c>
      <c r="DO266" s="178">
        <f t="shared" si="211"/>
        <v>0</v>
      </c>
      <c r="DP266" s="179">
        <f t="shared" si="212"/>
        <v>114</v>
      </c>
      <c r="DQ266" s="178">
        <f t="shared" si="212"/>
        <v>113</v>
      </c>
      <c r="DR266" s="179">
        <f t="shared" si="213"/>
        <v>114</v>
      </c>
      <c r="DS266" s="178">
        <f t="shared" si="213"/>
        <v>113</v>
      </c>
      <c r="DT266" s="177">
        <f t="shared" si="199"/>
        <v>0</v>
      </c>
      <c r="DU266" s="178">
        <f t="shared" si="199"/>
        <v>0</v>
      </c>
      <c r="DV266" s="179">
        <f t="shared" si="199"/>
        <v>0</v>
      </c>
      <c r="DW266" s="178">
        <f t="shared" si="198"/>
        <v>0</v>
      </c>
      <c r="DX266" s="179">
        <f t="shared" si="198"/>
        <v>0</v>
      </c>
      <c r="DY266" s="178">
        <f t="shared" si="198"/>
        <v>0</v>
      </c>
      <c r="DZ266" s="179">
        <f t="shared" si="198"/>
        <v>0</v>
      </c>
      <c r="EA266" s="178">
        <f t="shared" si="198"/>
        <v>0</v>
      </c>
      <c r="EB266" s="179">
        <f t="shared" si="198"/>
        <v>0</v>
      </c>
      <c r="EC266" s="178">
        <f t="shared" si="198"/>
        <v>0</v>
      </c>
      <c r="ED266" s="179">
        <f t="shared" si="198"/>
        <v>4735962.8999999994</v>
      </c>
      <c r="EE266" s="178">
        <f t="shared" si="198"/>
        <v>4647848.4000000004</v>
      </c>
      <c r="EF266" s="179">
        <f t="shared" si="198"/>
        <v>4735962.8999999994</v>
      </c>
      <c r="EG266" s="178">
        <f t="shared" si="195"/>
        <v>4647848.4000000004</v>
      </c>
    </row>
    <row r="267" spans="1:137" ht="15">
      <c r="A267" s="226" t="s">
        <v>366</v>
      </c>
      <c r="B267" s="221" t="s">
        <v>380</v>
      </c>
      <c r="C267" s="291"/>
      <c r="D267" s="223">
        <v>175643</v>
      </c>
      <c r="E267" s="223">
        <v>9</v>
      </c>
      <c r="F267" s="217"/>
      <c r="G267" s="185"/>
      <c r="H267" s="217"/>
      <c r="I267" s="185"/>
      <c r="J267" s="217"/>
      <c r="K267" s="185"/>
      <c r="L267" s="217"/>
      <c r="M267" s="185"/>
      <c r="N267" s="217"/>
      <c r="O267" s="217"/>
      <c r="P267" s="185"/>
      <c r="Q267" s="217"/>
      <c r="R267" s="185"/>
      <c r="S267" s="217"/>
      <c r="T267" s="185"/>
      <c r="U267" s="217"/>
      <c r="V267" s="185"/>
      <c r="W267" s="217"/>
      <c r="X267" s="217"/>
      <c r="Y267" s="185"/>
      <c r="Z267" s="217"/>
      <c r="AA267" s="185"/>
      <c r="AB267" s="217"/>
      <c r="AC267" s="185"/>
      <c r="AD267" s="217"/>
      <c r="AE267" s="185"/>
      <c r="AF267" s="217"/>
      <c r="AG267" s="217"/>
      <c r="AH267" s="185"/>
      <c r="AI267" s="217"/>
      <c r="AJ267" s="185"/>
      <c r="AK267" s="217"/>
      <c r="AL267" s="185"/>
      <c r="AM267" s="217"/>
      <c r="AN267" s="185"/>
      <c r="AO267" s="217"/>
      <c r="AP267" s="217"/>
      <c r="AQ267" s="185"/>
      <c r="AR267" s="217"/>
      <c r="AS267" s="185"/>
      <c r="AT267" s="217"/>
      <c r="AU267" s="185"/>
      <c r="AV267" s="217"/>
      <c r="AW267" s="185"/>
      <c r="AX267" s="217"/>
      <c r="AY267" s="217"/>
      <c r="AZ267" s="185">
        <v>68</v>
      </c>
      <c r="BA267" s="217">
        <v>67</v>
      </c>
      <c r="BB267" s="185">
        <v>0</v>
      </c>
      <c r="BC267" s="217">
        <v>0</v>
      </c>
      <c r="BD267" s="185">
        <v>2</v>
      </c>
      <c r="BE267" s="217">
        <v>2</v>
      </c>
      <c r="BF267" s="185">
        <v>8</v>
      </c>
      <c r="BG267" s="62">
        <v>8</v>
      </c>
      <c r="BH267" s="188"/>
      <c r="BI267" s="217"/>
      <c r="BJ267" s="185"/>
      <c r="BK267" s="217"/>
      <c r="BL267" s="185"/>
      <c r="BM267" s="217"/>
      <c r="BN267" s="185"/>
      <c r="BO267" s="217"/>
      <c r="BP267" s="185"/>
      <c r="BQ267" s="217"/>
      <c r="BR267" s="185">
        <v>3829379</v>
      </c>
      <c r="BS267" s="218">
        <v>3760110</v>
      </c>
      <c r="BT267" s="177">
        <f t="shared" si="200"/>
        <v>0</v>
      </c>
      <c r="BU267" s="178">
        <f t="shared" si="200"/>
        <v>0</v>
      </c>
      <c r="BV267" s="179">
        <f t="shared" si="201"/>
        <v>0</v>
      </c>
      <c r="BW267" s="178">
        <f t="shared" si="201"/>
        <v>0</v>
      </c>
      <c r="BX267" s="179">
        <f t="shared" si="202"/>
        <v>0</v>
      </c>
      <c r="BY267" s="178">
        <f t="shared" si="202"/>
        <v>0</v>
      </c>
      <c r="BZ267" s="179">
        <f t="shared" si="203"/>
        <v>0</v>
      </c>
      <c r="CA267" s="178">
        <f t="shared" si="203"/>
        <v>0</v>
      </c>
      <c r="CB267" s="179">
        <f t="shared" si="204"/>
        <v>0</v>
      </c>
      <c r="CC267" s="178">
        <f t="shared" si="204"/>
        <v>0</v>
      </c>
      <c r="CD267" s="179">
        <f t="shared" si="205"/>
        <v>730</v>
      </c>
      <c r="CE267" s="178">
        <f t="shared" si="205"/>
        <v>721</v>
      </c>
      <c r="CF267" s="177">
        <f t="shared" si="215"/>
        <v>0</v>
      </c>
      <c r="CG267" s="178">
        <f t="shared" si="176"/>
        <v>0</v>
      </c>
      <c r="CH267" s="179">
        <f t="shared" si="215"/>
        <v>0</v>
      </c>
      <c r="CI267" s="178">
        <f t="shared" si="177"/>
        <v>0</v>
      </c>
      <c r="CJ267" s="179">
        <f t="shared" si="215"/>
        <v>0</v>
      </c>
      <c r="CK267" s="178">
        <f t="shared" si="215"/>
        <v>0</v>
      </c>
      <c r="CL267" s="179">
        <f t="shared" si="215"/>
        <v>0</v>
      </c>
      <c r="CM267" s="178">
        <f t="shared" si="215"/>
        <v>0</v>
      </c>
      <c r="CN267" s="179">
        <f t="shared" si="215"/>
        <v>0</v>
      </c>
      <c r="CO267" s="178">
        <f t="shared" si="215"/>
        <v>0</v>
      </c>
      <c r="CP267" s="179">
        <f t="shared" si="215"/>
        <v>5245.7246575342469</v>
      </c>
      <c r="CQ267" s="178">
        <f t="shared" si="215"/>
        <v>5215.1317614424406</v>
      </c>
      <c r="CR267" s="177">
        <f t="shared" si="214"/>
        <v>0</v>
      </c>
      <c r="CS267" s="178">
        <f t="shared" si="214"/>
        <v>0</v>
      </c>
      <c r="CT267" s="179">
        <f t="shared" si="214"/>
        <v>0</v>
      </c>
      <c r="CU267" s="178">
        <f t="shared" si="214"/>
        <v>0</v>
      </c>
      <c r="CV267" s="179">
        <f t="shared" si="214"/>
        <v>0</v>
      </c>
      <c r="CW267" s="178">
        <f t="shared" si="214"/>
        <v>0</v>
      </c>
      <c r="CX267" s="179">
        <f t="shared" si="214"/>
        <v>0</v>
      </c>
      <c r="CY267" s="178">
        <f t="shared" si="214"/>
        <v>0</v>
      </c>
      <c r="CZ267" s="179">
        <f t="shared" si="214"/>
        <v>0</v>
      </c>
      <c r="DA267" s="178">
        <f t="shared" si="214"/>
        <v>0</v>
      </c>
      <c r="DB267" s="179">
        <f t="shared" si="214"/>
        <v>47211.521917808219</v>
      </c>
      <c r="DC267" s="178">
        <f t="shared" si="214"/>
        <v>46936.185852981966</v>
      </c>
      <c r="DD267" s="179">
        <f t="shared" si="206"/>
        <v>47211.521917808219</v>
      </c>
      <c r="DE267" s="178">
        <f t="shared" si="206"/>
        <v>46936.185852981966</v>
      </c>
      <c r="DF267" s="177">
        <f t="shared" si="207"/>
        <v>0</v>
      </c>
      <c r="DG267" s="178">
        <f t="shared" si="207"/>
        <v>0</v>
      </c>
      <c r="DH267" s="179">
        <f t="shared" si="208"/>
        <v>0</v>
      </c>
      <c r="DI267" s="178">
        <f t="shared" si="208"/>
        <v>0</v>
      </c>
      <c r="DJ267" s="179">
        <f t="shared" si="209"/>
        <v>0</v>
      </c>
      <c r="DK267" s="178">
        <f t="shared" si="209"/>
        <v>0</v>
      </c>
      <c r="DL267" s="179">
        <f t="shared" si="210"/>
        <v>0</v>
      </c>
      <c r="DM267" s="178">
        <f t="shared" si="210"/>
        <v>0</v>
      </c>
      <c r="DN267" s="179">
        <f t="shared" si="211"/>
        <v>0</v>
      </c>
      <c r="DO267" s="178">
        <f t="shared" si="211"/>
        <v>0</v>
      </c>
      <c r="DP267" s="179">
        <f t="shared" si="212"/>
        <v>78</v>
      </c>
      <c r="DQ267" s="178">
        <f t="shared" si="212"/>
        <v>77</v>
      </c>
      <c r="DR267" s="179">
        <f t="shared" si="213"/>
        <v>78</v>
      </c>
      <c r="DS267" s="178">
        <f t="shared" si="213"/>
        <v>77</v>
      </c>
      <c r="DT267" s="177">
        <f t="shared" si="199"/>
        <v>0</v>
      </c>
      <c r="DU267" s="178">
        <f t="shared" si="199"/>
        <v>0</v>
      </c>
      <c r="DV267" s="179">
        <f t="shared" si="199"/>
        <v>0</v>
      </c>
      <c r="DW267" s="178">
        <f t="shared" si="199"/>
        <v>0</v>
      </c>
      <c r="DX267" s="179">
        <f t="shared" si="199"/>
        <v>0</v>
      </c>
      <c r="DY267" s="178">
        <f t="shared" si="199"/>
        <v>0</v>
      </c>
      <c r="DZ267" s="179">
        <f t="shared" si="199"/>
        <v>0</v>
      </c>
      <c r="EA267" s="178">
        <f t="shared" si="199"/>
        <v>0</v>
      </c>
      <c r="EB267" s="179">
        <f t="shared" si="199"/>
        <v>0</v>
      </c>
      <c r="EC267" s="178">
        <f t="shared" si="199"/>
        <v>0</v>
      </c>
      <c r="ED267" s="179">
        <f t="shared" si="199"/>
        <v>3682498.7095890408</v>
      </c>
      <c r="EE267" s="178">
        <f t="shared" si="199"/>
        <v>3614086.3106796113</v>
      </c>
      <c r="EF267" s="179">
        <f t="shared" si="199"/>
        <v>3682498.7095890408</v>
      </c>
      <c r="EG267" s="178">
        <f t="shared" si="195"/>
        <v>3614086.3106796113</v>
      </c>
    </row>
    <row r="268" spans="1:137" ht="15">
      <c r="A268" s="226" t="s">
        <v>366</v>
      </c>
      <c r="B268" s="221" t="s">
        <v>381</v>
      </c>
      <c r="C268" s="291"/>
      <c r="D268" s="223">
        <v>175652</v>
      </c>
      <c r="E268" s="223">
        <v>9</v>
      </c>
      <c r="F268" s="217"/>
      <c r="G268" s="185"/>
      <c r="H268" s="217"/>
      <c r="I268" s="185"/>
      <c r="J268" s="217"/>
      <c r="K268" s="185"/>
      <c r="L268" s="217"/>
      <c r="M268" s="185"/>
      <c r="N268" s="217"/>
      <c r="O268" s="217"/>
      <c r="P268" s="185"/>
      <c r="Q268" s="217"/>
      <c r="R268" s="185"/>
      <c r="S268" s="217"/>
      <c r="T268" s="185"/>
      <c r="U268" s="217"/>
      <c r="V268" s="185"/>
      <c r="W268" s="217"/>
      <c r="X268" s="217"/>
      <c r="Y268" s="185"/>
      <c r="Z268" s="217"/>
      <c r="AA268" s="185"/>
      <c r="AB268" s="217"/>
      <c r="AC268" s="185"/>
      <c r="AD268" s="217"/>
      <c r="AE268" s="185"/>
      <c r="AF268" s="217"/>
      <c r="AG268" s="217"/>
      <c r="AH268" s="185"/>
      <c r="AI268" s="217"/>
      <c r="AJ268" s="185"/>
      <c r="AK268" s="217"/>
      <c r="AL268" s="185"/>
      <c r="AM268" s="217"/>
      <c r="AN268" s="185"/>
      <c r="AO268" s="217"/>
      <c r="AP268" s="217"/>
      <c r="AQ268" s="185"/>
      <c r="AR268" s="217"/>
      <c r="AS268" s="185"/>
      <c r="AT268" s="217"/>
      <c r="AU268" s="185"/>
      <c r="AV268" s="217"/>
      <c r="AW268" s="185"/>
      <c r="AX268" s="217"/>
      <c r="AY268" s="217"/>
      <c r="AZ268" s="185">
        <v>76</v>
      </c>
      <c r="BA268" s="217">
        <v>78</v>
      </c>
      <c r="BB268" s="185">
        <v>6</v>
      </c>
      <c r="BC268" s="217">
        <v>6</v>
      </c>
      <c r="BD268" s="185">
        <v>0</v>
      </c>
      <c r="BE268" s="217">
        <v>0</v>
      </c>
      <c r="BF268" s="185">
        <v>28.7</v>
      </c>
      <c r="BG268" s="197">
        <v>30.3</v>
      </c>
      <c r="BH268" s="188"/>
      <c r="BI268" s="217"/>
      <c r="BJ268" s="185"/>
      <c r="BK268" s="217"/>
      <c r="BL268" s="185"/>
      <c r="BM268" s="217"/>
      <c r="BN268" s="185"/>
      <c r="BO268" s="217"/>
      <c r="BP268" s="185"/>
      <c r="BQ268" s="217"/>
      <c r="BR268" s="185">
        <v>6187678</v>
      </c>
      <c r="BS268" s="218">
        <v>6311864</v>
      </c>
      <c r="BT268" s="177">
        <f t="shared" si="200"/>
        <v>0</v>
      </c>
      <c r="BU268" s="178">
        <f t="shared" si="200"/>
        <v>0</v>
      </c>
      <c r="BV268" s="179">
        <f t="shared" si="201"/>
        <v>0</v>
      </c>
      <c r="BW268" s="178">
        <f t="shared" si="201"/>
        <v>0</v>
      </c>
      <c r="BX268" s="179">
        <f t="shared" si="202"/>
        <v>0</v>
      </c>
      <c r="BY268" s="178">
        <f t="shared" si="202"/>
        <v>0</v>
      </c>
      <c r="BZ268" s="179">
        <f t="shared" si="203"/>
        <v>0</v>
      </c>
      <c r="CA268" s="178">
        <f t="shared" si="203"/>
        <v>0</v>
      </c>
      <c r="CB268" s="179">
        <f t="shared" si="204"/>
        <v>0</v>
      </c>
      <c r="CC268" s="178">
        <f t="shared" si="204"/>
        <v>0</v>
      </c>
      <c r="CD268" s="179">
        <f t="shared" si="205"/>
        <v>1088.4000000000001</v>
      </c>
      <c r="CE268" s="178">
        <f t="shared" si="205"/>
        <v>1125.5999999999999</v>
      </c>
      <c r="CF268" s="177">
        <f t="shared" si="215"/>
        <v>0</v>
      </c>
      <c r="CG268" s="178">
        <f t="shared" si="176"/>
        <v>0</v>
      </c>
      <c r="CH268" s="179">
        <f t="shared" si="215"/>
        <v>0</v>
      </c>
      <c r="CI268" s="178">
        <f t="shared" si="177"/>
        <v>0</v>
      </c>
      <c r="CJ268" s="179">
        <f t="shared" si="215"/>
        <v>0</v>
      </c>
      <c r="CK268" s="178">
        <f t="shared" si="215"/>
        <v>0</v>
      </c>
      <c r="CL268" s="179">
        <f t="shared" si="215"/>
        <v>0</v>
      </c>
      <c r="CM268" s="178">
        <f t="shared" si="215"/>
        <v>0</v>
      </c>
      <c r="CN268" s="179">
        <f t="shared" si="215"/>
        <v>0</v>
      </c>
      <c r="CO268" s="178">
        <f t="shared" si="215"/>
        <v>0</v>
      </c>
      <c r="CP268" s="179">
        <f t="shared" si="215"/>
        <v>5685.1139287026826</v>
      </c>
      <c r="CQ268" s="178">
        <f t="shared" si="215"/>
        <v>5607.5550817341864</v>
      </c>
      <c r="CR268" s="177">
        <f t="shared" si="214"/>
        <v>0</v>
      </c>
      <c r="CS268" s="178">
        <f t="shared" si="214"/>
        <v>0</v>
      </c>
      <c r="CT268" s="179">
        <f t="shared" si="214"/>
        <v>0</v>
      </c>
      <c r="CU268" s="178">
        <f t="shared" si="214"/>
        <v>0</v>
      </c>
      <c r="CV268" s="179">
        <f t="shared" si="214"/>
        <v>0</v>
      </c>
      <c r="CW268" s="178">
        <f t="shared" si="214"/>
        <v>0</v>
      </c>
      <c r="CX268" s="179">
        <f t="shared" si="214"/>
        <v>0</v>
      </c>
      <c r="CY268" s="178">
        <f t="shared" si="214"/>
        <v>0</v>
      </c>
      <c r="CZ268" s="179">
        <f t="shared" si="214"/>
        <v>0</v>
      </c>
      <c r="DA268" s="178">
        <f t="shared" si="214"/>
        <v>0</v>
      </c>
      <c r="DB268" s="179">
        <f t="shared" si="214"/>
        <v>51166.025358324143</v>
      </c>
      <c r="DC268" s="178">
        <f t="shared" si="214"/>
        <v>50467.995735607677</v>
      </c>
      <c r="DD268" s="179">
        <f t="shared" si="206"/>
        <v>51166.025358324143</v>
      </c>
      <c r="DE268" s="178">
        <f t="shared" si="206"/>
        <v>50467.995735607677</v>
      </c>
      <c r="DF268" s="177">
        <f t="shared" si="207"/>
        <v>0</v>
      </c>
      <c r="DG268" s="178">
        <f t="shared" si="207"/>
        <v>0</v>
      </c>
      <c r="DH268" s="179">
        <f t="shared" si="208"/>
        <v>0</v>
      </c>
      <c r="DI268" s="178">
        <f t="shared" si="208"/>
        <v>0</v>
      </c>
      <c r="DJ268" s="179">
        <f t="shared" si="209"/>
        <v>0</v>
      </c>
      <c r="DK268" s="178">
        <f t="shared" si="209"/>
        <v>0</v>
      </c>
      <c r="DL268" s="179">
        <f t="shared" si="210"/>
        <v>0</v>
      </c>
      <c r="DM268" s="178">
        <f t="shared" si="210"/>
        <v>0</v>
      </c>
      <c r="DN268" s="179">
        <f t="shared" si="211"/>
        <v>0</v>
      </c>
      <c r="DO268" s="178">
        <f t="shared" si="211"/>
        <v>0</v>
      </c>
      <c r="DP268" s="179">
        <f t="shared" si="212"/>
        <v>110.7</v>
      </c>
      <c r="DQ268" s="178">
        <f t="shared" si="212"/>
        <v>114.3</v>
      </c>
      <c r="DR268" s="179">
        <f t="shared" si="213"/>
        <v>110.7</v>
      </c>
      <c r="DS268" s="178">
        <f t="shared" si="213"/>
        <v>114.3</v>
      </c>
      <c r="DT268" s="177">
        <f t="shared" ref="DT268:EF341" si="216">+DF268*CR268</f>
        <v>0</v>
      </c>
      <c r="DU268" s="178">
        <f t="shared" si="216"/>
        <v>0</v>
      </c>
      <c r="DV268" s="179">
        <f t="shared" si="216"/>
        <v>0</v>
      </c>
      <c r="DW268" s="178">
        <f t="shared" si="216"/>
        <v>0</v>
      </c>
      <c r="DX268" s="179">
        <f t="shared" si="216"/>
        <v>0</v>
      </c>
      <c r="DY268" s="178">
        <f t="shared" si="216"/>
        <v>0</v>
      </c>
      <c r="DZ268" s="179">
        <f t="shared" si="216"/>
        <v>0</v>
      </c>
      <c r="EA268" s="178">
        <f t="shared" si="216"/>
        <v>0</v>
      </c>
      <c r="EB268" s="179">
        <f t="shared" si="216"/>
        <v>0</v>
      </c>
      <c r="EC268" s="178">
        <f t="shared" si="216"/>
        <v>0</v>
      </c>
      <c r="ED268" s="179">
        <f t="shared" si="216"/>
        <v>5664079.0071664825</v>
      </c>
      <c r="EE268" s="178">
        <f t="shared" si="216"/>
        <v>5768491.9125799574</v>
      </c>
      <c r="EF268" s="179">
        <f t="shared" si="216"/>
        <v>5664079.0071664825</v>
      </c>
      <c r="EG268" s="178">
        <f t="shared" si="195"/>
        <v>5768491.9125799574</v>
      </c>
    </row>
    <row r="269" spans="1:137" ht="15">
      <c r="A269" s="226" t="s">
        <v>366</v>
      </c>
      <c r="B269" s="221" t="s">
        <v>382</v>
      </c>
      <c r="C269" s="291" t="s">
        <v>888</v>
      </c>
      <c r="D269" s="223">
        <v>175810</v>
      </c>
      <c r="E269" s="223">
        <v>9</v>
      </c>
      <c r="F269" s="217"/>
      <c r="G269" s="185"/>
      <c r="H269" s="217"/>
      <c r="I269" s="185"/>
      <c r="J269" s="217"/>
      <c r="K269" s="185"/>
      <c r="L269" s="217"/>
      <c r="M269" s="185"/>
      <c r="N269" s="217"/>
      <c r="O269" s="217"/>
      <c r="P269" s="185"/>
      <c r="Q269" s="217"/>
      <c r="R269" s="185"/>
      <c r="S269" s="217"/>
      <c r="T269" s="185"/>
      <c r="U269" s="217"/>
      <c r="V269" s="185"/>
      <c r="W269" s="217"/>
      <c r="X269" s="217"/>
      <c r="Y269" s="185"/>
      <c r="Z269" s="217"/>
      <c r="AA269" s="185"/>
      <c r="AB269" s="217"/>
      <c r="AC269" s="185"/>
      <c r="AD269" s="217"/>
      <c r="AE269" s="185"/>
      <c r="AF269" s="217"/>
      <c r="AG269" s="217"/>
      <c r="AH269" s="185"/>
      <c r="AI269" s="217"/>
      <c r="AJ269" s="185"/>
      <c r="AK269" s="217"/>
      <c r="AL269" s="185"/>
      <c r="AM269" s="217"/>
      <c r="AN269" s="185"/>
      <c r="AO269" s="217"/>
      <c r="AP269" s="217"/>
      <c r="AQ269" s="185"/>
      <c r="AR269" s="217"/>
      <c r="AS269" s="185"/>
      <c r="AT269" s="217"/>
      <c r="AU269" s="185"/>
      <c r="AV269" s="217"/>
      <c r="AW269" s="185"/>
      <c r="AX269" s="217"/>
      <c r="AY269" s="217"/>
      <c r="AZ269" s="185">
        <v>94</v>
      </c>
      <c r="BA269" s="217">
        <v>91</v>
      </c>
      <c r="BB269" s="185">
        <v>39</v>
      </c>
      <c r="BC269" s="191">
        <v>34</v>
      </c>
      <c r="BD269" s="185">
        <v>1</v>
      </c>
      <c r="BE269" s="217">
        <v>1</v>
      </c>
      <c r="BF269" s="185">
        <v>25</v>
      </c>
      <c r="BG269" s="197">
        <v>28</v>
      </c>
      <c r="BH269" s="188"/>
      <c r="BI269" s="217"/>
      <c r="BJ269" s="185"/>
      <c r="BK269" s="217"/>
      <c r="BL269" s="185"/>
      <c r="BM269" s="217"/>
      <c r="BN269" s="185"/>
      <c r="BO269" s="217"/>
      <c r="BP269" s="185"/>
      <c r="BQ269" s="217"/>
      <c r="BR269" s="185">
        <v>9154651</v>
      </c>
      <c r="BS269" s="218">
        <v>9013190</v>
      </c>
      <c r="BT269" s="177">
        <f t="shared" si="200"/>
        <v>0</v>
      </c>
      <c r="BU269" s="178">
        <f t="shared" si="200"/>
        <v>0</v>
      </c>
      <c r="BV269" s="179">
        <f t="shared" si="201"/>
        <v>0</v>
      </c>
      <c r="BW269" s="178">
        <f t="shared" si="201"/>
        <v>0</v>
      </c>
      <c r="BX269" s="179">
        <f t="shared" si="202"/>
        <v>0</v>
      </c>
      <c r="BY269" s="178">
        <f t="shared" si="202"/>
        <v>0</v>
      </c>
      <c r="BZ269" s="179">
        <f t="shared" si="203"/>
        <v>0</v>
      </c>
      <c r="CA269" s="178">
        <f t="shared" si="203"/>
        <v>0</v>
      </c>
      <c r="CB269" s="179">
        <f t="shared" si="204"/>
        <v>0</v>
      </c>
      <c r="CC269" s="178">
        <f t="shared" si="204"/>
        <v>0</v>
      </c>
      <c r="CD269" s="179">
        <f t="shared" si="205"/>
        <v>1547</v>
      </c>
      <c r="CE269" s="178">
        <f t="shared" si="205"/>
        <v>1506</v>
      </c>
      <c r="CF269" s="177">
        <f t="shared" si="215"/>
        <v>0</v>
      </c>
      <c r="CG269" s="178">
        <f t="shared" si="176"/>
        <v>0</v>
      </c>
      <c r="CH269" s="179">
        <f t="shared" si="215"/>
        <v>0</v>
      </c>
      <c r="CI269" s="178">
        <f t="shared" si="177"/>
        <v>0</v>
      </c>
      <c r="CJ269" s="179">
        <f t="shared" si="215"/>
        <v>0</v>
      </c>
      <c r="CK269" s="178">
        <f t="shared" si="215"/>
        <v>0</v>
      </c>
      <c r="CL269" s="179">
        <f t="shared" si="215"/>
        <v>0</v>
      </c>
      <c r="CM269" s="178">
        <f t="shared" si="215"/>
        <v>0</v>
      </c>
      <c r="CN269" s="179">
        <f t="shared" si="215"/>
        <v>0</v>
      </c>
      <c r="CO269" s="178">
        <f t="shared" si="215"/>
        <v>0</v>
      </c>
      <c r="CP269" s="179">
        <f t="shared" si="215"/>
        <v>5917.6800258564963</v>
      </c>
      <c r="CQ269" s="178">
        <f t="shared" si="215"/>
        <v>5984.8539176626828</v>
      </c>
      <c r="CR269" s="177">
        <f t="shared" si="214"/>
        <v>0</v>
      </c>
      <c r="CS269" s="178">
        <f t="shared" si="214"/>
        <v>0</v>
      </c>
      <c r="CT269" s="179">
        <f t="shared" si="214"/>
        <v>0</v>
      </c>
      <c r="CU269" s="178">
        <f t="shared" si="214"/>
        <v>0</v>
      </c>
      <c r="CV269" s="179">
        <f t="shared" si="214"/>
        <v>0</v>
      </c>
      <c r="CW269" s="178">
        <f t="shared" si="214"/>
        <v>0</v>
      </c>
      <c r="CX269" s="179">
        <f t="shared" si="214"/>
        <v>0</v>
      </c>
      <c r="CY269" s="178">
        <f t="shared" si="214"/>
        <v>0</v>
      </c>
      <c r="CZ269" s="179">
        <f t="shared" si="214"/>
        <v>0</v>
      </c>
      <c r="DA269" s="178">
        <f t="shared" si="214"/>
        <v>0</v>
      </c>
      <c r="DB269" s="179">
        <f t="shared" si="214"/>
        <v>53259.120232708468</v>
      </c>
      <c r="DC269" s="178">
        <f t="shared" si="214"/>
        <v>53863.685258964142</v>
      </c>
      <c r="DD269" s="179">
        <f t="shared" si="206"/>
        <v>53259.120232708468</v>
      </c>
      <c r="DE269" s="178">
        <f t="shared" si="206"/>
        <v>53863.685258964142</v>
      </c>
      <c r="DF269" s="177">
        <f t="shared" si="207"/>
        <v>0</v>
      </c>
      <c r="DG269" s="178">
        <f t="shared" si="207"/>
        <v>0</v>
      </c>
      <c r="DH269" s="179">
        <f t="shared" si="208"/>
        <v>0</v>
      </c>
      <c r="DI269" s="178">
        <f t="shared" si="208"/>
        <v>0</v>
      </c>
      <c r="DJ269" s="179">
        <f t="shared" si="209"/>
        <v>0</v>
      </c>
      <c r="DK269" s="178">
        <f t="shared" si="209"/>
        <v>0</v>
      </c>
      <c r="DL269" s="179">
        <f t="shared" si="210"/>
        <v>0</v>
      </c>
      <c r="DM269" s="178">
        <f t="shared" si="210"/>
        <v>0</v>
      </c>
      <c r="DN269" s="179">
        <f t="shared" si="211"/>
        <v>0</v>
      </c>
      <c r="DO269" s="178">
        <f t="shared" si="211"/>
        <v>0</v>
      </c>
      <c r="DP269" s="179">
        <f t="shared" si="212"/>
        <v>159</v>
      </c>
      <c r="DQ269" s="178">
        <f t="shared" si="212"/>
        <v>154</v>
      </c>
      <c r="DR269" s="179">
        <f t="shared" si="213"/>
        <v>159</v>
      </c>
      <c r="DS269" s="178">
        <f t="shared" si="213"/>
        <v>154</v>
      </c>
      <c r="DT269" s="177">
        <f t="shared" si="216"/>
        <v>0</v>
      </c>
      <c r="DU269" s="178">
        <f t="shared" si="216"/>
        <v>0</v>
      </c>
      <c r="DV269" s="179">
        <f t="shared" si="216"/>
        <v>0</v>
      </c>
      <c r="DW269" s="178">
        <f t="shared" si="216"/>
        <v>0</v>
      </c>
      <c r="DX269" s="179">
        <f t="shared" si="216"/>
        <v>0</v>
      </c>
      <c r="DY269" s="178">
        <f t="shared" si="216"/>
        <v>0</v>
      </c>
      <c r="DZ269" s="179">
        <f t="shared" si="216"/>
        <v>0</v>
      </c>
      <c r="EA269" s="178">
        <f t="shared" si="216"/>
        <v>0</v>
      </c>
      <c r="EB269" s="179">
        <f t="shared" si="216"/>
        <v>0</v>
      </c>
      <c r="EC269" s="178">
        <f t="shared" si="216"/>
        <v>0</v>
      </c>
      <c r="ED269" s="179">
        <f t="shared" si="216"/>
        <v>8468200.1170006469</v>
      </c>
      <c r="EE269" s="178">
        <f t="shared" si="216"/>
        <v>8295007.529880478</v>
      </c>
      <c r="EF269" s="179">
        <f t="shared" si="216"/>
        <v>8468200.1170006469</v>
      </c>
      <c r="EG269" s="178">
        <f t="shared" si="195"/>
        <v>8295007.529880478</v>
      </c>
    </row>
    <row r="270" spans="1:137" ht="15">
      <c r="A270" s="226" t="s">
        <v>366</v>
      </c>
      <c r="B270" s="221" t="s">
        <v>383</v>
      </c>
      <c r="C270" s="291"/>
      <c r="D270" s="223">
        <v>175883</v>
      </c>
      <c r="E270" s="223">
        <v>9</v>
      </c>
      <c r="F270" s="217"/>
      <c r="G270" s="185"/>
      <c r="H270" s="217"/>
      <c r="I270" s="185"/>
      <c r="J270" s="217"/>
      <c r="K270" s="185"/>
      <c r="L270" s="217"/>
      <c r="M270" s="185"/>
      <c r="N270" s="217"/>
      <c r="O270" s="217"/>
      <c r="P270" s="185"/>
      <c r="Q270" s="217"/>
      <c r="R270" s="185"/>
      <c r="S270" s="217"/>
      <c r="T270" s="185"/>
      <c r="U270" s="217"/>
      <c r="V270" s="185"/>
      <c r="W270" s="217"/>
      <c r="X270" s="217"/>
      <c r="Y270" s="185"/>
      <c r="Z270" s="217"/>
      <c r="AA270" s="185"/>
      <c r="AB270" s="217"/>
      <c r="AC270" s="185"/>
      <c r="AD270" s="217"/>
      <c r="AE270" s="185"/>
      <c r="AF270" s="217"/>
      <c r="AG270" s="217"/>
      <c r="AH270" s="185"/>
      <c r="AI270" s="217"/>
      <c r="AJ270" s="185"/>
      <c r="AK270" s="217"/>
      <c r="AL270" s="185"/>
      <c r="AM270" s="217"/>
      <c r="AN270" s="185"/>
      <c r="AO270" s="217"/>
      <c r="AP270" s="217"/>
      <c r="AQ270" s="185"/>
      <c r="AR270" s="217"/>
      <c r="AS270" s="185"/>
      <c r="AT270" s="217"/>
      <c r="AU270" s="185"/>
      <c r="AV270" s="217"/>
      <c r="AW270" s="185"/>
      <c r="AX270" s="217"/>
      <c r="AY270" s="217"/>
      <c r="AZ270" s="185">
        <v>118.5</v>
      </c>
      <c r="BA270" s="217">
        <v>114.2</v>
      </c>
      <c r="BB270" s="185">
        <v>0</v>
      </c>
      <c r="BC270" s="217">
        <v>0</v>
      </c>
      <c r="BD270" s="185">
        <v>0</v>
      </c>
      <c r="BE270" s="217">
        <v>0</v>
      </c>
      <c r="BF270" s="185">
        <v>11.5</v>
      </c>
      <c r="BG270" s="197">
        <v>14.7</v>
      </c>
      <c r="BH270" s="188"/>
      <c r="BI270" s="217"/>
      <c r="BJ270" s="185"/>
      <c r="BK270" s="217"/>
      <c r="BL270" s="185"/>
      <c r="BM270" s="217"/>
      <c r="BN270" s="185"/>
      <c r="BO270" s="217"/>
      <c r="BP270" s="185"/>
      <c r="BQ270" s="217"/>
      <c r="BR270" s="185">
        <v>7078633</v>
      </c>
      <c r="BS270" s="218">
        <v>7089869</v>
      </c>
      <c r="BT270" s="177">
        <f t="shared" ref="BT270:BU343" si="217">((G270*9)+(I270*10)+(K270*11)+(M270*12))</f>
        <v>0</v>
      </c>
      <c r="BU270" s="178">
        <f t="shared" si="217"/>
        <v>0</v>
      </c>
      <c r="BV270" s="179">
        <f t="shared" ref="BV270:BW343" si="218">((P270*9)+(R270*10)+(T270*11)+(V270*12))</f>
        <v>0</v>
      </c>
      <c r="BW270" s="178">
        <f t="shared" si="218"/>
        <v>0</v>
      </c>
      <c r="BX270" s="179">
        <f t="shared" ref="BX270:BY343" si="219">((Y270*9)+(AA270*10)+(AC270*11)+(AE270*12))</f>
        <v>0</v>
      </c>
      <c r="BY270" s="178">
        <f t="shared" si="219"/>
        <v>0</v>
      </c>
      <c r="BZ270" s="179">
        <f t="shared" ref="BZ270:CA343" si="220">((AH270*9)+(AJ270*10)+(AL270*11)+(AN270*12))</f>
        <v>0</v>
      </c>
      <c r="CA270" s="178">
        <f t="shared" si="220"/>
        <v>0</v>
      </c>
      <c r="CB270" s="179">
        <f t="shared" ref="CB270:CC343" si="221">((AQ270*9)+(AS270*10)+(AU270*11)+(AW270*12))</f>
        <v>0</v>
      </c>
      <c r="CC270" s="178">
        <f t="shared" si="221"/>
        <v>0</v>
      </c>
      <c r="CD270" s="179">
        <f t="shared" ref="CD270:CE343" si="222">((AZ270*9)+(BB270*10)+(BD270*11)+(BF270*12))</f>
        <v>1204.5</v>
      </c>
      <c r="CE270" s="178">
        <f t="shared" si="222"/>
        <v>1204.1999999999998</v>
      </c>
      <c r="CF270" s="177">
        <f t="shared" si="215"/>
        <v>0</v>
      </c>
      <c r="CG270" s="178">
        <f t="shared" si="176"/>
        <v>0</v>
      </c>
      <c r="CH270" s="179">
        <f t="shared" si="215"/>
        <v>0</v>
      </c>
      <c r="CI270" s="178">
        <f t="shared" si="177"/>
        <v>0</v>
      </c>
      <c r="CJ270" s="179">
        <f t="shared" si="215"/>
        <v>0</v>
      </c>
      <c r="CK270" s="178">
        <f t="shared" si="215"/>
        <v>0</v>
      </c>
      <c r="CL270" s="179">
        <f t="shared" si="215"/>
        <v>0</v>
      </c>
      <c r="CM270" s="178">
        <f t="shared" si="215"/>
        <v>0</v>
      </c>
      <c r="CN270" s="179">
        <f t="shared" si="215"/>
        <v>0</v>
      </c>
      <c r="CO270" s="178">
        <f t="shared" si="215"/>
        <v>0</v>
      </c>
      <c r="CP270" s="179">
        <f t="shared" si="215"/>
        <v>5876.8227480282276</v>
      </c>
      <c r="CQ270" s="178">
        <f t="shared" si="215"/>
        <v>5887.6175053977749</v>
      </c>
      <c r="CR270" s="177">
        <f t="shared" si="214"/>
        <v>0</v>
      </c>
      <c r="CS270" s="178">
        <f t="shared" si="214"/>
        <v>0</v>
      </c>
      <c r="CT270" s="179">
        <f t="shared" si="214"/>
        <v>0</v>
      </c>
      <c r="CU270" s="178">
        <f t="shared" si="214"/>
        <v>0</v>
      </c>
      <c r="CV270" s="179">
        <f t="shared" si="214"/>
        <v>0</v>
      </c>
      <c r="CW270" s="178">
        <f t="shared" si="214"/>
        <v>0</v>
      </c>
      <c r="CX270" s="179">
        <f t="shared" si="214"/>
        <v>0</v>
      </c>
      <c r="CY270" s="178">
        <f t="shared" si="214"/>
        <v>0</v>
      </c>
      <c r="CZ270" s="179">
        <f t="shared" si="214"/>
        <v>0</v>
      </c>
      <c r="DA270" s="178">
        <f t="shared" si="214"/>
        <v>0</v>
      </c>
      <c r="DB270" s="179">
        <f t="shared" si="214"/>
        <v>52891.40473225405</v>
      </c>
      <c r="DC270" s="178">
        <f t="shared" si="214"/>
        <v>52988.557548579978</v>
      </c>
      <c r="DD270" s="179">
        <f t="shared" ref="DD270:DE343" si="223">IF(DR270&gt;0,((CR270*DF270)+(CT270*DH270)+(CV270*DJ270)+(CX270*DL270)+(CZ270*DN270)+(DB270*DP270))/DR270,)</f>
        <v>52891.40473225405</v>
      </c>
      <c r="DE270" s="178">
        <f t="shared" si="223"/>
        <v>52988.557548579978</v>
      </c>
      <c r="DF270" s="177">
        <f t="shared" ref="DF270:DG343" si="224">+G270+I270+K270+M270</f>
        <v>0</v>
      </c>
      <c r="DG270" s="178">
        <f t="shared" si="224"/>
        <v>0</v>
      </c>
      <c r="DH270" s="179">
        <f t="shared" ref="DH270:DI343" si="225">+P270+R270+T270+V270</f>
        <v>0</v>
      </c>
      <c r="DI270" s="178">
        <f t="shared" si="225"/>
        <v>0</v>
      </c>
      <c r="DJ270" s="179">
        <f t="shared" ref="DJ270:DK343" si="226">+Y270+AA270+AC270+AE270</f>
        <v>0</v>
      </c>
      <c r="DK270" s="178">
        <f t="shared" si="226"/>
        <v>0</v>
      </c>
      <c r="DL270" s="179">
        <f t="shared" ref="DL270:DM343" si="227">+AH270+AJ270+AL270+AN270</f>
        <v>0</v>
      </c>
      <c r="DM270" s="178">
        <f t="shared" si="227"/>
        <v>0</v>
      </c>
      <c r="DN270" s="179">
        <f t="shared" ref="DN270:DO343" si="228">+AQ270+AS270+AU270+AW270</f>
        <v>0</v>
      </c>
      <c r="DO270" s="178">
        <f t="shared" si="228"/>
        <v>0</v>
      </c>
      <c r="DP270" s="179">
        <f t="shared" ref="DP270:DQ343" si="229">+AZ270+BB270+BD270+BF270</f>
        <v>130</v>
      </c>
      <c r="DQ270" s="178">
        <f t="shared" si="229"/>
        <v>128.9</v>
      </c>
      <c r="DR270" s="179">
        <f t="shared" ref="DR270:DS343" si="230">+DF270+DH270+DJ270+DL270+DN270+DP270</f>
        <v>130</v>
      </c>
      <c r="DS270" s="178">
        <f t="shared" si="230"/>
        <v>128.9</v>
      </c>
      <c r="DT270" s="177">
        <f t="shared" si="216"/>
        <v>0</v>
      </c>
      <c r="DU270" s="178">
        <f t="shared" si="216"/>
        <v>0</v>
      </c>
      <c r="DV270" s="179">
        <f t="shared" si="216"/>
        <v>0</v>
      </c>
      <c r="DW270" s="178">
        <f t="shared" si="216"/>
        <v>0</v>
      </c>
      <c r="DX270" s="179">
        <f t="shared" si="216"/>
        <v>0</v>
      </c>
      <c r="DY270" s="178">
        <f t="shared" si="216"/>
        <v>0</v>
      </c>
      <c r="DZ270" s="179">
        <f t="shared" si="216"/>
        <v>0</v>
      </c>
      <c r="EA270" s="178">
        <f t="shared" si="216"/>
        <v>0</v>
      </c>
      <c r="EB270" s="179">
        <f t="shared" si="216"/>
        <v>0</v>
      </c>
      <c r="EC270" s="178">
        <f t="shared" si="216"/>
        <v>0</v>
      </c>
      <c r="ED270" s="179">
        <f t="shared" si="216"/>
        <v>6875882.6151930261</v>
      </c>
      <c r="EE270" s="178">
        <f t="shared" si="216"/>
        <v>6830225.0680119591</v>
      </c>
      <c r="EF270" s="179">
        <f t="shared" si="216"/>
        <v>6875882.6151930261</v>
      </c>
      <c r="EG270" s="178">
        <f t="shared" si="195"/>
        <v>6830225.0680119591</v>
      </c>
    </row>
    <row r="271" spans="1:137" ht="15">
      <c r="A271" s="226" t="s">
        <v>366</v>
      </c>
      <c r="B271" s="221" t="s">
        <v>384</v>
      </c>
      <c r="C271" s="291"/>
      <c r="D271" s="223">
        <v>175935</v>
      </c>
      <c r="E271" s="223">
        <v>9</v>
      </c>
      <c r="F271" s="217"/>
      <c r="G271" s="185"/>
      <c r="H271" s="217"/>
      <c r="I271" s="185"/>
      <c r="J271" s="217"/>
      <c r="K271" s="185"/>
      <c r="L271" s="217"/>
      <c r="M271" s="185"/>
      <c r="N271" s="217"/>
      <c r="O271" s="217"/>
      <c r="P271" s="185"/>
      <c r="Q271" s="217"/>
      <c r="R271" s="185"/>
      <c r="S271" s="217"/>
      <c r="T271" s="185"/>
      <c r="U271" s="217"/>
      <c r="V271" s="185"/>
      <c r="W271" s="217"/>
      <c r="X271" s="217"/>
      <c r="Y271" s="185"/>
      <c r="Z271" s="217"/>
      <c r="AA271" s="185"/>
      <c r="AB271" s="217"/>
      <c r="AC271" s="185"/>
      <c r="AD271" s="217"/>
      <c r="AE271" s="185"/>
      <c r="AF271" s="217"/>
      <c r="AG271" s="217"/>
      <c r="AH271" s="185"/>
      <c r="AI271" s="217"/>
      <c r="AJ271" s="185"/>
      <c r="AK271" s="217"/>
      <c r="AL271" s="185"/>
      <c r="AM271" s="217"/>
      <c r="AN271" s="185"/>
      <c r="AO271" s="217"/>
      <c r="AP271" s="217"/>
      <c r="AQ271" s="185"/>
      <c r="AR271" s="217"/>
      <c r="AS271" s="185"/>
      <c r="AT271" s="217"/>
      <c r="AU271" s="185"/>
      <c r="AV271" s="217"/>
      <c r="AW271" s="185"/>
      <c r="AX271" s="217"/>
      <c r="AY271" s="217"/>
      <c r="AZ271" s="185">
        <v>47.5</v>
      </c>
      <c r="BA271" s="217">
        <v>47.3</v>
      </c>
      <c r="BB271" s="185">
        <v>39</v>
      </c>
      <c r="BC271" s="191">
        <v>43</v>
      </c>
      <c r="BD271" s="185">
        <v>0</v>
      </c>
      <c r="BE271" s="217">
        <v>0</v>
      </c>
      <c r="BF271" s="185">
        <v>61.8</v>
      </c>
      <c r="BG271" s="62">
        <v>60.7</v>
      </c>
      <c r="BH271" s="188"/>
      <c r="BI271" s="217"/>
      <c r="BJ271" s="185"/>
      <c r="BK271" s="217"/>
      <c r="BL271" s="185"/>
      <c r="BM271" s="217"/>
      <c r="BN271" s="185"/>
      <c r="BO271" s="217"/>
      <c r="BP271" s="185"/>
      <c r="BQ271" s="217"/>
      <c r="BR271" s="185">
        <v>7282870</v>
      </c>
      <c r="BS271" s="218">
        <v>7453543</v>
      </c>
      <c r="BT271" s="177">
        <f t="shared" si="217"/>
        <v>0</v>
      </c>
      <c r="BU271" s="178">
        <f t="shared" si="217"/>
        <v>0</v>
      </c>
      <c r="BV271" s="179">
        <f t="shared" si="218"/>
        <v>0</v>
      </c>
      <c r="BW271" s="178">
        <f t="shared" si="218"/>
        <v>0</v>
      </c>
      <c r="BX271" s="179">
        <f t="shared" si="219"/>
        <v>0</v>
      </c>
      <c r="BY271" s="178">
        <f t="shared" si="219"/>
        <v>0</v>
      </c>
      <c r="BZ271" s="179">
        <f t="shared" si="220"/>
        <v>0</v>
      </c>
      <c r="CA271" s="178">
        <f t="shared" si="220"/>
        <v>0</v>
      </c>
      <c r="CB271" s="179">
        <f t="shared" si="221"/>
        <v>0</v>
      </c>
      <c r="CC271" s="178">
        <f t="shared" si="221"/>
        <v>0</v>
      </c>
      <c r="CD271" s="179">
        <f t="shared" si="222"/>
        <v>1559.1</v>
      </c>
      <c r="CE271" s="178">
        <f t="shared" si="222"/>
        <v>1584.1000000000001</v>
      </c>
      <c r="CF271" s="177">
        <f t="shared" si="215"/>
        <v>0</v>
      </c>
      <c r="CG271" s="178">
        <f t="shared" si="176"/>
        <v>0</v>
      </c>
      <c r="CH271" s="179">
        <f t="shared" si="215"/>
        <v>0</v>
      </c>
      <c r="CI271" s="178">
        <f t="shared" si="177"/>
        <v>0</v>
      </c>
      <c r="CJ271" s="179">
        <f t="shared" si="215"/>
        <v>0</v>
      </c>
      <c r="CK271" s="178">
        <f t="shared" si="215"/>
        <v>0</v>
      </c>
      <c r="CL271" s="179">
        <f t="shared" si="215"/>
        <v>0</v>
      </c>
      <c r="CM271" s="178">
        <f t="shared" si="215"/>
        <v>0</v>
      </c>
      <c r="CN271" s="179">
        <f t="shared" si="215"/>
        <v>0</v>
      </c>
      <c r="CO271" s="178">
        <f t="shared" si="215"/>
        <v>0</v>
      </c>
      <c r="CP271" s="179">
        <f t="shared" si="215"/>
        <v>4671.2013341030088</v>
      </c>
      <c r="CQ271" s="178">
        <f t="shared" si="215"/>
        <v>4705.2225238305655</v>
      </c>
      <c r="CR271" s="177">
        <f t="shared" ref="CR271:DC344" si="231">+CF271*9</f>
        <v>0</v>
      </c>
      <c r="CS271" s="178">
        <f t="shared" si="231"/>
        <v>0</v>
      </c>
      <c r="CT271" s="179">
        <f t="shared" si="231"/>
        <v>0</v>
      </c>
      <c r="CU271" s="178">
        <f t="shared" si="231"/>
        <v>0</v>
      </c>
      <c r="CV271" s="179">
        <f t="shared" si="231"/>
        <v>0</v>
      </c>
      <c r="CW271" s="178">
        <f t="shared" si="231"/>
        <v>0</v>
      </c>
      <c r="CX271" s="179">
        <f t="shared" si="231"/>
        <v>0</v>
      </c>
      <c r="CY271" s="178">
        <f t="shared" si="231"/>
        <v>0</v>
      </c>
      <c r="CZ271" s="179">
        <f t="shared" si="231"/>
        <v>0</v>
      </c>
      <c r="DA271" s="178">
        <f t="shared" si="231"/>
        <v>0</v>
      </c>
      <c r="DB271" s="179">
        <f t="shared" si="231"/>
        <v>42040.812006927081</v>
      </c>
      <c r="DC271" s="178">
        <f t="shared" si="231"/>
        <v>42347.002714475093</v>
      </c>
      <c r="DD271" s="179">
        <f t="shared" si="223"/>
        <v>42040.812006927081</v>
      </c>
      <c r="DE271" s="178">
        <f t="shared" si="223"/>
        <v>42347.002714475093</v>
      </c>
      <c r="DF271" s="177">
        <f t="shared" si="224"/>
        <v>0</v>
      </c>
      <c r="DG271" s="178">
        <f t="shared" si="224"/>
        <v>0</v>
      </c>
      <c r="DH271" s="179">
        <f t="shared" si="225"/>
        <v>0</v>
      </c>
      <c r="DI271" s="178">
        <f t="shared" si="225"/>
        <v>0</v>
      </c>
      <c r="DJ271" s="179">
        <f t="shared" si="226"/>
        <v>0</v>
      </c>
      <c r="DK271" s="178">
        <f t="shared" si="226"/>
        <v>0</v>
      </c>
      <c r="DL271" s="179">
        <f t="shared" si="227"/>
        <v>0</v>
      </c>
      <c r="DM271" s="178">
        <f t="shared" si="227"/>
        <v>0</v>
      </c>
      <c r="DN271" s="179">
        <f t="shared" si="228"/>
        <v>0</v>
      </c>
      <c r="DO271" s="178">
        <f t="shared" si="228"/>
        <v>0</v>
      </c>
      <c r="DP271" s="179">
        <f t="shared" si="229"/>
        <v>148.30000000000001</v>
      </c>
      <c r="DQ271" s="178">
        <f t="shared" si="229"/>
        <v>151</v>
      </c>
      <c r="DR271" s="179">
        <f t="shared" si="230"/>
        <v>148.30000000000001</v>
      </c>
      <c r="DS271" s="178">
        <f t="shared" si="230"/>
        <v>151</v>
      </c>
      <c r="DT271" s="177">
        <f t="shared" si="216"/>
        <v>0</v>
      </c>
      <c r="DU271" s="178">
        <f t="shared" si="216"/>
        <v>0</v>
      </c>
      <c r="DV271" s="179">
        <f t="shared" si="216"/>
        <v>0</v>
      </c>
      <c r="DW271" s="178">
        <f t="shared" si="216"/>
        <v>0</v>
      </c>
      <c r="DX271" s="179">
        <f t="shared" si="216"/>
        <v>0</v>
      </c>
      <c r="DY271" s="178">
        <f t="shared" si="216"/>
        <v>0</v>
      </c>
      <c r="DZ271" s="179">
        <f t="shared" si="216"/>
        <v>0</v>
      </c>
      <c r="EA271" s="178">
        <f t="shared" si="216"/>
        <v>0</v>
      </c>
      <c r="EB271" s="179">
        <f t="shared" si="216"/>
        <v>0</v>
      </c>
      <c r="EC271" s="178">
        <f t="shared" si="216"/>
        <v>0</v>
      </c>
      <c r="ED271" s="179">
        <f t="shared" si="216"/>
        <v>6234652.4206272867</v>
      </c>
      <c r="EE271" s="178">
        <f t="shared" si="216"/>
        <v>6394397.409885739</v>
      </c>
      <c r="EF271" s="179">
        <f t="shared" si="216"/>
        <v>6234652.4206272867</v>
      </c>
      <c r="EG271" s="178">
        <f t="shared" si="195"/>
        <v>6394397.409885739</v>
      </c>
    </row>
    <row r="272" spans="1:137" ht="15">
      <c r="A272" s="220" t="s">
        <v>366</v>
      </c>
      <c r="B272" s="221" t="s">
        <v>385</v>
      </c>
      <c r="C272" s="291"/>
      <c r="D272" s="223">
        <v>176008</v>
      </c>
      <c r="E272" s="223">
        <v>9</v>
      </c>
      <c r="F272" s="217"/>
      <c r="G272" s="185"/>
      <c r="H272" s="217"/>
      <c r="I272" s="185"/>
      <c r="J272" s="217"/>
      <c r="K272" s="185"/>
      <c r="L272" s="217"/>
      <c r="M272" s="185"/>
      <c r="N272" s="217"/>
      <c r="O272" s="217"/>
      <c r="P272" s="185"/>
      <c r="Q272" s="217"/>
      <c r="R272" s="185"/>
      <c r="S272" s="217"/>
      <c r="T272" s="185"/>
      <c r="U272" s="217"/>
      <c r="V272" s="185"/>
      <c r="W272" s="217"/>
      <c r="X272" s="217"/>
      <c r="Y272" s="185"/>
      <c r="Z272" s="217"/>
      <c r="AA272" s="185"/>
      <c r="AB272" s="217"/>
      <c r="AC272" s="185"/>
      <c r="AD272" s="217"/>
      <c r="AE272" s="185"/>
      <c r="AF272" s="217"/>
      <c r="AG272" s="217"/>
      <c r="AH272" s="185"/>
      <c r="AI272" s="217"/>
      <c r="AJ272" s="185"/>
      <c r="AK272" s="217"/>
      <c r="AL272" s="185"/>
      <c r="AM272" s="217"/>
      <c r="AN272" s="185"/>
      <c r="AO272" s="217"/>
      <c r="AP272" s="217"/>
      <c r="AQ272" s="185"/>
      <c r="AR272" s="217"/>
      <c r="AS272" s="185"/>
      <c r="AT272" s="217"/>
      <c r="AU272" s="185"/>
      <c r="AV272" s="217"/>
      <c r="AW272" s="185"/>
      <c r="AX272" s="217"/>
      <c r="AY272" s="217"/>
      <c r="AZ272" s="185">
        <v>83.6</v>
      </c>
      <c r="BA272" s="191">
        <v>79.099999999999994</v>
      </c>
      <c r="BB272" s="185">
        <v>14.4</v>
      </c>
      <c r="BC272" s="191">
        <v>9.6999999999999993</v>
      </c>
      <c r="BD272" s="185">
        <v>0</v>
      </c>
      <c r="BE272" s="191">
        <v>3.2</v>
      </c>
      <c r="BF272" s="185">
        <v>3.2</v>
      </c>
      <c r="BG272" s="197">
        <v>10.199999999999999</v>
      </c>
      <c r="BH272" s="188"/>
      <c r="BI272" s="217"/>
      <c r="BJ272" s="185"/>
      <c r="BK272" s="217"/>
      <c r="BL272" s="185"/>
      <c r="BM272" s="217"/>
      <c r="BN272" s="185"/>
      <c r="BO272" s="217"/>
      <c r="BP272" s="185"/>
      <c r="BQ272" s="217"/>
      <c r="BR272" s="185">
        <v>5086437</v>
      </c>
      <c r="BS272" s="218">
        <v>5139770</v>
      </c>
      <c r="BT272" s="177">
        <f t="shared" si="217"/>
        <v>0</v>
      </c>
      <c r="BU272" s="178">
        <f t="shared" si="217"/>
        <v>0</v>
      </c>
      <c r="BV272" s="179">
        <f t="shared" si="218"/>
        <v>0</v>
      </c>
      <c r="BW272" s="178">
        <f t="shared" si="218"/>
        <v>0</v>
      </c>
      <c r="BX272" s="179">
        <f t="shared" si="219"/>
        <v>0</v>
      </c>
      <c r="BY272" s="178">
        <f t="shared" si="219"/>
        <v>0</v>
      </c>
      <c r="BZ272" s="179">
        <f t="shared" si="220"/>
        <v>0</v>
      </c>
      <c r="CA272" s="178">
        <f t="shared" si="220"/>
        <v>0</v>
      </c>
      <c r="CB272" s="179">
        <f t="shared" si="221"/>
        <v>0</v>
      </c>
      <c r="CC272" s="178">
        <f t="shared" si="221"/>
        <v>0</v>
      </c>
      <c r="CD272" s="179">
        <f t="shared" si="222"/>
        <v>934.8</v>
      </c>
      <c r="CE272" s="178">
        <f t="shared" si="222"/>
        <v>966.5</v>
      </c>
      <c r="CF272" s="177">
        <f t="shared" si="215"/>
        <v>0</v>
      </c>
      <c r="CG272" s="178">
        <f t="shared" si="176"/>
        <v>0</v>
      </c>
      <c r="CH272" s="179">
        <f t="shared" si="215"/>
        <v>0</v>
      </c>
      <c r="CI272" s="178">
        <f t="shared" si="177"/>
        <v>0</v>
      </c>
      <c r="CJ272" s="179">
        <f t="shared" si="215"/>
        <v>0</v>
      </c>
      <c r="CK272" s="178">
        <f t="shared" si="215"/>
        <v>0</v>
      </c>
      <c r="CL272" s="179">
        <f t="shared" si="215"/>
        <v>0</v>
      </c>
      <c r="CM272" s="178">
        <f t="shared" si="215"/>
        <v>0</v>
      </c>
      <c r="CN272" s="179">
        <f t="shared" si="215"/>
        <v>0</v>
      </c>
      <c r="CO272" s="178">
        <f t="shared" si="215"/>
        <v>0</v>
      </c>
      <c r="CP272" s="179">
        <f t="shared" si="215"/>
        <v>5441.2034659820283</v>
      </c>
      <c r="CQ272" s="178">
        <f t="shared" si="215"/>
        <v>5317.9203310915673</v>
      </c>
      <c r="CR272" s="177">
        <f t="shared" si="231"/>
        <v>0</v>
      </c>
      <c r="CS272" s="178">
        <f t="shared" si="231"/>
        <v>0</v>
      </c>
      <c r="CT272" s="179">
        <f t="shared" si="231"/>
        <v>0</v>
      </c>
      <c r="CU272" s="178">
        <f t="shared" si="231"/>
        <v>0</v>
      </c>
      <c r="CV272" s="179">
        <f t="shared" si="231"/>
        <v>0</v>
      </c>
      <c r="CW272" s="178">
        <f t="shared" si="231"/>
        <v>0</v>
      </c>
      <c r="CX272" s="179">
        <f t="shared" si="231"/>
        <v>0</v>
      </c>
      <c r="CY272" s="178">
        <f t="shared" si="231"/>
        <v>0</v>
      </c>
      <c r="CZ272" s="179">
        <f t="shared" si="231"/>
        <v>0</v>
      </c>
      <c r="DA272" s="178">
        <f t="shared" si="231"/>
        <v>0</v>
      </c>
      <c r="DB272" s="179">
        <f t="shared" si="231"/>
        <v>48970.831193838254</v>
      </c>
      <c r="DC272" s="178">
        <f t="shared" si="231"/>
        <v>47861.282979824107</v>
      </c>
      <c r="DD272" s="179">
        <f t="shared" si="223"/>
        <v>48970.831193838254</v>
      </c>
      <c r="DE272" s="178">
        <f t="shared" si="223"/>
        <v>47861.282979824107</v>
      </c>
      <c r="DF272" s="177">
        <f t="shared" si="224"/>
        <v>0</v>
      </c>
      <c r="DG272" s="178">
        <f t="shared" si="224"/>
        <v>0</v>
      </c>
      <c r="DH272" s="179">
        <f t="shared" si="225"/>
        <v>0</v>
      </c>
      <c r="DI272" s="178">
        <f t="shared" si="225"/>
        <v>0</v>
      </c>
      <c r="DJ272" s="179">
        <f t="shared" si="226"/>
        <v>0</v>
      </c>
      <c r="DK272" s="178">
        <f t="shared" si="226"/>
        <v>0</v>
      </c>
      <c r="DL272" s="179">
        <f t="shared" si="227"/>
        <v>0</v>
      </c>
      <c r="DM272" s="178">
        <f t="shared" si="227"/>
        <v>0</v>
      </c>
      <c r="DN272" s="179">
        <f t="shared" si="228"/>
        <v>0</v>
      </c>
      <c r="DO272" s="178">
        <f t="shared" si="228"/>
        <v>0</v>
      </c>
      <c r="DP272" s="179">
        <f t="shared" si="229"/>
        <v>101.2</v>
      </c>
      <c r="DQ272" s="178">
        <f t="shared" si="229"/>
        <v>102.2</v>
      </c>
      <c r="DR272" s="179">
        <f t="shared" si="230"/>
        <v>101.2</v>
      </c>
      <c r="DS272" s="178">
        <f t="shared" si="230"/>
        <v>102.2</v>
      </c>
      <c r="DT272" s="177">
        <f t="shared" si="216"/>
        <v>0</v>
      </c>
      <c r="DU272" s="178">
        <f t="shared" si="216"/>
        <v>0</v>
      </c>
      <c r="DV272" s="179">
        <f t="shared" si="216"/>
        <v>0</v>
      </c>
      <c r="DW272" s="178">
        <f t="shared" si="216"/>
        <v>0</v>
      </c>
      <c r="DX272" s="179">
        <f t="shared" si="216"/>
        <v>0</v>
      </c>
      <c r="DY272" s="178">
        <f t="shared" si="216"/>
        <v>0</v>
      </c>
      <c r="DZ272" s="179">
        <f t="shared" si="216"/>
        <v>0</v>
      </c>
      <c r="EA272" s="178">
        <f t="shared" si="216"/>
        <v>0</v>
      </c>
      <c r="EB272" s="179">
        <f t="shared" si="216"/>
        <v>0</v>
      </c>
      <c r="EC272" s="178">
        <f t="shared" si="216"/>
        <v>0</v>
      </c>
      <c r="ED272" s="179">
        <f t="shared" si="216"/>
        <v>4955848.1168164313</v>
      </c>
      <c r="EE272" s="178">
        <f t="shared" si="216"/>
        <v>4891423.1205380242</v>
      </c>
      <c r="EF272" s="179">
        <f t="shared" si="216"/>
        <v>4955848.1168164313</v>
      </c>
      <c r="EG272" s="178">
        <f t="shared" si="195"/>
        <v>4891423.1205380242</v>
      </c>
    </row>
    <row r="273" spans="1:137" ht="15">
      <c r="A273" s="220" t="s">
        <v>366</v>
      </c>
      <c r="B273" s="221" t="s">
        <v>386</v>
      </c>
      <c r="C273" s="291"/>
      <c r="D273" s="223">
        <v>176169</v>
      </c>
      <c r="E273" s="223">
        <v>9</v>
      </c>
      <c r="F273" s="217"/>
      <c r="G273" s="185"/>
      <c r="H273" s="217"/>
      <c r="I273" s="185"/>
      <c r="J273" s="217"/>
      <c r="K273" s="185"/>
      <c r="L273" s="217"/>
      <c r="M273" s="185"/>
      <c r="N273" s="217"/>
      <c r="O273" s="217"/>
      <c r="P273" s="185"/>
      <c r="Q273" s="217"/>
      <c r="R273" s="185"/>
      <c r="S273" s="217"/>
      <c r="T273" s="185"/>
      <c r="U273" s="217"/>
      <c r="V273" s="185"/>
      <c r="W273" s="217"/>
      <c r="X273" s="217"/>
      <c r="Y273" s="185"/>
      <c r="Z273" s="217"/>
      <c r="AA273" s="185"/>
      <c r="AB273" s="217"/>
      <c r="AC273" s="185"/>
      <c r="AD273" s="217"/>
      <c r="AE273" s="185"/>
      <c r="AF273" s="217"/>
      <c r="AG273" s="217"/>
      <c r="AH273" s="185"/>
      <c r="AI273" s="217"/>
      <c r="AJ273" s="185"/>
      <c r="AK273" s="217"/>
      <c r="AL273" s="185"/>
      <c r="AM273" s="217"/>
      <c r="AN273" s="185"/>
      <c r="AO273" s="217"/>
      <c r="AP273" s="217"/>
      <c r="AQ273" s="185"/>
      <c r="AR273" s="217"/>
      <c r="AS273" s="185"/>
      <c r="AT273" s="217"/>
      <c r="AU273" s="185"/>
      <c r="AV273" s="217"/>
      <c r="AW273" s="185"/>
      <c r="AX273" s="217"/>
      <c r="AY273" s="217"/>
      <c r="AZ273" s="185">
        <v>65</v>
      </c>
      <c r="BA273" s="217">
        <v>64</v>
      </c>
      <c r="BB273" s="185">
        <v>36</v>
      </c>
      <c r="BC273" s="191">
        <v>38</v>
      </c>
      <c r="BD273" s="185">
        <v>6</v>
      </c>
      <c r="BE273" s="217">
        <v>6</v>
      </c>
      <c r="BF273" s="185">
        <v>16</v>
      </c>
      <c r="BG273" s="197">
        <v>15</v>
      </c>
      <c r="BH273" s="188"/>
      <c r="BI273" s="217"/>
      <c r="BJ273" s="185"/>
      <c r="BK273" s="217"/>
      <c r="BL273" s="185"/>
      <c r="BM273" s="217"/>
      <c r="BN273" s="185"/>
      <c r="BO273" s="217"/>
      <c r="BP273" s="185"/>
      <c r="BQ273" s="217"/>
      <c r="BR273" s="185">
        <v>6536912</v>
      </c>
      <c r="BS273" s="218">
        <v>6574053</v>
      </c>
      <c r="BT273" s="177">
        <f t="shared" si="217"/>
        <v>0</v>
      </c>
      <c r="BU273" s="178">
        <f t="shared" si="217"/>
        <v>0</v>
      </c>
      <c r="BV273" s="179">
        <f t="shared" si="218"/>
        <v>0</v>
      </c>
      <c r="BW273" s="178">
        <f t="shared" si="218"/>
        <v>0</v>
      </c>
      <c r="BX273" s="179">
        <f t="shared" si="219"/>
        <v>0</v>
      </c>
      <c r="BY273" s="178">
        <f t="shared" si="219"/>
        <v>0</v>
      </c>
      <c r="BZ273" s="179">
        <f t="shared" si="220"/>
        <v>0</v>
      </c>
      <c r="CA273" s="178">
        <f t="shared" si="220"/>
        <v>0</v>
      </c>
      <c r="CB273" s="179">
        <f t="shared" si="221"/>
        <v>0</v>
      </c>
      <c r="CC273" s="178">
        <f t="shared" si="221"/>
        <v>0</v>
      </c>
      <c r="CD273" s="179">
        <f t="shared" si="222"/>
        <v>1203</v>
      </c>
      <c r="CE273" s="178">
        <f t="shared" si="222"/>
        <v>1202</v>
      </c>
      <c r="CF273" s="177">
        <f t="shared" si="215"/>
        <v>0</v>
      </c>
      <c r="CG273" s="178">
        <f t="shared" si="176"/>
        <v>0</v>
      </c>
      <c r="CH273" s="179">
        <f t="shared" si="215"/>
        <v>0</v>
      </c>
      <c r="CI273" s="178">
        <f t="shared" si="177"/>
        <v>0</v>
      </c>
      <c r="CJ273" s="179">
        <f t="shared" si="215"/>
        <v>0</v>
      </c>
      <c r="CK273" s="178">
        <f t="shared" si="215"/>
        <v>0</v>
      </c>
      <c r="CL273" s="179">
        <f t="shared" si="215"/>
        <v>0</v>
      </c>
      <c r="CM273" s="178">
        <f t="shared" si="215"/>
        <v>0</v>
      </c>
      <c r="CN273" s="179">
        <f t="shared" si="215"/>
        <v>0</v>
      </c>
      <c r="CO273" s="178">
        <f t="shared" si="215"/>
        <v>0</v>
      </c>
      <c r="CP273" s="179">
        <f t="shared" si="215"/>
        <v>5433.8420615128844</v>
      </c>
      <c r="CQ273" s="178">
        <f t="shared" si="215"/>
        <v>5469.2620632279531</v>
      </c>
      <c r="CR273" s="177">
        <f t="shared" si="231"/>
        <v>0</v>
      </c>
      <c r="CS273" s="178">
        <f t="shared" si="231"/>
        <v>0</v>
      </c>
      <c r="CT273" s="179">
        <f t="shared" si="231"/>
        <v>0</v>
      </c>
      <c r="CU273" s="178">
        <f t="shared" si="231"/>
        <v>0</v>
      </c>
      <c r="CV273" s="179">
        <f t="shared" si="231"/>
        <v>0</v>
      </c>
      <c r="CW273" s="178">
        <f t="shared" si="231"/>
        <v>0</v>
      </c>
      <c r="CX273" s="179">
        <f t="shared" si="231"/>
        <v>0</v>
      </c>
      <c r="CY273" s="178">
        <f t="shared" si="231"/>
        <v>0</v>
      </c>
      <c r="CZ273" s="179">
        <f t="shared" si="231"/>
        <v>0</v>
      </c>
      <c r="DA273" s="178">
        <f t="shared" si="231"/>
        <v>0</v>
      </c>
      <c r="DB273" s="179">
        <f t="shared" si="231"/>
        <v>48904.57855361596</v>
      </c>
      <c r="DC273" s="178">
        <f t="shared" si="231"/>
        <v>49223.358569051576</v>
      </c>
      <c r="DD273" s="179">
        <f t="shared" si="223"/>
        <v>48904.57855361596</v>
      </c>
      <c r="DE273" s="178">
        <f t="shared" si="223"/>
        <v>49223.358569051576</v>
      </c>
      <c r="DF273" s="177">
        <f t="shared" si="224"/>
        <v>0</v>
      </c>
      <c r="DG273" s="178">
        <f t="shared" si="224"/>
        <v>0</v>
      </c>
      <c r="DH273" s="179">
        <f t="shared" si="225"/>
        <v>0</v>
      </c>
      <c r="DI273" s="178">
        <f t="shared" si="225"/>
        <v>0</v>
      </c>
      <c r="DJ273" s="179">
        <f t="shared" si="226"/>
        <v>0</v>
      </c>
      <c r="DK273" s="178">
        <f t="shared" si="226"/>
        <v>0</v>
      </c>
      <c r="DL273" s="179">
        <f t="shared" si="227"/>
        <v>0</v>
      </c>
      <c r="DM273" s="178">
        <f t="shared" si="227"/>
        <v>0</v>
      </c>
      <c r="DN273" s="179">
        <f t="shared" si="228"/>
        <v>0</v>
      </c>
      <c r="DO273" s="178">
        <f t="shared" si="228"/>
        <v>0</v>
      </c>
      <c r="DP273" s="179">
        <f t="shared" si="229"/>
        <v>123</v>
      </c>
      <c r="DQ273" s="178">
        <f t="shared" si="229"/>
        <v>123</v>
      </c>
      <c r="DR273" s="179">
        <f t="shared" si="230"/>
        <v>123</v>
      </c>
      <c r="DS273" s="178">
        <f t="shared" si="230"/>
        <v>123</v>
      </c>
      <c r="DT273" s="177">
        <f t="shared" si="216"/>
        <v>0</v>
      </c>
      <c r="DU273" s="178">
        <f t="shared" si="216"/>
        <v>0</v>
      </c>
      <c r="DV273" s="179">
        <f t="shared" si="216"/>
        <v>0</v>
      </c>
      <c r="DW273" s="178">
        <f t="shared" si="216"/>
        <v>0</v>
      </c>
      <c r="DX273" s="179">
        <f t="shared" si="216"/>
        <v>0</v>
      </c>
      <c r="DY273" s="178">
        <f t="shared" si="216"/>
        <v>0</v>
      </c>
      <c r="DZ273" s="179">
        <f t="shared" si="216"/>
        <v>0</v>
      </c>
      <c r="EA273" s="178">
        <f t="shared" si="216"/>
        <v>0</v>
      </c>
      <c r="EB273" s="179">
        <f t="shared" si="216"/>
        <v>0</v>
      </c>
      <c r="EC273" s="178">
        <f t="shared" si="216"/>
        <v>0</v>
      </c>
      <c r="ED273" s="179">
        <f t="shared" si="216"/>
        <v>6015263.1620947635</v>
      </c>
      <c r="EE273" s="178">
        <f t="shared" si="216"/>
        <v>6054473.1039933441</v>
      </c>
      <c r="EF273" s="179">
        <f t="shared" si="216"/>
        <v>6015263.1620947635</v>
      </c>
      <c r="EG273" s="178">
        <f t="shared" si="195"/>
        <v>6054473.1039933441</v>
      </c>
    </row>
    <row r="274" spans="1:137" ht="15">
      <c r="A274" s="220" t="s">
        <v>366</v>
      </c>
      <c r="B274" s="221" t="s">
        <v>387</v>
      </c>
      <c r="C274" s="291"/>
      <c r="D274" s="223">
        <v>176239</v>
      </c>
      <c r="E274" s="224">
        <v>9</v>
      </c>
      <c r="F274" s="217"/>
      <c r="G274" s="185"/>
      <c r="H274" s="217"/>
      <c r="I274" s="185"/>
      <c r="J274" s="217"/>
      <c r="K274" s="185"/>
      <c r="L274" s="217"/>
      <c r="M274" s="185"/>
      <c r="N274" s="217"/>
      <c r="O274" s="217"/>
      <c r="P274" s="185"/>
      <c r="Q274" s="217"/>
      <c r="R274" s="185"/>
      <c r="S274" s="217"/>
      <c r="T274" s="185"/>
      <c r="U274" s="217"/>
      <c r="V274" s="185"/>
      <c r="W274" s="217"/>
      <c r="X274" s="217"/>
      <c r="Y274" s="185"/>
      <c r="Z274" s="217"/>
      <c r="AA274" s="185"/>
      <c r="AB274" s="217"/>
      <c r="AC274" s="185"/>
      <c r="AD274" s="217"/>
      <c r="AE274" s="185"/>
      <c r="AF274" s="217"/>
      <c r="AG274" s="217"/>
      <c r="AH274" s="185"/>
      <c r="AI274" s="217"/>
      <c r="AJ274" s="185"/>
      <c r="AK274" s="217"/>
      <c r="AL274" s="185"/>
      <c r="AM274" s="217"/>
      <c r="AN274" s="185"/>
      <c r="AO274" s="217"/>
      <c r="AP274" s="217"/>
      <c r="AQ274" s="185"/>
      <c r="AR274" s="217"/>
      <c r="AS274" s="185"/>
      <c r="AT274" s="217"/>
      <c r="AU274" s="185"/>
      <c r="AV274" s="217"/>
      <c r="AW274" s="185"/>
      <c r="AX274" s="217"/>
      <c r="AY274" s="217"/>
      <c r="AZ274" s="185">
        <v>187</v>
      </c>
      <c r="BA274" s="191">
        <v>175</v>
      </c>
      <c r="BB274" s="185">
        <v>0</v>
      </c>
      <c r="BC274" s="217">
        <v>0</v>
      </c>
      <c r="BD274" s="185">
        <v>0</v>
      </c>
      <c r="BE274" s="217">
        <v>0</v>
      </c>
      <c r="BF274" s="185">
        <v>0</v>
      </c>
      <c r="BG274" s="62">
        <v>0</v>
      </c>
      <c r="BH274" s="188"/>
      <c r="BI274" s="217"/>
      <c r="BJ274" s="185"/>
      <c r="BK274" s="217"/>
      <c r="BL274" s="185"/>
      <c r="BM274" s="217"/>
      <c r="BN274" s="185"/>
      <c r="BO274" s="217"/>
      <c r="BP274" s="185"/>
      <c r="BQ274" s="217"/>
      <c r="BR274" s="185">
        <v>11028314</v>
      </c>
      <c r="BS274" s="198">
        <v>10242573</v>
      </c>
      <c r="BT274" s="177">
        <f t="shared" si="217"/>
        <v>0</v>
      </c>
      <c r="BU274" s="178">
        <f t="shared" si="217"/>
        <v>0</v>
      </c>
      <c r="BV274" s="179">
        <f t="shared" si="218"/>
        <v>0</v>
      </c>
      <c r="BW274" s="178">
        <f t="shared" si="218"/>
        <v>0</v>
      </c>
      <c r="BX274" s="179">
        <f t="shared" si="219"/>
        <v>0</v>
      </c>
      <c r="BY274" s="178">
        <f t="shared" si="219"/>
        <v>0</v>
      </c>
      <c r="BZ274" s="179">
        <f t="shared" si="220"/>
        <v>0</v>
      </c>
      <c r="CA274" s="178">
        <f t="shared" si="220"/>
        <v>0</v>
      </c>
      <c r="CB274" s="179">
        <f t="shared" si="221"/>
        <v>0</v>
      </c>
      <c r="CC274" s="178">
        <f t="shared" si="221"/>
        <v>0</v>
      </c>
      <c r="CD274" s="179">
        <f t="shared" si="222"/>
        <v>1683</v>
      </c>
      <c r="CE274" s="178">
        <f t="shared" si="222"/>
        <v>1575</v>
      </c>
      <c r="CF274" s="177">
        <f t="shared" ref="CF274:CQ347" si="232">IF(BT274&gt;0,BH274/BT274,)</f>
        <v>0</v>
      </c>
      <c r="CG274" s="178">
        <f t="shared" si="176"/>
        <v>0</v>
      </c>
      <c r="CH274" s="179">
        <f t="shared" si="232"/>
        <v>0</v>
      </c>
      <c r="CI274" s="178">
        <f t="shared" si="177"/>
        <v>0</v>
      </c>
      <c r="CJ274" s="179">
        <f t="shared" si="232"/>
        <v>0</v>
      </c>
      <c r="CK274" s="178">
        <f t="shared" si="232"/>
        <v>0</v>
      </c>
      <c r="CL274" s="179">
        <f t="shared" si="232"/>
        <v>0</v>
      </c>
      <c r="CM274" s="178">
        <f t="shared" si="232"/>
        <v>0</v>
      </c>
      <c r="CN274" s="179">
        <f t="shared" si="232"/>
        <v>0</v>
      </c>
      <c r="CO274" s="178">
        <f t="shared" si="232"/>
        <v>0</v>
      </c>
      <c r="CP274" s="179">
        <f t="shared" si="232"/>
        <v>6552.7712418300653</v>
      </c>
      <c r="CQ274" s="178">
        <f t="shared" si="232"/>
        <v>6503.2209523809524</v>
      </c>
      <c r="CR274" s="177">
        <f t="shared" si="231"/>
        <v>0</v>
      </c>
      <c r="CS274" s="178">
        <f t="shared" si="231"/>
        <v>0</v>
      </c>
      <c r="CT274" s="179">
        <f t="shared" si="231"/>
        <v>0</v>
      </c>
      <c r="CU274" s="178">
        <f t="shared" si="231"/>
        <v>0</v>
      </c>
      <c r="CV274" s="179">
        <f t="shared" si="231"/>
        <v>0</v>
      </c>
      <c r="CW274" s="178">
        <f t="shared" si="231"/>
        <v>0</v>
      </c>
      <c r="CX274" s="179">
        <f t="shared" si="231"/>
        <v>0</v>
      </c>
      <c r="CY274" s="178">
        <f t="shared" si="231"/>
        <v>0</v>
      </c>
      <c r="CZ274" s="179">
        <f t="shared" si="231"/>
        <v>0</v>
      </c>
      <c r="DA274" s="178">
        <f t="shared" si="231"/>
        <v>0</v>
      </c>
      <c r="DB274" s="179">
        <f t="shared" si="231"/>
        <v>58974.941176470587</v>
      </c>
      <c r="DC274" s="178">
        <f t="shared" si="231"/>
        <v>58528.98857142857</v>
      </c>
      <c r="DD274" s="179">
        <f t="shared" si="223"/>
        <v>58974.941176470587</v>
      </c>
      <c r="DE274" s="178">
        <f t="shared" si="223"/>
        <v>58528.98857142857</v>
      </c>
      <c r="DF274" s="177">
        <f t="shared" si="224"/>
        <v>0</v>
      </c>
      <c r="DG274" s="178">
        <f t="shared" si="224"/>
        <v>0</v>
      </c>
      <c r="DH274" s="179">
        <f t="shared" si="225"/>
        <v>0</v>
      </c>
      <c r="DI274" s="178">
        <f t="shared" si="225"/>
        <v>0</v>
      </c>
      <c r="DJ274" s="179">
        <f t="shared" si="226"/>
        <v>0</v>
      </c>
      <c r="DK274" s="178">
        <f t="shared" si="226"/>
        <v>0</v>
      </c>
      <c r="DL274" s="179">
        <f t="shared" si="227"/>
        <v>0</v>
      </c>
      <c r="DM274" s="178">
        <f t="shared" si="227"/>
        <v>0</v>
      </c>
      <c r="DN274" s="179">
        <f t="shared" si="228"/>
        <v>0</v>
      </c>
      <c r="DO274" s="178">
        <f t="shared" si="228"/>
        <v>0</v>
      </c>
      <c r="DP274" s="179">
        <f t="shared" si="229"/>
        <v>187</v>
      </c>
      <c r="DQ274" s="178">
        <f t="shared" si="229"/>
        <v>175</v>
      </c>
      <c r="DR274" s="179">
        <f t="shared" si="230"/>
        <v>187</v>
      </c>
      <c r="DS274" s="178">
        <f t="shared" si="230"/>
        <v>175</v>
      </c>
      <c r="DT274" s="177">
        <f t="shared" si="216"/>
        <v>0</v>
      </c>
      <c r="DU274" s="178">
        <f t="shared" si="216"/>
        <v>0</v>
      </c>
      <c r="DV274" s="179">
        <f t="shared" si="216"/>
        <v>0</v>
      </c>
      <c r="DW274" s="178">
        <f t="shared" si="216"/>
        <v>0</v>
      </c>
      <c r="DX274" s="179">
        <f t="shared" si="216"/>
        <v>0</v>
      </c>
      <c r="DY274" s="178">
        <f t="shared" si="216"/>
        <v>0</v>
      </c>
      <c r="DZ274" s="179">
        <f t="shared" si="216"/>
        <v>0</v>
      </c>
      <c r="EA274" s="178">
        <f t="shared" si="216"/>
        <v>0</v>
      </c>
      <c r="EB274" s="179">
        <f t="shared" si="216"/>
        <v>0</v>
      </c>
      <c r="EC274" s="178">
        <f t="shared" si="216"/>
        <v>0</v>
      </c>
      <c r="ED274" s="179">
        <f t="shared" si="216"/>
        <v>11028314</v>
      </c>
      <c r="EE274" s="178">
        <f t="shared" si="216"/>
        <v>10242573</v>
      </c>
      <c r="EF274" s="179">
        <f t="shared" si="216"/>
        <v>11028314</v>
      </c>
      <c r="EG274" s="178">
        <f t="shared" si="195"/>
        <v>10242573</v>
      </c>
    </row>
    <row r="275" spans="1:137" ht="15">
      <c r="A275" s="220" t="s">
        <v>366</v>
      </c>
      <c r="B275" s="221" t="s">
        <v>388</v>
      </c>
      <c r="C275" s="291"/>
      <c r="D275" s="223">
        <v>175519</v>
      </c>
      <c r="E275" s="223">
        <v>10</v>
      </c>
      <c r="F275" s="217"/>
      <c r="G275" s="185"/>
      <c r="H275" s="217"/>
      <c r="I275" s="185"/>
      <c r="J275" s="217"/>
      <c r="K275" s="185"/>
      <c r="L275" s="217"/>
      <c r="M275" s="185"/>
      <c r="N275" s="217"/>
      <c r="O275" s="217"/>
      <c r="P275" s="185"/>
      <c r="Q275" s="217"/>
      <c r="R275" s="185"/>
      <c r="S275" s="217"/>
      <c r="T275" s="185"/>
      <c r="U275" s="217"/>
      <c r="V275" s="185"/>
      <c r="W275" s="217"/>
      <c r="X275" s="217"/>
      <c r="Y275" s="185"/>
      <c r="Z275" s="217"/>
      <c r="AA275" s="185"/>
      <c r="AB275" s="217"/>
      <c r="AC275" s="185"/>
      <c r="AD275" s="217"/>
      <c r="AE275" s="185"/>
      <c r="AF275" s="217"/>
      <c r="AG275" s="217"/>
      <c r="AH275" s="185"/>
      <c r="AI275" s="217"/>
      <c r="AJ275" s="185"/>
      <c r="AK275" s="217"/>
      <c r="AL275" s="185"/>
      <c r="AM275" s="217"/>
      <c r="AN275" s="185"/>
      <c r="AO275" s="217"/>
      <c r="AP275" s="217"/>
      <c r="AQ275" s="185"/>
      <c r="AR275" s="217"/>
      <c r="AS275" s="185"/>
      <c r="AT275" s="217"/>
      <c r="AU275" s="185"/>
      <c r="AV275" s="217"/>
      <c r="AW275" s="185"/>
      <c r="AX275" s="217"/>
      <c r="AY275" s="217"/>
      <c r="AZ275" s="185">
        <v>34</v>
      </c>
      <c r="BA275" s="191">
        <v>0</v>
      </c>
      <c r="BB275" s="185">
        <v>27</v>
      </c>
      <c r="BC275" s="191">
        <v>57</v>
      </c>
      <c r="BD275" s="185">
        <v>0</v>
      </c>
      <c r="BE275" s="217">
        <v>0</v>
      </c>
      <c r="BF275" s="185">
        <v>18</v>
      </c>
      <c r="BG275" s="197">
        <v>19</v>
      </c>
      <c r="BH275" s="188"/>
      <c r="BI275" s="217"/>
      <c r="BJ275" s="185"/>
      <c r="BK275" s="217"/>
      <c r="BL275" s="185"/>
      <c r="BM275" s="217"/>
      <c r="BN275" s="185"/>
      <c r="BO275" s="217"/>
      <c r="BP275" s="185"/>
      <c r="BQ275" s="217"/>
      <c r="BR275" s="185">
        <v>3582596</v>
      </c>
      <c r="BS275" s="218">
        <v>3698472</v>
      </c>
      <c r="BT275" s="177">
        <f t="shared" si="217"/>
        <v>0</v>
      </c>
      <c r="BU275" s="178">
        <f t="shared" si="217"/>
        <v>0</v>
      </c>
      <c r="BV275" s="179">
        <f t="shared" si="218"/>
        <v>0</v>
      </c>
      <c r="BW275" s="178">
        <f t="shared" si="218"/>
        <v>0</v>
      </c>
      <c r="BX275" s="179">
        <f t="shared" si="219"/>
        <v>0</v>
      </c>
      <c r="BY275" s="178">
        <f t="shared" si="219"/>
        <v>0</v>
      </c>
      <c r="BZ275" s="179">
        <f t="shared" si="220"/>
        <v>0</v>
      </c>
      <c r="CA275" s="178">
        <f t="shared" si="220"/>
        <v>0</v>
      </c>
      <c r="CB275" s="179">
        <f t="shared" si="221"/>
        <v>0</v>
      </c>
      <c r="CC275" s="178">
        <f t="shared" si="221"/>
        <v>0</v>
      </c>
      <c r="CD275" s="179">
        <f t="shared" si="222"/>
        <v>792</v>
      </c>
      <c r="CE275" s="178">
        <f t="shared" si="222"/>
        <v>798</v>
      </c>
      <c r="CF275" s="177">
        <f t="shared" si="232"/>
        <v>0</v>
      </c>
      <c r="CG275" s="178">
        <f t="shared" si="176"/>
        <v>0</v>
      </c>
      <c r="CH275" s="179">
        <f t="shared" si="232"/>
        <v>0</v>
      </c>
      <c r="CI275" s="178">
        <f t="shared" si="177"/>
        <v>0</v>
      </c>
      <c r="CJ275" s="179">
        <f t="shared" si="232"/>
        <v>0</v>
      </c>
      <c r="CK275" s="178">
        <f t="shared" si="232"/>
        <v>0</v>
      </c>
      <c r="CL275" s="179">
        <f t="shared" si="232"/>
        <v>0</v>
      </c>
      <c r="CM275" s="178">
        <f t="shared" si="232"/>
        <v>0</v>
      </c>
      <c r="CN275" s="179">
        <f t="shared" si="232"/>
        <v>0</v>
      </c>
      <c r="CO275" s="178">
        <f t="shared" si="232"/>
        <v>0</v>
      </c>
      <c r="CP275" s="179">
        <f t="shared" si="232"/>
        <v>4523.4797979797977</v>
      </c>
      <c r="CQ275" s="178">
        <f t="shared" si="232"/>
        <v>4634.6766917293235</v>
      </c>
      <c r="CR275" s="177">
        <f t="shared" si="231"/>
        <v>0</v>
      </c>
      <c r="CS275" s="178">
        <f t="shared" si="231"/>
        <v>0</v>
      </c>
      <c r="CT275" s="179">
        <f t="shared" si="231"/>
        <v>0</v>
      </c>
      <c r="CU275" s="178">
        <f t="shared" si="231"/>
        <v>0</v>
      </c>
      <c r="CV275" s="179">
        <f t="shared" si="231"/>
        <v>0</v>
      </c>
      <c r="CW275" s="178">
        <f t="shared" si="231"/>
        <v>0</v>
      </c>
      <c r="CX275" s="179">
        <f t="shared" si="231"/>
        <v>0</v>
      </c>
      <c r="CY275" s="178">
        <f t="shared" si="231"/>
        <v>0</v>
      </c>
      <c r="CZ275" s="179">
        <f t="shared" si="231"/>
        <v>0</v>
      </c>
      <c r="DA275" s="178">
        <f t="shared" si="231"/>
        <v>0</v>
      </c>
      <c r="DB275" s="179">
        <f t="shared" si="231"/>
        <v>40711.318181818177</v>
      </c>
      <c r="DC275" s="178">
        <f t="shared" si="231"/>
        <v>41712.090225563908</v>
      </c>
      <c r="DD275" s="179">
        <f t="shared" si="223"/>
        <v>40711.318181818177</v>
      </c>
      <c r="DE275" s="178">
        <f t="shared" si="223"/>
        <v>41712.090225563908</v>
      </c>
      <c r="DF275" s="177">
        <f t="shared" si="224"/>
        <v>0</v>
      </c>
      <c r="DG275" s="178">
        <f t="shared" si="224"/>
        <v>0</v>
      </c>
      <c r="DH275" s="179">
        <f t="shared" si="225"/>
        <v>0</v>
      </c>
      <c r="DI275" s="178">
        <f t="shared" si="225"/>
        <v>0</v>
      </c>
      <c r="DJ275" s="179">
        <f t="shared" si="226"/>
        <v>0</v>
      </c>
      <c r="DK275" s="178">
        <f t="shared" si="226"/>
        <v>0</v>
      </c>
      <c r="DL275" s="179">
        <f t="shared" si="227"/>
        <v>0</v>
      </c>
      <c r="DM275" s="178">
        <f t="shared" si="227"/>
        <v>0</v>
      </c>
      <c r="DN275" s="179">
        <f t="shared" si="228"/>
        <v>0</v>
      </c>
      <c r="DO275" s="178">
        <f t="shared" si="228"/>
        <v>0</v>
      </c>
      <c r="DP275" s="179">
        <f t="shared" si="229"/>
        <v>79</v>
      </c>
      <c r="DQ275" s="178">
        <f t="shared" si="229"/>
        <v>76</v>
      </c>
      <c r="DR275" s="179">
        <f t="shared" si="230"/>
        <v>79</v>
      </c>
      <c r="DS275" s="178">
        <f t="shared" si="230"/>
        <v>76</v>
      </c>
      <c r="DT275" s="177">
        <f t="shared" si="216"/>
        <v>0</v>
      </c>
      <c r="DU275" s="178">
        <f t="shared" si="216"/>
        <v>0</v>
      </c>
      <c r="DV275" s="179">
        <f t="shared" si="216"/>
        <v>0</v>
      </c>
      <c r="DW275" s="178">
        <f t="shared" si="216"/>
        <v>0</v>
      </c>
      <c r="DX275" s="179">
        <f t="shared" si="216"/>
        <v>0</v>
      </c>
      <c r="DY275" s="178">
        <f t="shared" si="216"/>
        <v>0</v>
      </c>
      <c r="DZ275" s="179">
        <f t="shared" si="216"/>
        <v>0</v>
      </c>
      <c r="EA275" s="178">
        <f t="shared" si="216"/>
        <v>0</v>
      </c>
      <c r="EB275" s="179">
        <f t="shared" si="216"/>
        <v>0</v>
      </c>
      <c r="EC275" s="178">
        <f t="shared" si="216"/>
        <v>0</v>
      </c>
      <c r="ED275" s="179">
        <f t="shared" si="216"/>
        <v>3216194.1363636358</v>
      </c>
      <c r="EE275" s="178">
        <f t="shared" si="216"/>
        <v>3170118.8571428573</v>
      </c>
      <c r="EF275" s="179">
        <f t="shared" si="216"/>
        <v>3216194.1363636358</v>
      </c>
      <c r="EG275" s="178">
        <f t="shared" si="195"/>
        <v>3170118.8571428573</v>
      </c>
    </row>
    <row r="276" spans="1:137" ht="15">
      <c r="A276" s="220" t="s">
        <v>366</v>
      </c>
      <c r="B276" s="221" t="s">
        <v>389</v>
      </c>
      <c r="C276" s="291"/>
      <c r="D276" s="223">
        <v>176354</v>
      </c>
      <c r="E276" s="223">
        <v>10</v>
      </c>
      <c r="F276" s="217"/>
      <c r="G276" s="185"/>
      <c r="H276" s="217"/>
      <c r="I276" s="185"/>
      <c r="J276" s="217"/>
      <c r="K276" s="185"/>
      <c r="L276" s="217"/>
      <c r="M276" s="185"/>
      <c r="N276" s="217"/>
      <c r="O276" s="217"/>
      <c r="P276" s="185"/>
      <c r="Q276" s="217"/>
      <c r="R276" s="185"/>
      <c r="S276" s="217"/>
      <c r="T276" s="185"/>
      <c r="U276" s="217"/>
      <c r="V276" s="185"/>
      <c r="W276" s="217"/>
      <c r="X276" s="217"/>
      <c r="Y276" s="185"/>
      <c r="Z276" s="217"/>
      <c r="AA276" s="185"/>
      <c r="AB276" s="217"/>
      <c r="AC276" s="185"/>
      <c r="AD276" s="217"/>
      <c r="AE276" s="185"/>
      <c r="AF276" s="217"/>
      <c r="AG276" s="217"/>
      <c r="AH276" s="185"/>
      <c r="AI276" s="217"/>
      <c r="AJ276" s="185"/>
      <c r="AK276" s="217"/>
      <c r="AL276" s="185"/>
      <c r="AM276" s="217"/>
      <c r="AN276" s="185"/>
      <c r="AO276" s="217"/>
      <c r="AP276" s="217"/>
      <c r="AQ276" s="185"/>
      <c r="AR276" s="217"/>
      <c r="AS276" s="185"/>
      <c r="AT276" s="217"/>
      <c r="AU276" s="185"/>
      <c r="AV276" s="217"/>
      <c r="AW276" s="185"/>
      <c r="AX276" s="217"/>
      <c r="AY276" s="217"/>
      <c r="AZ276" s="185">
        <v>62</v>
      </c>
      <c r="BA276" s="217">
        <v>62</v>
      </c>
      <c r="BB276" s="185">
        <v>2</v>
      </c>
      <c r="BC276" s="191">
        <v>3</v>
      </c>
      <c r="BD276" s="185">
        <v>7</v>
      </c>
      <c r="BE276" s="217">
        <v>7</v>
      </c>
      <c r="BF276" s="185">
        <v>1</v>
      </c>
      <c r="BG276" s="197">
        <v>0</v>
      </c>
      <c r="BH276" s="188"/>
      <c r="BI276" s="217"/>
      <c r="BJ276" s="185"/>
      <c r="BK276" s="217"/>
      <c r="BL276" s="185"/>
      <c r="BM276" s="217"/>
      <c r="BN276" s="185"/>
      <c r="BO276" s="217"/>
      <c r="BP276" s="185"/>
      <c r="BQ276" s="217"/>
      <c r="BR276" s="185">
        <v>4076052</v>
      </c>
      <c r="BS276" s="218">
        <v>4008970</v>
      </c>
      <c r="BT276" s="177">
        <f t="shared" si="217"/>
        <v>0</v>
      </c>
      <c r="BU276" s="178">
        <f t="shared" si="217"/>
        <v>0</v>
      </c>
      <c r="BV276" s="179">
        <f t="shared" si="218"/>
        <v>0</v>
      </c>
      <c r="BW276" s="178">
        <f t="shared" si="218"/>
        <v>0</v>
      </c>
      <c r="BX276" s="179">
        <f t="shared" si="219"/>
        <v>0</v>
      </c>
      <c r="BY276" s="178">
        <f t="shared" si="219"/>
        <v>0</v>
      </c>
      <c r="BZ276" s="179">
        <f t="shared" si="220"/>
        <v>0</v>
      </c>
      <c r="CA276" s="178">
        <f t="shared" si="220"/>
        <v>0</v>
      </c>
      <c r="CB276" s="179">
        <f t="shared" si="221"/>
        <v>0</v>
      </c>
      <c r="CC276" s="178">
        <f t="shared" si="221"/>
        <v>0</v>
      </c>
      <c r="CD276" s="179">
        <f t="shared" si="222"/>
        <v>667</v>
      </c>
      <c r="CE276" s="178">
        <f t="shared" si="222"/>
        <v>665</v>
      </c>
      <c r="CF276" s="177">
        <f t="shared" si="232"/>
        <v>0</v>
      </c>
      <c r="CG276" s="178">
        <f t="shared" si="176"/>
        <v>0</v>
      </c>
      <c r="CH276" s="179">
        <f t="shared" si="232"/>
        <v>0</v>
      </c>
      <c r="CI276" s="178">
        <f t="shared" si="177"/>
        <v>0</v>
      </c>
      <c r="CJ276" s="179">
        <f t="shared" si="232"/>
        <v>0</v>
      </c>
      <c r="CK276" s="178">
        <f t="shared" si="232"/>
        <v>0</v>
      </c>
      <c r="CL276" s="179">
        <f t="shared" si="232"/>
        <v>0</v>
      </c>
      <c r="CM276" s="178">
        <f t="shared" si="232"/>
        <v>0</v>
      </c>
      <c r="CN276" s="179">
        <f t="shared" si="232"/>
        <v>0</v>
      </c>
      <c r="CO276" s="178">
        <f t="shared" si="232"/>
        <v>0</v>
      </c>
      <c r="CP276" s="179">
        <f t="shared" si="232"/>
        <v>6111.0224887556224</v>
      </c>
      <c r="CQ276" s="178">
        <f t="shared" si="232"/>
        <v>6028.5263157894733</v>
      </c>
      <c r="CR276" s="177">
        <f t="shared" si="231"/>
        <v>0</v>
      </c>
      <c r="CS276" s="178">
        <f t="shared" si="231"/>
        <v>0</v>
      </c>
      <c r="CT276" s="179">
        <f t="shared" si="231"/>
        <v>0</v>
      </c>
      <c r="CU276" s="178">
        <f t="shared" si="231"/>
        <v>0</v>
      </c>
      <c r="CV276" s="179">
        <f t="shared" si="231"/>
        <v>0</v>
      </c>
      <c r="CW276" s="178">
        <f t="shared" si="231"/>
        <v>0</v>
      </c>
      <c r="CX276" s="179">
        <f t="shared" si="231"/>
        <v>0</v>
      </c>
      <c r="CY276" s="178">
        <f t="shared" si="231"/>
        <v>0</v>
      </c>
      <c r="CZ276" s="179">
        <f t="shared" si="231"/>
        <v>0</v>
      </c>
      <c r="DA276" s="178">
        <f t="shared" si="231"/>
        <v>0</v>
      </c>
      <c r="DB276" s="179">
        <f t="shared" si="231"/>
        <v>54999.202398800604</v>
      </c>
      <c r="DC276" s="178">
        <f t="shared" si="231"/>
        <v>54256.73684210526</v>
      </c>
      <c r="DD276" s="179">
        <f t="shared" si="223"/>
        <v>54999.202398800604</v>
      </c>
      <c r="DE276" s="178">
        <f t="shared" si="223"/>
        <v>54256.73684210526</v>
      </c>
      <c r="DF276" s="177">
        <f t="shared" si="224"/>
        <v>0</v>
      </c>
      <c r="DG276" s="178">
        <f t="shared" si="224"/>
        <v>0</v>
      </c>
      <c r="DH276" s="179">
        <f t="shared" si="225"/>
        <v>0</v>
      </c>
      <c r="DI276" s="178">
        <f t="shared" si="225"/>
        <v>0</v>
      </c>
      <c r="DJ276" s="179">
        <f t="shared" si="226"/>
        <v>0</v>
      </c>
      <c r="DK276" s="178">
        <f t="shared" si="226"/>
        <v>0</v>
      </c>
      <c r="DL276" s="179">
        <f t="shared" si="227"/>
        <v>0</v>
      </c>
      <c r="DM276" s="178">
        <f t="shared" si="227"/>
        <v>0</v>
      </c>
      <c r="DN276" s="179">
        <f t="shared" si="228"/>
        <v>0</v>
      </c>
      <c r="DO276" s="178">
        <f t="shared" si="228"/>
        <v>0</v>
      </c>
      <c r="DP276" s="179">
        <f t="shared" si="229"/>
        <v>72</v>
      </c>
      <c r="DQ276" s="178">
        <f t="shared" si="229"/>
        <v>72</v>
      </c>
      <c r="DR276" s="179">
        <f t="shared" si="230"/>
        <v>72</v>
      </c>
      <c r="DS276" s="178">
        <f t="shared" si="230"/>
        <v>72</v>
      </c>
      <c r="DT276" s="177">
        <f t="shared" si="216"/>
        <v>0</v>
      </c>
      <c r="DU276" s="178">
        <f t="shared" si="216"/>
        <v>0</v>
      </c>
      <c r="DV276" s="179">
        <f t="shared" si="216"/>
        <v>0</v>
      </c>
      <c r="DW276" s="178">
        <f t="shared" si="216"/>
        <v>0</v>
      </c>
      <c r="DX276" s="179">
        <f t="shared" si="216"/>
        <v>0</v>
      </c>
      <c r="DY276" s="178">
        <f t="shared" si="216"/>
        <v>0</v>
      </c>
      <c r="DZ276" s="179">
        <f t="shared" si="216"/>
        <v>0</v>
      </c>
      <c r="EA276" s="178">
        <f t="shared" si="216"/>
        <v>0</v>
      </c>
      <c r="EB276" s="179">
        <f t="shared" si="216"/>
        <v>0</v>
      </c>
      <c r="EC276" s="178">
        <f t="shared" si="216"/>
        <v>0</v>
      </c>
      <c r="ED276" s="179">
        <f t="shared" si="216"/>
        <v>3959942.5727136433</v>
      </c>
      <c r="EE276" s="178">
        <f t="shared" si="216"/>
        <v>3906485.0526315789</v>
      </c>
      <c r="EF276" s="179">
        <f t="shared" si="216"/>
        <v>3959942.5727136433</v>
      </c>
      <c r="EG276" s="178">
        <f t="shared" si="195"/>
        <v>3906485.0526315789</v>
      </c>
    </row>
    <row r="277" spans="1:137" ht="15">
      <c r="A277" s="31" t="s">
        <v>390</v>
      </c>
      <c r="B277" s="45" t="s">
        <v>761</v>
      </c>
      <c r="C277" s="294"/>
      <c r="D277" s="44">
        <v>197887</v>
      </c>
      <c r="E277" s="44">
        <v>8</v>
      </c>
      <c r="F277" s="63"/>
      <c r="G277" s="185"/>
      <c r="H277" s="63"/>
      <c r="I277" s="185"/>
      <c r="J277" s="63"/>
      <c r="K277" s="185"/>
      <c r="L277" s="63"/>
      <c r="M277" s="185"/>
      <c r="N277" s="63"/>
      <c r="O277" s="63"/>
      <c r="P277" s="185"/>
      <c r="Q277" s="63"/>
      <c r="R277" s="185"/>
      <c r="S277" s="63"/>
      <c r="T277" s="185"/>
      <c r="U277" s="63"/>
      <c r="V277" s="185"/>
      <c r="W277" s="63"/>
      <c r="X277" s="63"/>
      <c r="Y277" s="185"/>
      <c r="Z277" s="63"/>
      <c r="AA277" s="185"/>
      <c r="AB277" s="63"/>
      <c r="AC277" s="185"/>
      <c r="AD277" s="63"/>
      <c r="AE277" s="185"/>
      <c r="AF277" s="63"/>
      <c r="AG277" s="63"/>
      <c r="AH277" s="185"/>
      <c r="AI277" s="63"/>
      <c r="AJ277" s="185"/>
      <c r="AK277" s="63"/>
      <c r="AL277" s="185"/>
      <c r="AM277" s="63"/>
      <c r="AN277" s="185"/>
      <c r="AO277" s="63"/>
      <c r="AP277" s="63"/>
      <c r="AQ277" s="185"/>
      <c r="AR277" s="63"/>
      <c r="AS277" s="185"/>
      <c r="AT277" s="63"/>
      <c r="AU277" s="185"/>
      <c r="AV277" s="63"/>
      <c r="AW277" s="185"/>
      <c r="AX277" s="63"/>
      <c r="AY277" s="63">
        <v>0</v>
      </c>
      <c r="AZ277" s="185">
        <v>85</v>
      </c>
      <c r="BA277" s="63">
        <v>85</v>
      </c>
      <c r="BB277" s="185">
        <v>6</v>
      </c>
      <c r="BC277" s="63">
        <v>6</v>
      </c>
      <c r="BD277" s="185">
        <v>0</v>
      </c>
      <c r="BE277" s="63">
        <v>0</v>
      </c>
      <c r="BF277" s="185">
        <v>81</v>
      </c>
      <c r="BG277" s="62">
        <v>82</v>
      </c>
      <c r="BH277" s="188"/>
      <c r="BI277" s="63"/>
      <c r="BJ277" s="185"/>
      <c r="BK277" s="63"/>
      <c r="BL277" s="185"/>
      <c r="BM277" s="63"/>
      <c r="BN277" s="185"/>
      <c r="BO277" s="63"/>
      <c r="BP277" s="185">
        <v>9028944</v>
      </c>
      <c r="BQ277" s="191"/>
      <c r="BR277" s="185"/>
      <c r="BS277" s="198">
        <v>9375696</v>
      </c>
      <c r="BT277" s="177">
        <f t="shared" si="217"/>
        <v>0</v>
      </c>
      <c r="BU277" s="178">
        <f t="shared" si="217"/>
        <v>0</v>
      </c>
      <c r="BV277" s="179">
        <f t="shared" si="218"/>
        <v>0</v>
      </c>
      <c r="BW277" s="178">
        <f t="shared" si="218"/>
        <v>0</v>
      </c>
      <c r="BX277" s="179">
        <f t="shared" si="219"/>
        <v>0</v>
      </c>
      <c r="BY277" s="178">
        <f t="shared" si="219"/>
        <v>0</v>
      </c>
      <c r="BZ277" s="179">
        <f t="shared" si="220"/>
        <v>0</v>
      </c>
      <c r="CA277" s="178">
        <f t="shared" si="220"/>
        <v>0</v>
      </c>
      <c r="CB277" s="179">
        <f t="shared" si="221"/>
        <v>0</v>
      </c>
      <c r="CC277" s="178">
        <f t="shared" si="221"/>
        <v>0</v>
      </c>
      <c r="CD277" s="179">
        <f t="shared" si="222"/>
        <v>1797</v>
      </c>
      <c r="CE277" s="178">
        <f t="shared" si="222"/>
        <v>1809</v>
      </c>
      <c r="CF277" s="177">
        <f t="shared" si="232"/>
        <v>0</v>
      </c>
      <c r="CG277" s="178">
        <f t="shared" si="176"/>
        <v>0</v>
      </c>
      <c r="CH277" s="179">
        <f t="shared" si="232"/>
        <v>0</v>
      </c>
      <c r="CI277" s="178">
        <f t="shared" si="177"/>
        <v>0</v>
      </c>
      <c r="CJ277" s="179">
        <f t="shared" si="232"/>
        <v>0</v>
      </c>
      <c r="CK277" s="178">
        <f t="shared" si="232"/>
        <v>0</v>
      </c>
      <c r="CL277" s="179">
        <f t="shared" si="232"/>
        <v>0</v>
      </c>
      <c r="CM277" s="178">
        <f t="shared" si="232"/>
        <v>0</v>
      </c>
      <c r="CN277" s="179">
        <f t="shared" si="232"/>
        <v>0</v>
      </c>
      <c r="CO277" s="178">
        <f t="shared" si="232"/>
        <v>0</v>
      </c>
      <c r="CP277" s="179">
        <f t="shared" si="232"/>
        <v>0</v>
      </c>
      <c r="CQ277" s="178">
        <f t="shared" si="232"/>
        <v>5182.8059701492539</v>
      </c>
      <c r="CR277" s="177">
        <f t="shared" si="231"/>
        <v>0</v>
      </c>
      <c r="CS277" s="178">
        <f t="shared" si="231"/>
        <v>0</v>
      </c>
      <c r="CT277" s="179">
        <f t="shared" si="231"/>
        <v>0</v>
      </c>
      <c r="CU277" s="178">
        <f t="shared" si="231"/>
        <v>0</v>
      </c>
      <c r="CV277" s="179">
        <f t="shared" si="231"/>
        <v>0</v>
      </c>
      <c r="CW277" s="178">
        <f t="shared" si="231"/>
        <v>0</v>
      </c>
      <c r="CX277" s="179">
        <f t="shared" si="231"/>
        <v>0</v>
      </c>
      <c r="CY277" s="178">
        <f t="shared" si="231"/>
        <v>0</v>
      </c>
      <c r="CZ277" s="179">
        <f t="shared" si="231"/>
        <v>0</v>
      </c>
      <c r="DA277" s="178">
        <f t="shared" si="231"/>
        <v>0</v>
      </c>
      <c r="DB277" s="179">
        <f t="shared" si="231"/>
        <v>0</v>
      </c>
      <c r="DC277" s="178">
        <f t="shared" si="231"/>
        <v>46645.253731343284</v>
      </c>
      <c r="DD277" s="179">
        <f t="shared" si="223"/>
        <v>0</v>
      </c>
      <c r="DE277" s="178">
        <f t="shared" si="223"/>
        <v>46645.253731343284</v>
      </c>
      <c r="DF277" s="177">
        <f t="shared" si="224"/>
        <v>0</v>
      </c>
      <c r="DG277" s="178">
        <f t="shared" si="224"/>
        <v>0</v>
      </c>
      <c r="DH277" s="179">
        <f t="shared" si="225"/>
        <v>0</v>
      </c>
      <c r="DI277" s="178">
        <f t="shared" si="225"/>
        <v>0</v>
      </c>
      <c r="DJ277" s="179">
        <f t="shared" si="226"/>
        <v>0</v>
      </c>
      <c r="DK277" s="178">
        <f t="shared" si="226"/>
        <v>0</v>
      </c>
      <c r="DL277" s="179">
        <f t="shared" si="227"/>
        <v>0</v>
      </c>
      <c r="DM277" s="178">
        <f t="shared" si="227"/>
        <v>0</v>
      </c>
      <c r="DN277" s="179">
        <f t="shared" si="228"/>
        <v>0</v>
      </c>
      <c r="DO277" s="178">
        <f t="shared" si="228"/>
        <v>0</v>
      </c>
      <c r="DP277" s="179">
        <f t="shared" si="229"/>
        <v>172</v>
      </c>
      <c r="DQ277" s="178">
        <f t="shared" si="229"/>
        <v>173</v>
      </c>
      <c r="DR277" s="179">
        <f t="shared" si="230"/>
        <v>172</v>
      </c>
      <c r="DS277" s="178">
        <f t="shared" si="230"/>
        <v>173</v>
      </c>
      <c r="DT277" s="177">
        <f t="shared" si="216"/>
        <v>0</v>
      </c>
      <c r="DU277" s="178">
        <f t="shared" si="216"/>
        <v>0</v>
      </c>
      <c r="DV277" s="179">
        <f t="shared" si="216"/>
        <v>0</v>
      </c>
      <c r="DW277" s="178">
        <f t="shared" si="216"/>
        <v>0</v>
      </c>
      <c r="DX277" s="179">
        <f t="shared" si="216"/>
        <v>0</v>
      </c>
      <c r="DY277" s="178">
        <f t="shared" si="216"/>
        <v>0</v>
      </c>
      <c r="DZ277" s="179">
        <f t="shared" si="216"/>
        <v>0</v>
      </c>
      <c r="EA277" s="178">
        <f t="shared" si="216"/>
        <v>0</v>
      </c>
      <c r="EB277" s="179">
        <f t="shared" si="216"/>
        <v>0</v>
      </c>
      <c r="EC277" s="178">
        <f t="shared" si="216"/>
        <v>0</v>
      </c>
      <c r="ED277" s="179">
        <f t="shared" si="216"/>
        <v>0</v>
      </c>
      <c r="EE277" s="178">
        <f t="shared" si="216"/>
        <v>8069628.8955223877</v>
      </c>
      <c r="EF277" s="179">
        <f t="shared" si="216"/>
        <v>0</v>
      </c>
      <c r="EG277" s="178">
        <f t="shared" si="195"/>
        <v>8069628.8955223877</v>
      </c>
    </row>
    <row r="278" spans="1:137" ht="15">
      <c r="A278" s="31" t="s">
        <v>390</v>
      </c>
      <c r="B278" s="45" t="s">
        <v>762</v>
      </c>
      <c r="C278" s="294"/>
      <c r="D278" s="44">
        <v>198154</v>
      </c>
      <c r="E278" s="44">
        <v>8</v>
      </c>
      <c r="F278" s="63"/>
      <c r="G278" s="185"/>
      <c r="H278" s="63"/>
      <c r="I278" s="185"/>
      <c r="J278" s="63"/>
      <c r="K278" s="185"/>
      <c r="L278" s="63"/>
      <c r="M278" s="185"/>
      <c r="N278" s="63"/>
      <c r="O278" s="63"/>
      <c r="P278" s="185"/>
      <c r="Q278" s="63"/>
      <c r="R278" s="185"/>
      <c r="S278" s="63"/>
      <c r="T278" s="185"/>
      <c r="U278" s="63"/>
      <c r="V278" s="185"/>
      <c r="W278" s="63"/>
      <c r="X278" s="63"/>
      <c r="Y278" s="185"/>
      <c r="Z278" s="63"/>
      <c r="AA278" s="185"/>
      <c r="AB278" s="63"/>
      <c r="AC278" s="185"/>
      <c r="AD278" s="63"/>
      <c r="AE278" s="185"/>
      <c r="AF278" s="63"/>
      <c r="AG278" s="63"/>
      <c r="AH278" s="185"/>
      <c r="AI278" s="63"/>
      <c r="AJ278" s="185"/>
      <c r="AK278" s="63"/>
      <c r="AL278" s="185"/>
      <c r="AM278" s="63"/>
      <c r="AN278" s="185"/>
      <c r="AO278" s="63"/>
      <c r="AP278" s="63"/>
      <c r="AQ278" s="185"/>
      <c r="AR278" s="63"/>
      <c r="AS278" s="185"/>
      <c r="AT278" s="63"/>
      <c r="AU278" s="185"/>
      <c r="AV278" s="63"/>
      <c r="AW278" s="185"/>
      <c r="AX278" s="63"/>
      <c r="AY278" s="63">
        <v>0</v>
      </c>
      <c r="AZ278" s="185">
        <v>187</v>
      </c>
      <c r="BA278" s="191">
        <v>177</v>
      </c>
      <c r="BB278" s="185">
        <v>1</v>
      </c>
      <c r="BC278" s="191">
        <v>2</v>
      </c>
      <c r="BD278" s="185">
        <v>0</v>
      </c>
      <c r="BE278" s="63">
        <v>0</v>
      </c>
      <c r="BF278" s="185">
        <v>109</v>
      </c>
      <c r="BG278" s="197">
        <v>118</v>
      </c>
      <c r="BH278" s="188"/>
      <c r="BI278" s="63"/>
      <c r="BJ278" s="185"/>
      <c r="BK278" s="63"/>
      <c r="BL278" s="185"/>
      <c r="BM278" s="63"/>
      <c r="BN278" s="185"/>
      <c r="BO278" s="63"/>
      <c r="BP278" s="185">
        <v>16073521</v>
      </c>
      <c r="BQ278" s="191"/>
      <c r="BR278" s="185"/>
      <c r="BS278" s="198">
        <v>16650424</v>
      </c>
      <c r="BT278" s="177">
        <f t="shared" si="217"/>
        <v>0</v>
      </c>
      <c r="BU278" s="178">
        <f t="shared" si="217"/>
        <v>0</v>
      </c>
      <c r="BV278" s="179">
        <f t="shared" si="218"/>
        <v>0</v>
      </c>
      <c r="BW278" s="178">
        <f t="shared" si="218"/>
        <v>0</v>
      </c>
      <c r="BX278" s="179">
        <f t="shared" si="219"/>
        <v>0</v>
      </c>
      <c r="BY278" s="178">
        <f t="shared" si="219"/>
        <v>0</v>
      </c>
      <c r="BZ278" s="179">
        <f t="shared" si="220"/>
        <v>0</v>
      </c>
      <c r="CA278" s="178">
        <f t="shared" si="220"/>
        <v>0</v>
      </c>
      <c r="CB278" s="179">
        <f t="shared" si="221"/>
        <v>0</v>
      </c>
      <c r="CC278" s="178">
        <f t="shared" si="221"/>
        <v>0</v>
      </c>
      <c r="CD278" s="179">
        <f t="shared" si="222"/>
        <v>3001</v>
      </c>
      <c r="CE278" s="178">
        <f t="shared" si="222"/>
        <v>3029</v>
      </c>
      <c r="CF278" s="177">
        <f t="shared" si="232"/>
        <v>0</v>
      </c>
      <c r="CG278" s="178">
        <f t="shared" si="176"/>
        <v>0</v>
      </c>
      <c r="CH278" s="179">
        <f t="shared" si="232"/>
        <v>0</v>
      </c>
      <c r="CI278" s="178">
        <f t="shared" si="177"/>
        <v>0</v>
      </c>
      <c r="CJ278" s="179">
        <f t="shared" si="232"/>
        <v>0</v>
      </c>
      <c r="CK278" s="178">
        <f t="shared" si="232"/>
        <v>0</v>
      </c>
      <c r="CL278" s="179">
        <f t="shared" si="232"/>
        <v>0</v>
      </c>
      <c r="CM278" s="178">
        <f t="shared" si="232"/>
        <v>0</v>
      </c>
      <c r="CN278" s="179">
        <f t="shared" si="232"/>
        <v>0</v>
      </c>
      <c r="CO278" s="178">
        <f t="shared" si="232"/>
        <v>0</v>
      </c>
      <c r="CP278" s="179">
        <f t="shared" si="232"/>
        <v>0</v>
      </c>
      <c r="CQ278" s="178">
        <f t="shared" si="232"/>
        <v>5497.0036315615716</v>
      </c>
      <c r="CR278" s="177">
        <f t="shared" si="231"/>
        <v>0</v>
      </c>
      <c r="CS278" s="178">
        <f t="shared" si="231"/>
        <v>0</v>
      </c>
      <c r="CT278" s="179">
        <f t="shared" si="231"/>
        <v>0</v>
      </c>
      <c r="CU278" s="178">
        <f t="shared" si="231"/>
        <v>0</v>
      </c>
      <c r="CV278" s="179">
        <f t="shared" si="231"/>
        <v>0</v>
      </c>
      <c r="CW278" s="178">
        <f t="shared" si="231"/>
        <v>0</v>
      </c>
      <c r="CX278" s="179">
        <f t="shared" si="231"/>
        <v>0</v>
      </c>
      <c r="CY278" s="178">
        <f t="shared" si="231"/>
        <v>0</v>
      </c>
      <c r="CZ278" s="179">
        <f t="shared" si="231"/>
        <v>0</v>
      </c>
      <c r="DA278" s="178">
        <f t="shared" si="231"/>
        <v>0</v>
      </c>
      <c r="DB278" s="179">
        <f t="shared" si="231"/>
        <v>0</v>
      </c>
      <c r="DC278" s="178">
        <f t="shared" si="231"/>
        <v>49473.032684054146</v>
      </c>
      <c r="DD278" s="179">
        <f t="shared" si="223"/>
        <v>0</v>
      </c>
      <c r="DE278" s="178">
        <f t="shared" si="223"/>
        <v>49473.032684054146</v>
      </c>
      <c r="DF278" s="177">
        <f t="shared" si="224"/>
        <v>0</v>
      </c>
      <c r="DG278" s="178">
        <f t="shared" si="224"/>
        <v>0</v>
      </c>
      <c r="DH278" s="179">
        <f t="shared" si="225"/>
        <v>0</v>
      </c>
      <c r="DI278" s="178">
        <f t="shared" si="225"/>
        <v>0</v>
      </c>
      <c r="DJ278" s="179">
        <f t="shared" si="226"/>
        <v>0</v>
      </c>
      <c r="DK278" s="178">
        <f t="shared" si="226"/>
        <v>0</v>
      </c>
      <c r="DL278" s="179">
        <f t="shared" si="227"/>
        <v>0</v>
      </c>
      <c r="DM278" s="178">
        <f t="shared" si="227"/>
        <v>0</v>
      </c>
      <c r="DN278" s="179">
        <f t="shared" si="228"/>
        <v>0</v>
      </c>
      <c r="DO278" s="178">
        <f t="shared" si="228"/>
        <v>0</v>
      </c>
      <c r="DP278" s="179">
        <f t="shared" si="229"/>
        <v>297</v>
      </c>
      <c r="DQ278" s="178">
        <f t="shared" si="229"/>
        <v>297</v>
      </c>
      <c r="DR278" s="179">
        <f t="shared" si="230"/>
        <v>297</v>
      </c>
      <c r="DS278" s="178">
        <f t="shared" si="230"/>
        <v>297</v>
      </c>
      <c r="DT278" s="177">
        <f t="shared" si="216"/>
        <v>0</v>
      </c>
      <c r="DU278" s="178">
        <f t="shared" si="216"/>
        <v>0</v>
      </c>
      <c r="DV278" s="179">
        <f t="shared" si="216"/>
        <v>0</v>
      </c>
      <c r="DW278" s="178">
        <f t="shared" si="216"/>
        <v>0</v>
      </c>
      <c r="DX278" s="179">
        <f t="shared" si="216"/>
        <v>0</v>
      </c>
      <c r="DY278" s="178">
        <f t="shared" si="216"/>
        <v>0</v>
      </c>
      <c r="DZ278" s="179">
        <f t="shared" si="216"/>
        <v>0</v>
      </c>
      <c r="EA278" s="178">
        <f t="shared" si="216"/>
        <v>0</v>
      </c>
      <c r="EB278" s="179">
        <f t="shared" si="216"/>
        <v>0</v>
      </c>
      <c r="EC278" s="178">
        <f t="shared" si="216"/>
        <v>0</v>
      </c>
      <c r="ED278" s="179">
        <f t="shared" si="216"/>
        <v>0</v>
      </c>
      <c r="EE278" s="178">
        <f t="shared" si="216"/>
        <v>14693490.707164081</v>
      </c>
      <c r="EF278" s="179">
        <f t="shared" si="216"/>
        <v>0</v>
      </c>
      <c r="EG278" s="178">
        <f t="shared" si="195"/>
        <v>14693490.707164081</v>
      </c>
    </row>
    <row r="279" spans="1:137" ht="15">
      <c r="A279" s="31" t="s">
        <v>390</v>
      </c>
      <c r="B279" s="45" t="s">
        <v>763</v>
      </c>
      <c r="C279" s="294"/>
      <c r="D279" s="44">
        <v>198260</v>
      </c>
      <c r="E279" s="44">
        <v>8</v>
      </c>
      <c r="F279" s="63"/>
      <c r="G279" s="185"/>
      <c r="H279" s="63"/>
      <c r="I279" s="185"/>
      <c r="J279" s="63"/>
      <c r="K279" s="185"/>
      <c r="L279" s="63"/>
      <c r="M279" s="185"/>
      <c r="N279" s="63"/>
      <c r="O279" s="63"/>
      <c r="P279" s="185"/>
      <c r="Q279" s="63"/>
      <c r="R279" s="185"/>
      <c r="S279" s="63"/>
      <c r="T279" s="185"/>
      <c r="U279" s="63"/>
      <c r="V279" s="185"/>
      <c r="W279" s="63"/>
      <c r="X279" s="63"/>
      <c r="Y279" s="185"/>
      <c r="Z279" s="63"/>
      <c r="AA279" s="185"/>
      <c r="AB279" s="63"/>
      <c r="AC279" s="185"/>
      <c r="AD279" s="63"/>
      <c r="AE279" s="185"/>
      <c r="AF279" s="63"/>
      <c r="AG279" s="63"/>
      <c r="AH279" s="185"/>
      <c r="AI279" s="63"/>
      <c r="AJ279" s="185"/>
      <c r="AK279" s="63"/>
      <c r="AL279" s="185"/>
      <c r="AM279" s="63"/>
      <c r="AN279" s="185"/>
      <c r="AO279" s="63"/>
      <c r="AP279" s="63"/>
      <c r="AQ279" s="185"/>
      <c r="AR279" s="63"/>
      <c r="AS279" s="185"/>
      <c r="AT279" s="63"/>
      <c r="AU279" s="185"/>
      <c r="AV279" s="63"/>
      <c r="AW279" s="185"/>
      <c r="AX279" s="63"/>
      <c r="AY279" s="63">
        <v>0</v>
      </c>
      <c r="AZ279" s="185">
        <v>0</v>
      </c>
      <c r="BA279" s="63">
        <v>0</v>
      </c>
      <c r="BB279" s="185">
        <v>374</v>
      </c>
      <c r="BC279" s="63">
        <v>369</v>
      </c>
      <c r="BD279" s="185">
        <v>0</v>
      </c>
      <c r="BE279" s="63">
        <v>0</v>
      </c>
      <c r="BF279" s="185">
        <v>27</v>
      </c>
      <c r="BG279" s="197">
        <v>21</v>
      </c>
      <c r="BH279" s="188"/>
      <c r="BI279" s="63"/>
      <c r="BJ279" s="185"/>
      <c r="BK279" s="63"/>
      <c r="BL279" s="185"/>
      <c r="BM279" s="63"/>
      <c r="BN279" s="185"/>
      <c r="BO279" s="63"/>
      <c r="BP279" s="185">
        <v>23606709</v>
      </c>
      <c r="BQ279" s="191"/>
      <c r="BR279" s="185"/>
      <c r="BS279" s="198">
        <v>23087391</v>
      </c>
      <c r="BT279" s="177">
        <f t="shared" si="217"/>
        <v>0</v>
      </c>
      <c r="BU279" s="178">
        <f t="shared" si="217"/>
        <v>0</v>
      </c>
      <c r="BV279" s="179">
        <f t="shared" si="218"/>
        <v>0</v>
      </c>
      <c r="BW279" s="178">
        <f t="shared" si="218"/>
        <v>0</v>
      </c>
      <c r="BX279" s="179">
        <f t="shared" si="219"/>
        <v>0</v>
      </c>
      <c r="BY279" s="178">
        <f t="shared" si="219"/>
        <v>0</v>
      </c>
      <c r="BZ279" s="179">
        <f t="shared" si="220"/>
        <v>0</v>
      </c>
      <c r="CA279" s="178">
        <f t="shared" si="220"/>
        <v>0</v>
      </c>
      <c r="CB279" s="179">
        <f t="shared" si="221"/>
        <v>0</v>
      </c>
      <c r="CC279" s="178">
        <f t="shared" si="221"/>
        <v>0</v>
      </c>
      <c r="CD279" s="179">
        <f t="shared" si="222"/>
        <v>4064</v>
      </c>
      <c r="CE279" s="178">
        <f t="shared" si="222"/>
        <v>3942</v>
      </c>
      <c r="CF279" s="177">
        <f t="shared" si="232"/>
        <v>0</v>
      </c>
      <c r="CG279" s="178">
        <f t="shared" si="176"/>
        <v>0</v>
      </c>
      <c r="CH279" s="179">
        <f t="shared" si="232"/>
        <v>0</v>
      </c>
      <c r="CI279" s="178">
        <f t="shared" si="177"/>
        <v>0</v>
      </c>
      <c r="CJ279" s="179">
        <f t="shared" si="232"/>
        <v>0</v>
      </c>
      <c r="CK279" s="178">
        <f t="shared" si="232"/>
        <v>0</v>
      </c>
      <c r="CL279" s="179">
        <f t="shared" si="232"/>
        <v>0</v>
      </c>
      <c r="CM279" s="178">
        <f t="shared" si="232"/>
        <v>0</v>
      </c>
      <c r="CN279" s="179">
        <f t="shared" si="232"/>
        <v>0</v>
      </c>
      <c r="CO279" s="178">
        <f t="shared" si="232"/>
        <v>0</v>
      </c>
      <c r="CP279" s="179">
        <f t="shared" si="232"/>
        <v>0</v>
      </c>
      <c r="CQ279" s="178">
        <f t="shared" si="232"/>
        <v>5856.770928462709</v>
      </c>
      <c r="CR279" s="177">
        <f t="shared" si="231"/>
        <v>0</v>
      </c>
      <c r="CS279" s="178">
        <f t="shared" si="231"/>
        <v>0</v>
      </c>
      <c r="CT279" s="179">
        <f t="shared" si="231"/>
        <v>0</v>
      </c>
      <c r="CU279" s="178">
        <f t="shared" si="231"/>
        <v>0</v>
      </c>
      <c r="CV279" s="179">
        <f t="shared" si="231"/>
        <v>0</v>
      </c>
      <c r="CW279" s="178">
        <f t="shared" si="231"/>
        <v>0</v>
      </c>
      <c r="CX279" s="179">
        <f t="shared" si="231"/>
        <v>0</v>
      </c>
      <c r="CY279" s="178">
        <f t="shared" si="231"/>
        <v>0</v>
      </c>
      <c r="CZ279" s="179">
        <f t="shared" si="231"/>
        <v>0</v>
      </c>
      <c r="DA279" s="178">
        <f t="shared" si="231"/>
        <v>0</v>
      </c>
      <c r="DB279" s="179">
        <f t="shared" si="231"/>
        <v>0</v>
      </c>
      <c r="DC279" s="178">
        <f t="shared" si="231"/>
        <v>52710.938356164377</v>
      </c>
      <c r="DD279" s="179">
        <f t="shared" si="223"/>
        <v>0</v>
      </c>
      <c r="DE279" s="178">
        <f t="shared" si="223"/>
        <v>52710.938356164377</v>
      </c>
      <c r="DF279" s="177">
        <f t="shared" si="224"/>
        <v>0</v>
      </c>
      <c r="DG279" s="178">
        <f t="shared" si="224"/>
        <v>0</v>
      </c>
      <c r="DH279" s="179">
        <f t="shared" si="225"/>
        <v>0</v>
      </c>
      <c r="DI279" s="178">
        <f t="shared" si="225"/>
        <v>0</v>
      </c>
      <c r="DJ279" s="179">
        <f t="shared" si="226"/>
        <v>0</v>
      </c>
      <c r="DK279" s="178">
        <f t="shared" si="226"/>
        <v>0</v>
      </c>
      <c r="DL279" s="179">
        <f t="shared" si="227"/>
        <v>0</v>
      </c>
      <c r="DM279" s="178">
        <f t="shared" si="227"/>
        <v>0</v>
      </c>
      <c r="DN279" s="179">
        <f t="shared" si="228"/>
        <v>0</v>
      </c>
      <c r="DO279" s="178">
        <f t="shared" si="228"/>
        <v>0</v>
      </c>
      <c r="DP279" s="179">
        <f t="shared" si="229"/>
        <v>401</v>
      </c>
      <c r="DQ279" s="178">
        <f t="shared" si="229"/>
        <v>390</v>
      </c>
      <c r="DR279" s="179">
        <f t="shared" si="230"/>
        <v>401</v>
      </c>
      <c r="DS279" s="178">
        <f t="shared" si="230"/>
        <v>390</v>
      </c>
      <c r="DT279" s="177">
        <f t="shared" si="216"/>
        <v>0</v>
      </c>
      <c r="DU279" s="178">
        <f t="shared" si="216"/>
        <v>0</v>
      </c>
      <c r="DV279" s="179">
        <f t="shared" si="216"/>
        <v>0</v>
      </c>
      <c r="DW279" s="178">
        <f t="shared" si="216"/>
        <v>0</v>
      </c>
      <c r="DX279" s="179">
        <f t="shared" si="216"/>
        <v>0</v>
      </c>
      <c r="DY279" s="178">
        <f t="shared" si="216"/>
        <v>0</v>
      </c>
      <c r="DZ279" s="179">
        <f t="shared" si="216"/>
        <v>0</v>
      </c>
      <c r="EA279" s="178">
        <f t="shared" si="216"/>
        <v>0</v>
      </c>
      <c r="EB279" s="179">
        <f t="shared" si="216"/>
        <v>0</v>
      </c>
      <c r="EC279" s="178">
        <f t="shared" si="216"/>
        <v>0</v>
      </c>
      <c r="ED279" s="179">
        <f t="shared" si="216"/>
        <v>0</v>
      </c>
      <c r="EE279" s="178">
        <f t="shared" si="216"/>
        <v>20557265.958904106</v>
      </c>
      <c r="EF279" s="179">
        <f t="shared" si="216"/>
        <v>0</v>
      </c>
      <c r="EG279" s="178">
        <f t="shared" si="195"/>
        <v>20557265.958904106</v>
      </c>
    </row>
    <row r="280" spans="1:137" ht="15">
      <c r="A280" s="31" t="s">
        <v>390</v>
      </c>
      <c r="B280" s="45" t="s">
        <v>764</v>
      </c>
      <c r="C280" s="294"/>
      <c r="D280" s="44">
        <v>198534</v>
      </c>
      <c r="E280" s="44">
        <v>8</v>
      </c>
      <c r="F280" s="63"/>
      <c r="G280" s="185"/>
      <c r="H280" s="63"/>
      <c r="I280" s="185"/>
      <c r="J280" s="63"/>
      <c r="K280" s="185"/>
      <c r="L280" s="63"/>
      <c r="M280" s="185"/>
      <c r="N280" s="63"/>
      <c r="O280" s="63"/>
      <c r="P280" s="185"/>
      <c r="Q280" s="63"/>
      <c r="R280" s="185"/>
      <c r="S280" s="63"/>
      <c r="T280" s="185"/>
      <c r="U280" s="63"/>
      <c r="V280" s="185"/>
      <c r="W280" s="63"/>
      <c r="X280" s="63"/>
      <c r="Y280" s="185"/>
      <c r="Z280" s="63"/>
      <c r="AA280" s="185"/>
      <c r="AB280" s="63"/>
      <c r="AC280" s="185"/>
      <c r="AD280" s="63"/>
      <c r="AE280" s="185"/>
      <c r="AF280" s="63"/>
      <c r="AG280" s="63"/>
      <c r="AH280" s="185"/>
      <c r="AI280" s="63"/>
      <c r="AJ280" s="185"/>
      <c r="AK280" s="63"/>
      <c r="AL280" s="185"/>
      <c r="AM280" s="63"/>
      <c r="AN280" s="185"/>
      <c r="AO280" s="63"/>
      <c r="AP280" s="63"/>
      <c r="AQ280" s="185"/>
      <c r="AR280" s="63"/>
      <c r="AS280" s="185"/>
      <c r="AT280" s="63"/>
      <c r="AU280" s="185"/>
      <c r="AV280" s="63"/>
      <c r="AW280" s="185"/>
      <c r="AX280" s="63"/>
      <c r="AY280" s="63">
        <v>1</v>
      </c>
      <c r="AZ280" s="185">
        <v>1</v>
      </c>
      <c r="BA280" s="191">
        <v>2</v>
      </c>
      <c r="BB280" s="185">
        <v>180</v>
      </c>
      <c r="BC280" s="63">
        <v>181</v>
      </c>
      <c r="BD280" s="185">
        <v>0</v>
      </c>
      <c r="BE280" s="191">
        <v>1</v>
      </c>
      <c r="BF280" s="185">
        <v>119</v>
      </c>
      <c r="BG280" s="62">
        <v>117</v>
      </c>
      <c r="BH280" s="188"/>
      <c r="BI280" s="63"/>
      <c r="BJ280" s="185"/>
      <c r="BK280" s="63"/>
      <c r="BL280" s="185"/>
      <c r="BM280" s="63"/>
      <c r="BN280" s="185"/>
      <c r="BO280" s="63"/>
      <c r="BP280" s="185">
        <v>17457811</v>
      </c>
      <c r="BQ280" s="191"/>
      <c r="BR280" s="185"/>
      <c r="BS280" s="198">
        <v>17997507</v>
      </c>
      <c r="BT280" s="177">
        <f t="shared" si="217"/>
        <v>0</v>
      </c>
      <c r="BU280" s="178">
        <f t="shared" si="217"/>
        <v>0</v>
      </c>
      <c r="BV280" s="179">
        <f t="shared" si="218"/>
        <v>0</v>
      </c>
      <c r="BW280" s="178">
        <f t="shared" si="218"/>
        <v>0</v>
      </c>
      <c r="BX280" s="179">
        <f t="shared" si="219"/>
        <v>0</v>
      </c>
      <c r="BY280" s="178">
        <f t="shared" si="219"/>
        <v>0</v>
      </c>
      <c r="BZ280" s="179">
        <f t="shared" si="220"/>
        <v>0</v>
      </c>
      <c r="CA280" s="178">
        <f t="shared" si="220"/>
        <v>0</v>
      </c>
      <c r="CB280" s="179">
        <f t="shared" si="221"/>
        <v>0</v>
      </c>
      <c r="CC280" s="178">
        <f t="shared" si="221"/>
        <v>0</v>
      </c>
      <c r="CD280" s="179">
        <f t="shared" si="222"/>
        <v>3237</v>
      </c>
      <c r="CE280" s="178">
        <f t="shared" si="222"/>
        <v>3243</v>
      </c>
      <c r="CF280" s="177">
        <f t="shared" si="232"/>
        <v>0</v>
      </c>
      <c r="CG280" s="178">
        <f t="shared" si="176"/>
        <v>0</v>
      </c>
      <c r="CH280" s="179">
        <f t="shared" si="232"/>
        <v>0</v>
      </c>
      <c r="CI280" s="178">
        <f t="shared" si="177"/>
        <v>0</v>
      </c>
      <c r="CJ280" s="179">
        <f t="shared" si="232"/>
        <v>0</v>
      </c>
      <c r="CK280" s="178">
        <f t="shared" si="232"/>
        <v>0</v>
      </c>
      <c r="CL280" s="179">
        <f t="shared" si="232"/>
        <v>0</v>
      </c>
      <c r="CM280" s="178">
        <f t="shared" si="232"/>
        <v>0</v>
      </c>
      <c r="CN280" s="179">
        <f t="shared" si="232"/>
        <v>0</v>
      </c>
      <c r="CO280" s="178">
        <f t="shared" si="232"/>
        <v>0</v>
      </c>
      <c r="CP280" s="179">
        <f t="shared" si="232"/>
        <v>0</v>
      </c>
      <c r="CQ280" s="178">
        <f t="shared" si="232"/>
        <v>5549.6475485661422</v>
      </c>
      <c r="CR280" s="177">
        <f t="shared" si="231"/>
        <v>0</v>
      </c>
      <c r="CS280" s="178">
        <f t="shared" si="231"/>
        <v>0</v>
      </c>
      <c r="CT280" s="179">
        <f t="shared" si="231"/>
        <v>0</v>
      </c>
      <c r="CU280" s="178">
        <f t="shared" si="231"/>
        <v>0</v>
      </c>
      <c r="CV280" s="179">
        <f t="shared" si="231"/>
        <v>0</v>
      </c>
      <c r="CW280" s="178">
        <f t="shared" si="231"/>
        <v>0</v>
      </c>
      <c r="CX280" s="179">
        <f t="shared" si="231"/>
        <v>0</v>
      </c>
      <c r="CY280" s="178">
        <f t="shared" si="231"/>
        <v>0</v>
      </c>
      <c r="CZ280" s="179">
        <f t="shared" si="231"/>
        <v>0</v>
      </c>
      <c r="DA280" s="178">
        <f t="shared" si="231"/>
        <v>0</v>
      </c>
      <c r="DB280" s="179">
        <f t="shared" si="231"/>
        <v>0</v>
      </c>
      <c r="DC280" s="178">
        <f t="shared" si="231"/>
        <v>49946.827937095281</v>
      </c>
      <c r="DD280" s="179">
        <f t="shared" si="223"/>
        <v>0</v>
      </c>
      <c r="DE280" s="178">
        <f t="shared" si="223"/>
        <v>49946.827937095281</v>
      </c>
      <c r="DF280" s="177">
        <f t="shared" si="224"/>
        <v>0</v>
      </c>
      <c r="DG280" s="178">
        <f t="shared" si="224"/>
        <v>0</v>
      </c>
      <c r="DH280" s="179">
        <f t="shared" si="225"/>
        <v>0</v>
      </c>
      <c r="DI280" s="178">
        <f t="shared" si="225"/>
        <v>0</v>
      </c>
      <c r="DJ280" s="179">
        <f t="shared" si="226"/>
        <v>0</v>
      </c>
      <c r="DK280" s="178">
        <f t="shared" si="226"/>
        <v>0</v>
      </c>
      <c r="DL280" s="179">
        <f t="shared" si="227"/>
        <v>0</v>
      </c>
      <c r="DM280" s="178">
        <f t="shared" si="227"/>
        <v>0</v>
      </c>
      <c r="DN280" s="179">
        <f t="shared" si="228"/>
        <v>0</v>
      </c>
      <c r="DO280" s="178">
        <f t="shared" si="228"/>
        <v>0</v>
      </c>
      <c r="DP280" s="179">
        <f t="shared" si="229"/>
        <v>300</v>
      </c>
      <c r="DQ280" s="178">
        <f t="shared" si="229"/>
        <v>301</v>
      </c>
      <c r="DR280" s="179">
        <f t="shared" si="230"/>
        <v>300</v>
      </c>
      <c r="DS280" s="178">
        <f t="shared" si="230"/>
        <v>301</v>
      </c>
      <c r="DT280" s="177">
        <f t="shared" si="216"/>
        <v>0</v>
      </c>
      <c r="DU280" s="178">
        <f t="shared" si="216"/>
        <v>0</v>
      </c>
      <c r="DV280" s="179">
        <f t="shared" si="216"/>
        <v>0</v>
      </c>
      <c r="DW280" s="178">
        <f t="shared" si="216"/>
        <v>0</v>
      </c>
      <c r="DX280" s="179">
        <f t="shared" si="216"/>
        <v>0</v>
      </c>
      <c r="DY280" s="178">
        <f t="shared" si="216"/>
        <v>0</v>
      </c>
      <c r="DZ280" s="179">
        <f t="shared" si="216"/>
        <v>0</v>
      </c>
      <c r="EA280" s="178">
        <f t="shared" si="216"/>
        <v>0</v>
      </c>
      <c r="EB280" s="179">
        <f t="shared" ref="EB280:EF311" si="233">+DN280*CZ280</f>
        <v>0</v>
      </c>
      <c r="EC280" s="178">
        <f t="shared" si="233"/>
        <v>0</v>
      </c>
      <c r="ED280" s="179">
        <f t="shared" si="233"/>
        <v>0</v>
      </c>
      <c r="EE280" s="178">
        <f t="shared" si="233"/>
        <v>15033995.209065679</v>
      </c>
      <c r="EF280" s="179">
        <f t="shared" si="233"/>
        <v>0</v>
      </c>
      <c r="EG280" s="178">
        <f t="shared" si="195"/>
        <v>15033995.209065679</v>
      </c>
    </row>
    <row r="281" spans="1:137" ht="15">
      <c r="A281" s="31" t="s">
        <v>390</v>
      </c>
      <c r="B281" s="45" t="s">
        <v>765</v>
      </c>
      <c r="C281" s="294"/>
      <c r="D281" s="44">
        <v>198552</v>
      </c>
      <c r="E281" s="44">
        <v>8</v>
      </c>
      <c r="F281" s="63"/>
      <c r="G281" s="185"/>
      <c r="H281" s="63"/>
      <c r="I281" s="185"/>
      <c r="J281" s="63"/>
      <c r="K281" s="185"/>
      <c r="L281" s="63"/>
      <c r="M281" s="185"/>
      <c r="N281" s="63"/>
      <c r="O281" s="63"/>
      <c r="P281" s="185"/>
      <c r="Q281" s="63"/>
      <c r="R281" s="185"/>
      <c r="S281" s="63"/>
      <c r="T281" s="185"/>
      <c r="U281" s="63"/>
      <c r="V281" s="185"/>
      <c r="W281" s="63"/>
      <c r="X281" s="63"/>
      <c r="Y281" s="185"/>
      <c r="Z281" s="63"/>
      <c r="AA281" s="185"/>
      <c r="AB281" s="63"/>
      <c r="AC281" s="185"/>
      <c r="AD281" s="63"/>
      <c r="AE281" s="185"/>
      <c r="AF281" s="63"/>
      <c r="AG281" s="63"/>
      <c r="AH281" s="185"/>
      <c r="AI281" s="63"/>
      <c r="AJ281" s="185"/>
      <c r="AK281" s="63"/>
      <c r="AL281" s="185"/>
      <c r="AM281" s="63"/>
      <c r="AN281" s="185"/>
      <c r="AO281" s="63"/>
      <c r="AP281" s="63"/>
      <c r="AQ281" s="185"/>
      <c r="AR281" s="63"/>
      <c r="AS281" s="185"/>
      <c r="AT281" s="63"/>
      <c r="AU281" s="185"/>
      <c r="AV281" s="63"/>
      <c r="AW281" s="185"/>
      <c r="AX281" s="63"/>
      <c r="AY281" s="63">
        <v>0</v>
      </c>
      <c r="AZ281" s="185">
        <v>253</v>
      </c>
      <c r="BA281" s="191">
        <v>80</v>
      </c>
      <c r="BB281" s="185">
        <v>0</v>
      </c>
      <c r="BC281" s="191">
        <v>18</v>
      </c>
      <c r="BD281" s="185">
        <v>0</v>
      </c>
      <c r="BE281" s="63">
        <v>0</v>
      </c>
      <c r="BF281" s="185">
        <v>0</v>
      </c>
      <c r="BG281" s="197">
        <v>144</v>
      </c>
      <c r="BH281" s="188"/>
      <c r="BI281" s="63"/>
      <c r="BJ281" s="185"/>
      <c r="BK281" s="63"/>
      <c r="BL281" s="185"/>
      <c r="BM281" s="63"/>
      <c r="BN281" s="185"/>
      <c r="BO281" s="63"/>
      <c r="BP281" s="185">
        <v>11143053</v>
      </c>
      <c r="BQ281" s="191"/>
      <c r="BR281" s="185"/>
      <c r="BS281" s="198">
        <v>13738664</v>
      </c>
      <c r="BT281" s="177">
        <f t="shared" si="217"/>
        <v>0</v>
      </c>
      <c r="BU281" s="178">
        <f t="shared" si="217"/>
        <v>0</v>
      </c>
      <c r="BV281" s="179">
        <f t="shared" si="218"/>
        <v>0</v>
      </c>
      <c r="BW281" s="178">
        <f t="shared" si="218"/>
        <v>0</v>
      </c>
      <c r="BX281" s="179">
        <f t="shared" si="219"/>
        <v>0</v>
      </c>
      <c r="BY281" s="178">
        <f t="shared" si="219"/>
        <v>0</v>
      </c>
      <c r="BZ281" s="179">
        <f t="shared" si="220"/>
        <v>0</v>
      </c>
      <c r="CA281" s="178">
        <f t="shared" si="220"/>
        <v>0</v>
      </c>
      <c r="CB281" s="179">
        <f t="shared" si="221"/>
        <v>0</v>
      </c>
      <c r="CC281" s="178">
        <f t="shared" si="221"/>
        <v>0</v>
      </c>
      <c r="CD281" s="179">
        <f t="shared" si="222"/>
        <v>2277</v>
      </c>
      <c r="CE281" s="178">
        <f t="shared" si="222"/>
        <v>2628</v>
      </c>
      <c r="CF281" s="177">
        <f t="shared" si="232"/>
        <v>0</v>
      </c>
      <c r="CG281" s="178">
        <f t="shared" si="176"/>
        <v>0</v>
      </c>
      <c r="CH281" s="179">
        <f t="shared" si="232"/>
        <v>0</v>
      </c>
      <c r="CI281" s="178">
        <f t="shared" si="177"/>
        <v>0</v>
      </c>
      <c r="CJ281" s="179">
        <f t="shared" si="232"/>
        <v>0</v>
      </c>
      <c r="CK281" s="178">
        <f t="shared" si="232"/>
        <v>0</v>
      </c>
      <c r="CL281" s="179">
        <f t="shared" si="232"/>
        <v>0</v>
      </c>
      <c r="CM281" s="178">
        <f t="shared" si="232"/>
        <v>0</v>
      </c>
      <c r="CN281" s="179">
        <f t="shared" si="232"/>
        <v>0</v>
      </c>
      <c r="CO281" s="178">
        <f t="shared" si="232"/>
        <v>0</v>
      </c>
      <c r="CP281" s="179">
        <f t="shared" si="232"/>
        <v>0</v>
      </c>
      <c r="CQ281" s="178">
        <f t="shared" si="232"/>
        <v>5227.8021308980215</v>
      </c>
      <c r="CR281" s="177">
        <f t="shared" si="231"/>
        <v>0</v>
      </c>
      <c r="CS281" s="178">
        <f t="shared" si="231"/>
        <v>0</v>
      </c>
      <c r="CT281" s="179">
        <f t="shared" si="231"/>
        <v>0</v>
      </c>
      <c r="CU281" s="178">
        <f t="shared" si="231"/>
        <v>0</v>
      </c>
      <c r="CV281" s="179">
        <f t="shared" si="231"/>
        <v>0</v>
      </c>
      <c r="CW281" s="178">
        <f t="shared" si="231"/>
        <v>0</v>
      </c>
      <c r="CX281" s="179">
        <f t="shared" si="231"/>
        <v>0</v>
      </c>
      <c r="CY281" s="178">
        <f t="shared" si="231"/>
        <v>0</v>
      </c>
      <c r="CZ281" s="179">
        <f t="shared" si="231"/>
        <v>0</v>
      </c>
      <c r="DA281" s="178">
        <f t="shared" si="231"/>
        <v>0</v>
      </c>
      <c r="DB281" s="179">
        <f t="shared" si="231"/>
        <v>0</v>
      </c>
      <c r="DC281" s="178">
        <f t="shared" si="231"/>
        <v>47050.219178082196</v>
      </c>
      <c r="DD281" s="179">
        <f t="shared" si="223"/>
        <v>0</v>
      </c>
      <c r="DE281" s="178">
        <f t="shared" si="223"/>
        <v>47050.219178082196</v>
      </c>
      <c r="DF281" s="177">
        <f t="shared" si="224"/>
        <v>0</v>
      </c>
      <c r="DG281" s="178">
        <f t="shared" si="224"/>
        <v>0</v>
      </c>
      <c r="DH281" s="179">
        <f t="shared" si="225"/>
        <v>0</v>
      </c>
      <c r="DI281" s="178">
        <f t="shared" si="225"/>
        <v>0</v>
      </c>
      <c r="DJ281" s="179">
        <f t="shared" si="226"/>
        <v>0</v>
      </c>
      <c r="DK281" s="178">
        <f t="shared" si="226"/>
        <v>0</v>
      </c>
      <c r="DL281" s="179">
        <f t="shared" si="227"/>
        <v>0</v>
      </c>
      <c r="DM281" s="178">
        <f t="shared" si="227"/>
        <v>0</v>
      </c>
      <c r="DN281" s="179">
        <f t="shared" si="228"/>
        <v>0</v>
      </c>
      <c r="DO281" s="178">
        <f t="shared" si="228"/>
        <v>0</v>
      </c>
      <c r="DP281" s="179">
        <f t="shared" si="229"/>
        <v>253</v>
      </c>
      <c r="DQ281" s="178">
        <f t="shared" si="229"/>
        <v>242</v>
      </c>
      <c r="DR281" s="179">
        <f t="shared" si="230"/>
        <v>253</v>
      </c>
      <c r="DS281" s="178">
        <f t="shared" si="230"/>
        <v>242</v>
      </c>
      <c r="DT281" s="177">
        <f t="shared" ref="DT281:EA312" si="234">+DF281*CR281</f>
        <v>0</v>
      </c>
      <c r="DU281" s="178">
        <f t="shared" si="234"/>
        <v>0</v>
      </c>
      <c r="DV281" s="179">
        <f t="shared" si="234"/>
        <v>0</v>
      </c>
      <c r="DW281" s="178">
        <f t="shared" si="234"/>
        <v>0</v>
      </c>
      <c r="DX281" s="179">
        <f t="shared" si="234"/>
        <v>0</v>
      </c>
      <c r="DY281" s="178">
        <f t="shared" si="234"/>
        <v>0</v>
      </c>
      <c r="DZ281" s="179">
        <f t="shared" si="234"/>
        <v>0</v>
      </c>
      <c r="EA281" s="178">
        <f t="shared" si="234"/>
        <v>0</v>
      </c>
      <c r="EB281" s="179">
        <f t="shared" si="233"/>
        <v>0</v>
      </c>
      <c r="EC281" s="178">
        <f t="shared" si="233"/>
        <v>0</v>
      </c>
      <c r="ED281" s="179">
        <f t="shared" si="233"/>
        <v>0</v>
      </c>
      <c r="EE281" s="178">
        <f t="shared" si="233"/>
        <v>11386153.041095892</v>
      </c>
      <c r="EF281" s="179">
        <f t="shared" si="233"/>
        <v>0</v>
      </c>
      <c r="EG281" s="178">
        <f t="shared" si="195"/>
        <v>11386153.041095892</v>
      </c>
    </row>
    <row r="282" spans="1:137" ht="15">
      <c r="A282" s="31" t="s">
        <v>390</v>
      </c>
      <c r="B282" s="45" t="s">
        <v>766</v>
      </c>
      <c r="C282" s="294"/>
      <c r="D282" s="44">
        <v>198622</v>
      </c>
      <c r="E282" s="44">
        <v>8</v>
      </c>
      <c r="F282" s="63"/>
      <c r="G282" s="185"/>
      <c r="H282" s="63"/>
      <c r="I282" s="185"/>
      <c r="J282" s="63"/>
      <c r="K282" s="185"/>
      <c r="L282" s="63"/>
      <c r="M282" s="185"/>
      <c r="N282" s="63"/>
      <c r="O282" s="63"/>
      <c r="P282" s="185"/>
      <c r="Q282" s="63"/>
      <c r="R282" s="185"/>
      <c r="S282" s="63"/>
      <c r="T282" s="185"/>
      <c r="U282" s="63"/>
      <c r="V282" s="185"/>
      <c r="W282" s="63"/>
      <c r="X282" s="63"/>
      <c r="Y282" s="185"/>
      <c r="Z282" s="63"/>
      <c r="AA282" s="185"/>
      <c r="AB282" s="63"/>
      <c r="AC282" s="185"/>
      <c r="AD282" s="63"/>
      <c r="AE282" s="185"/>
      <c r="AF282" s="63"/>
      <c r="AG282" s="63"/>
      <c r="AH282" s="185"/>
      <c r="AI282" s="63"/>
      <c r="AJ282" s="185"/>
      <c r="AK282" s="63"/>
      <c r="AL282" s="185"/>
      <c r="AM282" s="63"/>
      <c r="AN282" s="185"/>
      <c r="AO282" s="63"/>
      <c r="AP282" s="63"/>
      <c r="AQ282" s="185"/>
      <c r="AR282" s="63"/>
      <c r="AS282" s="185"/>
      <c r="AT282" s="63"/>
      <c r="AU282" s="185"/>
      <c r="AV282" s="63"/>
      <c r="AW282" s="185"/>
      <c r="AX282" s="63"/>
      <c r="AY282" s="63">
        <v>0</v>
      </c>
      <c r="AZ282" s="185">
        <v>287</v>
      </c>
      <c r="BA282" s="191">
        <v>203</v>
      </c>
      <c r="BB282" s="185">
        <v>0</v>
      </c>
      <c r="BC282" s="191">
        <v>4</v>
      </c>
      <c r="BD282" s="185">
        <v>0</v>
      </c>
      <c r="BE282" s="63">
        <v>0</v>
      </c>
      <c r="BF282" s="185">
        <v>15</v>
      </c>
      <c r="BG282" s="197">
        <v>83</v>
      </c>
      <c r="BH282" s="188"/>
      <c r="BI282" s="63"/>
      <c r="BJ282" s="185"/>
      <c r="BK282" s="63"/>
      <c r="BL282" s="185"/>
      <c r="BM282" s="63"/>
      <c r="BN282" s="185"/>
      <c r="BO282" s="63"/>
      <c r="BP282" s="185">
        <v>15557591</v>
      </c>
      <c r="BQ282" s="191"/>
      <c r="BR282" s="185"/>
      <c r="BS282" s="198">
        <v>16824419</v>
      </c>
      <c r="BT282" s="177">
        <f t="shared" si="217"/>
        <v>0</v>
      </c>
      <c r="BU282" s="178">
        <f t="shared" si="217"/>
        <v>0</v>
      </c>
      <c r="BV282" s="179">
        <f t="shared" si="218"/>
        <v>0</v>
      </c>
      <c r="BW282" s="178">
        <f t="shared" si="218"/>
        <v>0</v>
      </c>
      <c r="BX282" s="179">
        <f t="shared" si="219"/>
        <v>0</v>
      </c>
      <c r="BY282" s="178">
        <f t="shared" si="219"/>
        <v>0</v>
      </c>
      <c r="BZ282" s="179">
        <f t="shared" si="220"/>
        <v>0</v>
      </c>
      <c r="CA282" s="178">
        <f t="shared" si="220"/>
        <v>0</v>
      </c>
      <c r="CB282" s="179">
        <f t="shared" si="221"/>
        <v>0</v>
      </c>
      <c r="CC282" s="178">
        <f t="shared" si="221"/>
        <v>0</v>
      </c>
      <c r="CD282" s="179">
        <f t="shared" si="222"/>
        <v>2763</v>
      </c>
      <c r="CE282" s="178">
        <f t="shared" si="222"/>
        <v>2863</v>
      </c>
      <c r="CF282" s="177">
        <f t="shared" si="232"/>
        <v>0</v>
      </c>
      <c r="CG282" s="178">
        <f t="shared" si="176"/>
        <v>0</v>
      </c>
      <c r="CH282" s="179">
        <f t="shared" si="232"/>
        <v>0</v>
      </c>
      <c r="CI282" s="178">
        <f t="shared" si="177"/>
        <v>0</v>
      </c>
      <c r="CJ282" s="179">
        <f t="shared" si="232"/>
        <v>0</v>
      </c>
      <c r="CK282" s="178">
        <f t="shared" si="232"/>
        <v>0</v>
      </c>
      <c r="CL282" s="179">
        <f t="shared" si="232"/>
        <v>0</v>
      </c>
      <c r="CM282" s="178">
        <f t="shared" si="232"/>
        <v>0</v>
      </c>
      <c r="CN282" s="179">
        <f t="shared" si="232"/>
        <v>0</v>
      </c>
      <c r="CO282" s="178">
        <f t="shared" si="232"/>
        <v>0</v>
      </c>
      <c r="CP282" s="179">
        <f t="shared" si="232"/>
        <v>0</v>
      </c>
      <c r="CQ282" s="178">
        <f t="shared" si="232"/>
        <v>5876.4998253580161</v>
      </c>
      <c r="CR282" s="177">
        <f t="shared" si="231"/>
        <v>0</v>
      </c>
      <c r="CS282" s="178">
        <f t="shared" si="231"/>
        <v>0</v>
      </c>
      <c r="CT282" s="179">
        <f t="shared" si="231"/>
        <v>0</v>
      </c>
      <c r="CU282" s="178">
        <f t="shared" ref="CU282:DC310" si="235">+CI282*9</f>
        <v>0</v>
      </c>
      <c r="CV282" s="179">
        <f t="shared" si="235"/>
        <v>0</v>
      </c>
      <c r="CW282" s="178">
        <f t="shared" si="235"/>
        <v>0</v>
      </c>
      <c r="CX282" s="179">
        <f t="shared" si="235"/>
        <v>0</v>
      </c>
      <c r="CY282" s="178">
        <f t="shared" si="235"/>
        <v>0</v>
      </c>
      <c r="CZ282" s="179">
        <f t="shared" si="235"/>
        <v>0</v>
      </c>
      <c r="DA282" s="178">
        <f t="shared" si="235"/>
        <v>0</v>
      </c>
      <c r="DB282" s="179">
        <f t="shared" si="235"/>
        <v>0</v>
      </c>
      <c r="DC282" s="178">
        <f t="shared" si="235"/>
        <v>52888.498428222141</v>
      </c>
      <c r="DD282" s="179">
        <f t="shared" si="223"/>
        <v>0</v>
      </c>
      <c r="DE282" s="178">
        <f t="shared" si="223"/>
        <v>52888.498428222141</v>
      </c>
      <c r="DF282" s="177">
        <f t="shared" si="224"/>
        <v>0</v>
      </c>
      <c r="DG282" s="178">
        <f t="shared" si="224"/>
        <v>0</v>
      </c>
      <c r="DH282" s="179">
        <f t="shared" si="225"/>
        <v>0</v>
      </c>
      <c r="DI282" s="178">
        <f t="shared" si="225"/>
        <v>0</v>
      </c>
      <c r="DJ282" s="179">
        <f t="shared" si="226"/>
        <v>0</v>
      </c>
      <c r="DK282" s="178">
        <f t="shared" si="226"/>
        <v>0</v>
      </c>
      <c r="DL282" s="179">
        <f t="shared" si="227"/>
        <v>0</v>
      </c>
      <c r="DM282" s="178">
        <f t="shared" si="227"/>
        <v>0</v>
      </c>
      <c r="DN282" s="179">
        <f t="shared" si="228"/>
        <v>0</v>
      </c>
      <c r="DO282" s="178">
        <f t="shared" si="228"/>
        <v>0</v>
      </c>
      <c r="DP282" s="179">
        <f t="shared" si="229"/>
        <v>302</v>
      </c>
      <c r="DQ282" s="178">
        <f t="shared" si="229"/>
        <v>290</v>
      </c>
      <c r="DR282" s="179">
        <f t="shared" si="230"/>
        <v>302</v>
      </c>
      <c r="DS282" s="178">
        <f t="shared" si="230"/>
        <v>290</v>
      </c>
      <c r="DT282" s="177">
        <f t="shared" si="234"/>
        <v>0</v>
      </c>
      <c r="DU282" s="178">
        <f t="shared" si="234"/>
        <v>0</v>
      </c>
      <c r="DV282" s="179">
        <f t="shared" si="234"/>
        <v>0</v>
      </c>
      <c r="DW282" s="178">
        <f t="shared" si="234"/>
        <v>0</v>
      </c>
      <c r="DX282" s="179">
        <f t="shared" si="234"/>
        <v>0</v>
      </c>
      <c r="DY282" s="178">
        <f t="shared" si="234"/>
        <v>0</v>
      </c>
      <c r="DZ282" s="179">
        <f t="shared" si="234"/>
        <v>0</v>
      </c>
      <c r="EA282" s="178">
        <f t="shared" si="234"/>
        <v>0</v>
      </c>
      <c r="EB282" s="179">
        <f t="shared" si="233"/>
        <v>0</v>
      </c>
      <c r="EC282" s="178">
        <f t="shared" si="233"/>
        <v>0</v>
      </c>
      <c r="ED282" s="179">
        <f t="shared" si="233"/>
        <v>0</v>
      </c>
      <c r="EE282" s="178">
        <f t="shared" si="233"/>
        <v>15337664.54418442</v>
      </c>
      <c r="EF282" s="179">
        <f t="shared" si="233"/>
        <v>0</v>
      </c>
      <c r="EG282" s="178">
        <f t="shared" si="195"/>
        <v>15337664.54418442</v>
      </c>
    </row>
    <row r="283" spans="1:137" ht="15">
      <c r="A283" s="31" t="s">
        <v>390</v>
      </c>
      <c r="B283" s="45" t="s">
        <v>767</v>
      </c>
      <c r="C283" s="294"/>
      <c r="D283" s="44">
        <v>199333</v>
      </c>
      <c r="E283" s="44">
        <v>8</v>
      </c>
      <c r="F283" s="63"/>
      <c r="G283" s="185"/>
      <c r="H283" s="63"/>
      <c r="I283" s="185"/>
      <c r="J283" s="63"/>
      <c r="K283" s="185"/>
      <c r="L283" s="63"/>
      <c r="M283" s="185"/>
      <c r="N283" s="63"/>
      <c r="O283" s="63"/>
      <c r="P283" s="185"/>
      <c r="Q283" s="63"/>
      <c r="R283" s="185"/>
      <c r="S283" s="63"/>
      <c r="T283" s="185"/>
      <c r="U283" s="63"/>
      <c r="V283" s="185"/>
      <c r="W283" s="63"/>
      <c r="X283" s="63"/>
      <c r="Y283" s="185"/>
      <c r="Z283" s="63"/>
      <c r="AA283" s="185"/>
      <c r="AB283" s="63"/>
      <c r="AC283" s="185"/>
      <c r="AD283" s="63"/>
      <c r="AE283" s="185"/>
      <c r="AF283" s="63"/>
      <c r="AG283" s="63"/>
      <c r="AH283" s="185"/>
      <c r="AI283" s="63"/>
      <c r="AJ283" s="185"/>
      <c r="AK283" s="63"/>
      <c r="AL283" s="185"/>
      <c r="AM283" s="63"/>
      <c r="AN283" s="185"/>
      <c r="AO283" s="63"/>
      <c r="AP283" s="63"/>
      <c r="AQ283" s="185"/>
      <c r="AR283" s="63"/>
      <c r="AS283" s="185"/>
      <c r="AT283" s="63"/>
      <c r="AU283" s="185"/>
      <c r="AV283" s="63"/>
      <c r="AW283" s="185"/>
      <c r="AX283" s="63"/>
      <c r="AY283" s="63">
        <v>0</v>
      </c>
      <c r="AZ283" s="185">
        <v>74</v>
      </c>
      <c r="BA283" s="191">
        <v>70</v>
      </c>
      <c r="BB283" s="185">
        <v>13</v>
      </c>
      <c r="BC283" s="191">
        <v>12</v>
      </c>
      <c r="BD283" s="185">
        <v>18</v>
      </c>
      <c r="BE283" s="191">
        <v>5</v>
      </c>
      <c r="BF283" s="185">
        <v>95</v>
      </c>
      <c r="BG283" s="197">
        <v>107</v>
      </c>
      <c r="BH283" s="188"/>
      <c r="BI283" s="63"/>
      <c r="BJ283" s="185"/>
      <c r="BK283" s="63"/>
      <c r="BL283" s="185"/>
      <c r="BM283" s="63"/>
      <c r="BN283" s="185"/>
      <c r="BO283" s="63"/>
      <c r="BP283" s="185">
        <v>11668509</v>
      </c>
      <c r="BQ283" s="191"/>
      <c r="BR283" s="185"/>
      <c r="BS283" s="198">
        <v>11700748</v>
      </c>
      <c r="BT283" s="177">
        <f t="shared" si="217"/>
        <v>0</v>
      </c>
      <c r="BU283" s="178">
        <f t="shared" si="217"/>
        <v>0</v>
      </c>
      <c r="BV283" s="179">
        <f t="shared" si="218"/>
        <v>0</v>
      </c>
      <c r="BW283" s="178">
        <f t="shared" si="218"/>
        <v>0</v>
      </c>
      <c r="BX283" s="179">
        <f t="shared" si="219"/>
        <v>0</v>
      </c>
      <c r="BY283" s="178">
        <f t="shared" si="219"/>
        <v>0</v>
      </c>
      <c r="BZ283" s="179">
        <f t="shared" si="220"/>
        <v>0</v>
      </c>
      <c r="CA283" s="178">
        <f t="shared" si="220"/>
        <v>0</v>
      </c>
      <c r="CB283" s="179">
        <f t="shared" si="221"/>
        <v>0</v>
      </c>
      <c r="CC283" s="178">
        <f t="shared" si="221"/>
        <v>0</v>
      </c>
      <c r="CD283" s="179">
        <f t="shared" si="222"/>
        <v>2134</v>
      </c>
      <c r="CE283" s="178">
        <f t="shared" si="222"/>
        <v>2089</v>
      </c>
      <c r="CF283" s="177">
        <f t="shared" si="232"/>
        <v>0</v>
      </c>
      <c r="CG283" s="178">
        <f t="shared" si="176"/>
        <v>0</v>
      </c>
      <c r="CH283" s="179">
        <f t="shared" si="232"/>
        <v>0</v>
      </c>
      <c r="CI283" s="178">
        <f t="shared" si="177"/>
        <v>0</v>
      </c>
      <c r="CJ283" s="179">
        <f t="shared" si="232"/>
        <v>0</v>
      </c>
      <c r="CK283" s="178">
        <f t="shared" si="232"/>
        <v>0</v>
      </c>
      <c r="CL283" s="179">
        <f t="shared" si="232"/>
        <v>0</v>
      </c>
      <c r="CM283" s="178">
        <f t="shared" si="232"/>
        <v>0</v>
      </c>
      <c r="CN283" s="179">
        <f t="shared" si="232"/>
        <v>0</v>
      </c>
      <c r="CO283" s="178">
        <f t="shared" si="232"/>
        <v>0</v>
      </c>
      <c r="CP283" s="179">
        <f t="shared" si="232"/>
        <v>0</v>
      </c>
      <c r="CQ283" s="178">
        <f t="shared" si="232"/>
        <v>5601.1239827668742</v>
      </c>
      <c r="CR283" s="177">
        <f t="shared" ref="CR283:CW314" si="236">+CF283*9</f>
        <v>0</v>
      </c>
      <c r="CS283" s="178">
        <f t="shared" si="236"/>
        <v>0</v>
      </c>
      <c r="CT283" s="179">
        <f t="shared" si="236"/>
        <v>0</v>
      </c>
      <c r="CU283" s="178">
        <f t="shared" si="235"/>
        <v>0</v>
      </c>
      <c r="CV283" s="179">
        <f t="shared" si="235"/>
        <v>0</v>
      </c>
      <c r="CW283" s="178">
        <f t="shared" si="235"/>
        <v>0</v>
      </c>
      <c r="CX283" s="179">
        <f t="shared" si="235"/>
        <v>0</v>
      </c>
      <c r="CY283" s="178">
        <f t="shared" si="235"/>
        <v>0</v>
      </c>
      <c r="CZ283" s="179">
        <f t="shared" si="235"/>
        <v>0</v>
      </c>
      <c r="DA283" s="178">
        <f t="shared" si="235"/>
        <v>0</v>
      </c>
      <c r="DB283" s="179">
        <f t="shared" si="235"/>
        <v>0</v>
      </c>
      <c r="DC283" s="178">
        <f t="shared" si="235"/>
        <v>50410.115844901869</v>
      </c>
      <c r="DD283" s="179">
        <f t="shared" si="223"/>
        <v>0</v>
      </c>
      <c r="DE283" s="178">
        <f t="shared" si="223"/>
        <v>50410.115844901869</v>
      </c>
      <c r="DF283" s="177">
        <f t="shared" si="224"/>
        <v>0</v>
      </c>
      <c r="DG283" s="178">
        <f t="shared" si="224"/>
        <v>0</v>
      </c>
      <c r="DH283" s="179">
        <f t="shared" si="225"/>
        <v>0</v>
      </c>
      <c r="DI283" s="178">
        <f t="shared" si="225"/>
        <v>0</v>
      </c>
      <c r="DJ283" s="179">
        <f t="shared" si="226"/>
        <v>0</v>
      </c>
      <c r="DK283" s="178">
        <f t="shared" si="226"/>
        <v>0</v>
      </c>
      <c r="DL283" s="179">
        <f t="shared" si="227"/>
        <v>0</v>
      </c>
      <c r="DM283" s="178">
        <f t="shared" si="227"/>
        <v>0</v>
      </c>
      <c r="DN283" s="179">
        <f t="shared" si="228"/>
        <v>0</v>
      </c>
      <c r="DO283" s="178">
        <f t="shared" si="228"/>
        <v>0</v>
      </c>
      <c r="DP283" s="179">
        <f t="shared" si="229"/>
        <v>200</v>
      </c>
      <c r="DQ283" s="178">
        <f t="shared" si="229"/>
        <v>194</v>
      </c>
      <c r="DR283" s="179">
        <f t="shared" si="230"/>
        <v>200</v>
      </c>
      <c r="DS283" s="178">
        <f t="shared" si="230"/>
        <v>194</v>
      </c>
      <c r="DT283" s="177">
        <f t="shared" si="234"/>
        <v>0</v>
      </c>
      <c r="DU283" s="178">
        <f t="shared" si="234"/>
        <v>0</v>
      </c>
      <c r="DV283" s="179">
        <f t="shared" si="234"/>
        <v>0</v>
      </c>
      <c r="DW283" s="178">
        <f t="shared" si="234"/>
        <v>0</v>
      </c>
      <c r="DX283" s="179">
        <f t="shared" si="234"/>
        <v>0</v>
      </c>
      <c r="DY283" s="178">
        <f t="shared" si="234"/>
        <v>0</v>
      </c>
      <c r="DZ283" s="179">
        <f t="shared" si="234"/>
        <v>0</v>
      </c>
      <c r="EA283" s="178">
        <f t="shared" si="234"/>
        <v>0</v>
      </c>
      <c r="EB283" s="179">
        <f t="shared" si="233"/>
        <v>0</v>
      </c>
      <c r="EC283" s="178">
        <f t="shared" si="233"/>
        <v>0</v>
      </c>
      <c r="ED283" s="179">
        <f t="shared" si="233"/>
        <v>0</v>
      </c>
      <c r="EE283" s="178">
        <f t="shared" si="233"/>
        <v>9779562.4739109632</v>
      </c>
      <c r="EF283" s="179">
        <f t="shared" si="233"/>
        <v>0</v>
      </c>
      <c r="EG283" s="178">
        <f t="shared" si="195"/>
        <v>9779562.4739109632</v>
      </c>
    </row>
    <row r="284" spans="1:137" ht="15">
      <c r="A284" s="31" t="s">
        <v>390</v>
      </c>
      <c r="B284" s="45" t="s">
        <v>768</v>
      </c>
      <c r="C284" s="294" t="s">
        <v>889</v>
      </c>
      <c r="D284" s="44">
        <v>199494</v>
      </c>
      <c r="E284" s="30">
        <v>8</v>
      </c>
      <c r="F284" s="63"/>
      <c r="G284" s="185"/>
      <c r="H284" s="63"/>
      <c r="I284" s="185"/>
      <c r="J284" s="63"/>
      <c r="K284" s="185"/>
      <c r="L284" s="63"/>
      <c r="M284" s="185"/>
      <c r="N284" s="63"/>
      <c r="O284" s="63"/>
      <c r="P284" s="185"/>
      <c r="Q284" s="63"/>
      <c r="R284" s="185"/>
      <c r="S284" s="63"/>
      <c r="T284" s="185"/>
      <c r="U284" s="63"/>
      <c r="V284" s="185"/>
      <c r="W284" s="63"/>
      <c r="X284" s="63"/>
      <c r="Y284" s="185"/>
      <c r="Z284" s="63"/>
      <c r="AA284" s="185"/>
      <c r="AB284" s="63"/>
      <c r="AC284" s="185"/>
      <c r="AD284" s="63"/>
      <c r="AE284" s="185"/>
      <c r="AF284" s="63"/>
      <c r="AG284" s="63"/>
      <c r="AH284" s="185"/>
      <c r="AI284" s="63"/>
      <c r="AJ284" s="185"/>
      <c r="AK284" s="63"/>
      <c r="AL284" s="185"/>
      <c r="AM284" s="63"/>
      <c r="AN284" s="185"/>
      <c r="AO284" s="63"/>
      <c r="AP284" s="63"/>
      <c r="AQ284" s="185"/>
      <c r="AR284" s="63"/>
      <c r="AS284" s="185"/>
      <c r="AT284" s="63"/>
      <c r="AU284" s="185"/>
      <c r="AV284" s="63"/>
      <c r="AW284" s="185"/>
      <c r="AX284" s="63"/>
      <c r="AY284" s="63">
        <v>0</v>
      </c>
      <c r="AZ284" s="185">
        <v>118</v>
      </c>
      <c r="BA284" s="63">
        <v>117</v>
      </c>
      <c r="BB284" s="185">
        <v>1</v>
      </c>
      <c r="BC284" s="191">
        <v>6</v>
      </c>
      <c r="BD284" s="185">
        <v>1</v>
      </c>
      <c r="BE284" s="191">
        <v>2</v>
      </c>
      <c r="BF284" s="185">
        <v>42</v>
      </c>
      <c r="BG284" s="197">
        <v>33</v>
      </c>
      <c r="BH284" s="188"/>
      <c r="BI284" s="63"/>
      <c r="BJ284" s="185"/>
      <c r="BK284" s="63"/>
      <c r="BL284" s="185"/>
      <c r="BM284" s="63"/>
      <c r="BN284" s="185"/>
      <c r="BO284" s="63"/>
      <c r="BP284" s="185">
        <v>8691624</v>
      </c>
      <c r="BQ284" s="191"/>
      <c r="BR284" s="185"/>
      <c r="BS284" s="198">
        <v>8428090</v>
      </c>
      <c r="BT284" s="177">
        <f t="shared" si="217"/>
        <v>0</v>
      </c>
      <c r="BU284" s="178">
        <f t="shared" si="217"/>
        <v>0</v>
      </c>
      <c r="BV284" s="179">
        <f t="shared" si="218"/>
        <v>0</v>
      </c>
      <c r="BW284" s="178">
        <f t="shared" si="218"/>
        <v>0</v>
      </c>
      <c r="BX284" s="179">
        <f t="shared" si="219"/>
        <v>0</v>
      </c>
      <c r="BY284" s="178">
        <f t="shared" si="219"/>
        <v>0</v>
      </c>
      <c r="BZ284" s="179">
        <f t="shared" si="220"/>
        <v>0</v>
      </c>
      <c r="CA284" s="178">
        <f t="shared" si="220"/>
        <v>0</v>
      </c>
      <c r="CB284" s="179">
        <f t="shared" si="221"/>
        <v>0</v>
      </c>
      <c r="CC284" s="178">
        <f t="shared" si="221"/>
        <v>0</v>
      </c>
      <c r="CD284" s="179">
        <f t="shared" si="222"/>
        <v>1587</v>
      </c>
      <c r="CE284" s="178">
        <f t="shared" si="222"/>
        <v>1531</v>
      </c>
      <c r="CF284" s="177">
        <f t="shared" si="232"/>
        <v>0</v>
      </c>
      <c r="CG284" s="178">
        <f t="shared" si="176"/>
        <v>0</v>
      </c>
      <c r="CH284" s="179">
        <f t="shared" si="232"/>
        <v>0</v>
      </c>
      <c r="CI284" s="178">
        <f t="shared" si="177"/>
        <v>0</v>
      </c>
      <c r="CJ284" s="179">
        <f t="shared" si="232"/>
        <v>0</v>
      </c>
      <c r="CK284" s="178">
        <f t="shared" si="232"/>
        <v>0</v>
      </c>
      <c r="CL284" s="179">
        <f t="shared" si="232"/>
        <v>0</v>
      </c>
      <c r="CM284" s="178">
        <f t="shared" si="232"/>
        <v>0</v>
      </c>
      <c r="CN284" s="179">
        <f t="shared" si="232"/>
        <v>0</v>
      </c>
      <c r="CO284" s="178">
        <f t="shared" si="232"/>
        <v>0</v>
      </c>
      <c r="CP284" s="179">
        <f t="shared" si="232"/>
        <v>0</v>
      </c>
      <c r="CQ284" s="178">
        <f t="shared" si="232"/>
        <v>5504.9575440888311</v>
      </c>
      <c r="CR284" s="177">
        <f t="shared" si="236"/>
        <v>0</v>
      </c>
      <c r="CS284" s="178">
        <f t="shared" si="236"/>
        <v>0</v>
      </c>
      <c r="CT284" s="179">
        <f t="shared" si="236"/>
        <v>0</v>
      </c>
      <c r="CU284" s="178">
        <f t="shared" si="235"/>
        <v>0</v>
      </c>
      <c r="CV284" s="179">
        <f t="shared" si="235"/>
        <v>0</v>
      </c>
      <c r="CW284" s="178">
        <f t="shared" si="235"/>
        <v>0</v>
      </c>
      <c r="CX284" s="179">
        <f t="shared" si="235"/>
        <v>0</v>
      </c>
      <c r="CY284" s="178">
        <f t="shared" si="235"/>
        <v>0</v>
      </c>
      <c r="CZ284" s="179">
        <f t="shared" si="235"/>
        <v>0</v>
      </c>
      <c r="DA284" s="178">
        <f t="shared" si="235"/>
        <v>0</v>
      </c>
      <c r="DB284" s="179">
        <f t="shared" si="235"/>
        <v>0</v>
      </c>
      <c r="DC284" s="178">
        <f t="shared" si="235"/>
        <v>49544.617896799478</v>
      </c>
      <c r="DD284" s="179">
        <f t="shared" si="223"/>
        <v>0</v>
      </c>
      <c r="DE284" s="178">
        <f t="shared" si="223"/>
        <v>49544.617896799478</v>
      </c>
      <c r="DF284" s="177">
        <f t="shared" si="224"/>
        <v>0</v>
      </c>
      <c r="DG284" s="178">
        <f t="shared" si="224"/>
        <v>0</v>
      </c>
      <c r="DH284" s="179">
        <f t="shared" si="225"/>
        <v>0</v>
      </c>
      <c r="DI284" s="178">
        <f t="shared" si="225"/>
        <v>0</v>
      </c>
      <c r="DJ284" s="179">
        <f t="shared" si="226"/>
        <v>0</v>
      </c>
      <c r="DK284" s="178">
        <f t="shared" si="226"/>
        <v>0</v>
      </c>
      <c r="DL284" s="179">
        <f t="shared" si="227"/>
        <v>0</v>
      </c>
      <c r="DM284" s="178">
        <f t="shared" si="227"/>
        <v>0</v>
      </c>
      <c r="DN284" s="179">
        <f t="shared" si="228"/>
        <v>0</v>
      </c>
      <c r="DO284" s="178">
        <f t="shared" si="228"/>
        <v>0</v>
      </c>
      <c r="DP284" s="179">
        <f t="shared" si="229"/>
        <v>162</v>
      </c>
      <c r="DQ284" s="178">
        <f t="shared" si="229"/>
        <v>158</v>
      </c>
      <c r="DR284" s="179">
        <f t="shared" si="230"/>
        <v>162</v>
      </c>
      <c r="DS284" s="178">
        <f t="shared" si="230"/>
        <v>158</v>
      </c>
      <c r="DT284" s="177">
        <f t="shared" si="234"/>
        <v>0</v>
      </c>
      <c r="DU284" s="178">
        <f t="shared" si="234"/>
        <v>0</v>
      </c>
      <c r="DV284" s="179">
        <f t="shared" si="234"/>
        <v>0</v>
      </c>
      <c r="DW284" s="178">
        <f t="shared" si="234"/>
        <v>0</v>
      </c>
      <c r="DX284" s="179">
        <f t="shared" si="234"/>
        <v>0</v>
      </c>
      <c r="DY284" s="178">
        <f t="shared" si="234"/>
        <v>0</v>
      </c>
      <c r="DZ284" s="179">
        <f t="shared" si="234"/>
        <v>0</v>
      </c>
      <c r="EA284" s="178">
        <f t="shared" si="234"/>
        <v>0</v>
      </c>
      <c r="EB284" s="179">
        <f t="shared" si="233"/>
        <v>0</v>
      </c>
      <c r="EC284" s="178">
        <f t="shared" si="233"/>
        <v>0</v>
      </c>
      <c r="ED284" s="179">
        <f t="shared" si="233"/>
        <v>0</v>
      </c>
      <c r="EE284" s="178">
        <f t="shared" si="233"/>
        <v>7828049.6276943171</v>
      </c>
      <c r="EF284" s="179">
        <f t="shared" si="233"/>
        <v>0</v>
      </c>
      <c r="EG284" s="178">
        <f t="shared" si="195"/>
        <v>7828049.6276943171</v>
      </c>
    </row>
    <row r="285" spans="1:137" ht="15">
      <c r="A285" s="31" t="s">
        <v>390</v>
      </c>
      <c r="B285" s="45" t="s">
        <v>769</v>
      </c>
      <c r="C285" s="294"/>
      <c r="D285" s="44">
        <v>199856</v>
      </c>
      <c r="E285" s="44">
        <v>8</v>
      </c>
      <c r="F285" s="63"/>
      <c r="G285" s="185"/>
      <c r="H285" s="63"/>
      <c r="I285" s="185"/>
      <c r="J285" s="63"/>
      <c r="K285" s="185"/>
      <c r="L285" s="63"/>
      <c r="M285" s="185"/>
      <c r="N285" s="63"/>
      <c r="O285" s="63"/>
      <c r="P285" s="185"/>
      <c r="Q285" s="63"/>
      <c r="R285" s="185"/>
      <c r="S285" s="63"/>
      <c r="T285" s="185"/>
      <c r="U285" s="63"/>
      <c r="V285" s="185"/>
      <c r="W285" s="63"/>
      <c r="X285" s="63"/>
      <c r="Y285" s="185"/>
      <c r="Z285" s="63"/>
      <c r="AA285" s="185"/>
      <c r="AB285" s="63"/>
      <c r="AC285" s="185"/>
      <c r="AD285" s="63"/>
      <c r="AE285" s="185"/>
      <c r="AF285" s="63"/>
      <c r="AG285" s="63"/>
      <c r="AH285" s="185"/>
      <c r="AI285" s="63"/>
      <c r="AJ285" s="185"/>
      <c r="AK285" s="63"/>
      <c r="AL285" s="185"/>
      <c r="AM285" s="63"/>
      <c r="AN285" s="185"/>
      <c r="AO285" s="63"/>
      <c r="AP285" s="63"/>
      <c r="AQ285" s="185"/>
      <c r="AR285" s="63"/>
      <c r="AS285" s="185"/>
      <c r="AT285" s="63"/>
      <c r="AU285" s="185"/>
      <c r="AV285" s="63"/>
      <c r="AW285" s="185"/>
      <c r="AX285" s="63"/>
      <c r="AY285" s="63">
        <v>18</v>
      </c>
      <c r="AZ285" s="185">
        <v>376</v>
      </c>
      <c r="BA285" s="191">
        <v>402</v>
      </c>
      <c r="BB285" s="185">
        <v>9</v>
      </c>
      <c r="BC285" s="191">
        <v>7</v>
      </c>
      <c r="BD285" s="185">
        <v>0</v>
      </c>
      <c r="BE285" s="63">
        <v>0</v>
      </c>
      <c r="BF285" s="185">
        <v>163</v>
      </c>
      <c r="BG285" s="197">
        <v>152</v>
      </c>
      <c r="BH285" s="188"/>
      <c r="BI285" s="63"/>
      <c r="BJ285" s="185"/>
      <c r="BK285" s="63"/>
      <c r="BL285" s="185"/>
      <c r="BM285" s="63"/>
      <c r="BN285" s="185"/>
      <c r="BO285" s="63"/>
      <c r="BP285" s="185">
        <v>28781934</v>
      </c>
      <c r="BQ285" s="191"/>
      <c r="BR285" s="185"/>
      <c r="BS285" s="198">
        <v>30149409</v>
      </c>
      <c r="BT285" s="177">
        <f t="shared" si="217"/>
        <v>0</v>
      </c>
      <c r="BU285" s="178">
        <f t="shared" si="217"/>
        <v>0</v>
      </c>
      <c r="BV285" s="179">
        <f t="shared" si="218"/>
        <v>0</v>
      </c>
      <c r="BW285" s="178">
        <f t="shared" si="218"/>
        <v>0</v>
      </c>
      <c r="BX285" s="179">
        <f t="shared" si="219"/>
        <v>0</v>
      </c>
      <c r="BY285" s="178">
        <f t="shared" si="219"/>
        <v>0</v>
      </c>
      <c r="BZ285" s="179">
        <f t="shared" si="220"/>
        <v>0</v>
      </c>
      <c r="CA285" s="178">
        <f t="shared" si="220"/>
        <v>0</v>
      </c>
      <c r="CB285" s="179">
        <f t="shared" si="221"/>
        <v>0</v>
      </c>
      <c r="CC285" s="178">
        <f t="shared" si="221"/>
        <v>0</v>
      </c>
      <c r="CD285" s="179">
        <f t="shared" si="222"/>
        <v>5430</v>
      </c>
      <c r="CE285" s="178">
        <f t="shared" si="222"/>
        <v>5512</v>
      </c>
      <c r="CF285" s="177">
        <f t="shared" si="232"/>
        <v>0</v>
      </c>
      <c r="CG285" s="178">
        <f t="shared" si="176"/>
        <v>0</v>
      </c>
      <c r="CH285" s="179">
        <f t="shared" si="232"/>
        <v>0</v>
      </c>
      <c r="CI285" s="178">
        <f t="shared" si="177"/>
        <v>0</v>
      </c>
      <c r="CJ285" s="179">
        <f t="shared" si="232"/>
        <v>0</v>
      </c>
      <c r="CK285" s="178">
        <f t="shared" si="232"/>
        <v>0</v>
      </c>
      <c r="CL285" s="179">
        <f t="shared" si="232"/>
        <v>0</v>
      </c>
      <c r="CM285" s="178">
        <f t="shared" si="232"/>
        <v>0</v>
      </c>
      <c r="CN285" s="179">
        <f t="shared" si="232"/>
        <v>0</v>
      </c>
      <c r="CO285" s="178">
        <f t="shared" si="232"/>
        <v>0</v>
      </c>
      <c r="CP285" s="179">
        <f t="shared" si="232"/>
        <v>0</v>
      </c>
      <c r="CQ285" s="178">
        <f t="shared" si="232"/>
        <v>5469.7766690856315</v>
      </c>
      <c r="CR285" s="177">
        <f t="shared" si="236"/>
        <v>0</v>
      </c>
      <c r="CS285" s="178">
        <f t="shared" si="236"/>
        <v>0</v>
      </c>
      <c r="CT285" s="179">
        <f t="shared" si="236"/>
        <v>0</v>
      </c>
      <c r="CU285" s="178">
        <f t="shared" si="235"/>
        <v>0</v>
      </c>
      <c r="CV285" s="179">
        <f t="shared" si="235"/>
        <v>0</v>
      </c>
      <c r="CW285" s="178">
        <f t="shared" si="235"/>
        <v>0</v>
      </c>
      <c r="CX285" s="179">
        <f t="shared" si="235"/>
        <v>0</v>
      </c>
      <c r="CY285" s="178">
        <f t="shared" si="235"/>
        <v>0</v>
      </c>
      <c r="CZ285" s="179">
        <f t="shared" si="235"/>
        <v>0</v>
      </c>
      <c r="DA285" s="178">
        <f t="shared" si="235"/>
        <v>0</v>
      </c>
      <c r="DB285" s="179">
        <f t="shared" si="235"/>
        <v>0</v>
      </c>
      <c r="DC285" s="178">
        <f t="shared" si="235"/>
        <v>49227.990021770682</v>
      </c>
      <c r="DD285" s="179">
        <f t="shared" si="223"/>
        <v>0</v>
      </c>
      <c r="DE285" s="178">
        <f t="shared" si="223"/>
        <v>49227.990021770682</v>
      </c>
      <c r="DF285" s="177">
        <f t="shared" si="224"/>
        <v>0</v>
      </c>
      <c r="DG285" s="178">
        <f t="shared" si="224"/>
        <v>0</v>
      </c>
      <c r="DH285" s="179">
        <f t="shared" si="225"/>
        <v>0</v>
      </c>
      <c r="DI285" s="178">
        <f t="shared" si="225"/>
        <v>0</v>
      </c>
      <c r="DJ285" s="179">
        <f t="shared" si="226"/>
        <v>0</v>
      </c>
      <c r="DK285" s="178">
        <f t="shared" si="226"/>
        <v>0</v>
      </c>
      <c r="DL285" s="179">
        <f t="shared" si="227"/>
        <v>0</v>
      </c>
      <c r="DM285" s="178">
        <f t="shared" si="227"/>
        <v>0</v>
      </c>
      <c r="DN285" s="179">
        <f t="shared" si="228"/>
        <v>0</v>
      </c>
      <c r="DO285" s="178">
        <f t="shared" si="228"/>
        <v>0</v>
      </c>
      <c r="DP285" s="179">
        <f t="shared" si="229"/>
        <v>548</v>
      </c>
      <c r="DQ285" s="178">
        <f t="shared" si="229"/>
        <v>561</v>
      </c>
      <c r="DR285" s="179">
        <f t="shared" si="230"/>
        <v>548</v>
      </c>
      <c r="DS285" s="178">
        <f t="shared" si="230"/>
        <v>561</v>
      </c>
      <c r="DT285" s="177">
        <f t="shared" si="234"/>
        <v>0</v>
      </c>
      <c r="DU285" s="178">
        <f t="shared" si="234"/>
        <v>0</v>
      </c>
      <c r="DV285" s="179">
        <f t="shared" si="234"/>
        <v>0</v>
      </c>
      <c r="DW285" s="178">
        <f t="shared" si="234"/>
        <v>0</v>
      </c>
      <c r="DX285" s="179">
        <f t="shared" si="234"/>
        <v>0</v>
      </c>
      <c r="DY285" s="178">
        <f t="shared" si="234"/>
        <v>0</v>
      </c>
      <c r="DZ285" s="179">
        <f t="shared" si="234"/>
        <v>0</v>
      </c>
      <c r="EA285" s="178">
        <f t="shared" si="234"/>
        <v>0</v>
      </c>
      <c r="EB285" s="179">
        <f t="shared" si="233"/>
        <v>0</v>
      </c>
      <c r="EC285" s="178">
        <f t="shared" si="233"/>
        <v>0</v>
      </c>
      <c r="ED285" s="179">
        <f t="shared" si="233"/>
        <v>0</v>
      </c>
      <c r="EE285" s="178">
        <f t="shared" si="233"/>
        <v>27616902.402213354</v>
      </c>
      <c r="EF285" s="179">
        <f t="shared" si="233"/>
        <v>0</v>
      </c>
      <c r="EG285" s="178">
        <f t="shared" si="195"/>
        <v>27616902.402213354</v>
      </c>
    </row>
    <row r="286" spans="1:137" ht="15">
      <c r="A286" s="31" t="s">
        <v>390</v>
      </c>
      <c r="B286" s="45" t="s">
        <v>770</v>
      </c>
      <c r="C286" s="294"/>
      <c r="D286" s="44">
        <v>199786</v>
      </c>
      <c r="E286" s="44">
        <v>9</v>
      </c>
      <c r="F286" s="63"/>
      <c r="G286" s="185"/>
      <c r="H286" s="63"/>
      <c r="I286" s="185"/>
      <c r="J286" s="63"/>
      <c r="K286" s="185"/>
      <c r="L286" s="63"/>
      <c r="M286" s="185"/>
      <c r="N286" s="63"/>
      <c r="O286" s="63"/>
      <c r="P286" s="185"/>
      <c r="Q286" s="63"/>
      <c r="R286" s="185"/>
      <c r="S286" s="63"/>
      <c r="T286" s="185"/>
      <c r="U286" s="63"/>
      <c r="V286" s="185"/>
      <c r="W286" s="63"/>
      <c r="X286" s="63"/>
      <c r="Y286" s="185"/>
      <c r="Z286" s="63"/>
      <c r="AA286" s="185"/>
      <c r="AB286" s="63"/>
      <c r="AC286" s="185"/>
      <c r="AD286" s="63"/>
      <c r="AE286" s="185"/>
      <c r="AF286" s="63"/>
      <c r="AG286" s="63"/>
      <c r="AH286" s="185"/>
      <c r="AI286" s="63"/>
      <c r="AJ286" s="185"/>
      <c r="AK286" s="63"/>
      <c r="AL286" s="185"/>
      <c r="AM286" s="63"/>
      <c r="AN286" s="185"/>
      <c r="AO286" s="63"/>
      <c r="AP286" s="63"/>
      <c r="AQ286" s="185"/>
      <c r="AR286" s="63"/>
      <c r="AS286" s="185"/>
      <c r="AT286" s="63"/>
      <c r="AU286" s="185"/>
      <c r="AV286" s="63"/>
      <c r="AW286" s="185"/>
      <c r="AX286" s="63"/>
      <c r="AY286" s="63">
        <v>0</v>
      </c>
      <c r="AZ286" s="185">
        <v>96</v>
      </c>
      <c r="BA286" s="191">
        <v>107</v>
      </c>
      <c r="BB286" s="185">
        <v>1</v>
      </c>
      <c r="BC286" s="191">
        <v>4</v>
      </c>
      <c r="BD286" s="185">
        <v>0</v>
      </c>
      <c r="BE286" s="63">
        <v>0</v>
      </c>
      <c r="BF286" s="185">
        <v>10</v>
      </c>
      <c r="BG286" s="197">
        <v>3</v>
      </c>
      <c r="BH286" s="188"/>
      <c r="BI286" s="63"/>
      <c r="BJ286" s="185"/>
      <c r="BK286" s="63"/>
      <c r="BL286" s="185"/>
      <c r="BM286" s="63"/>
      <c r="BN286" s="185"/>
      <c r="BO286" s="63"/>
      <c r="BP286" s="185">
        <v>5835434</v>
      </c>
      <c r="BQ286" s="191"/>
      <c r="BR286" s="185"/>
      <c r="BS286" s="198">
        <v>6385480</v>
      </c>
      <c r="BT286" s="177">
        <f t="shared" si="217"/>
        <v>0</v>
      </c>
      <c r="BU286" s="178">
        <f t="shared" si="217"/>
        <v>0</v>
      </c>
      <c r="BV286" s="179">
        <f t="shared" si="218"/>
        <v>0</v>
      </c>
      <c r="BW286" s="178">
        <f t="shared" si="218"/>
        <v>0</v>
      </c>
      <c r="BX286" s="179">
        <f t="shared" si="219"/>
        <v>0</v>
      </c>
      <c r="BY286" s="178">
        <f t="shared" si="219"/>
        <v>0</v>
      </c>
      <c r="BZ286" s="179">
        <f t="shared" si="220"/>
        <v>0</v>
      </c>
      <c r="CA286" s="178">
        <f t="shared" si="220"/>
        <v>0</v>
      </c>
      <c r="CB286" s="179">
        <f t="shared" si="221"/>
        <v>0</v>
      </c>
      <c r="CC286" s="178">
        <f t="shared" si="221"/>
        <v>0</v>
      </c>
      <c r="CD286" s="179">
        <f t="shared" si="222"/>
        <v>994</v>
      </c>
      <c r="CE286" s="178">
        <f t="shared" si="222"/>
        <v>1039</v>
      </c>
      <c r="CF286" s="177">
        <f t="shared" si="232"/>
        <v>0</v>
      </c>
      <c r="CG286" s="178">
        <f t="shared" si="176"/>
        <v>0</v>
      </c>
      <c r="CH286" s="179">
        <f t="shared" si="232"/>
        <v>0</v>
      </c>
      <c r="CI286" s="178">
        <f t="shared" si="177"/>
        <v>0</v>
      </c>
      <c r="CJ286" s="179">
        <f t="shared" si="232"/>
        <v>0</v>
      </c>
      <c r="CK286" s="178">
        <f t="shared" ref="CK286:CQ317" si="237">IF(BY286&gt;0,BM286/BY286,)</f>
        <v>0</v>
      </c>
      <c r="CL286" s="179">
        <f t="shared" si="237"/>
        <v>0</v>
      </c>
      <c r="CM286" s="178">
        <f t="shared" si="237"/>
        <v>0</v>
      </c>
      <c r="CN286" s="179">
        <f t="shared" si="237"/>
        <v>0</v>
      </c>
      <c r="CO286" s="178">
        <f t="shared" si="237"/>
        <v>0</v>
      </c>
      <c r="CP286" s="179">
        <f t="shared" si="237"/>
        <v>0</v>
      </c>
      <c r="CQ286" s="178">
        <f t="shared" si="237"/>
        <v>6145.7940327237729</v>
      </c>
      <c r="CR286" s="177">
        <f t="shared" si="236"/>
        <v>0</v>
      </c>
      <c r="CS286" s="178">
        <f t="shared" si="236"/>
        <v>0</v>
      </c>
      <c r="CT286" s="179">
        <f t="shared" si="236"/>
        <v>0</v>
      </c>
      <c r="CU286" s="178">
        <f t="shared" si="235"/>
        <v>0</v>
      </c>
      <c r="CV286" s="179">
        <f t="shared" si="235"/>
        <v>0</v>
      </c>
      <c r="CW286" s="178">
        <f t="shared" si="235"/>
        <v>0</v>
      </c>
      <c r="CX286" s="179">
        <f t="shared" si="235"/>
        <v>0</v>
      </c>
      <c r="CY286" s="178">
        <f t="shared" si="235"/>
        <v>0</v>
      </c>
      <c r="CZ286" s="179">
        <f t="shared" si="235"/>
        <v>0</v>
      </c>
      <c r="DA286" s="178">
        <f t="shared" si="235"/>
        <v>0</v>
      </c>
      <c r="DB286" s="179">
        <f t="shared" si="235"/>
        <v>0</v>
      </c>
      <c r="DC286" s="178">
        <f t="shared" si="235"/>
        <v>55312.146294513957</v>
      </c>
      <c r="DD286" s="179">
        <f t="shared" si="223"/>
        <v>0</v>
      </c>
      <c r="DE286" s="178">
        <f t="shared" si="223"/>
        <v>55312.146294513957</v>
      </c>
      <c r="DF286" s="177">
        <f t="shared" si="224"/>
        <v>0</v>
      </c>
      <c r="DG286" s="178">
        <f t="shared" si="224"/>
        <v>0</v>
      </c>
      <c r="DH286" s="179">
        <f t="shared" si="225"/>
        <v>0</v>
      </c>
      <c r="DI286" s="178">
        <f t="shared" si="225"/>
        <v>0</v>
      </c>
      <c r="DJ286" s="179">
        <f t="shared" si="226"/>
        <v>0</v>
      </c>
      <c r="DK286" s="178">
        <f t="shared" si="226"/>
        <v>0</v>
      </c>
      <c r="DL286" s="179">
        <f t="shared" si="227"/>
        <v>0</v>
      </c>
      <c r="DM286" s="178">
        <f t="shared" si="227"/>
        <v>0</v>
      </c>
      <c r="DN286" s="179">
        <f t="shared" si="228"/>
        <v>0</v>
      </c>
      <c r="DO286" s="178">
        <f t="shared" si="228"/>
        <v>0</v>
      </c>
      <c r="DP286" s="179">
        <f t="shared" si="229"/>
        <v>107</v>
      </c>
      <c r="DQ286" s="178">
        <f t="shared" si="229"/>
        <v>114</v>
      </c>
      <c r="DR286" s="179">
        <f t="shared" si="230"/>
        <v>107</v>
      </c>
      <c r="DS286" s="178">
        <f t="shared" si="230"/>
        <v>114</v>
      </c>
      <c r="DT286" s="177">
        <f t="shared" si="234"/>
        <v>0</v>
      </c>
      <c r="DU286" s="178">
        <f t="shared" si="234"/>
        <v>0</v>
      </c>
      <c r="DV286" s="179">
        <f t="shared" si="234"/>
        <v>0</v>
      </c>
      <c r="DW286" s="178">
        <f t="shared" si="234"/>
        <v>0</v>
      </c>
      <c r="DX286" s="179">
        <f t="shared" si="234"/>
        <v>0</v>
      </c>
      <c r="DY286" s="178">
        <f t="shared" si="234"/>
        <v>0</v>
      </c>
      <c r="DZ286" s="179">
        <f t="shared" si="234"/>
        <v>0</v>
      </c>
      <c r="EA286" s="178">
        <f t="shared" si="234"/>
        <v>0</v>
      </c>
      <c r="EB286" s="179">
        <f t="shared" si="233"/>
        <v>0</v>
      </c>
      <c r="EC286" s="178">
        <f t="shared" si="233"/>
        <v>0</v>
      </c>
      <c r="ED286" s="179">
        <f t="shared" si="233"/>
        <v>0</v>
      </c>
      <c r="EE286" s="178">
        <f t="shared" si="233"/>
        <v>6305584.6775745908</v>
      </c>
      <c r="EF286" s="179">
        <f t="shared" si="233"/>
        <v>0</v>
      </c>
      <c r="EG286" s="178">
        <f t="shared" si="195"/>
        <v>6305584.6775745908</v>
      </c>
    </row>
    <row r="287" spans="1:137" ht="15">
      <c r="A287" s="31" t="s">
        <v>390</v>
      </c>
      <c r="B287" s="45" t="s">
        <v>771</v>
      </c>
      <c r="C287" s="294"/>
      <c r="D287" s="44">
        <v>198118</v>
      </c>
      <c r="E287" s="44">
        <v>9</v>
      </c>
      <c r="F287" s="63"/>
      <c r="G287" s="185"/>
      <c r="H287" s="63"/>
      <c r="I287" s="185"/>
      <c r="J287" s="63"/>
      <c r="K287" s="185"/>
      <c r="L287" s="63"/>
      <c r="M287" s="185"/>
      <c r="N287" s="63"/>
      <c r="O287" s="63"/>
      <c r="P287" s="185"/>
      <c r="Q287" s="63"/>
      <c r="R287" s="185"/>
      <c r="S287" s="63"/>
      <c r="T287" s="185"/>
      <c r="U287" s="63"/>
      <c r="V287" s="185"/>
      <c r="W287" s="63"/>
      <c r="X287" s="63"/>
      <c r="Y287" s="185"/>
      <c r="Z287" s="63"/>
      <c r="AA287" s="185"/>
      <c r="AB287" s="63"/>
      <c r="AC287" s="185"/>
      <c r="AD287" s="63"/>
      <c r="AE287" s="185"/>
      <c r="AF287" s="63"/>
      <c r="AG287" s="63"/>
      <c r="AH287" s="185"/>
      <c r="AI287" s="63"/>
      <c r="AJ287" s="185"/>
      <c r="AK287" s="63"/>
      <c r="AL287" s="185"/>
      <c r="AM287" s="63"/>
      <c r="AN287" s="185"/>
      <c r="AO287" s="63"/>
      <c r="AP287" s="63"/>
      <c r="AQ287" s="185"/>
      <c r="AR287" s="63"/>
      <c r="AS287" s="185"/>
      <c r="AT287" s="63"/>
      <c r="AU287" s="185"/>
      <c r="AV287" s="63"/>
      <c r="AW287" s="185"/>
      <c r="AX287" s="63"/>
      <c r="AY287" s="63">
        <v>0</v>
      </c>
      <c r="AZ287" s="185">
        <v>48</v>
      </c>
      <c r="BA287" s="63">
        <v>49</v>
      </c>
      <c r="BB287" s="185">
        <v>3</v>
      </c>
      <c r="BC287" s="191">
        <v>5</v>
      </c>
      <c r="BD287" s="185">
        <v>2</v>
      </c>
      <c r="BE287" s="191">
        <v>11</v>
      </c>
      <c r="BF287" s="185">
        <v>29</v>
      </c>
      <c r="BG287" s="62">
        <v>30</v>
      </c>
      <c r="BH287" s="188"/>
      <c r="BI287" s="63"/>
      <c r="BJ287" s="185"/>
      <c r="BK287" s="63"/>
      <c r="BL287" s="185"/>
      <c r="BM287" s="63"/>
      <c r="BN287" s="185"/>
      <c r="BO287" s="63"/>
      <c r="BP287" s="185">
        <v>3901019</v>
      </c>
      <c r="BQ287" s="191"/>
      <c r="BR287" s="185"/>
      <c r="BS287" s="198">
        <v>4592695</v>
      </c>
      <c r="BT287" s="177">
        <f t="shared" si="217"/>
        <v>0</v>
      </c>
      <c r="BU287" s="178">
        <f t="shared" si="217"/>
        <v>0</v>
      </c>
      <c r="BV287" s="179">
        <f t="shared" si="218"/>
        <v>0</v>
      </c>
      <c r="BW287" s="178">
        <f t="shared" si="218"/>
        <v>0</v>
      </c>
      <c r="BX287" s="179">
        <f t="shared" si="219"/>
        <v>0</v>
      </c>
      <c r="BY287" s="178">
        <f t="shared" si="219"/>
        <v>0</v>
      </c>
      <c r="BZ287" s="179">
        <f t="shared" si="220"/>
        <v>0</v>
      </c>
      <c r="CA287" s="178">
        <f t="shared" si="220"/>
        <v>0</v>
      </c>
      <c r="CB287" s="179">
        <f t="shared" si="221"/>
        <v>0</v>
      </c>
      <c r="CC287" s="178">
        <f t="shared" si="221"/>
        <v>0</v>
      </c>
      <c r="CD287" s="179">
        <f t="shared" si="222"/>
        <v>832</v>
      </c>
      <c r="CE287" s="178">
        <f t="shared" si="222"/>
        <v>972</v>
      </c>
      <c r="CF287" s="177">
        <f t="shared" ref="CF287:CF334" si="238">IF(BT287&gt;0,BH287/BT287,)</f>
        <v>0</v>
      </c>
      <c r="CG287" s="178">
        <f t="shared" si="176"/>
        <v>0</v>
      </c>
      <c r="CH287" s="179">
        <f t="shared" si="176"/>
        <v>0</v>
      </c>
      <c r="CI287" s="178">
        <f t="shared" si="177"/>
        <v>0</v>
      </c>
      <c r="CJ287" s="179">
        <f t="shared" si="177"/>
        <v>0</v>
      </c>
      <c r="CK287" s="178">
        <f t="shared" si="237"/>
        <v>0</v>
      </c>
      <c r="CL287" s="179">
        <f t="shared" si="237"/>
        <v>0</v>
      </c>
      <c r="CM287" s="178">
        <f t="shared" si="237"/>
        <v>0</v>
      </c>
      <c r="CN287" s="179">
        <f t="shared" si="237"/>
        <v>0</v>
      </c>
      <c r="CO287" s="178">
        <f t="shared" si="237"/>
        <v>0</v>
      </c>
      <c r="CP287" s="179">
        <f t="shared" si="237"/>
        <v>0</v>
      </c>
      <c r="CQ287" s="178">
        <f t="shared" si="237"/>
        <v>4724.9948559670784</v>
      </c>
      <c r="CR287" s="177">
        <f t="shared" si="236"/>
        <v>0</v>
      </c>
      <c r="CS287" s="178">
        <f t="shared" si="236"/>
        <v>0</v>
      </c>
      <c r="CT287" s="179">
        <f t="shared" si="236"/>
        <v>0</v>
      </c>
      <c r="CU287" s="178">
        <f t="shared" si="235"/>
        <v>0</v>
      </c>
      <c r="CV287" s="179">
        <f t="shared" si="235"/>
        <v>0</v>
      </c>
      <c r="CW287" s="178">
        <f t="shared" si="235"/>
        <v>0</v>
      </c>
      <c r="CX287" s="179">
        <f t="shared" si="235"/>
        <v>0</v>
      </c>
      <c r="CY287" s="178">
        <f t="shared" si="235"/>
        <v>0</v>
      </c>
      <c r="CZ287" s="179">
        <f t="shared" si="235"/>
        <v>0</v>
      </c>
      <c r="DA287" s="178">
        <f t="shared" si="235"/>
        <v>0</v>
      </c>
      <c r="DB287" s="179">
        <f t="shared" si="235"/>
        <v>0</v>
      </c>
      <c r="DC287" s="178">
        <f t="shared" si="235"/>
        <v>42524.953703703708</v>
      </c>
      <c r="DD287" s="179">
        <f t="shared" si="223"/>
        <v>0</v>
      </c>
      <c r="DE287" s="178">
        <f t="shared" si="223"/>
        <v>42524.953703703708</v>
      </c>
      <c r="DF287" s="177">
        <f t="shared" si="224"/>
        <v>0</v>
      </c>
      <c r="DG287" s="178">
        <f t="shared" si="224"/>
        <v>0</v>
      </c>
      <c r="DH287" s="179">
        <f t="shared" si="225"/>
        <v>0</v>
      </c>
      <c r="DI287" s="178">
        <f t="shared" si="225"/>
        <v>0</v>
      </c>
      <c r="DJ287" s="179">
        <f t="shared" si="226"/>
        <v>0</v>
      </c>
      <c r="DK287" s="178">
        <f t="shared" si="226"/>
        <v>0</v>
      </c>
      <c r="DL287" s="179">
        <f t="shared" si="227"/>
        <v>0</v>
      </c>
      <c r="DM287" s="178">
        <f t="shared" si="227"/>
        <v>0</v>
      </c>
      <c r="DN287" s="179">
        <f t="shared" si="228"/>
        <v>0</v>
      </c>
      <c r="DO287" s="178">
        <f t="shared" si="228"/>
        <v>0</v>
      </c>
      <c r="DP287" s="179">
        <f t="shared" si="229"/>
        <v>82</v>
      </c>
      <c r="DQ287" s="178">
        <f t="shared" si="229"/>
        <v>95</v>
      </c>
      <c r="DR287" s="179">
        <f t="shared" si="230"/>
        <v>82</v>
      </c>
      <c r="DS287" s="178">
        <f t="shared" si="230"/>
        <v>95</v>
      </c>
      <c r="DT287" s="177">
        <f t="shared" si="234"/>
        <v>0</v>
      </c>
      <c r="DU287" s="178">
        <f t="shared" si="234"/>
        <v>0</v>
      </c>
      <c r="DV287" s="179">
        <f t="shared" si="234"/>
        <v>0</v>
      </c>
      <c r="DW287" s="178">
        <f t="shared" si="234"/>
        <v>0</v>
      </c>
      <c r="DX287" s="179">
        <f t="shared" si="234"/>
        <v>0</v>
      </c>
      <c r="DY287" s="178">
        <f t="shared" si="234"/>
        <v>0</v>
      </c>
      <c r="DZ287" s="179">
        <f t="shared" si="234"/>
        <v>0</v>
      </c>
      <c r="EA287" s="178">
        <f t="shared" si="234"/>
        <v>0</v>
      </c>
      <c r="EB287" s="179">
        <f t="shared" si="233"/>
        <v>0</v>
      </c>
      <c r="EC287" s="178">
        <f t="shared" si="233"/>
        <v>0</v>
      </c>
      <c r="ED287" s="179">
        <f t="shared" si="233"/>
        <v>0</v>
      </c>
      <c r="EE287" s="178">
        <f t="shared" si="233"/>
        <v>4039870.6018518521</v>
      </c>
      <c r="EF287" s="179">
        <f t="shared" si="233"/>
        <v>0</v>
      </c>
      <c r="EG287" s="178">
        <f t="shared" si="195"/>
        <v>4039870.6018518521</v>
      </c>
    </row>
    <row r="288" spans="1:137" ht="15">
      <c r="A288" s="31" t="s">
        <v>390</v>
      </c>
      <c r="B288" s="45" t="s">
        <v>772</v>
      </c>
      <c r="C288" s="294"/>
      <c r="D288" s="44">
        <v>198233</v>
      </c>
      <c r="E288" s="44">
        <v>9</v>
      </c>
      <c r="F288" s="63"/>
      <c r="G288" s="185"/>
      <c r="H288" s="63"/>
      <c r="I288" s="185"/>
      <c r="J288" s="63"/>
      <c r="K288" s="185"/>
      <c r="L288" s="63"/>
      <c r="M288" s="185"/>
      <c r="N288" s="63"/>
      <c r="O288" s="63"/>
      <c r="P288" s="185"/>
      <c r="Q288" s="63"/>
      <c r="R288" s="185"/>
      <c r="S288" s="63"/>
      <c r="T288" s="185"/>
      <c r="U288" s="63"/>
      <c r="V288" s="185"/>
      <c r="W288" s="63"/>
      <c r="X288" s="63"/>
      <c r="Y288" s="185"/>
      <c r="Z288" s="63"/>
      <c r="AA288" s="185"/>
      <c r="AB288" s="63"/>
      <c r="AC288" s="185"/>
      <c r="AD288" s="63"/>
      <c r="AE288" s="185"/>
      <c r="AF288" s="63"/>
      <c r="AG288" s="63"/>
      <c r="AH288" s="185"/>
      <c r="AI288" s="63"/>
      <c r="AJ288" s="185"/>
      <c r="AK288" s="63"/>
      <c r="AL288" s="185"/>
      <c r="AM288" s="63"/>
      <c r="AN288" s="185"/>
      <c r="AO288" s="63"/>
      <c r="AP288" s="63"/>
      <c r="AQ288" s="185"/>
      <c r="AR288" s="63"/>
      <c r="AS288" s="185"/>
      <c r="AT288" s="63"/>
      <c r="AU288" s="185"/>
      <c r="AV288" s="63"/>
      <c r="AW288" s="185"/>
      <c r="AX288" s="63"/>
      <c r="AY288" s="63">
        <v>0</v>
      </c>
      <c r="AZ288" s="185">
        <v>95</v>
      </c>
      <c r="BA288" s="63">
        <v>97</v>
      </c>
      <c r="BB288" s="185">
        <v>17</v>
      </c>
      <c r="BC288" s="191">
        <v>5</v>
      </c>
      <c r="BD288" s="185">
        <v>0</v>
      </c>
      <c r="BE288" s="191">
        <v>11</v>
      </c>
      <c r="BF288" s="185">
        <v>24</v>
      </c>
      <c r="BG288" s="197">
        <v>28</v>
      </c>
      <c r="BH288" s="188"/>
      <c r="BI288" s="63"/>
      <c r="BJ288" s="185"/>
      <c r="BK288" s="63"/>
      <c r="BL288" s="185"/>
      <c r="BM288" s="63"/>
      <c r="BN288" s="185"/>
      <c r="BO288" s="63"/>
      <c r="BP288" s="185">
        <v>7131506</v>
      </c>
      <c r="BQ288" s="191"/>
      <c r="BR288" s="185"/>
      <c r="BS288" s="198">
        <v>7127314</v>
      </c>
      <c r="BT288" s="177">
        <f t="shared" si="217"/>
        <v>0</v>
      </c>
      <c r="BU288" s="178">
        <f t="shared" si="217"/>
        <v>0</v>
      </c>
      <c r="BV288" s="179">
        <f t="shared" si="218"/>
        <v>0</v>
      </c>
      <c r="BW288" s="178">
        <f t="shared" si="218"/>
        <v>0</v>
      </c>
      <c r="BX288" s="179">
        <f t="shared" si="219"/>
        <v>0</v>
      </c>
      <c r="BY288" s="178">
        <f t="shared" si="219"/>
        <v>0</v>
      </c>
      <c r="BZ288" s="179">
        <f t="shared" si="220"/>
        <v>0</v>
      </c>
      <c r="CA288" s="178">
        <f t="shared" si="220"/>
        <v>0</v>
      </c>
      <c r="CB288" s="179">
        <f t="shared" si="221"/>
        <v>0</v>
      </c>
      <c r="CC288" s="178">
        <f t="shared" si="221"/>
        <v>0</v>
      </c>
      <c r="CD288" s="179">
        <f t="shared" si="222"/>
        <v>1313</v>
      </c>
      <c r="CE288" s="178">
        <f t="shared" si="222"/>
        <v>1380</v>
      </c>
      <c r="CF288" s="177">
        <f t="shared" si="238"/>
        <v>0</v>
      </c>
      <c r="CG288" s="178">
        <f t="shared" si="176"/>
        <v>0</v>
      </c>
      <c r="CH288" s="179">
        <f t="shared" si="176"/>
        <v>0</v>
      </c>
      <c r="CI288" s="178">
        <f t="shared" si="177"/>
        <v>0</v>
      </c>
      <c r="CJ288" s="179">
        <f t="shared" si="177"/>
        <v>0</v>
      </c>
      <c r="CK288" s="178">
        <f t="shared" si="237"/>
        <v>0</v>
      </c>
      <c r="CL288" s="179">
        <f t="shared" si="237"/>
        <v>0</v>
      </c>
      <c r="CM288" s="178">
        <f t="shared" si="237"/>
        <v>0</v>
      </c>
      <c r="CN288" s="179">
        <f t="shared" si="237"/>
        <v>0</v>
      </c>
      <c r="CO288" s="178">
        <f t="shared" si="237"/>
        <v>0</v>
      </c>
      <c r="CP288" s="179">
        <f t="shared" si="237"/>
        <v>0</v>
      </c>
      <c r="CQ288" s="178">
        <f t="shared" si="237"/>
        <v>5164.7202898550722</v>
      </c>
      <c r="CR288" s="177">
        <f t="shared" si="236"/>
        <v>0</v>
      </c>
      <c r="CS288" s="178">
        <f t="shared" si="236"/>
        <v>0</v>
      </c>
      <c r="CT288" s="179">
        <f t="shared" si="236"/>
        <v>0</v>
      </c>
      <c r="CU288" s="178">
        <f t="shared" si="235"/>
        <v>0</v>
      </c>
      <c r="CV288" s="179">
        <f t="shared" si="235"/>
        <v>0</v>
      </c>
      <c r="CW288" s="178">
        <f t="shared" si="235"/>
        <v>0</v>
      </c>
      <c r="CX288" s="179">
        <f t="shared" si="235"/>
        <v>0</v>
      </c>
      <c r="CY288" s="178">
        <f t="shared" si="235"/>
        <v>0</v>
      </c>
      <c r="CZ288" s="179">
        <f t="shared" si="235"/>
        <v>0</v>
      </c>
      <c r="DA288" s="178">
        <f t="shared" si="235"/>
        <v>0</v>
      </c>
      <c r="DB288" s="179">
        <f t="shared" si="235"/>
        <v>0</v>
      </c>
      <c r="DC288" s="178">
        <f t="shared" si="235"/>
        <v>46482.482608695653</v>
      </c>
      <c r="DD288" s="179">
        <f t="shared" si="223"/>
        <v>0</v>
      </c>
      <c r="DE288" s="178">
        <f t="shared" si="223"/>
        <v>46482.482608695653</v>
      </c>
      <c r="DF288" s="177">
        <f t="shared" si="224"/>
        <v>0</v>
      </c>
      <c r="DG288" s="178">
        <f t="shared" si="224"/>
        <v>0</v>
      </c>
      <c r="DH288" s="179">
        <f t="shared" si="225"/>
        <v>0</v>
      </c>
      <c r="DI288" s="178">
        <f t="shared" si="225"/>
        <v>0</v>
      </c>
      <c r="DJ288" s="179">
        <f t="shared" si="226"/>
        <v>0</v>
      </c>
      <c r="DK288" s="178">
        <f t="shared" si="226"/>
        <v>0</v>
      </c>
      <c r="DL288" s="179">
        <f t="shared" si="227"/>
        <v>0</v>
      </c>
      <c r="DM288" s="178">
        <f t="shared" si="227"/>
        <v>0</v>
      </c>
      <c r="DN288" s="179">
        <f t="shared" si="228"/>
        <v>0</v>
      </c>
      <c r="DO288" s="178">
        <f t="shared" si="228"/>
        <v>0</v>
      </c>
      <c r="DP288" s="179">
        <f t="shared" si="229"/>
        <v>136</v>
      </c>
      <c r="DQ288" s="178">
        <f t="shared" si="229"/>
        <v>141</v>
      </c>
      <c r="DR288" s="179">
        <f t="shared" si="230"/>
        <v>136</v>
      </c>
      <c r="DS288" s="178">
        <f t="shared" si="230"/>
        <v>141</v>
      </c>
      <c r="DT288" s="177">
        <f t="shared" si="234"/>
        <v>0</v>
      </c>
      <c r="DU288" s="178">
        <f t="shared" si="234"/>
        <v>0</v>
      </c>
      <c r="DV288" s="179">
        <f t="shared" si="234"/>
        <v>0</v>
      </c>
      <c r="DW288" s="178">
        <f t="shared" si="234"/>
        <v>0</v>
      </c>
      <c r="DX288" s="179">
        <f t="shared" si="234"/>
        <v>0</v>
      </c>
      <c r="DY288" s="178">
        <f t="shared" si="234"/>
        <v>0</v>
      </c>
      <c r="DZ288" s="179">
        <f t="shared" si="234"/>
        <v>0</v>
      </c>
      <c r="EA288" s="178">
        <f t="shared" si="234"/>
        <v>0</v>
      </c>
      <c r="EB288" s="179">
        <f t="shared" si="233"/>
        <v>0</v>
      </c>
      <c r="EC288" s="178">
        <f t="shared" si="233"/>
        <v>0</v>
      </c>
      <c r="ED288" s="179">
        <f t="shared" si="233"/>
        <v>0</v>
      </c>
      <c r="EE288" s="178">
        <f t="shared" si="233"/>
        <v>6554030.0478260871</v>
      </c>
      <c r="EF288" s="179">
        <f t="shared" si="233"/>
        <v>0</v>
      </c>
      <c r="EG288" s="178">
        <f t="shared" si="195"/>
        <v>6554030.0478260871</v>
      </c>
    </row>
    <row r="289" spans="1:137" ht="15">
      <c r="A289" s="31" t="s">
        <v>390</v>
      </c>
      <c r="B289" s="45" t="s">
        <v>773</v>
      </c>
      <c r="C289" s="294"/>
      <c r="D289" s="44">
        <v>198251</v>
      </c>
      <c r="E289" s="44">
        <v>9</v>
      </c>
      <c r="F289" s="63"/>
      <c r="G289" s="185"/>
      <c r="H289" s="63"/>
      <c r="I289" s="185"/>
      <c r="J289" s="63"/>
      <c r="K289" s="185"/>
      <c r="L289" s="63"/>
      <c r="M289" s="185"/>
      <c r="N289" s="63"/>
      <c r="O289" s="63"/>
      <c r="P289" s="185"/>
      <c r="Q289" s="63"/>
      <c r="R289" s="185"/>
      <c r="S289" s="63"/>
      <c r="T289" s="185"/>
      <c r="U289" s="63"/>
      <c r="V289" s="185"/>
      <c r="W289" s="63"/>
      <c r="X289" s="63"/>
      <c r="Y289" s="185"/>
      <c r="Z289" s="63"/>
      <c r="AA289" s="185"/>
      <c r="AB289" s="63"/>
      <c r="AC289" s="185"/>
      <c r="AD289" s="63"/>
      <c r="AE289" s="185"/>
      <c r="AF289" s="63"/>
      <c r="AG289" s="63"/>
      <c r="AH289" s="185">
        <v>90</v>
      </c>
      <c r="AI289" s="191">
        <v>98</v>
      </c>
      <c r="AJ289" s="185">
        <v>0</v>
      </c>
      <c r="AK289" s="63">
        <v>0</v>
      </c>
      <c r="AL289" s="185">
        <v>0</v>
      </c>
      <c r="AM289" s="63">
        <v>0</v>
      </c>
      <c r="AN289" s="185">
        <v>53</v>
      </c>
      <c r="AO289" s="63">
        <v>51</v>
      </c>
      <c r="AP289" s="63"/>
      <c r="AQ289" s="185"/>
      <c r="AR289" s="63"/>
      <c r="AS289" s="185"/>
      <c r="AT289" s="63"/>
      <c r="AU289" s="185"/>
      <c r="AV289" s="63"/>
      <c r="AW289" s="185"/>
      <c r="AX289" s="63"/>
      <c r="AY289" s="63">
        <v>0</v>
      </c>
      <c r="AZ289" s="185">
        <v>1</v>
      </c>
      <c r="BA289" s="63">
        <v>1</v>
      </c>
      <c r="BB289" s="185">
        <v>0</v>
      </c>
      <c r="BC289" s="63">
        <v>0</v>
      </c>
      <c r="BD289" s="185">
        <v>0</v>
      </c>
      <c r="BE289" s="63">
        <v>0</v>
      </c>
      <c r="BF289" s="185">
        <v>1</v>
      </c>
      <c r="BG289" s="197">
        <v>2</v>
      </c>
      <c r="BH289" s="188"/>
      <c r="BI289" s="63"/>
      <c r="BJ289" s="185"/>
      <c r="BK289" s="63"/>
      <c r="BL289" s="185"/>
      <c r="BM289" s="63"/>
      <c r="BN289" s="185">
        <v>7381236</v>
      </c>
      <c r="BO289" s="191">
        <v>7832220</v>
      </c>
      <c r="BP289" s="185">
        <v>105804</v>
      </c>
      <c r="BQ289" s="191"/>
      <c r="BR289" s="185"/>
      <c r="BS289" s="198">
        <v>145632</v>
      </c>
      <c r="BT289" s="177">
        <f t="shared" si="217"/>
        <v>0</v>
      </c>
      <c r="BU289" s="178">
        <f t="shared" si="217"/>
        <v>0</v>
      </c>
      <c r="BV289" s="179">
        <f t="shared" si="218"/>
        <v>0</v>
      </c>
      <c r="BW289" s="178">
        <f t="shared" si="218"/>
        <v>0</v>
      </c>
      <c r="BX289" s="179">
        <f t="shared" si="219"/>
        <v>0</v>
      </c>
      <c r="BY289" s="178">
        <f t="shared" si="219"/>
        <v>0</v>
      </c>
      <c r="BZ289" s="179">
        <f t="shared" si="220"/>
        <v>1446</v>
      </c>
      <c r="CA289" s="178">
        <f t="shared" si="220"/>
        <v>1494</v>
      </c>
      <c r="CB289" s="179">
        <f t="shared" si="221"/>
        <v>0</v>
      </c>
      <c r="CC289" s="178">
        <f t="shared" si="221"/>
        <v>0</v>
      </c>
      <c r="CD289" s="179">
        <f t="shared" si="222"/>
        <v>21</v>
      </c>
      <c r="CE289" s="178">
        <f t="shared" si="222"/>
        <v>33</v>
      </c>
      <c r="CF289" s="177">
        <f t="shared" si="238"/>
        <v>0</v>
      </c>
      <c r="CG289" s="178">
        <f t="shared" si="176"/>
        <v>0</v>
      </c>
      <c r="CH289" s="179">
        <f t="shared" si="176"/>
        <v>0</v>
      </c>
      <c r="CI289" s="178">
        <f t="shared" si="177"/>
        <v>0</v>
      </c>
      <c r="CJ289" s="179">
        <f t="shared" si="177"/>
        <v>0</v>
      </c>
      <c r="CK289" s="178">
        <f t="shared" si="237"/>
        <v>0</v>
      </c>
      <c r="CL289" s="179">
        <f t="shared" si="237"/>
        <v>5104.5892116182577</v>
      </c>
      <c r="CM289" s="178">
        <f t="shared" si="237"/>
        <v>5242.4497991967874</v>
      </c>
      <c r="CN289" s="179">
        <f t="shared" si="237"/>
        <v>0</v>
      </c>
      <c r="CO289" s="178">
        <f t="shared" si="237"/>
        <v>0</v>
      </c>
      <c r="CP289" s="179">
        <f t="shared" si="237"/>
        <v>0</v>
      </c>
      <c r="CQ289" s="178">
        <f t="shared" si="237"/>
        <v>4413.090909090909</v>
      </c>
      <c r="CR289" s="177">
        <f t="shared" si="236"/>
        <v>0</v>
      </c>
      <c r="CS289" s="178">
        <f t="shared" si="236"/>
        <v>0</v>
      </c>
      <c r="CT289" s="179">
        <f t="shared" si="236"/>
        <v>0</v>
      </c>
      <c r="CU289" s="178">
        <f t="shared" si="235"/>
        <v>0</v>
      </c>
      <c r="CV289" s="179">
        <f t="shared" si="235"/>
        <v>0</v>
      </c>
      <c r="CW289" s="178">
        <f t="shared" si="235"/>
        <v>0</v>
      </c>
      <c r="CX289" s="179">
        <f t="shared" si="235"/>
        <v>45941.30290456432</v>
      </c>
      <c r="CY289" s="178">
        <f t="shared" si="235"/>
        <v>47182.048192771086</v>
      </c>
      <c r="CZ289" s="179">
        <f t="shared" si="235"/>
        <v>0</v>
      </c>
      <c r="DA289" s="178">
        <f t="shared" si="235"/>
        <v>0</v>
      </c>
      <c r="DB289" s="179">
        <f t="shared" si="235"/>
        <v>0</v>
      </c>
      <c r="DC289" s="178">
        <f t="shared" si="235"/>
        <v>39717.818181818184</v>
      </c>
      <c r="DD289" s="179">
        <f t="shared" si="223"/>
        <v>45307.629761053089</v>
      </c>
      <c r="DE289" s="178">
        <f t="shared" si="223"/>
        <v>47034.727863607543</v>
      </c>
      <c r="DF289" s="177">
        <f t="shared" si="224"/>
        <v>0</v>
      </c>
      <c r="DG289" s="178">
        <f t="shared" si="224"/>
        <v>0</v>
      </c>
      <c r="DH289" s="179">
        <f t="shared" si="225"/>
        <v>0</v>
      </c>
      <c r="DI289" s="178">
        <f t="shared" si="225"/>
        <v>0</v>
      </c>
      <c r="DJ289" s="179">
        <f t="shared" si="226"/>
        <v>0</v>
      </c>
      <c r="DK289" s="178">
        <f t="shared" si="226"/>
        <v>0</v>
      </c>
      <c r="DL289" s="179">
        <f t="shared" si="227"/>
        <v>143</v>
      </c>
      <c r="DM289" s="178">
        <f t="shared" si="227"/>
        <v>149</v>
      </c>
      <c r="DN289" s="179">
        <f t="shared" si="228"/>
        <v>0</v>
      </c>
      <c r="DO289" s="178">
        <f t="shared" si="228"/>
        <v>0</v>
      </c>
      <c r="DP289" s="179">
        <f t="shared" si="229"/>
        <v>2</v>
      </c>
      <c r="DQ289" s="178">
        <f t="shared" si="229"/>
        <v>3</v>
      </c>
      <c r="DR289" s="179">
        <f t="shared" si="230"/>
        <v>145</v>
      </c>
      <c r="DS289" s="178">
        <f t="shared" si="230"/>
        <v>152</v>
      </c>
      <c r="DT289" s="177">
        <f t="shared" si="234"/>
        <v>0</v>
      </c>
      <c r="DU289" s="178">
        <f t="shared" si="234"/>
        <v>0</v>
      </c>
      <c r="DV289" s="179">
        <f t="shared" si="234"/>
        <v>0</v>
      </c>
      <c r="DW289" s="178">
        <f t="shared" si="234"/>
        <v>0</v>
      </c>
      <c r="DX289" s="179">
        <f t="shared" si="234"/>
        <v>0</v>
      </c>
      <c r="DY289" s="178">
        <f t="shared" si="234"/>
        <v>0</v>
      </c>
      <c r="DZ289" s="179">
        <f t="shared" si="234"/>
        <v>6569606.3153526979</v>
      </c>
      <c r="EA289" s="178">
        <f t="shared" si="234"/>
        <v>7030125.1807228923</v>
      </c>
      <c r="EB289" s="179">
        <f t="shared" si="233"/>
        <v>0</v>
      </c>
      <c r="EC289" s="178">
        <f t="shared" si="233"/>
        <v>0</v>
      </c>
      <c r="ED289" s="179">
        <f t="shared" si="233"/>
        <v>0</v>
      </c>
      <c r="EE289" s="178">
        <f t="shared" si="233"/>
        <v>119153.45454545456</v>
      </c>
      <c r="EF289" s="179">
        <f t="shared" si="233"/>
        <v>6569606.3153526979</v>
      </c>
      <c r="EG289" s="178">
        <f t="shared" si="195"/>
        <v>7149278.6352683464</v>
      </c>
    </row>
    <row r="290" spans="1:137" ht="15">
      <c r="A290" s="31" t="s">
        <v>390</v>
      </c>
      <c r="B290" s="45" t="s">
        <v>774</v>
      </c>
      <c r="C290" s="294"/>
      <c r="D290" s="44">
        <v>198321</v>
      </c>
      <c r="E290" s="44">
        <v>9</v>
      </c>
      <c r="F290" s="63"/>
      <c r="G290" s="185"/>
      <c r="H290" s="63"/>
      <c r="I290" s="185"/>
      <c r="J290" s="63"/>
      <c r="K290" s="185"/>
      <c r="L290" s="63"/>
      <c r="M290" s="185"/>
      <c r="N290" s="63"/>
      <c r="O290" s="63"/>
      <c r="P290" s="185"/>
      <c r="Q290" s="63"/>
      <c r="R290" s="185"/>
      <c r="S290" s="63"/>
      <c r="T290" s="185"/>
      <c r="U290" s="63"/>
      <c r="V290" s="185"/>
      <c r="W290" s="63"/>
      <c r="X290" s="63"/>
      <c r="Y290" s="185"/>
      <c r="Z290" s="63"/>
      <c r="AA290" s="185"/>
      <c r="AB290" s="63"/>
      <c r="AC290" s="185"/>
      <c r="AD290" s="63"/>
      <c r="AE290" s="185"/>
      <c r="AF290" s="63"/>
      <c r="AG290" s="63"/>
      <c r="AH290" s="185"/>
      <c r="AI290" s="191">
        <v>41</v>
      </c>
      <c r="AJ290" s="185"/>
      <c r="AK290" s="191">
        <v>11</v>
      </c>
      <c r="AL290" s="185"/>
      <c r="AM290" s="63">
        <v>0</v>
      </c>
      <c r="AN290" s="185"/>
      <c r="AO290" s="191">
        <v>22</v>
      </c>
      <c r="AP290" s="63"/>
      <c r="AQ290" s="185"/>
      <c r="AR290" s="63"/>
      <c r="AS290" s="185"/>
      <c r="AT290" s="63"/>
      <c r="AU290" s="185"/>
      <c r="AV290" s="63"/>
      <c r="AW290" s="185"/>
      <c r="AX290" s="63"/>
      <c r="AY290" s="63"/>
      <c r="AZ290" s="185">
        <v>37</v>
      </c>
      <c r="BA290" s="191"/>
      <c r="BB290" s="185">
        <v>16</v>
      </c>
      <c r="BC290" s="191"/>
      <c r="BD290" s="185">
        <v>0</v>
      </c>
      <c r="BE290" s="63"/>
      <c r="BF290" s="185">
        <v>25</v>
      </c>
      <c r="BG290" s="197"/>
      <c r="BH290" s="188"/>
      <c r="BI290" s="63"/>
      <c r="BJ290" s="185"/>
      <c r="BK290" s="63"/>
      <c r="BL290" s="185"/>
      <c r="BM290" s="63"/>
      <c r="BN290" s="185"/>
      <c r="BO290" s="191">
        <v>4533892</v>
      </c>
      <c r="BP290" s="185">
        <v>4149706</v>
      </c>
      <c r="BQ290" s="191"/>
      <c r="BR290" s="185"/>
      <c r="BS290" s="61"/>
      <c r="BT290" s="177">
        <f t="shared" si="217"/>
        <v>0</v>
      </c>
      <c r="BU290" s="178">
        <f t="shared" si="217"/>
        <v>0</v>
      </c>
      <c r="BV290" s="179">
        <f t="shared" si="218"/>
        <v>0</v>
      </c>
      <c r="BW290" s="178">
        <f t="shared" si="218"/>
        <v>0</v>
      </c>
      <c r="BX290" s="179">
        <f t="shared" si="219"/>
        <v>0</v>
      </c>
      <c r="BY290" s="178">
        <f t="shared" si="219"/>
        <v>0</v>
      </c>
      <c r="BZ290" s="179">
        <f t="shared" si="220"/>
        <v>0</v>
      </c>
      <c r="CA290" s="178">
        <f t="shared" si="220"/>
        <v>743</v>
      </c>
      <c r="CB290" s="179">
        <f t="shared" si="221"/>
        <v>0</v>
      </c>
      <c r="CC290" s="178">
        <f t="shared" si="221"/>
        <v>0</v>
      </c>
      <c r="CD290" s="179">
        <f t="shared" si="222"/>
        <v>793</v>
      </c>
      <c r="CE290" s="178">
        <f t="shared" si="222"/>
        <v>0</v>
      </c>
      <c r="CF290" s="177">
        <f t="shared" si="238"/>
        <v>0</v>
      </c>
      <c r="CG290" s="178">
        <f t="shared" si="176"/>
        <v>0</v>
      </c>
      <c r="CH290" s="179">
        <f t="shared" si="176"/>
        <v>0</v>
      </c>
      <c r="CI290" s="178">
        <f t="shared" si="177"/>
        <v>0</v>
      </c>
      <c r="CJ290" s="179">
        <f t="shared" si="177"/>
        <v>0</v>
      </c>
      <c r="CK290" s="178">
        <f t="shared" si="237"/>
        <v>0</v>
      </c>
      <c r="CL290" s="179">
        <f t="shared" si="237"/>
        <v>0</v>
      </c>
      <c r="CM290" s="178">
        <f t="shared" si="237"/>
        <v>6102.1426648721399</v>
      </c>
      <c r="CN290" s="179">
        <f t="shared" si="237"/>
        <v>0</v>
      </c>
      <c r="CO290" s="178">
        <f t="shared" si="237"/>
        <v>0</v>
      </c>
      <c r="CP290" s="179">
        <f t="shared" si="237"/>
        <v>0</v>
      </c>
      <c r="CQ290" s="178">
        <f t="shared" si="237"/>
        <v>0</v>
      </c>
      <c r="CR290" s="177">
        <f t="shared" si="236"/>
        <v>0</v>
      </c>
      <c r="CS290" s="178">
        <f t="shared" si="236"/>
        <v>0</v>
      </c>
      <c r="CT290" s="179">
        <f t="shared" si="236"/>
        <v>0</v>
      </c>
      <c r="CU290" s="178">
        <f t="shared" si="235"/>
        <v>0</v>
      </c>
      <c r="CV290" s="179">
        <f t="shared" si="235"/>
        <v>0</v>
      </c>
      <c r="CW290" s="178">
        <f t="shared" si="235"/>
        <v>0</v>
      </c>
      <c r="CX290" s="179">
        <f t="shared" si="235"/>
        <v>0</v>
      </c>
      <c r="CY290" s="178">
        <f t="shared" si="235"/>
        <v>54919.283983849258</v>
      </c>
      <c r="CZ290" s="179">
        <f t="shared" si="235"/>
        <v>0</v>
      </c>
      <c r="DA290" s="178">
        <f t="shared" si="235"/>
        <v>0</v>
      </c>
      <c r="DB290" s="179">
        <f t="shared" si="235"/>
        <v>0</v>
      </c>
      <c r="DC290" s="178">
        <f t="shared" si="235"/>
        <v>0</v>
      </c>
      <c r="DD290" s="179">
        <f t="shared" si="223"/>
        <v>0</v>
      </c>
      <c r="DE290" s="178">
        <f t="shared" si="223"/>
        <v>54919.283983849258</v>
      </c>
      <c r="DF290" s="177">
        <f t="shared" si="224"/>
        <v>0</v>
      </c>
      <c r="DG290" s="178">
        <f t="shared" si="224"/>
        <v>0</v>
      </c>
      <c r="DH290" s="179">
        <f t="shared" si="225"/>
        <v>0</v>
      </c>
      <c r="DI290" s="178">
        <f t="shared" si="225"/>
        <v>0</v>
      </c>
      <c r="DJ290" s="179">
        <f t="shared" si="226"/>
        <v>0</v>
      </c>
      <c r="DK290" s="178">
        <f t="shared" si="226"/>
        <v>0</v>
      </c>
      <c r="DL290" s="179">
        <f t="shared" si="227"/>
        <v>0</v>
      </c>
      <c r="DM290" s="178">
        <f t="shared" si="227"/>
        <v>74</v>
      </c>
      <c r="DN290" s="179">
        <f t="shared" si="228"/>
        <v>0</v>
      </c>
      <c r="DO290" s="178">
        <f t="shared" si="228"/>
        <v>0</v>
      </c>
      <c r="DP290" s="179">
        <f t="shared" si="229"/>
        <v>78</v>
      </c>
      <c r="DQ290" s="178">
        <f t="shared" si="229"/>
        <v>0</v>
      </c>
      <c r="DR290" s="179">
        <f t="shared" si="230"/>
        <v>78</v>
      </c>
      <c r="DS290" s="178">
        <f t="shared" si="230"/>
        <v>74</v>
      </c>
      <c r="DT290" s="177">
        <f t="shared" si="234"/>
        <v>0</v>
      </c>
      <c r="DU290" s="178">
        <f t="shared" si="234"/>
        <v>0</v>
      </c>
      <c r="DV290" s="179">
        <f t="shared" si="234"/>
        <v>0</v>
      </c>
      <c r="DW290" s="178">
        <f t="shared" si="234"/>
        <v>0</v>
      </c>
      <c r="DX290" s="179">
        <f t="shared" si="234"/>
        <v>0</v>
      </c>
      <c r="DY290" s="178">
        <f t="shared" si="234"/>
        <v>0</v>
      </c>
      <c r="DZ290" s="179">
        <f t="shared" si="234"/>
        <v>0</v>
      </c>
      <c r="EA290" s="178">
        <f t="shared" si="234"/>
        <v>4064027.0148048452</v>
      </c>
      <c r="EB290" s="179">
        <f t="shared" si="233"/>
        <v>0</v>
      </c>
      <c r="EC290" s="178">
        <f t="shared" si="233"/>
        <v>0</v>
      </c>
      <c r="ED290" s="179">
        <f t="shared" si="233"/>
        <v>0</v>
      </c>
      <c r="EE290" s="178">
        <f t="shared" si="233"/>
        <v>0</v>
      </c>
      <c r="EF290" s="179">
        <f t="shared" si="233"/>
        <v>0</v>
      </c>
      <c r="EG290" s="178">
        <f t="shared" si="195"/>
        <v>4064027.0148048452</v>
      </c>
    </row>
    <row r="291" spans="1:137" ht="15">
      <c r="A291" s="31" t="s">
        <v>390</v>
      </c>
      <c r="B291" s="32" t="s">
        <v>775</v>
      </c>
      <c r="C291" s="294"/>
      <c r="D291" s="44">
        <v>198330</v>
      </c>
      <c r="E291" s="44">
        <v>9</v>
      </c>
      <c r="F291" s="63"/>
      <c r="G291" s="185"/>
      <c r="H291" s="63"/>
      <c r="I291" s="185"/>
      <c r="J291" s="63"/>
      <c r="K291" s="185"/>
      <c r="L291" s="63"/>
      <c r="M291" s="185"/>
      <c r="N291" s="63"/>
      <c r="O291" s="63"/>
      <c r="P291" s="185"/>
      <c r="Q291" s="63"/>
      <c r="R291" s="185"/>
      <c r="S291" s="63"/>
      <c r="T291" s="185"/>
      <c r="U291" s="63"/>
      <c r="V291" s="185"/>
      <c r="W291" s="63"/>
      <c r="X291" s="63"/>
      <c r="Y291" s="185"/>
      <c r="Z291" s="63"/>
      <c r="AA291" s="185"/>
      <c r="AB291" s="63"/>
      <c r="AC291" s="185"/>
      <c r="AD291" s="63"/>
      <c r="AE291" s="185"/>
      <c r="AF291" s="63"/>
      <c r="AG291" s="63"/>
      <c r="AH291" s="185"/>
      <c r="AI291" s="63"/>
      <c r="AJ291" s="185"/>
      <c r="AK291" s="63"/>
      <c r="AL291" s="185"/>
      <c r="AM291" s="63"/>
      <c r="AN291" s="185"/>
      <c r="AO291" s="63"/>
      <c r="AP291" s="63"/>
      <c r="AQ291" s="185"/>
      <c r="AR291" s="63"/>
      <c r="AS291" s="185"/>
      <c r="AT291" s="63"/>
      <c r="AU291" s="185"/>
      <c r="AV291" s="63"/>
      <c r="AW291" s="185"/>
      <c r="AX291" s="63"/>
      <c r="AY291" s="63">
        <v>0</v>
      </c>
      <c r="AZ291" s="185">
        <v>131</v>
      </c>
      <c r="BA291" s="191">
        <v>103</v>
      </c>
      <c r="BB291" s="185">
        <v>7</v>
      </c>
      <c r="BC291" s="191">
        <v>0</v>
      </c>
      <c r="BD291" s="185">
        <v>0</v>
      </c>
      <c r="BE291" s="191">
        <v>11</v>
      </c>
      <c r="BF291" s="185">
        <v>0</v>
      </c>
      <c r="BG291" s="197">
        <v>31</v>
      </c>
      <c r="BH291" s="188"/>
      <c r="BI291" s="63"/>
      <c r="BJ291" s="185"/>
      <c r="BK291" s="63"/>
      <c r="BL291" s="185"/>
      <c r="BM291" s="63"/>
      <c r="BN291" s="185"/>
      <c r="BO291" s="63"/>
      <c r="BP291" s="185">
        <v>6586948</v>
      </c>
      <c r="BQ291" s="191"/>
      <c r="BR291" s="185"/>
      <c r="BS291" s="198">
        <v>7102473</v>
      </c>
      <c r="BT291" s="177">
        <f t="shared" si="217"/>
        <v>0</v>
      </c>
      <c r="BU291" s="178">
        <f t="shared" si="217"/>
        <v>0</v>
      </c>
      <c r="BV291" s="179">
        <f t="shared" si="218"/>
        <v>0</v>
      </c>
      <c r="BW291" s="178">
        <f t="shared" si="218"/>
        <v>0</v>
      </c>
      <c r="BX291" s="179">
        <f t="shared" si="219"/>
        <v>0</v>
      </c>
      <c r="BY291" s="178">
        <f t="shared" si="219"/>
        <v>0</v>
      </c>
      <c r="BZ291" s="179">
        <f t="shared" si="220"/>
        <v>0</v>
      </c>
      <c r="CA291" s="178">
        <f t="shared" si="220"/>
        <v>0</v>
      </c>
      <c r="CB291" s="179">
        <f t="shared" si="221"/>
        <v>0</v>
      </c>
      <c r="CC291" s="178">
        <f t="shared" si="221"/>
        <v>0</v>
      </c>
      <c r="CD291" s="179">
        <f t="shared" si="222"/>
        <v>1249</v>
      </c>
      <c r="CE291" s="178">
        <f t="shared" si="222"/>
        <v>1420</v>
      </c>
      <c r="CF291" s="177">
        <f t="shared" si="238"/>
        <v>0</v>
      </c>
      <c r="CG291" s="178">
        <f t="shared" si="176"/>
        <v>0</v>
      </c>
      <c r="CH291" s="179">
        <f t="shared" si="176"/>
        <v>0</v>
      </c>
      <c r="CI291" s="178">
        <f t="shared" si="177"/>
        <v>0</v>
      </c>
      <c r="CJ291" s="179">
        <f t="shared" si="177"/>
        <v>0</v>
      </c>
      <c r="CK291" s="178">
        <f t="shared" si="237"/>
        <v>0</v>
      </c>
      <c r="CL291" s="179">
        <f t="shared" si="237"/>
        <v>0</v>
      </c>
      <c r="CM291" s="178">
        <f t="shared" si="237"/>
        <v>0</v>
      </c>
      <c r="CN291" s="179">
        <f t="shared" si="237"/>
        <v>0</v>
      </c>
      <c r="CO291" s="178">
        <f t="shared" si="237"/>
        <v>0</v>
      </c>
      <c r="CP291" s="179">
        <f t="shared" si="237"/>
        <v>0</v>
      </c>
      <c r="CQ291" s="178">
        <f t="shared" si="237"/>
        <v>5001.7415492957743</v>
      </c>
      <c r="CR291" s="177">
        <f t="shared" si="236"/>
        <v>0</v>
      </c>
      <c r="CS291" s="178">
        <f t="shared" si="236"/>
        <v>0</v>
      </c>
      <c r="CT291" s="179">
        <f t="shared" si="236"/>
        <v>0</v>
      </c>
      <c r="CU291" s="178">
        <f t="shared" si="235"/>
        <v>0</v>
      </c>
      <c r="CV291" s="179">
        <f t="shared" si="235"/>
        <v>0</v>
      </c>
      <c r="CW291" s="178">
        <f t="shared" si="235"/>
        <v>0</v>
      </c>
      <c r="CX291" s="179">
        <f t="shared" si="235"/>
        <v>0</v>
      </c>
      <c r="CY291" s="178">
        <f t="shared" si="235"/>
        <v>0</v>
      </c>
      <c r="CZ291" s="179">
        <f t="shared" si="235"/>
        <v>0</v>
      </c>
      <c r="DA291" s="178">
        <f t="shared" si="235"/>
        <v>0</v>
      </c>
      <c r="DB291" s="179">
        <f t="shared" si="235"/>
        <v>0</v>
      </c>
      <c r="DC291" s="178">
        <f t="shared" si="235"/>
        <v>45015.673943661968</v>
      </c>
      <c r="DD291" s="179">
        <f t="shared" si="223"/>
        <v>0</v>
      </c>
      <c r="DE291" s="178">
        <f t="shared" si="223"/>
        <v>45015.673943661968</v>
      </c>
      <c r="DF291" s="177">
        <f t="shared" si="224"/>
        <v>0</v>
      </c>
      <c r="DG291" s="178">
        <f t="shared" si="224"/>
        <v>0</v>
      </c>
      <c r="DH291" s="179">
        <f t="shared" si="225"/>
        <v>0</v>
      </c>
      <c r="DI291" s="178">
        <f t="shared" si="225"/>
        <v>0</v>
      </c>
      <c r="DJ291" s="179">
        <f t="shared" si="226"/>
        <v>0</v>
      </c>
      <c r="DK291" s="178">
        <f t="shared" si="226"/>
        <v>0</v>
      </c>
      <c r="DL291" s="179">
        <f t="shared" si="227"/>
        <v>0</v>
      </c>
      <c r="DM291" s="178">
        <f t="shared" si="227"/>
        <v>0</v>
      </c>
      <c r="DN291" s="179">
        <f t="shared" si="228"/>
        <v>0</v>
      </c>
      <c r="DO291" s="178">
        <f t="shared" si="228"/>
        <v>0</v>
      </c>
      <c r="DP291" s="179">
        <f t="shared" si="229"/>
        <v>138</v>
      </c>
      <c r="DQ291" s="178">
        <f t="shared" si="229"/>
        <v>145</v>
      </c>
      <c r="DR291" s="179">
        <f t="shared" si="230"/>
        <v>138</v>
      </c>
      <c r="DS291" s="178">
        <f t="shared" si="230"/>
        <v>145</v>
      </c>
      <c r="DT291" s="177">
        <f t="shared" si="234"/>
        <v>0</v>
      </c>
      <c r="DU291" s="178">
        <f t="shared" si="234"/>
        <v>0</v>
      </c>
      <c r="DV291" s="179">
        <f t="shared" si="234"/>
        <v>0</v>
      </c>
      <c r="DW291" s="178">
        <f t="shared" si="234"/>
        <v>0</v>
      </c>
      <c r="DX291" s="179">
        <f t="shared" si="234"/>
        <v>0</v>
      </c>
      <c r="DY291" s="178">
        <f t="shared" si="234"/>
        <v>0</v>
      </c>
      <c r="DZ291" s="179">
        <f t="shared" si="234"/>
        <v>0</v>
      </c>
      <c r="EA291" s="178">
        <f t="shared" si="234"/>
        <v>0</v>
      </c>
      <c r="EB291" s="179">
        <f t="shared" si="233"/>
        <v>0</v>
      </c>
      <c r="EC291" s="178">
        <f t="shared" si="233"/>
        <v>0</v>
      </c>
      <c r="ED291" s="179">
        <f t="shared" si="233"/>
        <v>0</v>
      </c>
      <c r="EE291" s="178">
        <f t="shared" si="233"/>
        <v>6527272.7218309855</v>
      </c>
      <c r="EF291" s="179">
        <f t="shared" si="233"/>
        <v>0</v>
      </c>
      <c r="EG291" s="178">
        <f t="shared" si="195"/>
        <v>6527272.7218309855</v>
      </c>
    </row>
    <row r="292" spans="1:137" ht="15">
      <c r="A292" s="31" t="s">
        <v>390</v>
      </c>
      <c r="B292" s="45" t="s">
        <v>776</v>
      </c>
      <c r="C292" s="294"/>
      <c r="D292" s="44">
        <v>198367</v>
      </c>
      <c r="E292" s="44">
        <v>9</v>
      </c>
      <c r="F292" s="63"/>
      <c r="G292" s="185"/>
      <c r="H292" s="63"/>
      <c r="I292" s="185"/>
      <c r="J292" s="63"/>
      <c r="K292" s="185"/>
      <c r="L292" s="63"/>
      <c r="M292" s="185"/>
      <c r="N292" s="63"/>
      <c r="O292" s="63"/>
      <c r="P292" s="185"/>
      <c r="Q292" s="63"/>
      <c r="R292" s="185"/>
      <c r="S292" s="63"/>
      <c r="T292" s="185"/>
      <c r="U292" s="63"/>
      <c r="V292" s="185"/>
      <c r="W292" s="63"/>
      <c r="X292" s="63"/>
      <c r="Y292" s="185"/>
      <c r="Z292" s="63"/>
      <c r="AA292" s="185"/>
      <c r="AB292" s="63"/>
      <c r="AC292" s="185"/>
      <c r="AD292" s="63"/>
      <c r="AE292" s="185"/>
      <c r="AF292" s="63"/>
      <c r="AG292" s="63"/>
      <c r="AH292" s="185"/>
      <c r="AI292" s="63"/>
      <c r="AJ292" s="185"/>
      <c r="AK292" s="63"/>
      <c r="AL292" s="185"/>
      <c r="AM292" s="63"/>
      <c r="AN292" s="185"/>
      <c r="AO292" s="63"/>
      <c r="AP292" s="63"/>
      <c r="AQ292" s="185"/>
      <c r="AR292" s="63"/>
      <c r="AS292" s="185"/>
      <c r="AT292" s="63"/>
      <c r="AU292" s="185"/>
      <c r="AV292" s="63"/>
      <c r="AW292" s="185"/>
      <c r="AX292" s="63"/>
      <c r="AY292" s="63">
        <v>0</v>
      </c>
      <c r="AZ292" s="185"/>
      <c r="BA292" s="191">
        <v>65</v>
      </c>
      <c r="BB292" s="185"/>
      <c r="BC292" s="63">
        <v>0</v>
      </c>
      <c r="BD292" s="185"/>
      <c r="BE292" s="63">
        <v>0</v>
      </c>
      <c r="BF292" s="185"/>
      <c r="BG292" s="62">
        <v>0</v>
      </c>
      <c r="BH292" s="188"/>
      <c r="BI292" s="63"/>
      <c r="BJ292" s="185"/>
      <c r="BK292" s="63"/>
      <c r="BL292" s="185"/>
      <c r="BM292" s="63"/>
      <c r="BN292" s="185"/>
      <c r="BO292" s="63"/>
      <c r="BP292" s="185"/>
      <c r="BQ292" s="63"/>
      <c r="BR292" s="185"/>
      <c r="BS292" s="198">
        <v>3271860</v>
      </c>
      <c r="BT292" s="177">
        <f t="shared" si="217"/>
        <v>0</v>
      </c>
      <c r="BU292" s="178">
        <f t="shared" si="217"/>
        <v>0</v>
      </c>
      <c r="BV292" s="179">
        <f t="shared" si="218"/>
        <v>0</v>
      </c>
      <c r="BW292" s="178">
        <f t="shared" si="218"/>
        <v>0</v>
      </c>
      <c r="BX292" s="179">
        <f t="shared" si="219"/>
        <v>0</v>
      </c>
      <c r="BY292" s="178">
        <f t="shared" si="219"/>
        <v>0</v>
      </c>
      <c r="BZ292" s="179">
        <f t="shared" si="220"/>
        <v>0</v>
      </c>
      <c r="CA292" s="178">
        <f t="shared" si="220"/>
        <v>0</v>
      </c>
      <c r="CB292" s="179">
        <f t="shared" si="221"/>
        <v>0</v>
      </c>
      <c r="CC292" s="178">
        <f t="shared" si="221"/>
        <v>0</v>
      </c>
      <c r="CD292" s="179">
        <f t="shared" si="222"/>
        <v>0</v>
      </c>
      <c r="CE292" s="178">
        <f t="shared" si="222"/>
        <v>585</v>
      </c>
      <c r="CF292" s="177">
        <f t="shared" si="238"/>
        <v>0</v>
      </c>
      <c r="CG292" s="178">
        <f t="shared" si="176"/>
        <v>0</v>
      </c>
      <c r="CH292" s="179">
        <f t="shared" si="176"/>
        <v>0</v>
      </c>
      <c r="CI292" s="178">
        <f t="shared" si="177"/>
        <v>0</v>
      </c>
      <c r="CJ292" s="179">
        <f t="shared" si="177"/>
        <v>0</v>
      </c>
      <c r="CK292" s="178">
        <f t="shared" si="237"/>
        <v>0</v>
      </c>
      <c r="CL292" s="179">
        <f t="shared" si="237"/>
        <v>0</v>
      </c>
      <c r="CM292" s="178">
        <f t="shared" si="237"/>
        <v>0</v>
      </c>
      <c r="CN292" s="179">
        <f t="shared" si="237"/>
        <v>0</v>
      </c>
      <c r="CO292" s="178">
        <f t="shared" si="237"/>
        <v>0</v>
      </c>
      <c r="CP292" s="179">
        <f t="shared" si="237"/>
        <v>0</v>
      </c>
      <c r="CQ292" s="178">
        <f t="shared" si="237"/>
        <v>5592.9230769230771</v>
      </c>
      <c r="CR292" s="177">
        <f t="shared" si="236"/>
        <v>0</v>
      </c>
      <c r="CS292" s="178">
        <f t="shared" si="236"/>
        <v>0</v>
      </c>
      <c r="CT292" s="179">
        <f t="shared" si="236"/>
        <v>0</v>
      </c>
      <c r="CU292" s="178">
        <f t="shared" si="235"/>
        <v>0</v>
      </c>
      <c r="CV292" s="179">
        <f t="shared" si="235"/>
        <v>0</v>
      </c>
      <c r="CW292" s="178">
        <f t="shared" si="235"/>
        <v>0</v>
      </c>
      <c r="CX292" s="179">
        <f t="shared" si="235"/>
        <v>0</v>
      </c>
      <c r="CY292" s="178">
        <f t="shared" si="235"/>
        <v>0</v>
      </c>
      <c r="CZ292" s="179">
        <f t="shared" si="235"/>
        <v>0</v>
      </c>
      <c r="DA292" s="178">
        <f t="shared" si="235"/>
        <v>0</v>
      </c>
      <c r="DB292" s="179">
        <f t="shared" si="235"/>
        <v>0</v>
      </c>
      <c r="DC292" s="178">
        <f t="shared" si="235"/>
        <v>50336.307692307695</v>
      </c>
      <c r="DD292" s="179">
        <f t="shared" si="223"/>
        <v>0</v>
      </c>
      <c r="DE292" s="178">
        <f t="shared" si="223"/>
        <v>50336.307692307695</v>
      </c>
      <c r="DF292" s="177">
        <f t="shared" si="224"/>
        <v>0</v>
      </c>
      <c r="DG292" s="178">
        <f t="shared" si="224"/>
        <v>0</v>
      </c>
      <c r="DH292" s="179">
        <f t="shared" si="225"/>
        <v>0</v>
      </c>
      <c r="DI292" s="178">
        <f t="shared" si="225"/>
        <v>0</v>
      </c>
      <c r="DJ292" s="179">
        <f t="shared" si="226"/>
        <v>0</v>
      </c>
      <c r="DK292" s="178">
        <f t="shared" si="226"/>
        <v>0</v>
      </c>
      <c r="DL292" s="179">
        <f t="shared" si="227"/>
        <v>0</v>
      </c>
      <c r="DM292" s="178">
        <f t="shared" si="227"/>
        <v>0</v>
      </c>
      <c r="DN292" s="179">
        <f t="shared" si="228"/>
        <v>0</v>
      </c>
      <c r="DO292" s="178">
        <f t="shared" si="228"/>
        <v>0</v>
      </c>
      <c r="DP292" s="179">
        <f t="shared" si="229"/>
        <v>0</v>
      </c>
      <c r="DQ292" s="178">
        <f t="shared" si="229"/>
        <v>65</v>
      </c>
      <c r="DR292" s="179">
        <f t="shared" si="230"/>
        <v>0</v>
      </c>
      <c r="DS292" s="178">
        <f t="shared" si="230"/>
        <v>65</v>
      </c>
      <c r="DT292" s="177">
        <f t="shared" si="234"/>
        <v>0</v>
      </c>
      <c r="DU292" s="178">
        <f t="shared" si="234"/>
        <v>0</v>
      </c>
      <c r="DV292" s="179">
        <f t="shared" si="234"/>
        <v>0</v>
      </c>
      <c r="DW292" s="178">
        <f t="shared" si="234"/>
        <v>0</v>
      </c>
      <c r="DX292" s="179">
        <f t="shared" si="234"/>
        <v>0</v>
      </c>
      <c r="DY292" s="178">
        <f t="shared" si="234"/>
        <v>0</v>
      </c>
      <c r="DZ292" s="179">
        <f t="shared" si="234"/>
        <v>0</v>
      </c>
      <c r="EA292" s="178">
        <f t="shared" si="234"/>
        <v>0</v>
      </c>
      <c r="EB292" s="179">
        <f t="shared" si="233"/>
        <v>0</v>
      </c>
      <c r="EC292" s="178">
        <f t="shared" si="233"/>
        <v>0</v>
      </c>
      <c r="ED292" s="179">
        <f t="shared" si="233"/>
        <v>0</v>
      </c>
      <c r="EE292" s="178">
        <f t="shared" si="233"/>
        <v>3271860</v>
      </c>
      <c r="EF292" s="179">
        <f t="shared" si="233"/>
        <v>0</v>
      </c>
      <c r="EG292" s="178">
        <f t="shared" si="195"/>
        <v>3271860</v>
      </c>
    </row>
    <row r="293" spans="1:137" ht="15">
      <c r="A293" s="31" t="s">
        <v>390</v>
      </c>
      <c r="B293" s="45" t="s">
        <v>777</v>
      </c>
      <c r="C293" s="294"/>
      <c r="D293" s="44">
        <v>198376</v>
      </c>
      <c r="E293" s="44">
        <v>9</v>
      </c>
      <c r="F293" s="63"/>
      <c r="G293" s="185"/>
      <c r="H293" s="63"/>
      <c r="I293" s="185"/>
      <c r="J293" s="63"/>
      <c r="K293" s="185"/>
      <c r="L293" s="63"/>
      <c r="M293" s="185"/>
      <c r="N293" s="63"/>
      <c r="O293" s="63"/>
      <c r="P293" s="185"/>
      <c r="Q293" s="63"/>
      <c r="R293" s="185"/>
      <c r="S293" s="63"/>
      <c r="T293" s="185"/>
      <c r="U293" s="63"/>
      <c r="V293" s="185"/>
      <c r="W293" s="63"/>
      <c r="X293" s="63"/>
      <c r="Y293" s="185"/>
      <c r="Z293" s="63"/>
      <c r="AA293" s="185"/>
      <c r="AB293" s="63"/>
      <c r="AC293" s="185"/>
      <c r="AD293" s="63"/>
      <c r="AE293" s="185"/>
      <c r="AF293" s="63"/>
      <c r="AG293" s="63"/>
      <c r="AH293" s="185"/>
      <c r="AI293" s="63"/>
      <c r="AJ293" s="185"/>
      <c r="AK293" s="63"/>
      <c r="AL293" s="185"/>
      <c r="AM293" s="63"/>
      <c r="AN293" s="185"/>
      <c r="AO293" s="63"/>
      <c r="AP293" s="63"/>
      <c r="AQ293" s="185"/>
      <c r="AR293" s="63"/>
      <c r="AS293" s="185"/>
      <c r="AT293" s="63"/>
      <c r="AU293" s="185"/>
      <c r="AV293" s="63"/>
      <c r="AW293" s="185"/>
      <c r="AX293" s="63"/>
      <c r="AY293" s="63">
        <v>0</v>
      </c>
      <c r="AZ293" s="185"/>
      <c r="BA293" s="191">
        <v>99</v>
      </c>
      <c r="BB293" s="185"/>
      <c r="BC293" s="63">
        <v>0</v>
      </c>
      <c r="BD293" s="185"/>
      <c r="BE293" s="63">
        <v>0</v>
      </c>
      <c r="BF293" s="185"/>
      <c r="BG293" s="62">
        <v>0</v>
      </c>
      <c r="BH293" s="188"/>
      <c r="BI293" s="63"/>
      <c r="BJ293" s="185"/>
      <c r="BK293" s="63"/>
      <c r="BL293" s="185"/>
      <c r="BM293" s="63"/>
      <c r="BN293" s="185"/>
      <c r="BO293" s="63"/>
      <c r="BP293" s="185"/>
      <c r="BQ293" s="63"/>
      <c r="BR293" s="185"/>
      <c r="BS293" s="198">
        <v>4846509</v>
      </c>
      <c r="BT293" s="177">
        <f t="shared" si="217"/>
        <v>0</v>
      </c>
      <c r="BU293" s="178">
        <f t="shared" si="217"/>
        <v>0</v>
      </c>
      <c r="BV293" s="179">
        <f t="shared" si="218"/>
        <v>0</v>
      </c>
      <c r="BW293" s="178">
        <f t="shared" si="218"/>
        <v>0</v>
      </c>
      <c r="BX293" s="179">
        <f t="shared" si="219"/>
        <v>0</v>
      </c>
      <c r="BY293" s="178">
        <f t="shared" si="219"/>
        <v>0</v>
      </c>
      <c r="BZ293" s="179">
        <f t="shared" si="220"/>
        <v>0</v>
      </c>
      <c r="CA293" s="178">
        <f t="shared" si="220"/>
        <v>0</v>
      </c>
      <c r="CB293" s="179">
        <f t="shared" si="221"/>
        <v>0</v>
      </c>
      <c r="CC293" s="178">
        <f t="shared" si="221"/>
        <v>0</v>
      </c>
      <c r="CD293" s="179">
        <f t="shared" si="222"/>
        <v>0</v>
      </c>
      <c r="CE293" s="178">
        <f t="shared" si="222"/>
        <v>891</v>
      </c>
      <c r="CF293" s="177">
        <f t="shared" si="238"/>
        <v>0</v>
      </c>
      <c r="CG293" s="178">
        <f t="shared" si="176"/>
        <v>0</v>
      </c>
      <c r="CH293" s="179">
        <f t="shared" si="176"/>
        <v>0</v>
      </c>
      <c r="CI293" s="178">
        <f t="shared" si="177"/>
        <v>0</v>
      </c>
      <c r="CJ293" s="179">
        <f t="shared" si="177"/>
        <v>0</v>
      </c>
      <c r="CK293" s="178">
        <f t="shared" si="237"/>
        <v>0</v>
      </c>
      <c r="CL293" s="179">
        <f t="shared" si="237"/>
        <v>0</v>
      </c>
      <c r="CM293" s="178">
        <f t="shared" si="237"/>
        <v>0</v>
      </c>
      <c r="CN293" s="179">
        <f t="shared" si="237"/>
        <v>0</v>
      </c>
      <c r="CO293" s="178">
        <f t="shared" si="237"/>
        <v>0</v>
      </c>
      <c r="CP293" s="179">
        <f t="shared" si="237"/>
        <v>0</v>
      </c>
      <c r="CQ293" s="178">
        <f t="shared" si="237"/>
        <v>5439.4040404040406</v>
      </c>
      <c r="CR293" s="177">
        <f t="shared" si="236"/>
        <v>0</v>
      </c>
      <c r="CS293" s="178">
        <f t="shared" si="236"/>
        <v>0</v>
      </c>
      <c r="CT293" s="179">
        <f t="shared" si="236"/>
        <v>0</v>
      </c>
      <c r="CU293" s="178">
        <f t="shared" si="235"/>
        <v>0</v>
      </c>
      <c r="CV293" s="179">
        <f t="shared" si="235"/>
        <v>0</v>
      </c>
      <c r="CW293" s="178">
        <f t="shared" si="235"/>
        <v>0</v>
      </c>
      <c r="CX293" s="179">
        <f t="shared" si="235"/>
        <v>0</v>
      </c>
      <c r="CY293" s="178">
        <f t="shared" si="235"/>
        <v>0</v>
      </c>
      <c r="CZ293" s="179">
        <f t="shared" si="235"/>
        <v>0</v>
      </c>
      <c r="DA293" s="178">
        <f t="shared" si="235"/>
        <v>0</v>
      </c>
      <c r="DB293" s="179">
        <f t="shared" si="235"/>
        <v>0</v>
      </c>
      <c r="DC293" s="178">
        <f t="shared" si="235"/>
        <v>48954.636363636368</v>
      </c>
      <c r="DD293" s="179">
        <f t="shared" si="223"/>
        <v>0</v>
      </c>
      <c r="DE293" s="178">
        <f t="shared" si="223"/>
        <v>48954.63636363636</v>
      </c>
      <c r="DF293" s="177">
        <f t="shared" si="224"/>
        <v>0</v>
      </c>
      <c r="DG293" s="178">
        <f t="shared" si="224"/>
        <v>0</v>
      </c>
      <c r="DH293" s="179">
        <f t="shared" si="225"/>
        <v>0</v>
      </c>
      <c r="DI293" s="178">
        <f t="shared" si="225"/>
        <v>0</v>
      </c>
      <c r="DJ293" s="179">
        <f t="shared" si="226"/>
        <v>0</v>
      </c>
      <c r="DK293" s="178">
        <f t="shared" si="226"/>
        <v>0</v>
      </c>
      <c r="DL293" s="179">
        <f t="shared" si="227"/>
        <v>0</v>
      </c>
      <c r="DM293" s="178">
        <f t="shared" si="227"/>
        <v>0</v>
      </c>
      <c r="DN293" s="179">
        <f t="shared" si="228"/>
        <v>0</v>
      </c>
      <c r="DO293" s="178">
        <f t="shared" si="228"/>
        <v>0</v>
      </c>
      <c r="DP293" s="179">
        <f t="shared" si="229"/>
        <v>0</v>
      </c>
      <c r="DQ293" s="178">
        <f t="shared" si="229"/>
        <v>99</v>
      </c>
      <c r="DR293" s="179">
        <f t="shared" si="230"/>
        <v>0</v>
      </c>
      <c r="DS293" s="178">
        <f t="shared" si="230"/>
        <v>99</v>
      </c>
      <c r="DT293" s="177">
        <f t="shared" si="234"/>
        <v>0</v>
      </c>
      <c r="DU293" s="178">
        <f t="shared" si="234"/>
        <v>0</v>
      </c>
      <c r="DV293" s="179">
        <f t="shared" si="234"/>
        <v>0</v>
      </c>
      <c r="DW293" s="178">
        <f t="shared" si="234"/>
        <v>0</v>
      </c>
      <c r="DX293" s="179">
        <f t="shared" si="234"/>
        <v>0</v>
      </c>
      <c r="DY293" s="178">
        <f t="shared" si="234"/>
        <v>0</v>
      </c>
      <c r="DZ293" s="179">
        <f t="shared" si="234"/>
        <v>0</v>
      </c>
      <c r="EA293" s="178">
        <f t="shared" si="234"/>
        <v>0</v>
      </c>
      <c r="EB293" s="179">
        <f t="shared" si="233"/>
        <v>0</v>
      </c>
      <c r="EC293" s="178">
        <f t="shared" si="233"/>
        <v>0</v>
      </c>
      <c r="ED293" s="179">
        <f t="shared" si="233"/>
        <v>0</v>
      </c>
      <c r="EE293" s="178">
        <f t="shared" si="233"/>
        <v>4846509</v>
      </c>
      <c r="EF293" s="179">
        <f t="shared" si="233"/>
        <v>0</v>
      </c>
      <c r="EG293" s="178">
        <f t="shared" si="195"/>
        <v>4846509</v>
      </c>
    </row>
    <row r="294" spans="1:137" ht="15">
      <c r="A294" s="31" t="s">
        <v>390</v>
      </c>
      <c r="B294" s="45" t="s">
        <v>778</v>
      </c>
      <c r="C294" s="294"/>
      <c r="D294" s="44">
        <v>198455</v>
      </c>
      <c r="E294" s="44">
        <v>9</v>
      </c>
      <c r="F294" s="63"/>
      <c r="G294" s="185"/>
      <c r="H294" s="63"/>
      <c r="I294" s="185"/>
      <c r="J294" s="63"/>
      <c r="K294" s="185"/>
      <c r="L294" s="63"/>
      <c r="M294" s="185"/>
      <c r="N294" s="63"/>
      <c r="O294" s="63"/>
      <c r="P294" s="185"/>
      <c r="Q294" s="63"/>
      <c r="R294" s="185"/>
      <c r="S294" s="63"/>
      <c r="T294" s="185"/>
      <c r="U294" s="63"/>
      <c r="V294" s="185"/>
      <c r="W294" s="63"/>
      <c r="X294" s="63"/>
      <c r="Y294" s="185"/>
      <c r="Z294" s="63"/>
      <c r="AA294" s="185"/>
      <c r="AB294" s="63"/>
      <c r="AC294" s="185"/>
      <c r="AD294" s="63"/>
      <c r="AE294" s="185"/>
      <c r="AF294" s="63"/>
      <c r="AG294" s="63"/>
      <c r="AH294" s="185">
        <v>92</v>
      </c>
      <c r="AI294" s="191">
        <v>3</v>
      </c>
      <c r="AJ294" s="185">
        <v>0</v>
      </c>
      <c r="AK294" s="63">
        <v>0</v>
      </c>
      <c r="AL294" s="185">
        <v>0</v>
      </c>
      <c r="AM294" s="63">
        <v>0</v>
      </c>
      <c r="AN294" s="185">
        <v>24</v>
      </c>
      <c r="AO294" s="191">
        <v>1</v>
      </c>
      <c r="AP294" s="63"/>
      <c r="AQ294" s="185"/>
      <c r="AR294" s="63"/>
      <c r="AS294" s="185"/>
      <c r="AT294" s="63"/>
      <c r="AU294" s="185"/>
      <c r="AV294" s="63"/>
      <c r="AW294" s="185"/>
      <c r="AX294" s="63"/>
      <c r="AY294" s="63">
        <v>0</v>
      </c>
      <c r="AZ294" s="185">
        <v>1</v>
      </c>
      <c r="BA294" s="191">
        <v>92</v>
      </c>
      <c r="BB294" s="185">
        <v>0</v>
      </c>
      <c r="BC294" s="63">
        <v>0</v>
      </c>
      <c r="BD294" s="185">
        <v>0</v>
      </c>
      <c r="BE294" s="63">
        <v>0</v>
      </c>
      <c r="BF294" s="185">
        <v>1</v>
      </c>
      <c r="BG294" s="197">
        <v>25</v>
      </c>
      <c r="BH294" s="188"/>
      <c r="BI294" s="63"/>
      <c r="BJ294" s="185"/>
      <c r="BK294" s="63"/>
      <c r="BL294" s="185"/>
      <c r="BM294" s="63"/>
      <c r="BN294" s="185">
        <v>6285556</v>
      </c>
      <c r="BO294" s="191">
        <v>207192</v>
      </c>
      <c r="BP294" s="185">
        <v>101268</v>
      </c>
      <c r="BQ294" s="191"/>
      <c r="BR294" s="185"/>
      <c r="BS294" s="198">
        <v>6492006</v>
      </c>
      <c r="BT294" s="177">
        <f t="shared" si="217"/>
        <v>0</v>
      </c>
      <c r="BU294" s="178">
        <f t="shared" si="217"/>
        <v>0</v>
      </c>
      <c r="BV294" s="179">
        <f t="shared" si="218"/>
        <v>0</v>
      </c>
      <c r="BW294" s="178">
        <f t="shared" si="218"/>
        <v>0</v>
      </c>
      <c r="BX294" s="179">
        <f t="shared" si="219"/>
        <v>0</v>
      </c>
      <c r="BY294" s="178">
        <f t="shared" si="219"/>
        <v>0</v>
      </c>
      <c r="BZ294" s="179">
        <f t="shared" si="220"/>
        <v>1116</v>
      </c>
      <c r="CA294" s="178">
        <f t="shared" si="220"/>
        <v>39</v>
      </c>
      <c r="CB294" s="179">
        <f t="shared" si="221"/>
        <v>0</v>
      </c>
      <c r="CC294" s="178">
        <f t="shared" si="221"/>
        <v>0</v>
      </c>
      <c r="CD294" s="179">
        <f t="shared" si="222"/>
        <v>21</v>
      </c>
      <c r="CE294" s="178">
        <f t="shared" si="222"/>
        <v>1128</v>
      </c>
      <c r="CF294" s="177">
        <f t="shared" si="238"/>
        <v>0</v>
      </c>
      <c r="CG294" s="178">
        <f t="shared" si="176"/>
        <v>0</v>
      </c>
      <c r="CH294" s="179">
        <f t="shared" si="176"/>
        <v>0</v>
      </c>
      <c r="CI294" s="178">
        <f t="shared" si="177"/>
        <v>0</v>
      </c>
      <c r="CJ294" s="179">
        <f t="shared" si="177"/>
        <v>0</v>
      </c>
      <c r="CK294" s="178">
        <f t="shared" si="237"/>
        <v>0</v>
      </c>
      <c r="CL294" s="179">
        <f t="shared" si="237"/>
        <v>5632.2186379928316</v>
      </c>
      <c r="CM294" s="178">
        <f t="shared" si="237"/>
        <v>5312.6153846153848</v>
      </c>
      <c r="CN294" s="179">
        <f t="shared" si="237"/>
        <v>0</v>
      </c>
      <c r="CO294" s="178">
        <f t="shared" si="237"/>
        <v>0</v>
      </c>
      <c r="CP294" s="179">
        <f t="shared" si="237"/>
        <v>0</v>
      </c>
      <c r="CQ294" s="178">
        <f t="shared" si="237"/>
        <v>5755.3244680851067</v>
      </c>
      <c r="CR294" s="177">
        <f t="shared" si="236"/>
        <v>0</v>
      </c>
      <c r="CS294" s="178">
        <f t="shared" si="236"/>
        <v>0</v>
      </c>
      <c r="CT294" s="179">
        <f t="shared" si="236"/>
        <v>0</v>
      </c>
      <c r="CU294" s="178">
        <f t="shared" si="235"/>
        <v>0</v>
      </c>
      <c r="CV294" s="179">
        <f t="shared" si="235"/>
        <v>0</v>
      </c>
      <c r="CW294" s="178">
        <f t="shared" si="235"/>
        <v>0</v>
      </c>
      <c r="CX294" s="179">
        <f t="shared" si="235"/>
        <v>50689.967741935485</v>
      </c>
      <c r="CY294" s="178">
        <f t="shared" si="235"/>
        <v>47813.538461538461</v>
      </c>
      <c r="CZ294" s="179">
        <f t="shared" si="235"/>
        <v>0</v>
      </c>
      <c r="DA294" s="178">
        <f t="shared" si="235"/>
        <v>0</v>
      </c>
      <c r="DB294" s="179">
        <f t="shared" si="235"/>
        <v>0</v>
      </c>
      <c r="DC294" s="178">
        <f t="shared" si="235"/>
        <v>51797.920212765959</v>
      </c>
      <c r="DD294" s="179">
        <f t="shared" si="223"/>
        <v>49830.815746309454</v>
      </c>
      <c r="DE294" s="178">
        <f t="shared" si="223"/>
        <v>51666.205113551827</v>
      </c>
      <c r="DF294" s="177">
        <f t="shared" si="224"/>
        <v>0</v>
      </c>
      <c r="DG294" s="178">
        <f t="shared" si="224"/>
        <v>0</v>
      </c>
      <c r="DH294" s="179">
        <f t="shared" si="225"/>
        <v>0</v>
      </c>
      <c r="DI294" s="178">
        <f t="shared" si="225"/>
        <v>0</v>
      </c>
      <c r="DJ294" s="179">
        <f t="shared" si="226"/>
        <v>0</v>
      </c>
      <c r="DK294" s="178">
        <f t="shared" si="226"/>
        <v>0</v>
      </c>
      <c r="DL294" s="179">
        <f t="shared" si="227"/>
        <v>116</v>
      </c>
      <c r="DM294" s="178">
        <f t="shared" si="227"/>
        <v>4</v>
      </c>
      <c r="DN294" s="179">
        <f t="shared" si="228"/>
        <v>0</v>
      </c>
      <c r="DO294" s="178">
        <f t="shared" si="228"/>
        <v>0</v>
      </c>
      <c r="DP294" s="179">
        <f t="shared" si="229"/>
        <v>2</v>
      </c>
      <c r="DQ294" s="178">
        <f t="shared" si="229"/>
        <v>117</v>
      </c>
      <c r="DR294" s="179">
        <f t="shared" si="230"/>
        <v>118</v>
      </c>
      <c r="DS294" s="178">
        <f t="shared" si="230"/>
        <v>121</v>
      </c>
      <c r="DT294" s="177">
        <f t="shared" si="234"/>
        <v>0</v>
      </c>
      <c r="DU294" s="178">
        <f t="shared" si="234"/>
        <v>0</v>
      </c>
      <c r="DV294" s="179">
        <f t="shared" si="234"/>
        <v>0</v>
      </c>
      <c r="DW294" s="178">
        <f t="shared" si="234"/>
        <v>0</v>
      </c>
      <c r="DX294" s="179">
        <f t="shared" si="234"/>
        <v>0</v>
      </c>
      <c r="DY294" s="178">
        <f t="shared" si="234"/>
        <v>0</v>
      </c>
      <c r="DZ294" s="179">
        <f t="shared" si="234"/>
        <v>5880036.2580645159</v>
      </c>
      <c r="EA294" s="178">
        <f t="shared" si="234"/>
        <v>191254.15384615384</v>
      </c>
      <c r="EB294" s="179">
        <f t="shared" si="233"/>
        <v>0</v>
      </c>
      <c r="EC294" s="178">
        <f t="shared" si="233"/>
        <v>0</v>
      </c>
      <c r="ED294" s="179">
        <f t="shared" si="233"/>
        <v>0</v>
      </c>
      <c r="EE294" s="178">
        <f t="shared" si="233"/>
        <v>6060356.6648936169</v>
      </c>
      <c r="EF294" s="179">
        <f t="shared" si="233"/>
        <v>5880036.2580645159</v>
      </c>
      <c r="EG294" s="178">
        <f t="shared" si="195"/>
        <v>6251610.8187397709</v>
      </c>
    </row>
    <row r="295" spans="1:137" ht="15">
      <c r="A295" s="31" t="s">
        <v>390</v>
      </c>
      <c r="B295" s="45" t="s">
        <v>779</v>
      </c>
      <c r="C295" s="294" t="s">
        <v>886</v>
      </c>
      <c r="D295" s="44">
        <v>198491</v>
      </c>
      <c r="E295" s="44">
        <v>9</v>
      </c>
      <c r="F295" s="63"/>
      <c r="G295" s="185"/>
      <c r="H295" s="63"/>
      <c r="I295" s="185"/>
      <c r="J295" s="63"/>
      <c r="K295" s="185"/>
      <c r="L295" s="63"/>
      <c r="M295" s="185"/>
      <c r="N295" s="63"/>
      <c r="O295" s="63"/>
      <c r="P295" s="185"/>
      <c r="Q295" s="63"/>
      <c r="R295" s="185"/>
      <c r="S295" s="63"/>
      <c r="T295" s="185"/>
      <c r="U295" s="63"/>
      <c r="V295" s="185"/>
      <c r="W295" s="63"/>
      <c r="X295" s="63"/>
      <c r="Y295" s="185"/>
      <c r="Z295" s="63"/>
      <c r="AA295" s="185"/>
      <c r="AB295" s="63"/>
      <c r="AC295" s="185"/>
      <c r="AD295" s="63"/>
      <c r="AE295" s="185"/>
      <c r="AF295" s="63"/>
      <c r="AG295" s="63"/>
      <c r="AH295" s="185">
        <v>25</v>
      </c>
      <c r="AI295" s="191">
        <v>48</v>
      </c>
      <c r="AJ295" s="185">
        <v>2</v>
      </c>
      <c r="AK295" s="191">
        <v>0</v>
      </c>
      <c r="AL295" s="185">
        <v>0</v>
      </c>
      <c r="AM295" s="63">
        <v>0</v>
      </c>
      <c r="AN295" s="185">
        <v>19</v>
      </c>
      <c r="AO295" s="191">
        <v>0</v>
      </c>
      <c r="AP295" s="63"/>
      <c r="AQ295" s="185"/>
      <c r="AR295" s="63"/>
      <c r="AS295" s="185"/>
      <c r="AT295" s="63"/>
      <c r="AU295" s="185"/>
      <c r="AV295" s="63"/>
      <c r="AW295" s="185"/>
      <c r="AX295" s="63"/>
      <c r="AY295" s="63">
        <v>0</v>
      </c>
      <c r="AZ295" s="185">
        <v>4</v>
      </c>
      <c r="BA295" s="191">
        <v>9</v>
      </c>
      <c r="BB295" s="185">
        <v>2</v>
      </c>
      <c r="BC295" s="191">
        <v>0</v>
      </c>
      <c r="BD295" s="185">
        <v>0</v>
      </c>
      <c r="BE295" s="63">
        <v>0</v>
      </c>
      <c r="BF295" s="185">
        <v>6</v>
      </c>
      <c r="BG295" s="197">
        <v>1</v>
      </c>
      <c r="BH295" s="188"/>
      <c r="BI295" s="63"/>
      <c r="BJ295" s="185"/>
      <c r="BK295" s="63"/>
      <c r="BL295" s="185"/>
      <c r="BM295" s="63"/>
      <c r="BN295" s="185">
        <v>2135918</v>
      </c>
      <c r="BO295" s="63">
        <v>2223792</v>
      </c>
      <c r="BP295" s="185">
        <v>556814</v>
      </c>
      <c r="BQ295" s="191"/>
      <c r="BR295" s="185"/>
      <c r="BS295" s="198">
        <v>491958</v>
      </c>
      <c r="BT295" s="177">
        <f t="shared" si="217"/>
        <v>0</v>
      </c>
      <c r="BU295" s="178">
        <f t="shared" si="217"/>
        <v>0</v>
      </c>
      <c r="BV295" s="179">
        <f t="shared" si="218"/>
        <v>0</v>
      </c>
      <c r="BW295" s="178">
        <f t="shared" si="218"/>
        <v>0</v>
      </c>
      <c r="BX295" s="179">
        <f t="shared" si="219"/>
        <v>0</v>
      </c>
      <c r="BY295" s="178">
        <f t="shared" si="219"/>
        <v>0</v>
      </c>
      <c r="BZ295" s="179">
        <f t="shared" si="220"/>
        <v>473</v>
      </c>
      <c r="CA295" s="178">
        <f t="shared" si="220"/>
        <v>432</v>
      </c>
      <c r="CB295" s="179">
        <f t="shared" si="221"/>
        <v>0</v>
      </c>
      <c r="CC295" s="178">
        <f t="shared" si="221"/>
        <v>0</v>
      </c>
      <c r="CD295" s="179">
        <f t="shared" si="222"/>
        <v>128</v>
      </c>
      <c r="CE295" s="178">
        <f t="shared" si="222"/>
        <v>93</v>
      </c>
      <c r="CF295" s="177">
        <f t="shared" si="238"/>
        <v>0</v>
      </c>
      <c r="CG295" s="178">
        <f t="shared" si="176"/>
        <v>0</v>
      </c>
      <c r="CH295" s="179">
        <f t="shared" si="176"/>
        <v>0</v>
      </c>
      <c r="CI295" s="178">
        <f t="shared" si="177"/>
        <v>0</v>
      </c>
      <c r="CJ295" s="179">
        <f t="shared" si="177"/>
        <v>0</v>
      </c>
      <c r="CK295" s="178">
        <f t="shared" si="237"/>
        <v>0</v>
      </c>
      <c r="CL295" s="179">
        <f t="shared" si="237"/>
        <v>4515.6828752642705</v>
      </c>
      <c r="CM295" s="178">
        <f t="shared" si="237"/>
        <v>5147.666666666667</v>
      </c>
      <c r="CN295" s="179">
        <f t="shared" si="237"/>
        <v>0</v>
      </c>
      <c r="CO295" s="178">
        <f t="shared" si="237"/>
        <v>0</v>
      </c>
      <c r="CP295" s="179">
        <f t="shared" si="237"/>
        <v>0</v>
      </c>
      <c r="CQ295" s="178">
        <f t="shared" si="237"/>
        <v>5289.8709677419356</v>
      </c>
      <c r="CR295" s="177">
        <f t="shared" si="236"/>
        <v>0</v>
      </c>
      <c r="CS295" s="178">
        <f t="shared" si="236"/>
        <v>0</v>
      </c>
      <c r="CT295" s="179">
        <f t="shared" si="236"/>
        <v>0</v>
      </c>
      <c r="CU295" s="178">
        <f t="shared" si="235"/>
        <v>0</v>
      </c>
      <c r="CV295" s="179">
        <f t="shared" si="235"/>
        <v>0</v>
      </c>
      <c r="CW295" s="178">
        <f t="shared" si="235"/>
        <v>0</v>
      </c>
      <c r="CX295" s="179">
        <f t="shared" si="235"/>
        <v>40641.145877378432</v>
      </c>
      <c r="CY295" s="178">
        <f t="shared" si="235"/>
        <v>46329</v>
      </c>
      <c r="CZ295" s="179">
        <f t="shared" si="235"/>
        <v>0</v>
      </c>
      <c r="DA295" s="178">
        <f t="shared" si="235"/>
        <v>0</v>
      </c>
      <c r="DB295" s="179">
        <f t="shared" si="235"/>
        <v>0</v>
      </c>
      <c r="DC295" s="178">
        <f t="shared" si="235"/>
        <v>47608.838709677424</v>
      </c>
      <c r="DD295" s="179">
        <f t="shared" si="223"/>
        <v>32232.63293723117</v>
      </c>
      <c r="DE295" s="178">
        <f t="shared" si="223"/>
        <v>46549.661846496107</v>
      </c>
      <c r="DF295" s="177">
        <f t="shared" si="224"/>
        <v>0</v>
      </c>
      <c r="DG295" s="178">
        <f t="shared" si="224"/>
        <v>0</v>
      </c>
      <c r="DH295" s="179">
        <f t="shared" si="225"/>
        <v>0</v>
      </c>
      <c r="DI295" s="178">
        <f t="shared" si="225"/>
        <v>0</v>
      </c>
      <c r="DJ295" s="179">
        <f t="shared" si="226"/>
        <v>0</v>
      </c>
      <c r="DK295" s="178">
        <f t="shared" si="226"/>
        <v>0</v>
      </c>
      <c r="DL295" s="179">
        <f t="shared" si="227"/>
        <v>46</v>
      </c>
      <c r="DM295" s="178">
        <f t="shared" si="227"/>
        <v>48</v>
      </c>
      <c r="DN295" s="179">
        <f t="shared" si="228"/>
        <v>0</v>
      </c>
      <c r="DO295" s="178">
        <f t="shared" si="228"/>
        <v>0</v>
      </c>
      <c r="DP295" s="179">
        <f t="shared" si="229"/>
        <v>12</v>
      </c>
      <c r="DQ295" s="178">
        <f t="shared" si="229"/>
        <v>10</v>
      </c>
      <c r="DR295" s="179">
        <f t="shared" si="230"/>
        <v>58</v>
      </c>
      <c r="DS295" s="178">
        <f t="shared" si="230"/>
        <v>58</v>
      </c>
      <c r="DT295" s="177">
        <f t="shared" si="234"/>
        <v>0</v>
      </c>
      <c r="DU295" s="178">
        <f t="shared" si="234"/>
        <v>0</v>
      </c>
      <c r="DV295" s="179">
        <f t="shared" si="234"/>
        <v>0</v>
      </c>
      <c r="DW295" s="178">
        <f t="shared" si="234"/>
        <v>0</v>
      </c>
      <c r="DX295" s="179">
        <f t="shared" si="234"/>
        <v>0</v>
      </c>
      <c r="DY295" s="178">
        <f t="shared" si="234"/>
        <v>0</v>
      </c>
      <c r="DZ295" s="179">
        <f t="shared" si="234"/>
        <v>1869492.7103594078</v>
      </c>
      <c r="EA295" s="178">
        <f t="shared" si="234"/>
        <v>2223792</v>
      </c>
      <c r="EB295" s="179">
        <f t="shared" si="233"/>
        <v>0</v>
      </c>
      <c r="EC295" s="178">
        <f t="shared" si="233"/>
        <v>0</v>
      </c>
      <c r="ED295" s="179">
        <f t="shared" si="233"/>
        <v>0</v>
      </c>
      <c r="EE295" s="178">
        <f t="shared" si="233"/>
        <v>476088.38709677424</v>
      </c>
      <c r="EF295" s="179">
        <f t="shared" si="233"/>
        <v>1869492.7103594078</v>
      </c>
      <c r="EG295" s="178">
        <f t="shared" si="195"/>
        <v>2699880.3870967743</v>
      </c>
    </row>
    <row r="296" spans="1:137" ht="15">
      <c r="A296" s="31" t="s">
        <v>390</v>
      </c>
      <c r="B296" s="45" t="s">
        <v>780</v>
      </c>
      <c r="C296" s="294"/>
      <c r="D296" s="44">
        <v>198570</v>
      </c>
      <c r="E296" s="44">
        <v>9</v>
      </c>
      <c r="F296" s="63"/>
      <c r="G296" s="185"/>
      <c r="H296" s="63"/>
      <c r="I296" s="185"/>
      <c r="J296" s="63"/>
      <c r="K296" s="185"/>
      <c r="L296" s="63"/>
      <c r="M296" s="185"/>
      <c r="N296" s="63"/>
      <c r="O296" s="63"/>
      <c r="P296" s="185"/>
      <c r="Q296" s="63"/>
      <c r="R296" s="185"/>
      <c r="S296" s="63"/>
      <c r="T296" s="185"/>
      <c r="U296" s="63"/>
      <c r="V296" s="185"/>
      <c r="W296" s="63"/>
      <c r="X296" s="63"/>
      <c r="Y296" s="185"/>
      <c r="Z296" s="63"/>
      <c r="AA296" s="185"/>
      <c r="AB296" s="63"/>
      <c r="AC296" s="185"/>
      <c r="AD296" s="63"/>
      <c r="AE296" s="185"/>
      <c r="AF296" s="63"/>
      <c r="AG296" s="63"/>
      <c r="AH296" s="185"/>
      <c r="AI296" s="63"/>
      <c r="AJ296" s="185"/>
      <c r="AK296" s="63"/>
      <c r="AL296" s="185"/>
      <c r="AM296" s="63"/>
      <c r="AN296" s="185"/>
      <c r="AO296" s="63"/>
      <c r="AP296" s="63"/>
      <c r="AQ296" s="185"/>
      <c r="AR296" s="63"/>
      <c r="AS296" s="185"/>
      <c r="AT296" s="63"/>
      <c r="AU296" s="185"/>
      <c r="AV296" s="63"/>
      <c r="AW296" s="185"/>
      <c r="AX296" s="63"/>
      <c r="AY296" s="63">
        <v>0</v>
      </c>
      <c r="AZ296" s="185">
        <v>119</v>
      </c>
      <c r="BA296" s="63">
        <v>117</v>
      </c>
      <c r="BB296" s="185">
        <v>4</v>
      </c>
      <c r="BC296" s="191">
        <v>2</v>
      </c>
      <c r="BD296" s="185">
        <v>0</v>
      </c>
      <c r="BE296" s="63">
        <v>0</v>
      </c>
      <c r="BF296" s="185">
        <v>38</v>
      </c>
      <c r="BG296" s="62">
        <v>38</v>
      </c>
      <c r="BH296" s="188"/>
      <c r="BI296" s="63"/>
      <c r="BJ296" s="185"/>
      <c r="BK296" s="63"/>
      <c r="BL296" s="185"/>
      <c r="BM296" s="63"/>
      <c r="BN296" s="185"/>
      <c r="BO296" s="63"/>
      <c r="BP296" s="185"/>
      <c r="BQ296" s="63"/>
      <c r="BR296" s="185">
        <v>8697644</v>
      </c>
      <c r="BS296" s="61">
        <v>8723238</v>
      </c>
      <c r="BT296" s="177">
        <f t="shared" si="217"/>
        <v>0</v>
      </c>
      <c r="BU296" s="178">
        <f t="shared" si="217"/>
        <v>0</v>
      </c>
      <c r="BV296" s="179">
        <f t="shared" si="218"/>
        <v>0</v>
      </c>
      <c r="BW296" s="178">
        <f t="shared" si="218"/>
        <v>0</v>
      </c>
      <c r="BX296" s="179">
        <f t="shared" si="219"/>
        <v>0</v>
      </c>
      <c r="BY296" s="178">
        <f t="shared" si="219"/>
        <v>0</v>
      </c>
      <c r="BZ296" s="179">
        <f t="shared" si="220"/>
        <v>0</v>
      </c>
      <c r="CA296" s="178">
        <f t="shared" si="220"/>
        <v>0</v>
      </c>
      <c r="CB296" s="179">
        <f t="shared" si="221"/>
        <v>0</v>
      </c>
      <c r="CC296" s="178">
        <f t="shared" si="221"/>
        <v>0</v>
      </c>
      <c r="CD296" s="179">
        <f t="shared" si="222"/>
        <v>1567</v>
      </c>
      <c r="CE296" s="178">
        <f t="shared" si="222"/>
        <v>1529</v>
      </c>
      <c r="CF296" s="177">
        <f t="shared" si="238"/>
        <v>0</v>
      </c>
      <c r="CG296" s="178">
        <f t="shared" si="176"/>
        <v>0</v>
      </c>
      <c r="CH296" s="179">
        <f t="shared" si="176"/>
        <v>0</v>
      </c>
      <c r="CI296" s="178">
        <f t="shared" si="177"/>
        <v>0</v>
      </c>
      <c r="CJ296" s="179">
        <f t="shared" si="177"/>
        <v>0</v>
      </c>
      <c r="CK296" s="178">
        <f t="shared" si="237"/>
        <v>0</v>
      </c>
      <c r="CL296" s="179">
        <f t="shared" si="237"/>
        <v>0</v>
      </c>
      <c r="CM296" s="178">
        <f t="shared" si="237"/>
        <v>0</v>
      </c>
      <c r="CN296" s="179">
        <f t="shared" si="237"/>
        <v>0</v>
      </c>
      <c r="CO296" s="178">
        <f t="shared" si="237"/>
        <v>0</v>
      </c>
      <c r="CP296" s="179">
        <f t="shared" si="237"/>
        <v>5550.5067007019779</v>
      </c>
      <c r="CQ296" s="178">
        <f t="shared" si="237"/>
        <v>5705.1916285153693</v>
      </c>
      <c r="CR296" s="177">
        <f t="shared" si="236"/>
        <v>0</v>
      </c>
      <c r="CS296" s="178">
        <f t="shared" si="236"/>
        <v>0</v>
      </c>
      <c r="CT296" s="179">
        <f t="shared" si="236"/>
        <v>0</v>
      </c>
      <c r="CU296" s="178">
        <f t="shared" si="235"/>
        <v>0</v>
      </c>
      <c r="CV296" s="179">
        <f t="shared" si="235"/>
        <v>0</v>
      </c>
      <c r="CW296" s="178">
        <f t="shared" si="235"/>
        <v>0</v>
      </c>
      <c r="CX296" s="179">
        <f t="shared" si="235"/>
        <v>0</v>
      </c>
      <c r="CY296" s="178">
        <f t="shared" si="235"/>
        <v>0</v>
      </c>
      <c r="CZ296" s="179">
        <f t="shared" si="235"/>
        <v>0</v>
      </c>
      <c r="DA296" s="178">
        <f t="shared" si="235"/>
        <v>0</v>
      </c>
      <c r="DB296" s="179">
        <f t="shared" si="235"/>
        <v>49954.560306317799</v>
      </c>
      <c r="DC296" s="178">
        <f t="shared" si="235"/>
        <v>51346.724656638326</v>
      </c>
      <c r="DD296" s="179">
        <f t="shared" si="223"/>
        <v>49954.560306317799</v>
      </c>
      <c r="DE296" s="178">
        <f t="shared" si="223"/>
        <v>51346.724656638326</v>
      </c>
      <c r="DF296" s="177">
        <f t="shared" si="224"/>
        <v>0</v>
      </c>
      <c r="DG296" s="178">
        <f t="shared" si="224"/>
        <v>0</v>
      </c>
      <c r="DH296" s="179">
        <f t="shared" si="225"/>
        <v>0</v>
      </c>
      <c r="DI296" s="178">
        <f t="shared" si="225"/>
        <v>0</v>
      </c>
      <c r="DJ296" s="179">
        <f t="shared" si="226"/>
        <v>0</v>
      </c>
      <c r="DK296" s="178">
        <f t="shared" si="226"/>
        <v>0</v>
      </c>
      <c r="DL296" s="179">
        <f t="shared" si="227"/>
        <v>0</v>
      </c>
      <c r="DM296" s="178">
        <f t="shared" si="227"/>
        <v>0</v>
      </c>
      <c r="DN296" s="179">
        <f t="shared" si="228"/>
        <v>0</v>
      </c>
      <c r="DO296" s="178">
        <f t="shared" si="228"/>
        <v>0</v>
      </c>
      <c r="DP296" s="179">
        <f t="shared" si="229"/>
        <v>161</v>
      </c>
      <c r="DQ296" s="178">
        <f t="shared" si="229"/>
        <v>157</v>
      </c>
      <c r="DR296" s="179">
        <f t="shared" si="230"/>
        <v>161</v>
      </c>
      <c r="DS296" s="178">
        <f t="shared" si="230"/>
        <v>157</v>
      </c>
      <c r="DT296" s="177">
        <f t="shared" si="234"/>
        <v>0</v>
      </c>
      <c r="DU296" s="178">
        <f t="shared" si="234"/>
        <v>0</v>
      </c>
      <c r="DV296" s="179">
        <f t="shared" si="234"/>
        <v>0</v>
      </c>
      <c r="DW296" s="178">
        <f t="shared" si="234"/>
        <v>0</v>
      </c>
      <c r="DX296" s="179">
        <f t="shared" si="234"/>
        <v>0</v>
      </c>
      <c r="DY296" s="178">
        <f t="shared" si="234"/>
        <v>0</v>
      </c>
      <c r="DZ296" s="179">
        <f t="shared" si="234"/>
        <v>0</v>
      </c>
      <c r="EA296" s="178">
        <f t="shared" si="234"/>
        <v>0</v>
      </c>
      <c r="EB296" s="179">
        <f t="shared" si="233"/>
        <v>0</v>
      </c>
      <c r="EC296" s="178">
        <f t="shared" si="233"/>
        <v>0</v>
      </c>
      <c r="ED296" s="179">
        <f t="shared" si="233"/>
        <v>8042684.2093171654</v>
      </c>
      <c r="EE296" s="178">
        <f t="shared" si="233"/>
        <v>8061435.7710922174</v>
      </c>
      <c r="EF296" s="179">
        <f t="shared" si="233"/>
        <v>8042684.2093171654</v>
      </c>
      <c r="EG296" s="178">
        <f t="shared" si="195"/>
        <v>8061435.7710922174</v>
      </c>
    </row>
    <row r="297" spans="1:137" ht="15">
      <c r="A297" s="31" t="s">
        <v>390</v>
      </c>
      <c r="B297" s="45" t="s">
        <v>781</v>
      </c>
      <c r="C297" s="294"/>
      <c r="D297" s="44">
        <v>198774</v>
      </c>
      <c r="E297" s="44">
        <v>9</v>
      </c>
      <c r="F297" s="63"/>
      <c r="G297" s="185"/>
      <c r="H297" s="63"/>
      <c r="I297" s="185"/>
      <c r="J297" s="63"/>
      <c r="K297" s="185"/>
      <c r="L297" s="63"/>
      <c r="M297" s="185"/>
      <c r="N297" s="63"/>
      <c r="O297" s="63"/>
      <c r="P297" s="185"/>
      <c r="Q297" s="63"/>
      <c r="R297" s="185"/>
      <c r="S297" s="63"/>
      <c r="T297" s="185"/>
      <c r="U297" s="63"/>
      <c r="V297" s="185"/>
      <c r="W297" s="63"/>
      <c r="X297" s="63"/>
      <c r="Y297" s="185"/>
      <c r="Z297" s="63"/>
      <c r="AA297" s="185"/>
      <c r="AB297" s="63"/>
      <c r="AC297" s="185"/>
      <c r="AD297" s="63"/>
      <c r="AE297" s="185"/>
      <c r="AF297" s="63"/>
      <c r="AG297" s="63"/>
      <c r="AH297" s="185"/>
      <c r="AI297" s="63"/>
      <c r="AJ297" s="185"/>
      <c r="AK297" s="63"/>
      <c r="AL297" s="185"/>
      <c r="AM297" s="63"/>
      <c r="AN297" s="185"/>
      <c r="AO297" s="63"/>
      <c r="AP297" s="63"/>
      <c r="AQ297" s="185"/>
      <c r="AR297" s="63"/>
      <c r="AS297" s="185"/>
      <c r="AT297" s="63"/>
      <c r="AU297" s="185"/>
      <c r="AV297" s="63"/>
      <c r="AW297" s="185"/>
      <c r="AX297" s="63"/>
      <c r="AY297" s="63">
        <v>0</v>
      </c>
      <c r="AZ297" s="185">
        <v>98</v>
      </c>
      <c r="BA297" s="63">
        <v>95</v>
      </c>
      <c r="BB297" s="185">
        <v>0</v>
      </c>
      <c r="BC297" s="63">
        <v>0</v>
      </c>
      <c r="BD297" s="185">
        <v>0</v>
      </c>
      <c r="BE297" s="63">
        <v>0</v>
      </c>
      <c r="BF297" s="185">
        <v>11</v>
      </c>
      <c r="BG297" s="197">
        <v>12</v>
      </c>
      <c r="BH297" s="188"/>
      <c r="BI297" s="63"/>
      <c r="BJ297" s="185"/>
      <c r="BK297" s="63"/>
      <c r="BL297" s="185"/>
      <c r="BM297" s="63"/>
      <c r="BN297" s="185"/>
      <c r="BO297" s="63"/>
      <c r="BP297" s="185"/>
      <c r="BQ297" s="63"/>
      <c r="BR297" s="185">
        <v>6367269</v>
      </c>
      <c r="BS297" s="61">
        <v>6327511</v>
      </c>
      <c r="BT297" s="177">
        <f t="shared" si="217"/>
        <v>0</v>
      </c>
      <c r="BU297" s="178">
        <f t="shared" si="217"/>
        <v>0</v>
      </c>
      <c r="BV297" s="179">
        <f t="shared" si="218"/>
        <v>0</v>
      </c>
      <c r="BW297" s="178">
        <f t="shared" si="218"/>
        <v>0</v>
      </c>
      <c r="BX297" s="179">
        <f t="shared" si="219"/>
        <v>0</v>
      </c>
      <c r="BY297" s="178">
        <f t="shared" si="219"/>
        <v>0</v>
      </c>
      <c r="BZ297" s="179">
        <f t="shared" si="220"/>
        <v>0</v>
      </c>
      <c r="CA297" s="178">
        <f t="shared" si="220"/>
        <v>0</v>
      </c>
      <c r="CB297" s="179">
        <f t="shared" si="221"/>
        <v>0</v>
      </c>
      <c r="CC297" s="178">
        <f t="shared" si="221"/>
        <v>0</v>
      </c>
      <c r="CD297" s="179">
        <f t="shared" si="222"/>
        <v>1014</v>
      </c>
      <c r="CE297" s="178">
        <f t="shared" si="222"/>
        <v>999</v>
      </c>
      <c r="CF297" s="177">
        <f t="shared" si="238"/>
        <v>0</v>
      </c>
      <c r="CG297" s="178">
        <f t="shared" si="176"/>
        <v>0</v>
      </c>
      <c r="CH297" s="179">
        <f t="shared" si="176"/>
        <v>0</v>
      </c>
      <c r="CI297" s="178">
        <f t="shared" si="177"/>
        <v>0</v>
      </c>
      <c r="CJ297" s="179">
        <f t="shared" si="177"/>
        <v>0</v>
      </c>
      <c r="CK297" s="178">
        <f t="shared" si="237"/>
        <v>0</v>
      </c>
      <c r="CL297" s="179">
        <f t="shared" si="237"/>
        <v>0</v>
      </c>
      <c r="CM297" s="178">
        <f t="shared" si="237"/>
        <v>0</v>
      </c>
      <c r="CN297" s="179">
        <f t="shared" si="237"/>
        <v>0</v>
      </c>
      <c r="CO297" s="178">
        <f t="shared" si="237"/>
        <v>0</v>
      </c>
      <c r="CP297" s="179">
        <f t="shared" si="237"/>
        <v>6279.3579881656806</v>
      </c>
      <c r="CQ297" s="178">
        <f t="shared" si="237"/>
        <v>6333.8448448448453</v>
      </c>
      <c r="CR297" s="177">
        <f t="shared" si="236"/>
        <v>0</v>
      </c>
      <c r="CS297" s="178">
        <f t="shared" si="236"/>
        <v>0</v>
      </c>
      <c r="CT297" s="179">
        <f t="shared" si="236"/>
        <v>0</v>
      </c>
      <c r="CU297" s="178">
        <f t="shared" si="235"/>
        <v>0</v>
      </c>
      <c r="CV297" s="179">
        <f t="shared" si="235"/>
        <v>0</v>
      </c>
      <c r="CW297" s="178">
        <f t="shared" si="235"/>
        <v>0</v>
      </c>
      <c r="CX297" s="179">
        <f t="shared" si="235"/>
        <v>0</v>
      </c>
      <c r="CY297" s="178">
        <f t="shared" si="235"/>
        <v>0</v>
      </c>
      <c r="CZ297" s="179">
        <f t="shared" si="235"/>
        <v>0</v>
      </c>
      <c r="DA297" s="178">
        <f t="shared" si="235"/>
        <v>0</v>
      </c>
      <c r="DB297" s="179">
        <f t="shared" si="235"/>
        <v>56514.221893491122</v>
      </c>
      <c r="DC297" s="178">
        <f t="shared" si="235"/>
        <v>57004.603603603609</v>
      </c>
      <c r="DD297" s="179">
        <f t="shared" si="223"/>
        <v>56514.221893491122</v>
      </c>
      <c r="DE297" s="178">
        <f t="shared" si="223"/>
        <v>57004.603603603602</v>
      </c>
      <c r="DF297" s="177">
        <f t="shared" si="224"/>
        <v>0</v>
      </c>
      <c r="DG297" s="178">
        <f t="shared" si="224"/>
        <v>0</v>
      </c>
      <c r="DH297" s="179">
        <f t="shared" si="225"/>
        <v>0</v>
      </c>
      <c r="DI297" s="178">
        <f t="shared" si="225"/>
        <v>0</v>
      </c>
      <c r="DJ297" s="179">
        <f t="shared" si="226"/>
        <v>0</v>
      </c>
      <c r="DK297" s="178">
        <f t="shared" si="226"/>
        <v>0</v>
      </c>
      <c r="DL297" s="179">
        <f t="shared" si="227"/>
        <v>0</v>
      </c>
      <c r="DM297" s="178">
        <f t="shared" si="227"/>
        <v>0</v>
      </c>
      <c r="DN297" s="179">
        <f t="shared" si="228"/>
        <v>0</v>
      </c>
      <c r="DO297" s="178">
        <f t="shared" si="228"/>
        <v>0</v>
      </c>
      <c r="DP297" s="179">
        <f t="shared" si="229"/>
        <v>109</v>
      </c>
      <c r="DQ297" s="178">
        <f t="shared" si="229"/>
        <v>107</v>
      </c>
      <c r="DR297" s="179">
        <f t="shared" si="230"/>
        <v>109</v>
      </c>
      <c r="DS297" s="178">
        <f t="shared" si="230"/>
        <v>107</v>
      </c>
      <c r="DT297" s="177">
        <f t="shared" si="234"/>
        <v>0</v>
      </c>
      <c r="DU297" s="178">
        <f t="shared" si="234"/>
        <v>0</v>
      </c>
      <c r="DV297" s="179">
        <f t="shared" si="234"/>
        <v>0</v>
      </c>
      <c r="DW297" s="178">
        <f t="shared" si="234"/>
        <v>0</v>
      </c>
      <c r="DX297" s="179">
        <f t="shared" si="234"/>
        <v>0</v>
      </c>
      <c r="DY297" s="178">
        <f t="shared" si="234"/>
        <v>0</v>
      </c>
      <c r="DZ297" s="179">
        <f t="shared" si="234"/>
        <v>0</v>
      </c>
      <c r="EA297" s="178">
        <f t="shared" si="234"/>
        <v>0</v>
      </c>
      <c r="EB297" s="179">
        <f t="shared" si="233"/>
        <v>0</v>
      </c>
      <c r="EC297" s="178">
        <f t="shared" si="233"/>
        <v>0</v>
      </c>
      <c r="ED297" s="179">
        <f t="shared" si="233"/>
        <v>6160050.1863905322</v>
      </c>
      <c r="EE297" s="178">
        <f t="shared" si="233"/>
        <v>6099492.5855855858</v>
      </c>
      <c r="EF297" s="179">
        <f t="shared" si="233"/>
        <v>6160050.1863905322</v>
      </c>
      <c r="EG297" s="178">
        <f t="shared" si="195"/>
        <v>6099492.5855855858</v>
      </c>
    </row>
    <row r="298" spans="1:137" ht="15">
      <c r="A298" s="31" t="s">
        <v>390</v>
      </c>
      <c r="B298" s="45" t="s">
        <v>782</v>
      </c>
      <c r="C298" s="294"/>
      <c r="D298" s="44">
        <v>198817</v>
      </c>
      <c r="E298" s="44">
        <v>9</v>
      </c>
      <c r="F298" s="63"/>
      <c r="G298" s="185"/>
      <c r="H298" s="63"/>
      <c r="I298" s="185"/>
      <c r="J298" s="63"/>
      <c r="K298" s="185"/>
      <c r="L298" s="63"/>
      <c r="M298" s="185"/>
      <c r="N298" s="63"/>
      <c r="O298" s="63"/>
      <c r="P298" s="185"/>
      <c r="Q298" s="63"/>
      <c r="R298" s="185"/>
      <c r="S298" s="63"/>
      <c r="T298" s="185"/>
      <c r="U298" s="63"/>
      <c r="V298" s="185"/>
      <c r="W298" s="63"/>
      <c r="X298" s="63"/>
      <c r="Y298" s="185"/>
      <c r="Z298" s="63"/>
      <c r="AA298" s="185"/>
      <c r="AB298" s="63"/>
      <c r="AC298" s="185"/>
      <c r="AD298" s="63"/>
      <c r="AE298" s="185"/>
      <c r="AF298" s="63"/>
      <c r="AG298" s="63"/>
      <c r="AH298" s="185"/>
      <c r="AI298" s="63"/>
      <c r="AJ298" s="185"/>
      <c r="AK298" s="63"/>
      <c r="AL298" s="185"/>
      <c r="AM298" s="63"/>
      <c r="AN298" s="185"/>
      <c r="AO298" s="63"/>
      <c r="AP298" s="63"/>
      <c r="AQ298" s="185"/>
      <c r="AR298" s="63"/>
      <c r="AS298" s="185"/>
      <c r="AT298" s="63"/>
      <c r="AU298" s="185"/>
      <c r="AV298" s="63"/>
      <c r="AW298" s="185"/>
      <c r="AX298" s="63"/>
      <c r="AY298" s="63">
        <v>0</v>
      </c>
      <c r="AZ298" s="185">
        <v>114</v>
      </c>
      <c r="BA298" s="191">
        <v>107</v>
      </c>
      <c r="BB298" s="185">
        <v>0</v>
      </c>
      <c r="BC298" s="63">
        <v>0</v>
      </c>
      <c r="BD298" s="185">
        <v>0</v>
      </c>
      <c r="BE298" s="63">
        <v>0</v>
      </c>
      <c r="BF298" s="185">
        <v>0</v>
      </c>
      <c r="BG298" s="62">
        <v>0</v>
      </c>
      <c r="BH298" s="188"/>
      <c r="BI298" s="63"/>
      <c r="BJ298" s="185"/>
      <c r="BK298" s="63"/>
      <c r="BL298" s="185"/>
      <c r="BM298" s="63"/>
      <c r="BN298" s="185"/>
      <c r="BO298" s="63"/>
      <c r="BP298" s="185"/>
      <c r="BQ298" s="63"/>
      <c r="BR298" s="185">
        <v>4968162</v>
      </c>
      <c r="BS298" s="61">
        <v>4748031</v>
      </c>
      <c r="BT298" s="177">
        <f t="shared" si="217"/>
        <v>0</v>
      </c>
      <c r="BU298" s="178">
        <f t="shared" si="217"/>
        <v>0</v>
      </c>
      <c r="BV298" s="179">
        <f t="shared" si="218"/>
        <v>0</v>
      </c>
      <c r="BW298" s="178">
        <f t="shared" si="218"/>
        <v>0</v>
      </c>
      <c r="BX298" s="179">
        <f t="shared" si="219"/>
        <v>0</v>
      </c>
      <c r="BY298" s="178">
        <f t="shared" si="219"/>
        <v>0</v>
      </c>
      <c r="BZ298" s="179">
        <f t="shared" si="220"/>
        <v>0</v>
      </c>
      <c r="CA298" s="178">
        <f t="shared" si="220"/>
        <v>0</v>
      </c>
      <c r="CB298" s="179">
        <f t="shared" si="221"/>
        <v>0</v>
      </c>
      <c r="CC298" s="178">
        <f t="shared" si="221"/>
        <v>0</v>
      </c>
      <c r="CD298" s="179">
        <f t="shared" si="222"/>
        <v>1026</v>
      </c>
      <c r="CE298" s="178">
        <f t="shared" si="222"/>
        <v>963</v>
      </c>
      <c r="CF298" s="177">
        <f t="shared" si="238"/>
        <v>0</v>
      </c>
      <c r="CG298" s="178">
        <f t="shared" si="176"/>
        <v>0</v>
      </c>
      <c r="CH298" s="179">
        <f t="shared" si="176"/>
        <v>0</v>
      </c>
      <c r="CI298" s="178">
        <f t="shared" si="177"/>
        <v>0</v>
      </c>
      <c r="CJ298" s="179">
        <f t="shared" si="177"/>
        <v>0</v>
      </c>
      <c r="CK298" s="178">
        <f t="shared" si="237"/>
        <v>0</v>
      </c>
      <c r="CL298" s="179">
        <f t="shared" si="237"/>
        <v>0</v>
      </c>
      <c r="CM298" s="178">
        <f t="shared" si="237"/>
        <v>0</v>
      </c>
      <c r="CN298" s="179">
        <f t="shared" si="237"/>
        <v>0</v>
      </c>
      <c r="CO298" s="178">
        <f t="shared" si="237"/>
        <v>0</v>
      </c>
      <c r="CP298" s="179">
        <f t="shared" si="237"/>
        <v>4842.2631578947367</v>
      </c>
      <c r="CQ298" s="178">
        <f t="shared" si="237"/>
        <v>4930.4579439252338</v>
      </c>
      <c r="CR298" s="177">
        <f t="shared" si="236"/>
        <v>0</v>
      </c>
      <c r="CS298" s="178">
        <f t="shared" si="236"/>
        <v>0</v>
      </c>
      <c r="CT298" s="179">
        <f t="shared" si="236"/>
        <v>0</v>
      </c>
      <c r="CU298" s="178">
        <f t="shared" si="235"/>
        <v>0</v>
      </c>
      <c r="CV298" s="179">
        <f t="shared" si="235"/>
        <v>0</v>
      </c>
      <c r="CW298" s="178">
        <f t="shared" si="235"/>
        <v>0</v>
      </c>
      <c r="CX298" s="179">
        <f t="shared" si="235"/>
        <v>0</v>
      </c>
      <c r="CY298" s="178">
        <f t="shared" si="235"/>
        <v>0</v>
      </c>
      <c r="CZ298" s="179">
        <f t="shared" si="235"/>
        <v>0</v>
      </c>
      <c r="DA298" s="178">
        <f t="shared" si="235"/>
        <v>0</v>
      </c>
      <c r="DB298" s="179">
        <f t="shared" si="235"/>
        <v>43580.368421052626</v>
      </c>
      <c r="DC298" s="178">
        <f t="shared" si="235"/>
        <v>44374.121495327105</v>
      </c>
      <c r="DD298" s="179">
        <f t="shared" si="223"/>
        <v>43580.368421052626</v>
      </c>
      <c r="DE298" s="178">
        <f t="shared" si="223"/>
        <v>44374.121495327105</v>
      </c>
      <c r="DF298" s="177">
        <f t="shared" si="224"/>
        <v>0</v>
      </c>
      <c r="DG298" s="178">
        <f t="shared" si="224"/>
        <v>0</v>
      </c>
      <c r="DH298" s="179">
        <f t="shared" si="225"/>
        <v>0</v>
      </c>
      <c r="DI298" s="178">
        <f t="shared" si="225"/>
        <v>0</v>
      </c>
      <c r="DJ298" s="179">
        <f t="shared" si="226"/>
        <v>0</v>
      </c>
      <c r="DK298" s="178">
        <f t="shared" si="226"/>
        <v>0</v>
      </c>
      <c r="DL298" s="179">
        <f t="shared" si="227"/>
        <v>0</v>
      </c>
      <c r="DM298" s="178">
        <f t="shared" si="227"/>
        <v>0</v>
      </c>
      <c r="DN298" s="179">
        <f t="shared" si="228"/>
        <v>0</v>
      </c>
      <c r="DO298" s="178">
        <f t="shared" si="228"/>
        <v>0</v>
      </c>
      <c r="DP298" s="179">
        <f t="shared" si="229"/>
        <v>114</v>
      </c>
      <c r="DQ298" s="178">
        <f t="shared" si="229"/>
        <v>107</v>
      </c>
      <c r="DR298" s="179">
        <f t="shared" si="230"/>
        <v>114</v>
      </c>
      <c r="DS298" s="178">
        <f t="shared" si="230"/>
        <v>107</v>
      </c>
      <c r="DT298" s="177">
        <f t="shared" si="234"/>
        <v>0</v>
      </c>
      <c r="DU298" s="178">
        <f t="shared" si="234"/>
        <v>0</v>
      </c>
      <c r="DV298" s="179">
        <f t="shared" si="234"/>
        <v>0</v>
      </c>
      <c r="DW298" s="178">
        <f t="shared" si="234"/>
        <v>0</v>
      </c>
      <c r="DX298" s="179">
        <f t="shared" si="234"/>
        <v>0</v>
      </c>
      <c r="DY298" s="178">
        <f t="shared" si="234"/>
        <v>0</v>
      </c>
      <c r="DZ298" s="179">
        <f t="shared" si="234"/>
        <v>0</v>
      </c>
      <c r="EA298" s="178">
        <f t="shared" si="234"/>
        <v>0</v>
      </c>
      <c r="EB298" s="179">
        <f t="shared" si="233"/>
        <v>0</v>
      </c>
      <c r="EC298" s="178">
        <f t="shared" si="233"/>
        <v>0</v>
      </c>
      <c r="ED298" s="179">
        <f t="shared" si="233"/>
        <v>4968161.9999999991</v>
      </c>
      <c r="EE298" s="178">
        <f t="shared" si="233"/>
        <v>4748031</v>
      </c>
      <c r="EF298" s="179">
        <f t="shared" si="233"/>
        <v>4968161.9999999991</v>
      </c>
      <c r="EG298" s="178">
        <f t="shared" si="195"/>
        <v>4748031</v>
      </c>
    </row>
    <row r="299" spans="1:137" ht="15">
      <c r="A299" s="31" t="s">
        <v>390</v>
      </c>
      <c r="B299" s="45" t="s">
        <v>783</v>
      </c>
      <c r="C299" s="294"/>
      <c r="D299" s="44">
        <v>198987</v>
      </c>
      <c r="E299" s="44">
        <v>9</v>
      </c>
      <c r="F299" s="63"/>
      <c r="G299" s="185"/>
      <c r="H299" s="63"/>
      <c r="I299" s="185"/>
      <c r="J299" s="63"/>
      <c r="K299" s="185"/>
      <c r="L299" s="63"/>
      <c r="M299" s="185"/>
      <c r="N299" s="63"/>
      <c r="O299" s="63"/>
      <c r="P299" s="185"/>
      <c r="Q299" s="63"/>
      <c r="R299" s="185"/>
      <c r="S299" s="63"/>
      <c r="T299" s="185"/>
      <c r="U299" s="63"/>
      <c r="V299" s="185"/>
      <c r="W299" s="63"/>
      <c r="X299" s="63"/>
      <c r="Y299" s="185"/>
      <c r="Z299" s="63"/>
      <c r="AA299" s="185"/>
      <c r="AB299" s="63"/>
      <c r="AC299" s="185"/>
      <c r="AD299" s="63"/>
      <c r="AE299" s="185"/>
      <c r="AF299" s="63"/>
      <c r="AG299" s="63"/>
      <c r="AH299" s="185"/>
      <c r="AI299" s="63"/>
      <c r="AJ299" s="185"/>
      <c r="AK299" s="63"/>
      <c r="AL299" s="185"/>
      <c r="AM299" s="63"/>
      <c r="AN299" s="185"/>
      <c r="AO299" s="63"/>
      <c r="AP299" s="63"/>
      <c r="AQ299" s="185"/>
      <c r="AR299" s="63"/>
      <c r="AS299" s="185"/>
      <c r="AT299" s="63"/>
      <c r="AU299" s="185"/>
      <c r="AV299" s="63"/>
      <c r="AW299" s="185"/>
      <c r="AX299" s="63"/>
      <c r="AY299" s="63">
        <v>1</v>
      </c>
      <c r="AZ299" s="185">
        <v>0</v>
      </c>
      <c r="BA299" s="63">
        <v>0</v>
      </c>
      <c r="BB299" s="185">
        <v>84</v>
      </c>
      <c r="BC299" s="191">
        <v>79</v>
      </c>
      <c r="BD299" s="185">
        <v>1</v>
      </c>
      <c r="BE299" s="191">
        <v>3</v>
      </c>
      <c r="BF299" s="185">
        <v>0</v>
      </c>
      <c r="BG299" s="62">
        <v>0</v>
      </c>
      <c r="BH299" s="188"/>
      <c r="BI299" s="63"/>
      <c r="BJ299" s="185"/>
      <c r="BK299" s="63"/>
      <c r="BL299" s="185"/>
      <c r="BM299" s="63"/>
      <c r="BN299" s="185"/>
      <c r="BO299" s="63"/>
      <c r="BP299" s="185"/>
      <c r="BQ299" s="63"/>
      <c r="BR299" s="185">
        <v>4466219</v>
      </c>
      <c r="BS299" s="61">
        <v>4351114</v>
      </c>
      <c r="BT299" s="177">
        <f t="shared" si="217"/>
        <v>0</v>
      </c>
      <c r="BU299" s="178">
        <f t="shared" si="217"/>
        <v>0</v>
      </c>
      <c r="BV299" s="179">
        <f t="shared" si="218"/>
        <v>0</v>
      </c>
      <c r="BW299" s="178">
        <f t="shared" si="218"/>
        <v>0</v>
      </c>
      <c r="BX299" s="179">
        <f t="shared" si="219"/>
        <v>0</v>
      </c>
      <c r="BY299" s="178">
        <f t="shared" si="219"/>
        <v>0</v>
      </c>
      <c r="BZ299" s="179">
        <f t="shared" si="220"/>
        <v>0</v>
      </c>
      <c r="CA299" s="178">
        <f t="shared" si="220"/>
        <v>0</v>
      </c>
      <c r="CB299" s="179">
        <f t="shared" si="221"/>
        <v>0</v>
      </c>
      <c r="CC299" s="178">
        <f t="shared" si="221"/>
        <v>0</v>
      </c>
      <c r="CD299" s="179">
        <f t="shared" si="222"/>
        <v>851</v>
      </c>
      <c r="CE299" s="178">
        <f t="shared" si="222"/>
        <v>823</v>
      </c>
      <c r="CF299" s="177">
        <f t="shared" si="238"/>
        <v>0</v>
      </c>
      <c r="CG299" s="178">
        <f t="shared" si="176"/>
        <v>0</v>
      </c>
      <c r="CH299" s="179">
        <f t="shared" si="176"/>
        <v>0</v>
      </c>
      <c r="CI299" s="178">
        <f t="shared" si="177"/>
        <v>0</v>
      </c>
      <c r="CJ299" s="179">
        <f t="shared" si="177"/>
        <v>0</v>
      </c>
      <c r="CK299" s="178">
        <f t="shared" si="237"/>
        <v>0</v>
      </c>
      <c r="CL299" s="179">
        <f t="shared" si="237"/>
        <v>0</v>
      </c>
      <c r="CM299" s="178">
        <f t="shared" si="237"/>
        <v>0</v>
      </c>
      <c r="CN299" s="179">
        <f t="shared" si="237"/>
        <v>0</v>
      </c>
      <c r="CO299" s="178">
        <f t="shared" si="237"/>
        <v>0</v>
      </c>
      <c r="CP299" s="179">
        <f t="shared" si="237"/>
        <v>5248.2009400705056</v>
      </c>
      <c r="CQ299" s="178">
        <f t="shared" si="237"/>
        <v>5286.8942891859051</v>
      </c>
      <c r="CR299" s="177">
        <f t="shared" si="236"/>
        <v>0</v>
      </c>
      <c r="CS299" s="178">
        <f t="shared" si="236"/>
        <v>0</v>
      </c>
      <c r="CT299" s="179">
        <f t="shared" si="236"/>
        <v>0</v>
      </c>
      <c r="CU299" s="178">
        <f t="shared" si="235"/>
        <v>0</v>
      </c>
      <c r="CV299" s="179">
        <f t="shared" si="235"/>
        <v>0</v>
      </c>
      <c r="CW299" s="178">
        <f t="shared" si="235"/>
        <v>0</v>
      </c>
      <c r="CX299" s="179">
        <f t="shared" si="235"/>
        <v>0</v>
      </c>
      <c r="CY299" s="178">
        <f t="shared" si="235"/>
        <v>0</v>
      </c>
      <c r="CZ299" s="179">
        <f t="shared" si="235"/>
        <v>0</v>
      </c>
      <c r="DA299" s="178">
        <f t="shared" si="235"/>
        <v>0</v>
      </c>
      <c r="DB299" s="179">
        <f t="shared" si="235"/>
        <v>47233.808460634551</v>
      </c>
      <c r="DC299" s="178">
        <f t="shared" si="235"/>
        <v>47582.048602673145</v>
      </c>
      <c r="DD299" s="179">
        <f t="shared" si="223"/>
        <v>47233.808460634551</v>
      </c>
      <c r="DE299" s="178">
        <f t="shared" si="223"/>
        <v>47582.048602673145</v>
      </c>
      <c r="DF299" s="177">
        <f t="shared" si="224"/>
        <v>0</v>
      </c>
      <c r="DG299" s="178">
        <f t="shared" si="224"/>
        <v>0</v>
      </c>
      <c r="DH299" s="179">
        <f t="shared" si="225"/>
        <v>0</v>
      </c>
      <c r="DI299" s="178">
        <f t="shared" si="225"/>
        <v>0</v>
      </c>
      <c r="DJ299" s="179">
        <f t="shared" si="226"/>
        <v>0</v>
      </c>
      <c r="DK299" s="178">
        <f t="shared" si="226"/>
        <v>0</v>
      </c>
      <c r="DL299" s="179">
        <f t="shared" si="227"/>
        <v>0</v>
      </c>
      <c r="DM299" s="178">
        <f t="shared" si="227"/>
        <v>0</v>
      </c>
      <c r="DN299" s="179">
        <f t="shared" si="228"/>
        <v>0</v>
      </c>
      <c r="DO299" s="178">
        <f t="shared" si="228"/>
        <v>0</v>
      </c>
      <c r="DP299" s="179">
        <f t="shared" si="229"/>
        <v>85</v>
      </c>
      <c r="DQ299" s="178">
        <f t="shared" si="229"/>
        <v>82</v>
      </c>
      <c r="DR299" s="179">
        <f t="shared" si="230"/>
        <v>85</v>
      </c>
      <c r="DS299" s="178">
        <f t="shared" si="230"/>
        <v>82</v>
      </c>
      <c r="DT299" s="177">
        <f t="shared" si="234"/>
        <v>0</v>
      </c>
      <c r="DU299" s="178">
        <f t="shared" si="234"/>
        <v>0</v>
      </c>
      <c r="DV299" s="179">
        <f t="shared" si="234"/>
        <v>0</v>
      </c>
      <c r="DW299" s="178">
        <f t="shared" si="234"/>
        <v>0</v>
      </c>
      <c r="DX299" s="179">
        <f t="shared" si="234"/>
        <v>0</v>
      </c>
      <c r="DY299" s="178">
        <f t="shared" si="234"/>
        <v>0</v>
      </c>
      <c r="DZ299" s="179">
        <f t="shared" si="234"/>
        <v>0</v>
      </c>
      <c r="EA299" s="178">
        <f t="shared" si="234"/>
        <v>0</v>
      </c>
      <c r="EB299" s="179">
        <f t="shared" si="233"/>
        <v>0</v>
      </c>
      <c r="EC299" s="178">
        <f t="shared" si="233"/>
        <v>0</v>
      </c>
      <c r="ED299" s="179">
        <f t="shared" si="233"/>
        <v>4014873.719153937</v>
      </c>
      <c r="EE299" s="178">
        <f t="shared" si="233"/>
        <v>3901727.9854191979</v>
      </c>
      <c r="EF299" s="179">
        <f t="shared" si="233"/>
        <v>4014873.719153937</v>
      </c>
      <c r="EG299" s="178">
        <f t="shared" si="195"/>
        <v>3901727.9854191979</v>
      </c>
    </row>
    <row r="300" spans="1:137" ht="15">
      <c r="A300" s="31" t="s">
        <v>390</v>
      </c>
      <c r="B300" s="45" t="s">
        <v>784</v>
      </c>
      <c r="C300" s="294"/>
      <c r="D300" s="44">
        <v>199087</v>
      </c>
      <c r="E300" s="44">
        <v>9</v>
      </c>
      <c r="F300" s="63"/>
      <c r="G300" s="185"/>
      <c r="H300" s="63"/>
      <c r="I300" s="185"/>
      <c r="J300" s="63"/>
      <c r="K300" s="185"/>
      <c r="L300" s="63"/>
      <c r="M300" s="185"/>
      <c r="N300" s="63"/>
      <c r="O300" s="63"/>
      <c r="P300" s="185"/>
      <c r="Q300" s="63"/>
      <c r="R300" s="185"/>
      <c r="S300" s="63"/>
      <c r="T300" s="185"/>
      <c r="U300" s="63"/>
      <c r="V300" s="185"/>
      <c r="W300" s="63"/>
      <c r="X300" s="63"/>
      <c r="Y300" s="185"/>
      <c r="Z300" s="63"/>
      <c r="AA300" s="185"/>
      <c r="AB300" s="63"/>
      <c r="AC300" s="185"/>
      <c r="AD300" s="63"/>
      <c r="AE300" s="185"/>
      <c r="AF300" s="63"/>
      <c r="AG300" s="63"/>
      <c r="AH300" s="185">
        <v>0</v>
      </c>
      <c r="AI300" s="63">
        <v>0</v>
      </c>
      <c r="AJ300" s="185">
        <v>50</v>
      </c>
      <c r="AK300" s="63">
        <v>51</v>
      </c>
      <c r="AL300" s="185">
        <v>1</v>
      </c>
      <c r="AM300" s="191">
        <v>2</v>
      </c>
      <c r="AN300" s="185">
        <v>68</v>
      </c>
      <c r="AO300" s="191">
        <v>54</v>
      </c>
      <c r="AP300" s="63"/>
      <c r="AQ300" s="185"/>
      <c r="AR300" s="63"/>
      <c r="AS300" s="185"/>
      <c r="AT300" s="63"/>
      <c r="AU300" s="185"/>
      <c r="AV300" s="63"/>
      <c r="AW300" s="185"/>
      <c r="AX300" s="63"/>
      <c r="AY300" s="63"/>
      <c r="AZ300" s="185"/>
      <c r="BA300" s="63"/>
      <c r="BB300" s="185"/>
      <c r="BC300" s="63"/>
      <c r="BD300" s="185"/>
      <c r="BE300" s="63"/>
      <c r="BF300" s="185"/>
      <c r="BG300" s="62"/>
      <c r="BH300" s="188"/>
      <c r="BI300" s="63"/>
      <c r="BJ300" s="185"/>
      <c r="BK300" s="63"/>
      <c r="BL300" s="185"/>
      <c r="BM300" s="63"/>
      <c r="BN300" s="185">
        <v>6357058</v>
      </c>
      <c r="BO300" s="63">
        <v>6154595</v>
      </c>
      <c r="BP300" s="185"/>
      <c r="BQ300" s="63"/>
      <c r="BR300" s="185"/>
      <c r="BS300" s="61"/>
      <c r="BT300" s="177">
        <f t="shared" si="217"/>
        <v>0</v>
      </c>
      <c r="BU300" s="178">
        <f t="shared" si="217"/>
        <v>0</v>
      </c>
      <c r="BV300" s="179">
        <f t="shared" si="218"/>
        <v>0</v>
      </c>
      <c r="BW300" s="178">
        <f t="shared" si="218"/>
        <v>0</v>
      </c>
      <c r="BX300" s="179">
        <f t="shared" si="219"/>
        <v>0</v>
      </c>
      <c r="BY300" s="178">
        <f t="shared" si="219"/>
        <v>0</v>
      </c>
      <c r="BZ300" s="179">
        <f t="shared" si="220"/>
        <v>1327</v>
      </c>
      <c r="CA300" s="178">
        <f t="shared" si="220"/>
        <v>1180</v>
      </c>
      <c r="CB300" s="179">
        <f t="shared" si="221"/>
        <v>0</v>
      </c>
      <c r="CC300" s="178">
        <f t="shared" si="221"/>
        <v>0</v>
      </c>
      <c r="CD300" s="179">
        <f t="shared" si="222"/>
        <v>0</v>
      </c>
      <c r="CE300" s="178">
        <f t="shared" si="222"/>
        <v>0</v>
      </c>
      <c r="CF300" s="177">
        <f t="shared" si="238"/>
        <v>0</v>
      </c>
      <c r="CG300" s="178">
        <f t="shared" si="176"/>
        <v>0</v>
      </c>
      <c r="CH300" s="179">
        <f t="shared" si="176"/>
        <v>0</v>
      </c>
      <c r="CI300" s="178">
        <f t="shared" si="177"/>
        <v>0</v>
      </c>
      <c r="CJ300" s="179">
        <f t="shared" si="177"/>
        <v>0</v>
      </c>
      <c r="CK300" s="178">
        <f t="shared" si="237"/>
        <v>0</v>
      </c>
      <c r="CL300" s="179">
        <f t="shared" si="237"/>
        <v>4790.5486058779197</v>
      </c>
      <c r="CM300" s="178">
        <f t="shared" si="237"/>
        <v>5215.7584745762715</v>
      </c>
      <c r="CN300" s="179">
        <f t="shared" si="237"/>
        <v>0</v>
      </c>
      <c r="CO300" s="178">
        <f t="shared" si="237"/>
        <v>0</v>
      </c>
      <c r="CP300" s="179">
        <f t="shared" si="237"/>
        <v>0</v>
      </c>
      <c r="CQ300" s="178">
        <f t="shared" si="237"/>
        <v>0</v>
      </c>
      <c r="CR300" s="177">
        <f t="shared" si="236"/>
        <v>0</v>
      </c>
      <c r="CS300" s="178">
        <f t="shared" si="236"/>
        <v>0</v>
      </c>
      <c r="CT300" s="179">
        <f t="shared" si="236"/>
        <v>0</v>
      </c>
      <c r="CU300" s="178">
        <f t="shared" si="235"/>
        <v>0</v>
      </c>
      <c r="CV300" s="179">
        <f t="shared" si="235"/>
        <v>0</v>
      </c>
      <c r="CW300" s="178">
        <f t="shared" si="235"/>
        <v>0</v>
      </c>
      <c r="CX300" s="179">
        <f t="shared" si="235"/>
        <v>43114.937452901278</v>
      </c>
      <c r="CY300" s="178">
        <f t="shared" si="235"/>
        <v>46941.826271186445</v>
      </c>
      <c r="CZ300" s="179">
        <f t="shared" si="235"/>
        <v>0</v>
      </c>
      <c r="DA300" s="178">
        <f t="shared" si="235"/>
        <v>0</v>
      </c>
      <c r="DB300" s="179">
        <f t="shared" si="235"/>
        <v>0</v>
      </c>
      <c r="DC300" s="178">
        <f t="shared" si="235"/>
        <v>0</v>
      </c>
      <c r="DD300" s="179">
        <f t="shared" si="223"/>
        <v>43114.937452901278</v>
      </c>
      <c r="DE300" s="178">
        <f t="shared" si="223"/>
        <v>46941.826271186445</v>
      </c>
      <c r="DF300" s="177">
        <f t="shared" si="224"/>
        <v>0</v>
      </c>
      <c r="DG300" s="178">
        <f t="shared" si="224"/>
        <v>0</v>
      </c>
      <c r="DH300" s="179">
        <f t="shared" si="225"/>
        <v>0</v>
      </c>
      <c r="DI300" s="178">
        <f t="shared" si="225"/>
        <v>0</v>
      </c>
      <c r="DJ300" s="179">
        <f t="shared" si="226"/>
        <v>0</v>
      </c>
      <c r="DK300" s="178">
        <f t="shared" si="226"/>
        <v>0</v>
      </c>
      <c r="DL300" s="179">
        <f t="shared" si="227"/>
        <v>119</v>
      </c>
      <c r="DM300" s="178">
        <f t="shared" si="227"/>
        <v>107</v>
      </c>
      <c r="DN300" s="179">
        <f t="shared" si="228"/>
        <v>0</v>
      </c>
      <c r="DO300" s="178">
        <f t="shared" si="228"/>
        <v>0</v>
      </c>
      <c r="DP300" s="179">
        <f t="shared" si="229"/>
        <v>0</v>
      </c>
      <c r="DQ300" s="178">
        <f t="shared" si="229"/>
        <v>0</v>
      </c>
      <c r="DR300" s="179">
        <f t="shared" si="230"/>
        <v>119</v>
      </c>
      <c r="DS300" s="178">
        <f t="shared" si="230"/>
        <v>107</v>
      </c>
      <c r="DT300" s="177">
        <f t="shared" si="234"/>
        <v>0</v>
      </c>
      <c r="DU300" s="178">
        <f t="shared" si="234"/>
        <v>0</v>
      </c>
      <c r="DV300" s="179">
        <f t="shared" si="234"/>
        <v>0</v>
      </c>
      <c r="DW300" s="178">
        <f t="shared" si="234"/>
        <v>0</v>
      </c>
      <c r="DX300" s="179">
        <f t="shared" si="234"/>
        <v>0</v>
      </c>
      <c r="DY300" s="178">
        <f t="shared" si="234"/>
        <v>0</v>
      </c>
      <c r="DZ300" s="179">
        <f t="shared" si="234"/>
        <v>5130677.5568952523</v>
      </c>
      <c r="EA300" s="178">
        <f t="shared" si="234"/>
        <v>5022775.4110169495</v>
      </c>
      <c r="EB300" s="179">
        <f t="shared" si="233"/>
        <v>0</v>
      </c>
      <c r="EC300" s="178">
        <f t="shared" si="233"/>
        <v>0</v>
      </c>
      <c r="ED300" s="179">
        <f t="shared" si="233"/>
        <v>0</v>
      </c>
      <c r="EE300" s="178">
        <f t="shared" si="233"/>
        <v>0</v>
      </c>
      <c r="EF300" s="179">
        <f t="shared" si="233"/>
        <v>5130677.5568952523</v>
      </c>
      <c r="EG300" s="178">
        <f t="shared" si="195"/>
        <v>5022775.4110169495</v>
      </c>
    </row>
    <row r="301" spans="1:137" ht="15">
      <c r="A301" s="31" t="s">
        <v>390</v>
      </c>
      <c r="B301" s="45" t="s">
        <v>785</v>
      </c>
      <c r="C301" s="294"/>
      <c r="D301" s="44">
        <v>199421</v>
      </c>
      <c r="E301" s="44">
        <v>9</v>
      </c>
      <c r="F301" s="63"/>
      <c r="G301" s="185"/>
      <c r="H301" s="63"/>
      <c r="I301" s="185"/>
      <c r="J301" s="63"/>
      <c r="K301" s="185"/>
      <c r="L301" s="63"/>
      <c r="M301" s="185"/>
      <c r="N301" s="63"/>
      <c r="O301" s="63"/>
      <c r="P301" s="185"/>
      <c r="Q301" s="63"/>
      <c r="R301" s="185"/>
      <c r="S301" s="63"/>
      <c r="T301" s="185"/>
      <c r="U301" s="63"/>
      <c r="V301" s="185"/>
      <c r="W301" s="63"/>
      <c r="X301" s="63"/>
      <c r="Y301" s="185"/>
      <c r="Z301" s="63"/>
      <c r="AA301" s="185"/>
      <c r="AB301" s="63"/>
      <c r="AC301" s="185"/>
      <c r="AD301" s="63"/>
      <c r="AE301" s="185"/>
      <c r="AF301" s="63"/>
      <c r="AG301" s="63"/>
      <c r="AH301" s="185"/>
      <c r="AI301" s="63"/>
      <c r="AJ301" s="185"/>
      <c r="AK301" s="63"/>
      <c r="AL301" s="185"/>
      <c r="AM301" s="63"/>
      <c r="AN301" s="185"/>
      <c r="AO301" s="63"/>
      <c r="AP301" s="63"/>
      <c r="AQ301" s="185"/>
      <c r="AR301" s="63"/>
      <c r="AS301" s="185"/>
      <c r="AT301" s="63"/>
      <c r="AU301" s="185"/>
      <c r="AV301" s="63"/>
      <c r="AW301" s="185"/>
      <c r="AX301" s="63"/>
      <c r="AY301" s="63">
        <v>0</v>
      </c>
      <c r="AZ301" s="185">
        <v>30</v>
      </c>
      <c r="BA301" s="191">
        <v>34</v>
      </c>
      <c r="BB301" s="185">
        <v>11</v>
      </c>
      <c r="BC301" s="63">
        <v>11</v>
      </c>
      <c r="BD301" s="185">
        <v>0</v>
      </c>
      <c r="BE301" s="63">
        <v>0</v>
      </c>
      <c r="BF301" s="185">
        <v>41</v>
      </c>
      <c r="BG301" s="197">
        <v>44</v>
      </c>
      <c r="BH301" s="188"/>
      <c r="BI301" s="63"/>
      <c r="BJ301" s="185"/>
      <c r="BK301" s="63"/>
      <c r="BL301" s="185"/>
      <c r="BM301" s="63"/>
      <c r="BN301" s="185"/>
      <c r="BO301" s="63"/>
      <c r="BP301" s="185"/>
      <c r="BQ301" s="63"/>
      <c r="BR301" s="185">
        <v>4421866</v>
      </c>
      <c r="BS301" s="198">
        <v>4760928</v>
      </c>
      <c r="BT301" s="177">
        <f t="shared" si="217"/>
        <v>0</v>
      </c>
      <c r="BU301" s="178">
        <f t="shared" si="217"/>
        <v>0</v>
      </c>
      <c r="BV301" s="179">
        <f t="shared" si="218"/>
        <v>0</v>
      </c>
      <c r="BW301" s="178">
        <f t="shared" si="218"/>
        <v>0</v>
      </c>
      <c r="BX301" s="179">
        <f t="shared" si="219"/>
        <v>0</v>
      </c>
      <c r="BY301" s="178">
        <f t="shared" si="219"/>
        <v>0</v>
      </c>
      <c r="BZ301" s="179">
        <f t="shared" si="220"/>
        <v>0</v>
      </c>
      <c r="CA301" s="178">
        <f t="shared" si="220"/>
        <v>0</v>
      </c>
      <c r="CB301" s="179">
        <f t="shared" si="221"/>
        <v>0</v>
      </c>
      <c r="CC301" s="178">
        <f t="shared" si="221"/>
        <v>0</v>
      </c>
      <c r="CD301" s="179">
        <f t="shared" si="222"/>
        <v>872</v>
      </c>
      <c r="CE301" s="178">
        <f t="shared" si="222"/>
        <v>944</v>
      </c>
      <c r="CF301" s="177">
        <f t="shared" si="238"/>
        <v>0</v>
      </c>
      <c r="CG301" s="178">
        <f t="shared" si="176"/>
        <v>0</v>
      </c>
      <c r="CH301" s="179">
        <f t="shared" si="176"/>
        <v>0</v>
      </c>
      <c r="CI301" s="178">
        <f t="shared" si="177"/>
        <v>0</v>
      </c>
      <c r="CJ301" s="179">
        <f t="shared" si="177"/>
        <v>0</v>
      </c>
      <c r="CK301" s="178">
        <f t="shared" si="237"/>
        <v>0</v>
      </c>
      <c r="CL301" s="179">
        <f t="shared" si="237"/>
        <v>0</v>
      </c>
      <c r="CM301" s="178">
        <f t="shared" si="237"/>
        <v>0</v>
      </c>
      <c r="CN301" s="179">
        <f t="shared" si="237"/>
        <v>0</v>
      </c>
      <c r="CO301" s="178">
        <f t="shared" si="237"/>
        <v>0</v>
      </c>
      <c r="CP301" s="179">
        <f t="shared" si="237"/>
        <v>5070.9472477064219</v>
      </c>
      <c r="CQ301" s="178">
        <f t="shared" si="237"/>
        <v>5043.3559322033898</v>
      </c>
      <c r="CR301" s="177">
        <f t="shared" si="236"/>
        <v>0</v>
      </c>
      <c r="CS301" s="178">
        <f t="shared" si="236"/>
        <v>0</v>
      </c>
      <c r="CT301" s="179">
        <f t="shared" si="236"/>
        <v>0</v>
      </c>
      <c r="CU301" s="178">
        <f t="shared" si="235"/>
        <v>0</v>
      </c>
      <c r="CV301" s="179">
        <f t="shared" si="235"/>
        <v>0</v>
      </c>
      <c r="CW301" s="178">
        <f t="shared" si="235"/>
        <v>0</v>
      </c>
      <c r="CX301" s="179">
        <f t="shared" si="235"/>
        <v>0</v>
      </c>
      <c r="CY301" s="178">
        <f t="shared" si="235"/>
        <v>0</v>
      </c>
      <c r="CZ301" s="179">
        <f t="shared" si="235"/>
        <v>0</v>
      </c>
      <c r="DA301" s="178">
        <f t="shared" si="235"/>
        <v>0</v>
      </c>
      <c r="DB301" s="179">
        <f t="shared" si="235"/>
        <v>45638.525229357794</v>
      </c>
      <c r="DC301" s="178">
        <f t="shared" si="235"/>
        <v>45390.203389830509</v>
      </c>
      <c r="DD301" s="179">
        <f t="shared" si="223"/>
        <v>45638.525229357794</v>
      </c>
      <c r="DE301" s="178">
        <f t="shared" si="223"/>
        <v>45390.203389830509</v>
      </c>
      <c r="DF301" s="177">
        <f t="shared" si="224"/>
        <v>0</v>
      </c>
      <c r="DG301" s="178">
        <f t="shared" si="224"/>
        <v>0</v>
      </c>
      <c r="DH301" s="179">
        <f t="shared" si="225"/>
        <v>0</v>
      </c>
      <c r="DI301" s="178">
        <f t="shared" si="225"/>
        <v>0</v>
      </c>
      <c r="DJ301" s="179">
        <f t="shared" si="226"/>
        <v>0</v>
      </c>
      <c r="DK301" s="178">
        <f t="shared" si="226"/>
        <v>0</v>
      </c>
      <c r="DL301" s="179">
        <f t="shared" si="227"/>
        <v>0</v>
      </c>
      <c r="DM301" s="178">
        <f t="shared" si="227"/>
        <v>0</v>
      </c>
      <c r="DN301" s="179">
        <f t="shared" si="228"/>
        <v>0</v>
      </c>
      <c r="DO301" s="178">
        <f t="shared" si="228"/>
        <v>0</v>
      </c>
      <c r="DP301" s="179">
        <f t="shared" si="229"/>
        <v>82</v>
      </c>
      <c r="DQ301" s="178">
        <f t="shared" si="229"/>
        <v>89</v>
      </c>
      <c r="DR301" s="179">
        <f t="shared" si="230"/>
        <v>82</v>
      </c>
      <c r="DS301" s="178">
        <f t="shared" si="230"/>
        <v>89</v>
      </c>
      <c r="DT301" s="177">
        <f t="shared" si="234"/>
        <v>0</v>
      </c>
      <c r="DU301" s="178">
        <f t="shared" si="234"/>
        <v>0</v>
      </c>
      <c r="DV301" s="179">
        <f t="shared" si="234"/>
        <v>0</v>
      </c>
      <c r="DW301" s="178">
        <f t="shared" si="234"/>
        <v>0</v>
      </c>
      <c r="DX301" s="179">
        <f t="shared" si="234"/>
        <v>0</v>
      </c>
      <c r="DY301" s="178">
        <f t="shared" si="234"/>
        <v>0</v>
      </c>
      <c r="DZ301" s="179">
        <f t="shared" si="234"/>
        <v>0</v>
      </c>
      <c r="EA301" s="178">
        <f t="shared" si="234"/>
        <v>0</v>
      </c>
      <c r="EB301" s="179">
        <f t="shared" si="233"/>
        <v>0</v>
      </c>
      <c r="EC301" s="178">
        <f t="shared" si="233"/>
        <v>0</v>
      </c>
      <c r="ED301" s="179">
        <f t="shared" si="233"/>
        <v>3742359.0688073393</v>
      </c>
      <c r="EE301" s="178">
        <f t="shared" si="233"/>
        <v>4039728.1016949154</v>
      </c>
      <c r="EF301" s="179">
        <f t="shared" si="233"/>
        <v>3742359.0688073393</v>
      </c>
      <c r="EG301" s="178">
        <f t="shared" si="195"/>
        <v>4039728.1016949154</v>
      </c>
    </row>
    <row r="302" spans="1:137" ht="15">
      <c r="A302" s="31" t="s">
        <v>390</v>
      </c>
      <c r="B302" s="45" t="s">
        <v>786</v>
      </c>
      <c r="C302" s="294"/>
      <c r="D302" s="44">
        <v>199449</v>
      </c>
      <c r="E302" s="44">
        <v>9</v>
      </c>
      <c r="F302" s="63"/>
      <c r="G302" s="185"/>
      <c r="H302" s="63"/>
      <c r="I302" s="185"/>
      <c r="J302" s="63"/>
      <c r="K302" s="185"/>
      <c r="L302" s="63"/>
      <c r="M302" s="185"/>
      <c r="N302" s="63"/>
      <c r="O302" s="63"/>
      <c r="P302" s="185"/>
      <c r="Q302" s="63"/>
      <c r="R302" s="185"/>
      <c r="S302" s="63"/>
      <c r="T302" s="185"/>
      <c r="U302" s="63"/>
      <c r="V302" s="185"/>
      <c r="W302" s="63"/>
      <c r="X302" s="63"/>
      <c r="Y302" s="185"/>
      <c r="Z302" s="63"/>
      <c r="AA302" s="185"/>
      <c r="AB302" s="63"/>
      <c r="AC302" s="185"/>
      <c r="AD302" s="63"/>
      <c r="AE302" s="185"/>
      <c r="AF302" s="63"/>
      <c r="AG302" s="63"/>
      <c r="AH302" s="185"/>
      <c r="AI302" s="63"/>
      <c r="AJ302" s="185"/>
      <c r="AK302" s="63"/>
      <c r="AL302" s="185"/>
      <c r="AM302" s="63"/>
      <c r="AN302" s="185"/>
      <c r="AO302" s="63"/>
      <c r="AP302" s="63"/>
      <c r="AQ302" s="185"/>
      <c r="AR302" s="63"/>
      <c r="AS302" s="185"/>
      <c r="AT302" s="63"/>
      <c r="AU302" s="185"/>
      <c r="AV302" s="63"/>
      <c r="AW302" s="185"/>
      <c r="AX302" s="63"/>
      <c r="AY302" s="63">
        <v>0</v>
      </c>
      <c r="AZ302" s="185">
        <v>65</v>
      </c>
      <c r="BA302" s="63">
        <v>65</v>
      </c>
      <c r="BB302" s="185">
        <v>0</v>
      </c>
      <c r="BC302" s="63">
        <v>0</v>
      </c>
      <c r="BD302" s="185">
        <v>0</v>
      </c>
      <c r="BE302" s="63">
        <v>0</v>
      </c>
      <c r="BF302" s="185">
        <v>27</v>
      </c>
      <c r="BG302" s="62">
        <v>27</v>
      </c>
      <c r="BH302" s="188"/>
      <c r="BI302" s="63"/>
      <c r="BJ302" s="185"/>
      <c r="BK302" s="63"/>
      <c r="BL302" s="185"/>
      <c r="BM302" s="63"/>
      <c r="BN302" s="185"/>
      <c r="BO302" s="63"/>
      <c r="BP302" s="185"/>
      <c r="BQ302" s="63"/>
      <c r="BR302" s="185">
        <v>5299500</v>
      </c>
      <c r="BS302" s="61">
        <v>5295881</v>
      </c>
      <c r="BT302" s="177">
        <f t="shared" si="217"/>
        <v>0</v>
      </c>
      <c r="BU302" s="178">
        <f t="shared" si="217"/>
        <v>0</v>
      </c>
      <c r="BV302" s="179">
        <f t="shared" si="218"/>
        <v>0</v>
      </c>
      <c r="BW302" s="178">
        <f t="shared" si="218"/>
        <v>0</v>
      </c>
      <c r="BX302" s="179">
        <f t="shared" si="219"/>
        <v>0</v>
      </c>
      <c r="BY302" s="178">
        <f t="shared" si="219"/>
        <v>0</v>
      </c>
      <c r="BZ302" s="179">
        <f t="shared" si="220"/>
        <v>0</v>
      </c>
      <c r="CA302" s="178">
        <f t="shared" si="220"/>
        <v>0</v>
      </c>
      <c r="CB302" s="179">
        <f t="shared" si="221"/>
        <v>0</v>
      </c>
      <c r="CC302" s="178">
        <f t="shared" si="221"/>
        <v>0</v>
      </c>
      <c r="CD302" s="179">
        <f t="shared" si="222"/>
        <v>909</v>
      </c>
      <c r="CE302" s="178">
        <f t="shared" si="222"/>
        <v>909</v>
      </c>
      <c r="CF302" s="177">
        <f t="shared" si="238"/>
        <v>0</v>
      </c>
      <c r="CG302" s="178">
        <f t="shared" si="176"/>
        <v>0</v>
      </c>
      <c r="CH302" s="179">
        <f t="shared" si="176"/>
        <v>0</v>
      </c>
      <c r="CI302" s="178">
        <f t="shared" si="177"/>
        <v>0</v>
      </c>
      <c r="CJ302" s="179">
        <f t="shared" si="177"/>
        <v>0</v>
      </c>
      <c r="CK302" s="178">
        <f t="shared" si="237"/>
        <v>0</v>
      </c>
      <c r="CL302" s="179">
        <f t="shared" si="237"/>
        <v>0</v>
      </c>
      <c r="CM302" s="178">
        <f t="shared" si="237"/>
        <v>0</v>
      </c>
      <c r="CN302" s="179">
        <f t="shared" si="237"/>
        <v>0</v>
      </c>
      <c r="CO302" s="178">
        <f t="shared" si="237"/>
        <v>0</v>
      </c>
      <c r="CP302" s="179">
        <f t="shared" si="237"/>
        <v>5830.0330033003302</v>
      </c>
      <c r="CQ302" s="178">
        <f t="shared" si="237"/>
        <v>5826.0517051705174</v>
      </c>
      <c r="CR302" s="177">
        <f t="shared" si="236"/>
        <v>0</v>
      </c>
      <c r="CS302" s="178">
        <f t="shared" si="236"/>
        <v>0</v>
      </c>
      <c r="CT302" s="179">
        <f t="shared" si="236"/>
        <v>0</v>
      </c>
      <c r="CU302" s="178">
        <f t="shared" si="235"/>
        <v>0</v>
      </c>
      <c r="CV302" s="179">
        <f t="shared" si="235"/>
        <v>0</v>
      </c>
      <c r="CW302" s="178">
        <f t="shared" si="235"/>
        <v>0</v>
      </c>
      <c r="CX302" s="179">
        <f t="shared" si="235"/>
        <v>0</v>
      </c>
      <c r="CY302" s="178">
        <f t="shared" si="235"/>
        <v>0</v>
      </c>
      <c r="CZ302" s="179">
        <f t="shared" si="235"/>
        <v>0</v>
      </c>
      <c r="DA302" s="178">
        <f t="shared" si="235"/>
        <v>0</v>
      </c>
      <c r="DB302" s="179">
        <f t="shared" si="235"/>
        <v>52470.297029702968</v>
      </c>
      <c r="DC302" s="178">
        <f t="shared" si="235"/>
        <v>52434.465346534656</v>
      </c>
      <c r="DD302" s="179">
        <f t="shared" si="223"/>
        <v>52470.297029702968</v>
      </c>
      <c r="DE302" s="178">
        <f t="shared" si="223"/>
        <v>52434.465346534656</v>
      </c>
      <c r="DF302" s="177">
        <f t="shared" si="224"/>
        <v>0</v>
      </c>
      <c r="DG302" s="178">
        <f t="shared" si="224"/>
        <v>0</v>
      </c>
      <c r="DH302" s="179">
        <f t="shared" si="225"/>
        <v>0</v>
      </c>
      <c r="DI302" s="178">
        <f t="shared" si="225"/>
        <v>0</v>
      </c>
      <c r="DJ302" s="179">
        <f t="shared" si="226"/>
        <v>0</v>
      </c>
      <c r="DK302" s="178">
        <f t="shared" si="226"/>
        <v>0</v>
      </c>
      <c r="DL302" s="179">
        <f t="shared" si="227"/>
        <v>0</v>
      </c>
      <c r="DM302" s="178">
        <f t="shared" si="227"/>
        <v>0</v>
      </c>
      <c r="DN302" s="179">
        <f t="shared" si="228"/>
        <v>0</v>
      </c>
      <c r="DO302" s="178">
        <f t="shared" si="228"/>
        <v>0</v>
      </c>
      <c r="DP302" s="179">
        <f t="shared" si="229"/>
        <v>92</v>
      </c>
      <c r="DQ302" s="178">
        <f t="shared" si="229"/>
        <v>92</v>
      </c>
      <c r="DR302" s="179">
        <f t="shared" si="230"/>
        <v>92</v>
      </c>
      <c r="DS302" s="178">
        <f t="shared" si="230"/>
        <v>92</v>
      </c>
      <c r="DT302" s="177">
        <f t="shared" si="234"/>
        <v>0</v>
      </c>
      <c r="DU302" s="178">
        <f t="shared" si="234"/>
        <v>0</v>
      </c>
      <c r="DV302" s="179">
        <f t="shared" si="234"/>
        <v>0</v>
      </c>
      <c r="DW302" s="178">
        <f t="shared" si="234"/>
        <v>0</v>
      </c>
      <c r="DX302" s="179">
        <f t="shared" si="234"/>
        <v>0</v>
      </c>
      <c r="DY302" s="178">
        <f t="shared" si="234"/>
        <v>0</v>
      </c>
      <c r="DZ302" s="179">
        <f t="shared" si="234"/>
        <v>0</v>
      </c>
      <c r="EA302" s="178">
        <f t="shared" si="234"/>
        <v>0</v>
      </c>
      <c r="EB302" s="179">
        <f t="shared" si="233"/>
        <v>0</v>
      </c>
      <c r="EC302" s="178">
        <f t="shared" si="233"/>
        <v>0</v>
      </c>
      <c r="ED302" s="179">
        <f t="shared" si="233"/>
        <v>4827267.3267326728</v>
      </c>
      <c r="EE302" s="178">
        <f t="shared" si="233"/>
        <v>4823970.8118811883</v>
      </c>
      <c r="EF302" s="179">
        <f t="shared" si="233"/>
        <v>4827267.3267326728</v>
      </c>
      <c r="EG302" s="178">
        <f t="shared" si="195"/>
        <v>4823970.8118811883</v>
      </c>
    </row>
    <row r="303" spans="1:137" ht="15">
      <c r="A303" s="31" t="s">
        <v>390</v>
      </c>
      <c r="B303" s="45" t="s">
        <v>787</v>
      </c>
      <c r="C303" s="294"/>
      <c r="D303" s="44">
        <v>199476</v>
      </c>
      <c r="E303" s="44">
        <v>9</v>
      </c>
      <c r="F303" s="63"/>
      <c r="G303" s="185"/>
      <c r="H303" s="63"/>
      <c r="I303" s="185"/>
      <c r="J303" s="63"/>
      <c r="K303" s="185"/>
      <c r="L303" s="63"/>
      <c r="M303" s="185"/>
      <c r="N303" s="63"/>
      <c r="O303" s="63"/>
      <c r="P303" s="185"/>
      <c r="Q303" s="63"/>
      <c r="R303" s="185"/>
      <c r="S303" s="63"/>
      <c r="T303" s="185"/>
      <c r="U303" s="63"/>
      <c r="V303" s="185"/>
      <c r="W303" s="63"/>
      <c r="X303" s="63"/>
      <c r="Y303" s="185"/>
      <c r="Z303" s="63"/>
      <c r="AA303" s="185"/>
      <c r="AB303" s="63"/>
      <c r="AC303" s="185"/>
      <c r="AD303" s="63"/>
      <c r="AE303" s="185"/>
      <c r="AF303" s="63"/>
      <c r="AG303" s="63"/>
      <c r="AH303" s="185">
        <v>12</v>
      </c>
      <c r="AI303" s="191">
        <v>13</v>
      </c>
      <c r="AJ303" s="185">
        <v>31</v>
      </c>
      <c r="AK303" s="191">
        <v>26</v>
      </c>
      <c r="AL303" s="185">
        <v>0</v>
      </c>
      <c r="AM303" s="191">
        <v>3</v>
      </c>
      <c r="AN303" s="185">
        <v>40</v>
      </c>
      <c r="AO303" s="191">
        <v>35</v>
      </c>
      <c r="AP303" s="63"/>
      <c r="AQ303" s="185"/>
      <c r="AR303" s="63"/>
      <c r="AS303" s="185"/>
      <c r="AT303" s="63"/>
      <c r="AU303" s="185"/>
      <c r="AV303" s="63"/>
      <c r="AW303" s="185"/>
      <c r="AX303" s="63"/>
      <c r="AY303" s="63"/>
      <c r="AZ303" s="185"/>
      <c r="BA303" s="63"/>
      <c r="BB303" s="185"/>
      <c r="BC303" s="63"/>
      <c r="BD303" s="185"/>
      <c r="BE303" s="63"/>
      <c r="BF303" s="185"/>
      <c r="BG303" s="62"/>
      <c r="BH303" s="188"/>
      <c r="BI303" s="63"/>
      <c r="BJ303" s="185"/>
      <c r="BK303" s="63"/>
      <c r="BL303" s="185"/>
      <c r="BM303" s="63"/>
      <c r="BN303" s="185">
        <v>5089126</v>
      </c>
      <c r="BO303" s="191">
        <v>4770440</v>
      </c>
      <c r="BP303" s="185"/>
      <c r="BQ303" s="63"/>
      <c r="BR303" s="185"/>
      <c r="BS303" s="61"/>
      <c r="BT303" s="177">
        <f t="shared" si="217"/>
        <v>0</v>
      </c>
      <c r="BU303" s="178">
        <f t="shared" si="217"/>
        <v>0</v>
      </c>
      <c r="BV303" s="179">
        <f t="shared" si="218"/>
        <v>0</v>
      </c>
      <c r="BW303" s="178">
        <f t="shared" si="218"/>
        <v>0</v>
      </c>
      <c r="BX303" s="179">
        <f t="shared" si="219"/>
        <v>0</v>
      </c>
      <c r="BY303" s="178">
        <f t="shared" si="219"/>
        <v>0</v>
      </c>
      <c r="BZ303" s="179">
        <f t="shared" si="220"/>
        <v>898</v>
      </c>
      <c r="CA303" s="178">
        <f t="shared" si="220"/>
        <v>830</v>
      </c>
      <c r="CB303" s="179">
        <f t="shared" si="221"/>
        <v>0</v>
      </c>
      <c r="CC303" s="178">
        <f t="shared" si="221"/>
        <v>0</v>
      </c>
      <c r="CD303" s="179">
        <f t="shared" si="222"/>
        <v>0</v>
      </c>
      <c r="CE303" s="178">
        <f t="shared" si="222"/>
        <v>0</v>
      </c>
      <c r="CF303" s="177">
        <f t="shared" si="238"/>
        <v>0</v>
      </c>
      <c r="CG303" s="178">
        <f t="shared" si="176"/>
        <v>0</v>
      </c>
      <c r="CH303" s="179">
        <f t="shared" si="176"/>
        <v>0</v>
      </c>
      <c r="CI303" s="178">
        <f t="shared" si="177"/>
        <v>0</v>
      </c>
      <c r="CJ303" s="179">
        <f t="shared" si="177"/>
        <v>0</v>
      </c>
      <c r="CK303" s="178">
        <f t="shared" si="237"/>
        <v>0</v>
      </c>
      <c r="CL303" s="179">
        <f t="shared" si="237"/>
        <v>5667.178173719376</v>
      </c>
      <c r="CM303" s="178">
        <f t="shared" si="237"/>
        <v>5747.5180722891564</v>
      </c>
      <c r="CN303" s="179">
        <f t="shared" si="237"/>
        <v>0</v>
      </c>
      <c r="CO303" s="178">
        <f t="shared" si="237"/>
        <v>0</v>
      </c>
      <c r="CP303" s="179">
        <f t="shared" si="237"/>
        <v>0</v>
      </c>
      <c r="CQ303" s="178">
        <f t="shared" si="237"/>
        <v>0</v>
      </c>
      <c r="CR303" s="177">
        <f t="shared" si="236"/>
        <v>0</v>
      </c>
      <c r="CS303" s="178">
        <f t="shared" si="236"/>
        <v>0</v>
      </c>
      <c r="CT303" s="179">
        <f t="shared" si="236"/>
        <v>0</v>
      </c>
      <c r="CU303" s="178">
        <f t="shared" si="235"/>
        <v>0</v>
      </c>
      <c r="CV303" s="179">
        <f t="shared" si="235"/>
        <v>0</v>
      </c>
      <c r="CW303" s="178">
        <f t="shared" si="235"/>
        <v>0</v>
      </c>
      <c r="CX303" s="179">
        <f t="shared" si="235"/>
        <v>51004.603563474382</v>
      </c>
      <c r="CY303" s="178">
        <f t="shared" si="235"/>
        <v>51727.662650602404</v>
      </c>
      <c r="CZ303" s="179">
        <f t="shared" si="235"/>
        <v>0</v>
      </c>
      <c r="DA303" s="178">
        <f t="shared" si="235"/>
        <v>0</v>
      </c>
      <c r="DB303" s="179">
        <f t="shared" si="235"/>
        <v>0</v>
      </c>
      <c r="DC303" s="178">
        <f t="shared" si="235"/>
        <v>0</v>
      </c>
      <c r="DD303" s="179">
        <f t="shared" si="223"/>
        <v>51004.603563474382</v>
      </c>
      <c r="DE303" s="178">
        <f t="shared" si="223"/>
        <v>51727.662650602404</v>
      </c>
      <c r="DF303" s="177">
        <f t="shared" si="224"/>
        <v>0</v>
      </c>
      <c r="DG303" s="178">
        <f t="shared" si="224"/>
        <v>0</v>
      </c>
      <c r="DH303" s="179">
        <f t="shared" si="225"/>
        <v>0</v>
      </c>
      <c r="DI303" s="178">
        <f t="shared" si="225"/>
        <v>0</v>
      </c>
      <c r="DJ303" s="179">
        <f t="shared" si="226"/>
        <v>0</v>
      </c>
      <c r="DK303" s="178">
        <f t="shared" si="226"/>
        <v>0</v>
      </c>
      <c r="DL303" s="179">
        <f t="shared" si="227"/>
        <v>83</v>
      </c>
      <c r="DM303" s="178">
        <f t="shared" si="227"/>
        <v>77</v>
      </c>
      <c r="DN303" s="179">
        <f t="shared" si="228"/>
        <v>0</v>
      </c>
      <c r="DO303" s="178">
        <f t="shared" si="228"/>
        <v>0</v>
      </c>
      <c r="DP303" s="179">
        <f t="shared" si="229"/>
        <v>0</v>
      </c>
      <c r="DQ303" s="178">
        <f t="shared" si="229"/>
        <v>0</v>
      </c>
      <c r="DR303" s="179">
        <f t="shared" si="230"/>
        <v>83</v>
      </c>
      <c r="DS303" s="178">
        <f t="shared" si="230"/>
        <v>77</v>
      </c>
      <c r="DT303" s="177">
        <f t="shared" si="234"/>
        <v>0</v>
      </c>
      <c r="DU303" s="178">
        <f t="shared" si="234"/>
        <v>0</v>
      </c>
      <c r="DV303" s="179">
        <f t="shared" si="234"/>
        <v>0</v>
      </c>
      <c r="DW303" s="178">
        <f t="shared" si="234"/>
        <v>0</v>
      </c>
      <c r="DX303" s="179">
        <f t="shared" si="234"/>
        <v>0</v>
      </c>
      <c r="DY303" s="178">
        <f t="shared" si="234"/>
        <v>0</v>
      </c>
      <c r="DZ303" s="179">
        <f t="shared" si="234"/>
        <v>4233382.0957683735</v>
      </c>
      <c r="EA303" s="178">
        <f t="shared" si="234"/>
        <v>3983030.0240963851</v>
      </c>
      <c r="EB303" s="179">
        <f t="shared" si="233"/>
        <v>0</v>
      </c>
      <c r="EC303" s="178">
        <f t="shared" si="233"/>
        <v>0</v>
      </c>
      <c r="ED303" s="179">
        <f t="shared" si="233"/>
        <v>0</v>
      </c>
      <c r="EE303" s="178">
        <f t="shared" si="233"/>
        <v>0</v>
      </c>
      <c r="EF303" s="179">
        <f t="shared" si="233"/>
        <v>4233382.0957683735</v>
      </c>
      <c r="EG303" s="178">
        <f t="shared" si="195"/>
        <v>3983030.0240963851</v>
      </c>
    </row>
    <row r="304" spans="1:137" ht="15">
      <c r="A304" s="31" t="s">
        <v>390</v>
      </c>
      <c r="B304" s="45" t="s">
        <v>788</v>
      </c>
      <c r="C304" s="294"/>
      <c r="D304" s="44">
        <v>199634</v>
      </c>
      <c r="E304" s="44">
        <v>9</v>
      </c>
      <c r="F304" s="63"/>
      <c r="G304" s="185"/>
      <c r="H304" s="63"/>
      <c r="I304" s="185"/>
      <c r="J304" s="63"/>
      <c r="K304" s="185"/>
      <c r="L304" s="63"/>
      <c r="M304" s="185"/>
      <c r="N304" s="63"/>
      <c r="O304" s="63"/>
      <c r="P304" s="185"/>
      <c r="Q304" s="63"/>
      <c r="R304" s="185"/>
      <c r="S304" s="63"/>
      <c r="T304" s="185"/>
      <c r="U304" s="63"/>
      <c r="V304" s="185"/>
      <c r="W304" s="63"/>
      <c r="X304" s="63"/>
      <c r="Y304" s="185"/>
      <c r="Z304" s="63"/>
      <c r="AA304" s="185"/>
      <c r="AB304" s="63"/>
      <c r="AC304" s="185"/>
      <c r="AD304" s="63"/>
      <c r="AE304" s="185"/>
      <c r="AF304" s="63"/>
      <c r="AG304" s="63"/>
      <c r="AH304" s="185"/>
      <c r="AI304" s="63"/>
      <c r="AJ304" s="185"/>
      <c r="AK304" s="63"/>
      <c r="AL304" s="185"/>
      <c r="AM304" s="63"/>
      <c r="AN304" s="185"/>
      <c r="AO304" s="63"/>
      <c r="AP304" s="63"/>
      <c r="AQ304" s="185"/>
      <c r="AR304" s="63"/>
      <c r="AS304" s="185"/>
      <c r="AT304" s="63"/>
      <c r="AU304" s="185"/>
      <c r="AV304" s="63"/>
      <c r="AW304" s="185"/>
      <c r="AX304" s="63"/>
      <c r="AY304" s="63">
        <v>0</v>
      </c>
      <c r="AZ304" s="185">
        <v>120</v>
      </c>
      <c r="BA304" s="191">
        <v>26</v>
      </c>
      <c r="BB304" s="185">
        <v>0</v>
      </c>
      <c r="BC304" s="191">
        <v>16</v>
      </c>
      <c r="BD304" s="185">
        <v>0</v>
      </c>
      <c r="BE304" s="63">
        <v>0</v>
      </c>
      <c r="BF304" s="185">
        <v>0</v>
      </c>
      <c r="BG304" s="197">
        <v>75</v>
      </c>
      <c r="BH304" s="188"/>
      <c r="BI304" s="63"/>
      <c r="BJ304" s="185"/>
      <c r="BK304" s="63"/>
      <c r="BL304" s="185"/>
      <c r="BM304" s="63"/>
      <c r="BN304" s="185"/>
      <c r="BO304" s="63"/>
      <c r="BP304" s="185"/>
      <c r="BQ304" s="63"/>
      <c r="BR304" s="185">
        <v>5796010</v>
      </c>
      <c r="BS304" s="198">
        <v>6653341</v>
      </c>
      <c r="BT304" s="177">
        <f t="shared" si="217"/>
        <v>0</v>
      </c>
      <c r="BU304" s="178">
        <f t="shared" si="217"/>
        <v>0</v>
      </c>
      <c r="BV304" s="179">
        <f t="shared" si="218"/>
        <v>0</v>
      </c>
      <c r="BW304" s="178">
        <f t="shared" si="218"/>
        <v>0</v>
      </c>
      <c r="BX304" s="179">
        <f t="shared" si="219"/>
        <v>0</v>
      </c>
      <c r="BY304" s="178">
        <f t="shared" si="219"/>
        <v>0</v>
      </c>
      <c r="BZ304" s="179">
        <f t="shared" si="220"/>
        <v>0</v>
      </c>
      <c r="CA304" s="178">
        <f t="shared" si="220"/>
        <v>0</v>
      </c>
      <c r="CB304" s="179">
        <f t="shared" si="221"/>
        <v>0</v>
      </c>
      <c r="CC304" s="178">
        <f t="shared" si="221"/>
        <v>0</v>
      </c>
      <c r="CD304" s="179">
        <f t="shared" si="222"/>
        <v>1080</v>
      </c>
      <c r="CE304" s="178">
        <f t="shared" si="222"/>
        <v>1294</v>
      </c>
      <c r="CF304" s="177">
        <f t="shared" si="238"/>
        <v>0</v>
      </c>
      <c r="CG304" s="178">
        <f t="shared" si="176"/>
        <v>0</v>
      </c>
      <c r="CH304" s="179">
        <f t="shared" si="176"/>
        <v>0</v>
      </c>
      <c r="CI304" s="178">
        <f t="shared" si="177"/>
        <v>0</v>
      </c>
      <c r="CJ304" s="179">
        <f t="shared" si="177"/>
        <v>0</v>
      </c>
      <c r="CK304" s="178">
        <f t="shared" si="237"/>
        <v>0</v>
      </c>
      <c r="CL304" s="179">
        <f t="shared" si="237"/>
        <v>0</v>
      </c>
      <c r="CM304" s="178">
        <f t="shared" si="237"/>
        <v>0</v>
      </c>
      <c r="CN304" s="179">
        <f t="shared" si="237"/>
        <v>0</v>
      </c>
      <c r="CO304" s="178">
        <f t="shared" si="237"/>
        <v>0</v>
      </c>
      <c r="CP304" s="179">
        <f t="shared" si="237"/>
        <v>5366.6759259259261</v>
      </c>
      <c r="CQ304" s="178">
        <f t="shared" si="237"/>
        <v>5141.6854714064912</v>
      </c>
      <c r="CR304" s="177">
        <f t="shared" si="236"/>
        <v>0</v>
      </c>
      <c r="CS304" s="178">
        <f t="shared" si="236"/>
        <v>0</v>
      </c>
      <c r="CT304" s="179">
        <f t="shared" si="236"/>
        <v>0</v>
      </c>
      <c r="CU304" s="178">
        <f t="shared" si="235"/>
        <v>0</v>
      </c>
      <c r="CV304" s="179">
        <f t="shared" si="235"/>
        <v>0</v>
      </c>
      <c r="CW304" s="178">
        <f t="shared" si="235"/>
        <v>0</v>
      </c>
      <c r="CX304" s="179">
        <f t="shared" si="235"/>
        <v>0</v>
      </c>
      <c r="CY304" s="178">
        <f t="shared" si="235"/>
        <v>0</v>
      </c>
      <c r="CZ304" s="179">
        <f t="shared" si="235"/>
        <v>0</v>
      </c>
      <c r="DA304" s="178">
        <f t="shared" si="235"/>
        <v>0</v>
      </c>
      <c r="DB304" s="179">
        <f t="shared" si="235"/>
        <v>48300.083333333336</v>
      </c>
      <c r="DC304" s="178">
        <f t="shared" si="235"/>
        <v>46275.16924265842</v>
      </c>
      <c r="DD304" s="179">
        <f t="shared" si="223"/>
        <v>48300.083333333336</v>
      </c>
      <c r="DE304" s="178">
        <f t="shared" si="223"/>
        <v>46275.16924265842</v>
      </c>
      <c r="DF304" s="177">
        <f t="shared" si="224"/>
        <v>0</v>
      </c>
      <c r="DG304" s="178">
        <f t="shared" si="224"/>
        <v>0</v>
      </c>
      <c r="DH304" s="179">
        <f t="shared" si="225"/>
        <v>0</v>
      </c>
      <c r="DI304" s="178">
        <f t="shared" si="225"/>
        <v>0</v>
      </c>
      <c r="DJ304" s="179">
        <f t="shared" si="226"/>
        <v>0</v>
      </c>
      <c r="DK304" s="178">
        <f t="shared" si="226"/>
        <v>0</v>
      </c>
      <c r="DL304" s="179">
        <f t="shared" si="227"/>
        <v>0</v>
      </c>
      <c r="DM304" s="178">
        <f t="shared" si="227"/>
        <v>0</v>
      </c>
      <c r="DN304" s="179">
        <f t="shared" si="228"/>
        <v>0</v>
      </c>
      <c r="DO304" s="178">
        <f t="shared" si="228"/>
        <v>0</v>
      </c>
      <c r="DP304" s="179">
        <f t="shared" si="229"/>
        <v>120</v>
      </c>
      <c r="DQ304" s="178">
        <f t="shared" si="229"/>
        <v>117</v>
      </c>
      <c r="DR304" s="179">
        <f t="shared" si="230"/>
        <v>120</v>
      </c>
      <c r="DS304" s="178">
        <f t="shared" si="230"/>
        <v>117</v>
      </c>
      <c r="DT304" s="177">
        <f t="shared" si="234"/>
        <v>0</v>
      </c>
      <c r="DU304" s="178">
        <f t="shared" si="234"/>
        <v>0</v>
      </c>
      <c r="DV304" s="179">
        <f t="shared" si="234"/>
        <v>0</v>
      </c>
      <c r="DW304" s="178">
        <f t="shared" si="234"/>
        <v>0</v>
      </c>
      <c r="DX304" s="179">
        <f t="shared" si="234"/>
        <v>0</v>
      </c>
      <c r="DY304" s="178">
        <f t="shared" si="234"/>
        <v>0</v>
      </c>
      <c r="DZ304" s="179">
        <f t="shared" si="234"/>
        <v>0</v>
      </c>
      <c r="EA304" s="178">
        <f t="shared" si="234"/>
        <v>0</v>
      </c>
      <c r="EB304" s="179">
        <f t="shared" si="233"/>
        <v>0</v>
      </c>
      <c r="EC304" s="178">
        <f t="shared" si="233"/>
        <v>0</v>
      </c>
      <c r="ED304" s="179">
        <f t="shared" si="233"/>
        <v>5796010</v>
      </c>
      <c r="EE304" s="178">
        <f t="shared" si="233"/>
        <v>5414194.8013910353</v>
      </c>
      <c r="EF304" s="179">
        <f t="shared" si="233"/>
        <v>5796010</v>
      </c>
      <c r="EG304" s="178">
        <f t="shared" si="195"/>
        <v>5414194.8013910353</v>
      </c>
    </row>
    <row r="305" spans="1:137" ht="15">
      <c r="A305" s="31" t="s">
        <v>390</v>
      </c>
      <c r="B305" s="45" t="s">
        <v>789</v>
      </c>
      <c r="C305" s="294"/>
      <c r="D305" s="44">
        <v>199740</v>
      </c>
      <c r="E305" s="44">
        <v>9</v>
      </c>
      <c r="F305" s="63"/>
      <c r="G305" s="185"/>
      <c r="H305" s="63"/>
      <c r="I305" s="185"/>
      <c r="J305" s="63"/>
      <c r="K305" s="185"/>
      <c r="L305" s="63"/>
      <c r="M305" s="185"/>
      <c r="N305" s="63"/>
      <c r="O305" s="63"/>
      <c r="P305" s="185"/>
      <c r="Q305" s="63"/>
      <c r="R305" s="185"/>
      <c r="S305" s="63"/>
      <c r="T305" s="185"/>
      <c r="U305" s="63"/>
      <c r="V305" s="185"/>
      <c r="W305" s="63"/>
      <c r="X305" s="63"/>
      <c r="Y305" s="185"/>
      <c r="Z305" s="63"/>
      <c r="AA305" s="185"/>
      <c r="AB305" s="63"/>
      <c r="AC305" s="185"/>
      <c r="AD305" s="63"/>
      <c r="AE305" s="185"/>
      <c r="AF305" s="63"/>
      <c r="AG305" s="63"/>
      <c r="AH305" s="185">
        <v>24</v>
      </c>
      <c r="AI305" s="63">
        <v>23</v>
      </c>
      <c r="AJ305" s="185">
        <v>1</v>
      </c>
      <c r="AK305" s="63">
        <v>1</v>
      </c>
      <c r="AL305" s="185">
        <v>0</v>
      </c>
      <c r="AM305" s="63">
        <v>0</v>
      </c>
      <c r="AN305" s="185">
        <v>52</v>
      </c>
      <c r="AO305" s="191">
        <v>55</v>
      </c>
      <c r="AP305" s="63"/>
      <c r="AQ305" s="185"/>
      <c r="AR305" s="63"/>
      <c r="AS305" s="185"/>
      <c r="AT305" s="63"/>
      <c r="AU305" s="185"/>
      <c r="AV305" s="63"/>
      <c r="AW305" s="185"/>
      <c r="AX305" s="63"/>
      <c r="AY305" s="63"/>
      <c r="AZ305" s="185"/>
      <c r="BA305" s="63"/>
      <c r="BB305" s="185"/>
      <c r="BC305" s="63"/>
      <c r="BD305" s="185"/>
      <c r="BE305" s="63"/>
      <c r="BF305" s="185"/>
      <c r="BG305" s="62"/>
      <c r="BH305" s="188"/>
      <c r="BI305" s="63"/>
      <c r="BJ305" s="185"/>
      <c r="BK305" s="63"/>
      <c r="BL305" s="185"/>
      <c r="BM305" s="63"/>
      <c r="BN305" s="185">
        <v>4228751</v>
      </c>
      <c r="BO305" s="63">
        <v>4360183</v>
      </c>
      <c r="BP305" s="185"/>
      <c r="BQ305" s="63"/>
      <c r="BR305" s="185"/>
      <c r="BS305" s="61"/>
      <c r="BT305" s="177">
        <f t="shared" si="217"/>
        <v>0</v>
      </c>
      <c r="BU305" s="178">
        <f t="shared" si="217"/>
        <v>0</v>
      </c>
      <c r="BV305" s="179">
        <f t="shared" si="218"/>
        <v>0</v>
      </c>
      <c r="BW305" s="178">
        <f t="shared" si="218"/>
        <v>0</v>
      </c>
      <c r="BX305" s="179">
        <f t="shared" si="219"/>
        <v>0</v>
      </c>
      <c r="BY305" s="178">
        <f t="shared" si="219"/>
        <v>0</v>
      </c>
      <c r="BZ305" s="179">
        <f t="shared" si="220"/>
        <v>850</v>
      </c>
      <c r="CA305" s="178">
        <f t="shared" si="220"/>
        <v>877</v>
      </c>
      <c r="CB305" s="179">
        <f t="shared" si="221"/>
        <v>0</v>
      </c>
      <c r="CC305" s="178">
        <f t="shared" si="221"/>
        <v>0</v>
      </c>
      <c r="CD305" s="179">
        <f t="shared" si="222"/>
        <v>0</v>
      </c>
      <c r="CE305" s="178">
        <f t="shared" si="222"/>
        <v>0</v>
      </c>
      <c r="CF305" s="177">
        <f t="shared" si="238"/>
        <v>0</v>
      </c>
      <c r="CG305" s="178">
        <f t="shared" si="176"/>
        <v>0</v>
      </c>
      <c r="CH305" s="179">
        <f t="shared" si="176"/>
        <v>0</v>
      </c>
      <c r="CI305" s="178">
        <f t="shared" si="177"/>
        <v>0</v>
      </c>
      <c r="CJ305" s="179">
        <f t="shared" si="177"/>
        <v>0</v>
      </c>
      <c r="CK305" s="178">
        <f t="shared" si="237"/>
        <v>0</v>
      </c>
      <c r="CL305" s="179">
        <f t="shared" si="237"/>
        <v>4975.0011764705887</v>
      </c>
      <c r="CM305" s="178">
        <f t="shared" si="237"/>
        <v>4971.7023945267956</v>
      </c>
      <c r="CN305" s="179">
        <f t="shared" si="237"/>
        <v>0</v>
      </c>
      <c r="CO305" s="178">
        <f t="shared" si="237"/>
        <v>0</v>
      </c>
      <c r="CP305" s="179">
        <f t="shared" si="237"/>
        <v>0</v>
      </c>
      <c r="CQ305" s="178">
        <f t="shared" si="237"/>
        <v>0</v>
      </c>
      <c r="CR305" s="177">
        <f t="shared" si="236"/>
        <v>0</v>
      </c>
      <c r="CS305" s="178">
        <f t="shared" si="236"/>
        <v>0</v>
      </c>
      <c r="CT305" s="179">
        <f t="shared" si="236"/>
        <v>0</v>
      </c>
      <c r="CU305" s="178">
        <f t="shared" si="235"/>
        <v>0</v>
      </c>
      <c r="CV305" s="179">
        <f t="shared" si="235"/>
        <v>0</v>
      </c>
      <c r="CW305" s="178">
        <f t="shared" si="235"/>
        <v>0</v>
      </c>
      <c r="CX305" s="179">
        <f t="shared" si="235"/>
        <v>44775.010588235295</v>
      </c>
      <c r="CY305" s="178">
        <f t="shared" si="235"/>
        <v>44745.321550741159</v>
      </c>
      <c r="CZ305" s="179">
        <f t="shared" si="235"/>
        <v>0</v>
      </c>
      <c r="DA305" s="178">
        <f t="shared" si="235"/>
        <v>0</v>
      </c>
      <c r="DB305" s="179">
        <f t="shared" si="235"/>
        <v>0</v>
      </c>
      <c r="DC305" s="178">
        <f t="shared" si="235"/>
        <v>0</v>
      </c>
      <c r="DD305" s="179">
        <f t="shared" si="223"/>
        <v>44775.010588235295</v>
      </c>
      <c r="DE305" s="178">
        <f t="shared" si="223"/>
        <v>44745.321550741159</v>
      </c>
      <c r="DF305" s="177">
        <f t="shared" si="224"/>
        <v>0</v>
      </c>
      <c r="DG305" s="178">
        <f t="shared" si="224"/>
        <v>0</v>
      </c>
      <c r="DH305" s="179">
        <f t="shared" si="225"/>
        <v>0</v>
      </c>
      <c r="DI305" s="178">
        <f t="shared" si="225"/>
        <v>0</v>
      </c>
      <c r="DJ305" s="179">
        <f t="shared" si="226"/>
        <v>0</v>
      </c>
      <c r="DK305" s="178">
        <f t="shared" si="226"/>
        <v>0</v>
      </c>
      <c r="DL305" s="179">
        <f t="shared" si="227"/>
        <v>77</v>
      </c>
      <c r="DM305" s="178">
        <f t="shared" si="227"/>
        <v>79</v>
      </c>
      <c r="DN305" s="179">
        <f t="shared" si="228"/>
        <v>0</v>
      </c>
      <c r="DO305" s="178">
        <f t="shared" si="228"/>
        <v>0</v>
      </c>
      <c r="DP305" s="179">
        <f t="shared" si="229"/>
        <v>0</v>
      </c>
      <c r="DQ305" s="178">
        <f t="shared" si="229"/>
        <v>0</v>
      </c>
      <c r="DR305" s="179">
        <f t="shared" si="230"/>
        <v>77</v>
      </c>
      <c r="DS305" s="178">
        <f t="shared" si="230"/>
        <v>79</v>
      </c>
      <c r="DT305" s="177">
        <f t="shared" si="234"/>
        <v>0</v>
      </c>
      <c r="DU305" s="178">
        <f t="shared" si="234"/>
        <v>0</v>
      </c>
      <c r="DV305" s="179">
        <f t="shared" si="234"/>
        <v>0</v>
      </c>
      <c r="DW305" s="178">
        <f t="shared" si="234"/>
        <v>0</v>
      </c>
      <c r="DX305" s="179">
        <f t="shared" si="234"/>
        <v>0</v>
      </c>
      <c r="DY305" s="178">
        <f t="shared" si="234"/>
        <v>0</v>
      </c>
      <c r="DZ305" s="179">
        <f t="shared" si="234"/>
        <v>3447675.8152941177</v>
      </c>
      <c r="EA305" s="178">
        <f t="shared" si="234"/>
        <v>3534880.4025085517</v>
      </c>
      <c r="EB305" s="179">
        <f t="shared" si="233"/>
        <v>0</v>
      </c>
      <c r="EC305" s="178">
        <f t="shared" si="233"/>
        <v>0</v>
      </c>
      <c r="ED305" s="179">
        <f t="shared" si="233"/>
        <v>0</v>
      </c>
      <c r="EE305" s="178">
        <f t="shared" si="233"/>
        <v>0</v>
      </c>
      <c r="EF305" s="179">
        <f t="shared" si="233"/>
        <v>3447675.8152941177</v>
      </c>
      <c r="EG305" s="178">
        <f t="shared" si="195"/>
        <v>3534880.4025085517</v>
      </c>
    </row>
    <row r="306" spans="1:137" ht="15">
      <c r="A306" s="31" t="s">
        <v>390</v>
      </c>
      <c r="B306" s="45" t="s">
        <v>790</v>
      </c>
      <c r="C306" s="294"/>
      <c r="D306" s="44">
        <v>199768</v>
      </c>
      <c r="E306" s="44">
        <v>9</v>
      </c>
      <c r="F306" s="63"/>
      <c r="G306" s="185"/>
      <c r="H306" s="63"/>
      <c r="I306" s="185"/>
      <c r="J306" s="63"/>
      <c r="K306" s="185"/>
      <c r="L306" s="63"/>
      <c r="M306" s="185"/>
      <c r="N306" s="63"/>
      <c r="O306" s="63"/>
      <c r="P306" s="185"/>
      <c r="Q306" s="63"/>
      <c r="R306" s="185"/>
      <c r="S306" s="63"/>
      <c r="T306" s="185"/>
      <c r="U306" s="63"/>
      <c r="V306" s="185"/>
      <c r="W306" s="63"/>
      <c r="X306" s="63"/>
      <c r="Y306" s="185"/>
      <c r="Z306" s="63"/>
      <c r="AA306" s="185"/>
      <c r="AB306" s="63"/>
      <c r="AC306" s="185"/>
      <c r="AD306" s="63"/>
      <c r="AE306" s="185"/>
      <c r="AF306" s="63"/>
      <c r="AG306" s="63"/>
      <c r="AH306" s="185"/>
      <c r="AI306" s="63"/>
      <c r="AJ306" s="185"/>
      <c r="AK306" s="63"/>
      <c r="AL306" s="185"/>
      <c r="AM306" s="63"/>
      <c r="AN306" s="185"/>
      <c r="AO306" s="63"/>
      <c r="AP306" s="63"/>
      <c r="AQ306" s="185"/>
      <c r="AR306" s="63"/>
      <c r="AS306" s="185"/>
      <c r="AT306" s="63"/>
      <c r="AU306" s="185"/>
      <c r="AV306" s="63"/>
      <c r="AW306" s="185"/>
      <c r="AX306" s="63"/>
      <c r="AY306" s="63">
        <v>0</v>
      </c>
      <c r="AZ306" s="185">
        <v>88</v>
      </c>
      <c r="BA306" s="191">
        <v>93</v>
      </c>
      <c r="BB306" s="185">
        <v>0</v>
      </c>
      <c r="BC306" s="63">
        <v>0</v>
      </c>
      <c r="BD306" s="185">
        <v>0</v>
      </c>
      <c r="BE306" s="63">
        <v>0</v>
      </c>
      <c r="BF306" s="185">
        <v>12</v>
      </c>
      <c r="BG306" s="197">
        <v>11</v>
      </c>
      <c r="BH306" s="188"/>
      <c r="BI306" s="63"/>
      <c r="BJ306" s="185"/>
      <c r="BK306" s="63"/>
      <c r="BL306" s="185"/>
      <c r="BM306" s="63"/>
      <c r="BN306" s="185"/>
      <c r="BO306" s="63"/>
      <c r="BP306" s="185"/>
      <c r="BQ306" s="63"/>
      <c r="BR306" s="185">
        <v>4892900</v>
      </c>
      <c r="BS306" s="198">
        <v>5216100</v>
      </c>
      <c r="BT306" s="177">
        <f t="shared" si="217"/>
        <v>0</v>
      </c>
      <c r="BU306" s="178">
        <f t="shared" si="217"/>
        <v>0</v>
      </c>
      <c r="BV306" s="179">
        <f t="shared" si="218"/>
        <v>0</v>
      </c>
      <c r="BW306" s="178">
        <f t="shared" si="218"/>
        <v>0</v>
      </c>
      <c r="BX306" s="179">
        <f t="shared" si="219"/>
        <v>0</v>
      </c>
      <c r="BY306" s="178">
        <f t="shared" si="219"/>
        <v>0</v>
      </c>
      <c r="BZ306" s="179">
        <f t="shared" si="220"/>
        <v>0</v>
      </c>
      <c r="CA306" s="178">
        <f t="shared" si="220"/>
        <v>0</v>
      </c>
      <c r="CB306" s="179">
        <f t="shared" si="221"/>
        <v>0</v>
      </c>
      <c r="CC306" s="178">
        <f t="shared" si="221"/>
        <v>0</v>
      </c>
      <c r="CD306" s="179">
        <f t="shared" si="222"/>
        <v>936</v>
      </c>
      <c r="CE306" s="178">
        <f t="shared" si="222"/>
        <v>969</v>
      </c>
      <c r="CF306" s="177">
        <f t="shared" si="238"/>
        <v>0</v>
      </c>
      <c r="CG306" s="178">
        <f t="shared" si="176"/>
        <v>0</v>
      </c>
      <c r="CH306" s="179">
        <f t="shared" si="176"/>
        <v>0</v>
      </c>
      <c r="CI306" s="178">
        <f t="shared" si="177"/>
        <v>0</v>
      </c>
      <c r="CJ306" s="179">
        <f t="shared" si="177"/>
        <v>0</v>
      </c>
      <c r="CK306" s="178">
        <f t="shared" si="237"/>
        <v>0</v>
      </c>
      <c r="CL306" s="179">
        <f t="shared" si="237"/>
        <v>0</v>
      </c>
      <c r="CM306" s="178">
        <f t="shared" si="237"/>
        <v>0</v>
      </c>
      <c r="CN306" s="179">
        <f t="shared" si="237"/>
        <v>0</v>
      </c>
      <c r="CO306" s="178">
        <f t="shared" si="237"/>
        <v>0</v>
      </c>
      <c r="CP306" s="179">
        <f t="shared" si="237"/>
        <v>5227.4572649572647</v>
      </c>
      <c r="CQ306" s="178">
        <f t="shared" si="237"/>
        <v>5382.9721362229102</v>
      </c>
      <c r="CR306" s="177">
        <f t="shared" si="236"/>
        <v>0</v>
      </c>
      <c r="CS306" s="178">
        <f t="shared" si="236"/>
        <v>0</v>
      </c>
      <c r="CT306" s="179">
        <f t="shared" si="236"/>
        <v>0</v>
      </c>
      <c r="CU306" s="178">
        <f t="shared" si="235"/>
        <v>0</v>
      </c>
      <c r="CV306" s="179">
        <f t="shared" si="235"/>
        <v>0</v>
      </c>
      <c r="CW306" s="178">
        <f t="shared" si="235"/>
        <v>0</v>
      </c>
      <c r="CX306" s="179">
        <f t="shared" si="235"/>
        <v>0</v>
      </c>
      <c r="CY306" s="178">
        <f t="shared" si="235"/>
        <v>0</v>
      </c>
      <c r="CZ306" s="179">
        <f t="shared" si="235"/>
        <v>0</v>
      </c>
      <c r="DA306" s="178">
        <f t="shared" si="235"/>
        <v>0</v>
      </c>
      <c r="DB306" s="179">
        <f t="shared" si="235"/>
        <v>47047.115384615383</v>
      </c>
      <c r="DC306" s="178">
        <f t="shared" si="235"/>
        <v>48446.749226006192</v>
      </c>
      <c r="DD306" s="179">
        <f t="shared" si="223"/>
        <v>47047.115384615383</v>
      </c>
      <c r="DE306" s="178">
        <f t="shared" si="223"/>
        <v>48446.749226006199</v>
      </c>
      <c r="DF306" s="177">
        <f t="shared" si="224"/>
        <v>0</v>
      </c>
      <c r="DG306" s="178">
        <f t="shared" si="224"/>
        <v>0</v>
      </c>
      <c r="DH306" s="179">
        <f t="shared" si="225"/>
        <v>0</v>
      </c>
      <c r="DI306" s="178">
        <f t="shared" si="225"/>
        <v>0</v>
      </c>
      <c r="DJ306" s="179">
        <f t="shared" si="226"/>
        <v>0</v>
      </c>
      <c r="DK306" s="178">
        <f t="shared" si="226"/>
        <v>0</v>
      </c>
      <c r="DL306" s="179">
        <f t="shared" si="227"/>
        <v>0</v>
      </c>
      <c r="DM306" s="178">
        <f t="shared" si="227"/>
        <v>0</v>
      </c>
      <c r="DN306" s="179">
        <f t="shared" si="228"/>
        <v>0</v>
      </c>
      <c r="DO306" s="178">
        <f t="shared" si="228"/>
        <v>0</v>
      </c>
      <c r="DP306" s="179">
        <f t="shared" si="229"/>
        <v>100</v>
      </c>
      <c r="DQ306" s="178">
        <f t="shared" si="229"/>
        <v>104</v>
      </c>
      <c r="DR306" s="179">
        <f t="shared" si="230"/>
        <v>100</v>
      </c>
      <c r="DS306" s="178">
        <f t="shared" si="230"/>
        <v>104</v>
      </c>
      <c r="DT306" s="177">
        <f t="shared" si="234"/>
        <v>0</v>
      </c>
      <c r="DU306" s="178">
        <f t="shared" si="234"/>
        <v>0</v>
      </c>
      <c r="DV306" s="179">
        <f t="shared" si="234"/>
        <v>0</v>
      </c>
      <c r="DW306" s="178">
        <f t="shared" si="234"/>
        <v>0</v>
      </c>
      <c r="DX306" s="179">
        <f t="shared" si="234"/>
        <v>0</v>
      </c>
      <c r="DY306" s="178">
        <f t="shared" si="234"/>
        <v>0</v>
      </c>
      <c r="DZ306" s="179">
        <f t="shared" si="234"/>
        <v>0</v>
      </c>
      <c r="EA306" s="178">
        <f t="shared" si="234"/>
        <v>0</v>
      </c>
      <c r="EB306" s="179">
        <f t="shared" si="233"/>
        <v>0</v>
      </c>
      <c r="EC306" s="178">
        <f t="shared" si="233"/>
        <v>0</v>
      </c>
      <c r="ED306" s="179">
        <f t="shared" si="233"/>
        <v>4704711.538461538</v>
      </c>
      <c r="EE306" s="178">
        <f t="shared" si="233"/>
        <v>5038461.9195046443</v>
      </c>
      <c r="EF306" s="179">
        <f t="shared" si="233"/>
        <v>4704711.538461538</v>
      </c>
      <c r="EG306" s="178">
        <f t="shared" si="195"/>
        <v>5038461.9195046443</v>
      </c>
    </row>
    <row r="307" spans="1:137" ht="15">
      <c r="A307" s="31" t="s">
        <v>390</v>
      </c>
      <c r="B307" s="281" t="s">
        <v>791</v>
      </c>
      <c r="C307" s="294"/>
      <c r="D307" s="44">
        <v>199838</v>
      </c>
      <c r="E307" s="44">
        <v>9</v>
      </c>
      <c r="F307" s="63"/>
      <c r="G307" s="185"/>
      <c r="H307" s="63"/>
      <c r="I307" s="185"/>
      <c r="J307" s="63"/>
      <c r="K307" s="185"/>
      <c r="L307" s="63"/>
      <c r="M307" s="185"/>
      <c r="N307" s="63"/>
      <c r="O307" s="63"/>
      <c r="P307" s="185"/>
      <c r="Q307" s="63"/>
      <c r="R307" s="185"/>
      <c r="S307" s="63"/>
      <c r="T307" s="185"/>
      <c r="U307" s="63"/>
      <c r="V307" s="185"/>
      <c r="W307" s="63"/>
      <c r="X307" s="63"/>
      <c r="Y307" s="185"/>
      <c r="Z307" s="63"/>
      <c r="AA307" s="185"/>
      <c r="AB307" s="63"/>
      <c r="AC307" s="185"/>
      <c r="AD307" s="63"/>
      <c r="AE307" s="185"/>
      <c r="AF307" s="63"/>
      <c r="AG307" s="63"/>
      <c r="AH307" s="185">
        <v>63</v>
      </c>
      <c r="AI307" s="191">
        <v>1</v>
      </c>
      <c r="AJ307" s="185">
        <v>9</v>
      </c>
      <c r="AK307" s="191">
        <v>0</v>
      </c>
      <c r="AL307" s="185">
        <v>7</v>
      </c>
      <c r="AM307" s="191">
        <v>0</v>
      </c>
      <c r="AN307" s="185">
        <v>52</v>
      </c>
      <c r="AO307" s="191">
        <v>0</v>
      </c>
      <c r="AP307" s="63"/>
      <c r="AQ307" s="185"/>
      <c r="AR307" s="63"/>
      <c r="AS307" s="185"/>
      <c r="AT307" s="63"/>
      <c r="AU307" s="185"/>
      <c r="AV307" s="63"/>
      <c r="AW307" s="185"/>
      <c r="AX307" s="63"/>
      <c r="AY307" s="63">
        <v>0</v>
      </c>
      <c r="AZ307" s="185"/>
      <c r="BA307" s="191">
        <v>62</v>
      </c>
      <c r="BB307" s="185"/>
      <c r="BC307" s="191">
        <v>8</v>
      </c>
      <c r="BD307" s="185"/>
      <c r="BE307" s="191">
        <v>2</v>
      </c>
      <c r="BF307" s="185"/>
      <c r="BG307" s="197">
        <v>32</v>
      </c>
      <c r="BH307" s="188"/>
      <c r="BI307" s="63"/>
      <c r="BJ307" s="185"/>
      <c r="BK307" s="63"/>
      <c r="BL307" s="185"/>
      <c r="BM307" s="63"/>
      <c r="BN307" s="185">
        <v>5621882</v>
      </c>
      <c r="BO307" s="191">
        <v>36216</v>
      </c>
      <c r="BP307" s="185"/>
      <c r="BQ307" s="63"/>
      <c r="BR307" s="185"/>
      <c r="BS307" s="198">
        <v>5149448</v>
      </c>
      <c r="BT307" s="177">
        <f t="shared" si="217"/>
        <v>0</v>
      </c>
      <c r="BU307" s="178">
        <f t="shared" si="217"/>
        <v>0</v>
      </c>
      <c r="BV307" s="179">
        <f t="shared" si="218"/>
        <v>0</v>
      </c>
      <c r="BW307" s="178">
        <f t="shared" si="218"/>
        <v>0</v>
      </c>
      <c r="BX307" s="179">
        <f t="shared" si="219"/>
        <v>0</v>
      </c>
      <c r="BY307" s="178">
        <f t="shared" si="219"/>
        <v>0</v>
      </c>
      <c r="BZ307" s="179">
        <f t="shared" si="220"/>
        <v>1358</v>
      </c>
      <c r="CA307" s="178">
        <f t="shared" si="220"/>
        <v>9</v>
      </c>
      <c r="CB307" s="179">
        <f t="shared" si="221"/>
        <v>0</v>
      </c>
      <c r="CC307" s="178">
        <f t="shared" si="221"/>
        <v>0</v>
      </c>
      <c r="CD307" s="179">
        <f t="shared" si="222"/>
        <v>0</v>
      </c>
      <c r="CE307" s="178">
        <f t="shared" si="222"/>
        <v>1044</v>
      </c>
      <c r="CF307" s="177">
        <f t="shared" si="238"/>
        <v>0</v>
      </c>
      <c r="CG307" s="178">
        <f t="shared" si="176"/>
        <v>0</v>
      </c>
      <c r="CH307" s="179">
        <f t="shared" si="176"/>
        <v>0</v>
      </c>
      <c r="CI307" s="178">
        <f t="shared" si="177"/>
        <v>0</v>
      </c>
      <c r="CJ307" s="179">
        <f t="shared" si="177"/>
        <v>0</v>
      </c>
      <c r="CK307" s="178">
        <f t="shared" si="237"/>
        <v>0</v>
      </c>
      <c r="CL307" s="179">
        <f t="shared" si="237"/>
        <v>4139.8247422680415</v>
      </c>
      <c r="CM307" s="178">
        <f t="shared" si="237"/>
        <v>4024</v>
      </c>
      <c r="CN307" s="179">
        <f t="shared" si="237"/>
        <v>0</v>
      </c>
      <c r="CO307" s="178">
        <f t="shared" si="237"/>
        <v>0</v>
      </c>
      <c r="CP307" s="179">
        <f t="shared" si="237"/>
        <v>0</v>
      </c>
      <c r="CQ307" s="178">
        <f t="shared" si="237"/>
        <v>4932.4214559386974</v>
      </c>
      <c r="CR307" s="177">
        <f t="shared" si="236"/>
        <v>0</v>
      </c>
      <c r="CS307" s="178">
        <f t="shared" si="236"/>
        <v>0</v>
      </c>
      <c r="CT307" s="179">
        <f t="shared" si="236"/>
        <v>0</v>
      </c>
      <c r="CU307" s="178">
        <f t="shared" si="235"/>
        <v>0</v>
      </c>
      <c r="CV307" s="179">
        <f t="shared" si="235"/>
        <v>0</v>
      </c>
      <c r="CW307" s="178">
        <f t="shared" si="235"/>
        <v>0</v>
      </c>
      <c r="CX307" s="179">
        <f t="shared" si="235"/>
        <v>37258.422680412375</v>
      </c>
      <c r="CY307" s="178">
        <f t="shared" si="235"/>
        <v>36216</v>
      </c>
      <c r="CZ307" s="179">
        <f t="shared" si="235"/>
        <v>0</v>
      </c>
      <c r="DA307" s="178">
        <f t="shared" si="235"/>
        <v>0</v>
      </c>
      <c r="DB307" s="179">
        <f t="shared" si="235"/>
        <v>0</v>
      </c>
      <c r="DC307" s="178">
        <f t="shared" si="235"/>
        <v>44391.793103448275</v>
      </c>
      <c r="DD307" s="179">
        <f t="shared" si="223"/>
        <v>37258.422680412375</v>
      </c>
      <c r="DE307" s="178">
        <f t="shared" si="223"/>
        <v>44313.928407224957</v>
      </c>
      <c r="DF307" s="177">
        <f t="shared" si="224"/>
        <v>0</v>
      </c>
      <c r="DG307" s="178">
        <f t="shared" si="224"/>
        <v>0</v>
      </c>
      <c r="DH307" s="179">
        <f t="shared" si="225"/>
        <v>0</v>
      </c>
      <c r="DI307" s="178">
        <f t="shared" si="225"/>
        <v>0</v>
      </c>
      <c r="DJ307" s="179">
        <f t="shared" si="226"/>
        <v>0</v>
      </c>
      <c r="DK307" s="178">
        <f t="shared" si="226"/>
        <v>0</v>
      </c>
      <c r="DL307" s="179">
        <f t="shared" si="227"/>
        <v>131</v>
      </c>
      <c r="DM307" s="178">
        <f t="shared" si="227"/>
        <v>1</v>
      </c>
      <c r="DN307" s="179">
        <f t="shared" si="228"/>
        <v>0</v>
      </c>
      <c r="DO307" s="178">
        <f t="shared" si="228"/>
        <v>0</v>
      </c>
      <c r="DP307" s="179">
        <f t="shared" si="229"/>
        <v>0</v>
      </c>
      <c r="DQ307" s="178">
        <f t="shared" si="229"/>
        <v>104</v>
      </c>
      <c r="DR307" s="179">
        <f t="shared" si="230"/>
        <v>131</v>
      </c>
      <c r="DS307" s="178">
        <f t="shared" si="230"/>
        <v>105</v>
      </c>
      <c r="DT307" s="177">
        <f t="shared" si="234"/>
        <v>0</v>
      </c>
      <c r="DU307" s="178">
        <f t="shared" si="234"/>
        <v>0</v>
      </c>
      <c r="DV307" s="179">
        <f t="shared" si="234"/>
        <v>0</v>
      </c>
      <c r="DW307" s="178">
        <f t="shared" si="234"/>
        <v>0</v>
      </c>
      <c r="DX307" s="179">
        <f t="shared" si="234"/>
        <v>0</v>
      </c>
      <c r="DY307" s="178">
        <f t="shared" si="234"/>
        <v>0</v>
      </c>
      <c r="DZ307" s="179">
        <f t="shared" si="234"/>
        <v>4880853.3711340213</v>
      </c>
      <c r="EA307" s="178">
        <f t="shared" si="234"/>
        <v>36216</v>
      </c>
      <c r="EB307" s="179">
        <f t="shared" si="233"/>
        <v>0</v>
      </c>
      <c r="EC307" s="178">
        <f t="shared" si="233"/>
        <v>0</v>
      </c>
      <c r="ED307" s="179">
        <f t="shared" si="233"/>
        <v>0</v>
      </c>
      <c r="EE307" s="178">
        <f t="shared" si="233"/>
        <v>4616746.4827586208</v>
      </c>
      <c r="EF307" s="179">
        <f t="shared" si="233"/>
        <v>4880853.3711340213</v>
      </c>
      <c r="EG307" s="178">
        <f t="shared" si="195"/>
        <v>4652962.4827586208</v>
      </c>
    </row>
    <row r="308" spans="1:137" ht="15">
      <c r="A308" s="31" t="s">
        <v>390</v>
      </c>
      <c r="B308" s="45" t="s">
        <v>792</v>
      </c>
      <c r="C308" s="294"/>
      <c r="D308" s="44">
        <v>199892</v>
      </c>
      <c r="E308" s="44">
        <v>9</v>
      </c>
      <c r="F308" s="63"/>
      <c r="G308" s="185"/>
      <c r="H308" s="63"/>
      <c r="I308" s="185"/>
      <c r="J308" s="63"/>
      <c r="K308" s="185"/>
      <c r="L308" s="63"/>
      <c r="M308" s="185"/>
      <c r="N308" s="63"/>
      <c r="O308" s="63"/>
      <c r="P308" s="185"/>
      <c r="Q308" s="63"/>
      <c r="R308" s="185"/>
      <c r="S308" s="63"/>
      <c r="T308" s="185"/>
      <c r="U308" s="63"/>
      <c r="V308" s="185"/>
      <c r="W308" s="63"/>
      <c r="X308" s="63"/>
      <c r="Y308" s="185"/>
      <c r="Z308" s="63"/>
      <c r="AA308" s="185"/>
      <c r="AB308" s="63"/>
      <c r="AC308" s="185"/>
      <c r="AD308" s="63"/>
      <c r="AE308" s="185"/>
      <c r="AF308" s="63"/>
      <c r="AG308" s="63"/>
      <c r="AH308" s="185">
        <v>0</v>
      </c>
      <c r="AI308" s="63">
        <v>0</v>
      </c>
      <c r="AJ308" s="185">
        <v>0</v>
      </c>
      <c r="AK308" s="63">
        <v>0</v>
      </c>
      <c r="AL308" s="185">
        <v>0</v>
      </c>
      <c r="AM308" s="63">
        <v>0</v>
      </c>
      <c r="AN308" s="185">
        <v>1</v>
      </c>
      <c r="AO308" s="63">
        <v>1</v>
      </c>
      <c r="AP308" s="63"/>
      <c r="AQ308" s="185"/>
      <c r="AR308" s="63"/>
      <c r="AS308" s="185"/>
      <c r="AT308" s="63"/>
      <c r="AU308" s="185"/>
      <c r="AV308" s="63"/>
      <c r="AW308" s="185"/>
      <c r="AX308" s="63"/>
      <c r="AY308" s="63">
        <v>0</v>
      </c>
      <c r="AZ308" s="185">
        <v>48</v>
      </c>
      <c r="BA308" s="63">
        <v>50</v>
      </c>
      <c r="BB308" s="185">
        <v>2</v>
      </c>
      <c r="BC308" s="63">
        <v>2</v>
      </c>
      <c r="BD308" s="185">
        <v>1</v>
      </c>
      <c r="BE308" s="191">
        <v>2</v>
      </c>
      <c r="BF308" s="185">
        <v>77</v>
      </c>
      <c r="BG308" s="197">
        <v>70</v>
      </c>
      <c r="BH308" s="188"/>
      <c r="BI308" s="63"/>
      <c r="BJ308" s="185"/>
      <c r="BK308" s="63"/>
      <c r="BL308" s="185"/>
      <c r="BM308" s="63"/>
      <c r="BN308" s="185">
        <v>57348</v>
      </c>
      <c r="BO308" s="63">
        <v>58788</v>
      </c>
      <c r="BP308" s="185"/>
      <c r="BQ308" s="63"/>
      <c r="BR308" s="185">
        <v>6828998</v>
      </c>
      <c r="BS308" s="61">
        <v>6761226</v>
      </c>
      <c r="BT308" s="177">
        <f t="shared" si="217"/>
        <v>0</v>
      </c>
      <c r="BU308" s="178">
        <f t="shared" si="217"/>
        <v>0</v>
      </c>
      <c r="BV308" s="179">
        <f t="shared" si="218"/>
        <v>0</v>
      </c>
      <c r="BW308" s="178">
        <f t="shared" si="218"/>
        <v>0</v>
      </c>
      <c r="BX308" s="179">
        <f t="shared" si="219"/>
        <v>0</v>
      </c>
      <c r="BY308" s="178">
        <f t="shared" si="219"/>
        <v>0</v>
      </c>
      <c r="BZ308" s="179">
        <f t="shared" si="220"/>
        <v>12</v>
      </c>
      <c r="CA308" s="178">
        <f t="shared" si="220"/>
        <v>12</v>
      </c>
      <c r="CB308" s="179">
        <f t="shared" si="221"/>
        <v>0</v>
      </c>
      <c r="CC308" s="178">
        <f t="shared" si="221"/>
        <v>0</v>
      </c>
      <c r="CD308" s="179">
        <f t="shared" si="222"/>
        <v>1387</v>
      </c>
      <c r="CE308" s="178">
        <f t="shared" si="222"/>
        <v>1332</v>
      </c>
      <c r="CF308" s="177">
        <f t="shared" si="238"/>
        <v>0</v>
      </c>
      <c r="CG308" s="178">
        <f t="shared" si="176"/>
        <v>0</v>
      </c>
      <c r="CH308" s="179">
        <f t="shared" si="176"/>
        <v>0</v>
      </c>
      <c r="CI308" s="178">
        <f t="shared" si="177"/>
        <v>0</v>
      </c>
      <c r="CJ308" s="179">
        <f t="shared" si="177"/>
        <v>0</v>
      </c>
      <c r="CK308" s="178">
        <f t="shared" si="237"/>
        <v>0</v>
      </c>
      <c r="CL308" s="179">
        <f t="shared" si="237"/>
        <v>4779</v>
      </c>
      <c r="CM308" s="178">
        <f t="shared" si="237"/>
        <v>4899</v>
      </c>
      <c r="CN308" s="179">
        <f t="shared" si="237"/>
        <v>0</v>
      </c>
      <c r="CO308" s="178">
        <f t="shared" si="237"/>
        <v>0</v>
      </c>
      <c r="CP308" s="179">
        <f t="shared" si="237"/>
        <v>4923.5746214852197</v>
      </c>
      <c r="CQ308" s="178">
        <f t="shared" si="237"/>
        <v>5075.9954954954956</v>
      </c>
      <c r="CR308" s="177">
        <f t="shared" si="236"/>
        <v>0</v>
      </c>
      <c r="CS308" s="178">
        <f t="shared" si="236"/>
        <v>0</v>
      </c>
      <c r="CT308" s="179">
        <f t="shared" si="236"/>
        <v>0</v>
      </c>
      <c r="CU308" s="178">
        <f t="shared" si="235"/>
        <v>0</v>
      </c>
      <c r="CV308" s="179">
        <f t="shared" si="235"/>
        <v>0</v>
      </c>
      <c r="CW308" s="178">
        <f t="shared" si="235"/>
        <v>0</v>
      </c>
      <c r="CX308" s="179">
        <f t="shared" si="235"/>
        <v>43011</v>
      </c>
      <c r="CY308" s="178">
        <f t="shared" si="235"/>
        <v>44091</v>
      </c>
      <c r="CZ308" s="179">
        <f t="shared" si="235"/>
        <v>0</v>
      </c>
      <c r="DA308" s="178">
        <f t="shared" si="235"/>
        <v>0</v>
      </c>
      <c r="DB308" s="179">
        <f t="shared" si="235"/>
        <v>44312.171593366977</v>
      </c>
      <c r="DC308" s="178">
        <f t="shared" si="235"/>
        <v>45683.95945945946</v>
      </c>
      <c r="DD308" s="179">
        <f t="shared" si="223"/>
        <v>44302.084991868011</v>
      </c>
      <c r="DE308" s="178">
        <f t="shared" si="223"/>
        <v>45671.215783783788</v>
      </c>
      <c r="DF308" s="177">
        <f t="shared" si="224"/>
        <v>0</v>
      </c>
      <c r="DG308" s="178">
        <f t="shared" si="224"/>
        <v>0</v>
      </c>
      <c r="DH308" s="179">
        <f t="shared" si="225"/>
        <v>0</v>
      </c>
      <c r="DI308" s="178">
        <f t="shared" si="225"/>
        <v>0</v>
      </c>
      <c r="DJ308" s="179">
        <f t="shared" si="226"/>
        <v>0</v>
      </c>
      <c r="DK308" s="178">
        <f t="shared" si="226"/>
        <v>0</v>
      </c>
      <c r="DL308" s="179">
        <f t="shared" si="227"/>
        <v>1</v>
      </c>
      <c r="DM308" s="178">
        <f t="shared" si="227"/>
        <v>1</v>
      </c>
      <c r="DN308" s="179">
        <f t="shared" si="228"/>
        <v>0</v>
      </c>
      <c r="DO308" s="178">
        <f t="shared" si="228"/>
        <v>0</v>
      </c>
      <c r="DP308" s="179">
        <f t="shared" si="229"/>
        <v>128</v>
      </c>
      <c r="DQ308" s="178">
        <f t="shared" si="229"/>
        <v>124</v>
      </c>
      <c r="DR308" s="179">
        <f t="shared" si="230"/>
        <v>129</v>
      </c>
      <c r="DS308" s="178">
        <f t="shared" si="230"/>
        <v>125</v>
      </c>
      <c r="DT308" s="177">
        <f t="shared" si="234"/>
        <v>0</v>
      </c>
      <c r="DU308" s="178">
        <f t="shared" si="234"/>
        <v>0</v>
      </c>
      <c r="DV308" s="179">
        <f t="shared" si="234"/>
        <v>0</v>
      </c>
      <c r="DW308" s="178">
        <f t="shared" si="234"/>
        <v>0</v>
      </c>
      <c r="DX308" s="179">
        <f t="shared" si="234"/>
        <v>0</v>
      </c>
      <c r="DY308" s="178">
        <f t="shared" si="234"/>
        <v>0</v>
      </c>
      <c r="DZ308" s="179">
        <f t="shared" si="234"/>
        <v>43011</v>
      </c>
      <c r="EA308" s="178">
        <f t="shared" si="234"/>
        <v>44091</v>
      </c>
      <c r="EB308" s="179">
        <f t="shared" si="233"/>
        <v>0</v>
      </c>
      <c r="EC308" s="178">
        <f t="shared" si="233"/>
        <v>0</v>
      </c>
      <c r="ED308" s="179">
        <f t="shared" si="233"/>
        <v>5671957.963950973</v>
      </c>
      <c r="EE308" s="178">
        <f t="shared" si="233"/>
        <v>5664810.9729729732</v>
      </c>
      <c r="EF308" s="179">
        <f t="shared" si="233"/>
        <v>5714968.963950973</v>
      </c>
      <c r="EG308" s="178">
        <f t="shared" si="195"/>
        <v>5708901.9729729732</v>
      </c>
    </row>
    <row r="309" spans="1:137" ht="15">
      <c r="A309" s="31" t="s">
        <v>390</v>
      </c>
      <c r="B309" s="45" t="s">
        <v>793</v>
      </c>
      <c r="C309" s="294" t="s">
        <v>883</v>
      </c>
      <c r="D309" s="44">
        <v>199908</v>
      </c>
      <c r="E309" s="44">
        <v>9</v>
      </c>
      <c r="F309" s="63"/>
      <c r="G309" s="185"/>
      <c r="H309" s="63"/>
      <c r="I309" s="185"/>
      <c r="J309" s="63"/>
      <c r="K309" s="185"/>
      <c r="L309" s="63"/>
      <c r="M309" s="185"/>
      <c r="N309" s="63"/>
      <c r="O309" s="63"/>
      <c r="P309" s="185"/>
      <c r="Q309" s="63"/>
      <c r="R309" s="185"/>
      <c r="S309" s="63"/>
      <c r="T309" s="185"/>
      <c r="U309" s="63"/>
      <c r="V309" s="185"/>
      <c r="W309" s="63"/>
      <c r="X309" s="63"/>
      <c r="Y309" s="185"/>
      <c r="Z309" s="63"/>
      <c r="AA309" s="185"/>
      <c r="AB309" s="63"/>
      <c r="AC309" s="185"/>
      <c r="AD309" s="63"/>
      <c r="AE309" s="185"/>
      <c r="AF309" s="63"/>
      <c r="AG309" s="63"/>
      <c r="AH309" s="185"/>
      <c r="AI309" s="63"/>
      <c r="AJ309" s="185"/>
      <c r="AK309" s="63"/>
      <c r="AL309" s="185"/>
      <c r="AM309" s="63"/>
      <c r="AN309" s="185"/>
      <c r="AO309" s="63"/>
      <c r="AP309" s="63"/>
      <c r="AQ309" s="185"/>
      <c r="AR309" s="63"/>
      <c r="AS309" s="185"/>
      <c r="AT309" s="63"/>
      <c r="AU309" s="185"/>
      <c r="AV309" s="63"/>
      <c r="AW309" s="185"/>
      <c r="AX309" s="63"/>
      <c r="AY309" s="63">
        <v>0</v>
      </c>
      <c r="AZ309" s="185">
        <v>71</v>
      </c>
      <c r="BA309" s="63">
        <v>68</v>
      </c>
      <c r="BB309" s="185">
        <v>0</v>
      </c>
      <c r="BC309" s="63">
        <v>0</v>
      </c>
      <c r="BD309" s="185">
        <v>0</v>
      </c>
      <c r="BE309" s="63">
        <v>0</v>
      </c>
      <c r="BF309" s="185">
        <v>1</v>
      </c>
      <c r="BG309" s="197">
        <v>0</v>
      </c>
      <c r="BH309" s="188"/>
      <c r="BI309" s="63"/>
      <c r="BJ309" s="185"/>
      <c r="BK309" s="63"/>
      <c r="BL309" s="185"/>
      <c r="BM309" s="63"/>
      <c r="BN309" s="185"/>
      <c r="BO309" s="63"/>
      <c r="BP309" s="185"/>
      <c r="BQ309" s="63"/>
      <c r="BR309" s="185">
        <v>3626544</v>
      </c>
      <c r="BS309" s="198">
        <v>3418641</v>
      </c>
      <c r="BT309" s="177">
        <f t="shared" si="217"/>
        <v>0</v>
      </c>
      <c r="BU309" s="178">
        <f t="shared" si="217"/>
        <v>0</v>
      </c>
      <c r="BV309" s="179">
        <f t="shared" si="218"/>
        <v>0</v>
      </c>
      <c r="BW309" s="178">
        <f t="shared" si="218"/>
        <v>0</v>
      </c>
      <c r="BX309" s="179">
        <f t="shared" si="219"/>
        <v>0</v>
      </c>
      <c r="BY309" s="178">
        <f t="shared" si="219"/>
        <v>0</v>
      </c>
      <c r="BZ309" s="179">
        <f t="shared" si="220"/>
        <v>0</v>
      </c>
      <c r="CA309" s="178">
        <f t="shared" si="220"/>
        <v>0</v>
      </c>
      <c r="CB309" s="179">
        <f t="shared" si="221"/>
        <v>0</v>
      </c>
      <c r="CC309" s="178">
        <f t="shared" si="221"/>
        <v>0</v>
      </c>
      <c r="CD309" s="179">
        <f t="shared" si="222"/>
        <v>651</v>
      </c>
      <c r="CE309" s="178">
        <f t="shared" si="222"/>
        <v>612</v>
      </c>
      <c r="CF309" s="177">
        <f t="shared" si="238"/>
        <v>0</v>
      </c>
      <c r="CG309" s="178">
        <f t="shared" si="176"/>
        <v>0</v>
      </c>
      <c r="CH309" s="179">
        <f t="shared" si="176"/>
        <v>0</v>
      </c>
      <c r="CI309" s="178">
        <f t="shared" si="177"/>
        <v>0</v>
      </c>
      <c r="CJ309" s="179">
        <f t="shared" si="177"/>
        <v>0</v>
      </c>
      <c r="CK309" s="178">
        <f t="shared" si="237"/>
        <v>0</v>
      </c>
      <c r="CL309" s="179">
        <f t="shared" si="237"/>
        <v>0</v>
      </c>
      <c r="CM309" s="178">
        <f t="shared" si="237"/>
        <v>0</v>
      </c>
      <c r="CN309" s="179">
        <f t="shared" si="237"/>
        <v>0</v>
      </c>
      <c r="CO309" s="178">
        <f t="shared" si="237"/>
        <v>0</v>
      </c>
      <c r="CP309" s="179">
        <f t="shared" si="237"/>
        <v>5570.7281105990787</v>
      </c>
      <c r="CQ309" s="178">
        <f t="shared" si="237"/>
        <v>5586.0147058823532</v>
      </c>
      <c r="CR309" s="177">
        <f t="shared" si="236"/>
        <v>0</v>
      </c>
      <c r="CS309" s="178">
        <f t="shared" si="236"/>
        <v>0</v>
      </c>
      <c r="CT309" s="179">
        <f t="shared" si="236"/>
        <v>0</v>
      </c>
      <c r="CU309" s="178">
        <f t="shared" si="235"/>
        <v>0</v>
      </c>
      <c r="CV309" s="179">
        <f t="shared" si="235"/>
        <v>0</v>
      </c>
      <c r="CW309" s="178">
        <f t="shared" si="235"/>
        <v>0</v>
      </c>
      <c r="CX309" s="179">
        <f t="shared" si="235"/>
        <v>0</v>
      </c>
      <c r="CY309" s="178">
        <f t="shared" si="235"/>
        <v>0</v>
      </c>
      <c r="CZ309" s="179">
        <f t="shared" si="235"/>
        <v>0</v>
      </c>
      <c r="DA309" s="178">
        <f t="shared" si="235"/>
        <v>0</v>
      </c>
      <c r="DB309" s="179">
        <f t="shared" si="235"/>
        <v>50136.552995391707</v>
      </c>
      <c r="DC309" s="178">
        <f t="shared" si="235"/>
        <v>50274.132352941175</v>
      </c>
      <c r="DD309" s="179">
        <f t="shared" si="223"/>
        <v>50136.552995391707</v>
      </c>
      <c r="DE309" s="178">
        <f t="shared" si="223"/>
        <v>50274.132352941175</v>
      </c>
      <c r="DF309" s="177">
        <f t="shared" si="224"/>
        <v>0</v>
      </c>
      <c r="DG309" s="178">
        <f t="shared" si="224"/>
        <v>0</v>
      </c>
      <c r="DH309" s="179">
        <f t="shared" si="225"/>
        <v>0</v>
      </c>
      <c r="DI309" s="178">
        <f t="shared" si="225"/>
        <v>0</v>
      </c>
      <c r="DJ309" s="179">
        <f t="shared" si="226"/>
        <v>0</v>
      </c>
      <c r="DK309" s="178">
        <f t="shared" si="226"/>
        <v>0</v>
      </c>
      <c r="DL309" s="179">
        <f t="shared" si="227"/>
        <v>0</v>
      </c>
      <c r="DM309" s="178">
        <f t="shared" si="227"/>
        <v>0</v>
      </c>
      <c r="DN309" s="179">
        <f t="shared" si="228"/>
        <v>0</v>
      </c>
      <c r="DO309" s="178">
        <f t="shared" si="228"/>
        <v>0</v>
      </c>
      <c r="DP309" s="179">
        <f t="shared" si="229"/>
        <v>72</v>
      </c>
      <c r="DQ309" s="178">
        <f t="shared" si="229"/>
        <v>68</v>
      </c>
      <c r="DR309" s="179">
        <f t="shared" si="230"/>
        <v>72</v>
      </c>
      <c r="DS309" s="178">
        <f t="shared" si="230"/>
        <v>68</v>
      </c>
      <c r="DT309" s="177">
        <f t="shared" si="234"/>
        <v>0</v>
      </c>
      <c r="DU309" s="178">
        <f t="shared" si="234"/>
        <v>0</v>
      </c>
      <c r="DV309" s="179">
        <f t="shared" si="234"/>
        <v>0</v>
      </c>
      <c r="DW309" s="178">
        <f t="shared" si="234"/>
        <v>0</v>
      </c>
      <c r="DX309" s="179">
        <f t="shared" si="234"/>
        <v>0</v>
      </c>
      <c r="DY309" s="178">
        <f t="shared" si="234"/>
        <v>0</v>
      </c>
      <c r="DZ309" s="179">
        <f t="shared" si="234"/>
        <v>0</v>
      </c>
      <c r="EA309" s="178">
        <f t="shared" si="234"/>
        <v>0</v>
      </c>
      <c r="EB309" s="179">
        <f t="shared" si="233"/>
        <v>0</v>
      </c>
      <c r="EC309" s="178">
        <f t="shared" si="233"/>
        <v>0</v>
      </c>
      <c r="ED309" s="179">
        <f t="shared" si="233"/>
        <v>3609831.8156682029</v>
      </c>
      <c r="EE309" s="178">
        <f t="shared" si="233"/>
        <v>3418641</v>
      </c>
      <c r="EF309" s="179">
        <f t="shared" si="233"/>
        <v>3609831.8156682029</v>
      </c>
      <c r="EG309" s="178">
        <f t="shared" si="195"/>
        <v>3418641</v>
      </c>
    </row>
    <row r="310" spans="1:137" ht="15">
      <c r="A310" s="31" t="s">
        <v>390</v>
      </c>
      <c r="B310" s="45" t="s">
        <v>794</v>
      </c>
      <c r="C310" s="294"/>
      <c r="D310" s="44">
        <v>199926</v>
      </c>
      <c r="E310" s="44">
        <v>9</v>
      </c>
      <c r="F310" s="63"/>
      <c r="G310" s="185"/>
      <c r="H310" s="63"/>
      <c r="I310" s="185"/>
      <c r="J310" s="63"/>
      <c r="K310" s="185"/>
      <c r="L310" s="63"/>
      <c r="M310" s="185"/>
      <c r="N310" s="63"/>
      <c r="O310" s="63"/>
      <c r="P310" s="185"/>
      <c r="Q310" s="63"/>
      <c r="R310" s="185"/>
      <c r="S310" s="63"/>
      <c r="T310" s="185"/>
      <c r="U310" s="63"/>
      <c r="V310" s="185"/>
      <c r="W310" s="63"/>
      <c r="X310" s="63"/>
      <c r="Y310" s="185"/>
      <c r="Z310" s="63"/>
      <c r="AA310" s="185"/>
      <c r="AB310" s="63"/>
      <c r="AC310" s="185"/>
      <c r="AD310" s="63"/>
      <c r="AE310" s="185"/>
      <c r="AF310" s="63"/>
      <c r="AG310" s="63"/>
      <c r="AH310" s="185">
        <v>52</v>
      </c>
      <c r="AI310" s="191"/>
      <c r="AJ310" s="185">
        <v>10</v>
      </c>
      <c r="AK310" s="191"/>
      <c r="AL310" s="185">
        <v>2</v>
      </c>
      <c r="AM310" s="191"/>
      <c r="AN310" s="185">
        <v>38</v>
      </c>
      <c r="AO310" s="191"/>
      <c r="AP310" s="63"/>
      <c r="AQ310" s="185"/>
      <c r="AR310" s="63"/>
      <c r="AS310" s="185"/>
      <c r="AT310" s="63"/>
      <c r="AU310" s="185"/>
      <c r="AV310" s="63"/>
      <c r="AW310" s="185"/>
      <c r="AX310" s="63"/>
      <c r="AY310" s="63">
        <v>0</v>
      </c>
      <c r="AZ310" s="185"/>
      <c r="BA310" s="191">
        <v>40</v>
      </c>
      <c r="BB310" s="185"/>
      <c r="BC310" s="191">
        <v>11</v>
      </c>
      <c r="BD310" s="185"/>
      <c r="BE310" s="191">
        <v>1</v>
      </c>
      <c r="BF310" s="185"/>
      <c r="BG310" s="197">
        <v>46</v>
      </c>
      <c r="BH310" s="188"/>
      <c r="BI310" s="63"/>
      <c r="BJ310" s="185"/>
      <c r="BK310" s="63"/>
      <c r="BL310" s="185"/>
      <c r="BM310" s="63"/>
      <c r="BN310" s="185">
        <v>5096037</v>
      </c>
      <c r="BO310" s="191"/>
      <c r="BP310" s="185"/>
      <c r="BQ310" s="63"/>
      <c r="BR310" s="185"/>
      <c r="BS310" s="198">
        <v>5108997</v>
      </c>
      <c r="BT310" s="177">
        <f t="shared" si="217"/>
        <v>0</v>
      </c>
      <c r="BU310" s="178">
        <f t="shared" si="217"/>
        <v>0</v>
      </c>
      <c r="BV310" s="179">
        <f t="shared" si="218"/>
        <v>0</v>
      </c>
      <c r="BW310" s="178">
        <f t="shared" si="218"/>
        <v>0</v>
      </c>
      <c r="BX310" s="179">
        <f t="shared" si="219"/>
        <v>0</v>
      </c>
      <c r="BY310" s="178">
        <f t="shared" si="219"/>
        <v>0</v>
      </c>
      <c r="BZ310" s="179">
        <f t="shared" si="220"/>
        <v>1046</v>
      </c>
      <c r="CA310" s="178">
        <f t="shared" si="220"/>
        <v>0</v>
      </c>
      <c r="CB310" s="179">
        <f t="shared" si="221"/>
        <v>0</v>
      </c>
      <c r="CC310" s="178">
        <f t="shared" si="221"/>
        <v>0</v>
      </c>
      <c r="CD310" s="179">
        <f t="shared" si="222"/>
        <v>0</v>
      </c>
      <c r="CE310" s="178">
        <f t="shared" si="222"/>
        <v>1033</v>
      </c>
      <c r="CF310" s="177">
        <f t="shared" si="238"/>
        <v>0</v>
      </c>
      <c r="CG310" s="178">
        <f t="shared" si="176"/>
        <v>0</v>
      </c>
      <c r="CH310" s="179">
        <f t="shared" si="176"/>
        <v>0</v>
      </c>
      <c r="CI310" s="178">
        <f t="shared" si="177"/>
        <v>0</v>
      </c>
      <c r="CJ310" s="179">
        <f t="shared" si="177"/>
        <v>0</v>
      </c>
      <c r="CK310" s="178">
        <f t="shared" si="237"/>
        <v>0</v>
      </c>
      <c r="CL310" s="179">
        <f t="shared" si="237"/>
        <v>4871.9282982791583</v>
      </c>
      <c r="CM310" s="178">
        <f t="shared" si="237"/>
        <v>0</v>
      </c>
      <c r="CN310" s="179">
        <f t="shared" si="237"/>
        <v>0</v>
      </c>
      <c r="CO310" s="178">
        <f t="shared" si="237"/>
        <v>0</v>
      </c>
      <c r="CP310" s="179">
        <f t="shared" si="237"/>
        <v>0</v>
      </c>
      <c r="CQ310" s="178">
        <f t="shared" si="237"/>
        <v>4945.7860600193608</v>
      </c>
      <c r="CR310" s="177">
        <f t="shared" si="236"/>
        <v>0</v>
      </c>
      <c r="CS310" s="178">
        <f t="shared" si="236"/>
        <v>0</v>
      </c>
      <c r="CT310" s="179">
        <f t="shared" si="236"/>
        <v>0</v>
      </c>
      <c r="CU310" s="178">
        <f t="shared" si="235"/>
        <v>0</v>
      </c>
      <c r="CV310" s="179">
        <f t="shared" si="235"/>
        <v>0</v>
      </c>
      <c r="CW310" s="178">
        <f t="shared" si="235"/>
        <v>0</v>
      </c>
      <c r="CX310" s="179">
        <f t="shared" ref="CX310:DC334" si="239">+CL310*9</f>
        <v>43847.354684512422</v>
      </c>
      <c r="CY310" s="178">
        <f t="shared" si="239"/>
        <v>0</v>
      </c>
      <c r="CZ310" s="179">
        <f t="shared" si="239"/>
        <v>0</v>
      </c>
      <c r="DA310" s="178">
        <f t="shared" si="239"/>
        <v>0</v>
      </c>
      <c r="DB310" s="179">
        <f t="shared" si="239"/>
        <v>0</v>
      </c>
      <c r="DC310" s="178">
        <f t="shared" si="239"/>
        <v>44512.074540174246</v>
      </c>
      <c r="DD310" s="179">
        <f t="shared" si="223"/>
        <v>43847.354684512422</v>
      </c>
      <c r="DE310" s="178">
        <f t="shared" si="223"/>
        <v>44512.074540174246</v>
      </c>
      <c r="DF310" s="177">
        <f t="shared" si="224"/>
        <v>0</v>
      </c>
      <c r="DG310" s="178">
        <f t="shared" si="224"/>
        <v>0</v>
      </c>
      <c r="DH310" s="179">
        <f t="shared" si="225"/>
        <v>0</v>
      </c>
      <c r="DI310" s="178">
        <f t="shared" si="225"/>
        <v>0</v>
      </c>
      <c r="DJ310" s="179">
        <f t="shared" si="226"/>
        <v>0</v>
      </c>
      <c r="DK310" s="178">
        <f t="shared" si="226"/>
        <v>0</v>
      </c>
      <c r="DL310" s="179">
        <f t="shared" si="227"/>
        <v>102</v>
      </c>
      <c r="DM310" s="178">
        <f t="shared" si="227"/>
        <v>0</v>
      </c>
      <c r="DN310" s="179">
        <f t="shared" si="228"/>
        <v>0</v>
      </c>
      <c r="DO310" s="178">
        <f t="shared" si="228"/>
        <v>0</v>
      </c>
      <c r="DP310" s="179">
        <f t="shared" si="229"/>
        <v>0</v>
      </c>
      <c r="DQ310" s="178">
        <f t="shared" si="229"/>
        <v>98</v>
      </c>
      <c r="DR310" s="179">
        <f t="shared" si="230"/>
        <v>102</v>
      </c>
      <c r="DS310" s="178">
        <f t="shared" si="230"/>
        <v>98</v>
      </c>
      <c r="DT310" s="177">
        <f t="shared" si="234"/>
        <v>0</v>
      </c>
      <c r="DU310" s="178">
        <f t="shared" si="234"/>
        <v>0</v>
      </c>
      <c r="DV310" s="179">
        <f t="shared" si="234"/>
        <v>0</v>
      </c>
      <c r="DW310" s="178">
        <f t="shared" si="234"/>
        <v>0</v>
      </c>
      <c r="DX310" s="179">
        <f t="shared" si="234"/>
        <v>0</v>
      </c>
      <c r="DY310" s="178">
        <f t="shared" si="234"/>
        <v>0</v>
      </c>
      <c r="DZ310" s="179">
        <f t="shared" si="234"/>
        <v>4472430.1778202672</v>
      </c>
      <c r="EA310" s="178">
        <f t="shared" si="234"/>
        <v>0</v>
      </c>
      <c r="EB310" s="179">
        <f t="shared" si="233"/>
        <v>0</v>
      </c>
      <c r="EC310" s="178">
        <f t="shared" si="233"/>
        <v>0</v>
      </c>
      <c r="ED310" s="179">
        <f t="shared" si="233"/>
        <v>0</v>
      </c>
      <c r="EE310" s="178">
        <f t="shared" si="233"/>
        <v>4362183.3049370758</v>
      </c>
      <c r="EF310" s="179">
        <f t="shared" si="233"/>
        <v>4472430.1778202672</v>
      </c>
      <c r="EG310" s="178">
        <f t="shared" si="195"/>
        <v>4362183.3049370758</v>
      </c>
    </row>
    <row r="311" spans="1:137" ht="15">
      <c r="A311" s="31" t="s">
        <v>390</v>
      </c>
      <c r="B311" s="45" t="s">
        <v>795</v>
      </c>
      <c r="C311" s="294"/>
      <c r="D311" s="44">
        <v>197966</v>
      </c>
      <c r="E311" s="44">
        <v>10</v>
      </c>
      <c r="F311" s="63"/>
      <c r="G311" s="185"/>
      <c r="H311" s="63"/>
      <c r="I311" s="185"/>
      <c r="J311" s="63"/>
      <c r="K311" s="185"/>
      <c r="L311" s="63"/>
      <c r="M311" s="185"/>
      <c r="N311" s="63"/>
      <c r="O311" s="63"/>
      <c r="P311" s="185"/>
      <c r="Q311" s="63"/>
      <c r="R311" s="185"/>
      <c r="S311" s="63"/>
      <c r="T311" s="185"/>
      <c r="U311" s="63"/>
      <c r="V311" s="185"/>
      <c r="W311" s="63"/>
      <c r="X311" s="63"/>
      <c r="Y311" s="185"/>
      <c r="Z311" s="63"/>
      <c r="AA311" s="185"/>
      <c r="AB311" s="63"/>
      <c r="AC311" s="185"/>
      <c r="AD311" s="63"/>
      <c r="AE311" s="185"/>
      <c r="AF311" s="63"/>
      <c r="AG311" s="63"/>
      <c r="AH311" s="185"/>
      <c r="AI311" s="63"/>
      <c r="AJ311" s="185"/>
      <c r="AK311" s="63"/>
      <c r="AL311" s="185"/>
      <c r="AM311" s="63"/>
      <c r="AN311" s="185"/>
      <c r="AO311" s="63"/>
      <c r="AP311" s="63"/>
      <c r="AQ311" s="185"/>
      <c r="AR311" s="63"/>
      <c r="AS311" s="185"/>
      <c r="AT311" s="63"/>
      <c r="AU311" s="185"/>
      <c r="AV311" s="63"/>
      <c r="AW311" s="185"/>
      <c r="AX311" s="63"/>
      <c r="AY311" s="63">
        <v>0</v>
      </c>
      <c r="AZ311" s="185">
        <v>41</v>
      </c>
      <c r="BA311" s="63">
        <v>41</v>
      </c>
      <c r="BB311" s="185">
        <v>2</v>
      </c>
      <c r="BC311" s="191">
        <v>1</v>
      </c>
      <c r="BD311" s="185">
        <v>13</v>
      </c>
      <c r="BE311" s="191">
        <v>9</v>
      </c>
      <c r="BF311" s="185">
        <v>2</v>
      </c>
      <c r="BG311" s="197">
        <v>0</v>
      </c>
      <c r="BH311" s="188"/>
      <c r="BI311" s="63"/>
      <c r="BJ311" s="185"/>
      <c r="BK311" s="63"/>
      <c r="BL311" s="185"/>
      <c r="BM311" s="63"/>
      <c r="BN311" s="185"/>
      <c r="BO311" s="63"/>
      <c r="BP311" s="185"/>
      <c r="BQ311" s="63"/>
      <c r="BR311" s="185">
        <v>2790247</v>
      </c>
      <c r="BS311" s="198">
        <v>2425621</v>
      </c>
      <c r="BT311" s="177">
        <f t="shared" si="217"/>
        <v>0</v>
      </c>
      <c r="BU311" s="178">
        <f t="shared" si="217"/>
        <v>0</v>
      </c>
      <c r="BV311" s="179">
        <f t="shared" si="218"/>
        <v>0</v>
      </c>
      <c r="BW311" s="178">
        <f t="shared" si="218"/>
        <v>0</v>
      </c>
      <c r="BX311" s="179">
        <f t="shared" si="219"/>
        <v>0</v>
      </c>
      <c r="BY311" s="178">
        <f t="shared" si="219"/>
        <v>0</v>
      </c>
      <c r="BZ311" s="179">
        <f t="shared" si="220"/>
        <v>0</v>
      </c>
      <c r="CA311" s="178">
        <f t="shared" si="220"/>
        <v>0</v>
      </c>
      <c r="CB311" s="179">
        <f t="shared" si="221"/>
        <v>0</v>
      </c>
      <c r="CC311" s="178">
        <f t="shared" si="221"/>
        <v>0</v>
      </c>
      <c r="CD311" s="179">
        <f t="shared" si="222"/>
        <v>556</v>
      </c>
      <c r="CE311" s="178">
        <f t="shared" si="222"/>
        <v>478</v>
      </c>
      <c r="CF311" s="177">
        <f t="shared" si="238"/>
        <v>0</v>
      </c>
      <c r="CG311" s="178">
        <f t="shared" si="176"/>
        <v>0</v>
      </c>
      <c r="CH311" s="179">
        <f t="shared" si="176"/>
        <v>0</v>
      </c>
      <c r="CI311" s="178">
        <f t="shared" si="177"/>
        <v>0</v>
      </c>
      <c r="CJ311" s="179">
        <f t="shared" si="177"/>
        <v>0</v>
      </c>
      <c r="CK311" s="178">
        <f t="shared" si="237"/>
        <v>0</v>
      </c>
      <c r="CL311" s="179">
        <f t="shared" si="237"/>
        <v>0</v>
      </c>
      <c r="CM311" s="178">
        <f t="shared" si="237"/>
        <v>0</v>
      </c>
      <c r="CN311" s="179">
        <f t="shared" si="237"/>
        <v>0</v>
      </c>
      <c r="CO311" s="178">
        <f t="shared" si="237"/>
        <v>0</v>
      </c>
      <c r="CP311" s="179">
        <f t="shared" si="237"/>
        <v>5018.4298561151081</v>
      </c>
      <c r="CQ311" s="178">
        <f t="shared" si="237"/>
        <v>5074.5209205020919</v>
      </c>
      <c r="CR311" s="177">
        <f t="shared" si="236"/>
        <v>0</v>
      </c>
      <c r="CS311" s="178">
        <f t="shared" si="236"/>
        <v>0</v>
      </c>
      <c r="CT311" s="179">
        <f t="shared" si="236"/>
        <v>0</v>
      </c>
      <c r="CU311" s="178">
        <f t="shared" si="236"/>
        <v>0</v>
      </c>
      <c r="CV311" s="179">
        <f t="shared" si="236"/>
        <v>0</v>
      </c>
      <c r="CW311" s="178">
        <f t="shared" si="236"/>
        <v>0</v>
      </c>
      <c r="CX311" s="179">
        <f t="shared" si="239"/>
        <v>0</v>
      </c>
      <c r="CY311" s="178">
        <f t="shared" si="239"/>
        <v>0</v>
      </c>
      <c r="CZ311" s="179">
        <f t="shared" si="239"/>
        <v>0</v>
      </c>
      <c r="DA311" s="178">
        <f t="shared" si="239"/>
        <v>0</v>
      </c>
      <c r="DB311" s="179">
        <f t="shared" si="239"/>
        <v>45165.868705035973</v>
      </c>
      <c r="DC311" s="178">
        <f t="shared" si="239"/>
        <v>45670.68828451883</v>
      </c>
      <c r="DD311" s="179">
        <f t="shared" si="223"/>
        <v>45165.868705035973</v>
      </c>
      <c r="DE311" s="178">
        <f t="shared" si="223"/>
        <v>45670.68828451883</v>
      </c>
      <c r="DF311" s="177">
        <f t="shared" si="224"/>
        <v>0</v>
      </c>
      <c r="DG311" s="178">
        <f t="shared" si="224"/>
        <v>0</v>
      </c>
      <c r="DH311" s="179">
        <f t="shared" si="225"/>
        <v>0</v>
      </c>
      <c r="DI311" s="178">
        <f t="shared" si="225"/>
        <v>0</v>
      </c>
      <c r="DJ311" s="179">
        <f t="shared" si="226"/>
        <v>0</v>
      </c>
      <c r="DK311" s="178">
        <f t="shared" si="226"/>
        <v>0</v>
      </c>
      <c r="DL311" s="179">
        <f t="shared" si="227"/>
        <v>0</v>
      </c>
      <c r="DM311" s="178">
        <f t="shared" si="227"/>
        <v>0</v>
      </c>
      <c r="DN311" s="179">
        <f t="shared" si="228"/>
        <v>0</v>
      </c>
      <c r="DO311" s="178">
        <f t="shared" si="228"/>
        <v>0</v>
      </c>
      <c r="DP311" s="179">
        <f t="shared" si="229"/>
        <v>58</v>
      </c>
      <c r="DQ311" s="178">
        <f t="shared" si="229"/>
        <v>51</v>
      </c>
      <c r="DR311" s="179">
        <f t="shared" si="230"/>
        <v>58</v>
      </c>
      <c r="DS311" s="178">
        <f t="shared" si="230"/>
        <v>51</v>
      </c>
      <c r="DT311" s="177">
        <f t="shared" si="234"/>
        <v>0</v>
      </c>
      <c r="DU311" s="178">
        <f t="shared" si="234"/>
        <v>0</v>
      </c>
      <c r="DV311" s="179">
        <f t="shared" si="234"/>
        <v>0</v>
      </c>
      <c r="DW311" s="178">
        <f t="shared" si="234"/>
        <v>0</v>
      </c>
      <c r="DX311" s="179">
        <f t="shared" si="234"/>
        <v>0</v>
      </c>
      <c r="DY311" s="178">
        <f t="shared" si="234"/>
        <v>0</v>
      </c>
      <c r="DZ311" s="179">
        <f t="shared" si="234"/>
        <v>0</v>
      </c>
      <c r="EA311" s="178">
        <f t="shared" si="234"/>
        <v>0</v>
      </c>
      <c r="EB311" s="179">
        <f t="shared" si="233"/>
        <v>0</v>
      </c>
      <c r="EC311" s="178">
        <f t="shared" si="233"/>
        <v>0</v>
      </c>
      <c r="ED311" s="179">
        <f t="shared" si="233"/>
        <v>2619620.3848920865</v>
      </c>
      <c r="EE311" s="178">
        <f t="shared" si="233"/>
        <v>2329205.1025104602</v>
      </c>
      <c r="EF311" s="179">
        <f t="shared" si="233"/>
        <v>2619620.3848920865</v>
      </c>
      <c r="EG311" s="178">
        <f t="shared" si="195"/>
        <v>2329205.1025104602</v>
      </c>
    </row>
    <row r="312" spans="1:137" ht="15">
      <c r="A312" s="31" t="s">
        <v>390</v>
      </c>
      <c r="B312" s="45" t="s">
        <v>796</v>
      </c>
      <c r="C312" s="294"/>
      <c r="D312" s="44">
        <v>198011</v>
      </c>
      <c r="E312" s="44">
        <v>10</v>
      </c>
      <c r="F312" s="63"/>
      <c r="G312" s="185"/>
      <c r="H312" s="63"/>
      <c r="I312" s="185"/>
      <c r="J312" s="63"/>
      <c r="K312" s="185"/>
      <c r="L312" s="63"/>
      <c r="M312" s="185"/>
      <c r="N312" s="63"/>
      <c r="O312" s="63"/>
      <c r="P312" s="185"/>
      <c r="Q312" s="63"/>
      <c r="R312" s="185"/>
      <c r="S312" s="63"/>
      <c r="T312" s="185"/>
      <c r="U312" s="63"/>
      <c r="V312" s="185"/>
      <c r="W312" s="63"/>
      <c r="X312" s="63"/>
      <c r="Y312" s="185"/>
      <c r="Z312" s="63"/>
      <c r="AA312" s="185"/>
      <c r="AB312" s="63"/>
      <c r="AC312" s="185"/>
      <c r="AD312" s="63"/>
      <c r="AE312" s="185"/>
      <c r="AF312" s="63"/>
      <c r="AG312" s="63"/>
      <c r="AH312" s="185"/>
      <c r="AI312" s="63"/>
      <c r="AJ312" s="185"/>
      <c r="AK312" s="63"/>
      <c r="AL312" s="185"/>
      <c r="AM312" s="63"/>
      <c r="AN312" s="185"/>
      <c r="AO312" s="63"/>
      <c r="AP312" s="63"/>
      <c r="AQ312" s="185"/>
      <c r="AR312" s="63"/>
      <c r="AS312" s="185"/>
      <c r="AT312" s="63"/>
      <c r="AU312" s="185"/>
      <c r="AV312" s="63"/>
      <c r="AW312" s="185"/>
      <c r="AX312" s="63"/>
      <c r="AY312" s="63">
        <v>0</v>
      </c>
      <c r="AZ312" s="185">
        <v>0</v>
      </c>
      <c r="BA312" s="63">
        <v>0</v>
      </c>
      <c r="BB312" s="185">
        <v>40</v>
      </c>
      <c r="BC312" s="63">
        <v>39</v>
      </c>
      <c r="BD312" s="185">
        <v>4</v>
      </c>
      <c r="BE312" s="63">
        <v>4</v>
      </c>
      <c r="BF312" s="185">
        <v>0</v>
      </c>
      <c r="BG312" s="62">
        <v>0</v>
      </c>
      <c r="BH312" s="188"/>
      <c r="BI312" s="63"/>
      <c r="BJ312" s="185"/>
      <c r="BK312" s="63"/>
      <c r="BL312" s="185"/>
      <c r="BM312" s="63"/>
      <c r="BN312" s="185"/>
      <c r="BO312" s="63"/>
      <c r="BP312" s="185"/>
      <c r="BQ312" s="63"/>
      <c r="BR312" s="185">
        <v>2588861</v>
      </c>
      <c r="BS312" s="61">
        <v>2574433</v>
      </c>
      <c r="BT312" s="177">
        <f t="shared" si="217"/>
        <v>0</v>
      </c>
      <c r="BU312" s="178">
        <f t="shared" si="217"/>
        <v>0</v>
      </c>
      <c r="BV312" s="179">
        <f t="shared" si="218"/>
        <v>0</v>
      </c>
      <c r="BW312" s="178">
        <f t="shared" si="218"/>
        <v>0</v>
      </c>
      <c r="BX312" s="179">
        <f t="shared" si="219"/>
        <v>0</v>
      </c>
      <c r="BY312" s="178">
        <f t="shared" si="219"/>
        <v>0</v>
      </c>
      <c r="BZ312" s="179">
        <f t="shared" si="220"/>
        <v>0</v>
      </c>
      <c r="CA312" s="178">
        <f t="shared" si="220"/>
        <v>0</v>
      </c>
      <c r="CB312" s="179">
        <f t="shared" si="221"/>
        <v>0</v>
      </c>
      <c r="CC312" s="178">
        <f t="shared" si="221"/>
        <v>0</v>
      </c>
      <c r="CD312" s="179">
        <f t="shared" si="222"/>
        <v>444</v>
      </c>
      <c r="CE312" s="178">
        <f t="shared" si="222"/>
        <v>434</v>
      </c>
      <c r="CF312" s="177">
        <f t="shared" si="238"/>
        <v>0</v>
      </c>
      <c r="CG312" s="178">
        <f t="shared" si="176"/>
        <v>0</v>
      </c>
      <c r="CH312" s="179">
        <f t="shared" si="176"/>
        <v>0</v>
      </c>
      <c r="CI312" s="178">
        <f t="shared" si="177"/>
        <v>0</v>
      </c>
      <c r="CJ312" s="179">
        <f t="shared" si="177"/>
        <v>0</v>
      </c>
      <c r="CK312" s="178">
        <f t="shared" si="237"/>
        <v>0</v>
      </c>
      <c r="CL312" s="179">
        <f t="shared" si="237"/>
        <v>0</v>
      </c>
      <c r="CM312" s="178">
        <f t="shared" si="237"/>
        <v>0</v>
      </c>
      <c r="CN312" s="179">
        <f t="shared" si="237"/>
        <v>0</v>
      </c>
      <c r="CO312" s="178">
        <f t="shared" si="237"/>
        <v>0</v>
      </c>
      <c r="CP312" s="179">
        <f t="shared" si="237"/>
        <v>5830.7680180180178</v>
      </c>
      <c r="CQ312" s="178">
        <f t="shared" si="237"/>
        <v>5931.8732718894007</v>
      </c>
      <c r="CR312" s="177">
        <f t="shared" si="236"/>
        <v>0</v>
      </c>
      <c r="CS312" s="178">
        <f t="shared" si="236"/>
        <v>0</v>
      </c>
      <c r="CT312" s="179">
        <f t="shared" si="236"/>
        <v>0</v>
      </c>
      <c r="CU312" s="178">
        <f t="shared" si="236"/>
        <v>0</v>
      </c>
      <c r="CV312" s="179">
        <f t="shared" si="236"/>
        <v>0</v>
      </c>
      <c r="CW312" s="178">
        <f t="shared" si="236"/>
        <v>0</v>
      </c>
      <c r="CX312" s="179">
        <f t="shared" si="239"/>
        <v>0</v>
      </c>
      <c r="CY312" s="178">
        <f t="shared" si="239"/>
        <v>0</v>
      </c>
      <c r="CZ312" s="179">
        <f t="shared" si="239"/>
        <v>0</v>
      </c>
      <c r="DA312" s="178">
        <f t="shared" si="239"/>
        <v>0</v>
      </c>
      <c r="DB312" s="179">
        <f t="shared" si="239"/>
        <v>52476.91216216216</v>
      </c>
      <c r="DC312" s="178">
        <f t="shared" si="239"/>
        <v>53386.859447004608</v>
      </c>
      <c r="DD312" s="179">
        <f t="shared" si="223"/>
        <v>52476.91216216216</v>
      </c>
      <c r="DE312" s="178">
        <f t="shared" si="223"/>
        <v>53386.859447004608</v>
      </c>
      <c r="DF312" s="177">
        <f t="shared" si="224"/>
        <v>0</v>
      </c>
      <c r="DG312" s="178">
        <f t="shared" si="224"/>
        <v>0</v>
      </c>
      <c r="DH312" s="179">
        <f t="shared" si="225"/>
        <v>0</v>
      </c>
      <c r="DI312" s="178">
        <f t="shared" si="225"/>
        <v>0</v>
      </c>
      <c r="DJ312" s="179">
        <f t="shared" si="226"/>
        <v>0</v>
      </c>
      <c r="DK312" s="178">
        <f t="shared" si="226"/>
        <v>0</v>
      </c>
      <c r="DL312" s="179">
        <f t="shared" si="227"/>
        <v>0</v>
      </c>
      <c r="DM312" s="178">
        <f t="shared" si="227"/>
        <v>0</v>
      </c>
      <c r="DN312" s="179">
        <f t="shared" si="228"/>
        <v>0</v>
      </c>
      <c r="DO312" s="178">
        <f t="shared" si="228"/>
        <v>0</v>
      </c>
      <c r="DP312" s="179">
        <f t="shared" si="229"/>
        <v>44</v>
      </c>
      <c r="DQ312" s="178">
        <f t="shared" si="229"/>
        <v>43</v>
      </c>
      <c r="DR312" s="179">
        <f t="shared" si="230"/>
        <v>44</v>
      </c>
      <c r="DS312" s="178">
        <f t="shared" si="230"/>
        <v>43</v>
      </c>
      <c r="DT312" s="177">
        <f t="shared" si="234"/>
        <v>0</v>
      </c>
      <c r="DU312" s="178">
        <f t="shared" si="234"/>
        <v>0</v>
      </c>
      <c r="DV312" s="179">
        <f t="shared" si="234"/>
        <v>0</v>
      </c>
      <c r="DW312" s="178">
        <f t="shared" si="234"/>
        <v>0</v>
      </c>
      <c r="DX312" s="179">
        <f t="shared" si="234"/>
        <v>0</v>
      </c>
      <c r="DY312" s="178">
        <f t="shared" si="234"/>
        <v>0</v>
      </c>
      <c r="DZ312" s="179">
        <f t="shared" si="234"/>
        <v>0</v>
      </c>
      <c r="EA312" s="178">
        <f t="shared" ref="EA312:EF334" si="240">+DM312*CY312</f>
        <v>0</v>
      </c>
      <c r="EB312" s="179">
        <f t="shared" si="240"/>
        <v>0</v>
      </c>
      <c r="EC312" s="178">
        <f t="shared" si="240"/>
        <v>0</v>
      </c>
      <c r="ED312" s="179">
        <f t="shared" si="240"/>
        <v>2308984.1351351351</v>
      </c>
      <c r="EE312" s="178">
        <f t="shared" si="240"/>
        <v>2295634.9562211982</v>
      </c>
      <c r="EF312" s="179">
        <f t="shared" si="240"/>
        <v>2308984.1351351351</v>
      </c>
      <c r="EG312" s="178">
        <f t="shared" si="195"/>
        <v>2295634.9562211982</v>
      </c>
    </row>
    <row r="313" spans="1:137" ht="15">
      <c r="A313" s="31" t="s">
        <v>390</v>
      </c>
      <c r="B313" s="45" t="s">
        <v>797</v>
      </c>
      <c r="C313" s="294"/>
      <c r="D313" s="44">
        <v>198039</v>
      </c>
      <c r="E313" s="44">
        <v>10</v>
      </c>
      <c r="F313" s="63"/>
      <c r="G313" s="185"/>
      <c r="H313" s="63"/>
      <c r="I313" s="185"/>
      <c r="J313" s="63"/>
      <c r="K313" s="185"/>
      <c r="L313" s="63"/>
      <c r="M313" s="185"/>
      <c r="N313" s="63"/>
      <c r="O313" s="63"/>
      <c r="P313" s="185"/>
      <c r="Q313" s="63"/>
      <c r="R313" s="185"/>
      <c r="S313" s="63"/>
      <c r="T313" s="185"/>
      <c r="U313" s="63"/>
      <c r="V313" s="185"/>
      <c r="W313" s="63"/>
      <c r="X313" s="63"/>
      <c r="Y313" s="185"/>
      <c r="Z313" s="63"/>
      <c r="AA313" s="185"/>
      <c r="AB313" s="63"/>
      <c r="AC313" s="185"/>
      <c r="AD313" s="63"/>
      <c r="AE313" s="185"/>
      <c r="AF313" s="63"/>
      <c r="AG313" s="63"/>
      <c r="AH313" s="185"/>
      <c r="AI313" s="63"/>
      <c r="AJ313" s="185"/>
      <c r="AK313" s="63"/>
      <c r="AL313" s="185"/>
      <c r="AM313" s="63"/>
      <c r="AN313" s="185"/>
      <c r="AO313" s="63"/>
      <c r="AP313" s="63"/>
      <c r="AQ313" s="185"/>
      <c r="AR313" s="63"/>
      <c r="AS313" s="185"/>
      <c r="AT313" s="63"/>
      <c r="AU313" s="185"/>
      <c r="AV313" s="63"/>
      <c r="AW313" s="185"/>
      <c r="AX313" s="63"/>
      <c r="AY313" s="63">
        <v>0</v>
      </c>
      <c r="AZ313" s="185">
        <v>31</v>
      </c>
      <c r="BA313" s="63">
        <v>32</v>
      </c>
      <c r="BB313" s="185">
        <v>3</v>
      </c>
      <c r="BC313" s="191">
        <v>5</v>
      </c>
      <c r="BD313" s="185">
        <v>0</v>
      </c>
      <c r="BE313" s="63">
        <v>0</v>
      </c>
      <c r="BF313" s="185">
        <v>30</v>
      </c>
      <c r="BG313" s="197">
        <v>34</v>
      </c>
      <c r="BH313" s="188"/>
      <c r="BI313" s="63"/>
      <c r="BJ313" s="185"/>
      <c r="BK313" s="63"/>
      <c r="BL313" s="185"/>
      <c r="BM313" s="63"/>
      <c r="BN313" s="185"/>
      <c r="BO313" s="63"/>
      <c r="BP313" s="185"/>
      <c r="BQ313" s="63"/>
      <c r="BR313" s="185">
        <v>3403351</v>
      </c>
      <c r="BS313" s="198">
        <v>3972852</v>
      </c>
      <c r="BT313" s="177">
        <f t="shared" si="217"/>
        <v>0</v>
      </c>
      <c r="BU313" s="178">
        <f t="shared" si="217"/>
        <v>0</v>
      </c>
      <c r="BV313" s="179">
        <f t="shared" si="218"/>
        <v>0</v>
      </c>
      <c r="BW313" s="178">
        <f t="shared" si="218"/>
        <v>0</v>
      </c>
      <c r="BX313" s="179">
        <f t="shared" si="219"/>
        <v>0</v>
      </c>
      <c r="BY313" s="178">
        <f t="shared" si="219"/>
        <v>0</v>
      </c>
      <c r="BZ313" s="179">
        <f t="shared" si="220"/>
        <v>0</v>
      </c>
      <c r="CA313" s="178">
        <f t="shared" si="220"/>
        <v>0</v>
      </c>
      <c r="CB313" s="179">
        <f t="shared" si="221"/>
        <v>0</v>
      </c>
      <c r="CC313" s="178">
        <f t="shared" si="221"/>
        <v>0</v>
      </c>
      <c r="CD313" s="179">
        <f t="shared" si="222"/>
        <v>669</v>
      </c>
      <c r="CE313" s="178">
        <f t="shared" si="222"/>
        <v>746</v>
      </c>
      <c r="CF313" s="177">
        <f t="shared" si="238"/>
        <v>0</v>
      </c>
      <c r="CG313" s="178">
        <f t="shared" si="176"/>
        <v>0</v>
      </c>
      <c r="CH313" s="179">
        <f t="shared" si="176"/>
        <v>0</v>
      </c>
      <c r="CI313" s="178">
        <f t="shared" si="177"/>
        <v>0</v>
      </c>
      <c r="CJ313" s="179">
        <f t="shared" si="177"/>
        <v>0</v>
      </c>
      <c r="CK313" s="178">
        <f t="shared" si="237"/>
        <v>0</v>
      </c>
      <c r="CL313" s="179">
        <f t="shared" si="237"/>
        <v>0</v>
      </c>
      <c r="CM313" s="178">
        <f t="shared" si="237"/>
        <v>0</v>
      </c>
      <c r="CN313" s="179">
        <f t="shared" si="237"/>
        <v>0</v>
      </c>
      <c r="CO313" s="178">
        <f t="shared" si="237"/>
        <v>0</v>
      </c>
      <c r="CP313" s="179">
        <f t="shared" si="237"/>
        <v>5087.2212257100146</v>
      </c>
      <c r="CQ313" s="178">
        <f t="shared" si="237"/>
        <v>5325.5388739946384</v>
      </c>
      <c r="CR313" s="177">
        <f t="shared" si="236"/>
        <v>0</v>
      </c>
      <c r="CS313" s="178">
        <f t="shared" si="236"/>
        <v>0</v>
      </c>
      <c r="CT313" s="179">
        <f t="shared" si="236"/>
        <v>0</v>
      </c>
      <c r="CU313" s="178">
        <f t="shared" si="236"/>
        <v>0</v>
      </c>
      <c r="CV313" s="179">
        <f t="shared" si="236"/>
        <v>0</v>
      </c>
      <c r="CW313" s="178">
        <f t="shared" si="236"/>
        <v>0</v>
      </c>
      <c r="CX313" s="179">
        <f t="shared" si="239"/>
        <v>0</v>
      </c>
      <c r="CY313" s="178">
        <f t="shared" si="239"/>
        <v>0</v>
      </c>
      <c r="CZ313" s="179">
        <f t="shared" si="239"/>
        <v>0</v>
      </c>
      <c r="DA313" s="178">
        <f t="shared" si="239"/>
        <v>0</v>
      </c>
      <c r="DB313" s="179">
        <f t="shared" si="239"/>
        <v>45784.991031390135</v>
      </c>
      <c r="DC313" s="178">
        <f t="shared" si="239"/>
        <v>47929.849865951743</v>
      </c>
      <c r="DD313" s="179">
        <f t="shared" si="223"/>
        <v>45784.991031390135</v>
      </c>
      <c r="DE313" s="178">
        <f t="shared" si="223"/>
        <v>47929.849865951743</v>
      </c>
      <c r="DF313" s="177">
        <f t="shared" si="224"/>
        <v>0</v>
      </c>
      <c r="DG313" s="178">
        <f t="shared" si="224"/>
        <v>0</v>
      </c>
      <c r="DH313" s="179">
        <f t="shared" si="225"/>
        <v>0</v>
      </c>
      <c r="DI313" s="178">
        <f t="shared" si="225"/>
        <v>0</v>
      </c>
      <c r="DJ313" s="179">
        <f t="shared" si="226"/>
        <v>0</v>
      </c>
      <c r="DK313" s="178">
        <f t="shared" si="226"/>
        <v>0</v>
      </c>
      <c r="DL313" s="179">
        <f t="shared" si="227"/>
        <v>0</v>
      </c>
      <c r="DM313" s="178">
        <f t="shared" si="227"/>
        <v>0</v>
      </c>
      <c r="DN313" s="179">
        <f t="shared" si="228"/>
        <v>0</v>
      </c>
      <c r="DO313" s="178">
        <f t="shared" si="228"/>
        <v>0</v>
      </c>
      <c r="DP313" s="179">
        <f t="shared" si="229"/>
        <v>64</v>
      </c>
      <c r="DQ313" s="178">
        <f t="shared" si="229"/>
        <v>71</v>
      </c>
      <c r="DR313" s="179">
        <f t="shared" si="230"/>
        <v>64</v>
      </c>
      <c r="DS313" s="178">
        <f t="shared" si="230"/>
        <v>71</v>
      </c>
      <c r="DT313" s="177">
        <f t="shared" ref="DT313:DZ334" si="241">+DF313*CR313</f>
        <v>0</v>
      </c>
      <c r="DU313" s="178">
        <f t="shared" si="241"/>
        <v>0</v>
      </c>
      <c r="DV313" s="179">
        <f t="shared" si="241"/>
        <v>0</v>
      </c>
      <c r="DW313" s="178">
        <f t="shared" si="241"/>
        <v>0</v>
      </c>
      <c r="DX313" s="179">
        <f t="shared" si="241"/>
        <v>0</v>
      </c>
      <c r="DY313" s="178">
        <f t="shared" si="241"/>
        <v>0</v>
      </c>
      <c r="DZ313" s="179">
        <f t="shared" si="241"/>
        <v>0</v>
      </c>
      <c r="EA313" s="178">
        <f t="shared" si="240"/>
        <v>0</v>
      </c>
      <c r="EB313" s="179">
        <f t="shared" si="240"/>
        <v>0</v>
      </c>
      <c r="EC313" s="178">
        <f t="shared" si="240"/>
        <v>0</v>
      </c>
      <c r="ED313" s="179">
        <f t="shared" si="240"/>
        <v>2930239.4260089686</v>
      </c>
      <c r="EE313" s="178">
        <f t="shared" si="240"/>
        <v>3403019.340482574</v>
      </c>
      <c r="EF313" s="179">
        <f t="shared" si="240"/>
        <v>2930239.4260089686</v>
      </c>
      <c r="EG313" s="178">
        <f t="shared" si="195"/>
        <v>3403019.340482574</v>
      </c>
    </row>
    <row r="314" spans="1:137" ht="15">
      <c r="A314" s="31" t="s">
        <v>390</v>
      </c>
      <c r="B314" s="45" t="s">
        <v>798</v>
      </c>
      <c r="C314" s="294"/>
      <c r="D314" s="44">
        <v>198084</v>
      </c>
      <c r="E314" s="44">
        <v>10</v>
      </c>
      <c r="F314" s="63"/>
      <c r="G314" s="185"/>
      <c r="H314" s="63"/>
      <c r="I314" s="185"/>
      <c r="J314" s="63"/>
      <c r="K314" s="185"/>
      <c r="L314" s="63"/>
      <c r="M314" s="185"/>
      <c r="N314" s="63"/>
      <c r="O314" s="63"/>
      <c r="P314" s="185"/>
      <c r="Q314" s="63"/>
      <c r="R314" s="185"/>
      <c r="S314" s="63"/>
      <c r="T314" s="185"/>
      <c r="U314" s="63"/>
      <c r="V314" s="185"/>
      <c r="W314" s="63"/>
      <c r="X314" s="63"/>
      <c r="Y314" s="185"/>
      <c r="Z314" s="63"/>
      <c r="AA314" s="185"/>
      <c r="AB314" s="63"/>
      <c r="AC314" s="185"/>
      <c r="AD314" s="63"/>
      <c r="AE314" s="185"/>
      <c r="AF314" s="63"/>
      <c r="AG314" s="63"/>
      <c r="AH314" s="185"/>
      <c r="AI314" s="63"/>
      <c r="AJ314" s="185"/>
      <c r="AK314" s="63"/>
      <c r="AL314" s="185"/>
      <c r="AM314" s="63"/>
      <c r="AN314" s="185"/>
      <c r="AO314" s="63"/>
      <c r="AP314" s="63"/>
      <c r="AQ314" s="185"/>
      <c r="AR314" s="63"/>
      <c r="AS314" s="185"/>
      <c r="AT314" s="63"/>
      <c r="AU314" s="185"/>
      <c r="AV314" s="63"/>
      <c r="AW314" s="185"/>
      <c r="AX314" s="63"/>
      <c r="AY314" s="63">
        <v>0</v>
      </c>
      <c r="AZ314" s="185">
        <v>17</v>
      </c>
      <c r="BA314" s="191">
        <v>13</v>
      </c>
      <c r="BB314" s="185">
        <v>6</v>
      </c>
      <c r="BC314" s="63">
        <v>6</v>
      </c>
      <c r="BD314" s="185">
        <v>3</v>
      </c>
      <c r="BE314" s="191">
        <v>2</v>
      </c>
      <c r="BF314" s="185">
        <v>21</v>
      </c>
      <c r="BG314" s="62">
        <v>22</v>
      </c>
      <c r="BH314" s="188"/>
      <c r="BI314" s="63"/>
      <c r="BJ314" s="185"/>
      <c r="BK314" s="63"/>
      <c r="BL314" s="185"/>
      <c r="BM314" s="63"/>
      <c r="BN314" s="185"/>
      <c r="BO314" s="63"/>
      <c r="BP314" s="185"/>
      <c r="BQ314" s="63"/>
      <c r="BR314" s="185">
        <v>2491239</v>
      </c>
      <c r="BS314" s="198">
        <v>2318265</v>
      </c>
      <c r="BT314" s="177">
        <f t="shared" si="217"/>
        <v>0</v>
      </c>
      <c r="BU314" s="178">
        <f t="shared" si="217"/>
        <v>0</v>
      </c>
      <c r="BV314" s="179">
        <f t="shared" si="218"/>
        <v>0</v>
      </c>
      <c r="BW314" s="178">
        <f t="shared" si="218"/>
        <v>0</v>
      </c>
      <c r="BX314" s="179">
        <f t="shared" si="219"/>
        <v>0</v>
      </c>
      <c r="BY314" s="178">
        <f t="shared" si="219"/>
        <v>0</v>
      </c>
      <c r="BZ314" s="179">
        <f t="shared" si="220"/>
        <v>0</v>
      </c>
      <c r="CA314" s="178">
        <f t="shared" si="220"/>
        <v>0</v>
      </c>
      <c r="CB314" s="179">
        <f t="shared" si="221"/>
        <v>0</v>
      </c>
      <c r="CC314" s="178">
        <f t="shared" si="221"/>
        <v>0</v>
      </c>
      <c r="CD314" s="179">
        <f t="shared" si="222"/>
        <v>498</v>
      </c>
      <c r="CE314" s="178">
        <f t="shared" si="222"/>
        <v>463</v>
      </c>
      <c r="CF314" s="177">
        <f t="shared" si="238"/>
        <v>0</v>
      </c>
      <c r="CG314" s="178">
        <f t="shared" si="176"/>
        <v>0</v>
      </c>
      <c r="CH314" s="179">
        <f t="shared" si="176"/>
        <v>0</v>
      </c>
      <c r="CI314" s="178">
        <f t="shared" si="177"/>
        <v>0</v>
      </c>
      <c r="CJ314" s="179">
        <f t="shared" si="177"/>
        <v>0</v>
      </c>
      <c r="CK314" s="178">
        <f t="shared" si="237"/>
        <v>0</v>
      </c>
      <c r="CL314" s="179">
        <f t="shared" si="237"/>
        <v>0</v>
      </c>
      <c r="CM314" s="178">
        <f t="shared" si="237"/>
        <v>0</v>
      </c>
      <c r="CN314" s="179">
        <f t="shared" si="237"/>
        <v>0</v>
      </c>
      <c r="CO314" s="178">
        <f t="shared" si="237"/>
        <v>0</v>
      </c>
      <c r="CP314" s="179">
        <f t="shared" si="237"/>
        <v>5002.4879518072294</v>
      </c>
      <c r="CQ314" s="178">
        <f t="shared" si="237"/>
        <v>5007.0518358531317</v>
      </c>
      <c r="CR314" s="177">
        <f t="shared" si="236"/>
        <v>0</v>
      </c>
      <c r="CS314" s="178">
        <f t="shared" si="236"/>
        <v>0</v>
      </c>
      <c r="CT314" s="179">
        <f t="shared" si="236"/>
        <v>0</v>
      </c>
      <c r="CU314" s="178">
        <f t="shared" si="236"/>
        <v>0</v>
      </c>
      <c r="CV314" s="179">
        <f t="shared" si="236"/>
        <v>0</v>
      </c>
      <c r="CW314" s="178">
        <f t="shared" si="236"/>
        <v>0</v>
      </c>
      <c r="CX314" s="179">
        <f t="shared" si="239"/>
        <v>0</v>
      </c>
      <c r="CY314" s="178">
        <f t="shared" si="239"/>
        <v>0</v>
      </c>
      <c r="CZ314" s="179">
        <f t="shared" si="239"/>
        <v>0</v>
      </c>
      <c r="DA314" s="178">
        <f t="shared" si="239"/>
        <v>0</v>
      </c>
      <c r="DB314" s="179">
        <f t="shared" si="239"/>
        <v>45022.391566265062</v>
      </c>
      <c r="DC314" s="178">
        <f t="shared" si="239"/>
        <v>45063.466522678187</v>
      </c>
      <c r="DD314" s="179">
        <f t="shared" si="223"/>
        <v>45022.391566265054</v>
      </c>
      <c r="DE314" s="178">
        <f t="shared" si="223"/>
        <v>45063.466522678187</v>
      </c>
      <c r="DF314" s="177">
        <f t="shared" si="224"/>
        <v>0</v>
      </c>
      <c r="DG314" s="178">
        <f t="shared" si="224"/>
        <v>0</v>
      </c>
      <c r="DH314" s="179">
        <f t="shared" si="225"/>
        <v>0</v>
      </c>
      <c r="DI314" s="178">
        <f t="shared" si="225"/>
        <v>0</v>
      </c>
      <c r="DJ314" s="179">
        <f t="shared" si="226"/>
        <v>0</v>
      </c>
      <c r="DK314" s="178">
        <f t="shared" si="226"/>
        <v>0</v>
      </c>
      <c r="DL314" s="179">
        <f t="shared" si="227"/>
        <v>0</v>
      </c>
      <c r="DM314" s="178">
        <f t="shared" si="227"/>
        <v>0</v>
      </c>
      <c r="DN314" s="179">
        <f t="shared" si="228"/>
        <v>0</v>
      </c>
      <c r="DO314" s="178">
        <f t="shared" si="228"/>
        <v>0</v>
      </c>
      <c r="DP314" s="179">
        <f t="shared" si="229"/>
        <v>47</v>
      </c>
      <c r="DQ314" s="178">
        <f t="shared" si="229"/>
        <v>43</v>
      </c>
      <c r="DR314" s="179">
        <f t="shared" si="230"/>
        <v>47</v>
      </c>
      <c r="DS314" s="178">
        <f t="shared" si="230"/>
        <v>43</v>
      </c>
      <c r="DT314" s="177">
        <f t="shared" si="241"/>
        <v>0</v>
      </c>
      <c r="DU314" s="178">
        <f t="shared" si="241"/>
        <v>0</v>
      </c>
      <c r="DV314" s="179">
        <f t="shared" si="241"/>
        <v>0</v>
      </c>
      <c r="DW314" s="178">
        <f t="shared" si="241"/>
        <v>0</v>
      </c>
      <c r="DX314" s="179">
        <f t="shared" si="241"/>
        <v>0</v>
      </c>
      <c r="DY314" s="178">
        <f t="shared" si="241"/>
        <v>0</v>
      </c>
      <c r="DZ314" s="179">
        <f t="shared" si="241"/>
        <v>0</v>
      </c>
      <c r="EA314" s="178">
        <f t="shared" si="240"/>
        <v>0</v>
      </c>
      <c r="EB314" s="179">
        <f t="shared" si="240"/>
        <v>0</v>
      </c>
      <c r="EC314" s="178">
        <f t="shared" si="240"/>
        <v>0</v>
      </c>
      <c r="ED314" s="179">
        <f t="shared" si="240"/>
        <v>2116052.4036144577</v>
      </c>
      <c r="EE314" s="178">
        <f t="shared" si="240"/>
        <v>1937729.060475162</v>
      </c>
      <c r="EF314" s="179">
        <f t="shared" si="240"/>
        <v>2116052.4036144577</v>
      </c>
      <c r="EG314" s="178">
        <f t="shared" si="195"/>
        <v>1937729.060475162</v>
      </c>
    </row>
    <row r="315" spans="1:137" ht="15">
      <c r="A315" s="31" t="s">
        <v>390</v>
      </c>
      <c r="B315" s="45" t="s">
        <v>799</v>
      </c>
      <c r="C315" s="294"/>
      <c r="D315" s="44">
        <v>198206</v>
      </c>
      <c r="E315" s="44">
        <v>10</v>
      </c>
      <c r="F315" s="63"/>
      <c r="G315" s="185"/>
      <c r="H315" s="63"/>
      <c r="I315" s="185"/>
      <c r="J315" s="63"/>
      <c r="K315" s="185"/>
      <c r="L315" s="63"/>
      <c r="M315" s="185"/>
      <c r="N315" s="63"/>
      <c r="O315" s="63"/>
      <c r="P315" s="185">
        <v>0</v>
      </c>
      <c r="Q315" s="63"/>
      <c r="R315" s="185">
        <v>0</v>
      </c>
      <c r="S315" s="63"/>
      <c r="T315" s="185">
        <v>0</v>
      </c>
      <c r="U315" s="63"/>
      <c r="V315" s="185">
        <v>1</v>
      </c>
      <c r="W315" s="191"/>
      <c r="X315" s="63"/>
      <c r="Y315" s="185"/>
      <c r="Z315" s="63"/>
      <c r="AA315" s="185"/>
      <c r="AB315" s="63"/>
      <c r="AC315" s="185"/>
      <c r="AD315" s="63"/>
      <c r="AE315" s="185"/>
      <c r="AF315" s="63"/>
      <c r="AG315" s="63"/>
      <c r="AH315" s="185"/>
      <c r="AI315" s="63"/>
      <c r="AJ315" s="185"/>
      <c r="AK315" s="63"/>
      <c r="AL315" s="185"/>
      <c r="AM315" s="63"/>
      <c r="AN315" s="185"/>
      <c r="AO315" s="63"/>
      <c r="AP315" s="63"/>
      <c r="AQ315" s="185"/>
      <c r="AR315" s="63"/>
      <c r="AS315" s="185"/>
      <c r="AT315" s="63"/>
      <c r="AU315" s="185"/>
      <c r="AV315" s="63"/>
      <c r="AW315" s="185"/>
      <c r="AX315" s="63"/>
      <c r="AY315" s="63">
        <v>0</v>
      </c>
      <c r="AZ315" s="185">
        <v>1</v>
      </c>
      <c r="BA315" s="63">
        <v>1</v>
      </c>
      <c r="BB315" s="185">
        <v>18</v>
      </c>
      <c r="BC315" s="191">
        <v>21</v>
      </c>
      <c r="BD315" s="185">
        <v>4</v>
      </c>
      <c r="BE315" s="191">
        <v>1</v>
      </c>
      <c r="BF315" s="185">
        <v>33</v>
      </c>
      <c r="BG315" s="197">
        <v>35</v>
      </c>
      <c r="BH315" s="188"/>
      <c r="BI315" s="63"/>
      <c r="BJ315" s="185">
        <v>53802</v>
      </c>
      <c r="BK315" s="191"/>
      <c r="BL315" s="185"/>
      <c r="BM315" s="63"/>
      <c r="BN315" s="185"/>
      <c r="BO315" s="63"/>
      <c r="BP315" s="185"/>
      <c r="BQ315" s="63"/>
      <c r="BR315" s="185">
        <v>3009357</v>
      </c>
      <c r="BS315" s="61">
        <v>3091613</v>
      </c>
      <c r="BT315" s="177">
        <f t="shared" si="217"/>
        <v>0</v>
      </c>
      <c r="BU315" s="178">
        <f t="shared" si="217"/>
        <v>0</v>
      </c>
      <c r="BV315" s="179">
        <f t="shared" si="218"/>
        <v>12</v>
      </c>
      <c r="BW315" s="178">
        <f t="shared" si="218"/>
        <v>0</v>
      </c>
      <c r="BX315" s="179">
        <f t="shared" si="219"/>
        <v>0</v>
      </c>
      <c r="BY315" s="178">
        <f t="shared" si="219"/>
        <v>0</v>
      </c>
      <c r="BZ315" s="179">
        <f t="shared" si="220"/>
        <v>0</v>
      </c>
      <c r="CA315" s="178">
        <f t="shared" si="220"/>
        <v>0</v>
      </c>
      <c r="CB315" s="179">
        <f t="shared" si="221"/>
        <v>0</v>
      </c>
      <c r="CC315" s="178">
        <f t="shared" si="221"/>
        <v>0</v>
      </c>
      <c r="CD315" s="179">
        <f t="shared" si="222"/>
        <v>629</v>
      </c>
      <c r="CE315" s="178">
        <f t="shared" si="222"/>
        <v>650</v>
      </c>
      <c r="CF315" s="177">
        <f t="shared" si="238"/>
        <v>0</v>
      </c>
      <c r="CG315" s="178">
        <f t="shared" si="176"/>
        <v>0</v>
      </c>
      <c r="CH315" s="179">
        <f t="shared" si="176"/>
        <v>4483.5</v>
      </c>
      <c r="CI315" s="178">
        <f t="shared" si="177"/>
        <v>0</v>
      </c>
      <c r="CJ315" s="179">
        <f t="shared" si="177"/>
        <v>0</v>
      </c>
      <c r="CK315" s="178">
        <f t="shared" si="237"/>
        <v>0</v>
      </c>
      <c r="CL315" s="179">
        <f t="shared" si="237"/>
        <v>0</v>
      </c>
      <c r="CM315" s="178">
        <f t="shared" si="237"/>
        <v>0</v>
      </c>
      <c r="CN315" s="179">
        <f t="shared" si="237"/>
        <v>0</v>
      </c>
      <c r="CO315" s="178">
        <f t="shared" si="237"/>
        <v>0</v>
      </c>
      <c r="CP315" s="179">
        <f t="shared" si="237"/>
        <v>4784.3513513513517</v>
      </c>
      <c r="CQ315" s="178">
        <f t="shared" si="237"/>
        <v>4756.3276923076919</v>
      </c>
      <c r="CR315" s="177">
        <f t="shared" ref="CR315:CW334" si="242">+CF315*9</f>
        <v>0</v>
      </c>
      <c r="CS315" s="178">
        <f t="shared" si="242"/>
        <v>0</v>
      </c>
      <c r="CT315" s="179">
        <f t="shared" si="242"/>
        <v>40351.5</v>
      </c>
      <c r="CU315" s="178">
        <f t="shared" si="242"/>
        <v>0</v>
      </c>
      <c r="CV315" s="179">
        <f t="shared" si="242"/>
        <v>0</v>
      </c>
      <c r="CW315" s="178">
        <f t="shared" si="242"/>
        <v>0</v>
      </c>
      <c r="CX315" s="179">
        <f t="shared" si="239"/>
        <v>0</v>
      </c>
      <c r="CY315" s="178">
        <f t="shared" si="239"/>
        <v>0</v>
      </c>
      <c r="CZ315" s="179">
        <f t="shared" si="239"/>
        <v>0</v>
      </c>
      <c r="DA315" s="178">
        <f t="shared" si="239"/>
        <v>0</v>
      </c>
      <c r="DB315" s="179">
        <f t="shared" si="239"/>
        <v>43059.162162162167</v>
      </c>
      <c r="DC315" s="178">
        <f t="shared" si="239"/>
        <v>42806.949230769227</v>
      </c>
      <c r="DD315" s="179">
        <f t="shared" si="223"/>
        <v>43011.659317211954</v>
      </c>
      <c r="DE315" s="178">
        <f t="shared" si="223"/>
        <v>42806.949230769227</v>
      </c>
      <c r="DF315" s="177">
        <f t="shared" si="224"/>
        <v>0</v>
      </c>
      <c r="DG315" s="178">
        <f t="shared" si="224"/>
        <v>0</v>
      </c>
      <c r="DH315" s="179">
        <f t="shared" si="225"/>
        <v>1</v>
      </c>
      <c r="DI315" s="178">
        <f t="shared" si="225"/>
        <v>0</v>
      </c>
      <c r="DJ315" s="179">
        <f t="shared" si="226"/>
        <v>0</v>
      </c>
      <c r="DK315" s="178">
        <f t="shared" si="226"/>
        <v>0</v>
      </c>
      <c r="DL315" s="179">
        <f t="shared" si="227"/>
        <v>0</v>
      </c>
      <c r="DM315" s="178">
        <f t="shared" si="227"/>
        <v>0</v>
      </c>
      <c r="DN315" s="179">
        <f t="shared" si="228"/>
        <v>0</v>
      </c>
      <c r="DO315" s="178">
        <f t="shared" si="228"/>
        <v>0</v>
      </c>
      <c r="DP315" s="179">
        <f t="shared" si="229"/>
        <v>56</v>
      </c>
      <c r="DQ315" s="178">
        <f t="shared" si="229"/>
        <v>58</v>
      </c>
      <c r="DR315" s="179">
        <f t="shared" si="230"/>
        <v>57</v>
      </c>
      <c r="DS315" s="178">
        <f t="shared" si="230"/>
        <v>58</v>
      </c>
      <c r="DT315" s="177">
        <f t="shared" si="241"/>
        <v>0</v>
      </c>
      <c r="DU315" s="178">
        <f t="shared" si="241"/>
        <v>0</v>
      </c>
      <c r="DV315" s="179">
        <f t="shared" si="241"/>
        <v>40351.5</v>
      </c>
      <c r="DW315" s="178">
        <f t="shared" si="241"/>
        <v>0</v>
      </c>
      <c r="DX315" s="179">
        <f t="shared" si="241"/>
        <v>0</v>
      </c>
      <c r="DY315" s="178">
        <f t="shared" si="241"/>
        <v>0</v>
      </c>
      <c r="DZ315" s="179">
        <f t="shared" si="241"/>
        <v>0</v>
      </c>
      <c r="EA315" s="178">
        <f t="shared" si="240"/>
        <v>0</v>
      </c>
      <c r="EB315" s="179">
        <f t="shared" si="240"/>
        <v>0</v>
      </c>
      <c r="EC315" s="178">
        <f t="shared" si="240"/>
        <v>0</v>
      </c>
      <c r="ED315" s="179">
        <f t="shared" si="240"/>
        <v>2411313.0810810812</v>
      </c>
      <c r="EE315" s="178">
        <f t="shared" si="240"/>
        <v>2482803.055384615</v>
      </c>
      <c r="EF315" s="179">
        <f t="shared" si="240"/>
        <v>2451664.5810810812</v>
      </c>
      <c r="EG315" s="178">
        <f t="shared" si="195"/>
        <v>2482803.055384615</v>
      </c>
    </row>
    <row r="316" spans="1:137" ht="15">
      <c r="A316" s="31" t="s">
        <v>390</v>
      </c>
      <c r="B316" s="45" t="s">
        <v>800</v>
      </c>
      <c r="C316" s="294"/>
      <c r="D316" s="44">
        <v>197814</v>
      </c>
      <c r="E316" s="44">
        <v>10</v>
      </c>
      <c r="F316" s="63"/>
      <c r="G316" s="185"/>
      <c r="H316" s="63"/>
      <c r="I316" s="185"/>
      <c r="J316" s="63"/>
      <c r="K316" s="185"/>
      <c r="L316" s="63"/>
      <c r="M316" s="185"/>
      <c r="N316" s="63"/>
      <c r="O316" s="63"/>
      <c r="P316" s="185"/>
      <c r="Q316" s="63"/>
      <c r="R316" s="185"/>
      <c r="S316" s="63"/>
      <c r="T316" s="185"/>
      <c r="U316" s="63"/>
      <c r="V316" s="185"/>
      <c r="W316" s="63"/>
      <c r="X316" s="63"/>
      <c r="Y316" s="185"/>
      <c r="Z316" s="63"/>
      <c r="AA316" s="185"/>
      <c r="AB316" s="63"/>
      <c r="AC316" s="185"/>
      <c r="AD316" s="63"/>
      <c r="AE316" s="185"/>
      <c r="AF316" s="63"/>
      <c r="AG316" s="63"/>
      <c r="AH316" s="185"/>
      <c r="AI316" s="63"/>
      <c r="AJ316" s="185"/>
      <c r="AK316" s="63"/>
      <c r="AL316" s="185"/>
      <c r="AM316" s="63"/>
      <c r="AN316" s="185"/>
      <c r="AO316" s="63"/>
      <c r="AP316" s="63"/>
      <c r="AQ316" s="185"/>
      <c r="AR316" s="63"/>
      <c r="AS316" s="185"/>
      <c r="AT316" s="63"/>
      <c r="AU316" s="185"/>
      <c r="AV316" s="63"/>
      <c r="AW316" s="185"/>
      <c r="AX316" s="63"/>
      <c r="AY316" s="63">
        <v>0</v>
      </c>
      <c r="AZ316" s="185">
        <v>48</v>
      </c>
      <c r="BA316" s="191">
        <v>44</v>
      </c>
      <c r="BB316" s="185">
        <v>7</v>
      </c>
      <c r="BC316" s="191">
        <v>9</v>
      </c>
      <c r="BD316" s="185">
        <v>1</v>
      </c>
      <c r="BE316" s="63">
        <v>1</v>
      </c>
      <c r="BF316" s="185">
        <v>13</v>
      </c>
      <c r="BG316" s="197">
        <v>12</v>
      </c>
      <c r="BH316" s="188"/>
      <c r="BI316" s="63"/>
      <c r="BJ316" s="185"/>
      <c r="BK316" s="63"/>
      <c r="BL316" s="185"/>
      <c r="BM316" s="63"/>
      <c r="BN316" s="185"/>
      <c r="BO316" s="63"/>
      <c r="BP316" s="185"/>
      <c r="BQ316" s="63"/>
      <c r="BR316" s="185">
        <v>3481093</v>
      </c>
      <c r="BS316" s="61">
        <v>3520935</v>
      </c>
      <c r="BT316" s="177">
        <f t="shared" si="217"/>
        <v>0</v>
      </c>
      <c r="BU316" s="178">
        <f t="shared" si="217"/>
        <v>0</v>
      </c>
      <c r="BV316" s="179">
        <f t="shared" si="218"/>
        <v>0</v>
      </c>
      <c r="BW316" s="178">
        <f t="shared" si="218"/>
        <v>0</v>
      </c>
      <c r="BX316" s="179">
        <f t="shared" si="219"/>
        <v>0</v>
      </c>
      <c r="BY316" s="178">
        <f t="shared" si="219"/>
        <v>0</v>
      </c>
      <c r="BZ316" s="179">
        <f t="shared" si="220"/>
        <v>0</v>
      </c>
      <c r="CA316" s="178">
        <f t="shared" si="220"/>
        <v>0</v>
      </c>
      <c r="CB316" s="179">
        <f t="shared" si="221"/>
        <v>0</v>
      </c>
      <c r="CC316" s="178">
        <f t="shared" si="221"/>
        <v>0</v>
      </c>
      <c r="CD316" s="179">
        <f t="shared" si="222"/>
        <v>669</v>
      </c>
      <c r="CE316" s="178">
        <f t="shared" si="222"/>
        <v>641</v>
      </c>
      <c r="CF316" s="177">
        <f t="shared" si="238"/>
        <v>0</v>
      </c>
      <c r="CG316" s="178">
        <f t="shared" si="176"/>
        <v>0</v>
      </c>
      <c r="CH316" s="179">
        <f t="shared" si="176"/>
        <v>0</v>
      </c>
      <c r="CI316" s="178">
        <f t="shared" si="177"/>
        <v>0</v>
      </c>
      <c r="CJ316" s="179">
        <f t="shared" si="177"/>
        <v>0</v>
      </c>
      <c r="CK316" s="178">
        <f t="shared" si="237"/>
        <v>0</v>
      </c>
      <c r="CL316" s="179">
        <f t="shared" si="237"/>
        <v>0</v>
      </c>
      <c r="CM316" s="178">
        <f t="shared" si="237"/>
        <v>0</v>
      </c>
      <c r="CN316" s="179">
        <f t="shared" si="237"/>
        <v>0</v>
      </c>
      <c r="CO316" s="178">
        <f t="shared" si="237"/>
        <v>0</v>
      </c>
      <c r="CP316" s="179">
        <f t="shared" si="237"/>
        <v>5203.4275037369207</v>
      </c>
      <c r="CQ316" s="178">
        <f t="shared" si="237"/>
        <v>5492.8783151326052</v>
      </c>
      <c r="CR316" s="177">
        <f t="shared" si="242"/>
        <v>0</v>
      </c>
      <c r="CS316" s="178">
        <f t="shared" si="242"/>
        <v>0</v>
      </c>
      <c r="CT316" s="179">
        <f t="shared" si="242"/>
        <v>0</v>
      </c>
      <c r="CU316" s="178">
        <f t="shared" si="242"/>
        <v>0</v>
      </c>
      <c r="CV316" s="179">
        <f t="shared" si="242"/>
        <v>0</v>
      </c>
      <c r="CW316" s="178">
        <f t="shared" si="242"/>
        <v>0</v>
      </c>
      <c r="CX316" s="179">
        <f t="shared" si="239"/>
        <v>0</v>
      </c>
      <c r="CY316" s="178">
        <f t="shared" si="239"/>
        <v>0</v>
      </c>
      <c r="CZ316" s="179">
        <f t="shared" si="239"/>
        <v>0</v>
      </c>
      <c r="DA316" s="178">
        <f t="shared" si="239"/>
        <v>0</v>
      </c>
      <c r="DB316" s="179">
        <f t="shared" si="239"/>
        <v>46830.847533632288</v>
      </c>
      <c r="DC316" s="178">
        <f t="shared" si="239"/>
        <v>49435.904836193447</v>
      </c>
      <c r="DD316" s="179">
        <f t="shared" si="223"/>
        <v>46830.847533632288</v>
      </c>
      <c r="DE316" s="178">
        <f t="shared" si="223"/>
        <v>49435.904836193447</v>
      </c>
      <c r="DF316" s="177">
        <f t="shared" si="224"/>
        <v>0</v>
      </c>
      <c r="DG316" s="178">
        <f t="shared" si="224"/>
        <v>0</v>
      </c>
      <c r="DH316" s="179">
        <f t="shared" si="225"/>
        <v>0</v>
      </c>
      <c r="DI316" s="178">
        <f t="shared" si="225"/>
        <v>0</v>
      </c>
      <c r="DJ316" s="179">
        <f t="shared" si="226"/>
        <v>0</v>
      </c>
      <c r="DK316" s="178">
        <f t="shared" si="226"/>
        <v>0</v>
      </c>
      <c r="DL316" s="179">
        <f t="shared" si="227"/>
        <v>0</v>
      </c>
      <c r="DM316" s="178">
        <f t="shared" si="227"/>
        <v>0</v>
      </c>
      <c r="DN316" s="179">
        <f t="shared" si="228"/>
        <v>0</v>
      </c>
      <c r="DO316" s="178">
        <f t="shared" si="228"/>
        <v>0</v>
      </c>
      <c r="DP316" s="179">
        <f t="shared" si="229"/>
        <v>69</v>
      </c>
      <c r="DQ316" s="178">
        <f t="shared" si="229"/>
        <v>66</v>
      </c>
      <c r="DR316" s="179">
        <f t="shared" si="230"/>
        <v>69</v>
      </c>
      <c r="DS316" s="178">
        <f t="shared" si="230"/>
        <v>66</v>
      </c>
      <c r="DT316" s="177">
        <f t="shared" si="241"/>
        <v>0</v>
      </c>
      <c r="DU316" s="178">
        <f t="shared" si="241"/>
        <v>0</v>
      </c>
      <c r="DV316" s="179">
        <f t="shared" si="241"/>
        <v>0</v>
      </c>
      <c r="DW316" s="178">
        <f t="shared" si="241"/>
        <v>0</v>
      </c>
      <c r="DX316" s="179">
        <f t="shared" si="241"/>
        <v>0</v>
      </c>
      <c r="DY316" s="178">
        <f t="shared" si="241"/>
        <v>0</v>
      </c>
      <c r="DZ316" s="179">
        <f t="shared" si="241"/>
        <v>0</v>
      </c>
      <c r="EA316" s="178">
        <f t="shared" si="240"/>
        <v>0</v>
      </c>
      <c r="EB316" s="179">
        <f t="shared" si="240"/>
        <v>0</v>
      </c>
      <c r="EC316" s="178">
        <f t="shared" si="240"/>
        <v>0</v>
      </c>
      <c r="ED316" s="179">
        <f t="shared" si="240"/>
        <v>3231328.4798206277</v>
      </c>
      <c r="EE316" s="178">
        <f t="shared" si="240"/>
        <v>3262769.7191887675</v>
      </c>
      <c r="EF316" s="179">
        <f t="shared" si="240"/>
        <v>3231328.4798206277</v>
      </c>
      <c r="EG316" s="178">
        <f t="shared" si="195"/>
        <v>3262769.7191887675</v>
      </c>
    </row>
    <row r="317" spans="1:137" ht="15">
      <c r="A317" s="31" t="s">
        <v>390</v>
      </c>
      <c r="B317" s="45" t="s">
        <v>801</v>
      </c>
      <c r="C317" s="294"/>
      <c r="D317" s="44">
        <v>198640</v>
      </c>
      <c r="E317" s="44">
        <v>10</v>
      </c>
      <c r="F317" s="63"/>
      <c r="G317" s="185"/>
      <c r="H317" s="63"/>
      <c r="I317" s="185"/>
      <c r="J317" s="63"/>
      <c r="K317" s="185"/>
      <c r="L317" s="63"/>
      <c r="M317" s="185"/>
      <c r="N317" s="63"/>
      <c r="O317" s="63"/>
      <c r="P317" s="185"/>
      <c r="Q317" s="63"/>
      <c r="R317" s="185"/>
      <c r="S317" s="63"/>
      <c r="T317" s="185"/>
      <c r="U317" s="63"/>
      <c r="V317" s="185"/>
      <c r="W317" s="63"/>
      <c r="X317" s="63"/>
      <c r="Y317" s="185"/>
      <c r="Z317" s="63"/>
      <c r="AA317" s="185"/>
      <c r="AB317" s="63"/>
      <c r="AC317" s="185"/>
      <c r="AD317" s="63"/>
      <c r="AE317" s="185"/>
      <c r="AF317" s="63"/>
      <c r="AG317" s="63"/>
      <c r="AH317" s="185"/>
      <c r="AI317" s="63"/>
      <c r="AJ317" s="185"/>
      <c r="AK317" s="63"/>
      <c r="AL317" s="185"/>
      <c r="AM317" s="63"/>
      <c r="AN317" s="185"/>
      <c r="AO317" s="63"/>
      <c r="AP317" s="63"/>
      <c r="AQ317" s="185"/>
      <c r="AR317" s="63"/>
      <c r="AS317" s="185"/>
      <c r="AT317" s="63"/>
      <c r="AU317" s="185"/>
      <c r="AV317" s="63"/>
      <c r="AW317" s="185"/>
      <c r="AX317" s="63"/>
      <c r="AY317" s="63">
        <v>1</v>
      </c>
      <c r="AZ317" s="185">
        <v>49</v>
      </c>
      <c r="BA317" s="191">
        <v>0</v>
      </c>
      <c r="BB317" s="185">
        <v>4</v>
      </c>
      <c r="BC317" s="191">
        <v>52</v>
      </c>
      <c r="BD317" s="185">
        <v>0</v>
      </c>
      <c r="BE317" s="63">
        <v>0</v>
      </c>
      <c r="BF317" s="185">
        <v>4</v>
      </c>
      <c r="BG317" s="197">
        <v>8</v>
      </c>
      <c r="BH317" s="188"/>
      <c r="BI317" s="63"/>
      <c r="BJ317" s="185"/>
      <c r="BK317" s="63"/>
      <c r="BL317" s="185"/>
      <c r="BM317" s="63"/>
      <c r="BN317" s="185"/>
      <c r="BO317" s="63"/>
      <c r="BP317" s="185"/>
      <c r="BQ317" s="63"/>
      <c r="BR317" s="185">
        <v>2755759</v>
      </c>
      <c r="BS317" s="198">
        <v>2993016</v>
      </c>
      <c r="BT317" s="177">
        <f t="shared" si="217"/>
        <v>0</v>
      </c>
      <c r="BU317" s="178">
        <f t="shared" si="217"/>
        <v>0</v>
      </c>
      <c r="BV317" s="179">
        <f t="shared" si="218"/>
        <v>0</v>
      </c>
      <c r="BW317" s="178">
        <f t="shared" si="218"/>
        <v>0</v>
      </c>
      <c r="BX317" s="179">
        <f t="shared" si="219"/>
        <v>0</v>
      </c>
      <c r="BY317" s="178">
        <f t="shared" si="219"/>
        <v>0</v>
      </c>
      <c r="BZ317" s="179">
        <f t="shared" si="220"/>
        <v>0</v>
      </c>
      <c r="CA317" s="178">
        <f t="shared" si="220"/>
        <v>0</v>
      </c>
      <c r="CB317" s="179">
        <f t="shared" si="221"/>
        <v>0</v>
      </c>
      <c r="CC317" s="178">
        <f t="shared" si="221"/>
        <v>0</v>
      </c>
      <c r="CD317" s="179">
        <f t="shared" si="222"/>
        <v>529</v>
      </c>
      <c r="CE317" s="178">
        <f t="shared" si="222"/>
        <v>616</v>
      </c>
      <c r="CF317" s="177">
        <f t="shared" si="238"/>
        <v>0</v>
      </c>
      <c r="CG317" s="178">
        <f t="shared" si="176"/>
        <v>0</v>
      </c>
      <c r="CH317" s="179">
        <f t="shared" si="176"/>
        <v>0</v>
      </c>
      <c r="CI317" s="178">
        <f t="shared" si="177"/>
        <v>0</v>
      </c>
      <c r="CJ317" s="179">
        <f t="shared" si="177"/>
        <v>0</v>
      </c>
      <c r="CK317" s="178">
        <f t="shared" si="237"/>
        <v>0</v>
      </c>
      <c r="CL317" s="179">
        <f t="shared" si="237"/>
        <v>0</v>
      </c>
      <c r="CM317" s="178">
        <f t="shared" si="237"/>
        <v>0</v>
      </c>
      <c r="CN317" s="179">
        <f t="shared" si="237"/>
        <v>0</v>
      </c>
      <c r="CO317" s="178">
        <f t="shared" si="237"/>
        <v>0</v>
      </c>
      <c r="CP317" s="179">
        <f t="shared" si="237"/>
        <v>5209.3742911153122</v>
      </c>
      <c r="CQ317" s="178">
        <f t="shared" si="237"/>
        <v>4858.7922077922076</v>
      </c>
      <c r="CR317" s="177">
        <f t="shared" si="242"/>
        <v>0</v>
      </c>
      <c r="CS317" s="178">
        <f t="shared" si="242"/>
        <v>0</v>
      </c>
      <c r="CT317" s="179">
        <f t="shared" si="242"/>
        <v>0</v>
      </c>
      <c r="CU317" s="178">
        <f t="shared" si="242"/>
        <v>0</v>
      </c>
      <c r="CV317" s="179">
        <f t="shared" si="242"/>
        <v>0</v>
      </c>
      <c r="CW317" s="178">
        <f t="shared" si="242"/>
        <v>0</v>
      </c>
      <c r="CX317" s="179">
        <f t="shared" si="239"/>
        <v>0</v>
      </c>
      <c r="CY317" s="178">
        <f t="shared" si="239"/>
        <v>0</v>
      </c>
      <c r="CZ317" s="179">
        <f t="shared" si="239"/>
        <v>0</v>
      </c>
      <c r="DA317" s="178">
        <f t="shared" si="239"/>
        <v>0</v>
      </c>
      <c r="DB317" s="179">
        <f t="shared" si="239"/>
        <v>46884.368620037807</v>
      </c>
      <c r="DC317" s="178">
        <f t="shared" si="239"/>
        <v>43729.129870129866</v>
      </c>
      <c r="DD317" s="179">
        <f t="shared" si="223"/>
        <v>46884.368620037807</v>
      </c>
      <c r="DE317" s="178">
        <f t="shared" si="223"/>
        <v>43729.129870129866</v>
      </c>
      <c r="DF317" s="177">
        <f t="shared" si="224"/>
        <v>0</v>
      </c>
      <c r="DG317" s="178">
        <f t="shared" si="224"/>
        <v>0</v>
      </c>
      <c r="DH317" s="179">
        <f t="shared" si="225"/>
        <v>0</v>
      </c>
      <c r="DI317" s="178">
        <f t="shared" si="225"/>
        <v>0</v>
      </c>
      <c r="DJ317" s="179">
        <f t="shared" si="226"/>
        <v>0</v>
      </c>
      <c r="DK317" s="178">
        <f t="shared" si="226"/>
        <v>0</v>
      </c>
      <c r="DL317" s="179">
        <f t="shared" si="227"/>
        <v>0</v>
      </c>
      <c r="DM317" s="178">
        <f t="shared" si="227"/>
        <v>0</v>
      </c>
      <c r="DN317" s="179">
        <f t="shared" si="228"/>
        <v>0</v>
      </c>
      <c r="DO317" s="178">
        <f t="shared" si="228"/>
        <v>0</v>
      </c>
      <c r="DP317" s="179">
        <f t="shared" si="229"/>
        <v>57</v>
      </c>
      <c r="DQ317" s="178">
        <f t="shared" si="229"/>
        <v>60</v>
      </c>
      <c r="DR317" s="179">
        <f t="shared" si="230"/>
        <v>57</v>
      </c>
      <c r="DS317" s="178">
        <f t="shared" si="230"/>
        <v>60</v>
      </c>
      <c r="DT317" s="177">
        <f t="shared" si="241"/>
        <v>0</v>
      </c>
      <c r="DU317" s="178">
        <f t="shared" si="241"/>
        <v>0</v>
      </c>
      <c r="DV317" s="179">
        <f t="shared" si="241"/>
        <v>0</v>
      </c>
      <c r="DW317" s="178">
        <f t="shared" si="241"/>
        <v>0</v>
      </c>
      <c r="DX317" s="179">
        <f t="shared" si="241"/>
        <v>0</v>
      </c>
      <c r="DY317" s="178">
        <f t="shared" si="241"/>
        <v>0</v>
      </c>
      <c r="DZ317" s="179">
        <f t="shared" si="241"/>
        <v>0</v>
      </c>
      <c r="EA317" s="178">
        <f t="shared" si="240"/>
        <v>0</v>
      </c>
      <c r="EB317" s="179">
        <f t="shared" si="240"/>
        <v>0</v>
      </c>
      <c r="EC317" s="178">
        <f t="shared" si="240"/>
        <v>0</v>
      </c>
      <c r="ED317" s="179">
        <f t="shared" si="240"/>
        <v>2672409.0113421548</v>
      </c>
      <c r="EE317" s="178">
        <f t="shared" si="240"/>
        <v>2623747.7922077919</v>
      </c>
      <c r="EF317" s="179">
        <f t="shared" si="240"/>
        <v>2672409.0113421548</v>
      </c>
      <c r="EG317" s="178">
        <f t="shared" si="195"/>
        <v>2623747.7922077919</v>
      </c>
    </row>
    <row r="318" spans="1:137" ht="15">
      <c r="A318" s="31" t="s">
        <v>390</v>
      </c>
      <c r="B318" s="45" t="s">
        <v>802</v>
      </c>
      <c r="C318" s="294"/>
      <c r="D318" s="44">
        <v>198668</v>
      </c>
      <c r="E318" s="44">
        <v>10</v>
      </c>
      <c r="F318" s="63"/>
      <c r="G318" s="185"/>
      <c r="H318" s="63"/>
      <c r="I318" s="185"/>
      <c r="J318" s="63"/>
      <c r="K318" s="185"/>
      <c r="L318" s="63"/>
      <c r="M318" s="185"/>
      <c r="N318" s="63"/>
      <c r="O318" s="63"/>
      <c r="P318" s="185"/>
      <c r="Q318" s="63"/>
      <c r="R318" s="185"/>
      <c r="S318" s="63"/>
      <c r="T318" s="185"/>
      <c r="U318" s="63"/>
      <c r="V318" s="185"/>
      <c r="W318" s="63"/>
      <c r="X318" s="63"/>
      <c r="Y318" s="185"/>
      <c r="Z318" s="63"/>
      <c r="AA318" s="185"/>
      <c r="AB318" s="63"/>
      <c r="AC318" s="185"/>
      <c r="AD318" s="63"/>
      <c r="AE318" s="185"/>
      <c r="AF318" s="63"/>
      <c r="AG318" s="63"/>
      <c r="AH318" s="185"/>
      <c r="AI318" s="63"/>
      <c r="AJ318" s="185"/>
      <c r="AK318" s="63"/>
      <c r="AL318" s="185"/>
      <c r="AM318" s="63"/>
      <c r="AN318" s="185"/>
      <c r="AO318" s="63"/>
      <c r="AP318" s="63"/>
      <c r="AQ318" s="185"/>
      <c r="AR318" s="63"/>
      <c r="AS318" s="185"/>
      <c r="AT318" s="63"/>
      <c r="AU318" s="185"/>
      <c r="AV318" s="63"/>
      <c r="AW318" s="185"/>
      <c r="AX318" s="63"/>
      <c r="AY318" s="63">
        <v>0</v>
      </c>
      <c r="AZ318" s="185">
        <v>49</v>
      </c>
      <c r="BA318" s="191">
        <v>44</v>
      </c>
      <c r="BB318" s="185">
        <v>5</v>
      </c>
      <c r="BC318" s="191">
        <v>6</v>
      </c>
      <c r="BD318" s="185">
        <v>2</v>
      </c>
      <c r="BE318" s="191">
        <v>5</v>
      </c>
      <c r="BF318" s="185">
        <v>2</v>
      </c>
      <c r="BG318" s="197">
        <v>0</v>
      </c>
      <c r="BH318" s="188"/>
      <c r="BI318" s="63"/>
      <c r="BJ318" s="185"/>
      <c r="BK318" s="63"/>
      <c r="BL318" s="185"/>
      <c r="BM318" s="63"/>
      <c r="BN318" s="185"/>
      <c r="BO318" s="63"/>
      <c r="BP318" s="185"/>
      <c r="BQ318" s="63"/>
      <c r="BR318" s="185">
        <v>2983477</v>
      </c>
      <c r="BS318" s="198">
        <v>2768828</v>
      </c>
      <c r="BT318" s="177">
        <f t="shared" si="217"/>
        <v>0</v>
      </c>
      <c r="BU318" s="178">
        <f t="shared" si="217"/>
        <v>0</v>
      </c>
      <c r="BV318" s="179">
        <f t="shared" si="218"/>
        <v>0</v>
      </c>
      <c r="BW318" s="178">
        <f t="shared" si="218"/>
        <v>0</v>
      </c>
      <c r="BX318" s="179">
        <f t="shared" si="219"/>
        <v>0</v>
      </c>
      <c r="BY318" s="178">
        <f t="shared" si="219"/>
        <v>0</v>
      </c>
      <c r="BZ318" s="179">
        <f t="shared" si="220"/>
        <v>0</v>
      </c>
      <c r="CA318" s="178">
        <f t="shared" si="220"/>
        <v>0</v>
      </c>
      <c r="CB318" s="179">
        <f t="shared" si="221"/>
        <v>0</v>
      </c>
      <c r="CC318" s="178">
        <f t="shared" si="221"/>
        <v>0</v>
      </c>
      <c r="CD318" s="179">
        <f t="shared" si="222"/>
        <v>537</v>
      </c>
      <c r="CE318" s="178">
        <f t="shared" si="222"/>
        <v>511</v>
      </c>
      <c r="CF318" s="177">
        <f t="shared" si="238"/>
        <v>0</v>
      </c>
      <c r="CG318" s="178">
        <f t="shared" si="176"/>
        <v>0</v>
      </c>
      <c r="CH318" s="179">
        <f t="shared" si="176"/>
        <v>0</v>
      </c>
      <c r="CI318" s="178">
        <f t="shared" si="177"/>
        <v>0</v>
      </c>
      <c r="CJ318" s="179">
        <f t="shared" si="177"/>
        <v>0</v>
      </c>
      <c r="CK318" s="178">
        <f t="shared" si="177"/>
        <v>0</v>
      </c>
      <c r="CL318" s="179">
        <f t="shared" si="177"/>
        <v>0</v>
      </c>
      <c r="CM318" s="178">
        <f t="shared" si="177"/>
        <v>0</v>
      </c>
      <c r="CN318" s="179">
        <f t="shared" si="177"/>
        <v>0</v>
      </c>
      <c r="CO318" s="178">
        <f t="shared" si="177"/>
        <v>0</v>
      </c>
      <c r="CP318" s="179">
        <f t="shared" si="177"/>
        <v>5555.823091247672</v>
      </c>
      <c r="CQ318" s="178">
        <f t="shared" si="177"/>
        <v>5418.4500978473579</v>
      </c>
      <c r="CR318" s="177">
        <f t="shared" si="242"/>
        <v>0</v>
      </c>
      <c r="CS318" s="178">
        <f t="shared" si="242"/>
        <v>0</v>
      </c>
      <c r="CT318" s="179">
        <f t="shared" si="242"/>
        <v>0</v>
      </c>
      <c r="CU318" s="178">
        <f t="shared" si="242"/>
        <v>0</v>
      </c>
      <c r="CV318" s="179">
        <f t="shared" si="242"/>
        <v>0</v>
      </c>
      <c r="CW318" s="178">
        <f t="shared" si="242"/>
        <v>0</v>
      </c>
      <c r="CX318" s="179">
        <f t="shared" si="239"/>
        <v>0</v>
      </c>
      <c r="CY318" s="178">
        <f t="shared" si="239"/>
        <v>0</v>
      </c>
      <c r="CZ318" s="179">
        <f t="shared" si="239"/>
        <v>0</v>
      </c>
      <c r="DA318" s="178">
        <f t="shared" si="239"/>
        <v>0</v>
      </c>
      <c r="DB318" s="179">
        <f t="shared" si="239"/>
        <v>50002.407821229048</v>
      </c>
      <c r="DC318" s="178">
        <f t="shared" si="239"/>
        <v>48766.050880626222</v>
      </c>
      <c r="DD318" s="179">
        <f t="shared" si="223"/>
        <v>50002.407821229048</v>
      </c>
      <c r="DE318" s="178">
        <f t="shared" si="223"/>
        <v>48766.050880626222</v>
      </c>
      <c r="DF318" s="177">
        <f t="shared" si="224"/>
        <v>0</v>
      </c>
      <c r="DG318" s="178">
        <f t="shared" si="224"/>
        <v>0</v>
      </c>
      <c r="DH318" s="179">
        <f t="shared" si="225"/>
        <v>0</v>
      </c>
      <c r="DI318" s="178">
        <f t="shared" si="225"/>
        <v>0</v>
      </c>
      <c r="DJ318" s="179">
        <f t="shared" si="226"/>
        <v>0</v>
      </c>
      <c r="DK318" s="178">
        <f t="shared" si="226"/>
        <v>0</v>
      </c>
      <c r="DL318" s="179">
        <f t="shared" si="227"/>
        <v>0</v>
      </c>
      <c r="DM318" s="178">
        <f t="shared" si="227"/>
        <v>0</v>
      </c>
      <c r="DN318" s="179">
        <f t="shared" si="228"/>
        <v>0</v>
      </c>
      <c r="DO318" s="178">
        <f t="shared" si="228"/>
        <v>0</v>
      </c>
      <c r="DP318" s="179">
        <f t="shared" si="229"/>
        <v>58</v>
      </c>
      <c r="DQ318" s="178">
        <f t="shared" si="229"/>
        <v>55</v>
      </c>
      <c r="DR318" s="179">
        <f t="shared" si="230"/>
        <v>58</v>
      </c>
      <c r="DS318" s="178">
        <f t="shared" si="230"/>
        <v>55</v>
      </c>
      <c r="DT318" s="177">
        <f t="shared" si="241"/>
        <v>0</v>
      </c>
      <c r="DU318" s="178">
        <f t="shared" si="241"/>
        <v>0</v>
      </c>
      <c r="DV318" s="179">
        <f t="shared" si="241"/>
        <v>0</v>
      </c>
      <c r="DW318" s="178">
        <f t="shared" si="241"/>
        <v>0</v>
      </c>
      <c r="DX318" s="179">
        <f t="shared" si="241"/>
        <v>0</v>
      </c>
      <c r="DY318" s="178">
        <f t="shared" si="241"/>
        <v>0</v>
      </c>
      <c r="DZ318" s="179">
        <f t="shared" si="241"/>
        <v>0</v>
      </c>
      <c r="EA318" s="178">
        <f t="shared" si="240"/>
        <v>0</v>
      </c>
      <c r="EB318" s="179">
        <f t="shared" si="240"/>
        <v>0</v>
      </c>
      <c r="EC318" s="178">
        <f t="shared" si="240"/>
        <v>0</v>
      </c>
      <c r="ED318" s="179">
        <f t="shared" si="240"/>
        <v>2900139.6536312848</v>
      </c>
      <c r="EE318" s="178">
        <f t="shared" si="240"/>
        <v>2682132.7984344424</v>
      </c>
      <c r="EF318" s="179">
        <f t="shared" si="240"/>
        <v>2900139.6536312848</v>
      </c>
      <c r="EG318" s="178">
        <f t="shared" si="195"/>
        <v>2682132.7984344424</v>
      </c>
    </row>
    <row r="319" spans="1:137" ht="15">
      <c r="A319" s="31" t="s">
        <v>390</v>
      </c>
      <c r="B319" s="45" t="s">
        <v>803</v>
      </c>
      <c r="C319" s="294"/>
      <c r="D319" s="44">
        <v>198710</v>
      </c>
      <c r="E319" s="44">
        <v>10</v>
      </c>
      <c r="F319" s="63"/>
      <c r="G319" s="185"/>
      <c r="H319" s="63"/>
      <c r="I319" s="185"/>
      <c r="J319" s="63"/>
      <c r="K319" s="185"/>
      <c r="L319" s="63"/>
      <c r="M319" s="185"/>
      <c r="N319" s="63"/>
      <c r="O319" s="63"/>
      <c r="P319" s="185"/>
      <c r="Q319" s="63"/>
      <c r="R319" s="185"/>
      <c r="S319" s="63"/>
      <c r="T319" s="185"/>
      <c r="U319" s="63"/>
      <c r="V319" s="185"/>
      <c r="W319" s="63"/>
      <c r="X319" s="63"/>
      <c r="Y319" s="185"/>
      <c r="Z319" s="63"/>
      <c r="AA319" s="185"/>
      <c r="AB319" s="63"/>
      <c r="AC319" s="185"/>
      <c r="AD319" s="63"/>
      <c r="AE319" s="185"/>
      <c r="AF319" s="63"/>
      <c r="AG319" s="63"/>
      <c r="AH319" s="185"/>
      <c r="AI319" s="63"/>
      <c r="AJ319" s="185"/>
      <c r="AK319" s="63"/>
      <c r="AL319" s="185"/>
      <c r="AM319" s="63"/>
      <c r="AN319" s="185"/>
      <c r="AO319" s="63"/>
      <c r="AP319" s="63"/>
      <c r="AQ319" s="185"/>
      <c r="AR319" s="63"/>
      <c r="AS319" s="185"/>
      <c r="AT319" s="63"/>
      <c r="AU319" s="185"/>
      <c r="AV319" s="63"/>
      <c r="AW319" s="185"/>
      <c r="AX319" s="63"/>
      <c r="AY319" s="63">
        <v>0</v>
      </c>
      <c r="AZ319" s="185">
        <v>59</v>
      </c>
      <c r="BA319" s="63">
        <v>59</v>
      </c>
      <c r="BB319" s="185">
        <v>2</v>
      </c>
      <c r="BC319" s="191">
        <v>3</v>
      </c>
      <c r="BD319" s="185">
        <v>0</v>
      </c>
      <c r="BE319" s="63">
        <v>0</v>
      </c>
      <c r="BF319" s="185">
        <v>2</v>
      </c>
      <c r="BG319" s="62">
        <v>2</v>
      </c>
      <c r="BH319" s="188"/>
      <c r="BI319" s="63"/>
      <c r="BJ319" s="185"/>
      <c r="BK319" s="63"/>
      <c r="BL319" s="185"/>
      <c r="BM319" s="63"/>
      <c r="BN319" s="185"/>
      <c r="BO319" s="63"/>
      <c r="BP319" s="185"/>
      <c r="BQ319" s="63"/>
      <c r="BR319" s="185">
        <v>3303509</v>
      </c>
      <c r="BS319" s="61">
        <v>3398265</v>
      </c>
      <c r="BT319" s="177">
        <f t="shared" si="217"/>
        <v>0</v>
      </c>
      <c r="BU319" s="178">
        <f t="shared" si="217"/>
        <v>0</v>
      </c>
      <c r="BV319" s="179">
        <f t="shared" si="218"/>
        <v>0</v>
      </c>
      <c r="BW319" s="178">
        <f t="shared" si="218"/>
        <v>0</v>
      </c>
      <c r="BX319" s="179">
        <f t="shared" si="219"/>
        <v>0</v>
      </c>
      <c r="BY319" s="178">
        <f t="shared" si="219"/>
        <v>0</v>
      </c>
      <c r="BZ319" s="179">
        <f t="shared" si="220"/>
        <v>0</v>
      </c>
      <c r="CA319" s="178">
        <f t="shared" si="220"/>
        <v>0</v>
      </c>
      <c r="CB319" s="179">
        <f t="shared" si="221"/>
        <v>0</v>
      </c>
      <c r="CC319" s="178">
        <f t="shared" si="221"/>
        <v>0</v>
      </c>
      <c r="CD319" s="179">
        <f t="shared" si="222"/>
        <v>575</v>
      </c>
      <c r="CE319" s="178">
        <f t="shared" si="222"/>
        <v>585</v>
      </c>
      <c r="CF319" s="177">
        <f t="shared" si="238"/>
        <v>0</v>
      </c>
      <c r="CG319" s="178">
        <f t="shared" si="176"/>
        <v>0</v>
      </c>
      <c r="CH319" s="179">
        <f t="shared" si="176"/>
        <v>0</v>
      </c>
      <c r="CI319" s="178">
        <f t="shared" si="177"/>
        <v>0</v>
      </c>
      <c r="CJ319" s="179">
        <f t="shared" si="177"/>
        <v>0</v>
      </c>
      <c r="CK319" s="178">
        <f t="shared" si="177"/>
        <v>0</v>
      </c>
      <c r="CL319" s="179">
        <f t="shared" si="177"/>
        <v>0</v>
      </c>
      <c r="CM319" s="178">
        <f t="shared" si="177"/>
        <v>0</v>
      </c>
      <c r="CN319" s="179">
        <f t="shared" si="177"/>
        <v>0</v>
      </c>
      <c r="CO319" s="178">
        <f t="shared" si="177"/>
        <v>0</v>
      </c>
      <c r="CP319" s="179">
        <f t="shared" si="177"/>
        <v>5745.2330434782607</v>
      </c>
      <c r="CQ319" s="178">
        <f t="shared" si="177"/>
        <v>5809</v>
      </c>
      <c r="CR319" s="177">
        <f t="shared" si="242"/>
        <v>0</v>
      </c>
      <c r="CS319" s="178">
        <f t="shared" si="242"/>
        <v>0</v>
      </c>
      <c r="CT319" s="179">
        <f t="shared" si="242"/>
        <v>0</v>
      </c>
      <c r="CU319" s="178">
        <f t="shared" si="242"/>
        <v>0</v>
      </c>
      <c r="CV319" s="179">
        <f t="shared" si="242"/>
        <v>0</v>
      </c>
      <c r="CW319" s="178">
        <f t="shared" si="242"/>
        <v>0</v>
      </c>
      <c r="CX319" s="179">
        <f t="shared" si="239"/>
        <v>0</v>
      </c>
      <c r="CY319" s="178">
        <f t="shared" si="239"/>
        <v>0</v>
      </c>
      <c r="CZ319" s="179">
        <f t="shared" si="239"/>
        <v>0</v>
      </c>
      <c r="DA319" s="178">
        <f t="shared" si="239"/>
        <v>0</v>
      </c>
      <c r="DB319" s="179">
        <f t="shared" si="239"/>
        <v>51707.097391304349</v>
      </c>
      <c r="DC319" s="178">
        <f t="shared" si="239"/>
        <v>52281</v>
      </c>
      <c r="DD319" s="179">
        <f t="shared" si="223"/>
        <v>51707.097391304349</v>
      </c>
      <c r="DE319" s="178">
        <f t="shared" si="223"/>
        <v>52281</v>
      </c>
      <c r="DF319" s="177">
        <f t="shared" si="224"/>
        <v>0</v>
      </c>
      <c r="DG319" s="178">
        <f t="shared" si="224"/>
        <v>0</v>
      </c>
      <c r="DH319" s="179">
        <f t="shared" si="225"/>
        <v>0</v>
      </c>
      <c r="DI319" s="178">
        <f t="shared" si="225"/>
        <v>0</v>
      </c>
      <c r="DJ319" s="179">
        <f t="shared" si="226"/>
        <v>0</v>
      </c>
      <c r="DK319" s="178">
        <f t="shared" si="226"/>
        <v>0</v>
      </c>
      <c r="DL319" s="179">
        <f t="shared" si="227"/>
        <v>0</v>
      </c>
      <c r="DM319" s="178">
        <f t="shared" si="227"/>
        <v>0</v>
      </c>
      <c r="DN319" s="179">
        <f t="shared" si="228"/>
        <v>0</v>
      </c>
      <c r="DO319" s="178">
        <f t="shared" si="228"/>
        <v>0</v>
      </c>
      <c r="DP319" s="179">
        <f t="shared" si="229"/>
        <v>63</v>
      </c>
      <c r="DQ319" s="178">
        <f t="shared" si="229"/>
        <v>64</v>
      </c>
      <c r="DR319" s="179">
        <f t="shared" si="230"/>
        <v>63</v>
      </c>
      <c r="DS319" s="178">
        <f t="shared" si="230"/>
        <v>64</v>
      </c>
      <c r="DT319" s="177">
        <f t="shared" si="241"/>
        <v>0</v>
      </c>
      <c r="DU319" s="178">
        <f t="shared" si="241"/>
        <v>0</v>
      </c>
      <c r="DV319" s="179">
        <f t="shared" si="241"/>
        <v>0</v>
      </c>
      <c r="DW319" s="178">
        <f t="shared" si="241"/>
        <v>0</v>
      </c>
      <c r="DX319" s="179">
        <f t="shared" si="241"/>
        <v>0</v>
      </c>
      <c r="DY319" s="178">
        <f t="shared" si="241"/>
        <v>0</v>
      </c>
      <c r="DZ319" s="179">
        <f t="shared" si="241"/>
        <v>0</v>
      </c>
      <c r="EA319" s="178">
        <f t="shared" si="240"/>
        <v>0</v>
      </c>
      <c r="EB319" s="179">
        <f t="shared" si="240"/>
        <v>0</v>
      </c>
      <c r="EC319" s="178">
        <f t="shared" si="240"/>
        <v>0</v>
      </c>
      <c r="ED319" s="179">
        <f t="shared" si="240"/>
        <v>3257547.1356521738</v>
      </c>
      <c r="EE319" s="178">
        <f t="shared" si="240"/>
        <v>3345984</v>
      </c>
      <c r="EF319" s="179">
        <f t="shared" si="240"/>
        <v>3257547.1356521738</v>
      </c>
      <c r="EG319" s="178">
        <f t="shared" si="195"/>
        <v>3345984</v>
      </c>
    </row>
    <row r="320" spans="1:137" ht="15">
      <c r="A320" s="31" t="s">
        <v>390</v>
      </c>
      <c r="B320" s="45" t="s">
        <v>804</v>
      </c>
      <c r="C320" s="294"/>
      <c r="D320" s="44">
        <v>198729</v>
      </c>
      <c r="E320" s="44">
        <v>10</v>
      </c>
      <c r="F320" s="63"/>
      <c r="G320" s="185"/>
      <c r="H320" s="63"/>
      <c r="I320" s="185"/>
      <c r="J320" s="63"/>
      <c r="K320" s="185"/>
      <c r="L320" s="63"/>
      <c r="M320" s="185"/>
      <c r="N320" s="63"/>
      <c r="O320" s="63"/>
      <c r="P320" s="185"/>
      <c r="Q320" s="63"/>
      <c r="R320" s="185"/>
      <c r="S320" s="63"/>
      <c r="T320" s="185"/>
      <c r="U320" s="63"/>
      <c r="V320" s="185"/>
      <c r="W320" s="63"/>
      <c r="X320" s="63"/>
      <c r="Y320" s="185"/>
      <c r="Z320" s="63"/>
      <c r="AA320" s="185"/>
      <c r="AB320" s="63"/>
      <c r="AC320" s="185"/>
      <c r="AD320" s="63"/>
      <c r="AE320" s="185"/>
      <c r="AF320" s="63"/>
      <c r="AG320" s="63"/>
      <c r="AH320" s="185"/>
      <c r="AI320" s="63"/>
      <c r="AJ320" s="185"/>
      <c r="AK320" s="63"/>
      <c r="AL320" s="185"/>
      <c r="AM320" s="63"/>
      <c r="AN320" s="185"/>
      <c r="AO320" s="63"/>
      <c r="AP320" s="63"/>
      <c r="AQ320" s="185"/>
      <c r="AR320" s="63"/>
      <c r="AS320" s="185"/>
      <c r="AT320" s="63"/>
      <c r="AU320" s="185"/>
      <c r="AV320" s="63"/>
      <c r="AW320" s="185"/>
      <c r="AX320" s="63"/>
      <c r="AY320" s="63">
        <v>1</v>
      </c>
      <c r="AZ320" s="185">
        <v>25</v>
      </c>
      <c r="BA320" s="191">
        <v>23</v>
      </c>
      <c r="BB320" s="185">
        <v>1</v>
      </c>
      <c r="BC320" s="63">
        <v>1</v>
      </c>
      <c r="BD320" s="185">
        <v>1</v>
      </c>
      <c r="BE320" s="191">
        <v>2</v>
      </c>
      <c r="BF320" s="185">
        <v>10</v>
      </c>
      <c r="BG320" s="197">
        <v>14</v>
      </c>
      <c r="BH320" s="188"/>
      <c r="BI320" s="63"/>
      <c r="BJ320" s="185"/>
      <c r="BK320" s="63"/>
      <c r="BL320" s="185"/>
      <c r="BM320" s="63"/>
      <c r="BN320" s="185"/>
      <c r="BO320" s="63"/>
      <c r="BP320" s="185"/>
      <c r="BQ320" s="63"/>
      <c r="BR320" s="185">
        <v>1821536</v>
      </c>
      <c r="BS320" s="198">
        <v>2003223</v>
      </c>
      <c r="BT320" s="177">
        <f t="shared" si="217"/>
        <v>0</v>
      </c>
      <c r="BU320" s="178">
        <f t="shared" si="217"/>
        <v>0</v>
      </c>
      <c r="BV320" s="179">
        <f t="shared" si="218"/>
        <v>0</v>
      </c>
      <c r="BW320" s="178">
        <f t="shared" si="218"/>
        <v>0</v>
      </c>
      <c r="BX320" s="179">
        <f t="shared" si="219"/>
        <v>0</v>
      </c>
      <c r="BY320" s="178">
        <f t="shared" si="219"/>
        <v>0</v>
      </c>
      <c r="BZ320" s="179">
        <f t="shared" si="220"/>
        <v>0</v>
      </c>
      <c r="CA320" s="178">
        <f t="shared" si="220"/>
        <v>0</v>
      </c>
      <c r="CB320" s="179">
        <f t="shared" si="221"/>
        <v>0</v>
      </c>
      <c r="CC320" s="178">
        <f t="shared" si="221"/>
        <v>0</v>
      </c>
      <c r="CD320" s="179">
        <f t="shared" si="222"/>
        <v>366</v>
      </c>
      <c r="CE320" s="178">
        <f t="shared" si="222"/>
        <v>407</v>
      </c>
      <c r="CF320" s="177">
        <f t="shared" si="238"/>
        <v>0</v>
      </c>
      <c r="CG320" s="178">
        <f t="shared" si="176"/>
        <v>0</v>
      </c>
      <c r="CH320" s="179">
        <f t="shared" si="176"/>
        <v>0</v>
      </c>
      <c r="CI320" s="178">
        <f t="shared" si="177"/>
        <v>0</v>
      </c>
      <c r="CJ320" s="179">
        <f t="shared" si="177"/>
        <v>0</v>
      </c>
      <c r="CK320" s="178">
        <f t="shared" si="177"/>
        <v>0</v>
      </c>
      <c r="CL320" s="179">
        <f t="shared" si="177"/>
        <v>0</v>
      </c>
      <c r="CM320" s="178">
        <f t="shared" si="177"/>
        <v>0</v>
      </c>
      <c r="CN320" s="179">
        <f t="shared" si="177"/>
        <v>0</v>
      </c>
      <c r="CO320" s="178">
        <f t="shared" si="177"/>
        <v>0</v>
      </c>
      <c r="CP320" s="179">
        <f t="shared" si="177"/>
        <v>4976.8743169398904</v>
      </c>
      <c r="CQ320" s="178">
        <f t="shared" si="177"/>
        <v>4921.9238329238333</v>
      </c>
      <c r="CR320" s="177">
        <f t="shared" si="242"/>
        <v>0</v>
      </c>
      <c r="CS320" s="178">
        <f t="shared" si="242"/>
        <v>0</v>
      </c>
      <c r="CT320" s="179">
        <f t="shared" si="242"/>
        <v>0</v>
      </c>
      <c r="CU320" s="178">
        <f t="shared" si="242"/>
        <v>0</v>
      </c>
      <c r="CV320" s="179">
        <f t="shared" si="242"/>
        <v>0</v>
      </c>
      <c r="CW320" s="178">
        <f t="shared" si="242"/>
        <v>0</v>
      </c>
      <c r="CX320" s="179">
        <f t="shared" si="239"/>
        <v>0</v>
      </c>
      <c r="CY320" s="178">
        <f t="shared" si="239"/>
        <v>0</v>
      </c>
      <c r="CZ320" s="179">
        <f t="shared" si="239"/>
        <v>0</v>
      </c>
      <c r="DA320" s="178">
        <f t="shared" si="239"/>
        <v>0</v>
      </c>
      <c r="DB320" s="179">
        <f t="shared" si="239"/>
        <v>44791.868852459011</v>
      </c>
      <c r="DC320" s="178">
        <f t="shared" si="239"/>
        <v>44297.314496314502</v>
      </c>
      <c r="DD320" s="179">
        <f t="shared" si="223"/>
        <v>44791.868852459011</v>
      </c>
      <c r="DE320" s="178">
        <f t="shared" si="223"/>
        <v>44297.314496314502</v>
      </c>
      <c r="DF320" s="177">
        <f t="shared" si="224"/>
        <v>0</v>
      </c>
      <c r="DG320" s="178">
        <f t="shared" si="224"/>
        <v>0</v>
      </c>
      <c r="DH320" s="179">
        <f t="shared" si="225"/>
        <v>0</v>
      </c>
      <c r="DI320" s="178">
        <f t="shared" si="225"/>
        <v>0</v>
      </c>
      <c r="DJ320" s="179">
        <f t="shared" si="226"/>
        <v>0</v>
      </c>
      <c r="DK320" s="178">
        <f t="shared" si="226"/>
        <v>0</v>
      </c>
      <c r="DL320" s="179">
        <f t="shared" si="227"/>
        <v>0</v>
      </c>
      <c r="DM320" s="178">
        <f t="shared" si="227"/>
        <v>0</v>
      </c>
      <c r="DN320" s="179">
        <f t="shared" si="228"/>
        <v>0</v>
      </c>
      <c r="DO320" s="178">
        <f t="shared" si="228"/>
        <v>0</v>
      </c>
      <c r="DP320" s="179">
        <f t="shared" si="229"/>
        <v>37</v>
      </c>
      <c r="DQ320" s="178">
        <f t="shared" si="229"/>
        <v>40</v>
      </c>
      <c r="DR320" s="179">
        <f t="shared" si="230"/>
        <v>37</v>
      </c>
      <c r="DS320" s="178">
        <f t="shared" si="230"/>
        <v>40</v>
      </c>
      <c r="DT320" s="177">
        <f t="shared" si="241"/>
        <v>0</v>
      </c>
      <c r="DU320" s="178">
        <f t="shared" si="241"/>
        <v>0</v>
      </c>
      <c r="DV320" s="179">
        <f t="shared" si="241"/>
        <v>0</v>
      </c>
      <c r="DW320" s="178">
        <f t="shared" si="241"/>
        <v>0</v>
      </c>
      <c r="DX320" s="179">
        <f t="shared" si="241"/>
        <v>0</v>
      </c>
      <c r="DY320" s="178">
        <f t="shared" si="241"/>
        <v>0</v>
      </c>
      <c r="DZ320" s="179">
        <f t="shared" si="241"/>
        <v>0</v>
      </c>
      <c r="EA320" s="178">
        <f t="shared" si="240"/>
        <v>0</v>
      </c>
      <c r="EB320" s="179">
        <f t="shared" si="240"/>
        <v>0</v>
      </c>
      <c r="EC320" s="178">
        <f t="shared" si="240"/>
        <v>0</v>
      </c>
      <c r="ED320" s="179">
        <f t="shared" si="240"/>
        <v>1657299.1475409833</v>
      </c>
      <c r="EE320" s="178">
        <f t="shared" si="240"/>
        <v>1771892.5798525801</v>
      </c>
      <c r="EF320" s="179">
        <f t="shared" si="240"/>
        <v>1657299.1475409833</v>
      </c>
      <c r="EG320" s="178">
        <f t="shared" si="195"/>
        <v>1771892.5798525801</v>
      </c>
    </row>
    <row r="321" spans="1:137" ht="15">
      <c r="A321" s="31" t="s">
        <v>390</v>
      </c>
      <c r="B321" s="45" t="s">
        <v>805</v>
      </c>
      <c r="C321" s="294"/>
      <c r="D321" s="44">
        <v>198905</v>
      </c>
      <c r="E321" s="44">
        <v>10</v>
      </c>
      <c r="F321" s="63"/>
      <c r="G321" s="185"/>
      <c r="H321" s="63"/>
      <c r="I321" s="185"/>
      <c r="J321" s="63"/>
      <c r="K321" s="185"/>
      <c r="L321" s="63"/>
      <c r="M321" s="185"/>
      <c r="N321" s="63"/>
      <c r="O321" s="63"/>
      <c r="P321" s="185"/>
      <c r="Q321" s="63"/>
      <c r="R321" s="185"/>
      <c r="S321" s="63"/>
      <c r="T321" s="185"/>
      <c r="U321" s="63"/>
      <c r="V321" s="185"/>
      <c r="W321" s="63"/>
      <c r="X321" s="63"/>
      <c r="Y321" s="185"/>
      <c r="Z321" s="63"/>
      <c r="AA321" s="185"/>
      <c r="AB321" s="63"/>
      <c r="AC321" s="185"/>
      <c r="AD321" s="63"/>
      <c r="AE321" s="185"/>
      <c r="AF321" s="63"/>
      <c r="AG321" s="63"/>
      <c r="AH321" s="185">
        <v>20</v>
      </c>
      <c r="AI321" s="191">
        <v>22</v>
      </c>
      <c r="AJ321" s="185">
        <v>0</v>
      </c>
      <c r="AK321" s="63">
        <v>0</v>
      </c>
      <c r="AL321" s="185">
        <v>1</v>
      </c>
      <c r="AM321" s="191">
        <v>0</v>
      </c>
      <c r="AN321" s="185">
        <v>4</v>
      </c>
      <c r="AO321" s="191">
        <v>2</v>
      </c>
      <c r="AP321" s="63"/>
      <c r="AQ321" s="185"/>
      <c r="AR321" s="63"/>
      <c r="AS321" s="185"/>
      <c r="AT321" s="63"/>
      <c r="AU321" s="185"/>
      <c r="AV321" s="63"/>
      <c r="AW321" s="185"/>
      <c r="AX321" s="63"/>
      <c r="AY321" s="63"/>
      <c r="AZ321" s="185"/>
      <c r="BA321" s="63"/>
      <c r="BB321" s="185"/>
      <c r="BC321" s="63"/>
      <c r="BD321" s="185"/>
      <c r="BE321" s="63"/>
      <c r="BF321" s="185"/>
      <c r="BG321" s="62"/>
      <c r="BH321" s="188"/>
      <c r="BI321" s="63"/>
      <c r="BJ321" s="185"/>
      <c r="BK321" s="63"/>
      <c r="BL321" s="185"/>
      <c r="BM321" s="63"/>
      <c r="BN321" s="185">
        <v>1148548</v>
      </c>
      <c r="BO321" s="191">
        <v>1034990</v>
      </c>
      <c r="BP321" s="185"/>
      <c r="BQ321" s="63"/>
      <c r="BR321" s="185"/>
      <c r="BS321" s="61"/>
      <c r="BT321" s="177">
        <f t="shared" si="217"/>
        <v>0</v>
      </c>
      <c r="BU321" s="178">
        <f t="shared" si="217"/>
        <v>0</v>
      </c>
      <c r="BV321" s="179">
        <f t="shared" si="218"/>
        <v>0</v>
      </c>
      <c r="BW321" s="178">
        <f t="shared" si="218"/>
        <v>0</v>
      </c>
      <c r="BX321" s="179">
        <f t="shared" si="219"/>
        <v>0</v>
      </c>
      <c r="BY321" s="178">
        <f t="shared" si="219"/>
        <v>0</v>
      </c>
      <c r="BZ321" s="179">
        <f t="shared" si="220"/>
        <v>239</v>
      </c>
      <c r="CA321" s="178">
        <f t="shared" si="220"/>
        <v>222</v>
      </c>
      <c r="CB321" s="179">
        <f t="shared" si="221"/>
        <v>0</v>
      </c>
      <c r="CC321" s="178">
        <f t="shared" si="221"/>
        <v>0</v>
      </c>
      <c r="CD321" s="179">
        <f t="shared" si="222"/>
        <v>0</v>
      </c>
      <c r="CE321" s="178">
        <f t="shared" si="222"/>
        <v>0</v>
      </c>
      <c r="CF321" s="177">
        <f t="shared" si="238"/>
        <v>0</v>
      </c>
      <c r="CG321" s="178">
        <f t="shared" si="176"/>
        <v>0</v>
      </c>
      <c r="CH321" s="179">
        <f t="shared" si="176"/>
        <v>0</v>
      </c>
      <c r="CI321" s="178">
        <f t="shared" si="177"/>
        <v>0</v>
      </c>
      <c r="CJ321" s="179">
        <f t="shared" si="177"/>
        <v>0</v>
      </c>
      <c r="CK321" s="178">
        <f t="shared" si="177"/>
        <v>0</v>
      </c>
      <c r="CL321" s="179">
        <f t="shared" si="177"/>
        <v>4805.6401673640166</v>
      </c>
      <c r="CM321" s="178">
        <f t="shared" si="177"/>
        <v>4662.1171171171172</v>
      </c>
      <c r="CN321" s="179">
        <f t="shared" si="177"/>
        <v>0</v>
      </c>
      <c r="CO321" s="178">
        <f t="shared" si="177"/>
        <v>0</v>
      </c>
      <c r="CP321" s="179">
        <f t="shared" si="177"/>
        <v>0</v>
      </c>
      <c r="CQ321" s="178">
        <f t="shared" si="177"/>
        <v>0</v>
      </c>
      <c r="CR321" s="177">
        <f t="shared" si="242"/>
        <v>0</v>
      </c>
      <c r="CS321" s="178">
        <f t="shared" si="242"/>
        <v>0</v>
      </c>
      <c r="CT321" s="179">
        <f t="shared" si="242"/>
        <v>0</v>
      </c>
      <c r="CU321" s="178">
        <f t="shared" si="242"/>
        <v>0</v>
      </c>
      <c r="CV321" s="179">
        <f t="shared" si="242"/>
        <v>0</v>
      </c>
      <c r="CW321" s="178">
        <f t="shared" si="242"/>
        <v>0</v>
      </c>
      <c r="CX321" s="179">
        <f t="shared" si="239"/>
        <v>43250.761506276147</v>
      </c>
      <c r="CY321" s="178">
        <f t="shared" si="239"/>
        <v>41959.054054054053</v>
      </c>
      <c r="CZ321" s="179">
        <f t="shared" si="239"/>
        <v>0</v>
      </c>
      <c r="DA321" s="178">
        <f t="shared" si="239"/>
        <v>0</v>
      </c>
      <c r="DB321" s="179">
        <f t="shared" si="239"/>
        <v>0</v>
      </c>
      <c r="DC321" s="178">
        <f t="shared" si="239"/>
        <v>0</v>
      </c>
      <c r="DD321" s="179">
        <f t="shared" si="223"/>
        <v>43250.761506276147</v>
      </c>
      <c r="DE321" s="178">
        <f t="shared" si="223"/>
        <v>41959.054054054053</v>
      </c>
      <c r="DF321" s="177">
        <f t="shared" si="224"/>
        <v>0</v>
      </c>
      <c r="DG321" s="178">
        <f t="shared" si="224"/>
        <v>0</v>
      </c>
      <c r="DH321" s="179">
        <f t="shared" si="225"/>
        <v>0</v>
      </c>
      <c r="DI321" s="178">
        <f t="shared" si="225"/>
        <v>0</v>
      </c>
      <c r="DJ321" s="179">
        <f t="shared" si="226"/>
        <v>0</v>
      </c>
      <c r="DK321" s="178">
        <f t="shared" si="226"/>
        <v>0</v>
      </c>
      <c r="DL321" s="179">
        <f t="shared" si="227"/>
        <v>25</v>
      </c>
      <c r="DM321" s="178">
        <f t="shared" si="227"/>
        <v>24</v>
      </c>
      <c r="DN321" s="179">
        <f t="shared" si="228"/>
        <v>0</v>
      </c>
      <c r="DO321" s="178">
        <f t="shared" si="228"/>
        <v>0</v>
      </c>
      <c r="DP321" s="179">
        <f t="shared" si="229"/>
        <v>0</v>
      </c>
      <c r="DQ321" s="178">
        <f t="shared" si="229"/>
        <v>0</v>
      </c>
      <c r="DR321" s="179">
        <f t="shared" si="230"/>
        <v>25</v>
      </c>
      <c r="DS321" s="178">
        <f t="shared" si="230"/>
        <v>24</v>
      </c>
      <c r="DT321" s="177">
        <f t="shared" si="241"/>
        <v>0</v>
      </c>
      <c r="DU321" s="178">
        <f t="shared" si="241"/>
        <v>0</v>
      </c>
      <c r="DV321" s="179">
        <f t="shared" si="241"/>
        <v>0</v>
      </c>
      <c r="DW321" s="178">
        <f t="shared" si="241"/>
        <v>0</v>
      </c>
      <c r="DX321" s="179">
        <f t="shared" si="241"/>
        <v>0</v>
      </c>
      <c r="DY321" s="178">
        <f t="shared" si="241"/>
        <v>0</v>
      </c>
      <c r="DZ321" s="179">
        <f t="shared" si="241"/>
        <v>1081269.0376569037</v>
      </c>
      <c r="EA321" s="178">
        <f t="shared" si="240"/>
        <v>1007017.2972972973</v>
      </c>
      <c r="EB321" s="179">
        <f t="shared" si="240"/>
        <v>0</v>
      </c>
      <c r="EC321" s="178">
        <f t="shared" si="240"/>
        <v>0</v>
      </c>
      <c r="ED321" s="179">
        <f t="shared" si="240"/>
        <v>0</v>
      </c>
      <c r="EE321" s="178">
        <f t="shared" si="240"/>
        <v>0</v>
      </c>
      <c r="EF321" s="179">
        <f t="shared" si="240"/>
        <v>1081269.0376569037</v>
      </c>
      <c r="EG321" s="178">
        <f t="shared" si="195"/>
        <v>1007017.2972972973</v>
      </c>
    </row>
    <row r="322" spans="1:137" ht="15">
      <c r="A322" s="31" t="s">
        <v>390</v>
      </c>
      <c r="B322" s="45" t="s">
        <v>806</v>
      </c>
      <c r="C322" s="294"/>
      <c r="D322" s="44">
        <v>198914</v>
      </c>
      <c r="E322" s="44">
        <v>10</v>
      </c>
      <c r="F322" s="63"/>
      <c r="G322" s="185"/>
      <c r="H322" s="63"/>
      <c r="I322" s="185"/>
      <c r="J322" s="63"/>
      <c r="K322" s="185"/>
      <c r="L322" s="63"/>
      <c r="M322" s="185"/>
      <c r="N322" s="63"/>
      <c r="O322" s="63"/>
      <c r="P322" s="185"/>
      <c r="Q322" s="63"/>
      <c r="R322" s="185"/>
      <c r="S322" s="63"/>
      <c r="T322" s="185"/>
      <c r="U322" s="63"/>
      <c r="V322" s="185"/>
      <c r="W322" s="63"/>
      <c r="X322" s="63"/>
      <c r="Y322" s="185"/>
      <c r="Z322" s="63"/>
      <c r="AA322" s="185"/>
      <c r="AB322" s="63"/>
      <c r="AC322" s="185"/>
      <c r="AD322" s="63"/>
      <c r="AE322" s="185"/>
      <c r="AF322" s="63"/>
      <c r="AG322" s="63"/>
      <c r="AH322" s="185"/>
      <c r="AI322" s="63"/>
      <c r="AJ322" s="185"/>
      <c r="AK322" s="63"/>
      <c r="AL322" s="185"/>
      <c r="AM322" s="63"/>
      <c r="AN322" s="185"/>
      <c r="AO322" s="63"/>
      <c r="AP322" s="63"/>
      <c r="AQ322" s="185"/>
      <c r="AR322" s="63"/>
      <c r="AS322" s="185"/>
      <c r="AT322" s="63"/>
      <c r="AU322" s="185"/>
      <c r="AV322" s="63"/>
      <c r="AW322" s="185"/>
      <c r="AX322" s="63"/>
      <c r="AY322" s="63">
        <v>0</v>
      </c>
      <c r="AZ322" s="185">
        <v>0</v>
      </c>
      <c r="BA322" s="63">
        <v>0</v>
      </c>
      <c r="BB322" s="185">
        <v>24</v>
      </c>
      <c r="BC322" s="191">
        <v>21</v>
      </c>
      <c r="BD322" s="185">
        <v>0</v>
      </c>
      <c r="BE322" s="63">
        <v>0</v>
      </c>
      <c r="BF322" s="185">
        <v>20</v>
      </c>
      <c r="BG322" s="62">
        <v>20</v>
      </c>
      <c r="BH322" s="188"/>
      <c r="BI322" s="63"/>
      <c r="BJ322" s="185"/>
      <c r="BK322" s="63"/>
      <c r="BL322" s="185"/>
      <c r="BM322" s="63"/>
      <c r="BN322" s="185"/>
      <c r="BO322" s="63"/>
      <c r="BP322" s="185"/>
      <c r="BQ322" s="63"/>
      <c r="BR322" s="185">
        <v>2460276</v>
      </c>
      <c r="BS322" s="198">
        <v>2325756</v>
      </c>
      <c r="BT322" s="177">
        <f t="shared" si="217"/>
        <v>0</v>
      </c>
      <c r="BU322" s="178">
        <f t="shared" si="217"/>
        <v>0</v>
      </c>
      <c r="BV322" s="179">
        <f t="shared" si="218"/>
        <v>0</v>
      </c>
      <c r="BW322" s="178">
        <f t="shared" si="218"/>
        <v>0</v>
      </c>
      <c r="BX322" s="179">
        <f t="shared" si="219"/>
        <v>0</v>
      </c>
      <c r="BY322" s="178">
        <f t="shared" si="219"/>
        <v>0</v>
      </c>
      <c r="BZ322" s="179">
        <f t="shared" si="220"/>
        <v>0</v>
      </c>
      <c r="CA322" s="178">
        <f t="shared" si="220"/>
        <v>0</v>
      </c>
      <c r="CB322" s="179">
        <f t="shared" si="221"/>
        <v>0</v>
      </c>
      <c r="CC322" s="178">
        <f t="shared" si="221"/>
        <v>0</v>
      </c>
      <c r="CD322" s="179">
        <f t="shared" si="222"/>
        <v>480</v>
      </c>
      <c r="CE322" s="178">
        <f t="shared" si="222"/>
        <v>450</v>
      </c>
      <c r="CF322" s="177">
        <f t="shared" si="238"/>
        <v>0</v>
      </c>
      <c r="CG322" s="178">
        <f t="shared" si="176"/>
        <v>0</v>
      </c>
      <c r="CH322" s="179">
        <f t="shared" si="176"/>
        <v>0</v>
      </c>
      <c r="CI322" s="178">
        <f t="shared" si="177"/>
        <v>0</v>
      </c>
      <c r="CJ322" s="179">
        <f t="shared" si="177"/>
        <v>0</v>
      </c>
      <c r="CK322" s="178">
        <f t="shared" si="177"/>
        <v>0</v>
      </c>
      <c r="CL322" s="179">
        <f t="shared" si="177"/>
        <v>0</v>
      </c>
      <c r="CM322" s="178">
        <f t="shared" si="177"/>
        <v>0</v>
      </c>
      <c r="CN322" s="179">
        <f t="shared" si="177"/>
        <v>0</v>
      </c>
      <c r="CO322" s="178">
        <f t="shared" si="177"/>
        <v>0</v>
      </c>
      <c r="CP322" s="179">
        <f t="shared" si="177"/>
        <v>5125.5749999999998</v>
      </c>
      <c r="CQ322" s="178">
        <f t="shared" si="177"/>
        <v>5168.3466666666664</v>
      </c>
      <c r="CR322" s="177">
        <f t="shared" si="242"/>
        <v>0</v>
      </c>
      <c r="CS322" s="178">
        <f t="shared" si="242"/>
        <v>0</v>
      </c>
      <c r="CT322" s="179">
        <f t="shared" si="242"/>
        <v>0</v>
      </c>
      <c r="CU322" s="178">
        <f t="shared" si="242"/>
        <v>0</v>
      </c>
      <c r="CV322" s="179">
        <f t="shared" si="242"/>
        <v>0</v>
      </c>
      <c r="CW322" s="178">
        <f t="shared" si="242"/>
        <v>0</v>
      </c>
      <c r="CX322" s="179">
        <f t="shared" si="239"/>
        <v>0</v>
      </c>
      <c r="CY322" s="178">
        <f t="shared" si="239"/>
        <v>0</v>
      </c>
      <c r="CZ322" s="179">
        <f t="shared" si="239"/>
        <v>0</v>
      </c>
      <c r="DA322" s="178">
        <f t="shared" si="239"/>
        <v>0</v>
      </c>
      <c r="DB322" s="179">
        <f t="shared" si="239"/>
        <v>46130.174999999996</v>
      </c>
      <c r="DC322" s="178">
        <f t="shared" si="239"/>
        <v>46515.119999999995</v>
      </c>
      <c r="DD322" s="179">
        <f t="shared" si="223"/>
        <v>46130.174999999996</v>
      </c>
      <c r="DE322" s="178">
        <f t="shared" si="223"/>
        <v>46515.119999999995</v>
      </c>
      <c r="DF322" s="177">
        <f t="shared" si="224"/>
        <v>0</v>
      </c>
      <c r="DG322" s="178">
        <f t="shared" si="224"/>
        <v>0</v>
      </c>
      <c r="DH322" s="179">
        <f t="shared" si="225"/>
        <v>0</v>
      </c>
      <c r="DI322" s="178">
        <f t="shared" si="225"/>
        <v>0</v>
      </c>
      <c r="DJ322" s="179">
        <f t="shared" si="226"/>
        <v>0</v>
      </c>
      <c r="DK322" s="178">
        <f t="shared" si="226"/>
        <v>0</v>
      </c>
      <c r="DL322" s="179">
        <f t="shared" si="227"/>
        <v>0</v>
      </c>
      <c r="DM322" s="178">
        <f t="shared" si="227"/>
        <v>0</v>
      </c>
      <c r="DN322" s="179">
        <f t="shared" si="228"/>
        <v>0</v>
      </c>
      <c r="DO322" s="178">
        <f t="shared" si="228"/>
        <v>0</v>
      </c>
      <c r="DP322" s="179">
        <f t="shared" si="229"/>
        <v>44</v>
      </c>
      <c r="DQ322" s="178">
        <f t="shared" si="229"/>
        <v>41</v>
      </c>
      <c r="DR322" s="179">
        <f t="shared" si="230"/>
        <v>44</v>
      </c>
      <c r="DS322" s="178">
        <f t="shared" si="230"/>
        <v>41</v>
      </c>
      <c r="DT322" s="177">
        <f t="shared" si="241"/>
        <v>0</v>
      </c>
      <c r="DU322" s="178">
        <f t="shared" si="241"/>
        <v>0</v>
      </c>
      <c r="DV322" s="179">
        <f t="shared" si="241"/>
        <v>0</v>
      </c>
      <c r="DW322" s="178">
        <f t="shared" si="241"/>
        <v>0</v>
      </c>
      <c r="DX322" s="179">
        <f t="shared" si="241"/>
        <v>0</v>
      </c>
      <c r="DY322" s="178">
        <f t="shared" si="241"/>
        <v>0</v>
      </c>
      <c r="DZ322" s="179">
        <f t="shared" si="241"/>
        <v>0</v>
      </c>
      <c r="EA322" s="178">
        <f t="shared" si="240"/>
        <v>0</v>
      </c>
      <c r="EB322" s="179">
        <f t="shared" si="240"/>
        <v>0</v>
      </c>
      <c r="EC322" s="178">
        <f t="shared" si="240"/>
        <v>0</v>
      </c>
      <c r="ED322" s="179">
        <f t="shared" si="240"/>
        <v>2029727.6999999997</v>
      </c>
      <c r="EE322" s="178">
        <f t="shared" si="240"/>
        <v>1907119.92</v>
      </c>
      <c r="EF322" s="179">
        <f t="shared" si="240"/>
        <v>2029727.6999999997</v>
      </c>
      <c r="EG322" s="178">
        <f t="shared" si="195"/>
        <v>1907119.92</v>
      </c>
    </row>
    <row r="323" spans="1:137" ht="15">
      <c r="A323" s="31" t="s">
        <v>390</v>
      </c>
      <c r="B323" s="45" t="s">
        <v>807</v>
      </c>
      <c r="C323" s="294"/>
      <c r="D323" s="44">
        <v>198923</v>
      </c>
      <c r="E323" s="44">
        <v>10</v>
      </c>
      <c r="F323" s="63"/>
      <c r="G323" s="185"/>
      <c r="H323" s="63"/>
      <c r="I323" s="185"/>
      <c r="J323" s="63"/>
      <c r="K323" s="185"/>
      <c r="L323" s="63"/>
      <c r="M323" s="185"/>
      <c r="N323" s="63"/>
      <c r="O323" s="63"/>
      <c r="P323" s="185"/>
      <c r="Q323" s="63"/>
      <c r="R323" s="185"/>
      <c r="S323" s="63"/>
      <c r="T323" s="185"/>
      <c r="U323" s="63"/>
      <c r="V323" s="185"/>
      <c r="W323" s="63"/>
      <c r="X323" s="63"/>
      <c r="Y323" s="185"/>
      <c r="Z323" s="63"/>
      <c r="AA323" s="185"/>
      <c r="AB323" s="63"/>
      <c r="AC323" s="185"/>
      <c r="AD323" s="63"/>
      <c r="AE323" s="185"/>
      <c r="AF323" s="63"/>
      <c r="AG323" s="63"/>
      <c r="AH323" s="185">
        <v>0</v>
      </c>
      <c r="AI323" s="63">
        <v>0</v>
      </c>
      <c r="AJ323" s="185">
        <v>47</v>
      </c>
      <c r="AK323" s="63">
        <v>47</v>
      </c>
      <c r="AL323" s="185">
        <v>0</v>
      </c>
      <c r="AM323" s="63">
        <v>0</v>
      </c>
      <c r="AN323" s="185">
        <v>0</v>
      </c>
      <c r="AO323" s="63">
        <v>0</v>
      </c>
      <c r="AP323" s="63"/>
      <c r="AQ323" s="185"/>
      <c r="AR323" s="63"/>
      <c r="AS323" s="185"/>
      <c r="AT323" s="63"/>
      <c r="AU323" s="185"/>
      <c r="AV323" s="63"/>
      <c r="AW323" s="185"/>
      <c r="AX323" s="63"/>
      <c r="AY323" s="63"/>
      <c r="AZ323" s="185"/>
      <c r="BA323" s="63"/>
      <c r="BB323" s="185"/>
      <c r="BC323" s="63"/>
      <c r="BD323" s="185"/>
      <c r="BE323" s="63"/>
      <c r="BF323" s="185"/>
      <c r="BG323" s="62"/>
      <c r="BH323" s="188"/>
      <c r="BI323" s="63"/>
      <c r="BJ323" s="185"/>
      <c r="BK323" s="63"/>
      <c r="BL323" s="185"/>
      <c r="BM323" s="63"/>
      <c r="BN323" s="185">
        <v>2045000</v>
      </c>
      <c r="BO323" s="63">
        <v>2075675</v>
      </c>
      <c r="BP323" s="185"/>
      <c r="BQ323" s="63"/>
      <c r="BR323" s="185"/>
      <c r="BS323" s="61"/>
      <c r="BT323" s="177">
        <f t="shared" si="217"/>
        <v>0</v>
      </c>
      <c r="BU323" s="178">
        <f t="shared" si="217"/>
        <v>0</v>
      </c>
      <c r="BV323" s="179">
        <f t="shared" si="218"/>
        <v>0</v>
      </c>
      <c r="BW323" s="178">
        <f t="shared" si="218"/>
        <v>0</v>
      </c>
      <c r="BX323" s="179">
        <f t="shared" si="219"/>
        <v>0</v>
      </c>
      <c r="BY323" s="178">
        <f t="shared" si="219"/>
        <v>0</v>
      </c>
      <c r="BZ323" s="179">
        <f t="shared" si="220"/>
        <v>470</v>
      </c>
      <c r="CA323" s="178">
        <f t="shared" si="220"/>
        <v>470</v>
      </c>
      <c r="CB323" s="179">
        <f t="shared" si="221"/>
        <v>0</v>
      </c>
      <c r="CC323" s="178">
        <f t="shared" si="221"/>
        <v>0</v>
      </c>
      <c r="CD323" s="179">
        <f t="shared" si="222"/>
        <v>0</v>
      </c>
      <c r="CE323" s="178">
        <f t="shared" si="222"/>
        <v>0</v>
      </c>
      <c r="CF323" s="177">
        <f t="shared" si="238"/>
        <v>0</v>
      </c>
      <c r="CG323" s="178">
        <f t="shared" si="176"/>
        <v>0</v>
      </c>
      <c r="CH323" s="179">
        <f t="shared" si="176"/>
        <v>0</v>
      </c>
      <c r="CI323" s="178">
        <f t="shared" si="177"/>
        <v>0</v>
      </c>
      <c r="CJ323" s="179">
        <f t="shared" si="177"/>
        <v>0</v>
      </c>
      <c r="CK323" s="178">
        <f t="shared" si="177"/>
        <v>0</v>
      </c>
      <c r="CL323" s="179">
        <f t="shared" si="177"/>
        <v>4351.0638297872338</v>
      </c>
      <c r="CM323" s="178">
        <f t="shared" si="177"/>
        <v>4416.3297872340427</v>
      </c>
      <c r="CN323" s="179">
        <f t="shared" si="177"/>
        <v>0</v>
      </c>
      <c r="CO323" s="178">
        <f t="shared" si="177"/>
        <v>0</v>
      </c>
      <c r="CP323" s="179">
        <f t="shared" si="177"/>
        <v>0</v>
      </c>
      <c r="CQ323" s="178">
        <f t="shared" si="177"/>
        <v>0</v>
      </c>
      <c r="CR323" s="177">
        <f t="shared" si="242"/>
        <v>0</v>
      </c>
      <c r="CS323" s="178">
        <f t="shared" si="242"/>
        <v>0</v>
      </c>
      <c r="CT323" s="179">
        <f t="shared" si="242"/>
        <v>0</v>
      </c>
      <c r="CU323" s="178">
        <f t="shared" si="242"/>
        <v>0</v>
      </c>
      <c r="CV323" s="179">
        <f t="shared" si="242"/>
        <v>0</v>
      </c>
      <c r="CW323" s="178">
        <f t="shared" si="242"/>
        <v>0</v>
      </c>
      <c r="CX323" s="179">
        <f t="shared" si="239"/>
        <v>39159.574468085106</v>
      </c>
      <c r="CY323" s="178">
        <f t="shared" si="239"/>
        <v>39746.968085106382</v>
      </c>
      <c r="CZ323" s="179">
        <f t="shared" si="239"/>
        <v>0</v>
      </c>
      <c r="DA323" s="178">
        <f t="shared" si="239"/>
        <v>0</v>
      </c>
      <c r="DB323" s="179">
        <f t="shared" si="239"/>
        <v>0</v>
      </c>
      <c r="DC323" s="178">
        <f t="shared" si="239"/>
        <v>0</v>
      </c>
      <c r="DD323" s="179">
        <f t="shared" si="223"/>
        <v>39159.574468085106</v>
      </c>
      <c r="DE323" s="178">
        <f t="shared" si="223"/>
        <v>39746.968085106382</v>
      </c>
      <c r="DF323" s="177">
        <f t="shared" si="224"/>
        <v>0</v>
      </c>
      <c r="DG323" s="178">
        <f t="shared" si="224"/>
        <v>0</v>
      </c>
      <c r="DH323" s="179">
        <f t="shared" si="225"/>
        <v>0</v>
      </c>
      <c r="DI323" s="178">
        <f t="shared" si="225"/>
        <v>0</v>
      </c>
      <c r="DJ323" s="179">
        <f t="shared" si="226"/>
        <v>0</v>
      </c>
      <c r="DK323" s="178">
        <f t="shared" si="226"/>
        <v>0</v>
      </c>
      <c r="DL323" s="179">
        <f t="shared" si="227"/>
        <v>47</v>
      </c>
      <c r="DM323" s="178">
        <f t="shared" si="227"/>
        <v>47</v>
      </c>
      <c r="DN323" s="179">
        <f t="shared" si="228"/>
        <v>0</v>
      </c>
      <c r="DO323" s="178">
        <f t="shared" si="228"/>
        <v>0</v>
      </c>
      <c r="DP323" s="179">
        <f t="shared" si="229"/>
        <v>0</v>
      </c>
      <c r="DQ323" s="178">
        <f t="shared" si="229"/>
        <v>0</v>
      </c>
      <c r="DR323" s="179">
        <f t="shared" si="230"/>
        <v>47</v>
      </c>
      <c r="DS323" s="178">
        <f t="shared" si="230"/>
        <v>47</v>
      </c>
      <c r="DT323" s="177">
        <f t="shared" si="241"/>
        <v>0</v>
      </c>
      <c r="DU323" s="178">
        <f t="shared" si="241"/>
        <v>0</v>
      </c>
      <c r="DV323" s="179">
        <f t="shared" si="241"/>
        <v>0</v>
      </c>
      <c r="DW323" s="178">
        <f t="shared" si="241"/>
        <v>0</v>
      </c>
      <c r="DX323" s="179">
        <f t="shared" si="241"/>
        <v>0</v>
      </c>
      <c r="DY323" s="178">
        <f t="shared" si="241"/>
        <v>0</v>
      </c>
      <c r="DZ323" s="179">
        <f t="shared" si="241"/>
        <v>1840500</v>
      </c>
      <c r="EA323" s="178">
        <f t="shared" si="240"/>
        <v>1868107.5</v>
      </c>
      <c r="EB323" s="179">
        <f t="shared" si="240"/>
        <v>0</v>
      </c>
      <c r="EC323" s="178">
        <f t="shared" si="240"/>
        <v>0</v>
      </c>
      <c r="ED323" s="179">
        <f t="shared" si="240"/>
        <v>0</v>
      </c>
      <c r="EE323" s="178">
        <f t="shared" si="240"/>
        <v>0</v>
      </c>
      <c r="EF323" s="179">
        <f t="shared" si="240"/>
        <v>1840500</v>
      </c>
      <c r="EG323" s="178">
        <f t="shared" si="195"/>
        <v>1868107.5</v>
      </c>
    </row>
    <row r="324" spans="1:137" ht="15">
      <c r="A324" s="31" t="s">
        <v>390</v>
      </c>
      <c r="B324" s="45" t="s">
        <v>808</v>
      </c>
      <c r="C324" s="294"/>
      <c r="D324" s="44">
        <v>199023</v>
      </c>
      <c r="E324" s="44">
        <v>10</v>
      </c>
      <c r="F324" s="63"/>
      <c r="G324" s="185"/>
      <c r="H324" s="63"/>
      <c r="I324" s="185"/>
      <c r="J324" s="63"/>
      <c r="K324" s="185"/>
      <c r="L324" s="63"/>
      <c r="M324" s="185"/>
      <c r="N324" s="63"/>
      <c r="O324" s="63"/>
      <c r="P324" s="185"/>
      <c r="Q324" s="63"/>
      <c r="R324" s="185"/>
      <c r="S324" s="63"/>
      <c r="T324" s="185"/>
      <c r="U324" s="63"/>
      <c r="V324" s="185"/>
      <c r="W324" s="63"/>
      <c r="X324" s="63"/>
      <c r="Y324" s="185"/>
      <c r="Z324" s="63"/>
      <c r="AA324" s="185"/>
      <c r="AB324" s="63"/>
      <c r="AC324" s="185"/>
      <c r="AD324" s="63"/>
      <c r="AE324" s="185"/>
      <c r="AF324" s="63"/>
      <c r="AG324" s="63"/>
      <c r="AH324" s="185">
        <v>13</v>
      </c>
      <c r="AI324" s="191">
        <v>10</v>
      </c>
      <c r="AJ324" s="185">
        <v>8</v>
      </c>
      <c r="AK324" s="191">
        <v>9</v>
      </c>
      <c r="AL324" s="185">
        <v>0</v>
      </c>
      <c r="AM324" s="63">
        <v>0</v>
      </c>
      <c r="AN324" s="185">
        <v>15</v>
      </c>
      <c r="AO324" s="63">
        <v>15</v>
      </c>
      <c r="AP324" s="63"/>
      <c r="AQ324" s="185"/>
      <c r="AR324" s="63"/>
      <c r="AS324" s="185"/>
      <c r="AT324" s="63"/>
      <c r="AU324" s="185"/>
      <c r="AV324" s="63"/>
      <c r="AW324" s="185"/>
      <c r="AX324" s="63"/>
      <c r="AY324" s="63"/>
      <c r="AZ324" s="185"/>
      <c r="BA324" s="63"/>
      <c r="BB324" s="185"/>
      <c r="BC324" s="63"/>
      <c r="BD324" s="185"/>
      <c r="BE324" s="63"/>
      <c r="BF324" s="185"/>
      <c r="BG324" s="62"/>
      <c r="BH324" s="188"/>
      <c r="BI324" s="63"/>
      <c r="BJ324" s="185"/>
      <c r="BK324" s="63"/>
      <c r="BL324" s="185"/>
      <c r="BM324" s="63"/>
      <c r="BN324" s="185">
        <v>1775823</v>
      </c>
      <c r="BO324" s="63">
        <v>1716220</v>
      </c>
      <c r="BP324" s="185"/>
      <c r="BQ324" s="63"/>
      <c r="BR324" s="185"/>
      <c r="BS324" s="61"/>
      <c r="BT324" s="177">
        <f t="shared" si="217"/>
        <v>0</v>
      </c>
      <c r="BU324" s="178">
        <f t="shared" si="217"/>
        <v>0</v>
      </c>
      <c r="BV324" s="179">
        <f t="shared" si="218"/>
        <v>0</v>
      </c>
      <c r="BW324" s="178">
        <f t="shared" si="218"/>
        <v>0</v>
      </c>
      <c r="BX324" s="179">
        <f t="shared" si="219"/>
        <v>0</v>
      </c>
      <c r="BY324" s="178">
        <f t="shared" si="219"/>
        <v>0</v>
      </c>
      <c r="BZ324" s="179">
        <f t="shared" si="220"/>
        <v>377</v>
      </c>
      <c r="CA324" s="178">
        <f t="shared" si="220"/>
        <v>360</v>
      </c>
      <c r="CB324" s="179">
        <f t="shared" si="221"/>
        <v>0</v>
      </c>
      <c r="CC324" s="178">
        <f t="shared" si="221"/>
        <v>0</v>
      </c>
      <c r="CD324" s="179">
        <f t="shared" si="222"/>
        <v>0</v>
      </c>
      <c r="CE324" s="178">
        <f t="shared" si="222"/>
        <v>0</v>
      </c>
      <c r="CF324" s="177">
        <f t="shared" si="238"/>
        <v>0</v>
      </c>
      <c r="CG324" s="178">
        <f t="shared" si="176"/>
        <v>0</v>
      </c>
      <c r="CH324" s="179">
        <f t="shared" si="176"/>
        <v>0</v>
      </c>
      <c r="CI324" s="178">
        <f t="shared" si="177"/>
        <v>0</v>
      </c>
      <c r="CJ324" s="179">
        <f t="shared" si="177"/>
        <v>0</v>
      </c>
      <c r="CK324" s="178">
        <f t="shared" si="177"/>
        <v>0</v>
      </c>
      <c r="CL324" s="179">
        <f t="shared" si="177"/>
        <v>4710.4058355437664</v>
      </c>
      <c r="CM324" s="178">
        <f t="shared" si="177"/>
        <v>4767.2777777777774</v>
      </c>
      <c r="CN324" s="179">
        <f t="shared" si="177"/>
        <v>0</v>
      </c>
      <c r="CO324" s="178">
        <f t="shared" si="177"/>
        <v>0</v>
      </c>
      <c r="CP324" s="179">
        <f t="shared" si="177"/>
        <v>0</v>
      </c>
      <c r="CQ324" s="178">
        <f t="shared" si="177"/>
        <v>0</v>
      </c>
      <c r="CR324" s="177">
        <f t="shared" si="242"/>
        <v>0</v>
      </c>
      <c r="CS324" s="178">
        <f t="shared" si="242"/>
        <v>0</v>
      </c>
      <c r="CT324" s="179">
        <f t="shared" si="242"/>
        <v>0</v>
      </c>
      <c r="CU324" s="178">
        <f t="shared" si="242"/>
        <v>0</v>
      </c>
      <c r="CV324" s="179">
        <f t="shared" si="242"/>
        <v>0</v>
      </c>
      <c r="CW324" s="178">
        <f t="shared" si="242"/>
        <v>0</v>
      </c>
      <c r="CX324" s="179">
        <f t="shared" si="239"/>
        <v>42393.652519893898</v>
      </c>
      <c r="CY324" s="178">
        <f t="shared" si="239"/>
        <v>42905.5</v>
      </c>
      <c r="CZ324" s="179">
        <f t="shared" si="239"/>
        <v>0</v>
      </c>
      <c r="DA324" s="178">
        <f t="shared" si="239"/>
        <v>0</v>
      </c>
      <c r="DB324" s="179">
        <f t="shared" si="239"/>
        <v>0</v>
      </c>
      <c r="DC324" s="178">
        <f t="shared" si="239"/>
        <v>0</v>
      </c>
      <c r="DD324" s="179">
        <f t="shared" si="223"/>
        <v>42393.652519893898</v>
      </c>
      <c r="DE324" s="178">
        <f t="shared" si="223"/>
        <v>42905.5</v>
      </c>
      <c r="DF324" s="177">
        <f t="shared" si="224"/>
        <v>0</v>
      </c>
      <c r="DG324" s="178">
        <f t="shared" si="224"/>
        <v>0</v>
      </c>
      <c r="DH324" s="179">
        <f t="shared" si="225"/>
        <v>0</v>
      </c>
      <c r="DI324" s="178">
        <f t="shared" si="225"/>
        <v>0</v>
      </c>
      <c r="DJ324" s="179">
        <f t="shared" si="226"/>
        <v>0</v>
      </c>
      <c r="DK324" s="178">
        <f t="shared" si="226"/>
        <v>0</v>
      </c>
      <c r="DL324" s="179">
        <f t="shared" si="227"/>
        <v>36</v>
      </c>
      <c r="DM324" s="178">
        <f t="shared" si="227"/>
        <v>34</v>
      </c>
      <c r="DN324" s="179">
        <f t="shared" si="228"/>
        <v>0</v>
      </c>
      <c r="DO324" s="178">
        <f t="shared" si="228"/>
        <v>0</v>
      </c>
      <c r="DP324" s="179">
        <f t="shared" si="229"/>
        <v>0</v>
      </c>
      <c r="DQ324" s="178">
        <f t="shared" si="229"/>
        <v>0</v>
      </c>
      <c r="DR324" s="179">
        <f t="shared" si="230"/>
        <v>36</v>
      </c>
      <c r="DS324" s="178">
        <f t="shared" si="230"/>
        <v>34</v>
      </c>
      <c r="DT324" s="177">
        <f t="shared" si="241"/>
        <v>0</v>
      </c>
      <c r="DU324" s="178">
        <f t="shared" si="241"/>
        <v>0</v>
      </c>
      <c r="DV324" s="179">
        <f t="shared" si="241"/>
        <v>0</v>
      </c>
      <c r="DW324" s="178">
        <f t="shared" si="241"/>
        <v>0</v>
      </c>
      <c r="DX324" s="179">
        <f t="shared" si="241"/>
        <v>0</v>
      </c>
      <c r="DY324" s="178">
        <f t="shared" si="241"/>
        <v>0</v>
      </c>
      <c r="DZ324" s="179">
        <f t="shared" si="241"/>
        <v>1526171.4907161803</v>
      </c>
      <c r="EA324" s="178">
        <f t="shared" si="240"/>
        <v>1458787</v>
      </c>
      <c r="EB324" s="179">
        <f t="shared" si="240"/>
        <v>0</v>
      </c>
      <c r="EC324" s="178">
        <f t="shared" si="240"/>
        <v>0</v>
      </c>
      <c r="ED324" s="179">
        <f t="shared" si="240"/>
        <v>0</v>
      </c>
      <c r="EE324" s="178">
        <f t="shared" si="240"/>
        <v>0</v>
      </c>
      <c r="EF324" s="179">
        <f t="shared" si="240"/>
        <v>1526171.4907161803</v>
      </c>
      <c r="EG324" s="178">
        <f t="shared" si="195"/>
        <v>1458787</v>
      </c>
    </row>
    <row r="325" spans="1:137" ht="15">
      <c r="A325" s="31" t="s">
        <v>390</v>
      </c>
      <c r="B325" s="45" t="s">
        <v>809</v>
      </c>
      <c r="C325" s="294"/>
      <c r="D325" s="44">
        <v>199263</v>
      </c>
      <c r="E325" s="44">
        <v>10</v>
      </c>
      <c r="F325" s="63"/>
      <c r="G325" s="185"/>
      <c r="H325" s="63"/>
      <c r="I325" s="185"/>
      <c r="J325" s="63"/>
      <c r="K325" s="185"/>
      <c r="L325" s="63"/>
      <c r="M325" s="185"/>
      <c r="N325" s="63"/>
      <c r="O325" s="63"/>
      <c r="P325" s="185"/>
      <c r="Q325" s="63"/>
      <c r="R325" s="185"/>
      <c r="S325" s="63"/>
      <c r="T325" s="185"/>
      <c r="U325" s="63"/>
      <c r="V325" s="185"/>
      <c r="W325" s="63"/>
      <c r="X325" s="63"/>
      <c r="Y325" s="185"/>
      <c r="Z325" s="63"/>
      <c r="AA325" s="185"/>
      <c r="AB325" s="63"/>
      <c r="AC325" s="185"/>
      <c r="AD325" s="63"/>
      <c r="AE325" s="185"/>
      <c r="AF325" s="63"/>
      <c r="AG325" s="63"/>
      <c r="AH325" s="185">
        <v>16</v>
      </c>
      <c r="AI325" s="191">
        <v>17</v>
      </c>
      <c r="AJ325" s="185">
        <v>0</v>
      </c>
      <c r="AK325" s="63">
        <v>0</v>
      </c>
      <c r="AL325" s="185">
        <v>0</v>
      </c>
      <c r="AM325" s="63">
        <v>0</v>
      </c>
      <c r="AN325" s="185">
        <v>11</v>
      </c>
      <c r="AO325" s="63">
        <v>11</v>
      </c>
      <c r="AP325" s="63"/>
      <c r="AQ325" s="185"/>
      <c r="AR325" s="63"/>
      <c r="AS325" s="185"/>
      <c r="AT325" s="63"/>
      <c r="AU325" s="185"/>
      <c r="AV325" s="63"/>
      <c r="AW325" s="185"/>
      <c r="AX325" s="63"/>
      <c r="AY325" s="63"/>
      <c r="AZ325" s="185"/>
      <c r="BA325" s="63"/>
      <c r="BB325" s="185"/>
      <c r="BC325" s="63"/>
      <c r="BD325" s="185"/>
      <c r="BE325" s="63"/>
      <c r="BF325" s="185"/>
      <c r="BG325" s="62"/>
      <c r="BH325" s="188"/>
      <c r="BI325" s="63"/>
      <c r="BJ325" s="185"/>
      <c r="BK325" s="63"/>
      <c r="BL325" s="185"/>
      <c r="BM325" s="63"/>
      <c r="BN325" s="185">
        <v>1381322</v>
      </c>
      <c r="BO325" s="63">
        <v>1443826</v>
      </c>
      <c r="BP325" s="185"/>
      <c r="BQ325" s="63"/>
      <c r="BR325" s="185"/>
      <c r="BS325" s="61"/>
      <c r="BT325" s="177">
        <f t="shared" si="217"/>
        <v>0</v>
      </c>
      <c r="BU325" s="178">
        <f t="shared" si="217"/>
        <v>0</v>
      </c>
      <c r="BV325" s="179">
        <f t="shared" si="218"/>
        <v>0</v>
      </c>
      <c r="BW325" s="178">
        <f t="shared" si="218"/>
        <v>0</v>
      </c>
      <c r="BX325" s="179">
        <f t="shared" si="219"/>
        <v>0</v>
      </c>
      <c r="BY325" s="178">
        <f t="shared" si="219"/>
        <v>0</v>
      </c>
      <c r="BZ325" s="179">
        <f t="shared" si="220"/>
        <v>276</v>
      </c>
      <c r="CA325" s="178">
        <f t="shared" si="220"/>
        <v>285</v>
      </c>
      <c r="CB325" s="179">
        <f t="shared" si="221"/>
        <v>0</v>
      </c>
      <c r="CC325" s="178">
        <f t="shared" si="221"/>
        <v>0</v>
      </c>
      <c r="CD325" s="179">
        <f t="shared" si="222"/>
        <v>0</v>
      </c>
      <c r="CE325" s="178">
        <f t="shared" si="222"/>
        <v>0</v>
      </c>
      <c r="CF325" s="177">
        <f t="shared" si="238"/>
        <v>0</v>
      </c>
      <c r="CG325" s="178">
        <f t="shared" si="176"/>
        <v>0</v>
      </c>
      <c r="CH325" s="179">
        <f t="shared" si="176"/>
        <v>0</v>
      </c>
      <c r="CI325" s="178">
        <f t="shared" si="177"/>
        <v>0</v>
      </c>
      <c r="CJ325" s="179">
        <f t="shared" si="177"/>
        <v>0</v>
      </c>
      <c r="CK325" s="178">
        <f t="shared" si="177"/>
        <v>0</v>
      </c>
      <c r="CL325" s="179">
        <f t="shared" si="177"/>
        <v>5004.789855072464</v>
      </c>
      <c r="CM325" s="178">
        <f t="shared" si="177"/>
        <v>5066.0561403508773</v>
      </c>
      <c r="CN325" s="179">
        <f t="shared" si="177"/>
        <v>0</v>
      </c>
      <c r="CO325" s="178">
        <f t="shared" si="177"/>
        <v>0</v>
      </c>
      <c r="CP325" s="179">
        <f t="shared" si="177"/>
        <v>0</v>
      </c>
      <c r="CQ325" s="178">
        <f t="shared" si="177"/>
        <v>0</v>
      </c>
      <c r="CR325" s="177">
        <f t="shared" si="242"/>
        <v>0</v>
      </c>
      <c r="CS325" s="178">
        <f t="shared" si="242"/>
        <v>0</v>
      </c>
      <c r="CT325" s="179">
        <f t="shared" si="242"/>
        <v>0</v>
      </c>
      <c r="CU325" s="178">
        <f t="shared" si="242"/>
        <v>0</v>
      </c>
      <c r="CV325" s="179">
        <f t="shared" si="242"/>
        <v>0</v>
      </c>
      <c r="CW325" s="178">
        <f t="shared" si="242"/>
        <v>0</v>
      </c>
      <c r="CX325" s="179">
        <f t="shared" si="239"/>
        <v>45043.108695652176</v>
      </c>
      <c r="CY325" s="178">
        <f t="shared" si="239"/>
        <v>45594.505263157895</v>
      </c>
      <c r="CZ325" s="179">
        <f t="shared" si="239"/>
        <v>0</v>
      </c>
      <c r="DA325" s="178">
        <f t="shared" si="239"/>
        <v>0</v>
      </c>
      <c r="DB325" s="179">
        <f t="shared" si="239"/>
        <v>0</v>
      </c>
      <c r="DC325" s="178">
        <f t="shared" si="239"/>
        <v>0</v>
      </c>
      <c r="DD325" s="179">
        <f t="shared" si="223"/>
        <v>45043.108695652169</v>
      </c>
      <c r="DE325" s="178">
        <f t="shared" si="223"/>
        <v>45594.505263157895</v>
      </c>
      <c r="DF325" s="177">
        <f t="shared" si="224"/>
        <v>0</v>
      </c>
      <c r="DG325" s="178">
        <f t="shared" si="224"/>
        <v>0</v>
      </c>
      <c r="DH325" s="179">
        <f t="shared" si="225"/>
        <v>0</v>
      </c>
      <c r="DI325" s="178">
        <f t="shared" si="225"/>
        <v>0</v>
      </c>
      <c r="DJ325" s="179">
        <f t="shared" si="226"/>
        <v>0</v>
      </c>
      <c r="DK325" s="178">
        <f t="shared" si="226"/>
        <v>0</v>
      </c>
      <c r="DL325" s="179">
        <f t="shared" si="227"/>
        <v>27</v>
      </c>
      <c r="DM325" s="178">
        <f t="shared" si="227"/>
        <v>28</v>
      </c>
      <c r="DN325" s="179">
        <f t="shared" si="228"/>
        <v>0</v>
      </c>
      <c r="DO325" s="178">
        <f t="shared" si="228"/>
        <v>0</v>
      </c>
      <c r="DP325" s="179">
        <f t="shared" si="229"/>
        <v>0</v>
      </c>
      <c r="DQ325" s="178">
        <f t="shared" si="229"/>
        <v>0</v>
      </c>
      <c r="DR325" s="179">
        <f t="shared" si="230"/>
        <v>27</v>
      </c>
      <c r="DS325" s="178">
        <f t="shared" si="230"/>
        <v>28</v>
      </c>
      <c r="DT325" s="177">
        <f t="shared" si="241"/>
        <v>0</v>
      </c>
      <c r="DU325" s="178">
        <f t="shared" si="241"/>
        <v>0</v>
      </c>
      <c r="DV325" s="179">
        <f t="shared" si="241"/>
        <v>0</v>
      </c>
      <c r="DW325" s="178">
        <f t="shared" si="241"/>
        <v>0</v>
      </c>
      <c r="DX325" s="179">
        <f t="shared" si="241"/>
        <v>0</v>
      </c>
      <c r="DY325" s="178">
        <f t="shared" si="241"/>
        <v>0</v>
      </c>
      <c r="DZ325" s="179">
        <f t="shared" si="241"/>
        <v>1216163.9347826086</v>
      </c>
      <c r="EA325" s="178">
        <f t="shared" si="240"/>
        <v>1276646.1473684211</v>
      </c>
      <c r="EB325" s="179">
        <f t="shared" si="240"/>
        <v>0</v>
      </c>
      <c r="EC325" s="178">
        <f t="shared" si="240"/>
        <v>0</v>
      </c>
      <c r="ED325" s="179">
        <f t="shared" si="240"/>
        <v>0</v>
      </c>
      <c r="EE325" s="178">
        <f t="shared" si="240"/>
        <v>0</v>
      </c>
      <c r="EF325" s="179">
        <f t="shared" si="240"/>
        <v>1216163.9347826086</v>
      </c>
      <c r="EG325" s="178">
        <f t="shared" si="195"/>
        <v>1276646.1473684211</v>
      </c>
    </row>
    <row r="326" spans="1:137" ht="15">
      <c r="A326" s="31" t="s">
        <v>390</v>
      </c>
      <c r="B326" s="45" t="s">
        <v>810</v>
      </c>
      <c r="C326" s="294"/>
      <c r="D326" s="44">
        <v>199324</v>
      </c>
      <c r="E326" s="44">
        <v>10</v>
      </c>
      <c r="F326" s="63"/>
      <c r="G326" s="185"/>
      <c r="H326" s="63"/>
      <c r="I326" s="185"/>
      <c r="J326" s="63"/>
      <c r="K326" s="185"/>
      <c r="L326" s="63"/>
      <c r="M326" s="185"/>
      <c r="N326" s="63"/>
      <c r="O326" s="63"/>
      <c r="P326" s="185"/>
      <c r="Q326" s="63"/>
      <c r="R326" s="185"/>
      <c r="S326" s="63"/>
      <c r="T326" s="185"/>
      <c r="U326" s="63"/>
      <c r="V326" s="185"/>
      <c r="W326" s="63"/>
      <c r="X326" s="63"/>
      <c r="Y326" s="185"/>
      <c r="Z326" s="63"/>
      <c r="AA326" s="185"/>
      <c r="AB326" s="63"/>
      <c r="AC326" s="185"/>
      <c r="AD326" s="63"/>
      <c r="AE326" s="185"/>
      <c r="AF326" s="63"/>
      <c r="AG326" s="63"/>
      <c r="AH326" s="185"/>
      <c r="AI326" s="63"/>
      <c r="AJ326" s="185"/>
      <c r="AK326" s="63"/>
      <c r="AL326" s="185"/>
      <c r="AM326" s="63"/>
      <c r="AN326" s="185"/>
      <c r="AO326" s="63"/>
      <c r="AP326" s="63"/>
      <c r="AQ326" s="185"/>
      <c r="AR326" s="63"/>
      <c r="AS326" s="185"/>
      <c r="AT326" s="63"/>
      <c r="AU326" s="185"/>
      <c r="AV326" s="63"/>
      <c r="AW326" s="185"/>
      <c r="AX326" s="63"/>
      <c r="AY326" s="63">
        <v>0</v>
      </c>
      <c r="AZ326" s="185">
        <v>62</v>
      </c>
      <c r="BA326" s="63">
        <v>59</v>
      </c>
      <c r="BB326" s="185">
        <v>1</v>
      </c>
      <c r="BC326" s="63">
        <v>1</v>
      </c>
      <c r="BD326" s="185">
        <v>0</v>
      </c>
      <c r="BE326" s="63">
        <v>0</v>
      </c>
      <c r="BF326" s="185">
        <v>14</v>
      </c>
      <c r="BG326" s="197">
        <v>8</v>
      </c>
      <c r="BH326" s="188"/>
      <c r="BI326" s="63"/>
      <c r="BJ326" s="185"/>
      <c r="BK326" s="63"/>
      <c r="BL326" s="185"/>
      <c r="BM326" s="63"/>
      <c r="BN326" s="185"/>
      <c r="BO326" s="63"/>
      <c r="BP326" s="185"/>
      <c r="BQ326" s="63"/>
      <c r="BR326" s="185">
        <v>3634718</v>
      </c>
      <c r="BS326" s="198">
        <v>3129893</v>
      </c>
      <c r="BT326" s="177">
        <f t="shared" si="217"/>
        <v>0</v>
      </c>
      <c r="BU326" s="178">
        <f t="shared" si="217"/>
        <v>0</v>
      </c>
      <c r="BV326" s="179">
        <f t="shared" si="218"/>
        <v>0</v>
      </c>
      <c r="BW326" s="178">
        <f t="shared" si="218"/>
        <v>0</v>
      </c>
      <c r="BX326" s="179">
        <f t="shared" si="219"/>
        <v>0</v>
      </c>
      <c r="BY326" s="178">
        <f t="shared" si="219"/>
        <v>0</v>
      </c>
      <c r="BZ326" s="179">
        <f t="shared" si="220"/>
        <v>0</v>
      </c>
      <c r="CA326" s="178">
        <f t="shared" si="220"/>
        <v>0</v>
      </c>
      <c r="CB326" s="179">
        <f t="shared" si="221"/>
        <v>0</v>
      </c>
      <c r="CC326" s="178">
        <f t="shared" si="221"/>
        <v>0</v>
      </c>
      <c r="CD326" s="179">
        <f t="shared" si="222"/>
        <v>736</v>
      </c>
      <c r="CE326" s="178">
        <f t="shared" si="222"/>
        <v>637</v>
      </c>
      <c r="CF326" s="177">
        <f t="shared" si="238"/>
        <v>0</v>
      </c>
      <c r="CG326" s="178">
        <f t="shared" si="176"/>
        <v>0</v>
      </c>
      <c r="CH326" s="179">
        <f t="shared" si="176"/>
        <v>0</v>
      </c>
      <c r="CI326" s="178">
        <f t="shared" si="177"/>
        <v>0</v>
      </c>
      <c r="CJ326" s="179">
        <f t="shared" si="177"/>
        <v>0</v>
      </c>
      <c r="CK326" s="178">
        <f t="shared" si="177"/>
        <v>0</v>
      </c>
      <c r="CL326" s="179">
        <f t="shared" si="177"/>
        <v>0</v>
      </c>
      <c r="CM326" s="178">
        <f t="shared" si="177"/>
        <v>0</v>
      </c>
      <c r="CN326" s="179">
        <f t="shared" si="177"/>
        <v>0</v>
      </c>
      <c r="CO326" s="178">
        <f t="shared" si="177"/>
        <v>0</v>
      </c>
      <c r="CP326" s="179">
        <f t="shared" si="177"/>
        <v>4938.475543478261</v>
      </c>
      <c r="CQ326" s="178">
        <f t="shared" si="177"/>
        <v>4913.4897959183672</v>
      </c>
      <c r="CR326" s="177">
        <f t="shared" si="242"/>
        <v>0</v>
      </c>
      <c r="CS326" s="178">
        <f t="shared" si="242"/>
        <v>0</v>
      </c>
      <c r="CT326" s="179">
        <f t="shared" si="242"/>
        <v>0</v>
      </c>
      <c r="CU326" s="178">
        <f t="shared" si="242"/>
        <v>0</v>
      </c>
      <c r="CV326" s="179">
        <f t="shared" si="242"/>
        <v>0</v>
      </c>
      <c r="CW326" s="178">
        <f t="shared" si="242"/>
        <v>0</v>
      </c>
      <c r="CX326" s="179">
        <f t="shared" si="239"/>
        <v>0</v>
      </c>
      <c r="CY326" s="178">
        <f t="shared" si="239"/>
        <v>0</v>
      </c>
      <c r="CZ326" s="179">
        <f t="shared" si="239"/>
        <v>0</v>
      </c>
      <c r="DA326" s="178">
        <f t="shared" si="239"/>
        <v>0</v>
      </c>
      <c r="DB326" s="179">
        <f t="shared" si="239"/>
        <v>44446.279891304352</v>
      </c>
      <c r="DC326" s="178">
        <f t="shared" si="239"/>
        <v>44221.408163265303</v>
      </c>
      <c r="DD326" s="179">
        <f t="shared" si="223"/>
        <v>44446.279891304352</v>
      </c>
      <c r="DE326" s="178">
        <f t="shared" si="223"/>
        <v>44221.408163265303</v>
      </c>
      <c r="DF326" s="177">
        <f t="shared" si="224"/>
        <v>0</v>
      </c>
      <c r="DG326" s="178">
        <f t="shared" si="224"/>
        <v>0</v>
      </c>
      <c r="DH326" s="179">
        <f t="shared" si="225"/>
        <v>0</v>
      </c>
      <c r="DI326" s="178">
        <f t="shared" si="225"/>
        <v>0</v>
      </c>
      <c r="DJ326" s="179">
        <f t="shared" si="226"/>
        <v>0</v>
      </c>
      <c r="DK326" s="178">
        <f t="shared" si="226"/>
        <v>0</v>
      </c>
      <c r="DL326" s="179">
        <f t="shared" si="227"/>
        <v>0</v>
      </c>
      <c r="DM326" s="178">
        <f t="shared" si="227"/>
        <v>0</v>
      </c>
      <c r="DN326" s="179">
        <f t="shared" si="228"/>
        <v>0</v>
      </c>
      <c r="DO326" s="178">
        <f t="shared" si="228"/>
        <v>0</v>
      </c>
      <c r="DP326" s="179">
        <f t="shared" si="229"/>
        <v>77</v>
      </c>
      <c r="DQ326" s="178">
        <f t="shared" si="229"/>
        <v>68</v>
      </c>
      <c r="DR326" s="179">
        <f t="shared" si="230"/>
        <v>77</v>
      </c>
      <c r="DS326" s="178">
        <f t="shared" si="230"/>
        <v>68</v>
      </c>
      <c r="DT326" s="177">
        <f t="shared" si="241"/>
        <v>0</v>
      </c>
      <c r="DU326" s="178">
        <f t="shared" si="241"/>
        <v>0</v>
      </c>
      <c r="DV326" s="179">
        <f t="shared" si="241"/>
        <v>0</v>
      </c>
      <c r="DW326" s="178">
        <f t="shared" si="241"/>
        <v>0</v>
      </c>
      <c r="DX326" s="179">
        <f t="shared" si="241"/>
        <v>0</v>
      </c>
      <c r="DY326" s="178">
        <f t="shared" si="241"/>
        <v>0</v>
      </c>
      <c r="DZ326" s="179">
        <f t="shared" si="241"/>
        <v>0</v>
      </c>
      <c r="EA326" s="178">
        <f t="shared" si="240"/>
        <v>0</v>
      </c>
      <c r="EB326" s="179">
        <f t="shared" si="240"/>
        <v>0</v>
      </c>
      <c r="EC326" s="178">
        <f t="shared" si="240"/>
        <v>0</v>
      </c>
      <c r="ED326" s="179">
        <f t="shared" si="240"/>
        <v>3422363.551630435</v>
      </c>
      <c r="EE326" s="178">
        <f t="shared" si="240"/>
        <v>3007055.7551020407</v>
      </c>
      <c r="EF326" s="179">
        <f t="shared" si="240"/>
        <v>3422363.551630435</v>
      </c>
      <c r="EG326" s="178">
        <f t="shared" si="195"/>
        <v>3007055.7551020407</v>
      </c>
    </row>
    <row r="327" spans="1:137" ht="15">
      <c r="A327" s="31" t="s">
        <v>390</v>
      </c>
      <c r="B327" s="45" t="s">
        <v>811</v>
      </c>
      <c r="C327" s="294"/>
      <c r="D327" s="44">
        <v>199467</v>
      </c>
      <c r="E327" s="44">
        <v>10</v>
      </c>
      <c r="F327" s="63"/>
      <c r="G327" s="185"/>
      <c r="H327" s="63"/>
      <c r="I327" s="185"/>
      <c r="J327" s="63"/>
      <c r="K327" s="185"/>
      <c r="L327" s="63"/>
      <c r="M327" s="185"/>
      <c r="N327" s="63"/>
      <c r="O327" s="63"/>
      <c r="P327" s="185"/>
      <c r="Q327" s="63"/>
      <c r="R327" s="185"/>
      <c r="S327" s="63"/>
      <c r="T327" s="185"/>
      <c r="U327" s="63"/>
      <c r="V327" s="185"/>
      <c r="W327" s="63"/>
      <c r="X327" s="63"/>
      <c r="Y327" s="185"/>
      <c r="Z327" s="63"/>
      <c r="AA327" s="185"/>
      <c r="AB327" s="63"/>
      <c r="AC327" s="185"/>
      <c r="AD327" s="63"/>
      <c r="AE327" s="185"/>
      <c r="AF327" s="63"/>
      <c r="AG327" s="63"/>
      <c r="AH327" s="185"/>
      <c r="AI327" s="63"/>
      <c r="AJ327" s="185"/>
      <c r="AK327" s="63"/>
      <c r="AL327" s="185"/>
      <c r="AM327" s="63"/>
      <c r="AN327" s="185"/>
      <c r="AO327" s="63"/>
      <c r="AP327" s="63"/>
      <c r="AQ327" s="185"/>
      <c r="AR327" s="63"/>
      <c r="AS327" s="185"/>
      <c r="AT327" s="63"/>
      <c r="AU327" s="185"/>
      <c r="AV327" s="63"/>
      <c r="AW327" s="185"/>
      <c r="AX327" s="63"/>
      <c r="AY327" s="63">
        <v>0</v>
      </c>
      <c r="AZ327" s="185">
        <v>32</v>
      </c>
      <c r="BA327" s="191">
        <v>21</v>
      </c>
      <c r="BB327" s="185">
        <v>0</v>
      </c>
      <c r="BC327" s="63">
        <v>0</v>
      </c>
      <c r="BD327" s="185">
        <v>0</v>
      </c>
      <c r="BE327" s="63">
        <v>0</v>
      </c>
      <c r="BF327" s="185">
        <v>2</v>
      </c>
      <c r="BG327" s="197">
        <v>1</v>
      </c>
      <c r="BH327" s="188"/>
      <c r="BI327" s="63"/>
      <c r="BJ327" s="185"/>
      <c r="BK327" s="63"/>
      <c r="BL327" s="185"/>
      <c r="BM327" s="63"/>
      <c r="BN327" s="185"/>
      <c r="BO327" s="63"/>
      <c r="BP327" s="185"/>
      <c r="BQ327" s="63"/>
      <c r="BR327" s="185">
        <v>1695234</v>
      </c>
      <c r="BS327" s="198">
        <v>1138260</v>
      </c>
      <c r="BT327" s="177">
        <f t="shared" si="217"/>
        <v>0</v>
      </c>
      <c r="BU327" s="178">
        <f t="shared" si="217"/>
        <v>0</v>
      </c>
      <c r="BV327" s="179">
        <f t="shared" si="218"/>
        <v>0</v>
      </c>
      <c r="BW327" s="178">
        <f t="shared" si="218"/>
        <v>0</v>
      </c>
      <c r="BX327" s="179">
        <f t="shared" si="219"/>
        <v>0</v>
      </c>
      <c r="BY327" s="178">
        <f t="shared" si="219"/>
        <v>0</v>
      </c>
      <c r="BZ327" s="179">
        <f t="shared" si="220"/>
        <v>0</v>
      </c>
      <c r="CA327" s="178">
        <f t="shared" si="220"/>
        <v>0</v>
      </c>
      <c r="CB327" s="179">
        <f t="shared" si="221"/>
        <v>0</v>
      </c>
      <c r="CC327" s="178">
        <f t="shared" si="221"/>
        <v>0</v>
      </c>
      <c r="CD327" s="179">
        <f t="shared" si="222"/>
        <v>312</v>
      </c>
      <c r="CE327" s="178">
        <f t="shared" si="222"/>
        <v>201</v>
      </c>
      <c r="CF327" s="177">
        <f t="shared" si="238"/>
        <v>0</v>
      </c>
      <c r="CG327" s="178">
        <f t="shared" si="176"/>
        <v>0</v>
      </c>
      <c r="CH327" s="179">
        <f t="shared" si="176"/>
        <v>0</v>
      </c>
      <c r="CI327" s="178">
        <f t="shared" si="177"/>
        <v>0</v>
      </c>
      <c r="CJ327" s="179">
        <f t="shared" si="177"/>
        <v>0</v>
      </c>
      <c r="CK327" s="178">
        <f t="shared" si="177"/>
        <v>0</v>
      </c>
      <c r="CL327" s="179">
        <f t="shared" si="177"/>
        <v>0</v>
      </c>
      <c r="CM327" s="178">
        <f t="shared" si="177"/>
        <v>0</v>
      </c>
      <c r="CN327" s="179">
        <f t="shared" si="177"/>
        <v>0</v>
      </c>
      <c r="CO327" s="178">
        <f t="shared" si="177"/>
        <v>0</v>
      </c>
      <c r="CP327" s="179">
        <f t="shared" si="177"/>
        <v>5433.4423076923076</v>
      </c>
      <c r="CQ327" s="178">
        <f t="shared" si="177"/>
        <v>5662.9850746268658</v>
      </c>
      <c r="CR327" s="177">
        <f t="shared" si="242"/>
        <v>0</v>
      </c>
      <c r="CS327" s="178">
        <f t="shared" si="242"/>
        <v>0</v>
      </c>
      <c r="CT327" s="179">
        <f t="shared" si="242"/>
        <v>0</v>
      </c>
      <c r="CU327" s="178">
        <f t="shared" si="242"/>
        <v>0</v>
      </c>
      <c r="CV327" s="179">
        <f t="shared" si="242"/>
        <v>0</v>
      </c>
      <c r="CW327" s="178">
        <f t="shared" si="242"/>
        <v>0</v>
      </c>
      <c r="CX327" s="179">
        <f t="shared" si="239"/>
        <v>0</v>
      </c>
      <c r="CY327" s="178">
        <f t="shared" si="239"/>
        <v>0</v>
      </c>
      <c r="CZ327" s="179">
        <f t="shared" si="239"/>
        <v>0</v>
      </c>
      <c r="DA327" s="178">
        <f t="shared" si="239"/>
        <v>0</v>
      </c>
      <c r="DB327" s="179">
        <f t="shared" si="239"/>
        <v>48900.980769230766</v>
      </c>
      <c r="DC327" s="178">
        <f t="shared" si="239"/>
        <v>50966.86567164179</v>
      </c>
      <c r="DD327" s="179">
        <f t="shared" si="223"/>
        <v>48900.980769230766</v>
      </c>
      <c r="DE327" s="178">
        <f t="shared" si="223"/>
        <v>50966.865671641783</v>
      </c>
      <c r="DF327" s="177">
        <f t="shared" si="224"/>
        <v>0</v>
      </c>
      <c r="DG327" s="178">
        <f t="shared" si="224"/>
        <v>0</v>
      </c>
      <c r="DH327" s="179">
        <f t="shared" si="225"/>
        <v>0</v>
      </c>
      <c r="DI327" s="178">
        <f t="shared" si="225"/>
        <v>0</v>
      </c>
      <c r="DJ327" s="179">
        <f t="shared" si="226"/>
        <v>0</v>
      </c>
      <c r="DK327" s="178">
        <f t="shared" si="226"/>
        <v>0</v>
      </c>
      <c r="DL327" s="179">
        <f t="shared" si="227"/>
        <v>0</v>
      </c>
      <c r="DM327" s="178">
        <f t="shared" si="227"/>
        <v>0</v>
      </c>
      <c r="DN327" s="179">
        <f t="shared" si="228"/>
        <v>0</v>
      </c>
      <c r="DO327" s="178">
        <f t="shared" si="228"/>
        <v>0</v>
      </c>
      <c r="DP327" s="179">
        <f t="shared" si="229"/>
        <v>34</v>
      </c>
      <c r="DQ327" s="178">
        <f t="shared" si="229"/>
        <v>22</v>
      </c>
      <c r="DR327" s="179">
        <f t="shared" si="230"/>
        <v>34</v>
      </c>
      <c r="DS327" s="178">
        <f t="shared" si="230"/>
        <v>22</v>
      </c>
      <c r="DT327" s="177">
        <f t="shared" si="241"/>
        <v>0</v>
      </c>
      <c r="DU327" s="178">
        <f t="shared" si="241"/>
        <v>0</v>
      </c>
      <c r="DV327" s="179">
        <f t="shared" si="241"/>
        <v>0</v>
      </c>
      <c r="DW327" s="178">
        <f t="shared" si="241"/>
        <v>0</v>
      </c>
      <c r="DX327" s="179">
        <f t="shared" si="241"/>
        <v>0</v>
      </c>
      <c r="DY327" s="178">
        <f t="shared" si="241"/>
        <v>0</v>
      </c>
      <c r="DZ327" s="179">
        <f t="shared" si="241"/>
        <v>0</v>
      </c>
      <c r="EA327" s="178">
        <f t="shared" si="240"/>
        <v>0</v>
      </c>
      <c r="EB327" s="179">
        <f t="shared" si="240"/>
        <v>0</v>
      </c>
      <c r="EC327" s="178">
        <f t="shared" si="240"/>
        <v>0</v>
      </c>
      <c r="ED327" s="179">
        <f t="shared" si="240"/>
        <v>1662633.346153846</v>
      </c>
      <c r="EE327" s="178">
        <f t="shared" si="240"/>
        <v>1121271.0447761193</v>
      </c>
      <c r="EF327" s="179">
        <f t="shared" si="240"/>
        <v>1662633.346153846</v>
      </c>
      <c r="EG327" s="178">
        <f t="shared" si="195"/>
        <v>1121271.0447761193</v>
      </c>
    </row>
    <row r="328" spans="1:137" ht="15">
      <c r="A328" s="31" t="s">
        <v>390</v>
      </c>
      <c r="B328" s="45" t="s">
        <v>812</v>
      </c>
      <c r="C328" s="294"/>
      <c r="D328" s="44">
        <v>199485</v>
      </c>
      <c r="E328" s="44">
        <v>10</v>
      </c>
      <c r="F328" s="63"/>
      <c r="G328" s="185"/>
      <c r="H328" s="63"/>
      <c r="I328" s="185"/>
      <c r="J328" s="63"/>
      <c r="K328" s="185"/>
      <c r="L328" s="63"/>
      <c r="M328" s="185"/>
      <c r="N328" s="63"/>
      <c r="O328" s="63"/>
      <c r="P328" s="185"/>
      <c r="Q328" s="63"/>
      <c r="R328" s="185"/>
      <c r="S328" s="63"/>
      <c r="T328" s="185"/>
      <c r="U328" s="63"/>
      <c r="V328" s="185"/>
      <c r="W328" s="63"/>
      <c r="X328" s="63"/>
      <c r="Y328" s="185"/>
      <c r="Z328" s="63"/>
      <c r="AA328" s="185"/>
      <c r="AB328" s="63"/>
      <c r="AC328" s="185"/>
      <c r="AD328" s="63"/>
      <c r="AE328" s="185"/>
      <c r="AF328" s="63"/>
      <c r="AG328" s="63"/>
      <c r="AH328" s="185"/>
      <c r="AI328" s="63"/>
      <c r="AJ328" s="185"/>
      <c r="AK328" s="63"/>
      <c r="AL328" s="185"/>
      <c r="AM328" s="63"/>
      <c r="AN328" s="185"/>
      <c r="AO328" s="63"/>
      <c r="AP328" s="63"/>
      <c r="AQ328" s="185"/>
      <c r="AR328" s="63"/>
      <c r="AS328" s="185"/>
      <c r="AT328" s="63"/>
      <c r="AU328" s="185"/>
      <c r="AV328" s="63"/>
      <c r="AW328" s="185"/>
      <c r="AX328" s="63"/>
      <c r="AY328" s="63">
        <v>0</v>
      </c>
      <c r="AZ328" s="185">
        <v>45</v>
      </c>
      <c r="BA328" s="191">
        <v>37</v>
      </c>
      <c r="BB328" s="185">
        <v>0</v>
      </c>
      <c r="BC328" s="63">
        <v>0</v>
      </c>
      <c r="BD328" s="185">
        <v>0</v>
      </c>
      <c r="BE328" s="63">
        <v>0</v>
      </c>
      <c r="BF328" s="185">
        <v>19</v>
      </c>
      <c r="BG328" s="197">
        <v>27</v>
      </c>
      <c r="BH328" s="188"/>
      <c r="BI328" s="63"/>
      <c r="BJ328" s="185"/>
      <c r="BK328" s="63"/>
      <c r="BL328" s="185"/>
      <c r="BM328" s="63"/>
      <c r="BN328" s="185"/>
      <c r="BO328" s="63"/>
      <c r="BP328" s="185"/>
      <c r="BQ328" s="63"/>
      <c r="BR328" s="185">
        <v>3175779</v>
      </c>
      <c r="BS328" s="61">
        <v>3323664</v>
      </c>
      <c r="BT328" s="177">
        <f t="shared" si="217"/>
        <v>0</v>
      </c>
      <c r="BU328" s="178">
        <f t="shared" si="217"/>
        <v>0</v>
      </c>
      <c r="BV328" s="179">
        <f t="shared" si="218"/>
        <v>0</v>
      </c>
      <c r="BW328" s="178">
        <f t="shared" si="218"/>
        <v>0</v>
      </c>
      <c r="BX328" s="179">
        <f t="shared" si="219"/>
        <v>0</v>
      </c>
      <c r="BY328" s="178">
        <f t="shared" si="219"/>
        <v>0</v>
      </c>
      <c r="BZ328" s="179">
        <f t="shared" si="220"/>
        <v>0</v>
      </c>
      <c r="CA328" s="178">
        <f t="shared" si="220"/>
        <v>0</v>
      </c>
      <c r="CB328" s="179">
        <f t="shared" si="221"/>
        <v>0</v>
      </c>
      <c r="CC328" s="178">
        <f t="shared" si="221"/>
        <v>0</v>
      </c>
      <c r="CD328" s="179">
        <f t="shared" si="222"/>
        <v>633</v>
      </c>
      <c r="CE328" s="178">
        <f t="shared" si="222"/>
        <v>657</v>
      </c>
      <c r="CF328" s="177">
        <f t="shared" si="238"/>
        <v>0</v>
      </c>
      <c r="CG328" s="178">
        <f t="shared" si="176"/>
        <v>0</v>
      </c>
      <c r="CH328" s="179">
        <f t="shared" si="176"/>
        <v>0</v>
      </c>
      <c r="CI328" s="178">
        <f t="shared" si="177"/>
        <v>0</v>
      </c>
      <c r="CJ328" s="179">
        <f t="shared" si="177"/>
        <v>0</v>
      </c>
      <c r="CK328" s="178">
        <f t="shared" si="177"/>
        <v>0</v>
      </c>
      <c r="CL328" s="179">
        <f t="shared" si="177"/>
        <v>0</v>
      </c>
      <c r="CM328" s="178">
        <f t="shared" si="177"/>
        <v>0</v>
      </c>
      <c r="CN328" s="179">
        <f t="shared" si="177"/>
        <v>0</v>
      </c>
      <c r="CO328" s="178">
        <f t="shared" si="177"/>
        <v>0</v>
      </c>
      <c r="CP328" s="179">
        <f t="shared" si="177"/>
        <v>5017.0284360189571</v>
      </c>
      <c r="CQ328" s="178">
        <f t="shared" si="177"/>
        <v>5058.8493150684935</v>
      </c>
      <c r="CR328" s="177">
        <f t="shared" si="242"/>
        <v>0</v>
      </c>
      <c r="CS328" s="178">
        <f t="shared" si="242"/>
        <v>0</v>
      </c>
      <c r="CT328" s="179">
        <f t="shared" si="242"/>
        <v>0</v>
      </c>
      <c r="CU328" s="178">
        <f t="shared" si="242"/>
        <v>0</v>
      </c>
      <c r="CV328" s="179">
        <f t="shared" si="242"/>
        <v>0</v>
      </c>
      <c r="CW328" s="178">
        <f t="shared" si="242"/>
        <v>0</v>
      </c>
      <c r="CX328" s="179">
        <f t="shared" si="239"/>
        <v>0</v>
      </c>
      <c r="CY328" s="178">
        <f t="shared" si="239"/>
        <v>0</v>
      </c>
      <c r="CZ328" s="179">
        <f t="shared" si="239"/>
        <v>0</v>
      </c>
      <c r="DA328" s="178">
        <f t="shared" si="239"/>
        <v>0</v>
      </c>
      <c r="DB328" s="179">
        <f t="shared" si="239"/>
        <v>45153.255924170611</v>
      </c>
      <c r="DC328" s="178">
        <f t="shared" si="239"/>
        <v>45529.643835616444</v>
      </c>
      <c r="DD328" s="179">
        <f t="shared" si="223"/>
        <v>45153.255924170611</v>
      </c>
      <c r="DE328" s="178">
        <f t="shared" si="223"/>
        <v>45529.643835616444</v>
      </c>
      <c r="DF328" s="177">
        <f t="shared" si="224"/>
        <v>0</v>
      </c>
      <c r="DG328" s="178">
        <f t="shared" si="224"/>
        <v>0</v>
      </c>
      <c r="DH328" s="179">
        <f t="shared" si="225"/>
        <v>0</v>
      </c>
      <c r="DI328" s="178">
        <f t="shared" si="225"/>
        <v>0</v>
      </c>
      <c r="DJ328" s="179">
        <f t="shared" si="226"/>
        <v>0</v>
      </c>
      <c r="DK328" s="178">
        <f t="shared" si="226"/>
        <v>0</v>
      </c>
      <c r="DL328" s="179">
        <f t="shared" si="227"/>
        <v>0</v>
      </c>
      <c r="DM328" s="178">
        <f t="shared" si="227"/>
        <v>0</v>
      </c>
      <c r="DN328" s="179">
        <f t="shared" si="228"/>
        <v>0</v>
      </c>
      <c r="DO328" s="178">
        <f t="shared" si="228"/>
        <v>0</v>
      </c>
      <c r="DP328" s="179">
        <f t="shared" si="229"/>
        <v>64</v>
      </c>
      <c r="DQ328" s="178">
        <f t="shared" si="229"/>
        <v>64</v>
      </c>
      <c r="DR328" s="179">
        <f t="shared" si="230"/>
        <v>64</v>
      </c>
      <c r="DS328" s="178">
        <f t="shared" si="230"/>
        <v>64</v>
      </c>
      <c r="DT328" s="177">
        <f t="shared" si="241"/>
        <v>0</v>
      </c>
      <c r="DU328" s="178">
        <f t="shared" si="241"/>
        <v>0</v>
      </c>
      <c r="DV328" s="179">
        <f t="shared" si="241"/>
        <v>0</v>
      </c>
      <c r="DW328" s="178">
        <f t="shared" si="241"/>
        <v>0</v>
      </c>
      <c r="DX328" s="179">
        <f t="shared" si="241"/>
        <v>0</v>
      </c>
      <c r="DY328" s="178">
        <f t="shared" si="241"/>
        <v>0</v>
      </c>
      <c r="DZ328" s="179">
        <f t="shared" si="241"/>
        <v>0</v>
      </c>
      <c r="EA328" s="178">
        <f t="shared" si="240"/>
        <v>0</v>
      </c>
      <c r="EB328" s="179">
        <f t="shared" si="240"/>
        <v>0</v>
      </c>
      <c r="EC328" s="178">
        <f t="shared" si="240"/>
        <v>0</v>
      </c>
      <c r="ED328" s="179">
        <f t="shared" si="240"/>
        <v>2889808.3791469191</v>
      </c>
      <c r="EE328" s="178">
        <f t="shared" si="240"/>
        <v>2913897.2054794524</v>
      </c>
      <c r="EF328" s="179">
        <f t="shared" si="240"/>
        <v>2889808.3791469191</v>
      </c>
      <c r="EG328" s="178">
        <f t="shared" si="195"/>
        <v>2913897.2054794524</v>
      </c>
    </row>
    <row r="329" spans="1:137" ht="15">
      <c r="A329" s="31" t="s">
        <v>390</v>
      </c>
      <c r="B329" s="45" t="s">
        <v>813</v>
      </c>
      <c r="C329" s="294"/>
      <c r="D329" s="44">
        <v>199625</v>
      </c>
      <c r="E329" s="44">
        <v>10</v>
      </c>
      <c r="F329" s="63"/>
      <c r="G329" s="185"/>
      <c r="H329" s="63"/>
      <c r="I329" s="185"/>
      <c r="J329" s="63"/>
      <c r="K329" s="185"/>
      <c r="L329" s="63"/>
      <c r="M329" s="185"/>
      <c r="N329" s="63"/>
      <c r="O329" s="63"/>
      <c r="P329" s="185"/>
      <c r="Q329" s="63"/>
      <c r="R329" s="185"/>
      <c r="S329" s="63"/>
      <c r="T329" s="185"/>
      <c r="U329" s="63"/>
      <c r="V329" s="185"/>
      <c r="W329" s="63"/>
      <c r="X329" s="63"/>
      <c r="Y329" s="185"/>
      <c r="Z329" s="63"/>
      <c r="AA329" s="185"/>
      <c r="AB329" s="63"/>
      <c r="AC329" s="185"/>
      <c r="AD329" s="63"/>
      <c r="AE329" s="185"/>
      <c r="AF329" s="63"/>
      <c r="AG329" s="63"/>
      <c r="AH329" s="185"/>
      <c r="AI329" s="63"/>
      <c r="AJ329" s="185"/>
      <c r="AK329" s="63"/>
      <c r="AL329" s="185"/>
      <c r="AM329" s="63"/>
      <c r="AN329" s="185"/>
      <c r="AO329" s="63"/>
      <c r="AP329" s="63"/>
      <c r="AQ329" s="185"/>
      <c r="AR329" s="63"/>
      <c r="AS329" s="185"/>
      <c r="AT329" s="63"/>
      <c r="AU329" s="185"/>
      <c r="AV329" s="63"/>
      <c r="AW329" s="185"/>
      <c r="AX329" s="63"/>
      <c r="AY329" s="63">
        <v>0</v>
      </c>
      <c r="AZ329" s="185">
        <v>17</v>
      </c>
      <c r="BA329" s="63">
        <v>17</v>
      </c>
      <c r="BB329" s="185">
        <v>3</v>
      </c>
      <c r="BC329" s="191">
        <v>2</v>
      </c>
      <c r="BD329" s="185">
        <v>4</v>
      </c>
      <c r="BE329" s="63">
        <v>4</v>
      </c>
      <c r="BF329" s="185">
        <v>36</v>
      </c>
      <c r="BG329" s="197">
        <v>40</v>
      </c>
      <c r="BH329" s="188"/>
      <c r="BI329" s="63"/>
      <c r="BJ329" s="185"/>
      <c r="BK329" s="63"/>
      <c r="BL329" s="185"/>
      <c r="BM329" s="63"/>
      <c r="BN329" s="185"/>
      <c r="BO329" s="63"/>
      <c r="BP329" s="185"/>
      <c r="BQ329" s="63"/>
      <c r="BR329" s="185">
        <v>3393903</v>
      </c>
      <c r="BS329" s="61">
        <v>3311447</v>
      </c>
      <c r="BT329" s="177">
        <f t="shared" si="217"/>
        <v>0</v>
      </c>
      <c r="BU329" s="178">
        <f t="shared" si="217"/>
        <v>0</v>
      </c>
      <c r="BV329" s="179">
        <f t="shared" si="218"/>
        <v>0</v>
      </c>
      <c r="BW329" s="178">
        <f t="shared" si="218"/>
        <v>0</v>
      </c>
      <c r="BX329" s="179">
        <f t="shared" si="219"/>
        <v>0</v>
      </c>
      <c r="BY329" s="178">
        <f t="shared" si="219"/>
        <v>0</v>
      </c>
      <c r="BZ329" s="179">
        <f t="shared" si="220"/>
        <v>0</v>
      </c>
      <c r="CA329" s="178">
        <f t="shared" si="220"/>
        <v>0</v>
      </c>
      <c r="CB329" s="179">
        <f t="shared" si="221"/>
        <v>0</v>
      </c>
      <c r="CC329" s="178">
        <f t="shared" si="221"/>
        <v>0</v>
      </c>
      <c r="CD329" s="179">
        <f t="shared" si="222"/>
        <v>659</v>
      </c>
      <c r="CE329" s="178">
        <f t="shared" si="222"/>
        <v>697</v>
      </c>
      <c r="CF329" s="177">
        <f t="shared" si="238"/>
        <v>0</v>
      </c>
      <c r="CG329" s="178">
        <f t="shared" si="176"/>
        <v>0</v>
      </c>
      <c r="CH329" s="179">
        <f t="shared" si="176"/>
        <v>0</v>
      </c>
      <c r="CI329" s="178">
        <f t="shared" si="177"/>
        <v>0</v>
      </c>
      <c r="CJ329" s="179">
        <f t="shared" si="177"/>
        <v>0</v>
      </c>
      <c r="CK329" s="178">
        <f t="shared" si="177"/>
        <v>0</v>
      </c>
      <c r="CL329" s="179">
        <f t="shared" si="177"/>
        <v>0</v>
      </c>
      <c r="CM329" s="178">
        <f t="shared" si="177"/>
        <v>0</v>
      </c>
      <c r="CN329" s="179">
        <f t="shared" si="177"/>
        <v>0</v>
      </c>
      <c r="CO329" s="178">
        <f t="shared" si="177"/>
        <v>0</v>
      </c>
      <c r="CP329" s="179">
        <f t="shared" si="177"/>
        <v>5150.0804248861914</v>
      </c>
      <c r="CQ329" s="178">
        <f t="shared" si="177"/>
        <v>4751</v>
      </c>
      <c r="CR329" s="177">
        <f t="shared" si="242"/>
        <v>0</v>
      </c>
      <c r="CS329" s="178">
        <f t="shared" si="242"/>
        <v>0</v>
      </c>
      <c r="CT329" s="179">
        <f t="shared" si="242"/>
        <v>0</v>
      </c>
      <c r="CU329" s="178">
        <f t="shared" si="242"/>
        <v>0</v>
      </c>
      <c r="CV329" s="179">
        <f t="shared" si="242"/>
        <v>0</v>
      </c>
      <c r="CW329" s="178">
        <f t="shared" si="242"/>
        <v>0</v>
      </c>
      <c r="CX329" s="179">
        <f t="shared" si="239"/>
        <v>0</v>
      </c>
      <c r="CY329" s="178">
        <f t="shared" si="239"/>
        <v>0</v>
      </c>
      <c r="CZ329" s="179">
        <f t="shared" si="239"/>
        <v>0</v>
      </c>
      <c r="DA329" s="178">
        <f t="shared" si="239"/>
        <v>0</v>
      </c>
      <c r="DB329" s="179">
        <f t="shared" si="239"/>
        <v>46350.723823975721</v>
      </c>
      <c r="DC329" s="178">
        <f t="shared" si="239"/>
        <v>42759</v>
      </c>
      <c r="DD329" s="179">
        <f t="shared" si="223"/>
        <v>46350.723823975721</v>
      </c>
      <c r="DE329" s="178">
        <f t="shared" si="223"/>
        <v>42759</v>
      </c>
      <c r="DF329" s="177">
        <f t="shared" si="224"/>
        <v>0</v>
      </c>
      <c r="DG329" s="178">
        <f t="shared" si="224"/>
        <v>0</v>
      </c>
      <c r="DH329" s="179">
        <f t="shared" si="225"/>
        <v>0</v>
      </c>
      <c r="DI329" s="178">
        <f t="shared" si="225"/>
        <v>0</v>
      </c>
      <c r="DJ329" s="179">
        <f t="shared" si="226"/>
        <v>0</v>
      </c>
      <c r="DK329" s="178">
        <f t="shared" si="226"/>
        <v>0</v>
      </c>
      <c r="DL329" s="179">
        <f t="shared" si="227"/>
        <v>0</v>
      </c>
      <c r="DM329" s="178">
        <f t="shared" si="227"/>
        <v>0</v>
      </c>
      <c r="DN329" s="179">
        <f t="shared" si="228"/>
        <v>0</v>
      </c>
      <c r="DO329" s="178">
        <f t="shared" si="228"/>
        <v>0</v>
      </c>
      <c r="DP329" s="179">
        <f t="shared" si="229"/>
        <v>60</v>
      </c>
      <c r="DQ329" s="178">
        <f t="shared" si="229"/>
        <v>63</v>
      </c>
      <c r="DR329" s="179">
        <f t="shared" si="230"/>
        <v>60</v>
      </c>
      <c r="DS329" s="178">
        <f t="shared" si="230"/>
        <v>63</v>
      </c>
      <c r="DT329" s="177">
        <f t="shared" si="241"/>
        <v>0</v>
      </c>
      <c r="DU329" s="178">
        <f t="shared" si="241"/>
        <v>0</v>
      </c>
      <c r="DV329" s="179">
        <f t="shared" si="241"/>
        <v>0</v>
      </c>
      <c r="DW329" s="178">
        <f t="shared" si="241"/>
        <v>0</v>
      </c>
      <c r="DX329" s="179">
        <f t="shared" si="241"/>
        <v>0</v>
      </c>
      <c r="DY329" s="178">
        <f t="shared" si="241"/>
        <v>0</v>
      </c>
      <c r="DZ329" s="179">
        <f t="shared" si="241"/>
        <v>0</v>
      </c>
      <c r="EA329" s="178">
        <f t="shared" si="240"/>
        <v>0</v>
      </c>
      <c r="EB329" s="179">
        <f t="shared" si="240"/>
        <v>0</v>
      </c>
      <c r="EC329" s="178">
        <f t="shared" si="240"/>
        <v>0</v>
      </c>
      <c r="ED329" s="179">
        <f t="shared" si="240"/>
        <v>2781043.429438543</v>
      </c>
      <c r="EE329" s="178">
        <f t="shared" si="240"/>
        <v>2693817</v>
      </c>
      <c r="EF329" s="179">
        <f t="shared" si="240"/>
        <v>2781043.429438543</v>
      </c>
      <c r="EG329" s="178">
        <f t="shared" si="195"/>
        <v>2693817</v>
      </c>
    </row>
    <row r="330" spans="1:137" ht="15">
      <c r="A330" s="31" t="s">
        <v>390</v>
      </c>
      <c r="B330" s="45" t="s">
        <v>814</v>
      </c>
      <c r="C330" s="294" t="s">
        <v>889</v>
      </c>
      <c r="D330" s="44">
        <v>197850</v>
      </c>
      <c r="E330" s="44">
        <v>10</v>
      </c>
      <c r="F330" s="63">
        <v>0</v>
      </c>
      <c r="G330" s="185"/>
      <c r="H330" s="191">
        <v>1</v>
      </c>
      <c r="I330" s="185"/>
      <c r="J330" s="191">
        <v>2</v>
      </c>
      <c r="K330" s="185"/>
      <c r="L330" s="63">
        <v>0</v>
      </c>
      <c r="M330" s="185"/>
      <c r="N330" s="63">
        <v>0</v>
      </c>
      <c r="O330" s="63">
        <v>0</v>
      </c>
      <c r="P330" s="185"/>
      <c r="Q330" s="191">
        <v>1</v>
      </c>
      <c r="R330" s="185"/>
      <c r="S330" s="191">
        <v>1</v>
      </c>
      <c r="T330" s="185"/>
      <c r="U330" s="63">
        <v>0</v>
      </c>
      <c r="V330" s="185"/>
      <c r="W330" s="63">
        <v>0</v>
      </c>
      <c r="X330" s="63"/>
      <c r="Y330" s="185"/>
      <c r="Z330" s="63"/>
      <c r="AA330" s="185"/>
      <c r="AB330" s="63"/>
      <c r="AC330" s="185"/>
      <c r="AD330" s="63"/>
      <c r="AE330" s="185"/>
      <c r="AF330" s="63"/>
      <c r="AG330" s="63"/>
      <c r="AH330" s="185"/>
      <c r="AI330" s="63"/>
      <c r="AJ330" s="185"/>
      <c r="AK330" s="63"/>
      <c r="AL330" s="185"/>
      <c r="AM330" s="63"/>
      <c r="AN330" s="185"/>
      <c r="AO330" s="63"/>
      <c r="AP330" s="63"/>
      <c r="AQ330" s="185"/>
      <c r="AR330" s="63"/>
      <c r="AS330" s="185"/>
      <c r="AT330" s="63"/>
      <c r="AU330" s="185"/>
      <c r="AV330" s="63"/>
      <c r="AW330" s="185"/>
      <c r="AX330" s="63"/>
      <c r="AY330" s="63">
        <v>0</v>
      </c>
      <c r="AZ330" s="185">
        <v>48</v>
      </c>
      <c r="BA330" s="63">
        <v>48</v>
      </c>
      <c r="BB330" s="185">
        <v>8</v>
      </c>
      <c r="BC330" s="191">
        <v>6</v>
      </c>
      <c r="BD330" s="185">
        <v>0</v>
      </c>
      <c r="BE330" s="63">
        <v>0</v>
      </c>
      <c r="BF330" s="185">
        <v>37</v>
      </c>
      <c r="BG330" s="62">
        <v>37</v>
      </c>
      <c r="BH330" s="188"/>
      <c r="BI330" s="191">
        <v>171420</v>
      </c>
      <c r="BJ330" s="185"/>
      <c r="BK330" s="191">
        <v>64164</v>
      </c>
      <c r="BL330" s="185"/>
      <c r="BM330" s="63"/>
      <c r="BN330" s="185"/>
      <c r="BO330" s="63"/>
      <c r="BP330" s="185"/>
      <c r="BQ330" s="63"/>
      <c r="BR330" s="185">
        <v>4417980</v>
      </c>
      <c r="BS330" s="61">
        <v>4368180</v>
      </c>
      <c r="BT330" s="177">
        <f t="shared" si="217"/>
        <v>0</v>
      </c>
      <c r="BU330" s="178">
        <f t="shared" si="217"/>
        <v>29</v>
      </c>
      <c r="BV330" s="179">
        <f t="shared" si="218"/>
        <v>0</v>
      </c>
      <c r="BW330" s="178">
        <f t="shared" si="218"/>
        <v>19</v>
      </c>
      <c r="BX330" s="179">
        <f t="shared" si="219"/>
        <v>0</v>
      </c>
      <c r="BY330" s="178">
        <f t="shared" si="219"/>
        <v>0</v>
      </c>
      <c r="BZ330" s="179">
        <f t="shared" si="220"/>
        <v>0</v>
      </c>
      <c r="CA330" s="178">
        <f t="shared" si="220"/>
        <v>0</v>
      </c>
      <c r="CB330" s="179">
        <f t="shared" si="221"/>
        <v>0</v>
      </c>
      <c r="CC330" s="178">
        <f t="shared" si="221"/>
        <v>0</v>
      </c>
      <c r="CD330" s="179">
        <f t="shared" si="222"/>
        <v>956</v>
      </c>
      <c r="CE330" s="178">
        <f t="shared" si="222"/>
        <v>936</v>
      </c>
      <c r="CF330" s="177">
        <f t="shared" si="238"/>
        <v>0</v>
      </c>
      <c r="CG330" s="178">
        <f t="shared" si="176"/>
        <v>5911.0344827586205</v>
      </c>
      <c r="CH330" s="179">
        <f t="shared" si="176"/>
        <v>0</v>
      </c>
      <c r="CI330" s="178">
        <f t="shared" si="177"/>
        <v>3377.0526315789475</v>
      </c>
      <c r="CJ330" s="179">
        <f t="shared" si="177"/>
        <v>0</v>
      </c>
      <c r="CK330" s="178">
        <f t="shared" si="177"/>
        <v>0</v>
      </c>
      <c r="CL330" s="179">
        <f t="shared" si="177"/>
        <v>0</v>
      </c>
      <c r="CM330" s="178">
        <f t="shared" si="177"/>
        <v>0</v>
      </c>
      <c r="CN330" s="179">
        <f t="shared" si="177"/>
        <v>0</v>
      </c>
      <c r="CO330" s="178">
        <f t="shared" si="177"/>
        <v>0</v>
      </c>
      <c r="CP330" s="179">
        <f t="shared" si="177"/>
        <v>4621.3179916317995</v>
      </c>
      <c r="CQ330" s="178">
        <f t="shared" si="177"/>
        <v>4666.8589743589746</v>
      </c>
      <c r="CR330" s="177">
        <f t="shared" si="242"/>
        <v>0</v>
      </c>
      <c r="CS330" s="178">
        <f t="shared" si="242"/>
        <v>53199.310344827587</v>
      </c>
      <c r="CT330" s="179">
        <f t="shared" si="242"/>
        <v>0</v>
      </c>
      <c r="CU330" s="178">
        <f t="shared" si="242"/>
        <v>30393.473684210527</v>
      </c>
      <c r="CV330" s="179">
        <f t="shared" si="242"/>
        <v>0</v>
      </c>
      <c r="CW330" s="178">
        <f t="shared" si="242"/>
        <v>0</v>
      </c>
      <c r="CX330" s="179">
        <f t="shared" si="239"/>
        <v>0</v>
      </c>
      <c r="CY330" s="178">
        <f t="shared" si="239"/>
        <v>0</v>
      </c>
      <c r="CZ330" s="179">
        <f t="shared" si="239"/>
        <v>0</v>
      </c>
      <c r="DA330" s="178">
        <f t="shared" si="239"/>
        <v>0</v>
      </c>
      <c r="DB330" s="179">
        <f t="shared" si="239"/>
        <v>41591.861924686193</v>
      </c>
      <c r="DC330" s="178">
        <f t="shared" si="239"/>
        <v>42001.730769230773</v>
      </c>
      <c r="DD330" s="179">
        <f t="shared" si="223"/>
        <v>41591.861924686193</v>
      </c>
      <c r="DE330" s="178">
        <f t="shared" si="223"/>
        <v>42109.816441696916</v>
      </c>
      <c r="DF330" s="177">
        <f t="shared" si="224"/>
        <v>0</v>
      </c>
      <c r="DG330" s="178">
        <f t="shared" si="224"/>
        <v>3</v>
      </c>
      <c r="DH330" s="179">
        <f t="shared" si="225"/>
        <v>0</v>
      </c>
      <c r="DI330" s="178">
        <f t="shared" si="225"/>
        <v>2</v>
      </c>
      <c r="DJ330" s="179">
        <f t="shared" si="226"/>
        <v>0</v>
      </c>
      <c r="DK330" s="178">
        <f t="shared" si="226"/>
        <v>0</v>
      </c>
      <c r="DL330" s="179">
        <f t="shared" si="227"/>
        <v>0</v>
      </c>
      <c r="DM330" s="178">
        <f t="shared" si="227"/>
        <v>0</v>
      </c>
      <c r="DN330" s="179">
        <f t="shared" si="228"/>
        <v>0</v>
      </c>
      <c r="DO330" s="178">
        <f t="shared" si="228"/>
        <v>0</v>
      </c>
      <c r="DP330" s="179">
        <f t="shared" si="229"/>
        <v>93</v>
      </c>
      <c r="DQ330" s="178">
        <f t="shared" si="229"/>
        <v>91</v>
      </c>
      <c r="DR330" s="179">
        <f t="shared" si="230"/>
        <v>93</v>
      </c>
      <c r="DS330" s="178">
        <f t="shared" si="230"/>
        <v>96</v>
      </c>
      <c r="DT330" s="177">
        <f t="shared" si="241"/>
        <v>0</v>
      </c>
      <c r="DU330" s="178">
        <f t="shared" si="241"/>
        <v>159597.93103448275</v>
      </c>
      <c r="DV330" s="179">
        <f t="shared" si="241"/>
        <v>0</v>
      </c>
      <c r="DW330" s="178">
        <f t="shared" si="241"/>
        <v>60786.947368421053</v>
      </c>
      <c r="DX330" s="179">
        <f t="shared" si="241"/>
        <v>0</v>
      </c>
      <c r="DY330" s="178">
        <f t="shared" si="241"/>
        <v>0</v>
      </c>
      <c r="DZ330" s="179">
        <f t="shared" si="241"/>
        <v>0</v>
      </c>
      <c r="EA330" s="178">
        <f t="shared" si="240"/>
        <v>0</v>
      </c>
      <c r="EB330" s="179">
        <f t="shared" si="240"/>
        <v>0</v>
      </c>
      <c r="EC330" s="178">
        <f t="shared" si="240"/>
        <v>0</v>
      </c>
      <c r="ED330" s="179">
        <f t="shared" si="240"/>
        <v>3868043.158995816</v>
      </c>
      <c r="EE330" s="178">
        <f t="shared" si="240"/>
        <v>3822157.5000000005</v>
      </c>
      <c r="EF330" s="179">
        <f t="shared" si="240"/>
        <v>3868043.158995816</v>
      </c>
      <c r="EG330" s="178">
        <f t="shared" si="195"/>
        <v>4042542.3784029037</v>
      </c>
    </row>
    <row r="331" spans="1:137" ht="15">
      <c r="A331" s="31" t="s">
        <v>390</v>
      </c>
      <c r="B331" s="45" t="s">
        <v>815</v>
      </c>
      <c r="C331" s="294"/>
      <c r="D331" s="44">
        <v>199722</v>
      </c>
      <c r="E331" s="44">
        <v>10</v>
      </c>
      <c r="F331" s="63"/>
      <c r="G331" s="185"/>
      <c r="H331" s="63"/>
      <c r="I331" s="185"/>
      <c r="J331" s="63"/>
      <c r="K331" s="185"/>
      <c r="L331" s="63"/>
      <c r="M331" s="185"/>
      <c r="N331" s="63"/>
      <c r="O331" s="63"/>
      <c r="P331" s="185"/>
      <c r="Q331" s="63"/>
      <c r="R331" s="185"/>
      <c r="S331" s="63"/>
      <c r="T331" s="185"/>
      <c r="U331" s="63"/>
      <c r="V331" s="185"/>
      <c r="W331" s="63"/>
      <c r="X331" s="63"/>
      <c r="Y331" s="185"/>
      <c r="Z331" s="63"/>
      <c r="AA331" s="185"/>
      <c r="AB331" s="63"/>
      <c r="AC331" s="185"/>
      <c r="AD331" s="63"/>
      <c r="AE331" s="185"/>
      <c r="AF331" s="63"/>
      <c r="AG331" s="63"/>
      <c r="AH331" s="185">
        <v>46</v>
      </c>
      <c r="AI331" s="191">
        <v>49</v>
      </c>
      <c r="AJ331" s="185">
        <v>0</v>
      </c>
      <c r="AK331" s="63">
        <v>0</v>
      </c>
      <c r="AL331" s="185">
        <v>0</v>
      </c>
      <c r="AM331" s="63">
        <v>0</v>
      </c>
      <c r="AN331" s="185">
        <v>16</v>
      </c>
      <c r="AO331" s="191">
        <v>13</v>
      </c>
      <c r="AP331" s="63"/>
      <c r="AQ331" s="185"/>
      <c r="AR331" s="63"/>
      <c r="AS331" s="185"/>
      <c r="AT331" s="63"/>
      <c r="AU331" s="185"/>
      <c r="AV331" s="63"/>
      <c r="AW331" s="185"/>
      <c r="AX331" s="63"/>
      <c r="AY331" s="63"/>
      <c r="AZ331" s="185">
        <v>1</v>
      </c>
      <c r="BA331" s="191"/>
      <c r="BB331" s="185">
        <v>0</v>
      </c>
      <c r="BC331" s="63"/>
      <c r="BD331" s="185">
        <v>0</v>
      </c>
      <c r="BE331" s="63"/>
      <c r="BF331" s="185">
        <v>0</v>
      </c>
      <c r="BG331" s="62"/>
      <c r="BH331" s="188"/>
      <c r="BI331" s="63"/>
      <c r="BJ331" s="185"/>
      <c r="BK331" s="63"/>
      <c r="BL331" s="185"/>
      <c r="BM331" s="63"/>
      <c r="BN331" s="185">
        <v>3198907</v>
      </c>
      <c r="BO331" s="63">
        <v>3258222</v>
      </c>
      <c r="BP331" s="185"/>
      <c r="BQ331" s="63"/>
      <c r="BR331" s="185">
        <v>39897</v>
      </c>
      <c r="BS331" s="198"/>
      <c r="BT331" s="177">
        <f t="shared" si="217"/>
        <v>0</v>
      </c>
      <c r="BU331" s="178">
        <f t="shared" si="217"/>
        <v>0</v>
      </c>
      <c r="BV331" s="179">
        <f t="shared" si="218"/>
        <v>0</v>
      </c>
      <c r="BW331" s="178">
        <f t="shared" si="218"/>
        <v>0</v>
      </c>
      <c r="BX331" s="179">
        <f t="shared" si="219"/>
        <v>0</v>
      </c>
      <c r="BY331" s="178">
        <f t="shared" si="219"/>
        <v>0</v>
      </c>
      <c r="BZ331" s="179">
        <f t="shared" si="220"/>
        <v>606</v>
      </c>
      <c r="CA331" s="178">
        <f t="shared" si="220"/>
        <v>597</v>
      </c>
      <c r="CB331" s="179">
        <f t="shared" si="221"/>
        <v>0</v>
      </c>
      <c r="CC331" s="178">
        <f t="shared" si="221"/>
        <v>0</v>
      </c>
      <c r="CD331" s="179">
        <f t="shared" si="222"/>
        <v>9</v>
      </c>
      <c r="CE331" s="178">
        <f t="shared" si="222"/>
        <v>0</v>
      </c>
      <c r="CF331" s="177">
        <f t="shared" si="238"/>
        <v>0</v>
      </c>
      <c r="CG331" s="178">
        <f t="shared" si="176"/>
        <v>0</v>
      </c>
      <c r="CH331" s="179">
        <f t="shared" si="176"/>
        <v>0</v>
      </c>
      <c r="CI331" s="178">
        <f t="shared" si="177"/>
        <v>0</v>
      </c>
      <c r="CJ331" s="179">
        <f t="shared" si="177"/>
        <v>0</v>
      </c>
      <c r="CK331" s="178">
        <f t="shared" ref="CK331:CQ334" si="243">IF(BY331&gt;0,BM331/BY331,)</f>
        <v>0</v>
      </c>
      <c r="CL331" s="179">
        <f t="shared" si="243"/>
        <v>5278.7244224422438</v>
      </c>
      <c r="CM331" s="178">
        <f t="shared" si="243"/>
        <v>5457.6582914572864</v>
      </c>
      <c r="CN331" s="179">
        <f t="shared" si="243"/>
        <v>0</v>
      </c>
      <c r="CO331" s="178">
        <f t="shared" si="243"/>
        <v>0</v>
      </c>
      <c r="CP331" s="179">
        <f t="shared" si="243"/>
        <v>4433</v>
      </c>
      <c r="CQ331" s="178">
        <f t="shared" si="243"/>
        <v>0</v>
      </c>
      <c r="CR331" s="177">
        <f t="shared" si="242"/>
        <v>0</v>
      </c>
      <c r="CS331" s="178">
        <f t="shared" si="242"/>
        <v>0</v>
      </c>
      <c r="CT331" s="179">
        <f t="shared" si="242"/>
        <v>0</v>
      </c>
      <c r="CU331" s="178">
        <f t="shared" si="242"/>
        <v>0</v>
      </c>
      <c r="CV331" s="179">
        <f t="shared" si="242"/>
        <v>0</v>
      </c>
      <c r="CW331" s="178">
        <f t="shared" si="242"/>
        <v>0</v>
      </c>
      <c r="CX331" s="179">
        <f t="shared" si="239"/>
        <v>47508.519801980197</v>
      </c>
      <c r="CY331" s="178">
        <f t="shared" si="239"/>
        <v>49118.924623115578</v>
      </c>
      <c r="CZ331" s="179">
        <f t="shared" si="239"/>
        <v>0</v>
      </c>
      <c r="DA331" s="178">
        <f t="shared" si="239"/>
        <v>0</v>
      </c>
      <c r="DB331" s="179">
        <f t="shared" si="239"/>
        <v>39897</v>
      </c>
      <c r="DC331" s="178">
        <f t="shared" si="239"/>
        <v>0</v>
      </c>
      <c r="DD331" s="179">
        <f t="shared" si="223"/>
        <v>47387.702027345593</v>
      </c>
      <c r="DE331" s="178">
        <f t="shared" si="223"/>
        <v>49118.924623115578</v>
      </c>
      <c r="DF331" s="177">
        <f t="shared" si="224"/>
        <v>0</v>
      </c>
      <c r="DG331" s="178">
        <f t="shared" si="224"/>
        <v>0</v>
      </c>
      <c r="DH331" s="179">
        <f t="shared" si="225"/>
        <v>0</v>
      </c>
      <c r="DI331" s="178">
        <f t="shared" si="225"/>
        <v>0</v>
      </c>
      <c r="DJ331" s="179">
        <f t="shared" si="226"/>
        <v>0</v>
      </c>
      <c r="DK331" s="178">
        <f t="shared" si="226"/>
        <v>0</v>
      </c>
      <c r="DL331" s="179">
        <f t="shared" si="227"/>
        <v>62</v>
      </c>
      <c r="DM331" s="178">
        <f t="shared" si="227"/>
        <v>62</v>
      </c>
      <c r="DN331" s="179">
        <f t="shared" si="228"/>
        <v>0</v>
      </c>
      <c r="DO331" s="178">
        <f t="shared" si="228"/>
        <v>0</v>
      </c>
      <c r="DP331" s="179">
        <f t="shared" si="229"/>
        <v>1</v>
      </c>
      <c r="DQ331" s="178">
        <f t="shared" si="229"/>
        <v>0</v>
      </c>
      <c r="DR331" s="179">
        <f t="shared" si="230"/>
        <v>63</v>
      </c>
      <c r="DS331" s="178">
        <f t="shared" si="230"/>
        <v>62</v>
      </c>
      <c r="DT331" s="177">
        <f t="shared" si="241"/>
        <v>0</v>
      </c>
      <c r="DU331" s="178">
        <f t="shared" si="241"/>
        <v>0</v>
      </c>
      <c r="DV331" s="179">
        <f t="shared" si="241"/>
        <v>0</v>
      </c>
      <c r="DW331" s="178">
        <f t="shared" si="241"/>
        <v>0</v>
      </c>
      <c r="DX331" s="179">
        <f t="shared" si="241"/>
        <v>0</v>
      </c>
      <c r="DY331" s="178">
        <f t="shared" si="241"/>
        <v>0</v>
      </c>
      <c r="DZ331" s="179">
        <f t="shared" si="241"/>
        <v>2945528.2277227724</v>
      </c>
      <c r="EA331" s="178">
        <f t="shared" si="240"/>
        <v>3045373.3266331656</v>
      </c>
      <c r="EB331" s="179">
        <f t="shared" si="240"/>
        <v>0</v>
      </c>
      <c r="EC331" s="178">
        <f t="shared" si="240"/>
        <v>0</v>
      </c>
      <c r="ED331" s="179">
        <f t="shared" si="240"/>
        <v>39897</v>
      </c>
      <c r="EE331" s="178">
        <f t="shared" si="240"/>
        <v>0</v>
      </c>
      <c r="EF331" s="179">
        <f t="shared" si="240"/>
        <v>2985425.2277227724</v>
      </c>
      <c r="EG331" s="178">
        <f t="shared" si="195"/>
        <v>3045373.3266331656</v>
      </c>
    </row>
    <row r="332" spans="1:137" ht="15">
      <c r="A332" s="31" t="s">
        <v>390</v>
      </c>
      <c r="B332" s="45" t="s">
        <v>816</v>
      </c>
      <c r="C332" s="294" t="s">
        <v>889</v>
      </c>
      <c r="D332" s="44">
        <v>199731</v>
      </c>
      <c r="E332" s="44">
        <v>10</v>
      </c>
      <c r="F332" s="63"/>
      <c r="G332" s="185"/>
      <c r="H332" s="63"/>
      <c r="I332" s="185"/>
      <c r="J332" s="63"/>
      <c r="K332" s="185"/>
      <c r="L332" s="63"/>
      <c r="M332" s="185"/>
      <c r="N332" s="63"/>
      <c r="O332" s="63"/>
      <c r="P332" s="185"/>
      <c r="Q332" s="63"/>
      <c r="R332" s="185"/>
      <c r="S332" s="63"/>
      <c r="T332" s="185"/>
      <c r="U332" s="63"/>
      <c r="V332" s="185"/>
      <c r="W332" s="63"/>
      <c r="X332" s="63"/>
      <c r="Y332" s="185"/>
      <c r="Z332" s="63"/>
      <c r="AA332" s="185"/>
      <c r="AB332" s="63"/>
      <c r="AC332" s="185"/>
      <c r="AD332" s="63"/>
      <c r="AE332" s="185"/>
      <c r="AF332" s="63"/>
      <c r="AG332" s="63"/>
      <c r="AH332" s="185"/>
      <c r="AI332" s="63"/>
      <c r="AJ332" s="185"/>
      <c r="AK332" s="63"/>
      <c r="AL332" s="185"/>
      <c r="AM332" s="63"/>
      <c r="AN332" s="185"/>
      <c r="AO332" s="63"/>
      <c r="AP332" s="63"/>
      <c r="AQ332" s="185"/>
      <c r="AR332" s="63"/>
      <c r="AS332" s="185"/>
      <c r="AT332" s="63"/>
      <c r="AU332" s="185"/>
      <c r="AV332" s="63"/>
      <c r="AW332" s="185"/>
      <c r="AX332" s="63"/>
      <c r="AY332" s="63">
        <v>0</v>
      </c>
      <c r="AZ332" s="185">
        <v>68</v>
      </c>
      <c r="BA332" s="191">
        <v>76</v>
      </c>
      <c r="BB332" s="185">
        <v>2</v>
      </c>
      <c r="BC332" s="63">
        <v>2</v>
      </c>
      <c r="BD332" s="185">
        <v>0</v>
      </c>
      <c r="BE332" s="63">
        <v>0</v>
      </c>
      <c r="BF332" s="185">
        <v>15</v>
      </c>
      <c r="BG332" s="197">
        <v>8</v>
      </c>
      <c r="BH332" s="188"/>
      <c r="BI332" s="63"/>
      <c r="BJ332" s="185"/>
      <c r="BK332" s="63"/>
      <c r="BL332" s="185"/>
      <c r="BM332" s="63"/>
      <c r="BN332" s="185"/>
      <c r="BO332" s="63"/>
      <c r="BP332" s="185"/>
      <c r="BQ332" s="63"/>
      <c r="BR332" s="185">
        <v>4151255</v>
      </c>
      <c r="BS332" s="61">
        <v>4184440</v>
      </c>
      <c r="BT332" s="177">
        <f t="shared" si="217"/>
        <v>0</v>
      </c>
      <c r="BU332" s="178">
        <f t="shared" si="217"/>
        <v>0</v>
      </c>
      <c r="BV332" s="179">
        <f t="shared" si="218"/>
        <v>0</v>
      </c>
      <c r="BW332" s="178">
        <f t="shared" si="218"/>
        <v>0</v>
      </c>
      <c r="BX332" s="179">
        <f t="shared" si="219"/>
        <v>0</v>
      </c>
      <c r="BY332" s="178">
        <f t="shared" si="219"/>
        <v>0</v>
      </c>
      <c r="BZ332" s="179">
        <f t="shared" si="220"/>
        <v>0</v>
      </c>
      <c r="CA332" s="178">
        <f t="shared" si="220"/>
        <v>0</v>
      </c>
      <c r="CB332" s="179">
        <f t="shared" si="221"/>
        <v>0</v>
      </c>
      <c r="CC332" s="178">
        <f t="shared" si="221"/>
        <v>0</v>
      </c>
      <c r="CD332" s="179">
        <f t="shared" si="222"/>
        <v>812</v>
      </c>
      <c r="CE332" s="178">
        <f t="shared" si="222"/>
        <v>800</v>
      </c>
      <c r="CF332" s="177">
        <f t="shared" si="238"/>
        <v>0</v>
      </c>
      <c r="CG332" s="178">
        <f t="shared" si="176"/>
        <v>0</v>
      </c>
      <c r="CH332" s="179">
        <f t="shared" si="176"/>
        <v>0</v>
      </c>
      <c r="CI332" s="178">
        <f t="shared" si="176"/>
        <v>0</v>
      </c>
      <c r="CJ332" s="179">
        <f t="shared" si="176"/>
        <v>0</v>
      </c>
      <c r="CK332" s="178">
        <f t="shared" si="243"/>
        <v>0</v>
      </c>
      <c r="CL332" s="179">
        <f t="shared" si="243"/>
        <v>0</v>
      </c>
      <c r="CM332" s="178">
        <f t="shared" si="243"/>
        <v>0</v>
      </c>
      <c r="CN332" s="179">
        <f t="shared" si="243"/>
        <v>0</v>
      </c>
      <c r="CO332" s="178">
        <f t="shared" si="243"/>
        <v>0</v>
      </c>
      <c r="CP332" s="179">
        <f t="shared" si="243"/>
        <v>5112.3830049261087</v>
      </c>
      <c r="CQ332" s="178">
        <f t="shared" si="243"/>
        <v>5230.55</v>
      </c>
      <c r="CR332" s="177">
        <f t="shared" si="242"/>
        <v>0</v>
      </c>
      <c r="CS332" s="178">
        <f t="shared" si="242"/>
        <v>0</v>
      </c>
      <c r="CT332" s="179">
        <f t="shared" si="242"/>
        <v>0</v>
      </c>
      <c r="CU332" s="178">
        <f t="shared" si="242"/>
        <v>0</v>
      </c>
      <c r="CV332" s="179">
        <f t="shared" si="242"/>
        <v>0</v>
      </c>
      <c r="CW332" s="178">
        <f t="shared" si="242"/>
        <v>0</v>
      </c>
      <c r="CX332" s="179">
        <f t="shared" si="239"/>
        <v>0</v>
      </c>
      <c r="CY332" s="178">
        <f t="shared" si="239"/>
        <v>0</v>
      </c>
      <c r="CZ332" s="179">
        <f t="shared" si="239"/>
        <v>0</v>
      </c>
      <c r="DA332" s="178">
        <f t="shared" si="239"/>
        <v>0</v>
      </c>
      <c r="DB332" s="179">
        <f t="shared" si="239"/>
        <v>46011.447044334978</v>
      </c>
      <c r="DC332" s="178">
        <f t="shared" si="239"/>
        <v>47074.950000000004</v>
      </c>
      <c r="DD332" s="179">
        <f t="shared" si="223"/>
        <v>46011.447044334978</v>
      </c>
      <c r="DE332" s="178">
        <f t="shared" si="223"/>
        <v>47074.950000000004</v>
      </c>
      <c r="DF332" s="177">
        <f t="shared" si="224"/>
        <v>0</v>
      </c>
      <c r="DG332" s="178">
        <f t="shared" si="224"/>
        <v>0</v>
      </c>
      <c r="DH332" s="179">
        <f t="shared" si="225"/>
        <v>0</v>
      </c>
      <c r="DI332" s="178">
        <f t="shared" si="225"/>
        <v>0</v>
      </c>
      <c r="DJ332" s="179">
        <f t="shared" si="226"/>
        <v>0</v>
      </c>
      <c r="DK332" s="178">
        <f t="shared" si="226"/>
        <v>0</v>
      </c>
      <c r="DL332" s="179">
        <f t="shared" si="227"/>
        <v>0</v>
      </c>
      <c r="DM332" s="178">
        <f t="shared" si="227"/>
        <v>0</v>
      </c>
      <c r="DN332" s="179">
        <f t="shared" si="228"/>
        <v>0</v>
      </c>
      <c r="DO332" s="178">
        <f t="shared" si="228"/>
        <v>0</v>
      </c>
      <c r="DP332" s="179">
        <f t="shared" si="229"/>
        <v>85</v>
      </c>
      <c r="DQ332" s="178">
        <f t="shared" si="229"/>
        <v>86</v>
      </c>
      <c r="DR332" s="179">
        <f t="shared" si="230"/>
        <v>85</v>
      </c>
      <c r="DS332" s="178">
        <f t="shared" si="230"/>
        <v>86</v>
      </c>
      <c r="DT332" s="177">
        <f t="shared" si="241"/>
        <v>0</v>
      </c>
      <c r="DU332" s="178">
        <f t="shared" si="241"/>
        <v>0</v>
      </c>
      <c r="DV332" s="179">
        <f t="shared" si="241"/>
        <v>0</v>
      </c>
      <c r="DW332" s="178">
        <f t="shared" si="241"/>
        <v>0</v>
      </c>
      <c r="DX332" s="179">
        <f t="shared" si="241"/>
        <v>0</v>
      </c>
      <c r="DY332" s="178">
        <f t="shared" si="241"/>
        <v>0</v>
      </c>
      <c r="DZ332" s="179">
        <f t="shared" si="241"/>
        <v>0</v>
      </c>
      <c r="EA332" s="178">
        <f t="shared" si="240"/>
        <v>0</v>
      </c>
      <c r="EB332" s="179">
        <f t="shared" si="240"/>
        <v>0</v>
      </c>
      <c r="EC332" s="178">
        <f t="shared" si="240"/>
        <v>0</v>
      </c>
      <c r="ED332" s="179">
        <f t="shared" si="240"/>
        <v>3910972.998768473</v>
      </c>
      <c r="EE332" s="178">
        <f t="shared" si="240"/>
        <v>4048445.7</v>
      </c>
      <c r="EF332" s="179">
        <f t="shared" si="240"/>
        <v>3910972.998768473</v>
      </c>
      <c r="EG332" s="178">
        <f t="shared" si="195"/>
        <v>4048445.7</v>
      </c>
    </row>
    <row r="333" spans="1:137" ht="15">
      <c r="A333" s="31" t="s">
        <v>390</v>
      </c>
      <c r="B333" s="45" t="s">
        <v>817</v>
      </c>
      <c r="C333" s="294"/>
      <c r="D333" s="44">
        <v>199795</v>
      </c>
      <c r="E333" s="44">
        <v>10</v>
      </c>
      <c r="F333" s="63"/>
      <c r="G333" s="185"/>
      <c r="H333" s="63"/>
      <c r="I333" s="185"/>
      <c r="J333" s="63"/>
      <c r="K333" s="185"/>
      <c r="L333" s="63"/>
      <c r="M333" s="185"/>
      <c r="N333" s="63"/>
      <c r="O333" s="63"/>
      <c r="P333" s="185"/>
      <c r="Q333" s="63"/>
      <c r="R333" s="185"/>
      <c r="S333" s="63"/>
      <c r="T333" s="185"/>
      <c r="U333" s="63"/>
      <c r="V333" s="185"/>
      <c r="W333" s="63"/>
      <c r="X333" s="63"/>
      <c r="Y333" s="185"/>
      <c r="Z333" s="63"/>
      <c r="AA333" s="185"/>
      <c r="AB333" s="63"/>
      <c r="AC333" s="185"/>
      <c r="AD333" s="63"/>
      <c r="AE333" s="185"/>
      <c r="AF333" s="63"/>
      <c r="AG333" s="63"/>
      <c r="AH333" s="185"/>
      <c r="AI333" s="63"/>
      <c r="AJ333" s="185"/>
      <c r="AK333" s="63"/>
      <c r="AL333" s="185"/>
      <c r="AM333" s="63"/>
      <c r="AN333" s="185"/>
      <c r="AO333" s="63"/>
      <c r="AP333" s="63"/>
      <c r="AQ333" s="185"/>
      <c r="AR333" s="63"/>
      <c r="AS333" s="185"/>
      <c r="AT333" s="63"/>
      <c r="AU333" s="185"/>
      <c r="AV333" s="63"/>
      <c r="AW333" s="185"/>
      <c r="AX333" s="63"/>
      <c r="AY333" s="63">
        <v>0</v>
      </c>
      <c r="AZ333" s="185">
        <v>11</v>
      </c>
      <c r="BA333" s="191">
        <v>15</v>
      </c>
      <c r="BB333" s="185">
        <v>21</v>
      </c>
      <c r="BC333" s="191">
        <v>19</v>
      </c>
      <c r="BD333" s="185">
        <v>0</v>
      </c>
      <c r="BE333" s="63">
        <v>0</v>
      </c>
      <c r="BF333" s="185">
        <v>2</v>
      </c>
      <c r="BG333" s="197">
        <v>3</v>
      </c>
      <c r="BH333" s="188"/>
      <c r="BI333" s="63"/>
      <c r="BJ333" s="185"/>
      <c r="BK333" s="63"/>
      <c r="BL333" s="185"/>
      <c r="BM333" s="63"/>
      <c r="BN333" s="185"/>
      <c r="BO333" s="63"/>
      <c r="BP333" s="185"/>
      <c r="BQ333" s="63"/>
      <c r="BR333" s="185">
        <v>1606888</v>
      </c>
      <c r="BS333" s="198">
        <v>1757167</v>
      </c>
      <c r="BT333" s="177">
        <f t="shared" si="217"/>
        <v>0</v>
      </c>
      <c r="BU333" s="178">
        <f t="shared" si="217"/>
        <v>0</v>
      </c>
      <c r="BV333" s="179">
        <f t="shared" si="218"/>
        <v>0</v>
      </c>
      <c r="BW333" s="178">
        <f t="shared" si="218"/>
        <v>0</v>
      </c>
      <c r="BX333" s="179">
        <f t="shared" si="219"/>
        <v>0</v>
      </c>
      <c r="BY333" s="178">
        <f t="shared" si="219"/>
        <v>0</v>
      </c>
      <c r="BZ333" s="179">
        <f t="shared" si="220"/>
        <v>0</v>
      </c>
      <c r="CA333" s="178">
        <f t="shared" si="220"/>
        <v>0</v>
      </c>
      <c r="CB333" s="179">
        <f t="shared" si="221"/>
        <v>0</v>
      </c>
      <c r="CC333" s="178">
        <f t="shared" si="221"/>
        <v>0</v>
      </c>
      <c r="CD333" s="179">
        <f t="shared" si="222"/>
        <v>333</v>
      </c>
      <c r="CE333" s="178">
        <f t="shared" si="222"/>
        <v>361</v>
      </c>
      <c r="CF333" s="177">
        <f t="shared" si="238"/>
        <v>0</v>
      </c>
      <c r="CG333" s="178">
        <f t="shared" si="176"/>
        <v>0</v>
      </c>
      <c r="CH333" s="179">
        <f t="shared" si="176"/>
        <v>0</v>
      </c>
      <c r="CI333" s="178">
        <f t="shared" si="176"/>
        <v>0</v>
      </c>
      <c r="CJ333" s="179">
        <f t="shared" si="176"/>
        <v>0</v>
      </c>
      <c r="CK333" s="178">
        <f t="shared" si="243"/>
        <v>0</v>
      </c>
      <c r="CL333" s="179">
        <f t="shared" si="243"/>
        <v>0</v>
      </c>
      <c r="CM333" s="178">
        <f t="shared" si="243"/>
        <v>0</v>
      </c>
      <c r="CN333" s="179">
        <f t="shared" si="243"/>
        <v>0</v>
      </c>
      <c r="CO333" s="178">
        <f t="shared" si="243"/>
        <v>0</v>
      </c>
      <c r="CP333" s="179">
        <f t="shared" si="243"/>
        <v>4825.4894894894896</v>
      </c>
      <c r="CQ333" s="178">
        <f t="shared" si="243"/>
        <v>4867.4986149584483</v>
      </c>
      <c r="CR333" s="177">
        <f t="shared" si="242"/>
        <v>0</v>
      </c>
      <c r="CS333" s="178">
        <f t="shared" si="242"/>
        <v>0</v>
      </c>
      <c r="CT333" s="179">
        <f t="shared" si="242"/>
        <v>0</v>
      </c>
      <c r="CU333" s="178">
        <f t="shared" si="242"/>
        <v>0</v>
      </c>
      <c r="CV333" s="179">
        <f t="shared" si="242"/>
        <v>0</v>
      </c>
      <c r="CW333" s="178">
        <f t="shared" si="242"/>
        <v>0</v>
      </c>
      <c r="CX333" s="179">
        <f t="shared" si="239"/>
        <v>0</v>
      </c>
      <c r="CY333" s="178">
        <f t="shared" si="239"/>
        <v>0</v>
      </c>
      <c r="CZ333" s="179">
        <f t="shared" si="239"/>
        <v>0</v>
      </c>
      <c r="DA333" s="178">
        <f t="shared" si="239"/>
        <v>0</v>
      </c>
      <c r="DB333" s="179">
        <f t="shared" si="239"/>
        <v>43429.405405405407</v>
      </c>
      <c r="DC333" s="178">
        <f t="shared" si="239"/>
        <v>43807.487534626038</v>
      </c>
      <c r="DD333" s="179">
        <f t="shared" si="223"/>
        <v>43429.405405405407</v>
      </c>
      <c r="DE333" s="178">
        <f t="shared" si="223"/>
        <v>43807.487534626038</v>
      </c>
      <c r="DF333" s="177">
        <f t="shared" si="224"/>
        <v>0</v>
      </c>
      <c r="DG333" s="178">
        <f t="shared" si="224"/>
        <v>0</v>
      </c>
      <c r="DH333" s="179">
        <f t="shared" si="225"/>
        <v>0</v>
      </c>
      <c r="DI333" s="178">
        <f t="shared" si="225"/>
        <v>0</v>
      </c>
      <c r="DJ333" s="179">
        <f t="shared" si="226"/>
        <v>0</v>
      </c>
      <c r="DK333" s="178">
        <f t="shared" si="226"/>
        <v>0</v>
      </c>
      <c r="DL333" s="179">
        <f t="shared" si="227"/>
        <v>0</v>
      </c>
      <c r="DM333" s="178">
        <f t="shared" si="227"/>
        <v>0</v>
      </c>
      <c r="DN333" s="179">
        <f t="shared" si="228"/>
        <v>0</v>
      </c>
      <c r="DO333" s="178">
        <f t="shared" si="228"/>
        <v>0</v>
      </c>
      <c r="DP333" s="179">
        <f t="shared" si="229"/>
        <v>34</v>
      </c>
      <c r="DQ333" s="178">
        <f t="shared" si="229"/>
        <v>37</v>
      </c>
      <c r="DR333" s="179">
        <f t="shared" si="230"/>
        <v>34</v>
      </c>
      <c r="DS333" s="178">
        <f t="shared" si="230"/>
        <v>37</v>
      </c>
      <c r="DT333" s="177">
        <f t="shared" si="241"/>
        <v>0</v>
      </c>
      <c r="DU333" s="178">
        <f t="shared" si="241"/>
        <v>0</v>
      </c>
      <c r="DV333" s="179">
        <f t="shared" si="241"/>
        <v>0</v>
      </c>
      <c r="DW333" s="178">
        <f t="shared" si="241"/>
        <v>0</v>
      </c>
      <c r="DX333" s="179">
        <f t="shared" si="241"/>
        <v>0</v>
      </c>
      <c r="DY333" s="178">
        <f t="shared" si="241"/>
        <v>0</v>
      </c>
      <c r="DZ333" s="179">
        <f t="shared" si="241"/>
        <v>0</v>
      </c>
      <c r="EA333" s="178">
        <f t="shared" si="240"/>
        <v>0</v>
      </c>
      <c r="EB333" s="179">
        <f t="shared" si="240"/>
        <v>0</v>
      </c>
      <c r="EC333" s="178">
        <f t="shared" si="240"/>
        <v>0</v>
      </c>
      <c r="ED333" s="179">
        <f t="shared" si="240"/>
        <v>1476599.7837837839</v>
      </c>
      <c r="EE333" s="178">
        <f t="shared" si="240"/>
        <v>1620877.0387811633</v>
      </c>
      <c r="EF333" s="179">
        <f t="shared" si="240"/>
        <v>1476599.7837837839</v>
      </c>
      <c r="EG333" s="178">
        <f t="shared" si="195"/>
        <v>1620877.0387811633</v>
      </c>
    </row>
    <row r="334" spans="1:137" ht="15">
      <c r="A334" s="31" t="s">
        <v>390</v>
      </c>
      <c r="B334" s="45" t="s">
        <v>818</v>
      </c>
      <c r="C334" s="294"/>
      <c r="D334" s="44">
        <v>199953</v>
      </c>
      <c r="E334" s="44">
        <v>10</v>
      </c>
      <c r="F334" s="63"/>
      <c r="G334" s="185"/>
      <c r="H334" s="63"/>
      <c r="I334" s="185"/>
      <c r="J334" s="63"/>
      <c r="K334" s="185"/>
      <c r="L334" s="63"/>
      <c r="M334" s="185"/>
      <c r="N334" s="63"/>
      <c r="O334" s="63"/>
      <c r="P334" s="185"/>
      <c r="Q334" s="63"/>
      <c r="R334" s="185"/>
      <c r="S334" s="63"/>
      <c r="T334" s="185"/>
      <c r="U334" s="63"/>
      <c r="V334" s="185"/>
      <c r="W334" s="63"/>
      <c r="X334" s="63"/>
      <c r="Y334" s="185"/>
      <c r="Z334" s="63"/>
      <c r="AA334" s="185"/>
      <c r="AB334" s="63"/>
      <c r="AC334" s="185"/>
      <c r="AD334" s="63"/>
      <c r="AE334" s="185"/>
      <c r="AF334" s="63"/>
      <c r="AG334" s="63"/>
      <c r="AH334" s="185"/>
      <c r="AI334" s="63"/>
      <c r="AJ334" s="185"/>
      <c r="AK334" s="63"/>
      <c r="AL334" s="185"/>
      <c r="AM334" s="63"/>
      <c r="AN334" s="185"/>
      <c r="AO334" s="63"/>
      <c r="AP334" s="63"/>
      <c r="AQ334" s="185"/>
      <c r="AR334" s="63"/>
      <c r="AS334" s="185"/>
      <c r="AT334" s="63"/>
      <c r="AU334" s="185"/>
      <c r="AV334" s="63"/>
      <c r="AW334" s="185"/>
      <c r="AX334" s="63"/>
      <c r="AY334" s="63">
        <v>0</v>
      </c>
      <c r="AZ334" s="185">
        <v>0</v>
      </c>
      <c r="BA334" s="63">
        <v>0</v>
      </c>
      <c r="BB334" s="185">
        <v>0</v>
      </c>
      <c r="BC334" s="191">
        <v>3</v>
      </c>
      <c r="BD334" s="185">
        <v>0</v>
      </c>
      <c r="BE334" s="63">
        <v>0</v>
      </c>
      <c r="BF334" s="185">
        <v>46</v>
      </c>
      <c r="BG334" s="62">
        <v>44</v>
      </c>
      <c r="BH334" s="188"/>
      <c r="BI334" s="63"/>
      <c r="BJ334" s="185"/>
      <c r="BK334" s="63"/>
      <c r="BL334" s="185"/>
      <c r="BM334" s="63"/>
      <c r="BN334" s="185"/>
      <c r="BO334" s="63"/>
      <c r="BP334" s="185"/>
      <c r="BQ334" s="63"/>
      <c r="BR334" s="185">
        <v>2788151</v>
      </c>
      <c r="BS334" s="61">
        <v>2898283</v>
      </c>
      <c r="BT334" s="177">
        <f t="shared" si="217"/>
        <v>0</v>
      </c>
      <c r="BU334" s="178">
        <f t="shared" si="217"/>
        <v>0</v>
      </c>
      <c r="BV334" s="179">
        <f t="shared" si="218"/>
        <v>0</v>
      </c>
      <c r="BW334" s="178">
        <f t="shared" si="218"/>
        <v>0</v>
      </c>
      <c r="BX334" s="179">
        <f t="shared" si="219"/>
        <v>0</v>
      </c>
      <c r="BY334" s="178">
        <f t="shared" si="219"/>
        <v>0</v>
      </c>
      <c r="BZ334" s="179">
        <f t="shared" si="220"/>
        <v>0</v>
      </c>
      <c r="CA334" s="178">
        <f t="shared" si="220"/>
        <v>0</v>
      </c>
      <c r="CB334" s="179">
        <f t="shared" si="221"/>
        <v>0</v>
      </c>
      <c r="CC334" s="178">
        <f t="shared" si="221"/>
        <v>0</v>
      </c>
      <c r="CD334" s="179">
        <f t="shared" si="222"/>
        <v>552</v>
      </c>
      <c r="CE334" s="178">
        <f t="shared" si="222"/>
        <v>558</v>
      </c>
      <c r="CF334" s="177">
        <f t="shared" si="238"/>
        <v>0</v>
      </c>
      <c r="CG334" s="178">
        <f t="shared" si="176"/>
        <v>0</v>
      </c>
      <c r="CH334" s="179">
        <f t="shared" si="176"/>
        <v>0</v>
      </c>
      <c r="CI334" s="178">
        <f t="shared" si="176"/>
        <v>0</v>
      </c>
      <c r="CJ334" s="179">
        <f t="shared" si="176"/>
        <v>0</v>
      </c>
      <c r="CK334" s="178">
        <f t="shared" si="243"/>
        <v>0</v>
      </c>
      <c r="CL334" s="179">
        <f t="shared" si="243"/>
        <v>0</v>
      </c>
      <c r="CM334" s="178">
        <f t="shared" si="243"/>
        <v>0</v>
      </c>
      <c r="CN334" s="179">
        <f t="shared" si="243"/>
        <v>0</v>
      </c>
      <c r="CO334" s="178">
        <f t="shared" si="243"/>
        <v>0</v>
      </c>
      <c r="CP334" s="179">
        <f t="shared" si="243"/>
        <v>5050.998188405797</v>
      </c>
      <c r="CQ334" s="178">
        <f t="shared" si="243"/>
        <v>5194.0555555555557</v>
      </c>
      <c r="CR334" s="177">
        <f t="shared" si="242"/>
        <v>0</v>
      </c>
      <c r="CS334" s="178">
        <f t="shared" si="242"/>
        <v>0</v>
      </c>
      <c r="CT334" s="179">
        <f t="shared" si="242"/>
        <v>0</v>
      </c>
      <c r="CU334" s="178">
        <f t="shared" si="242"/>
        <v>0</v>
      </c>
      <c r="CV334" s="179">
        <f t="shared" si="242"/>
        <v>0</v>
      </c>
      <c r="CW334" s="178">
        <f t="shared" si="242"/>
        <v>0</v>
      </c>
      <c r="CX334" s="179">
        <f t="shared" si="239"/>
        <v>0</v>
      </c>
      <c r="CY334" s="178">
        <f t="shared" si="239"/>
        <v>0</v>
      </c>
      <c r="CZ334" s="179">
        <f t="shared" si="239"/>
        <v>0</v>
      </c>
      <c r="DA334" s="178">
        <f t="shared" si="239"/>
        <v>0</v>
      </c>
      <c r="DB334" s="179">
        <f t="shared" si="239"/>
        <v>45458.983695652176</v>
      </c>
      <c r="DC334" s="178">
        <f t="shared" si="239"/>
        <v>46746.5</v>
      </c>
      <c r="DD334" s="179">
        <f t="shared" si="223"/>
        <v>45458.983695652176</v>
      </c>
      <c r="DE334" s="178">
        <f t="shared" si="223"/>
        <v>46746.5</v>
      </c>
      <c r="DF334" s="177">
        <f t="shared" si="224"/>
        <v>0</v>
      </c>
      <c r="DG334" s="178">
        <f t="shared" si="224"/>
        <v>0</v>
      </c>
      <c r="DH334" s="179">
        <f t="shared" si="225"/>
        <v>0</v>
      </c>
      <c r="DI334" s="178">
        <f t="shared" si="225"/>
        <v>0</v>
      </c>
      <c r="DJ334" s="179">
        <f t="shared" si="226"/>
        <v>0</v>
      </c>
      <c r="DK334" s="178">
        <f t="shared" si="226"/>
        <v>0</v>
      </c>
      <c r="DL334" s="179">
        <f t="shared" si="227"/>
        <v>0</v>
      </c>
      <c r="DM334" s="178">
        <f t="shared" si="227"/>
        <v>0</v>
      </c>
      <c r="DN334" s="179">
        <f t="shared" si="228"/>
        <v>0</v>
      </c>
      <c r="DO334" s="178">
        <f t="shared" si="228"/>
        <v>0</v>
      </c>
      <c r="DP334" s="179">
        <f t="shared" si="229"/>
        <v>46</v>
      </c>
      <c r="DQ334" s="178">
        <f t="shared" si="229"/>
        <v>47</v>
      </c>
      <c r="DR334" s="179">
        <f t="shared" si="230"/>
        <v>46</v>
      </c>
      <c r="DS334" s="178">
        <f t="shared" si="230"/>
        <v>47</v>
      </c>
      <c r="DT334" s="177">
        <f t="shared" si="241"/>
        <v>0</v>
      </c>
      <c r="DU334" s="178">
        <f t="shared" si="241"/>
        <v>0</v>
      </c>
      <c r="DV334" s="179">
        <f t="shared" si="241"/>
        <v>0</v>
      </c>
      <c r="DW334" s="178">
        <f t="shared" si="241"/>
        <v>0</v>
      </c>
      <c r="DX334" s="179">
        <f t="shared" si="241"/>
        <v>0</v>
      </c>
      <c r="DY334" s="178">
        <f t="shared" si="241"/>
        <v>0</v>
      </c>
      <c r="DZ334" s="179">
        <f t="shared" si="241"/>
        <v>0</v>
      </c>
      <c r="EA334" s="178">
        <f t="shared" si="240"/>
        <v>0</v>
      </c>
      <c r="EB334" s="179">
        <f t="shared" si="240"/>
        <v>0</v>
      </c>
      <c r="EC334" s="178">
        <f t="shared" si="240"/>
        <v>0</v>
      </c>
      <c r="ED334" s="179">
        <f t="shared" si="240"/>
        <v>2091113.25</v>
      </c>
      <c r="EE334" s="178">
        <f t="shared" si="240"/>
        <v>2197085.5</v>
      </c>
      <c r="EF334" s="179">
        <f t="shared" si="240"/>
        <v>2091113.25</v>
      </c>
      <c r="EG334" s="178">
        <f t="shared" si="195"/>
        <v>2197085.5</v>
      </c>
    </row>
    <row r="335" spans="1:137" ht="15">
      <c r="A335" s="227" t="s">
        <v>390</v>
      </c>
      <c r="B335" s="228" t="s">
        <v>391</v>
      </c>
      <c r="C335" s="301"/>
      <c r="D335" s="229">
        <v>199193</v>
      </c>
      <c r="E335" s="229">
        <v>1</v>
      </c>
      <c r="F335" s="63"/>
      <c r="G335" s="185">
        <v>440</v>
      </c>
      <c r="H335" s="63">
        <v>443</v>
      </c>
      <c r="I335" s="185">
        <v>0</v>
      </c>
      <c r="J335" s="63">
        <v>0</v>
      </c>
      <c r="K335" s="185">
        <v>0</v>
      </c>
      <c r="L335" s="63">
        <v>0</v>
      </c>
      <c r="M335" s="185">
        <v>216</v>
      </c>
      <c r="N335" s="63">
        <v>215</v>
      </c>
      <c r="O335" s="63"/>
      <c r="P335" s="185">
        <v>362</v>
      </c>
      <c r="Q335" s="63">
        <v>370</v>
      </c>
      <c r="R335" s="185">
        <v>0</v>
      </c>
      <c r="S335" s="63">
        <v>0</v>
      </c>
      <c r="T335" s="185">
        <v>0</v>
      </c>
      <c r="U335" s="63">
        <v>0</v>
      </c>
      <c r="V335" s="185">
        <v>123</v>
      </c>
      <c r="W335" s="63">
        <v>119</v>
      </c>
      <c r="X335" s="63"/>
      <c r="Y335" s="185">
        <v>284</v>
      </c>
      <c r="Z335" s="191">
        <v>317</v>
      </c>
      <c r="AA335" s="185">
        <v>0</v>
      </c>
      <c r="AB335" s="63">
        <v>0</v>
      </c>
      <c r="AC335" s="185">
        <v>0</v>
      </c>
      <c r="AD335" s="63">
        <v>0</v>
      </c>
      <c r="AE335" s="185">
        <v>73</v>
      </c>
      <c r="AF335" s="63">
        <v>76</v>
      </c>
      <c r="AG335" s="63"/>
      <c r="AH335" s="185">
        <v>0</v>
      </c>
      <c r="AI335" s="63">
        <v>0</v>
      </c>
      <c r="AJ335" s="185">
        <v>0</v>
      </c>
      <c r="AK335" s="63">
        <v>0</v>
      </c>
      <c r="AL335" s="185">
        <v>0</v>
      </c>
      <c r="AM335" s="63">
        <v>0</v>
      </c>
      <c r="AN335" s="185">
        <v>0</v>
      </c>
      <c r="AO335" s="191">
        <v>1</v>
      </c>
      <c r="AP335" s="63"/>
      <c r="AQ335" s="185">
        <v>155</v>
      </c>
      <c r="AR335" s="191">
        <v>166</v>
      </c>
      <c r="AS335" s="185">
        <v>0</v>
      </c>
      <c r="AT335" s="63">
        <v>0</v>
      </c>
      <c r="AU335" s="185">
        <v>0</v>
      </c>
      <c r="AV335" s="63">
        <v>0</v>
      </c>
      <c r="AW335" s="185">
        <v>49</v>
      </c>
      <c r="AX335" s="191">
        <v>41</v>
      </c>
      <c r="AY335" s="63"/>
      <c r="AZ335" s="185"/>
      <c r="BA335" s="63"/>
      <c r="BB335" s="185"/>
      <c r="BC335" s="63"/>
      <c r="BD335" s="185"/>
      <c r="BE335" s="63"/>
      <c r="BF335" s="185"/>
      <c r="BG335" s="62"/>
      <c r="BH335" s="188">
        <v>85933967</v>
      </c>
      <c r="BI335" s="63">
        <v>90066404</v>
      </c>
      <c r="BJ335" s="185">
        <v>45008370</v>
      </c>
      <c r="BK335" s="191">
        <v>47874724</v>
      </c>
      <c r="BL335" s="185">
        <v>29045103</v>
      </c>
      <c r="BM335" s="191">
        <v>32673100</v>
      </c>
      <c r="BN335" s="185">
        <v>0</v>
      </c>
      <c r="BO335" s="191">
        <v>85000</v>
      </c>
      <c r="BP335" s="185">
        <v>11051580</v>
      </c>
      <c r="BQ335" s="63">
        <v>11373681</v>
      </c>
      <c r="BR335" s="185"/>
      <c r="BS335" s="61"/>
      <c r="BT335" s="177">
        <f t="shared" si="217"/>
        <v>6552</v>
      </c>
      <c r="BU335" s="178">
        <f t="shared" si="217"/>
        <v>6567</v>
      </c>
      <c r="BV335" s="179">
        <f t="shared" si="218"/>
        <v>4734</v>
      </c>
      <c r="BW335" s="178">
        <f t="shared" si="218"/>
        <v>4758</v>
      </c>
      <c r="BX335" s="179">
        <f t="shared" si="219"/>
        <v>3432</v>
      </c>
      <c r="BY335" s="178">
        <f t="shared" si="219"/>
        <v>3765</v>
      </c>
      <c r="BZ335" s="179">
        <f t="shared" si="220"/>
        <v>0</v>
      </c>
      <c r="CA335" s="178">
        <f t="shared" si="220"/>
        <v>12</v>
      </c>
      <c r="CB335" s="179">
        <f t="shared" si="221"/>
        <v>1983</v>
      </c>
      <c r="CC335" s="178">
        <f t="shared" si="221"/>
        <v>1986</v>
      </c>
      <c r="CD335" s="179">
        <f t="shared" si="222"/>
        <v>0</v>
      </c>
      <c r="CE335" s="178">
        <f t="shared" si="222"/>
        <v>0</v>
      </c>
      <c r="CF335" s="177">
        <f t="shared" si="232"/>
        <v>13115.684829059828</v>
      </c>
      <c r="CG335" s="178">
        <f t="shared" si="176"/>
        <v>13714.999847723466</v>
      </c>
      <c r="CH335" s="179">
        <f t="shared" si="232"/>
        <v>9507.471482889734</v>
      </c>
      <c r="CI335" s="178">
        <f t="shared" si="177"/>
        <v>10061.942833123161</v>
      </c>
      <c r="CJ335" s="179">
        <f t="shared" si="232"/>
        <v>8463.0253496503501</v>
      </c>
      <c r="CK335" s="178">
        <f t="shared" si="232"/>
        <v>8678.1142098273576</v>
      </c>
      <c r="CL335" s="179">
        <f t="shared" si="232"/>
        <v>0</v>
      </c>
      <c r="CM335" s="178">
        <f t="shared" si="232"/>
        <v>7083.333333333333</v>
      </c>
      <c r="CN335" s="179">
        <f t="shared" si="232"/>
        <v>5573.1618759455368</v>
      </c>
      <c r="CO335" s="178">
        <f t="shared" si="232"/>
        <v>5726.9290030211478</v>
      </c>
      <c r="CP335" s="179">
        <f t="shared" si="232"/>
        <v>0</v>
      </c>
      <c r="CQ335" s="178">
        <f t="shared" si="232"/>
        <v>0</v>
      </c>
      <c r="CR335" s="177">
        <f t="shared" si="231"/>
        <v>118041.16346153845</v>
      </c>
      <c r="CS335" s="178">
        <f t="shared" si="231"/>
        <v>123434.99862951119</v>
      </c>
      <c r="CT335" s="179">
        <f t="shared" si="231"/>
        <v>85567.243346007599</v>
      </c>
      <c r="CU335" s="178">
        <f t="shared" si="231"/>
        <v>90557.48549810845</v>
      </c>
      <c r="CV335" s="179">
        <f t="shared" si="231"/>
        <v>76167.228146853158</v>
      </c>
      <c r="CW335" s="178">
        <f t="shared" si="231"/>
        <v>78103.027888446217</v>
      </c>
      <c r="CX335" s="179">
        <f t="shared" si="231"/>
        <v>0</v>
      </c>
      <c r="CY335" s="178">
        <f t="shared" si="231"/>
        <v>63750</v>
      </c>
      <c r="CZ335" s="179">
        <f t="shared" si="231"/>
        <v>50158.456883509833</v>
      </c>
      <c r="DA335" s="178">
        <f t="shared" si="231"/>
        <v>51542.361027190331</v>
      </c>
      <c r="DB335" s="179">
        <f t="shared" si="231"/>
        <v>0</v>
      </c>
      <c r="DC335" s="178">
        <f t="shared" si="231"/>
        <v>0</v>
      </c>
      <c r="DD335" s="179">
        <f t="shared" si="223"/>
        <v>91867.885961366337</v>
      </c>
      <c r="DE335" s="178">
        <f t="shared" si="223"/>
        <v>95497.910869325613</v>
      </c>
      <c r="DF335" s="177">
        <f t="shared" si="224"/>
        <v>656</v>
      </c>
      <c r="DG335" s="178">
        <f t="shared" si="224"/>
        <v>658</v>
      </c>
      <c r="DH335" s="179">
        <f t="shared" si="225"/>
        <v>485</v>
      </c>
      <c r="DI335" s="178">
        <f t="shared" si="225"/>
        <v>489</v>
      </c>
      <c r="DJ335" s="179">
        <f t="shared" si="226"/>
        <v>357</v>
      </c>
      <c r="DK335" s="178">
        <f t="shared" si="226"/>
        <v>393</v>
      </c>
      <c r="DL335" s="179">
        <f t="shared" si="227"/>
        <v>0</v>
      </c>
      <c r="DM335" s="178">
        <f t="shared" si="227"/>
        <v>1</v>
      </c>
      <c r="DN335" s="179">
        <f t="shared" si="228"/>
        <v>204</v>
      </c>
      <c r="DO335" s="178">
        <f t="shared" si="228"/>
        <v>207</v>
      </c>
      <c r="DP335" s="179">
        <f t="shared" si="229"/>
        <v>0</v>
      </c>
      <c r="DQ335" s="178">
        <f t="shared" si="229"/>
        <v>0</v>
      </c>
      <c r="DR335" s="179">
        <f t="shared" si="230"/>
        <v>1702</v>
      </c>
      <c r="DS335" s="178">
        <f t="shared" si="230"/>
        <v>1748</v>
      </c>
      <c r="DT335" s="177">
        <f t="shared" si="216"/>
        <v>77435003.230769232</v>
      </c>
      <c r="DU335" s="178">
        <f t="shared" si="216"/>
        <v>81220229.098218367</v>
      </c>
      <c r="DV335" s="179">
        <f t="shared" si="216"/>
        <v>41500113.022813685</v>
      </c>
      <c r="DW335" s="178">
        <f t="shared" si="216"/>
        <v>44282610.408575036</v>
      </c>
      <c r="DX335" s="179">
        <f t="shared" si="216"/>
        <v>27191700.448426578</v>
      </c>
      <c r="DY335" s="178">
        <f t="shared" si="216"/>
        <v>30694489.960159361</v>
      </c>
      <c r="DZ335" s="179">
        <f t="shared" si="216"/>
        <v>0</v>
      </c>
      <c r="EA335" s="178">
        <f t="shared" si="216"/>
        <v>63750</v>
      </c>
      <c r="EB335" s="179">
        <f t="shared" si="216"/>
        <v>10232325.204236006</v>
      </c>
      <c r="EC335" s="178">
        <f t="shared" si="216"/>
        <v>10669268.732628398</v>
      </c>
      <c r="ED335" s="179">
        <f t="shared" si="216"/>
        <v>0</v>
      </c>
      <c r="EE335" s="178">
        <f t="shared" si="216"/>
        <v>0</v>
      </c>
      <c r="EF335" s="179">
        <f t="shared" si="216"/>
        <v>156359141.9062455</v>
      </c>
      <c r="EG335" s="178">
        <f t="shared" si="195"/>
        <v>166930348.19958118</v>
      </c>
    </row>
    <row r="336" spans="1:137" ht="15">
      <c r="A336" s="230" t="s">
        <v>390</v>
      </c>
      <c r="B336" s="228" t="s">
        <v>392</v>
      </c>
      <c r="C336" s="301"/>
      <c r="D336" s="229">
        <v>199120</v>
      </c>
      <c r="E336" s="229">
        <v>1</v>
      </c>
      <c r="F336" s="63"/>
      <c r="G336" s="185">
        <v>412</v>
      </c>
      <c r="H336" s="191">
        <v>475</v>
      </c>
      <c r="I336" s="185">
        <v>0</v>
      </c>
      <c r="J336" s="63">
        <v>0</v>
      </c>
      <c r="K336" s="185">
        <v>0</v>
      </c>
      <c r="L336" s="63">
        <v>0</v>
      </c>
      <c r="M336" s="185">
        <v>91</v>
      </c>
      <c r="N336" s="191">
        <v>129</v>
      </c>
      <c r="O336" s="63"/>
      <c r="P336" s="185">
        <v>259</v>
      </c>
      <c r="Q336" s="191">
        <v>309</v>
      </c>
      <c r="R336" s="185">
        <v>0</v>
      </c>
      <c r="S336" s="63">
        <v>0</v>
      </c>
      <c r="T336" s="185">
        <v>0</v>
      </c>
      <c r="U336" s="63">
        <v>0</v>
      </c>
      <c r="V336" s="185">
        <v>92</v>
      </c>
      <c r="W336" s="191">
        <v>103</v>
      </c>
      <c r="X336" s="63"/>
      <c r="Y336" s="185">
        <v>258</v>
      </c>
      <c r="Z336" s="63">
        <v>255</v>
      </c>
      <c r="AA336" s="185">
        <v>0</v>
      </c>
      <c r="AB336" s="63">
        <v>0</v>
      </c>
      <c r="AC336" s="185">
        <v>0</v>
      </c>
      <c r="AD336" s="63">
        <v>0</v>
      </c>
      <c r="AE336" s="185">
        <v>67</v>
      </c>
      <c r="AF336" s="191">
        <v>63</v>
      </c>
      <c r="AG336" s="63"/>
      <c r="AH336" s="185">
        <v>3</v>
      </c>
      <c r="AI336" s="63">
        <v>3</v>
      </c>
      <c r="AJ336" s="185">
        <v>0</v>
      </c>
      <c r="AK336" s="63">
        <v>0</v>
      </c>
      <c r="AL336" s="185">
        <v>0</v>
      </c>
      <c r="AM336" s="63">
        <v>0</v>
      </c>
      <c r="AN336" s="185">
        <v>0</v>
      </c>
      <c r="AO336" s="191">
        <v>4</v>
      </c>
      <c r="AP336" s="63"/>
      <c r="AQ336" s="185">
        <v>192</v>
      </c>
      <c r="AR336" s="191">
        <v>218</v>
      </c>
      <c r="AS336" s="185">
        <v>0</v>
      </c>
      <c r="AT336" s="63">
        <v>0</v>
      </c>
      <c r="AU336" s="185">
        <v>0</v>
      </c>
      <c r="AV336" s="63">
        <v>0</v>
      </c>
      <c r="AW336" s="185">
        <v>110</v>
      </c>
      <c r="AX336" s="63">
        <v>110</v>
      </c>
      <c r="AY336" s="63"/>
      <c r="AZ336" s="185"/>
      <c r="BA336" s="63"/>
      <c r="BB336" s="185"/>
      <c r="BC336" s="63"/>
      <c r="BD336" s="185"/>
      <c r="BE336" s="63"/>
      <c r="BF336" s="185"/>
      <c r="BG336" s="62"/>
      <c r="BH336" s="188">
        <v>78834805</v>
      </c>
      <c r="BI336" s="191">
        <v>98401122</v>
      </c>
      <c r="BJ336" s="185">
        <v>37992363</v>
      </c>
      <c r="BK336" s="191">
        <v>45856150</v>
      </c>
      <c r="BL336" s="185">
        <v>29567421</v>
      </c>
      <c r="BM336" s="63">
        <v>30283576</v>
      </c>
      <c r="BN336" s="185">
        <v>445000</v>
      </c>
      <c r="BO336" s="191">
        <v>946893</v>
      </c>
      <c r="BP336" s="185">
        <v>23642185</v>
      </c>
      <c r="BQ336" s="191">
        <v>25163100</v>
      </c>
      <c r="BR336" s="185"/>
      <c r="BS336" s="61"/>
      <c r="BT336" s="177">
        <f t="shared" si="217"/>
        <v>4800</v>
      </c>
      <c r="BU336" s="178">
        <f t="shared" si="217"/>
        <v>5823</v>
      </c>
      <c r="BV336" s="179">
        <f t="shared" si="218"/>
        <v>3435</v>
      </c>
      <c r="BW336" s="178">
        <f t="shared" si="218"/>
        <v>4017</v>
      </c>
      <c r="BX336" s="179">
        <f t="shared" si="219"/>
        <v>3126</v>
      </c>
      <c r="BY336" s="178">
        <f t="shared" si="219"/>
        <v>3051</v>
      </c>
      <c r="BZ336" s="179">
        <f t="shared" si="220"/>
        <v>27</v>
      </c>
      <c r="CA336" s="178">
        <f t="shared" si="220"/>
        <v>75</v>
      </c>
      <c r="CB336" s="179">
        <f t="shared" si="221"/>
        <v>3048</v>
      </c>
      <c r="CC336" s="178">
        <f t="shared" si="221"/>
        <v>3282</v>
      </c>
      <c r="CD336" s="179">
        <f t="shared" si="222"/>
        <v>0</v>
      </c>
      <c r="CE336" s="178">
        <f t="shared" si="222"/>
        <v>0</v>
      </c>
      <c r="CF336" s="177">
        <f t="shared" si="232"/>
        <v>16423.917708333334</v>
      </c>
      <c r="CG336" s="178">
        <f t="shared" si="176"/>
        <v>16898.698608964452</v>
      </c>
      <c r="CH336" s="179">
        <f t="shared" si="232"/>
        <v>11060.367685589519</v>
      </c>
      <c r="CI336" s="178">
        <f t="shared" si="177"/>
        <v>11415.521533482699</v>
      </c>
      <c r="CJ336" s="179">
        <f t="shared" si="232"/>
        <v>9458.5479846449143</v>
      </c>
      <c r="CK336" s="178">
        <f t="shared" si="232"/>
        <v>9925.7869550966898</v>
      </c>
      <c r="CL336" s="179">
        <f t="shared" si="232"/>
        <v>16481.481481481482</v>
      </c>
      <c r="CM336" s="178">
        <f t="shared" si="232"/>
        <v>12625.24</v>
      </c>
      <c r="CN336" s="179">
        <f t="shared" si="232"/>
        <v>7756.6223753280838</v>
      </c>
      <c r="CO336" s="178">
        <f t="shared" si="232"/>
        <v>7667.0018281535649</v>
      </c>
      <c r="CP336" s="179">
        <f t="shared" si="232"/>
        <v>0</v>
      </c>
      <c r="CQ336" s="178">
        <f t="shared" si="232"/>
        <v>0</v>
      </c>
      <c r="CR336" s="177">
        <f t="shared" si="231"/>
        <v>147815.25937500002</v>
      </c>
      <c r="CS336" s="178">
        <f t="shared" si="231"/>
        <v>152088.28748068007</v>
      </c>
      <c r="CT336" s="179">
        <f t="shared" si="231"/>
        <v>99543.309170305671</v>
      </c>
      <c r="CU336" s="178">
        <f t="shared" si="231"/>
        <v>102739.69380134429</v>
      </c>
      <c r="CV336" s="179">
        <f t="shared" si="231"/>
        <v>85126.931861804231</v>
      </c>
      <c r="CW336" s="178">
        <f t="shared" si="231"/>
        <v>89332.082595870204</v>
      </c>
      <c r="CX336" s="179">
        <f t="shared" si="231"/>
        <v>148333.33333333334</v>
      </c>
      <c r="CY336" s="178">
        <f t="shared" si="231"/>
        <v>113627.16</v>
      </c>
      <c r="CZ336" s="179">
        <f t="shared" si="231"/>
        <v>69809.601377952757</v>
      </c>
      <c r="DA336" s="178">
        <f t="shared" si="231"/>
        <v>69003.016453382079</v>
      </c>
      <c r="DB336" s="179">
        <f t="shared" si="231"/>
        <v>0</v>
      </c>
      <c r="DC336" s="178">
        <f t="shared" si="231"/>
        <v>0</v>
      </c>
      <c r="DD336" s="179">
        <f t="shared" si="223"/>
        <v>106795.50502400972</v>
      </c>
      <c r="DE336" s="178">
        <f t="shared" si="223"/>
        <v>111459.59332934731</v>
      </c>
      <c r="DF336" s="177">
        <f t="shared" si="224"/>
        <v>503</v>
      </c>
      <c r="DG336" s="178">
        <f t="shared" si="224"/>
        <v>604</v>
      </c>
      <c r="DH336" s="179">
        <f t="shared" si="225"/>
        <v>351</v>
      </c>
      <c r="DI336" s="178">
        <f t="shared" si="225"/>
        <v>412</v>
      </c>
      <c r="DJ336" s="179">
        <f t="shared" si="226"/>
        <v>325</v>
      </c>
      <c r="DK336" s="178">
        <f t="shared" si="226"/>
        <v>318</v>
      </c>
      <c r="DL336" s="179">
        <f t="shared" si="227"/>
        <v>3</v>
      </c>
      <c r="DM336" s="178">
        <f t="shared" si="227"/>
        <v>7</v>
      </c>
      <c r="DN336" s="179">
        <f t="shared" si="228"/>
        <v>302</v>
      </c>
      <c r="DO336" s="178">
        <f t="shared" si="228"/>
        <v>328</v>
      </c>
      <c r="DP336" s="179">
        <f t="shared" si="229"/>
        <v>0</v>
      </c>
      <c r="DQ336" s="178">
        <f t="shared" si="229"/>
        <v>0</v>
      </c>
      <c r="DR336" s="179">
        <f t="shared" si="230"/>
        <v>1484</v>
      </c>
      <c r="DS336" s="178">
        <f t="shared" si="230"/>
        <v>1669</v>
      </c>
      <c r="DT336" s="177">
        <f t="shared" si="216"/>
        <v>74351075.465625018</v>
      </c>
      <c r="DU336" s="178">
        <f t="shared" si="216"/>
        <v>91861325.638330758</v>
      </c>
      <c r="DV336" s="179">
        <f t="shared" si="216"/>
        <v>34939701.518777288</v>
      </c>
      <c r="DW336" s="178">
        <f t="shared" si="216"/>
        <v>42328753.846153848</v>
      </c>
      <c r="DX336" s="179">
        <f t="shared" si="216"/>
        <v>27666252.855086375</v>
      </c>
      <c r="DY336" s="178">
        <f t="shared" si="216"/>
        <v>28407602.265486725</v>
      </c>
      <c r="DZ336" s="179">
        <f t="shared" si="216"/>
        <v>445000</v>
      </c>
      <c r="EA336" s="178">
        <f t="shared" si="216"/>
        <v>795390.12</v>
      </c>
      <c r="EB336" s="179">
        <f t="shared" si="216"/>
        <v>21082499.616141733</v>
      </c>
      <c r="EC336" s="178">
        <f t="shared" si="216"/>
        <v>22632989.396709323</v>
      </c>
      <c r="ED336" s="179">
        <f t="shared" si="216"/>
        <v>0</v>
      </c>
      <c r="EE336" s="178">
        <f t="shared" si="216"/>
        <v>0</v>
      </c>
      <c r="EF336" s="179">
        <f t="shared" si="216"/>
        <v>158484529.45563042</v>
      </c>
      <c r="EG336" s="178">
        <f t="shared" si="195"/>
        <v>186026061.26668066</v>
      </c>
    </row>
    <row r="337" spans="1:137" ht="15">
      <c r="A337" s="230" t="s">
        <v>390</v>
      </c>
      <c r="B337" s="228" t="s">
        <v>393</v>
      </c>
      <c r="C337" s="301"/>
      <c r="D337" s="229">
        <v>199139</v>
      </c>
      <c r="E337" s="231">
        <v>1</v>
      </c>
      <c r="F337" s="63"/>
      <c r="G337" s="185">
        <v>203</v>
      </c>
      <c r="H337" s="191">
        <v>216</v>
      </c>
      <c r="I337" s="185">
        <v>0</v>
      </c>
      <c r="J337" s="63">
        <v>0</v>
      </c>
      <c r="K337" s="185">
        <v>0</v>
      </c>
      <c r="L337" s="191">
        <v>1</v>
      </c>
      <c r="M337" s="185">
        <v>6</v>
      </c>
      <c r="N337" s="63">
        <v>6</v>
      </c>
      <c r="O337" s="63"/>
      <c r="P337" s="185">
        <v>319</v>
      </c>
      <c r="Q337" s="63">
        <v>309</v>
      </c>
      <c r="R337" s="185">
        <v>0</v>
      </c>
      <c r="S337" s="63">
        <v>0</v>
      </c>
      <c r="T337" s="185">
        <v>0</v>
      </c>
      <c r="U337" s="63">
        <v>0</v>
      </c>
      <c r="V337" s="185">
        <v>5</v>
      </c>
      <c r="W337" s="63">
        <v>5</v>
      </c>
      <c r="X337" s="63"/>
      <c r="Y337" s="185">
        <v>175</v>
      </c>
      <c r="Z337" s="63">
        <v>180</v>
      </c>
      <c r="AA337" s="185">
        <v>0</v>
      </c>
      <c r="AB337" s="63">
        <v>0</v>
      </c>
      <c r="AC337" s="185">
        <v>0</v>
      </c>
      <c r="AD337" s="63">
        <v>0</v>
      </c>
      <c r="AE337" s="185">
        <v>4</v>
      </c>
      <c r="AF337" s="191">
        <v>31</v>
      </c>
      <c r="AG337" s="63"/>
      <c r="AH337" s="185">
        <v>0</v>
      </c>
      <c r="AI337" s="63">
        <v>0</v>
      </c>
      <c r="AJ337" s="185">
        <v>0</v>
      </c>
      <c r="AK337" s="63">
        <v>0</v>
      </c>
      <c r="AL337" s="185">
        <v>0</v>
      </c>
      <c r="AM337" s="63">
        <v>0</v>
      </c>
      <c r="AN337" s="185">
        <v>0</v>
      </c>
      <c r="AO337" s="63">
        <v>0</v>
      </c>
      <c r="AP337" s="63"/>
      <c r="AQ337" s="185">
        <v>245</v>
      </c>
      <c r="AR337" s="63">
        <v>255</v>
      </c>
      <c r="AS337" s="185">
        <v>1</v>
      </c>
      <c r="AT337" s="191">
        <v>9</v>
      </c>
      <c r="AU337" s="185">
        <v>0</v>
      </c>
      <c r="AV337" s="63">
        <v>0</v>
      </c>
      <c r="AW337" s="185">
        <v>51</v>
      </c>
      <c r="AX337" s="191">
        <v>70</v>
      </c>
      <c r="AY337" s="63"/>
      <c r="AZ337" s="185"/>
      <c r="BA337" s="63"/>
      <c r="BB337" s="185"/>
      <c r="BC337" s="63"/>
      <c r="BD337" s="185"/>
      <c r="BE337" s="63"/>
      <c r="BF337" s="185"/>
      <c r="BG337" s="62"/>
      <c r="BH337" s="188">
        <v>24025898</v>
      </c>
      <c r="BI337" s="191">
        <v>27404412</v>
      </c>
      <c r="BJ337" s="185">
        <v>26799565</v>
      </c>
      <c r="BK337" s="63">
        <v>27578926</v>
      </c>
      <c r="BL337" s="185">
        <v>13858836</v>
      </c>
      <c r="BM337" s="191">
        <v>16906371</v>
      </c>
      <c r="BN337" s="185">
        <v>0</v>
      </c>
      <c r="BO337" s="63">
        <v>0</v>
      </c>
      <c r="BP337" s="185">
        <v>16706667</v>
      </c>
      <c r="BQ337" s="191">
        <v>19800860</v>
      </c>
      <c r="BR337" s="185"/>
      <c r="BS337" s="61"/>
      <c r="BT337" s="177">
        <f t="shared" si="217"/>
        <v>1899</v>
      </c>
      <c r="BU337" s="178">
        <f t="shared" si="217"/>
        <v>2027</v>
      </c>
      <c r="BV337" s="179">
        <f t="shared" si="218"/>
        <v>2931</v>
      </c>
      <c r="BW337" s="178">
        <f t="shared" si="218"/>
        <v>2841</v>
      </c>
      <c r="BX337" s="179">
        <f t="shared" si="219"/>
        <v>1623</v>
      </c>
      <c r="BY337" s="178">
        <f t="shared" si="219"/>
        <v>1992</v>
      </c>
      <c r="BZ337" s="179">
        <f t="shared" si="220"/>
        <v>0</v>
      </c>
      <c r="CA337" s="178">
        <f t="shared" si="220"/>
        <v>0</v>
      </c>
      <c r="CB337" s="179">
        <f t="shared" si="221"/>
        <v>2827</v>
      </c>
      <c r="CC337" s="178">
        <f t="shared" si="221"/>
        <v>3225</v>
      </c>
      <c r="CD337" s="179">
        <f t="shared" si="222"/>
        <v>0</v>
      </c>
      <c r="CE337" s="178">
        <f t="shared" si="222"/>
        <v>0</v>
      </c>
      <c r="CF337" s="177">
        <f t="shared" si="232"/>
        <v>12651.868351764086</v>
      </c>
      <c r="CG337" s="178">
        <f t="shared" si="176"/>
        <v>13519.690182535767</v>
      </c>
      <c r="CH337" s="179">
        <f t="shared" si="232"/>
        <v>9143.4885704537701</v>
      </c>
      <c r="CI337" s="178">
        <f t="shared" si="177"/>
        <v>9707.4713129179872</v>
      </c>
      <c r="CJ337" s="179">
        <f t="shared" si="232"/>
        <v>8539.0240295748608</v>
      </c>
      <c r="CK337" s="178">
        <f t="shared" si="232"/>
        <v>8487.1340361445782</v>
      </c>
      <c r="CL337" s="179">
        <f t="shared" si="232"/>
        <v>0</v>
      </c>
      <c r="CM337" s="178">
        <f t="shared" si="232"/>
        <v>0</v>
      </c>
      <c r="CN337" s="179">
        <f t="shared" si="232"/>
        <v>5909.680580120269</v>
      </c>
      <c r="CO337" s="178">
        <f t="shared" si="232"/>
        <v>6139.8015503875968</v>
      </c>
      <c r="CP337" s="179">
        <f t="shared" si="232"/>
        <v>0</v>
      </c>
      <c r="CQ337" s="178">
        <f t="shared" si="232"/>
        <v>0</v>
      </c>
      <c r="CR337" s="177">
        <f t="shared" si="231"/>
        <v>113866.81516587677</v>
      </c>
      <c r="CS337" s="178">
        <f t="shared" si="231"/>
        <v>121677.2116428219</v>
      </c>
      <c r="CT337" s="179">
        <f t="shared" si="231"/>
        <v>82291.397134083934</v>
      </c>
      <c r="CU337" s="178">
        <f t="shared" si="231"/>
        <v>87367.241816261885</v>
      </c>
      <c r="CV337" s="179">
        <f t="shared" si="231"/>
        <v>76851.216266173753</v>
      </c>
      <c r="CW337" s="178">
        <f t="shared" si="231"/>
        <v>76384.206325301202</v>
      </c>
      <c r="CX337" s="179">
        <f t="shared" si="231"/>
        <v>0</v>
      </c>
      <c r="CY337" s="178">
        <f t="shared" si="231"/>
        <v>0</v>
      </c>
      <c r="CZ337" s="179">
        <f t="shared" si="231"/>
        <v>53187.125221082424</v>
      </c>
      <c r="DA337" s="178">
        <f t="shared" si="231"/>
        <v>55258.213953488368</v>
      </c>
      <c r="DB337" s="179">
        <f t="shared" si="231"/>
        <v>0</v>
      </c>
      <c r="DC337" s="178">
        <f t="shared" si="231"/>
        <v>0</v>
      </c>
      <c r="DD337" s="179">
        <f t="shared" si="223"/>
        <v>79299.822540553054</v>
      </c>
      <c r="DE337" s="178">
        <f t="shared" si="223"/>
        <v>82385.067580184099</v>
      </c>
      <c r="DF337" s="177">
        <f t="shared" si="224"/>
        <v>209</v>
      </c>
      <c r="DG337" s="178">
        <f t="shared" si="224"/>
        <v>223</v>
      </c>
      <c r="DH337" s="179">
        <f t="shared" si="225"/>
        <v>324</v>
      </c>
      <c r="DI337" s="178">
        <f t="shared" si="225"/>
        <v>314</v>
      </c>
      <c r="DJ337" s="179">
        <f t="shared" si="226"/>
        <v>179</v>
      </c>
      <c r="DK337" s="178">
        <f t="shared" si="226"/>
        <v>211</v>
      </c>
      <c r="DL337" s="179">
        <f t="shared" si="227"/>
        <v>0</v>
      </c>
      <c r="DM337" s="178">
        <f t="shared" si="227"/>
        <v>0</v>
      </c>
      <c r="DN337" s="179">
        <f t="shared" si="228"/>
        <v>297</v>
      </c>
      <c r="DO337" s="178">
        <f t="shared" si="228"/>
        <v>334</v>
      </c>
      <c r="DP337" s="179">
        <f t="shared" si="229"/>
        <v>0</v>
      </c>
      <c r="DQ337" s="178">
        <f t="shared" si="229"/>
        <v>0</v>
      </c>
      <c r="DR337" s="179">
        <f t="shared" si="230"/>
        <v>1009</v>
      </c>
      <c r="DS337" s="178">
        <f t="shared" si="230"/>
        <v>1082</v>
      </c>
      <c r="DT337" s="177">
        <f t="shared" si="216"/>
        <v>23798164.369668245</v>
      </c>
      <c r="DU337" s="178">
        <f t="shared" si="216"/>
        <v>27134018.196349286</v>
      </c>
      <c r="DV337" s="179">
        <f t="shared" si="216"/>
        <v>26662412.671443194</v>
      </c>
      <c r="DW337" s="178">
        <f t="shared" si="216"/>
        <v>27433313.930306233</v>
      </c>
      <c r="DX337" s="179">
        <f t="shared" si="216"/>
        <v>13756367.711645102</v>
      </c>
      <c r="DY337" s="178">
        <f t="shared" si="216"/>
        <v>16117067.534638554</v>
      </c>
      <c r="DZ337" s="179">
        <f t="shared" si="216"/>
        <v>0</v>
      </c>
      <c r="EA337" s="178">
        <f t="shared" si="216"/>
        <v>0</v>
      </c>
      <c r="EB337" s="179">
        <f t="shared" si="216"/>
        <v>15796576.190661481</v>
      </c>
      <c r="EC337" s="178">
        <f t="shared" si="216"/>
        <v>18456243.460465115</v>
      </c>
      <c r="ED337" s="179">
        <f t="shared" si="216"/>
        <v>0</v>
      </c>
      <c r="EE337" s="178">
        <f t="shared" si="216"/>
        <v>0</v>
      </c>
      <c r="EF337" s="179">
        <f t="shared" si="216"/>
        <v>80013520.943418026</v>
      </c>
      <c r="EG337" s="178">
        <f t="shared" si="195"/>
        <v>89140643.121759191</v>
      </c>
    </row>
    <row r="338" spans="1:137" ht="15">
      <c r="A338" s="230" t="s">
        <v>390</v>
      </c>
      <c r="B338" s="228" t="s">
        <v>394</v>
      </c>
      <c r="C338" s="301"/>
      <c r="D338" s="229">
        <v>199148</v>
      </c>
      <c r="E338" s="229">
        <v>1</v>
      </c>
      <c r="F338" s="63"/>
      <c r="G338" s="185">
        <v>150</v>
      </c>
      <c r="H338" s="63">
        <v>157</v>
      </c>
      <c r="I338" s="185">
        <v>24</v>
      </c>
      <c r="J338" s="191">
        <v>27</v>
      </c>
      <c r="K338" s="185">
        <v>0</v>
      </c>
      <c r="L338" s="63">
        <v>0</v>
      </c>
      <c r="M338" s="185">
        <v>6</v>
      </c>
      <c r="N338" s="191">
        <v>3</v>
      </c>
      <c r="O338" s="63"/>
      <c r="P338" s="185">
        <v>232</v>
      </c>
      <c r="Q338" s="63">
        <v>235</v>
      </c>
      <c r="R338" s="185">
        <v>10</v>
      </c>
      <c r="S338" s="191">
        <v>11</v>
      </c>
      <c r="T338" s="185">
        <v>0</v>
      </c>
      <c r="U338" s="63">
        <v>0</v>
      </c>
      <c r="V338" s="185">
        <v>6</v>
      </c>
      <c r="W338" s="191">
        <v>5</v>
      </c>
      <c r="X338" s="63"/>
      <c r="Y338" s="185">
        <v>104</v>
      </c>
      <c r="Z338" s="63">
        <v>99</v>
      </c>
      <c r="AA338" s="185">
        <v>3</v>
      </c>
      <c r="AB338" s="63">
        <v>3</v>
      </c>
      <c r="AC338" s="185">
        <v>0</v>
      </c>
      <c r="AD338" s="63">
        <v>0</v>
      </c>
      <c r="AE338" s="185">
        <v>6</v>
      </c>
      <c r="AF338" s="191">
        <v>9</v>
      </c>
      <c r="AG338" s="63"/>
      <c r="AH338" s="185">
        <v>0</v>
      </c>
      <c r="AI338" s="63">
        <v>0</v>
      </c>
      <c r="AJ338" s="185">
        <v>1</v>
      </c>
      <c r="AK338" s="63">
        <v>1</v>
      </c>
      <c r="AL338" s="185">
        <v>0</v>
      </c>
      <c r="AM338" s="63">
        <v>0</v>
      </c>
      <c r="AN338" s="185">
        <v>2</v>
      </c>
      <c r="AO338" s="191">
        <v>1</v>
      </c>
      <c r="AP338" s="63"/>
      <c r="AQ338" s="185">
        <v>154</v>
      </c>
      <c r="AR338" s="191">
        <v>179</v>
      </c>
      <c r="AS338" s="185">
        <v>18</v>
      </c>
      <c r="AT338" s="191">
        <v>20</v>
      </c>
      <c r="AU338" s="185">
        <v>0</v>
      </c>
      <c r="AV338" s="63">
        <v>0</v>
      </c>
      <c r="AW338" s="185">
        <v>23</v>
      </c>
      <c r="AX338" s="191">
        <v>40</v>
      </c>
      <c r="AY338" s="63"/>
      <c r="AZ338" s="185"/>
      <c r="BA338" s="63"/>
      <c r="BB338" s="185"/>
      <c r="BC338" s="63"/>
      <c r="BD338" s="185"/>
      <c r="BE338" s="63"/>
      <c r="BF338" s="185"/>
      <c r="BG338" s="62"/>
      <c r="BH338" s="188">
        <v>19244799</v>
      </c>
      <c r="BI338" s="191">
        <v>20705221</v>
      </c>
      <c r="BJ338" s="185">
        <v>18945611</v>
      </c>
      <c r="BK338" s="191">
        <v>20238616</v>
      </c>
      <c r="BL338" s="185">
        <v>7885307</v>
      </c>
      <c r="BM338" s="191">
        <v>8398732</v>
      </c>
      <c r="BN338" s="185">
        <v>173871</v>
      </c>
      <c r="BO338" s="191">
        <v>112839</v>
      </c>
      <c r="BP338" s="185">
        <v>9461747</v>
      </c>
      <c r="BQ338" s="191">
        <v>12131995</v>
      </c>
      <c r="BR338" s="185"/>
      <c r="BS338" s="61"/>
      <c r="BT338" s="177">
        <f t="shared" si="217"/>
        <v>1662</v>
      </c>
      <c r="BU338" s="178">
        <f t="shared" si="217"/>
        <v>1719</v>
      </c>
      <c r="BV338" s="179">
        <f t="shared" si="218"/>
        <v>2260</v>
      </c>
      <c r="BW338" s="178">
        <f t="shared" si="218"/>
        <v>2285</v>
      </c>
      <c r="BX338" s="179">
        <f t="shared" si="219"/>
        <v>1038</v>
      </c>
      <c r="BY338" s="178">
        <f t="shared" si="219"/>
        <v>1029</v>
      </c>
      <c r="BZ338" s="179">
        <f t="shared" si="220"/>
        <v>34</v>
      </c>
      <c r="CA338" s="178">
        <f t="shared" si="220"/>
        <v>22</v>
      </c>
      <c r="CB338" s="179">
        <f t="shared" si="221"/>
        <v>1842</v>
      </c>
      <c r="CC338" s="178">
        <f t="shared" si="221"/>
        <v>2291</v>
      </c>
      <c r="CD338" s="179">
        <f t="shared" si="222"/>
        <v>0</v>
      </c>
      <c r="CE338" s="178">
        <f t="shared" si="222"/>
        <v>0</v>
      </c>
      <c r="CF338" s="177">
        <f t="shared" si="232"/>
        <v>11579.301444043322</v>
      </c>
      <c r="CG338" s="178">
        <f t="shared" si="176"/>
        <v>12044.922047702152</v>
      </c>
      <c r="CH338" s="179">
        <f t="shared" si="232"/>
        <v>8383.0137168141591</v>
      </c>
      <c r="CI338" s="178">
        <f t="shared" si="177"/>
        <v>8857.1623632385126</v>
      </c>
      <c r="CJ338" s="179">
        <f t="shared" si="232"/>
        <v>7596.6348747591519</v>
      </c>
      <c r="CK338" s="178">
        <f t="shared" si="232"/>
        <v>8162.0330417881441</v>
      </c>
      <c r="CL338" s="179">
        <f t="shared" si="232"/>
        <v>5113.8529411764703</v>
      </c>
      <c r="CM338" s="178">
        <f t="shared" si="232"/>
        <v>5129.045454545455</v>
      </c>
      <c r="CN338" s="179">
        <f t="shared" si="232"/>
        <v>5136.670466883822</v>
      </c>
      <c r="CO338" s="178">
        <f t="shared" si="232"/>
        <v>5295.5019642077696</v>
      </c>
      <c r="CP338" s="179">
        <f t="shared" si="232"/>
        <v>0</v>
      </c>
      <c r="CQ338" s="178">
        <f t="shared" si="232"/>
        <v>0</v>
      </c>
      <c r="CR338" s="177">
        <f t="shared" si="231"/>
        <v>104213.71299638989</v>
      </c>
      <c r="CS338" s="178">
        <f t="shared" si="231"/>
        <v>108404.29842931937</v>
      </c>
      <c r="CT338" s="179">
        <f t="shared" si="231"/>
        <v>75447.123451327439</v>
      </c>
      <c r="CU338" s="178">
        <f t="shared" si="231"/>
        <v>79714.461269146617</v>
      </c>
      <c r="CV338" s="179">
        <f t="shared" si="231"/>
        <v>68369.713872832363</v>
      </c>
      <c r="CW338" s="178">
        <f t="shared" si="231"/>
        <v>73458.297376093295</v>
      </c>
      <c r="CX338" s="179">
        <f t="shared" si="231"/>
        <v>46024.676470588231</v>
      </c>
      <c r="CY338" s="178">
        <f t="shared" si="231"/>
        <v>46161.409090909096</v>
      </c>
      <c r="CZ338" s="179">
        <f t="shared" si="231"/>
        <v>46230.034201954397</v>
      </c>
      <c r="DA338" s="178">
        <f t="shared" si="231"/>
        <v>47659.517677869924</v>
      </c>
      <c r="DB338" s="179">
        <f t="shared" si="231"/>
        <v>0</v>
      </c>
      <c r="DC338" s="178">
        <f t="shared" si="231"/>
        <v>0</v>
      </c>
      <c r="DD338" s="179">
        <f t="shared" si="223"/>
        <v>73542.710854806908</v>
      </c>
      <c r="DE338" s="178">
        <f t="shared" si="223"/>
        <v>75843.990046553939</v>
      </c>
      <c r="DF338" s="177">
        <f t="shared" si="224"/>
        <v>180</v>
      </c>
      <c r="DG338" s="178">
        <f t="shared" si="224"/>
        <v>187</v>
      </c>
      <c r="DH338" s="179">
        <f t="shared" si="225"/>
        <v>248</v>
      </c>
      <c r="DI338" s="178">
        <f t="shared" si="225"/>
        <v>251</v>
      </c>
      <c r="DJ338" s="179">
        <f t="shared" si="226"/>
        <v>113</v>
      </c>
      <c r="DK338" s="178">
        <f t="shared" si="226"/>
        <v>111</v>
      </c>
      <c r="DL338" s="179">
        <f t="shared" si="227"/>
        <v>3</v>
      </c>
      <c r="DM338" s="178">
        <f t="shared" si="227"/>
        <v>2</v>
      </c>
      <c r="DN338" s="179">
        <f t="shared" si="228"/>
        <v>195</v>
      </c>
      <c r="DO338" s="178">
        <f t="shared" si="228"/>
        <v>239</v>
      </c>
      <c r="DP338" s="179">
        <f t="shared" si="229"/>
        <v>0</v>
      </c>
      <c r="DQ338" s="178">
        <f t="shared" si="229"/>
        <v>0</v>
      </c>
      <c r="DR338" s="179">
        <f t="shared" si="230"/>
        <v>739</v>
      </c>
      <c r="DS338" s="178">
        <f t="shared" si="230"/>
        <v>790</v>
      </c>
      <c r="DT338" s="177">
        <f t="shared" si="216"/>
        <v>18758468.339350179</v>
      </c>
      <c r="DU338" s="178">
        <f t="shared" si="216"/>
        <v>20271603.806282721</v>
      </c>
      <c r="DV338" s="179">
        <f t="shared" si="216"/>
        <v>18710886.615929205</v>
      </c>
      <c r="DW338" s="178">
        <f t="shared" si="216"/>
        <v>20008329.778555799</v>
      </c>
      <c r="DX338" s="179">
        <f t="shared" si="216"/>
        <v>7725777.6676300569</v>
      </c>
      <c r="DY338" s="178">
        <f t="shared" si="216"/>
        <v>8153871.0087463558</v>
      </c>
      <c r="DZ338" s="179">
        <f t="shared" si="216"/>
        <v>138074.0294117647</v>
      </c>
      <c r="EA338" s="178">
        <f t="shared" si="216"/>
        <v>92322.818181818191</v>
      </c>
      <c r="EB338" s="179">
        <f t="shared" si="216"/>
        <v>9014856.6693811081</v>
      </c>
      <c r="EC338" s="178">
        <f t="shared" si="216"/>
        <v>11390624.725010911</v>
      </c>
      <c r="ED338" s="179">
        <f t="shared" si="216"/>
        <v>0</v>
      </c>
      <c r="EE338" s="178">
        <f t="shared" si="216"/>
        <v>0</v>
      </c>
      <c r="EF338" s="179">
        <f t="shared" si="216"/>
        <v>54348063.321702302</v>
      </c>
      <c r="EG338" s="178">
        <f t="shared" si="195"/>
        <v>59916752.13677761</v>
      </c>
    </row>
    <row r="339" spans="1:137" ht="15">
      <c r="A339" s="230" t="s">
        <v>390</v>
      </c>
      <c r="B339" s="228" t="s">
        <v>395</v>
      </c>
      <c r="C339" s="301"/>
      <c r="D339" s="229">
        <v>198464</v>
      </c>
      <c r="E339" s="229">
        <v>2</v>
      </c>
      <c r="F339" s="63"/>
      <c r="G339" s="185">
        <v>175</v>
      </c>
      <c r="H339" s="191">
        <v>188</v>
      </c>
      <c r="I339" s="185">
        <v>0</v>
      </c>
      <c r="J339" s="63">
        <v>0</v>
      </c>
      <c r="K339" s="185">
        <v>3</v>
      </c>
      <c r="L339" s="191">
        <v>4</v>
      </c>
      <c r="M339" s="185">
        <v>49</v>
      </c>
      <c r="N339" s="191">
        <v>53</v>
      </c>
      <c r="O339" s="63"/>
      <c r="P339" s="185">
        <v>358</v>
      </c>
      <c r="Q339" s="191">
        <v>337</v>
      </c>
      <c r="R339" s="185">
        <v>0</v>
      </c>
      <c r="S339" s="63">
        <v>0</v>
      </c>
      <c r="T339" s="185">
        <v>1</v>
      </c>
      <c r="U339" s="191">
        <v>0</v>
      </c>
      <c r="V339" s="185">
        <v>70</v>
      </c>
      <c r="W339" s="191">
        <v>62</v>
      </c>
      <c r="X339" s="63"/>
      <c r="Y339" s="185">
        <v>184</v>
      </c>
      <c r="Z339" s="191">
        <v>168</v>
      </c>
      <c r="AA339" s="185">
        <v>0</v>
      </c>
      <c r="AB339" s="63">
        <v>0</v>
      </c>
      <c r="AC339" s="185">
        <v>0</v>
      </c>
      <c r="AD339" s="63">
        <v>0</v>
      </c>
      <c r="AE339" s="185">
        <v>32</v>
      </c>
      <c r="AF339" s="191">
        <v>39</v>
      </c>
      <c r="AG339" s="63"/>
      <c r="AH339" s="185">
        <v>4</v>
      </c>
      <c r="AI339" s="191">
        <v>3</v>
      </c>
      <c r="AJ339" s="185">
        <v>0</v>
      </c>
      <c r="AK339" s="63">
        <v>0</v>
      </c>
      <c r="AL339" s="185">
        <v>0</v>
      </c>
      <c r="AM339" s="63">
        <v>0</v>
      </c>
      <c r="AN339" s="185">
        <v>0</v>
      </c>
      <c r="AO339" s="63">
        <v>0</v>
      </c>
      <c r="AP339" s="63"/>
      <c r="AQ339" s="185">
        <v>240</v>
      </c>
      <c r="AR339" s="63">
        <v>236</v>
      </c>
      <c r="AS339" s="185">
        <v>1</v>
      </c>
      <c r="AT339" s="63">
        <v>1</v>
      </c>
      <c r="AU339" s="185">
        <v>0</v>
      </c>
      <c r="AV339" s="63">
        <v>0</v>
      </c>
      <c r="AW339" s="185">
        <v>123</v>
      </c>
      <c r="AX339" s="191">
        <v>133</v>
      </c>
      <c r="AY339" s="63"/>
      <c r="AZ339" s="185"/>
      <c r="BA339" s="63"/>
      <c r="BB339" s="185"/>
      <c r="BC339" s="63"/>
      <c r="BD339" s="185"/>
      <c r="BE339" s="63"/>
      <c r="BF339" s="185"/>
      <c r="BG339" s="62"/>
      <c r="BH339" s="188">
        <v>23107817</v>
      </c>
      <c r="BI339" s="191">
        <v>27085755</v>
      </c>
      <c r="BJ339" s="185">
        <v>33402281</v>
      </c>
      <c r="BK339" s="63">
        <v>32865164</v>
      </c>
      <c r="BL339" s="185">
        <v>15401098</v>
      </c>
      <c r="BM339" s="63">
        <v>16048995</v>
      </c>
      <c r="BN339" s="185">
        <v>240766</v>
      </c>
      <c r="BO339" s="191">
        <v>213104</v>
      </c>
      <c r="BP339" s="185">
        <v>23868508</v>
      </c>
      <c r="BQ339" s="191">
        <v>25887976</v>
      </c>
      <c r="BR339" s="185"/>
      <c r="BS339" s="61"/>
      <c r="BT339" s="177">
        <f t="shared" si="217"/>
        <v>2196</v>
      </c>
      <c r="BU339" s="178">
        <f t="shared" si="217"/>
        <v>2372</v>
      </c>
      <c r="BV339" s="179">
        <f t="shared" si="218"/>
        <v>4073</v>
      </c>
      <c r="BW339" s="178">
        <f t="shared" si="218"/>
        <v>3777</v>
      </c>
      <c r="BX339" s="179">
        <f t="shared" si="219"/>
        <v>2040</v>
      </c>
      <c r="BY339" s="178">
        <f t="shared" si="219"/>
        <v>1980</v>
      </c>
      <c r="BZ339" s="179">
        <f t="shared" si="220"/>
        <v>36</v>
      </c>
      <c r="CA339" s="178">
        <f t="shared" si="220"/>
        <v>27</v>
      </c>
      <c r="CB339" s="179">
        <f t="shared" si="221"/>
        <v>3646</v>
      </c>
      <c r="CC339" s="178">
        <f t="shared" si="221"/>
        <v>3730</v>
      </c>
      <c r="CD339" s="179">
        <f t="shared" si="222"/>
        <v>0</v>
      </c>
      <c r="CE339" s="178">
        <f t="shared" si="222"/>
        <v>0</v>
      </c>
      <c r="CF339" s="177">
        <f t="shared" si="232"/>
        <v>10522.685336976321</v>
      </c>
      <c r="CG339" s="178">
        <f t="shared" si="176"/>
        <v>11418.952360876898</v>
      </c>
      <c r="CH339" s="179">
        <f t="shared" si="232"/>
        <v>8200.9037564448809</v>
      </c>
      <c r="CI339" s="178">
        <f t="shared" si="177"/>
        <v>8701.3936987026736</v>
      </c>
      <c r="CJ339" s="179">
        <f t="shared" si="232"/>
        <v>7549.5578431372551</v>
      </c>
      <c r="CK339" s="178">
        <f t="shared" si="232"/>
        <v>8105.55303030303</v>
      </c>
      <c r="CL339" s="179">
        <f t="shared" si="232"/>
        <v>6687.9444444444443</v>
      </c>
      <c r="CM339" s="178">
        <f t="shared" si="232"/>
        <v>7892.7407407407409</v>
      </c>
      <c r="CN339" s="179">
        <f t="shared" si="232"/>
        <v>6546.4914975315414</v>
      </c>
      <c r="CO339" s="178">
        <f t="shared" si="232"/>
        <v>6940.4761394101879</v>
      </c>
      <c r="CP339" s="179">
        <f t="shared" si="232"/>
        <v>0</v>
      </c>
      <c r="CQ339" s="178">
        <f t="shared" si="232"/>
        <v>0</v>
      </c>
      <c r="CR339" s="177">
        <f t="shared" si="231"/>
        <v>94704.168032786896</v>
      </c>
      <c r="CS339" s="178">
        <f t="shared" si="231"/>
        <v>102770.57124789208</v>
      </c>
      <c r="CT339" s="179">
        <f t="shared" si="231"/>
        <v>73808.133808003928</v>
      </c>
      <c r="CU339" s="178">
        <f t="shared" si="231"/>
        <v>78312.543288324057</v>
      </c>
      <c r="CV339" s="179">
        <f t="shared" si="231"/>
        <v>67946.020588235289</v>
      </c>
      <c r="CW339" s="178">
        <f t="shared" si="231"/>
        <v>72949.977272727265</v>
      </c>
      <c r="CX339" s="179">
        <f t="shared" si="231"/>
        <v>60191.5</v>
      </c>
      <c r="CY339" s="178">
        <f t="shared" si="231"/>
        <v>71034.666666666672</v>
      </c>
      <c r="CZ339" s="179">
        <f t="shared" si="231"/>
        <v>58918.423477783872</v>
      </c>
      <c r="DA339" s="178">
        <f t="shared" si="231"/>
        <v>62464.285254691691</v>
      </c>
      <c r="DB339" s="179">
        <f t="shared" si="231"/>
        <v>0</v>
      </c>
      <c r="DC339" s="178">
        <f t="shared" si="231"/>
        <v>0</v>
      </c>
      <c r="DD339" s="179">
        <f t="shared" si="223"/>
        <v>72197.538822619739</v>
      </c>
      <c r="DE339" s="178">
        <f t="shared" si="223"/>
        <v>77492.671215249458</v>
      </c>
      <c r="DF339" s="177">
        <f t="shared" si="224"/>
        <v>227</v>
      </c>
      <c r="DG339" s="178">
        <f t="shared" si="224"/>
        <v>245</v>
      </c>
      <c r="DH339" s="179">
        <f t="shared" si="225"/>
        <v>429</v>
      </c>
      <c r="DI339" s="178">
        <f t="shared" si="225"/>
        <v>399</v>
      </c>
      <c r="DJ339" s="179">
        <f t="shared" si="226"/>
        <v>216</v>
      </c>
      <c r="DK339" s="178">
        <f t="shared" si="226"/>
        <v>207</v>
      </c>
      <c r="DL339" s="179">
        <f t="shared" si="227"/>
        <v>4</v>
      </c>
      <c r="DM339" s="178">
        <f t="shared" si="227"/>
        <v>3</v>
      </c>
      <c r="DN339" s="179">
        <f t="shared" si="228"/>
        <v>364</v>
      </c>
      <c r="DO339" s="178">
        <f t="shared" si="228"/>
        <v>370</v>
      </c>
      <c r="DP339" s="179">
        <f t="shared" si="229"/>
        <v>0</v>
      </c>
      <c r="DQ339" s="178">
        <f t="shared" si="229"/>
        <v>0</v>
      </c>
      <c r="DR339" s="179">
        <f t="shared" si="230"/>
        <v>1240</v>
      </c>
      <c r="DS339" s="178">
        <f t="shared" si="230"/>
        <v>1224</v>
      </c>
      <c r="DT339" s="177">
        <f t="shared" si="216"/>
        <v>21497846.143442627</v>
      </c>
      <c r="DU339" s="178">
        <f t="shared" si="216"/>
        <v>25178789.95573356</v>
      </c>
      <c r="DV339" s="179">
        <f t="shared" si="216"/>
        <v>31663689.403633684</v>
      </c>
      <c r="DW339" s="178">
        <f t="shared" si="216"/>
        <v>31246704.772041298</v>
      </c>
      <c r="DX339" s="179">
        <f t="shared" si="216"/>
        <v>14676340.447058823</v>
      </c>
      <c r="DY339" s="178">
        <f t="shared" si="216"/>
        <v>15100645.295454543</v>
      </c>
      <c r="DZ339" s="179">
        <f t="shared" si="216"/>
        <v>240766</v>
      </c>
      <c r="EA339" s="178">
        <f t="shared" si="216"/>
        <v>213104</v>
      </c>
      <c r="EB339" s="179">
        <f t="shared" si="216"/>
        <v>21446306.145913329</v>
      </c>
      <c r="EC339" s="178">
        <f t="shared" si="216"/>
        <v>23111785.544235926</v>
      </c>
      <c r="ED339" s="179">
        <f t="shared" si="216"/>
        <v>0</v>
      </c>
      <c r="EE339" s="178">
        <f t="shared" si="216"/>
        <v>0</v>
      </c>
      <c r="EF339" s="179">
        <f t="shared" si="216"/>
        <v>89524948.140048474</v>
      </c>
      <c r="EG339" s="178">
        <f t="shared" si="195"/>
        <v>94851029.567465335</v>
      </c>
    </row>
    <row r="340" spans="1:137" ht="15">
      <c r="A340" s="230" t="s">
        <v>390</v>
      </c>
      <c r="B340" s="228" t="s">
        <v>396</v>
      </c>
      <c r="C340" s="301"/>
      <c r="D340" s="229">
        <v>197869</v>
      </c>
      <c r="E340" s="229">
        <v>3</v>
      </c>
      <c r="F340" s="63"/>
      <c r="G340" s="185">
        <v>284</v>
      </c>
      <c r="H340" s="63">
        <v>290</v>
      </c>
      <c r="I340" s="185">
        <v>0</v>
      </c>
      <c r="J340" s="63">
        <v>0</v>
      </c>
      <c r="K340" s="185">
        <v>1</v>
      </c>
      <c r="L340" s="63">
        <v>1</v>
      </c>
      <c r="M340" s="185">
        <v>4</v>
      </c>
      <c r="N340" s="191">
        <v>2</v>
      </c>
      <c r="O340" s="63"/>
      <c r="P340" s="185">
        <v>234</v>
      </c>
      <c r="Q340" s="63">
        <v>238</v>
      </c>
      <c r="R340" s="185">
        <v>0</v>
      </c>
      <c r="S340" s="63">
        <v>0</v>
      </c>
      <c r="T340" s="185">
        <v>0</v>
      </c>
      <c r="U340" s="63">
        <v>0</v>
      </c>
      <c r="V340" s="185">
        <v>2</v>
      </c>
      <c r="W340" s="63">
        <v>2</v>
      </c>
      <c r="X340" s="63"/>
      <c r="Y340" s="185">
        <v>191</v>
      </c>
      <c r="Z340" s="63">
        <v>194</v>
      </c>
      <c r="AA340" s="185">
        <v>0</v>
      </c>
      <c r="AB340" s="191">
        <v>1</v>
      </c>
      <c r="AC340" s="185">
        <v>0</v>
      </c>
      <c r="AD340" s="63">
        <v>0</v>
      </c>
      <c r="AE340" s="185">
        <v>0</v>
      </c>
      <c r="AF340" s="63">
        <v>0</v>
      </c>
      <c r="AG340" s="63"/>
      <c r="AH340" s="185">
        <v>9</v>
      </c>
      <c r="AI340" s="191">
        <v>1</v>
      </c>
      <c r="AJ340" s="185">
        <v>0</v>
      </c>
      <c r="AK340" s="63">
        <v>0</v>
      </c>
      <c r="AL340" s="185">
        <v>0</v>
      </c>
      <c r="AM340" s="63">
        <v>0</v>
      </c>
      <c r="AN340" s="185">
        <v>1</v>
      </c>
      <c r="AO340" s="191">
        <v>0</v>
      </c>
      <c r="AP340" s="63"/>
      <c r="AQ340" s="185">
        <v>193</v>
      </c>
      <c r="AR340" s="191">
        <v>207</v>
      </c>
      <c r="AS340" s="185">
        <v>2</v>
      </c>
      <c r="AT340" s="191">
        <v>1</v>
      </c>
      <c r="AU340" s="185">
        <v>2</v>
      </c>
      <c r="AV340" s="191">
        <v>6</v>
      </c>
      <c r="AW340" s="185">
        <v>7</v>
      </c>
      <c r="AX340" s="191">
        <v>8</v>
      </c>
      <c r="AY340" s="63"/>
      <c r="AZ340" s="185"/>
      <c r="BA340" s="63"/>
      <c r="BB340" s="185"/>
      <c r="BC340" s="63"/>
      <c r="BD340" s="185"/>
      <c r="BE340" s="63"/>
      <c r="BF340" s="185"/>
      <c r="BG340" s="62"/>
      <c r="BH340" s="188">
        <v>26565047</v>
      </c>
      <c r="BI340" s="191">
        <v>28561529</v>
      </c>
      <c r="BJ340" s="185">
        <v>17090976</v>
      </c>
      <c r="BK340" s="191">
        <v>18558294</v>
      </c>
      <c r="BL340" s="185">
        <v>12291284</v>
      </c>
      <c r="BM340" s="191">
        <v>13275266</v>
      </c>
      <c r="BN340" s="185">
        <v>560054</v>
      </c>
      <c r="BO340" s="191">
        <v>60053</v>
      </c>
      <c r="BP340" s="185">
        <v>9141246</v>
      </c>
      <c r="BQ340" s="191">
        <v>10694760</v>
      </c>
      <c r="BR340" s="185"/>
      <c r="BS340" s="61"/>
      <c r="BT340" s="177">
        <f t="shared" si="217"/>
        <v>2615</v>
      </c>
      <c r="BU340" s="178">
        <f t="shared" si="217"/>
        <v>2645</v>
      </c>
      <c r="BV340" s="179">
        <f t="shared" si="218"/>
        <v>2130</v>
      </c>
      <c r="BW340" s="178">
        <f t="shared" si="218"/>
        <v>2166</v>
      </c>
      <c r="BX340" s="179">
        <f t="shared" si="219"/>
        <v>1719</v>
      </c>
      <c r="BY340" s="178">
        <f t="shared" si="219"/>
        <v>1756</v>
      </c>
      <c r="BZ340" s="179">
        <f t="shared" si="220"/>
        <v>93</v>
      </c>
      <c r="CA340" s="178">
        <f t="shared" si="220"/>
        <v>9</v>
      </c>
      <c r="CB340" s="179">
        <f t="shared" si="221"/>
        <v>1863</v>
      </c>
      <c r="CC340" s="178">
        <f t="shared" si="221"/>
        <v>2035</v>
      </c>
      <c r="CD340" s="179">
        <f t="shared" si="222"/>
        <v>0</v>
      </c>
      <c r="CE340" s="178">
        <f t="shared" si="222"/>
        <v>0</v>
      </c>
      <c r="CF340" s="177">
        <f t="shared" si="232"/>
        <v>10158.717782026768</v>
      </c>
      <c r="CG340" s="178">
        <f t="shared" si="176"/>
        <v>10798.309640831758</v>
      </c>
      <c r="CH340" s="179">
        <f t="shared" si="232"/>
        <v>8023.9323943661975</v>
      </c>
      <c r="CI340" s="178">
        <f t="shared" si="177"/>
        <v>8568.0027700831033</v>
      </c>
      <c r="CJ340" s="179">
        <f t="shared" si="232"/>
        <v>7150.2524723676552</v>
      </c>
      <c r="CK340" s="178">
        <f t="shared" si="232"/>
        <v>7559.9464692482916</v>
      </c>
      <c r="CL340" s="179">
        <f t="shared" si="232"/>
        <v>6022.0860215053763</v>
      </c>
      <c r="CM340" s="178">
        <f t="shared" si="232"/>
        <v>6672.5555555555557</v>
      </c>
      <c r="CN340" s="179">
        <f t="shared" si="232"/>
        <v>4906.7342995169083</v>
      </c>
      <c r="CO340" s="178">
        <f t="shared" si="232"/>
        <v>5255.4103194103191</v>
      </c>
      <c r="CP340" s="179">
        <f t="shared" si="232"/>
        <v>0</v>
      </c>
      <c r="CQ340" s="178">
        <f t="shared" si="232"/>
        <v>0</v>
      </c>
      <c r="CR340" s="177">
        <f t="shared" si="231"/>
        <v>91428.460038240912</v>
      </c>
      <c r="CS340" s="178">
        <f t="shared" si="231"/>
        <v>97184.786767485813</v>
      </c>
      <c r="CT340" s="179">
        <f t="shared" si="231"/>
        <v>72215.391549295775</v>
      </c>
      <c r="CU340" s="178">
        <f t="shared" si="231"/>
        <v>77112.024930747924</v>
      </c>
      <c r="CV340" s="179">
        <f t="shared" si="231"/>
        <v>64352.272251308896</v>
      </c>
      <c r="CW340" s="178">
        <f t="shared" si="231"/>
        <v>68039.518223234627</v>
      </c>
      <c r="CX340" s="179">
        <f t="shared" si="231"/>
        <v>54198.774193548386</v>
      </c>
      <c r="CY340" s="178">
        <f t="shared" si="231"/>
        <v>60053</v>
      </c>
      <c r="CZ340" s="179">
        <f t="shared" si="231"/>
        <v>44160.608695652176</v>
      </c>
      <c r="DA340" s="178">
        <f t="shared" si="231"/>
        <v>47298.692874692875</v>
      </c>
      <c r="DB340" s="179">
        <f t="shared" si="231"/>
        <v>0</v>
      </c>
      <c r="DC340" s="178">
        <f t="shared" si="231"/>
        <v>0</v>
      </c>
      <c r="DD340" s="179">
        <f t="shared" si="223"/>
        <v>70223.326099498881</v>
      </c>
      <c r="DE340" s="178">
        <f t="shared" si="223"/>
        <v>74458.567169259099</v>
      </c>
      <c r="DF340" s="177">
        <f t="shared" si="224"/>
        <v>289</v>
      </c>
      <c r="DG340" s="178">
        <f t="shared" si="224"/>
        <v>293</v>
      </c>
      <c r="DH340" s="179">
        <f t="shared" si="225"/>
        <v>236</v>
      </c>
      <c r="DI340" s="178">
        <f t="shared" si="225"/>
        <v>240</v>
      </c>
      <c r="DJ340" s="179">
        <f t="shared" si="226"/>
        <v>191</v>
      </c>
      <c r="DK340" s="178">
        <f t="shared" si="226"/>
        <v>195</v>
      </c>
      <c r="DL340" s="179">
        <f t="shared" si="227"/>
        <v>10</v>
      </c>
      <c r="DM340" s="178">
        <f t="shared" si="227"/>
        <v>1</v>
      </c>
      <c r="DN340" s="179">
        <f t="shared" si="228"/>
        <v>204</v>
      </c>
      <c r="DO340" s="178">
        <f t="shared" si="228"/>
        <v>222</v>
      </c>
      <c r="DP340" s="179">
        <f t="shared" si="229"/>
        <v>0</v>
      </c>
      <c r="DQ340" s="178">
        <f t="shared" si="229"/>
        <v>0</v>
      </c>
      <c r="DR340" s="179">
        <f t="shared" si="230"/>
        <v>930</v>
      </c>
      <c r="DS340" s="178">
        <f t="shared" si="230"/>
        <v>951</v>
      </c>
      <c r="DT340" s="177">
        <f t="shared" si="216"/>
        <v>26422824.951051623</v>
      </c>
      <c r="DU340" s="178">
        <f t="shared" si="216"/>
        <v>28475142.522873342</v>
      </c>
      <c r="DV340" s="179">
        <f t="shared" si="216"/>
        <v>17042832.405633803</v>
      </c>
      <c r="DW340" s="178">
        <f t="shared" si="216"/>
        <v>18506885.983379502</v>
      </c>
      <c r="DX340" s="179">
        <f t="shared" si="216"/>
        <v>12291284</v>
      </c>
      <c r="DY340" s="178">
        <f t="shared" si="216"/>
        <v>13267706.053530753</v>
      </c>
      <c r="DZ340" s="179">
        <f t="shared" si="216"/>
        <v>541987.74193548388</v>
      </c>
      <c r="EA340" s="178">
        <f t="shared" si="216"/>
        <v>60053</v>
      </c>
      <c r="EB340" s="179">
        <f t="shared" si="216"/>
        <v>9008764.173913043</v>
      </c>
      <c r="EC340" s="178">
        <f t="shared" si="216"/>
        <v>10500309.818181818</v>
      </c>
      <c r="ED340" s="179">
        <f t="shared" si="216"/>
        <v>0</v>
      </c>
      <c r="EE340" s="178">
        <f t="shared" si="216"/>
        <v>0</v>
      </c>
      <c r="EF340" s="179">
        <f t="shared" si="216"/>
        <v>65307693.272533961</v>
      </c>
      <c r="EG340" s="178">
        <f t="shared" si="195"/>
        <v>70810097.377965406</v>
      </c>
    </row>
    <row r="341" spans="1:137" ht="15">
      <c r="A341" s="230" t="s">
        <v>390</v>
      </c>
      <c r="B341" s="228" t="s">
        <v>397</v>
      </c>
      <c r="C341" s="301" t="s">
        <v>890</v>
      </c>
      <c r="D341" s="229">
        <v>199102</v>
      </c>
      <c r="E341" s="229">
        <v>3</v>
      </c>
      <c r="F341" s="63"/>
      <c r="G341" s="185">
        <v>76</v>
      </c>
      <c r="H341" s="191">
        <v>71</v>
      </c>
      <c r="I341" s="185">
        <v>0</v>
      </c>
      <c r="J341" s="63">
        <v>0</v>
      </c>
      <c r="K341" s="185">
        <v>0</v>
      </c>
      <c r="L341" s="63">
        <v>0</v>
      </c>
      <c r="M341" s="185">
        <v>28</v>
      </c>
      <c r="N341" s="63">
        <v>29</v>
      </c>
      <c r="O341" s="63"/>
      <c r="P341" s="185">
        <v>151</v>
      </c>
      <c r="Q341" s="191">
        <v>169</v>
      </c>
      <c r="R341" s="185">
        <v>0</v>
      </c>
      <c r="S341" s="63">
        <v>0</v>
      </c>
      <c r="T341" s="185">
        <v>0</v>
      </c>
      <c r="U341" s="63">
        <v>0</v>
      </c>
      <c r="V341" s="185">
        <v>12</v>
      </c>
      <c r="W341" s="191">
        <v>19</v>
      </c>
      <c r="X341" s="63"/>
      <c r="Y341" s="185">
        <v>72</v>
      </c>
      <c r="Z341" s="191">
        <v>78</v>
      </c>
      <c r="AA341" s="185">
        <v>0</v>
      </c>
      <c r="AB341" s="63">
        <v>0</v>
      </c>
      <c r="AC341" s="185">
        <v>0</v>
      </c>
      <c r="AD341" s="63">
        <v>0</v>
      </c>
      <c r="AE341" s="185">
        <v>7</v>
      </c>
      <c r="AF341" s="191">
        <v>4</v>
      </c>
      <c r="AG341" s="63"/>
      <c r="AH341" s="185">
        <v>0</v>
      </c>
      <c r="AI341" s="63">
        <v>0</v>
      </c>
      <c r="AJ341" s="185">
        <v>0</v>
      </c>
      <c r="AK341" s="63">
        <v>0</v>
      </c>
      <c r="AL341" s="185">
        <v>0</v>
      </c>
      <c r="AM341" s="63">
        <v>0</v>
      </c>
      <c r="AN341" s="185">
        <v>1</v>
      </c>
      <c r="AO341" s="63">
        <v>1</v>
      </c>
      <c r="AP341" s="63"/>
      <c r="AQ341" s="185">
        <v>51</v>
      </c>
      <c r="AR341" s="191">
        <v>54</v>
      </c>
      <c r="AS341" s="185">
        <v>0</v>
      </c>
      <c r="AT341" s="63">
        <v>0</v>
      </c>
      <c r="AU341" s="185">
        <v>0</v>
      </c>
      <c r="AV341" s="63">
        <v>0</v>
      </c>
      <c r="AW341" s="185">
        <v>13</v>
      </c>
      <c r="AX341" s="191">
        <v>30</v>
      </c>
      <c r="AY341" s="63"/>
      <c r="AZ341" s="185"/>
      <c r="BA341" s="63"/>
      <c r="BB341" s="185"/>
      <c r="BC341" s="63"/>
      <c r="BD341" s="185"/>
      <c r="BE341" s="63"/>
      <c r="BF341" s="185"/>
      <c r="BG341" s="62"/>
      <c r="BH341" s="188">
        <v>10888580</v>
      </c>
      <c r="BI341" s="63">
        <v>10604675</v>
      </c>
      <c r="BJ341" s="185">
        <v>13474649</v>
      </c>
      <c r="BK341" s="191">
        <v>15909493</v>
      </c>
      <c r="BL341" s="185">
        <v>5839459</v>
      </c>
      <c r="BM341" s="63">
        <v>5974985</v>
      </c>
      <c r="BN341" s="185">
        <v>72852</v>
      </c>
      <c r="BO341" s="63">
        <v>73945</v>
      </c>
      <c r="BP341" s="185">
        <v>3917859</v>
      </c>
      <c r="BQ341" s="191">
        <v>4878947</v>
      </c>
      <c r="BR341" s="185"/>
      <c r="BS341" s="61"/>
      <c r="BT341" s="177">
        <f t="shared" si="217"/>
        <v>1020</v>
      </c>
      <c r="BU341" s="178">
        <f t="shared" si="217"/>
        <v>987</v>
      </c>
      <c r="BV341" s="179">
        <f t="shared" si="218"/>
        <v>1503</v>
      </c>
      <c r="BW341" s="178">
        <f t="shared" si="218"/>
        <v>1749</v>
      </c>
      <c r="BX341" s="179">
        <f t="shared" si="219"/>
        <v>732</v>
      </c>
      <c r="BY341" s="178">
        <f t="shared" si="219"/>
        <v>750</v>
      </c>
      <c r="BZ341" s="179">
        <f t="shared" si="220"/>
        <v>12</v>
      </c>
      <c r="CA341" s="178">
        <f t="shared" si="220"/>
        <v>12</v>
      </c>
      <c r="CB341" s="179">
        <f t="shared" si="221"/>
        <v>615</v>
      </c>
      <c r="CC341" s="178">
        <f t="shared" si="221"/>
        <v>846</v>
      </c>
      <c r="CD341" s="179">
        <f t="shared" si="222"/>
        <v>0</v>
      </c>
      <c r="CE341" s="178">
        <f t="shared" si="222"/>
        <v>0</v>
      </c>
      <c r="CF341" s="177">
        <f t="shared" si="232"/>
        <v>10675.078431372549</v>
      </c>
      <c r="CG341" s="178">
        <f t="shared" si="176"/>
        <v>10744.3515704154</v>
      </c>
      <c r="CH341" s="179">
        <f t="shared" si="232"/>
        <v>8965.1689953426485</v>
      </c>
      <c r="CI341" s="178">
        <f t="shared" si="177"/>
        <v>9096.3367638650652</v>
      </c>
      <c r="CJ341" s="179">
        <f t="shared" si="232"/>
        <v>7977.4030054644809</v>
      </c>
      <c r="CK341" s="178">
        <f t="shared" si="232"/>
        <v>7966.6466666666665</v>
      </c>
      <c r="CL341" s="179">
        <f t="shared" si="232"/>
        <v>6071</v>
      </c>
      <c r="CM341" s="178">
        <f t="shared" si="232"/>
        <v>6162.083333333333</v>
      </c>
      <c r="CN341" s="179">
        <f t="shared" si="232"/>
        <v>6370.5024390243907</v>
      </c>
      <c r="CO341" s="178">
        <f t="shared" si="232"/>
        <v>5767.0768321513006</v>
      </c>
      <c r="CP341" s="179">
        <f t="shared" si="232"/>
        <v>0</v>
      </c>
      <c r="CQ341" s="178">
        <f t="shared" si="232"/>
        <v>0</v>
      </c>
      <c r="CR341" s="177">
        <f t="shared" si="231"/>
        <v>96075.705882352937</v>
      </c>
      <c r="CS341" s="178">
        <f t="shared" si="231"/>
        <v>96699.164133738595</v>
      </c>
      <c r="CT341" s="179">
        <f t="shared" si="231"/>
        <v>80686.520958083842</v>
      </c>
      <c r="CU341" s="178">
        <f t="shared" si="231"/>
        <v>81867.030874785589</v>
      </c>
      <c r="CV341" s="179">
        <f t="shared" si="231"/>
        <v>71796.62704918033</v>
      </c>
      <c r="CW341" s="178">
        <f t="shared" si="231"/>
        <v>71699.819999999992</v>
      </c>
      <c r="CX341" s="179">
        <f t="shared" si="231"/>
        <v>54639</v>
      </c>
      <c r="CY341" s="178">
        <f t="shared" si="231"/>
        <v>55458.75</v>
      </c>
      <c r="CZ341" s="179">
        <f t="shared" si="231"/>
        <v>57334.521951219518</v>
      </c>
      <c r="DA341" s="178">
        <f t="shared" si="231"/>
        <v>51903.691489361707</v>
      </c>
      <c r="DB341" s="179">
        <f t="shared" si="231"/>
        <v>0</v>
      </c>
      <c r="DC341" s="178">
        <f t="shared" si="231"/>
        <v>0</v>
      </c>
      <c r="DD341" s="179">
        <f t="shared" si="223"/>
        <v>79172.16124013545</v>
      </c>
      <c r="DE341" s="178">
        <f t="shared" si="223"/>
        <v>77704.774270197653</v>
      </c>
      <c r="DF341" s="177">
        <f t="shared" si="224"/>
        <v>104</v>
      </c>
      <c r="DG341" s="178">
        <f t="shared" si="224"/>
        <v>100</v>
      </c>
      <c r="DH341" s="179">
        <f t="shared" si="225"/>
        <v>163</v>
      </c>
      <c r="DI341" s="178">
        <f t="shared" si="225"/>
        <v>188</v>
      </c>
      <c r="DJ341" s="179">
        <f t="shared" si="226"/>
        <v>79</v>
      </c>
      <c r="DK341" s="178">
        <f t="shared" si="226"/>
        <v>82</v>
      </c>
      <c r="DL341" s="179">
        <f t="shared" si="227"/>
        <v>1</v>
      </c>
      <c r="DM341" s="178">
        <f t="shared" si="227"/>
        <v>1</v>
      </c>
      <c r="DN341" s="179">
        <f t="shared" si="228"/>
        <v>64</v>
      </c>
      <c r="DO341" s="178">
        <f t="shared" si="228"/>
        <v>84</v>
      </c>
      <c r="DP341" s="179">
        <f t="shared" si="229"/>
        <v>0</v>
      </c>
      <c r="DQ341" s="178">
        <f t="shared" si="229"/>
        <v>0</v>
      </c>
      <c r="DR341" s="179">
        <f t="shared" si="230"/>
        <v>411</v>
      </c>
      <c r="DS341" s="178">
        <f t="shared" si="230"/>
        <v>455</v>
      </c>
      <c r="DT341" s="177">
        <f t="shared" si="216"/>
        <v>9991873.4117647056</v>
      </c>
      <c r="DU341" s="178">
        <f t="shared" si="216"/>
        <v>9669916.4133738596</v>
      </c>
      <c r="DV341" s="179">
        <f t="shared" si="216"/>
        <v>13151902.916167667</v>
      </c>
      <c r="DW341" s="178">
        <f t="shared" si="216"/>
        <v>15391001.804459691</v>
      </c>
      <c r="DX341" s="179">
        <f t="shared" si="216"/>
        <v>5671933.5368852457</v>
      </c>
      <c r="DY341" s="178">
        <f t="shared" si="216"/>
        <v>5879385.2399999993</v>
      </c>
      <c r="DZ341" s="179">
        <f t="shared" si="216"/>
        <v>54639</v>
      </c>
      <c r="EA341" s="178">
        <f t="shared" si="216"/>
        <v>55458.75</v>
      </c>
      <c r="EB341" s="179">
        <f t="shared" si="216"/>
        <v>3669409.4048780492</v>
      </c>
      <c r="EC341" s="178">
        <f t="shared" si="216"/>
        <v>4359910.0851063831</v>
      </c>
      <c r="ED341" s="179">
        <f t="shared" si="216"/>
        <v>0</v>
      </c>
      <c r="EE341" s="178">
        <f t="shared" si="216"/>
        <v>0</v>
      </c>
      <c r="EF341" s="179">
        <f t="shared" si="216"/>
        <v>32539758.269695669</v>
      </c>
      <c r="EG341" s="178">
        <f t="shared" si="195"/>
        <v>35355672.292939931</v>
      </c>
    </row>
    <row r="342" spans="1:137" ht="15">
      <c r="A342" s="230" t="s">
        <v>390</v>
      </c>
      <c r="B342" s="228" t="s">
        <v>398</v>
      </c>
      <c r="C342" s="301"/>
      <c r="D342" s="229">
        <v>199157</v>
      </c>
      <c r="E342" s="229">
        <v>3</v>
      </c>
      <c r="F342" s="63"/>
      <c r="G342" s="185">
        <v>36</v>
      </c>
      <c r="H342" s="191">
        <v>42</v>
      </c>
      <c r="I342" s="185">
        <v>0</v>
      </c>
      <c r="J342" s="191">
        <v>1</v>
      </c>
      <c r="K342" s="185">
        <v>3</v>
      </c>
      <c r="L342" s="191">
        <v>5</v>
      </c>
      <c r="M342" s="185">
        <v>15</v>
      </c>
      <c r="N342" s="191">
        <v>19</v>
      </c>
      <c r="O342" s="63"/>
      <c r="P342" s="185">
        <v>98</v>
      </c>
      <c r="Q342" s="191">
        <v>90</v>
      </c>
      <c r="R342" s="185">
        <v>0</v>
      </c>
      <c r="S342" s="63">
        <v>0</v>
      </c>
      <c r="T342" s="185">
        <v>5</v>
      </c>
      <c r="U342" s="191">
        <v>4</v>
      </c>
      <c r="V342" s="185">
        <v>21</v>
      </c>
      <c r="W342" s="191">
        <v>18</v>
      </c>
      <c r="X342" s="63"/>
      <c r="Y342" s="185">
        <v>82</v>
      </c>
      <c r="Z342" s="191">
        <v>88</v>
      </c>
      <c r="AA342" s="185">
        <v>0</v>
      </c>
      <c r="AB342" s="63">
        <v>0</v>
      </c>
      <c r="AC342" s="185">
        <v>2</v>
      </c>
      <c r="AD342" s="63">
        <v>2</v>
      </c>
      <c r="AE342" s="185">
        <v>9</v>
      </c>
      <c r="AF342" s="191">
        <v>7</v>
      </c>
      <c r="AG342" s="63"/>
      <c r="AH342" s="185">
        <v>4</v>
      </c>
      <c r="AI342" s="63">
        <v>4</v>
      </c>
      <c r="AJ342" s="185">
        <v>0</v>
      </c>
      <c r="AK342" s="63">
        <v>0</v>
      </c>
      <c r="AL342" s="185">
        <v>0</v>
      </c>
      <c r="AM342" s="63">
        <v>0</v>
      </c>
      <c r="AN342" s="185">
        <v>3</v>
      </c>
      <c r="AO342" s="63">
        <v>3</v>
      </c>
      <c r="AP342" s="63"/>
      <c r="AQ342" s="185">
        <v>94</v>
      </c>
      <c r="AR342" s="191">
        <v>89</v>
      </c>
      <c r="AS342" s="185">
        <v>1</v>
      </c>
      <c r="AT342" s="63">
        <v>1</v>
      </c>
      <c r="AU342" s="185">
        <v>2</v>
      </c>
      <c r="AV342" s="63">
        <v>2</v>
      </c>
      <c r="AW342" s="185">
        <v>11</v>
      </c>
      <c r="AX342" s="63">
        <v>11</v>
      </c>
      <c r="AY342" s="63"/>
      <c r="AZ342" s="185"/>
      <c r="BA342" s="63"/>
      <c r="BB342" s="185"/>
      <c r="BC342" s="63"/>
      <c r="BD342" s="185"/>
      <c r="BE342" s="63"/>
      <c r="BF342" s="185"/>
      <c r="BG342" s="62"/>
      <c r="BH342" s="188">
        <v>5671936</v>
      </c>
      <c r="BI342" s="191">
        <v>7039949</v>
      </c>
      <c r="BJ342" s="185">
        <v>10084392</v>
      </c>
      <c r="BK342" s="191">
        <v>9447957</v>
      </c>
      <c r="BL342" s="185">
        <v>6424169</v>
      </c>
      <c r="BM342" s="63">
        <v>6686492</v>
      </c>
      <c r="BN342" s="185">
        <v>434972</v>
      </c>
      <c r="BO342" s="63">
        <v>454737</v>
      </c>
      <c r="BP342" s="185">
        <v>5824323</v>
      </c>
      <c r="BQ342" s="63">
        <v>5876935</v>
      </c>
      <c r="BR342" s="185"/>
      <c r="BS342" s="61"/>
      <c r="BT342" s="177">
        <f t="shared" si="217"/>
        <v>537</v>
      </c>
      <c r="BU342" s="178">
        <f t="shared" si="217"/>
        <v>671</v>
      </c>
      <c r="BV342" s="179">
        <f t="shared" si="218"/>
        <v>1189</v>
      </c>
      <c r="BW342" s="178">
        <f t="shared" si="218"/>
        <v>1070</v>
      </c>
      <c r="BX342" s="179">
        <f t="shared" si="219"/>
        <v>868</v>
      </c>
      <c r="BY342" s="178">
        <f t="shared" si="219"/>
        <v>898</v>
      </c>
      <c r="BZ342" s="179">
        <f t="shared" si="220"/>
        <v>72</v>
      </c>
      <c r="CA342" s="178">
        <f t="shared" si="220"/>
        <v>72</v>
      </c>
      <c r="CB342" s="179">
        <f t="shared" si="221"/>
        <v>1010</v>
      </c>
      <c r="CC342" s="178">
        <f t="shared" si="221"/>
        <v>965</v>
      </c>
      <c r="CD342" s="179">
        <f t="shared" si="222"/>
        <v>0</v>
      </c>
      <c r="CE342" s="178">
        <f t="shared" si="222"/>
        <v>0</v>
      </c>
      <c r="CF342" s="177">
        <f t="shared" si="232"/>
        <v>10562.264432029795</v>
      </c>
      <c r="CG342" s="178">
        <f t="shared" si="176"/>
        <v>10491.727272727272</v>
      </c>
      <c r="CH342" s="179">
        <f t="shared" si="232"/>
        <v>8481.4062237174094</v>
      </c>
      <c r="CI342" s="178">
        <f t="shared" si="177"/>
        <v>8829.8663551401878</v>
      </c>
      <c r="CJ342" s="179">
        <f t="shared" si="232"/>
        <v>7401.1163594470045</v>
      </c>
      <c r="CK342" s="178">
        <f t="shared" si="232"/>
        <v>7445.9821826280622</v>
      </c>
      <c r="CL342" s="179">
        <f t="shared" si="232"/>
        <v>6041.2777777777774</v>
      </c>
      <c r="CM342" s="178">
        <f t="shared" si="232"/>
        <v>6315.791666666667</v>
      </c>
      <c r="CN342" s="179">
        <f t="shared" si="232"/>
        <v>5766.6564356435647</v>
      </c>
      <c r="CO342" s="178">
        <f t="shared" si="232"/>
        <v>6090.0880829015541</v>
      </c>
      <c r="CP342" s="179">
        <f t="shared" si="232"/>
        <v>0</v>
      </c>
      <c r="CQ342" s="178">
        <f t="shared" si="232"/>
        <v>0</v>
      </c>
      <c r="CR342" s="177">
        <f t="shared" si="231"/>
        <v>95060.379888268159</v>
      </c>
      <c r="CS342" s="178">
        <f t="shared" si="231"/>
        <v>94425.545454545441</v>
      </c>
      <c r="CT342" s="179">
        <f t="shared" si="231"/>
        <v>76332.656013456683</v>
      </c>
      <c r="CU342" s="178">
        <f t="shared" si="231"/>
        <v>79468.797196261687</v>
      </c>
      <c r="CV342" s="179">
        <f t="shared" si="231"/>
        <v>66610.047235023041</v>
      </c>
      <c r="CW342" s="178">
        <f t="shared" si="231"/>
        <v>67013.839643652565</v>
      </c>
      <c r="CX342" s="179">
        <f t="shared" si="231"/>
        <v>54371.5</v>
      </c>
      <c r="CY342" s="178">
        <f t="shared" si="231"/>
        <v>56842.125</v>
      </c>
      <c r="CZ342" s="179">
        <f t="shared" si="231"/>
        <v>51899.90792079208</v>
      </c>
      <c r="DA342" s="178">
        <f t="shared" si="231"/>
        <v>54810.792746113984</v>
      </c>
      <c r="DB342" s="179">
        <f t="shared" si="231"/>
        <v>0</v>
      </c>
      <c r="DC342" s="178">
        <f t="shared" si="231"/>
        <v>0</v>
      </c>
      <c r="DD342" s="179">
        <f t="shared" si="223"/>
        <v>69375.737844398434</v>
      </c>
      <c r="DE342" s="178">
        <f t="shared" si="223"/>
        <v>71944.989131398688</v>
      </c>
      <c r="DF342" s="177">
        <f t="shared" si="224"/>
        <v>54</v>
      </c>
      <c r="DG342" s="178">
        <f t="shared" si="224"/>
        <v>67</v>
      </c>
      <c r="DH342" s="179">
        <f t="shared" si="225"/>
        <v>124</v>
      </c>
      <c r="DI342" s="178">
        <f t="shared" si="225"/>
        <v>112</v>
      </c>
      <c r="DJ342" s="179">
        <f t="shared" si="226"/>
        <v>93</v>
      </c>
      <c r="DK342" s="178">
        <f t="shared" si="226"/>
        <v>97</v>
      </c>
      <c r="DL342" s="179">
        <f t="shared" si="227"/>
        <v>7</v>
      </c>
      <c r="DM342" s="178">
        <f t="shared" si="227"/>
        <v>7</v>
      </c>
      <c r="DN342" s="179">
        <f t="shared" si="228"/>
        <v>108</v>
      </c>
      <c r="DO342" s="178">
        <f t="shared" si="228"/>
        <v>103</v>
      </c>
      <c r="DP342" s="179">
        <f t="shared" si="229"/>
        <v>0</v>
      </c>
      <c r="DQ342" s="178">
        <f t="shared" si="229"/>
        <v>0</v>
      </c>
      <c r="DR342" s="179">
        <f t="shared" si="230"/>
        <v>386</v>
      </c>
      <c r="DS342" s="178">
        <f t="shared" si="230"/>
        <v>386</v>
      </c>
      <c r="DT342" s="177">
        <f t="shared" ref="DT342:EG357" si="244">+DF342*CR342</f>
        <v>5133260.5139664803</v>
      </c>
      <c r="DU342" s="178">
        <f t="shared" si="244"/>
        <v>6326511.5454545449</v>
      </c>
      <c r="DV342" s="179">
        <f t="shared" si="244"/>
        <v>9465249.3456686288</v>
      </c>
      <c r="DW342" s="178">
        <f t="shared" si="244"/>
        <v>8900505.2859813087</v>
      </c>
      <c r="DX342" s="179">
        <f t="shared" si="244"/>
        <v>6194734.3928571427</v>
      </c>
      <c r="DY342" s="178">
        <f t="shared" si="244"/>
        <v>6500342.4454342993</v>
      </c>
      <c r="DZ342" s="179">
        <f t="shared" si="244"/>
        <v>380600.5</v>
      </c>
      <c r="EA342" s="178">
        <f t="shared" si="244"/>
        <v>397894.875</v>
      </c>
      <c r="EB342" s="179">
        <f t="shared" si="244"/>
        <v>5605190.0554455444</v>
      </c>
      <c r="EC342" s="178">
        <f t="shared" si="244"/>
        <v>5645511.6528497403</v>
      </c>
      <c r="ED342" s="179">
        <f t="shared" si="244"/>
        <v>0</v>
      </c>
      <c r="EE342" s="178">
        <f t="shared" si="244"/>
        <v>0</v>
      </c>
      <c r="EF342" s="179">
        <f t="shared" si="244"/>
        <v>26779034.807937797</v>
      </c>
      <c r="EG342" s="178">
        <f t="shared" si="195"/>
        <v>27770765.804719895</v>
      </c>
    </row>
    <row r="343" spans="1:137" ht="15">
      <c r="A343" s="230" t="s">
        <v>390</v>
      </c>
      <c r="B343" s="228" t="s">
        <v>399</v>
      </c>
      <c r="C343" s="301"/>
      <c r="D343" s="229">
        <v>199218</v>
      </c>
      <c r="E343" s="229">
        <v>3</v>
      </c>
      <c r="F343" s="63"/>
      <c r="G343" s="185">
        <v>160</v>
      </c>
      <c r="H343" s="63">
        <v>163</v>
      </c>
      <c r="I343" s="185">
        <v>0</v>
      </c>
      <c r="J343" s="63">
        <v>0</v>
      </c>
      <c r="K343" s="185">
        <v>0</v>
      </c>
      <c r="L343" s="63">
        <v>0</v>
      </c>
      <c r="M343" s="185">
        <v>21</v>
      </c>
      <c r="N343" s="63">
        <v>21</v>
      </c>
      <c r="O343" s="63"/>
      <c r="P343" s="185">
        <v>183</v>
      </c>
      <c r="Q343" s="191">
        <v>168</v>
      </c>
      <c r="R343" s="185">
        <v>0</v>
      </c>
      <c r="S343" s="63">
        <v>0</v>
      </c>
      <c r="T343" s="185">
        <v>0</v>
      </c>
      <c r="U343" s="63">
        <v>0</v>
      </c>
      <c r="V343" s="185">
        <v>11</v>
      </c>
      <c r="W343" s="63">
        <v>11</v>
      </c>
      <c r="X343" s="63"/>
      <c r="Y343" s="185">
        <v>129</v>
      </c>
      <c r="Z343" s="63">
        <v>133</v>
      </c>
      <c r="AA343" s="185">
        <v>0</v>
      </c>
      <c r="AB343" s="63">
        <v>0</v>
      </c>
      <c r="AC343" s="185">
        <v>0</v>
      </c>
      <c r="AD343" s="63">
        <v>0</v>
      </c>
      <c r="AE343" s="185">
        <v>0</v>
      </c>
      <c r="AF343" s="191">
        <v>1</v>
      </c>
      <c r="AG343" s="63"/>
      <c r="AH343" s="185">
        <v>0</v>
      </c>
      <c r="AI343" s="63">
        <v>0</v>
      </c>
      <c r="AJ343" s="185">
        <v>0</v>
      </c>
      <c r="AK343" s="63">
        <v>0</v>
      </c>
      <c r="AL343" s="185">
        <v>0</v>
      </c>
      <c r="AM343" s="63">
        <v>0</v>
      </c>
      <c r="AN343" s="185">
        <v>0</v>
      </c>
      <c r="AO343" s="63">
        <v>0</v>
      </c>
      <c r="AP343" s="63"/>
      <c r="AQ343" s="185">
        <v>123</v>
      </c>
      <c r="AR343" s="63">
        <v>118</v>
      </c>
      <c r="AS343" s="185">
        <v>0</v>
      </c>
      <c r="AT343" s="63">
        <v>0</v>
      </c>
      <c r="AU343" s="185">
        <v>0</v>
      </c>
      <c r="AV343" s="63">
        <v>0</v>
      </c>
      <c r="AW343" s="185">
        <v>3</v>
      </c>
      <c r="AX343" s="63">
        <v>3</v>
      </c>
      <c r="AY343" s="63"/>
      <c r="AZ343" s="185"/>
      <c r="BA343" s="63"/>
      <c r="BB343" s="185"/>
      <c r="BC343" s="63"/>
      <c r="BD343" s="185"/>
      <c r="BE343" s="63"/>
      <c r="BF343" s="185"/>
      <c r="BG343" s="62"/>
      <c r="BH343" s="188">
        <v>17518383</v>
      </c>
      <c r="BI343" s="191">
        <v>18639724</v>
      </c>
      <c r="BJ343" s="185">
        <v>14250438</v>
      </c>
      <c r="BK343" s="63">
        <v>13634963</v>
      </c>
      <c r="BL343" s="185">
        <v>8364740</v>
      </c>
      <c r="BM343" s="191">
        <v>9229352</v>
      </c>
      <c r="BN343" s="185">
        <v>0</v>
      </c>
      <c r="BO343" s="63">
        <v>0</v>
      </c>
      <c r="BP343" s="185">
        <v>6139977</v>
      </c>
      <c r="BQ343" s="63">
        <v>6073355</v>
      </c>
      <c r="BR343" s="185"/>
      <c r="BS343" s="61"/>
      <c r="BT343" s="177">
        <f t="shared" si="217"/>
        <v>1692</v>
      </c>
      <c r="BU343" s="178">
        <f t="shared" si="217"/>
        <v>1719</v>
      </c>
      <c r="BV343" s="179">
        <f t="shared" si="218"/>
        <v>1779</v>
      </c>
      <c r="BW343" s="178">
        <f t="shared" si="218"/>
        <v>1644</v>
      </c>
      <c r="BX343" s="179">
        <f t="shared" si="219"/>
        <v>1161</v>
      </c>
      <c r="BY343" s="178">
        <f t="shared" si="219"/>
        <v>1209</v>
      </c>
      <c r="BZ343" s="179">
        <f t="shared" si="220"/>
        <v>0</v>
      </c>
      <c r="CA343" s="178">
        <f t="shared" si="220"/>
        <v>0</v>
      </c>
      <c r="CB343" s="179">
        <f t="shared" si="221"/>
        <v>1143</v>
      </c>
      <c r="CC343" s="178">
        <f t="shared" si="221"/>
        <v>1098</v>
      </c>
      <c r="CD343" s="179">
        <f t="shared" si="222"/>
        <v>0</v>
      </c>
      <c r="CE343" s="178">
        <f t="shared" si="222"/>
        <v>0</v>
      </c>
      <c r="CF343" s="177">
        <f t="shared" si="232"/>
        <v>10353.654255319148</v>
      </c>
      <c r="CG343" s="178">
        <f t="shared" si="176"/>
        <v>10843.353112274579</v>
      </c>
      <c r="CH343" s="179">
        <f t="shared" si="232"/>
        <v>8010.3642495784152</v>
      </c>
      <c r="CI343" s="178">
        <f t="shared" si="177"/>
        <v>8293.7731143552319</v>
      </c>
      <c r="CJ343" s="179">
        <f t="shared" si="232"/>
        <v>7204.7717484926789</v>
      </c>
      <c r="CK343" s="178">
        <f t="shared" si="232"/>
        <v>7633.8726220016542</v>
      </c>
      <c r="CL343" s="179">
        <f t="shared" si="232"/>
        <v>0</v>
      </c>
      <c r="CM343" s="178">
        <f t="shared" si="232"/>
        <v>0</v>
      </c>
      <c r="CN343" s="179">
        <f t="shared" si="232"/>
        <v>5371.808398950131</v>
      </c>
      <c r="CO343" s="178">
        <f t="shared" si="232"/>
        <v>5531.2887067395268</v>
      </c>
      <c r="CP343" s="179">
        <f t="shared" si="232"/>
        <v>0</v>
      </c>
      <c r="CQ343" s="178">
        <f t="shared" si="232"/>
        <v>0</v>
      </c>
      <c r="CR343" s="177">
        <f t="shared" si="231"/>
        <v>93182.888297872341</v>
      </c>
      <c r="CS343" s="178">
        <f t="shared" si="231"/>
        <v>97590.178010471209</v>
      </c>
      <c r="CT343" s="179">
        <f t="shared" si="231"/>
        <v>72093.278246205737</v>
      </c>
      <c r="CU343" s="178">
        <f t="shared" si="231"/>
        <v>74643.958029197092</v>
      </c>
      <c r="CV343" s="179">
        <f t="shared" si="231"/>
        <v>64842.945736434107</v>
      </c>
      <c r="CW343" s="178">
        <f t="shared" si="231"/>
        <v>68704.853598014888</v>
      </c>
      <c r="CX343" s="179">
        <f t="shared" si="231"/>
        <v>0</v>
      </c>
      <c r="CY343" s="178">
        <f t="shared" si="231"/>
        <v>0</v>
      </c>
      <c r="CZ343" s="179">
        <f t="shared" si="231"/>
        <v>48346.27559055118</v>
      </c>
      <c r="DA343" s="178">
        <f t="shared" si="231"/>
        <v>49781.598360655742</v>
      </c>
      <c r="DB343" s="179">
        <f t="shared" si="231"/>
        <v>0</v>
      </c>
      <c r="DC343" s="178">
        <f t="shared" si="231"/>
        <v>0</v>
      </c>
      <c r="DD343" s="179">
        <f t="shared" si="223"/>
        <v>71918.364263632146</v>
      </c>
      <c r="DE343" s="178">
        <f t="shared" si="223"/>
        <v>75320.202305706014</v>
      </c>
      <c r="DF343" s="177">
        <f t="shared" si="224"/>
        <v>181</v>
      </c>
      <c r="DG343" s="178">
        <f t="shared" si="224"/>
        <v>184</v>
      </c>
      <c r="DH343" s="179">
        <f t="shared" si="225"/>
        <v>194</v>
      </c>
      <c r="DI343" s="178">
        <f t="shared" si="225"/>
        <v>179</v>
      </c>
      <c r="DJ343" s="179">
        <f t="shared" si="226"/>
        <v>129</v>
      </c>
      <c r="DK343" s="178">
        <f t="shared" si="226"/>
        <v>134</v>
      </c>
      <c r="DL343" s="179">
        <f t="shared" si="227"/>
        <v>0</v>
      </c>
      <c r="DM343" s="178">
        <f t="shared" si="227"/>
        <v>0</v>
      </c>
      <c r="DN343" s="179">
        <f t="shared" si="228"/>
        <v>126</v>
      </c>
      <c r="DO343" s="178">
        <f t="shared" si="228"/>
        <v>121</v>
      </c>
      <c r="DP343" s="179">
        <f t="shared" si="229"/>
        <v>0</v>
      </c>
      <c r="DQ343" s="178">
        <f t="shared" si="229"/>
        <v>0</v>
      </c>
      <c r="DR343" s="179">
        <f t="shared" si="230"/>
        <v>630</v>
      </c>
      <c r="DS343" s="178">
        <f t="shared" si="230"/>
        <v>618</v>
      </c>
      <c r="DT343" s="177">
        <f t="shared" si="244"/>
        <v>16866102.781914894</v>
      </c>
      <c r="DU343" s="178">
        <f t="shared" si="244"/>
        <v>17956592.753926702</v>
      </c>
      <c r="DV343" s="179">
        <f t="shared" si="244"/>
        <v>13986095.979763912</v>
      </c>
      <c r="DW343" s="178">
        <f t="shared" si="244"/>
        <v>13361268.487226279</v>
      </c>
      <c r="DX343" s="179">
        <f t="shared" si="244"/>
        <v>8364740</v>
      </c>
      <c r="DY343" s="178">
        <f t="shared" si="244"/>
        <v>9206450.3821339943</v>
      </c>
      <c r="DZ343" s="179">
        <f t="shared" si="244"/>
        <v>0</v>
      </c>
      <c r="EA343" s="178">
        <f t="shared" si="244"/>
        <v>0</v>
      </c>
      <c r="EB343" s="179">
        <f t="shared" si="244"/>
        <v>6091630.7244094489</v>
      </c>
      <c r="EC343" s="178">
        <f t="shared" si="244"/>
        <v>6023573.4016393451</v>
      </c>
      <c r="ED343" s="179">
        <f t="shared" si="244"/>
        <v>0</v>
      </c>
      <c r="EE343" s="178">
        <f t="shared" si="244"/>
        <v>0</v>
      </c>
      <c r="EF343" s="179">
        <f t="shared" si="244"/>
        <v>45308569.486088254</v>
      </c>
      <c r="EG343" s="178">
        <f t="shared" si="195"/>
        <v>46547885.02492632</v>
      </c>
    </row>
    <row r="344" spans="1:137" ht="15">
      <c r="A344" s="230" t="s">
        <v>390</v>
      </c>
      <c r="B344" s="228" t="s">
        <v>400</v>
      </c>
      <c r="C344" s="301"/>
      <c r="D344" s="229">
        <v>200004</v>
      </c>
      <c r="E344" s="229">
        <v>3</v>
      </c>
      <c r="F344" s="63"/>
      <c r="G344" s="185">
        <v>72</v>
      </c>
      <c r="H344" s="191">
        <v>77</v>
      </c>
      <c r="I344" s="185">
        <v>2</v>
      </c>
      <c r="J344" s="63">
        <v>2</v>
      </c>
      <c r="K344" s="185">
        <v>0</v>
      </c>
      <c r="L344" s="63">
        <v>0</v>
      </c>
      <c r="M344" s="185">
        <v>12</v>
      </c>
      <c r="N344" s="63">
        <v>12</v>
      </c>
      <c r="O344" s="63"/>
      <c r="P344" s="185">
        <v>128</v>
      </c>
      <c r="Q344" s="63">
        <v>126</v>
      </c>
      <c r="R344" s="185">
        <v>6</v>
      </c>
      <c r="S344" s="191">
        <v>7</v>
      </c>
      <c r="T344" s="185">
        <v>0</v>
      </c>
      <c r="U344" s="63">
        <v>0</v>
      </c>
      <c r="V344" s="185">
        <v>11</v>
      </c>
      <c r="W344" s="191">
        <v>13</v>
      </c>
      <c r="X344" s="63"/>
      <c r="Y344" s="185">
        <v>154</v>
      </c>
      <c r="Z344" s="63">
        <v>156</v>
      </c>
      <c r="AA344" s="185">
        <v>4</v>
      </c>
      <c r="AB344" s="191">
        <v>6</v>
      </c>
      <c r="AC344" s="185">
        <v>0</v>
      </c>
      <c r="AD344" s="191">
        <v>1</v>
      </c>
      <c r="AE344" s="185">
        <v>10</v>
      </c>
      <c r="AF344" s="191">
        <v>11</v>
      </c>
      <c r="AG344" s="63"/>
      <c r="AH344" s="185">
        <v>16</v>
      </c>
      <c r="AI344" s="191">
        <v>23</v>
      </c>
      <c r="AJ344" s="185">
        <v>2</v>
      </c>
      <c r="AK344" s="63">
        <v>2</v>
      </c>
      <c r="AL344" s="185">
        <v>0</v>
      </c>
      <c r="AM344" s="63">
        <v>0</v>
      </c>
      <c r="AN344" s="185">
        <v>4</v>
      </c>
      <c r="AO344" s="191">
        <v>5</v>
      </c>
      <c r="AP344" s="63"/>
      <c r="AQ344" s="185">
        <v>31</v>
      </c>
      <c r="AR344" s="63">
        <v>30</v>
      </c>
      <c r="AS344" s="185">
        <v>0</v>
      </c>
      <c r="AT344" s="63">
        <v>0</v>
      </c>
      <c r="AU344" s="185">
        <v>0</v>
      </c>
      <c r="AV344" s="63">
        <v>0</v>
      </c>
      <c r="AW344" s="185">
        <v>4</v>
      </c>
      <c r="AX344" s="191">
        <v>2</v>
      </c>
      <c r="AY344" s="63"/>
      <c r="AZ344" s="185"/>
      <c r="BA344" s="63"/>
      <c r="BB344" s="185"/>
      <c r="BC344" s="63"/>
      <c r="BD344" s="185"/>
      <c r="BE344" s="63"/>
      <c r="BF344" s="185"/>
      <c r="BG344" s="62"/>
      <c r="BH344" s="188">
        <v>8315681</v>
      </c>
      <c r="BI344" s="191">
        <v>9104154</v>
      </c>
      <c r="BJ344" s="185">
        <v>10471040</v>
      </c>
      <c r="BK344" s="63">
        <v>10817803</v>
      </c>
      <c r="BL344" s="185">
        <v>10372388</v>
      </c>
      <c r="BM344" s="191">
        <v>11085439</v>
      </c>
      <c r="BN344" s="185">
        <v>966140</v>
      </c>
      <c r="BO344" s="191">
        <v>1361004</v>
      </c>
      <c r="BP344" s="185">
        <v>1968689</v>
      </c>
      <c r="BQ344" s="63">
        <v>1871981</v>
      </c>
      <c r="BR344" s="185"/>
      <c r="BS344" s="61"/>
      <c r="BT344" s="177">
        <f t="shared" ref="BT344:BU359" si="245">((G344*9)+(I344*10)+(K344*11)+(M344*12))</f>
        <v>812</v>
      </c>
      <c r="BU344" s="178">
        <f t="shared" si="245"/>
        <v>857</v>
      </c>
      <c r="BV344" s="179">
        <f t="shared" ref="BV344:BW359" si="246">((P344*9)+(R344*10)+(T344*11)+(V344*12))</f>
        <v>1344</v>
      </c>
      <c r="BW344" s="178">
        <f t="shared" si="246"/>
        <v>1360</v>
      </c>
      <c r="BX344" s="179">
        <f t="shared" ref="BX344:BY359" si="247">((Y344*9)+(AA344*10)+(AC344*11)+(AE344*12))</f>
        <v>1546</v>
      </c>
      <c r="BY344" s="178">
        <f t="shared" si="247"/>
        <v>1607</v>
      </c>
      <c r="BZ344" s="179">
        <f t="shared" ref="BZ344:CA359" si="248">((AH344*9)+(AJ344*10)+(AL344*11)+(AN344*12))</f>
        <v>212</v>
      </c>
      <c r="CA344" s="178">
        <f t="shared" si="248"/>
        <v>287</v>
      </c>
      <c r="CB344" s="179">
        <f t="shared" ref="CB344:CC359" si="249">((AQ344*9)+(AS344*10)+(AU344*11)+(AW344*12))</f>
        <v>327</v>
      </c>
      <c r="CC344" s="178">
        <f t="shared" si="249"/>
        <v>294</v>
      </c>
      <c r="CD344" s="179">
        <f t="shared" ref="CD344:CE359" si="250">((AZ344*9)+(BB344*10)+(BD344*11)+(BF344*12))</f>
        <v>0</v>
      </c>
      <c r="CE344" s="178">
        <f t="shared" si="250"/>
        <v>0</v>
      </c>
      <c r="CF344" s="177">
        <f t="shared" si="232"/>
        <v>10240.986453201971</v>
      </c>
      <c r="CG344" s="178">
        <f t="shared" si="176"/>
        <v>10623.283547257877</v>
      </c>
      <c r="CH344" s="179">
        <f t="shared" si="232"/>
        <v>7790.9523809523807</v>
      </c>
      <c r="CI344" s="178">
        <f t="shared" si="177"/>
        <v>7954.2669117647056</v>
      </c>
      <c r="CJ344" s="179">
        <f t="shared" si="232"/>
        <v>6709.1772315653297</v>
      </c>
      <c r="CK344" s="178">
        <f t="shared" si="232"/>
        <v>6898.2196639701306</v>
      </c>
      <c r="CL344" s="179">
        <f t="shared" si="232"/>
        <v>4557.2641509433961</v>
      </c>
      <c r="CM344" s="178">
        <f t="shared" si="232"/>
        <v>4742.1742160278745</v>
      </c>
      <c r="CN344" s="179">
        <f t="shared" si="232"/>
        <v>6020.4556574923545</v>
      </c>
      <c r="CO344" s="178">
        <f t="shared" si="232"/>
        <v>6367.2823129251701</v>
      </c>
      <c r="CP344" s="179">
        <f t="shared" si="232"/>
        <v>0</v>
      </c>
      <c r="CQ344" s="178">
        <f t="shared" si="232"/>
        <v>0</v>
      </c>
      <c r="CR344" s="177">
        <f t="shared" si="231"/>
        <v>92168.878078817739</v>
      </c>
      <c r="CS344" s="178">
        <f t="shared" si="231"/>
        <v>95609.551925320891</v>
      </c>
      <c r="CT344" s="179">
        <f t="shared" si="231"/>
        <v>70118.57142857142</v>
      </c>
      <c r="CU344" s="178">
        <f t="shared" si="231"/>
        <v>71588.402205882347</v>
      </c>
      <c r="CV344" s="179">
        <f t="shared" si="231"/>
        <v>60382.595084087967</v>
      </c>
      <c r="CW344" s="178">
        <f t="shared" si="231"/>
        <v>62083.976975731173</v>
      </c>
      <c r="CX344" s="179">
        <f t="shared" si="231"/>
        <v>41015.377358490565</v>
      </c>
      <c r="CY344" s="178">
        <f t="shared" si="231"/>
        <v>42679.56794425087</v>
      </c>
      <c r="CZ344" s="179">
        <f t="shared" si="231"/>
        <v>54184.100917431191</v>
      </c>
      <c r="DA344" s="178">
        <f t="shared" si="231"/>
        <v>57305.540816326531</v>
      </c>
      <c r="DB344" s="179">
        <f t="shared" si="231"/>
        <v>0</v>
      </c>
      <c r="DC344" s="178">
        <f t="shared" si="231"/>
        <v>0</v>
      </c>
      <c r="DD344" s="179">
        <f t="shared" ref="DD344:DE359" si="251">IF(DR344&gt;0,((CR344*DF344)+(CT344*DH344)+(CV344*DJ344)+(CX344*DL344)+(CZ344*DN344)+(DB344*DP344))/DR344,)</f>
        <v>68063.101272028172</v>
      </c>
      <c r="DE344" s="178">
        <f t="shared" si="251"/>
        <v>69913.641195539589</v>
      </c>
      <c r="DF344" s="177">
        <f t="shared" ref="DF344:DG359" si="252">+G344+I344+K344+M344</f>
        <v>86</v>
      </c>
      <c r="DG344" s="178">
        <f t="shared" si="252"/>
        <v>91</v>
      </c>
      <c r="DH344" s="179">
        <f t="shared" ref="DH344:DI359" si="253">+P344+R344+T344+V344</f>
        <v>145</v>
      </c>
      <c r="DI344" s="178">
        <f t="shared" si="253"/>
        <v>146</v>
      </c>
      <c r="DJ344" s="179">
        <f t="shared" ref="DJ344:DK359" si="254">+Y344+AA344+AC344+AE344</f>
        <v>168</v>
      </c>
      <c r="DK344" s="178">
        <f t="shared" si="254"/>
        <v>174</v>
      </c>
      <c r="DL344" s="179">
        <f t="shared" ref="DL344:DM359" si="255">+AH344+AJ344+AL344+AN344</f>
        <v>22</v>
      </c>
      <c r="DM344" s="178">
        <f t="shared" si="255"/>
        <v>30</v>
      </c>
      <c r="DN344" s="179">
        <f t="shared" ref="DN344:DO359" si="256">+AQ344+AS344+AU344+AW344</f>
        <v>35</v>
      </c>
      <c r="DO344" s="178">
        <f t="shared" si="256"/>
        <v>32</v>
      </c>
      <c r="DP344" s="179">
        <f t="shared" ref="DP344:DQ359" si="257">+AZ344+BB344+BD344+BF344</f>
        <v>0</v>
      </c>
      <c r="DQ344" s="178">
        <f t="shared" si="257"/>
        <v>0</v>
      </c>
      <c r="DR344" s="179">
        <f t="shared" ref="DR344:DS359" si="258">+DF344+DH344+DJ344+DL344+DN344+DP344</f>
        <v>456</v>
      </c>
      <c r="DS344" s="178">
        <f t="shared" si="258"/>
        <v>473</v>
      </c>
      <c r="DT344" s="177">
        <f t="shared" si="244"/>
        <v>7926523.5147783253</v>
      </c>
      <c r="DU344" s="178">
        <f t="shared" si="244"/>
        <v>8700469.2252042014</v>
      </c>
      <c r="DV344" s="179">
        <f t="shared" si="244"/>
        <v>10167192.857142856</v>
      </c>
      <c r="DW344" s="178">
        <f t="shared" si="244"/>
        <v>10451906.722058823</v>
      </c>
      <c r="DX344" s="179">
        <f t="shared" si="244"/>
        <v>10144275.974126779</v>
      </c>
      <c r="DY344" s="178">
        <f t="shared" si="244"/>
        <v>10802611.993777225</v>
      </c>
      <c r="DZ344" s="179">
        <f t="shared" si="244"/>
        <v>902338.30188679241</v>
      </c>
      <c r="EA344" s="178">
        <f t="shared" si="244"/>
        <v>1280387.0383275261</v>
      </c>
      <c r="EB344" s="179">
        <f t="shared" si="244"/>
        <v>1896443.5321100918</v>
      </c>
      <c r="EC344" s="178">
        <f t="shared" si="244"/>
        <v>1833777.306122449</v>
      </c>
      <c r="ED344" s="179">
        <f t="shared" si="244"/>
        <v>0</v>
      </c>
      <c r="EE344" s="178">
        <f t="shared" si="244"/>
        <v>0</v>
      </c>
      <c r="EF344" s="179">
        <f t="shared" si="244"/>
        <v>31036774.180044845</v>
      </c>
      <c r="EG344" s="178">
        <f t="shared" si="195"/>
        <v>33069152.285490226</v>
      </c>
    </row>
    <row r="345" spans="1:137" ht="15">
      <c r="A345" s="230" t="s">
        <v>390</v>
      </c>
      <c r="B345" s="228" t="s">
        <v>401</v>
      </c>
      <c r="C345" s="301"/>
      <c r="D345" s="229">
        <v>198543</v>
      </c>
      <c r="E345" s="229">
        <v>4</v>
      </c>
      <c r="F345" s="63"/>
      <c r="G345" s="185">
        <v>43</v>
      </c>
      <c r="H345" s="191">
        <v>40</v>
      </c>
      <c r="I345" s="185">
        <v>6</v>
      </c>
      <c r="J345" s="63">
        <v>6</v>
      </c>
      <c r="K345" s="185">
        <v>13</v>
      </c>
      <c r="L345" s="191">
        <v>11</v>
      </c>
      <c r="M345" s="185">
        <v>3</v>
      </c>
      <c r="N345" s="63">
        <v>3</v>
      </c>
      <c r="O345" s="63"/>
      <c r="P345" s="185">
        <v>69</v>
      </c>
      <c r="Q345" s="191">
        <v>64</v>
      </c>
      <c r="R345" s="185">
        <v>10</v>
      </c>
      <c r="S345" s="191">
        <v>11</v>
      </c>
      <c r="T345" s="185">
        <v>12</v>
      </c>
      <c r="U345" s="191">
        <v>9</v>
      </c>
      <c r="V345" s="185">
        <v>1</v>
      </c>
      <c r="W345" s="63">
        <v>1</v>
      </c>
      <c r="X345" s="63"/>
      <c r="Y345" s="185">
        <v>57</v>
      </c>
      <c r="Z345" s="191">
        <v>65</v>
      </c>
      <c r="AA345" s="185">
        <v>7</v>
      </c>
      <c r="AB345" s="63">
        <v>7</v>
      </c>
      <c r="AC345" s="185">
        <v>0</v>
      </c>
      <c r="AD345" s="191">
        <v>1</v>
      </c>
      <c r="AE345" s="185">
        <v>2</v>
      </c>
      <c r="AF345" s="63">
        <v>2</v>
      </c>
      <c r="AG345" s="63"/>
      <c r="AH345" s="185">
        <v>3</v>
      </c>
      <c r="AI345" s="191">
        <v>4</v>
      </c>
      <c r="AJ345" s="185">
        <v>0</v>
      </c>
      <c r="AK345" s="191">
        <v>1</v>
      </c>
      <c r="AL345" s="185">
        <v>0</v>
      </c>
      <c r="AM345" s="63">
        <v>0</v>
      </c>
      <c r="AN345" s="185">
        <v>0</v>
      </c>
      <c r="AO345" s="63">
        <v>0</v>
      </c>
      <c r="AP345" s="63"/>
      <c r="AQ345" s="185">
        <v>24</v>
      </c>
      <c r="AR345" s="191">
        <v>27</v>
      </c>
      <c r="AS345" s="185">
        <v>2</v>
      </c>
      <c r="AT345" s="63">
        <v>2</v>
      </c>
      <c r="AU345" s="185">
        <v>0</v>
      </c>
      <c r="AV345" s="63">
        <v>0</v>
      </c>
      <c r="AW345" s="185">
        <v>3</v>
      </c>
      <c r="AX345" s="191">
        <v>2</v>
      </c>
      <c r="AY345" s="63"/>
      <c r="AZ345" s="185"/>
      <c r="BA345" s="63"/>
      <c r="BB345" s="185"/>
      <c r="BC345" s="63"/>
      <c r="BD345" s="185"/>
      <c r="BE345" s="63"/>
      <c r="BF345" s="185"/>
      <c r="BG345" s="62"/>
      <c r="BH345" s="188">
        <v>5839074</v>
      </c>
      <c r="BI345" s="63">
        <v>5694514</v>
      </c>
      <c r="BJ345" s="185">
        <v>6945908</v>
      </c>
      <c r="BK345" s="63">
        <v>6790100</v>
      </c>
      <c r="BL345" s="185">
        <v>4622210</v>
      </c>
      <c r="BM345" s="191">
        <v>5701179</v>
      </c>
      <c r="BN345" s="185">
        <v>162114</v>
      </c>
      <c r="BO345" s="191">
        <v>373245</v>
      </c>
      <c r="BP345" s="185">
        <v>1702650</v>
      </c>
      <c r="BQ345" s="191">
        <v>1905052</v>
      </c>
      <c r="BR345" s="185"/>
      <c r="BS345" s="61"/>
      <c r="BT345" s="177">
        <f t="shared" si="245"/>
        <v>626</v>
      </c>
      <c r="BU345" s="178">
        <f t="shared" si="245"/>
        <v>577</v>
      </c>
      <c r="BV345" s="179">
        <f t="shared" si="246"/>
        <v>865</v>
      </c>
      <c r="BW345" s="178">
        <f t="shared" si="246"/>
        <v>797</v>
      </c>
      <c r="BX345" s="179">
        <f t="shared" si="247"/>
        <v>607</v>
      </c>
      <c r="BY345" s="178">
        <f t="shared" si="247"/>
        <v>690</v>
      </c>
      <c r="BZ345" s="179">
        <f t="shared" si="248"/>
        <v>27</v>
      </c>
      <c r="CA345" s="178">
        <f t="shared" si="248"/>
        <v>46</v>
      </c>
      <c r="CB345" s="179">
        <f t="shared" si="249"/>
        <v>272</v>
      </c>
      <c r="CC345" s="178">
        <f t="shared" si="249"/>
        <v>287</v>
      </c>
      <c r="CD345" s="179">
        <f t="shared" si="250"/>
        <v>0</v>
      </c>
      <c r="CE345" s="178">
        <f t="shared" si="250"/>
        <v>0</v>
      </c>
      <c r="CF345" s="177">
        <f t="shared" si="232"/>
        <v>9327.5942492012782</v>
      </c>
      <c r="CG345" s="178">
        <f t="shared" si="176"/>
        <v>9869.1750433275556</v>
      </c>
      <c r="CH345" s="179">
        <f t="shared" si="232"/>
        <v>8029.9514450867055</v>
      </c>
      <c r="CI345" s="178">
        <f t="shared" si="177"/>
        <v>8519.5734002509416</v>
      </c>
      <c r="CJ345" s="179">
        <f t="shared" si="232"/>
        <v>7614.8434925864913</v>
      </c>
      <c r="CK345" s="178">
        <f t="shared" si="232"/>
        <v>8262.5782608695645</v>
      </c>
      <c r="CL345" s="179">
        <f t="shared" si="232"/>
        <v>6004.2222222222226</v>
      </c>
      <c r="CM345" s="178">
        <f t="shared" si="232"/>
        <v>8114.021739130435</v>
      </c>
      <c r="CN345" s="179">
        <f t="shared" si="232"/>
        <v>6259.7426470588234</v>
      </c>
      <c r="CO345" s="178">
        <f t="shared" si="232"/>
        <v>6637.8118466898959</v>
      </c>
      <c r="CP345" s="179">
        <f t="shared" si="232"/>
        <v>0</v>
      </c>
      <c r="CQ345" s="178">
        <f t="shared" si="232"/>
        <v>0</v>
      </c>
      <c r="CR345" s="177">
        <f t="shared" ref="CR345:DC360" si="259">+CF345*9</f>
        <v>83948.348242811509</v>
      </c>
      <c r="CS345" s="178">
        <f t="shared" si="259"/>
        <v>88822.575389948004</v>
      </c>
      <c r="CT345" s="179">
        <f t="shared" si="259"/>
        <v>72269.56300578035</v>
      </c>
      <c r="CU345" s="178">
        <f t="shared" si="259"/>
        <v>76676.160602258475</v>
      </c>
      <c r="CV345" s="179">
        <f t="shared" si="259"/>
        <v>68533.591433278416</v>
      </c>
      <c r="CW345" s="178">
        <f t="shared" si="259"/>
        <v>74363.204347826075</v>
      </c>
      <c r="CX345" s="179">
        <f t="shared" si="259"/>
        <v>54038</v>
      </c>
      <c r="CY345" s="178">
        <f t="shared" si="259"/>
        <v>73026.195652173919</v>
      </c>
      <c r="CZ345" s="179">
        <f t="shared" si="259"/>
        <v>56337.683823529413</v>
      </c>
      <c r="DA345" s="178">
        <f t="shared" si="259"/>
        <v>59740.306620209063</v>
      </c>
      <c r="DB345" s="179">
        <f t="shared" si="259"/>
        <v>0</v>
      </c>
      <c r="DC345" s="178">
        <f t="shared" si="259"/>
        <v>0</v>
      </c>
      <c r="DD345" s="179">
        <f t="shared" si="251"/>
        <v>72253.201167816747</v>
      </c>
      <c r="DE345" s="178">
        <f t="shared" si="251"/>
        <v>76723.238219387335</v>
      </c>
      <c r="DF345" s="177">
        <f t="shared" si="252"/>
        <v>65</v>
      </c>
      <c r="DG345" s="178">
        <f t="shared" si="252"/>
        <v>60</v>
      </c>
      <c r="DH345" s="179">
        <f t="shared" si="253"/>
        <v>92</v>
      </c>
      <c r="DI345" s="178">
        <f t="shared" si="253"/>
        <v>85</v>
      </c>
      <c r="DJ345" s="179">
        <f t="shared" si="254"/>
        <v>66</v>
      </c>
      <c r="DK345" s="178">
        <f t="shared" si="254"/>
        <v>75</v>
      </c>
      <c r="DL345" s="179">
        <f t="shared" si="255"/>
        <v>3</v>
      </c>
      <c r="DM345" s="178">
        <f t="shared" si="255"/>
        <v>5</v>
      </c>
      <c r="DN345" s="179">
        <f t="shared" si="256"/>
        <v>29</v>
      </c>
      <c r="DO345" s="178">
        <f t="shared" si="256"/>
        <v>31</v>
      </c>
      <c r="DP345" s="179">
        <f t="shared" si="257"/>
        <v>0</v>
      </c>
      <c r="DQ345" s="178">
        <f t="shared" si="257"/>
        <v>0</v>
      </c>
      <c r="DR345" s="179">
        <f t="shared" si="258"/>
        <v>255</v>
      </c>
      <c r="DS345" s="178">
        <f t="shared" si="258"/>
        <v>256</v>
      </c>
      <c r="DT345" s="177">
        <f t="shared" si="244"/>
        <v>5456642.6357827485</v>
      </c>
      <c r="DU345" s="178">
        <f t="shared" si="244"/>
        <v>5329354.5233968804</v>
      </c>
      <c r="DV345" s="179">
        <f t="shared" si="244"/>
        <v>6648799.7965317918</v>
      </c>
      <c r="DW345" s="178">
        <f t="shared" si="244"/>
        <v>6517473.6511919703</v>
      </c>
      <c r="DX345" s="179">
        <f t="shared" si="244"/>
        <v>4523217.0345963752</v>
      </c>
      <c r="DY345" s="178">
        <f t="shared" si="244"/>
        <v>5577240.3260869551</v>
      </c>
      <c r="DZ345" s="179">
        <f t="shared" si="244"/>
        <v>162114</v>
      </c>
      <c r="EA345" s="178">
        <f t="shared" si="244"/>
        <v>365130.97826086963</v>
      </c>
      <c r="EB345" s="179">
        <f t="shared" si="244"/>
        <v>1633792.830882353</v>
      </c>
      <c r="EC345" s="178">
        <f t="shared" si="244"/>
        <v>1851949.505226481</v>
      </c>
      <c r="ED345" s="179">
        <f t="shared" si="244"/>
        <v>0</v>
      </c>
      <c r="EE345" s="178">
        <f t="shared" si="244"/>
        <v>0</v>
      </c>
      <c r="EF345" s="179">
        <f t="shared" si="244"/>
        <v>18424566.297793269</v>
      </c>
      <c r="EG345" s="178">
        <f t="shared" si="195"/>
        <v>19641148.984163158</v>
      </c>
    </row>
    <row r="346" spans="1:137" ht="15">
      <c r="A346" s="230" t="s">
        <v>390</v>
      </c>
      <c r="B346" s="228" t="s">
        <v>402</v>
      </c>
      <c r="C346" s="301"/>
      <c r="D346" s="229">
        <v>199281</v>
      </c>
      <c r="E346" s="229">
        <v>5</v>
      </c>
      <c r="F346" s="63"/>
      <c r="G346" s="185">
        <v>57</v>
      </c>
      <c r="H346" s="191">
        <v>54</v>
      </c>
      <c r="I346" s="185">
        <v>0</v>
      </c>
      <c r="J346" s="63">
        <v>0</v>
      </c>
      <c r="K346" s="185">
        <v>0</v>
      </c>
      <c r="L346" s="63">
        <v>0</v>
      </c>
      <c r="M346" s="185">
        <v>3</v>
      </c>
      <c r="N346" s="191">
        <v>0</v>
      </c>
      <c r="O346" s="63"/>
      <c r="P346" s="185">
        <v>76</v>
      </c>
      <c r="Q346" s="63">
        <v>77</v>
      </c>
      <c r="R346" s="185">
        <v>0</v>
      </c>
      <c r="S346" s="191">
        <v>3</v>
      </c>
      <c r="T346" s="185">
        <v>0</v>
      </c>
      <c r="U346" s="63">
        <v>0</v>
      </c>
      <c r="V346" s="185">
        <v>4</v>
      </c>
      <c r="W346" s="191">
        <v>9</v>
      </c>
      <c r="X346" s="63"/>
      <c r="Y346" s="185">
        <v>49</v>
      </c>
      <c r="Z346" s="191">
        <v>55</v>
      </c>
      <c r="AA346" s="185">
        <v>0</v>
      </c>
      <c r="AB346" s="191">
        <v>1</v>
      </c>
      <c r="AC346" s="185">
        <v>0</v>
      </c>
      <c r="AD346" s="63">
        <v>0</v>
      </c>
      <c r="AE346" s="185">
        <v>26</v>
      </c>
      <c r="AF346" s="191">
        <v>11</v>
      </c>
      <c r="AG346" s="63"/>
      <c r="AH346" s="185">
        <v>2</v>
      </c>
      <c r="AI346" s="191">
        <v>3</v>
      </c>
      <c r="AJ346" s="185">
        <v>0</v>
      </c>
      <c r="AK346" s="63">
        <v>0</v>
      </c>
      <c r="AL346" s="185">
        <v>0</v>
      </c>
      <c r="AM346" s="63">
        <v>0</v>
      </c>
      <c r="AN346" s="185">
        <v>0</v>
      </c>
      <c r="AO346" s="63">
        <v>0</v>
      </c>
      <c r="AP346" s="63"/>
      <c r="AQ346" s="185">
        <v>47</v>
      </c>
      <c r="AR346" s="191">
        <v>56</v>
      </c>
      <c r="AS346" s="185">
        <v>0</v>
      </c>
      <c r="AT346" s="63">
        <v>0</v>
      </c>
      <c r="AU346" s="185">
        <v>0</v>
      </c>
      <c r="AV346" s="63">
        <v>0</v>
      </c>
      <c r="AW346" s="185">
        <v>17</v>
      </c>
      <c r="AX346" s="191">
        <v>15</v>
      </c>
      <c r="AY346" s="63"/>
      <c r="AZ346" s="185"/>
      <c r="BA346" s="63"/>
      <c r="BB346" s="185"/>
      <c r="BC346" s="63"/>
      <c r="BD346" s="185"/>
      <c r="BE346" s="63"/>
      <c r="BF346" s="185"/>
      <c r="BG346" s="62"/>
      <c r="BH346" s="188">
        <v>4895067</v>
      </c>
      <c r="BI346" s="191">
        <v>4582149</v>
      </c>
      <c r="BJ346" s="185">
        <v>5124793</v>
      </c>
      <c r="BK346" s="191">
        <v>6006451</v>
      </c>
      <c r="BL346" s="185">
        <v>4641652</v>
      </c>
      <c r="BM346" s="191">
        <v>4261840</v>
      </c>
      <c r="BN346" s="185">
        <v>98290</v>
      </c>
      <c r="BO346" s="191">
        <v>158874</v>
      </c>
      <c r="BP346" s="185">
        <v>3313109</v>
      </c>
      <c r="BQ346" s="191">
        <v>3851355</v>
      </c>
      <c r="BR346" s="185"/>
      <c r="BS346" s="61"/>
      <c r="BT346" s="177">
        <f t="shared" si="245"/>
        <v>549</v>
      </c>
      <c r="BU346" s="178">
        <f t="shared" si="245"/>
        <v>486</v>
      </c>
      <c r="BV346" s="179">
        <f t="shared" si="246"/>
        <v>732</v>
      </c>
      <c r="BW346" s="178">
        <f t="shared" si="246"/>
        <v>831</v>
      </c>
      <c r="BX346" s="179">
        <f t="shared" si="247"/>
        <v>753</v>
      </c>
      <c r="BY346" s="178">
        <f t="shared" si="247"/>
        <v>637</v>
      </c>
      <c r="BZ346" s="179">
        <f t="shared" si="248"/>
        <v>18</v>
      </c>
      <c r="CA346" s="178">
        <f t="shared" si="248"/>
        <v>27</v>
      </c>
      <c r="CB346" s="179">
        <f t="shared" si="249"/>
        <v>627</v>
      </c>
      <c r="CC346" s="178">
        <f t="shared" si="249"/>
        <v>684</v>
      </c>
      <c r="CD346" s="179">
        <f t="shared" si="250"/>
        <v>0</v>
      </c>
      <c r="CE346" s="178">
        <f t="shared" si="250"/>
        <v>0</v>
      </c>
      <c r="CF346" s="177">
        <f t="shared" si="232"/>
        <v>8916.3333333333339</v>
      </c>
      <c r="CG346" s="178">
        <f t="shared" si="176"/>
        <v>9428.2901234567908</v>
      </c>
      <c r="CH346" s="179">
        <f t="shared" si="232"/>
        <v>7001.083333333333</v>
      </c>
      <c r="CI346" s="178">
        <f t="shared" si="177"/>
        <v>7227.979542719615</v>
      </c>
      <c r="CJ346" s="179">
        <f t="shared" si="232"/>
        <v>6164.2124833997341</v>
      </c>
      <c r="CK346" s="178">
        <f t="shared" si="232"/>
        <v>6690.486656200942</v>
      </c>
      <c r="CL346" s="179">
        <f t="shared" si="232"/>
        <v>5460.5555555555557</v>
      </c>
      <c r="CM346" s="178">
        <f t="shared" si="232"/>
        <v>5884.2222222222226</v>
      </c>
      <c r="CN346" s="179">
        <f t="shared" si="232"/>
        <v>5284.0653907496016</v>
      </c>
      <c r="CO346" s="178">
        <f t="shared" si="232"/>
        <v>5630.6359649122805</v>
      </c>
      <c r="CP346" s="179">
        <f t="shared" si="232"/>
        <v>0</v>
      </c>
      <c r="CQ346" s="178">
        <f t="shared" si="232"/>
        <v>0</v>
      </c>
      <c r="CR346" s="177">
        <f t="shared" si="259"/>
        <v>80247</v>
      </c>
      <c r="CS346" s="178">
        <f t="shared" si="259"/>
        <v>84854.611111111124</v>
      </c>
      <c r="CT346" s="179">
        <f t="shared" si="259"/>
        <v>63009.75</v>
      </c>
      <c r="CU346" s="178">
        <f t="shared" si="259"/>
        <v>65051.815884476535</v>
      </c>
      <c r="CV346" s="179">
        <f t="shared" si="259"/>
        <v>55477.912350597609</v>
      </c>
      <c r="CW346" s="178">
        <f t="shared" si="259"/>
        <v>60214.379905808477</v>
      </c>
      <c r="CX346" s="179">
        <f t="shared" si="259"/>
        <v>49145</v>
      </c>
      <c r="CY346" s="178">
        <f t="shared" si="259"/>
        <v>52958</v>
      </c>
      <c r="CZ346" s="179">
        <f t="shared" si="259"/>
        <v>47556.588516746415</v>
      </c>
      <c r="DA346" s="178">
        <f t="shared" si="259"/>
        <v>50675.723684210527</v>
      </c>
      <c r="DB346" s="179">
        <f t="shared" si="259"/>
        <v>0</v>
      </c>
      <c r="DC346" s="178">
        <f t="shared" si="259"/>
        <v>0</v>
      </c>
      <c r="DD346" s="179">
        <f t="shared" si="251"/>
        <v>61061.7618909843</v>
      </c>
      <c r="DE346" s="178">
        <f t="shared" si="251"/>
        <v>63954.135383755376</v>
      </c>
      <c r="DF346" s="177">
        <f t="shared" si="252"/>
        <v>60</v>
      </c>
      <c r="DG346" s="178">
        <f t="shared" si="252"/>
        <v>54</v>
      </c>
      <c r="DH346" s="179">
        <f t="shared" si="253"/>
        <v>80</v>
      </c>
      <c r="DI346" s="178">
        <f t="shared" si="253"/>
        <v>89</v>
      </c>
      <c r="DJ346" s="179">
        <f t="shared" si="254"/>
        <v>75</v>
      </c>
      <c r="DK346" s="178">
        <f t="shared" si="254"/>
        <v>67</v>
      </c>
      <c r="DL346" s="179">
        <f t="shared" si="255"/>
        <v>2</v>
      </c>
      <c r="DM346" s="178">
        <f t="shared" si="255"/>
        <v>3</v>
      </c>
      <c r="DN346" s="179">
        <f t="shared" si="256"/>
        <v>64</v>
      </c>
      <c r="DO346" s="178">
        <f t="shared" si="256"/>
        <v>71</v>
      </c>
      <c r="DP346" s="179">
        <f t="shared" si="257"/>
        <v>0</v>
      </c>
      <c r="DQ346" s="178">
        <f t="shared" si="257"/>
        <v>0</v>
      </c>
      <c r="DR346" s="179">
        <f t="shared" si="258"/>
        <v>281</v>
      </c>
      <c r="DS346" s="178">
        <f t="shared" si="258"/>
        <v>284</v>
      </c>
      <c r="DT346" s="177">
        <f t="shared" si="244"/>
        <v>4814820</v>
      </c>
      <c r="DU346" s="178">
        <f t="shared" si="244"/>
        <v>4582149.0000000009</v>
      </c>
      <c r="DV346" s="179">
        <f t="shared" si="244"/>
        <v>5040780</v>
      </c>
      <c r="DW346" s="178">
        <f t="shared" si="244"/>
        <v>5789611.6137184119</v>
      </c>
      <c r="DX346" s="179">
        <f t="shared" si="244"/>
        <v>4160843.4262948208</v>
      </c>
      <c r="DY346" s="178">
        <f t="shared" si="244"/>
        <v>4034363.4536891677</v>
      </c>
      <c r="DZ346" s="179">
        <f t="shared" si="244"/>
        <v>98290</v>
      </c>
      <c r="EA346" s="178">
        <f t="shared" si="244"/>
        <v>158874</v>
      </c>
      <c r="EB346" s="179">
        <f t="shared" si="244"/>
        <v>3043621.6650717705</v>
      </c>
      <c r="EC346" s="178">
        <f t="shared" si="244"/>
        <v>3597976.3815789474</v>
      </c>
      <c r="ED346" s="179">
        <f t="shared" si="244"/>
        <v>0</v>
      </c>
      <c r="EE346" s="178">
        <f t="shared" si="244"/>
        <v>0</v>
      </c>
      <c r="EF346" s="179">
        <f t="shared" si="244"/>
        <v>17158355.091366589</v>
      </c>
      <c r="EG346" s="178">
        <f t="shared" si="195"/>
        <v>18162974.448986527</v>
      </c>
    </row>
    <row r="347" spans="1:137" ht="15">
      <c r="A347" s="230" t="s">
        <v>390</v>
      </c>
      <c r="B347" s="228" t="s">
        <v>403</v>
      </c>
      <c r="C347" s="301"/>
      <c r="D347" s="229">
        <v>199999</v>
      </c>
      <c r="E347" s="229">
        <v>5</v>
      </c>
      <c r="F347" s="63"/>
      <c r="G347" s="185">
        <v>47</v>
      </c>
      <c r="H347" s="191">
        <v>43</v>
      </c>
      <c r="I347" s="185">
        <v>4</v>
      </c>
      <c r="J347" s="63">
        <v>4</v>
      </c>
      <c r="K347" s="185">
        <v>1</v>
      </c>
      <c r="L347" s="191">
        <v>0</v>
      </c>
      <c r="M347" s="185">
        <v>14</v>
      </c>
      <c r="N347" s="191">
        <v>11</v>
      </c>
      <c r="O347" s="63"/>
      <c r="P347" s="185">
        <v>85</v>
      </c>
      <c r="Q347" s="63">
        <v>86</v>
      </c>
      <c r="R347" s="185">
        <v>17</v>
      </c>
      <c r="S347" s="191">
        <v>15</v>
      </c>
      <c r="T347" s="185">
        <v>0</v>
      </c>
      <c r="U347" s="63">
        <v>0</v>
      </c>
      <c r="V347" s="185">
        <v>10</v>
      </c>
      <c r="W347" s="191">
        <v>12</v>
      </c>
      <c r="X347" s="63"/>
      <c r="Y347" s="185">
        <v>63</v>
      </c>
      <c r="Z347" s="191">
        <v>57</v>
      </c>
      <c r="AA347" s="185">
        <v>4</v>
      </c>
      <c r="AB347" s="63">
        <v>4</v>
      </c>
      <c r="AC347" s="185">
        <v>0</v>
      </c>
      <c r="AD347" s="63">
        <v>0</v>
      </c>
      <c r="AE347" s="185">
        <v>12</v>
      </c>
      <c r="AF347" s="191">
        <v>14</v>
      </c>
      <c r="AG347" s="63"/>
      <c r="AH347" s="185">
        <v>24</v>
      </c>
      <c r="AI347" s="191">
        <v>22</v>
      </c>
      <c r="AJ347" s="185">
        <v>0</v>
      </c>
      <c r="AK347" s="191">
        <v>1</v>
      </c>
      <c r="AL347" s="185">
        <v>0</v>
      </c>
      <c r="AM347" s="63">
        <v>0</v>
      </c>
      <c r="AN347" s="185">
        <v>15</v>
      </c>
      <c r="AO347" s="191">
        <v>12</v>
      </c>
      <c r="AP347" s="63"/>
      <c r="AQ347" s="185">
        <v>8</v>
      </c>
      <c r="AR347" s="191">
        <v>11</v>
      </c>
      <c r="AS347" s="185">
        <v>2</v>
      </c>
      <c r="AT347" s="191">
        <v>1</v>
      </c>
      <c r="AU347" s="185">
        <v>1</v>
      </c>
      <c r="AV347" s="63">
        <v>1</v>
      </c>
      <c r="AW347" s="185">
        <v>6</v>
      </c>
      <c r="AX347" s="191">
        <v>8</v>
      </c>
      <c r="AY347" s="63"/>
      <c r="AZ347" s="185"/>
      <c r="BA347" s="63"/>
      <c r="BB347" s="185"/>
      <c r="BC347" s="63"/>
      <c r="BD347" s="185"/>
      <c r="BE347" s="63"/>
      <c r="BF347" s="185"/>
      <c r="BG347" s="62"/>
      <c r="BH347" s="188">
        <v>6627814</v>
      </c>
      <c r="BI347" s="191">
        <v>5723499</v>
      </c>
      <c r="BJ347" s="185">
        <v>8612017</v>
      </c>
      <c r="BK347" s="63">
        <v>9004840</v>
      </c>
      <c r="BL347" s="185">
        <v>5428234</v>
      </c>
      <c r="BM347" s="63">
        <v>5454988</v>
      </c>
      <c r="BN347" s="185">
        <v>2618042</v>
      </c>
      <c r="BO347" s="191">
        <v>2378111</v>
      </c>
      <c r="BP347" s="185">
        <v>1023706</v>
      </c>
      <c r="BQ347" s="191">
        <v>1321132</v>
      </c>
      <c r="BR347" s="185"/>
      <c r="BS347" s="61"/>
      <c r="BT347" s="177">
        <f t="shared" si="245"/>
        <v>642</v>
      </c>
      <c r="BU347" s="178">
        <f t="shared" si="245"/>
        <v>559</v>
      </c>
      <c r="BV347" s="179">
        <f t="shared" si="246"/>
        <v>1055</v>
      </c>
      <c r="BW347" s="178">
        <f t="shared" si="246"/>
        <v>1068</v>
      </c>
      <c r="BX347" s="179">
        <f t="shared" si="247"/>
        <v>751</v>
      </c>
      <c r="BY347" s="178">
        <f t="shared" si="247"/>
        <v>721</v>
      </c>
      <c r="BZ347" s="179">
        <f t="shared" si="248"/>
        <v>396</v>
      </c>
      <c r="CA347" s="178">
        <f t="shared" si="248"/>
        <v>352</v>
      </c>
      <c r="CB347" s="179">
        <f t="shared" si="249"/>
        <v>175</v>
      </c>
      <c r="CC347" s="178">
        <f t="shared" si="249"/>
        <v>216</v>
      </c>
      <c r="CD347" s="179">
        <f t="shared" si="250"/>
        <v>0</v>
      </c>
      <c r="CE347" s="178">
        <f t="shared" si="250"/>
        <v>0</v>
      </c>
      <c r="CF347" s="177">
        <f t="shared" si="232"/>
        <v>10323.697819314642</v>
      </c>
      <c r="CG347" s="178">
        <f t="shared" si="232"/>
        <v>10238.817531305904</v>
      </c>
      <c r="CH347" s="179">
        <f t="shared" si="232"/>
        <v>8163.0492890995265</v>
      </c>
      <c r="CI347" s="178">
        <f t="shared" si="232"/>
        <v>8431.4981273408248</v>
      </c>
      <c r="CJ347" s="179">
        <f t="shared" si="232"/>
        <v>7228.0079893475367</v>
      </c>
      <c r="CK347" s="178">
        <f t="shared" si="232"/>
        <v>7565.8640776699031</v>
      </c>
      <c r="CL347" s="179">
        <f t="shared" si="232"/>
        <v>6611.2171717171714</v>
      </c>
      <c r="CM347" s="178">
        <f t="shared" si="232"/>
        <v>6755.997159090909</v>
      </c>
      <c r="CN347" s="179">
        <f t="shared" si="232"/>
        <v>5849.7485714285713</v>
      </c>
      <c r="CO347" s="178">
        <f t="shared" si="232"/>
        <v>6116.3518518518522</v>
      </c>
      <c r="CP347" s="179">
        <f t="shared" si="232"/>
        <v>0</v>
      </c>
      <c r="CQ347" s="178">
        <f t="shared" si="232"/>
        <v>0</v>
      </c>
      <c r="CR347" s="177">
        <f t="shared" si="259"/>
        <v>92913.280373831774</v>
      </c>
      <c r="CS347" s="178">
        <f t="shared" si="259"/>
        <v>92149.357781753133</v>
      </c>
      <c r="CT347" s="179">
        <f t="shared" si="259"/>
        <v>73467.443601895735</v>
      </c>
      <c r="CU347" s="178">
        <f t="shared" si="259"/>
        <v>75883.483146067418</v>
      </c>
      <c r="CV347" s="179">
        <f t="shared" si="259"/>
        <v>65052.071904127828</v>
      </c>
      <c r="CW347" s="178">
        <f t="shared" si="259"/>
        <v>68092.776699029127</v>
      </c>
      <c r="CX347" s="179">
        <f t="shared" si="259"/>
        <v>59500.954545454544</v>
      </c>
      <c r="CY347" s="178">
        <f t="shared" si="259"/>
        <v>60803.974431818184</v>
      </c>
      <c r="CZ347" s="179">
        <f t="shared" si="259"/>
        <v>52647.737142857142</v>
      </c>
      <c r="DA347" s="178">
        <f t="shared" si="259"/>
        <v>55047.166666666672</v>
      </c>
      <c r="DB347" s="179">
        <f t="shared" si="259"/>
        <v>0</v>
      </c>
      <c r="DC347" s="178">
        <f t="shared" si="259"/>
        <v>0</v>
      </c>
      <c r="DD347" s="179">
        <f t="shared" si="251"/>
        <v>72572.819895247972</v>
      </c>
      <c r="DE347" s="178">
        <f t="shared" si="251"/>
        <v>73876.10663704676</v>
      </c>
      <c r="DF347" s="177">
        <f t="shared" si="252"/>
        <v>66</v>
      </c>
      <c r="DG347" s="178">
        <f t="shared" si="252"/>
        <v>58</v>
      </c>
      <c r="DH347" s="179">
        <f t="shared" si="253"/>
        <v>112</v>
      </c>
      <c r="DI347" s="178">
        <f t="shared" si="253"/>
        <v>113</v>
      </c>
      <c r="DJ347" s="179">
        <f t="shared" si="254"/>
        <v>79</v>
      </c>
      <c r="DK347" s="178">
        <f t="shared" si="254"/>
        <v>75</v>
      </c>
      <c r="DL347" s="179">
        <f t="shared" si="255"/>
        <v>39</v>
      </c>
      <c r="DM347" s="178">
        <f t="shared" si="255"/>
        <v>35</v>
      </c>
      <c r="DN347" s="179">
        <f t="shared" si="256"/>
        <v>17</v>
      </c>
      <c r="DO347" s="178">
        <f t="shared" si="256"/>
        <v>21</v>
      </c>
      <c r="DP347" s="179">
        <f t="shared" si="257"/>
        <v>0</v>
      </c>
      <c r="DQ347" s="178">
        <f t="shared" si="257"/>
        <v>0</v>
      </c>
      <c r="DR347" s="179">
        <f t="shared" si="258"/>
        <v>313</v>
      </c>
      <c r="DS347" s="178">
        <f t="shared" si="258"/>
        <v>302</v>
      </c>
      <c r="DT347" s="177">
        <f t="shared" si="244"/>
        <v>6132276.504672897</v>
      </c>
      <c r="DU347" s="178">
        <f t="shared" si="244"/>
        <v>5344662.7513416819</v>
      </c>
      <c r="DV347" s="179">
        <f t="shared" si="244"/>
        <v>8228353.6834123228</v>
      </c>
      <c r="DW347" s="178">
        <f t="shared" si="244"/>
        <v>8574833.5955056176</v>
      </c>
      <c r="DX347" s="179">
        <f t="shared" si="244"/>
        <v>5139113.6804260984</v>
      </c>
      <c r="DY347" s="178">
        <f t="shared" si="244"/>
        <v>5106958.252427185</v>
      </c>
      <c r="DZ347" s="179">
        <f t="shared" si="244"/>
        <v>2320537.2272727271</v>
      </c>
      <c r="EA347" s="178">
        <f t="shared" si="244"/>
        <v>2128139.1051136362</v>
      </c>
      <c r="EB347" s="179">
        <f t="shared" si="244"/>
        <v>895011.53142857144</v>
      </c>
      <c r="EC347" s="178">
        <f t="shared" si="244"/>
        <v>1155990.5</v>
      </c>
      <c r="ED347" s="179">
        <f t="shared" si="244"/>
        <v>0</v>
      </c>
      <c r="EE347" s="178">
        <f t="shared" si="244"/>
        <v>0</v>
      </c>
      <c r="EF347" s="179">
        <f t="shared" si="244"/>
        <v>22715292.627212614</v>
      </c>
      <c r="EG347" s="178">
        <f t="shared" si="195"/>
        <v>22310584.204388123</v>
      </c>
    </row>
    <row r="348" spans="1:137" ht="15">
      <c r="A348" s="230" t="s">
        <v>390</v>
      </c>
      <c r="B348" s="228" t="s">
        <v>404</v>
      </c>
      <c r="C348" s="301"/>
      <c r="D348" s="229">
        <v>198507</v>
      </c>
      <c r="E348" s="229">
        <v>6</v>
      </c>
      <c r="F348" s="63"/>
      <c r="G348" s="185">
        <v>37</v>
      </c>
      <c r="H348" s="191">
        <v>34</v>
      </c>
      <c r="I348" s="185">
        <v>0</v>
      </c>
      <c r="J348" s="63">
        <v>0</v>
      </c>
      <c r="K348" s="185">
        <v>0</v>
      </c>
      <c r="L348" s="63">
        <v>0</v>
      </c>
      <c r="M348" s="185">
        <v>0</v>
      </c>
      <c r="N348" s="63">
        <v>0</v>
      </c>
      <c r="O348" s="63"/>
      <c r="P348" s="185">
        <v>28</v>
      </c>
      <c r="Q348" s="191">
        <v>35</v>
      </c>
      <c r="R348" s="185">
        <v>0</v>
      </c>
      <c r="S348" s="63">
        <v>0</v>
      </c>
      <c r="T348" s="185">
        <v>0</v>
      </c>
      <c r="U348" s="63">
        <v>0</v>
      </c>
      <c r="V348" s="185">
        <v>0</v>
      </c>
      <c r="W348" s="63">
        <v>0</v>
      </c>
      <c r="X348" s="63"/>
      <c r="Y348" s="185">
        <v>22</v>
      </c>
      <c r="Z348" s="191">
        <v>16</v>
      </c>
      <c r="AA348" s="185">
        <v>0</v>
      </c>
      <c r="AB348" s="63">
        <v>0</v>
      </c>
      <c r="AC348" s="185">
        <v>0</v>
      </c>
      <c r="AD348" s="63">
        <v>0</v>
      </c>
      <c r="AE348" s="185">
        <v>1</v>
      </c>
      <c r="AF348" s="63">
        <v>1</v>
      </c>
      <c r="AG348" s="63"/>
      <c r="AH348" s="185">
        <v>2</v>
      </c>
      <c r="AI348" s="191">
        <v>1</v>
      </c>
      <c r="AJ348" s="185">
        <v>0</v>
      </c>
      <c r="AK348" s="63">
        <v>0</v>
      </c>
      <c r="AL348" s="185">
        <v>0</v>
      </c>
      <c r="AM348" s="63">
        <v>0</v>
      </c>
      <c r="AN348" s="185">
        <v>0</v>
      </c>
      <c r="AO348" s="63">
        <v>0</v>
      </c>
      <c r="AP348" s="63"/>
      <c r="AQ348" s="185">
        <v>11</v>
      </c>
      <c r="AR348" s="191">
        <v>13</v>
      </c>
      <c r="AS348" s="185">
        <v>0</v>
      </c>
      <c r="AT348" s="63">
        <v>0</v>
      </c>
      <c r="AU348" s="185">
        <v>0</v>
      </c>
      <c r="AV348" s="63">
        <v>0</v>
      </c>
      <c r="AW348" s="185">
        <v>0</v>
      </c>
      <c r="AX348" s="191">
        <v>1</v>
      </c>
      <c r="AY348" s="63"/>
      <c r="AZ348" s="185"/>
      <c r="BA348" s="63"/>
      <c r="BB348" s="185"/>
      <c r="BC348" s="63"/>
      <c r="BD348" s="185"/>
      <c r="BE348" s="63"/>
      <c r="BF348" s="185"/>
      <c r="BG348" s="62"/>
      <c r="BH348" s="188">
        <v>2747411</v>
      </c>
      <c r="BI348" s="191">
        <v>2591404</v>
      </c>
      <c r="BJ348" s="185">
        <v>1876443</v>
      </c>
      <c r="BK348" s="191">
        <v>2322496</v>
      </c>
      <c r="BL348" s="185">
        <v>1439137</v>
      </c>
      <c r="BM348" s="191">
        <v>1173990</v>
      </c>
      <c r="BN348" s="185">
        <v>97000</v>
      </c>
      <c r="BO348" s="191">
        <v>52000</v>
      </c>
      <c r="BP348" s="185">
        <v>723682</v>
      </c>
      <c r="BQ348" s="191">
        <v>864907</v>
      </c>
      <c r="BR348" s="185"/>
      <c r="BS348" s="61"/>
      <c r="BT348" s="177">
        <f t="shared" si="245"/>
        <v>333</v>
      </c>
      <c r="BU348" s="178">
        <f t="shared" si="245"/>
        <v>306</v>
      </c>
      <c r="BV348" s="179">
        <f t="shared" si="246"/>
        <v>252</v>
      </c>
      <c r="BW348" s="178">
        <f t="shared" si="246"/>
        <v>315</v>
      </c>
      <c r="BX348" s="179">
        <f t="shared" si="247"/>
        <v>210</v>
      </c>
      <c r="BY348" s="178">
        <f t="shared" si="247"/>
        <v>156</v>
      </c>
      <c r="BZ348" s="179">
        <f t="shared" si="248"/>
        <v>18</v>
      </c>
      <c r="CA348" s="178">
        <f t="shared" si="248"/>
        <v>9</v>
      </c>
      <c r="CB348" s="179">
        <f t="shared" si="249"/>
        <v>99</v>
      </c>
      <c r="CC348" s="178">
        <f t="shared" si="249"/>
        <v>129</v>
      </c>
      <c r="CD348" s="179">
        <f t="shared" si="250"/>
        <v>0</v>
      </c>
      <c r="CE348" s="178">
        <f t="shared" si="250"/>
        <v>0</v>
      </c>
      <c r="CF348" s="177">
        <f t="shared" ref="CF348:CQ363" si="260">IF(BT348&gt;0,BH348/BT348,)</f>
        <v>8250.4834834834837</v>
      </c>
      <c r="CG348" s="178">
        <f t="shared" si="260"/>
        <v>8468.6405228758176</v>
      </c>
      <c r="CH348" s="179">
        <f t="shared" si="260"/>
        <v>7446.2023809523807</v>
      </c>
      <c r="CI348" s="178">
        <f t="shared" si="260"/>
        <v>7373.0031746031746</v>
      </c>
      <c r="CJ348" s="179">
        <f t="shared" si="260"/>
        <v>6853.0333333333338</v>
      </c>
      <c r="CK348" s="178">
        <f t="shared" si="260"/>
        <v>7525.5769230769229</v>
      </c>
      <c r="CL348" s="179">
        <f t="shared" si="260"/>
        <v>5388.8888888888887</v>
      </c>
      <c r="CM348" s="178">
        <f t="shared" si="260"/>
        <v>5777.7777777777774</v>
      </c>
      <c r="CN348" s="179">
        <f t="shared" si="260"/>
        <v>7309.9191919191917</v>
      </c>
      <c r="CO348" s="178">
        <f t="shared" si="260"/>
        <v>6704.7054263565888</v>
      </c>
      <c r="CP348" s="179">
        <f t="shared" si="260"/>
        <v>0</v>
      </c>
      <c r="CQ348" s="178">
        <f t="shared" si="260"/>
        <v>0</v>
      </c>
      <c r="CR348" s="177">
        <f t="shared" si="259"/>
        <v>74254.351351351361</v>
      </c>
      <c r="CS348" s="178">
        <f t="shared" si="259"/>
        <v>76217.764705882364</v>
      </c>
      <c r="CT348" s="179">
        <f t="shared" si="259"/>
        <v>67015.82142857142</v>
      </c>
      <c r="CU348" s="178">
        <f t="shared" si="259"/>
        <v>66357.028571428571</v>
      </c>
      <c r="CV348" s="179">
        <f t="shared" si="259"/>
        <v>61677.3</v>
      </c>
      <c r="CW348" s="178">
        <f t="shared" si="259"/>
        <v>67730.192307692312</v>
      </c>
      <c r="CX348" s="179">
        <f t="shared" si="259"/>
        <v>48500</v>
      </c>
      <c r="CY348" s="178">
        <f t="shared" si="259"/>
        <v>52000</v>
      </c>
      <c r="CZ348" s="179">
        <f t="shared" si="259"/>
        <v>65789.272727272721</v>
      </c>
      <c r="DA348" s="178">
        <f t="shared" si="259"/>
        <v>60342.348837209298</v>
      </c>
      <c r="DB348" s="179">
        <f t="shared" si="259"/>
        <v>0</v>
      </c>
      <c r="DC348" s="178">
        <f t="shared" si="259"/>
        <v>0</v>
      </c>
      <c r="DD348" s="179">
        <f t="shared" si="251"/>
        <v>67951.622772277231</v>
      </c>
      <c r="DE348" s="178">
        <f t="shared" si="251"/>
        <v>68931.744088630687</v>
      </c>
      <c r="DF348" s="177">
        <f t="shared" si="252"/>
        <v>37</v>
      </c>
      <c r="DG348" s="178">
        <f t="shared" si="252"/>
        <v>34</v>
      </c>
      <c r="DH348" s="179">
        <f t="shared" si="253"/>
        <v>28</v>
      </c>
      <c r="DI348" s="178">
        <f t="shared" si="253"/>
        <v>35</v>
      </c>
      <c r="DJ348" s="179">
        <f t="shared" si="254"/>
        <v>23</v>
      </c>
      <c r="DK348" s="178">
        <f t="shared" si="254"/>
        <v>17</v>
      </c>
      <c r="DL348" s="179">
        <f t="shared" si="255"/>
        <v>2</v>
      </c>
      <c r="DM348" s="178">
        <f t="shared" si="255"/>
        <v>1</v>
      </c>
      <c r="DN348" s="179">
        <f t="shared" si="256"/>
        <v>11</v>
      </c>
      <c r="DO348" s="178">
        <f t="shared" si="256"/>
        <v>14</v>
      </c>
      <c r="DP348" s="179">
        <f t="shared" si="257"/>
        <v>0</v>
      </c>
      <c r="DQ348" s="178">
        <f t="shared" si="257"/>
        <v>0</v>
      </c>
      <c r="DR348" s="179">
        <f t="shared" si="258"/>
        <v>101</v>
      </c>
      <c r="DS348" s="178">
        <f t="shared" si="258"/>
        <v>101</v>
      </c>
      <c r="DT348" s="177">
        <f t="shared" si="244"/>
        <v>2747411.0000000005</v>
      </c>
      <c r="DU348" s="178">
        <f t="shared" si="244"/>
        <v>2591404.0000000005</v>
      </c>
      <c r="DV348" s="179">
        <f t="shared" si="244"/>
        <v>1876442.9999999998</v>
      </c>
      <c r="DW348" s="178">
        <f t="shared" si="244"/>
        <v>2322496</v>
      </c>
      <c r="DX348" s="179">
        <f t="shared" si="244"/>
        <v>1418577.9000000001</v>
      </c>
      <c r="DY348" s="178">
        <f t="shared" si="244"/>
        <v>1151413.2692307692</v>
      </c>
      <c r="DZ348" s="179">
        <f t="shared" si="244"/>
        <v>97000</v>
      </c>
      <c r="EA348" s="178">
        <f t="shared" si="244"/>
        <v>52000</v>
      </c>
      <c r="EB348" s="179">
        <f t="shared" si="244"/>
        <v>723681.99999999988</v>
      </c>
      <c r="EC348" s="178">
        <f t="shared" si="244"/>
        <v>844792.8837209302</v>
      </c>
      <c r="ED348" s="179">
        <f t="shared" si="244"/>
        <v>0</v>
      </c>
      <c r="EE348" s="178">
        <f t="shared" si="244"/>
        <v>0</v>
      </c>
      <c r="EF348" s="179">
        <f t="shared" si="244"/>
        <v>6863113.9000000004</v>
      </c>
      <c r="EG348" s="178">
        <f t="shared" si="195"/>
        <v>6962106.1529516997</v>
      </c>
    </row>
    <row r="349" spans="1:137" ht="15">
      <c r="A349" s="230" t="s">
        <v>390</v>
      </c>
      <c r="B349" s="228" t="s">
        <v>405</v>
      </c>
      <c r="C349" s="301"/>
      <c r="D349" s="229">
        <v>199111</v>
      </c>
      <c r="E349" s="229">
        <v>6</v>
      </c>
      <c r="F349" s="63"/>
      <c r="G349" s="185">
        <v>47</v>
      </c>
      <c r="H349" s="63">
        <v>49</v>
      </c>
      <c r="I349" s="185">
        <v>14</v>
      </c>
      <c r="J349" s="63">
        <v>14</v>
      </c>
      <c r="K349" s="185">
        <v>0</v>
      </c>
      <c r="L349" s="191">
        <v>1</v>
      </c>
      <c r="M349" s="185">
        <v>0</v>
      </c>
      <c r="N349" s="63">
        <v>0</v>
      </c>
      <c r="O349" s="63"/>
      <c r="P349" s="185">
        <v>42</v>
      </c>
      <c r="Q349" s="63">
        <v>41</v>
      </c>
      <c r="R349" s="185">
        <v>13</v>
      </c>
      <c r="S349" s="191">
        <v>17</v>
      </c>
      <c r="T349" s="185">
        <v>1</v>
      </c>
      <c r="U349" s="63">
        <v>1</v>
      </c>
      <c r="V349" s="185">
        <v>0</v>
      </c>
      <c r="W349" s="63">
        <v>0</v>
      </c>
      <c r="X349" s="63"/>
      <c r="Y349" s="185">
        <v>47</v>
      </c>
      <c r="Z349" s="191">
        <v>54</v>
      </c>
      <c r="AA349" s="185">
        <v>3</v>
      </c>
      <c r="AB349" s="191">
        <v>1</v>
      </c>
      <c r="AC349" s="185">
        <v>0</v>
      </c>
      <c r="AD349" s="191">
        <v>1</v>
      </c>
      <c r="AE349" s="185">
        <v>0</v>
      </c>
      <c r="AF349" s="63">
        <v>0</v>
      </c>
      <c r="AG349" s="63"/>
      <c r="AH349" s="185">
        <v>0</v>
      </c>
      <c r="AI349" s="191">
        <v>1</v>
      </c>
      <c r="AJ349" s="185">
        <v>0</v>
      </c>
      <c r="AK349" s="63">
        <v>0</v>
      </c>
      <c r="AL349" s="185">
        <v>0</v>
      </c>
      <c r="AM349" s="63">
        <v>0</v>
      </c>
      <c r="AN349" s="185">
        <v>0</v>
      </c>
      <c r="AO349" s="63">
        <v>0</v>
      </c>
      <c r="AP349" s="63"/>
      <c r="AQ349" s="185">
        <v>43</v>
      </c>
      <c r="AR349" s="191">
        <v>39</v>
      </c>
      <c r="AS349" s="185">
        <v>4</v>
      </c>
      <c r="AT349" s="191">
        <v>3</v>
      </c>
      <c r="AU349" s="185">
        <v>0</v>
      </c>
      <c r="AV349" s="63">
        <v>0</v>
      </c>
      <c r="AW349" s="185">
        <v>2</v>
      </c>
      <c r="AX349" s="63">
        <v>2</v>
      </c>
      <c r="AY349" s="63"/>
      <c r="AZ349" s="185"/>
      <c r="BA349" s="63"/>
      <c r="BB349" s="185"/>
      <c r="BC349" s="63"/>
      <c r="BD349" s="185"/>
      <c r="BE349" s="63"/>
      <c r="BF349" s="185"/>
      <c r="BG349" s="62"/>
      <c r="BH349" s="188">
        <v>5353586</v>
      </c>
      <c r="BI349" s="191">
        <v>5922409</v>
      </c>
      <c r="BJ349" s="185">
        <v>4253010</v>
      </c>
      <c r="BK349" s="191">
        <v>4712987</v>
      </c>
      <c r="BL349" s="185">
        <v>3267753</v>
      </c>
      <c r="BM349" s="191">
        <v>3823375</v>
      </c>
      <c r="BN349" s="185">
        <v>0</v>
      </c>
      <c r="BO349" s="191">
        <v>61389</v>
      </c>
      <c r="BP349" s="185">
        <v>2626676</v>
      </c>
      <c r="BQ349" s="63">
        <v>2534241</v>
      </c>
      <c r="BR349" s="185"/>
      <c r="BS349" s="61"/>
      <c r="BT349" s="177">
        <f t="shared" si="245"/>
        <v>563</v>
      </c>
      <c r="BU349" s="178">
        <f t="shared" si="245"/>
        <v>592</v>
      </c>
      <c r="BV349" s="179">
        <f t="shared" si="246"/>
        <v>519</v>
      </c>
      <c r="BW349" s="178">
        <f t="shared" si="246"/>
        <v>550</v>
      </c>
      <c r="BX349" s="179">
        <f t="shared" si="247"/>
        <v>453</v>
      </c>
      <c r="BY349" s="178">
        <f t="shared" si="247"/>
        <v>507</v>
      </c>
      <c r="BZ349" s="179">
        <f t="shared" si="248"/>
        <v>0</v>
      </c>
      <c r="CA349" s="178">
        <f t="shared" si="248"/>
        <v>9</v>
      </c>
      <c r="CB349" s="179">
        <f t="shared" si="249"/>
        <v>451</v>
      </c>
      <c r="CC349" s="178">
        <f t="shared" si="249"/>
        <v>405</v>
      </c>
      <c r="CD349" s="179">
        <f t="shared" si="250"/>
        <v>0</v>
      </c>
      <c r="CE349" s="178">
        <f t="shared" si="250"/>
        <v>0</v>
      </c>
      <c r="CF349" s="177">
        <f t="shared" si="260"/>
        <v>9509.0337477797511</v>
      </c>
      <c r="CG349" s="178">
        <f t="shared" si="260"/>
        <v>10004.069256756757</v>
      </c>
      <c r="CH349" s="179">
        <f t="shared" si="260"/>
        <v>8194.6242774566472</v>
      </c>
      <c r="CI349" s="178">
        <f t="shared" si="260"/>
        <v>8569.0672727272722</v>
      </c>
      <c r="CJ349" s="179">
        <f t="shared" si="260"/>
        <v>7213.5827814569539</v>
      </c>
      <c r="CK349" s="178">
        <f t="shared" si="260"/>
        <v>7541.1735700197241</v>
      </c>
      <c r="CL349" s="179">
        <f t="shared" si="260"/>
        <v>0</v>
      </c>
      <c r="CM349" s="178">
        <f t="shared" si="260"/>
        <v>6821</v>
      </c>
      <c r="CN349" s="179">
        <f t="shared" si="260"/>
        <v>5824.1152993348114</v>
      </c>
      <c r="CO349" s="178">
        <f t="shared" si="260"/>
        <v>6257.385185185185</v>
      </c>
      <c r="CP349" s="179">
        <f t="shared" si="260"/>
        <v>0</v>
      </c>
      <c r="CQ349" s="178">
        <f t="shared" si="260"/>
        <v>0</v>
      </c>
      <c r="CR349" s="177">
        <f t="shared" si="259"/>
        <v>85581.303730017768</v>
      </c>
      <c r="CS349" s="178">
        <f t="shared" si="259"/>
        <v>90036.623310810814</v>
      </c>
      <c r="CT349" s="179">
        <f t="shared" si="259"/>
        <v>73751.618497109826</v>
      </c>
      <c r="CU349" s="178">
        <f t="shared" si="259"/>
        <v>77121.605454545454</v>
      </c>
      <c r="CV349" s="179">
        <f t="shared" si="259"/>
        <v>64922.245033112587</v>
      </c>
      <c r="CW349" s="178">
        <f t="shared" si="259"/>
        <v>67870.56213017751</v>
      </c>
      <c r="CX349" s="179">
        <f t="shared" si="259"/>
        <v>0</v>
      </c>
      <c r="CY349" s="178">
        <f t="shared" si="259"/>
        <v>61389</v>
      </c>
      <c r="CZ349" s="179">
        <f t="shared" si="259"/>
        <v>52417.037694013299</v>
      </c>
      <c r="DA349" s="178">
        <f t="shared" si="259"/>
        <v>56316.466666666667</v>
      </c>
      <c r="DB349" s="179">
        <f t="shared" si="259"/>
        <v>0</v>
      </c>
      <c r="DC349" s="178">
        <f t="shared" si="259"/>
        <v>0</v>
      </c>
      <c r="DD349" s="179">
        <f t="shared" si="251"/>
        <v>70208.783620516275</v>
      </c>
      <c r="DE349" s="178">
        <f t="shared" si="251"/>
        <v>74341.891188988157</v>
      </c>
      <c r="DF349" s="177">
        <f t="shared" si="252"/>
        <v>61</v>
      </c>
      <c r="DG349" s="178">
        <f t="shared" si="252"/>
        <v>64</v>
      </c>
      <c r="DH349" s="179">
        <f t="shared" si="253"/>
        <v>56</v>
      </c>
      <c r="DI349" s="178">
        <f t="shared" si="253"/>
        <v>59</v>
      </c>
      <c r="DJ349" s="179">
        <f t="shared" si="254"/>
        <v>50</v>
      </c>
      <c r="DK349" s="178">
        <f t="shared" si="254"/>
        <v>56</v>
      </c>
      <c r="DL349" s="179">
        <f t="shared" si="255"/>
        <v>0</v>
      </c>
      <c r="DM349" s="178">
        <f t="shared" si="255"/>
        <v>1</v>
      </c>
      <c r="DN349" s="179">
        <f t="shared" si="256"/>
        <v>49</v>
      </c>
      <c r="DO349" s="178">
        <f t="shared" si="256"/>
        <v>44</v>
      </c>
      <c r="DP349" s="179">
        <f t="shared" si="257"/>
        <v>0</v>
      </c>
      <c r="DQ349" s="178">
        <f t="shared" si="257"/>
        <v>0</v>
      </c>
      <c r="DR349" s="179">
        <f t="shared" si="258"/>
        <v>216</v>
      </c>
      <c r="DS349" s="178">
        <f t="shared" si="258"/>
        <v>224</v>
      </c>
      <c r="DT349" s="177">
        <f t="shared" si="244"/>
        <v>5220459.5275310837</v>
      </c>
      <c r="DU349" s="178">
        <f t="shared" si="244"/>
        <v>5762343.8918918921</v>
      </c>
      <c r="DV349" s="179">
        <f t="shared" si="244"/>
        <v>4130090.63583815</v>
      </c>
      <c r="DW349" s="178">
        <f t="shared" si="244"/>
        <v>4550174.7218181817</v>
      </c>
      <c r="DX349" s="179">
        <f t="shared" si="244"/>
        <v>3246112.2516556294</v>
      </c>
      <c r="DY349" s="178">
        <f t="shared" si="244"/>
        <v>3800751.4792899406</v>
      </c>
      <c r="DZ349" s="179">
        <f t="shared" si="244"/>
        <v>0</v>
      </c>
      <c r="EA349" s="178">
        <f t="shared" si="244"/>
        <v>61389</v>
      </c>
      <c r="EB349" s="179">
        <f t="shared" si="244"/>
        <v>2568434.8470066516</v>
      </c>
      <c r="EC349" s="178">
        <f t="shared" si="244"/>
        <v>2477924.5333333332</v>
      </c>
      <c r="ED349" s="179">
        <f t="shared" si="244"/>
        <v>0</v>
      </c>
      <c r="EE349" s="178">
        <f t="shared" si="244"/>
        <v>0</v>
      </c>
      <c r="EF349" s="179">
        <f t="shared" si="244"/>
        <v>15165097.262031516</v>
      </c>
      <c r="EG349" s="178">
        <f t="shared" si="195"/>
        <v>16652583.626333347</v>
      </c>
    </row>
    <row r="350" spans="1:137" ht="15">
      <c r="A350" s="180" t="s">
        <v>406</v>
      </c>
      <c r="B350" s="181" t="s">
        <v>407</v>
      </c>
      <c r="C350" s="297"/>
      <c r="D350" s="183">
        <v>365374</v>
      </c>
      <c r="E350" s="183">
        <v>12</v>
      </c>
      <c r="F350" s="63"/>
      <c r="G350" s="185"/>
      <c r="H350" s="63"/>
      <c r="I350" s="185"/>
      <c r="J350" s="63"/>
      <c r="K350" s="185"/>
      <c r="L350" s="63"/>
      <c r="M350" s="185"/>
      <c r="N350" s="63"/>
      <c r="O350" s="63"/>
      <c r="P350" s="185"/>
      <c r="Q350" s="63"/>
      <c r="R350" s="185"/>
      <c r="S350" s="63"/>
      <c r="T350" s="185"/>
      <c r="U350" s="63"/>
      <c r="V350" s="185"/>
      <c r="W350" s="63"/>
      <c r="X350" s="63"/>
      <c r="Y350" s="185"/>
      <c r="Z350" s="63"/>
      <c r="AA350" s="185"/>
      <c r="AB350" s="63"/>
      <c r="AC350" s="185"/>
      <c r="AD350" s="63"/>
      <c r="AE350" s="185"/>
      <c r="AF350" s="63"/>
      <c r="AG350" s="63"/>
      <c r="AH350" s="185"/>
      <c r="AI350" s="63"/>
      <c r="AJ350" s="185"/>
      <c r="AK350" s="63"/>
      <c r="AL350" s="185"/>
      <c r="AM350" s="63"/>
      <c r="AN350" s="185"/>
      <c r="AO350" s="63"/>
      <c r="AP350" s="63"/>
      <c r="AQ350" s="185"/>
      <c r="AR350" s="63"/>
      <c r="AS350" s="185"/>
      <c r="AT350" s="63"/>
      <c r="AU350" s="185"/>
      <c r="AV350" s="63"/>
      <c r="AW350" s="185"/>
      <c r="AX350" s="63"/>
      <c r="AY350" s="63"/>
      <c r="AZ350" s="185"/>
      <c r="BA350" s="63"/>
      <c r="BB350" s="185">
        <v>42</v>
      </c>
      <c r="BC350" s="63">
        <v>42</v>
      </c>
      <c r="BD350" s="185">
        <v>12</v>
      </c>
      <c r="BE350" s="63">
        <v>12</v>
      </c>
      <c r="BF350" s="185">
        <v>4</v>
      </c>
      <c r="BG350" s="62">
        <v>4</v>
      </c>
      <c r="BH350" s="188"/>
      <c r="BI350" s="63"/>
      <c r="BJ350" s="185"/>
      <c r="BK350" s="63"/>
      <c r="BL350" s="185"/>
      <c r="BM350" s="63"/>
      <c r="BN350" s="185"/>
      <c r="BO350" s="63"/>
      <c r="BP350" s="185"/>
      <c r="BQ350" s="63"/>
      <c r="BR350" s="185">
        <v>3490266</v>
      </c>
      <c r="BS350" s="185">
        <v>3490266</v>
      </c>
      <c r="BT350" s="177">
        <f t="shared" si="245"/>
        <v>0</v>
      </c>
      <c r="BU350" s="178">
        <f t="shared" si="245"/>
        <v>0</v>
      </c>
      <c r="BV350" s="179">
        <f t="shared" si="246"/>
        <v>0</v>
      </c>
      <c r="BW350" s="178">
        <f t="shared" si="246"/>
        <v>0</v>
      </c>
      <c r="BX350" s="179">
        <f t="shared" si="247"/>
        <v>0</v>
      </c>
      <c r="BY350" s="178">
        <f t="shared" si="247"/>
        <v>0</v>
      </c>
      <c r="BZ350" s="179">
        <f t="shared" si="248"/>
        <v>0</v>
      </c>
      <c r="CA350" s="178">
        <f t="shared" si="248"/>
        <v>0</v>
      </c>
      <c r="CB350" s="179">
        <f t="shared" si="249"/>
        <v>0</v>
      </c>
      <c r="CC350" s="178">
        <f t="shared" si="249"/>
        <v>0</v>
      </c>
      <c r="CD350" s="179">
        <f t="shared" si="250"/>
        <v>600</v>
      </c>
      <c r="CE350" s="178">
        <f t="shared" si="250"/>
        <v>600</v>
      </c>
      <c r="CF350" s="177">
        <f t="shared" si="260"/>
        <v>0</v>
      </c>
      <c r="CG350" s="178">
        <f t="shared" si="260"/>
        <v>0</v>
      </c>
      <c r="CH350" s="179">
        <f t="shared" si="260"/>
        <v>0</v>
      </c>
      <c r="CI350" s="178">
        <f t="shared" si="260"/>
        <v>0</v>
      </c>
      <c r="CJ350" s="179">
        <f t="shared" si="260"/>
        <v>0</v>
      </c>
      <c r="CK350" s="178">
        <f t="shared" si="260"/>
        <v>0</v>
      </c>
      <c r="CL350" s="179">
        <f t="shared" si="260"/>
        <v>0</v>
      </c>
      <c r="CM350" s="178">
        <f t="shared" si="260"/>
        <v>0</v>
      </c>
      <c r="CN350" s="179">
        <f t="shared" si="260"/>
        <v>0</v>
      </c>
      <c r="CO350" s="178">
        <f t="shared" si="260"/>
        <v>0</v>
      </c>
      <c r="CP350" s="179">
        <f t="shared" si="260"/>
        <v>5817.11</v>
      </c>
      <c r="CQ350" s="178">
        <f t="shared" si="260"/>
        <v>5817.11</v>
      </c>
      <c r="CR350" s="177">
        <f t="shared" si="259"/>
        <v>0</v>
      </c>
      <c r="CS350" s="178">
        <f t="shared" si="259"/>
        <v>0</v>
      </c>
      <c r="CT350" s="179">
        <f t="shared" si="259"/>
        <v>0</v>
      </c>
      <c r="CU350" s="178">
        <f t="shared" si="259"/>
        <v>0</v>
      </c>
      <c r="CV350" s="179">
        <f t="shared" si="259"/>
        <v>0</v>
      </c>
      <c r="CW350" s="178">
        <f t="shared" si="259"/>
        <v>0</v>
      </c>
      <c r="CX350" s="179">
        <f t="shared" si="259"/>
        <v>0</v>
      </c>
      <c r="CY350" s="178">
        <f t="shared" si="259"/>
        <v>0</v>
      </c>
      <c r="CZ350" s="179">
        <f t="shared" si="259"/>
        <v>0</v>
      </c>
      <c r="DA350" s="178">
        <f t="shared" si="259"/>
        <v>0</v>
      </c>
      <c r="DB350" s="179">
        <f t="shared" si="259"/>
        <v>52353.99</v>
      </c>
      <c r="DC350" s="178">
        <f t="shared" si="259"/>
        <v>52353.99</v>
      </c>
      <c r="DD350" s="179">
        <f t="shared" si="251"/>
        <v>52353.99</v>
      </c>
      <c r="DE350" s="178">
        <f t="shared" si="251"/>
        <v>52353.99</v>
      </c>
      <c r="DF350" s="177">
        <f t="shared" si="252"/>
        <v>0</v>
      </c>
      <c r="DG350" s="178">
        <f t="shared" si="252"/>
        <v>0</v>
      </c>
      <c r="DH350" s="179">
        <f t="shared" si="253"/>
        <v>0</v>
      </c>
      <c r="DI350" s="178">
        <f t="shared" si="253"/>
        <v>0</v>
      </c>
      <c r="DJ350" s="179">
        <f t="shared" si="254"/>
        <v>0</v>
      </c>
      <c r="DK350" s="178">
        <f t="shared" si="254"/>
        <v>0</v>
      </c>
      <c r="DL350" s="179">
        <f t="shared" si="255"/>
        <v>0</v>
      </c>
      <c r="DM350" s="178">
        <f t="shared" si="255"/>
        <v>0</v>
      </c>
      <c r="DN350" s="179">
        <f t="shared" si="256"/>
        <v>0</v>
      </c>
      <c r="DO350" s="178">
        <f t="shared" si="256"/>
        <v>0</v>
      </c>
      <c r="DP350" s="179">
        <f t="shared" si="257"/>
        <v>58</v>
      </c>
      <c r="DQ350" s="178">
        <f t="shared" si="257"/>
        <v>58</v>
      </c>
      <c r="DR350" s="179">
        <f t="shared" si="258"/>
        <v>58</v>
      </c>
      <c r="DS350" s="178">
        <f t="shared" si="258"/>
        <v>58</v>
      </c>
      <c r="DT350" s="177">
        <f t="shared" si="244"/>
        <v>0</v>
      </c>
      <c r="DU350" s="178">
        <f t="shared" si="244"/>
        <v>0</v>
      </c>
      <c r="DV350" s="179">
        <f t="shared" si="244"/>
        <v>0</v>
      </c>
      <c r="DW350" s="178">
        <f t="shared" si="244"/>
        <v>0</v>
      </c>
      <c r="DX350" s="179">
        <f t="shared" si="244"/>
        <v>0</v>
      </c>
      <c r="DY350" s="178">
        <f t="shared" si="244"/>
        <v>0</v>
      </c>
      <c r="DZ350" s="179">
        <f t="shared" si="244"/>
        <v>0</v>
      </c>
      <c r="EA350" s="178">
        <f t="shared" si="244"/>
        <v>0</v>
      </c>
      <c r="EB350" s="179">
        <f t="shared" si="244"/>
        <v>0</v>
      </c>
      <c r="EC350" s="178">
        <f t="shared" si="244"/>
        <v>0</v>
      </c>
      <c r="ED350" s="179">
        <f t="shared" si="244"/>
        <v>3036531.42</v>
      </c>
      <c r="EE350" s="178">
        <f t="shared" si="244"/>
        <v>3036531.42</v>
      </c>
      <c r="EF350" s="179">
        <f t="shared" si="244"/>
        <v>3036531.42</v>
      </c>
      <c r="EG350" s="178">
        <f t="shared" si="195"/>
        <v>3036531.42</v>
      </c>
    </row>
    <row r="351" spans="1:137" ht="15">
      <c r="A351" s="180" t="s">
        <v>406</v>
      </c>
      <c r="B351" s="181" t="s">
        <v>408</v>
      </c>
      <c r="C351" s="297"/>
      <c r="D351" s="183">
        <v>245999</v>
      </c>
      <c r="E351" s="183">
        <v>12</v>
      </c>
      <c r="F351" s="63"/>
      <c r="G351" s="185"/>
      <c r="H351" s="63"/>
      <c r="I351" s="185"/>
      <c r="J351" s="63"/>
      <c r="K351" s="185"/>
      <c r="L351" s="63"/>
      <c r="M351" s="185"/>
      <c r="N351" s="63"/>
      <c r="O351" s="63"/>
      <c r="P351" s="185"/>
      <c r="Q351" s="63"/>
      <c r="R351" s="185"/>
      <c r="S351" s="63"/>
      <c r="T351" s="185"/>
      <c r="U351" s="63"/>
      <c r="V351" s="185"/>
      <c r="W351" s="63"/>
      <c r="X351" s="63"/>
      <c r="Y351" s="185"/>
      <c r="Z351" s="63"/>
      <c r="AA351" s="185"/>
      <c r="AB351" s="63"/>
      <c r="AC351" s="185"/>
      <c r="AD351" s="63"/>
      <c r="AE351" s="185"/>
      <c r="AF351" s="63"/>
      <c r="AG351" s="63"/>
      <c r="AH351" s="185"/>
      <c r="AI351" s="63"/>
      <c r="AJ351" s="185"/>
      <c r="AK351" s="63"/>
      <c r="AL351" s="185"/>
      <c r="AM351" s="63"/>
      <c r="AN351" s="185"/>
      <c r="AO351" s="63"/>
      <c r="AP351" s="63"/>
      <c r="AQ351" s="185"/>
      <c r="AR351" s="63"/>
      <c r="AS351" s="185"/>
      <c r="AT351" s="63"/>
      <c r="AU351" s="185"/>
      <c r="AV351" s="63"/>
      <c r="AW351" s="185"/>
      <c r="AX351" s="63"/>
      <c r="AY351" s="63"/>
      <c r="AZ351" s="185"/>
      <c r="BA351" s="63"/>
      <c r="BB351" s="185">
        <v>78</v>
      </c>
      <c r="BC351" s="63">
        <v>78</v>
      </c>
      <c r="BD351" s="185">
        <v>12</v>
      </c>
      <c r="BE351" s="63">
        <v>12</v>
      </c>
      <c r="BF351" s="185">
        <v>14</v>
      </c>
      <c r="BG351" s="62">
        <v>14</v>
      </c>
      <c r="BH351" s="188"/>
      <c r="BI351" s="63"/>
      <c r="BJ351" s="185"/>
      <c r="BK351" s="63"/>
      <c r="BL351" s="185"/>
      <c r="BM351" s="63"/>
      <c r="BN351" s="185"/>
      <c r="BO351" s="63"/>
      <c r="BP351" s="185"/>
      <c r="BQ351" s="63"/>
      <c r="BR351" s="185">
        <v>7252458</v>
      </c>
      <c r="BS351" s="185">
        <v>7252458</v>
      </c>
      <c r="BT351" s="177">
        <f t="shared" si="245"/>
        <v>0</v>
      </c>
      <c r="BU351" s="178">
        <f t="shared" si="245"/>
        <v>0</v>
      </c>
      <c r="BV351" s="179">
        <f t="shared" si="246"/>
        <v>0</v>
      </c>
      <c r="BW351" s="178">
        <f t="shared" si="246"/>
        <v>0</v>
      </c>
      <c r="BX351" s="179">
        <f t="shared" si="247"/>
        <v>0</v>
      </c>
      <c r="BY351" s="178">
        <f t="shared" si="247"/>
        <v>0</v>
      </c>
      <c r="BZ351" s="179">
        <f t="shared" si="248"/>
        <v>0</v>
      </c>
      <c r="CA351" s="178">
        <f t="shared" si="248"/>
        <v>0</v>
      </c>
      <c r="CB351" s="179">
        <f t="shared" si="249"/>
        <v>0</v>
      </c>
      <c r="CC351" s="178">
        <f t="shared" si="249"/>
        <v>0</v>
      </c>
      <c r="CD351" s="179">
        <f t="shared" si="250"/>
        <v>1080</v>
      </c>
      <c r="CE351" s="178">
        <f t="shared" si="250"/>
        <v>1080</v>
      </c>
      <c r="CF351" s="177">
        <f t="shared" si="260"/>
        <v>0</v>
      </c>
      <c r="CG351" s="178">
        <f t="shared" si="260"/>
        <v>0</v>
      </c>
      <c r="CH351" s="179">
        <f t="shared" si="260"/>
        <v>0</v>
      </c>
      <c r="CI351" s="178">
        <f t="shared" si="260"/>
        <v>0</v>
      </c>
      <c r="CJ351" s="179">
        <f t="shared" si="260"/>
        <v>0</v>
      </c>
      <c r="CK351" s="178">
        <f t="shared" si="260"/>
        <v>0</v>
      </c>
      <c r="CL351" s="179">
        <f t="shared" si="260"/>
        <v>0</v>
      </c>
      <c r="CM351" s="178">
        <f t="shared" si="260"/>
        <v>0</v>
      </c>
      <c r="CN351" s="179">
        <f t="shared" si="260"/>
        <v>0</v>
      </c>
      <c r="CO351" s="178">
        <f t="shared" si="260"/>
        <v>0</v>
      </c>
      <c r="CP351" s="179">
        <f t="shared" si="260"/>
        <v>6715.2388888888891</v>
      </c>
      <c r="CQ351" s="178">
        <f t="shared" si="260"/>
        <v>6715.2388888888891</v>
      </c>
      <c r="CR351" s="177">
        <f t="shared" si="259"/>
        <v>0</v>
      </c>
      <c r="CS351" s="178">
        <f t="shared" si="259"/>
        <v>0</v>
      </c>
      <c r="CT351" s="179">
        <f t="shared" si="259"/>
        <v>0</v>
      </c>
      <c r="CU351" s="178">
        <f t="shared" si="259"/>
        <v>0</v>
      </c>
      <c r="CV351" s="179">
        <f t="shared" si="259"/>
        <v>0</v>
      </c>
      <c r="CW351" s="178">
        <f t="shared" si="259"/>
        <v>0</v>
      </c>
      <c r="CX351" s="179">
        <f t="shared" si="259"/>
        <v>0</v>
      </c>
      <c r="CY351" s="178">
        <f t="shared" si="259"/>
        <v>0</v>
      </c>
      <c r="CZ351" s="179">
        <f t="shared" si="259"/>
        <v>0</v>
      </c>
      <c r="DA351" s="178">
        <f t="shared" si="259"/>
        <v>0</v>
      </c>
      <c r="DB351" s="179">
        <f t="shared" si="259"/>
        <v>60437.15</v>
      </c>
      <c r="DC351" s="178">
        <f t="shared" si="259"/>
        <v>60437.15</v>
      </c>
      <c r="DD351" s="179">
        <f t="shared" si="251"/>
        <v>60437.150000000009</v>
      </c>
      <c r="DE351" s="178">
        <f t="shared" si="251"/>
        <v>60437.150000000009</v>
      </c>
      <c r="DF351" s="177">
        <f t="shared" si="252"/>
        <v>0</v>
      </c>
      <c r="DG351" s="178">
        <f t="shared" si="252"/>
        <v>0</v>
      </c>
      <c r="DH351" s="179">
        <f t="shared" si="253"/>
        <v>0</v>
      </c>
      <c r="DI351" s="178">
        <f t="shared" si="253"/>
        <v>0</v>
      </c>
      <c r="DJ351" s="179">
        <f t="shared" si="254"/>
        <v>0</v>
      </c>
      <c r="DK351" s="178">
        <f t="shared" si="254"/>
        <v>0</v>
      </c>
      <c r="DL351" s="179">
        <f t="shared" si="255"/>
        <v>0</v>
      </c>
      <c r="DM351" s="178">
        <f t="shared" si="255"/>
        <v>0</v>
      </c>
      <c r="DN351" s="179">
        <f t="shared" si="256"/>
        <v>0</v>
      </c>
      <c r="DO351" s="178">
        <f t="shared" si="256"/>
        <v>0</v>
      </c>
      <c r="DP351" s="179">
        <f t="shared" si="257"/>
        <v>104</v>
      </c>
      <c r="DQ351" s="178">
        <f t="shared" si="257"/>
        <v>104</v>
      </c>
      <c r="DR351" s="179">
        <f t="shared" si="258"/>
        <v>104</v>
      </c>
      <c r="DS351" s="178">
        <f t="shared" si="258"/>
        <v>104</v>
      </c>
      <c r="DT351" s="177">
        <f t="shared" si="244"/>
        <v>0</v>
      </c>
      <c r="DU351" s="178">
        <f t="shared" si="244"/>
        <v>0</v>
      </c>
      <c r="DV351" s="179">
        <f t="shared" si="244"/>
        <v>0</v>
      </c>
      <c r="DW351" s="178">
        <f t="shared" si="244"/>
        <v>0</v>
      </c>
      <c r="DX351" s="179">
        <f t="shared" si="244"/>
        <v>0</v>
      </c>
      <c r="DY351" s="178">
        <f t="shared" si="244"/>
        <v>0</v>
      </c>
      <c r="DZ351" s="179">
        <f t="shared" si="244"/>
        <v>0</v>
      </c>
      <c r="EA351" s="178">
        <f t="shared" si="244"/>
        <v>0</v>
      </c>
      <c r="EB351" s="179">
        <f t="shared" si="244"/>
        <v>0</v>
      </c>
      <c r="EC351" s="178">
        <f t="shared" si="244"/>
        <v>0</v>
      </c>
      <c r="ED351" s="179">
        <f t="shared" si="244"/>
        <v>6285463.6000000006</v>
      </c>
      <c r="EE351" s="178">
        <f t="shared" si="244"/>
        <v>6285463.6000000006</v>
      </c>
      <c r="EF351" s="179">
        <f t="shared" si="244"/>
        <v>6285463.6000000006</v>
      </c>
      <c r="EG351" s="178">
        <f t="shared" si="195"/>
        <v>6285463.6000000006</v>
      </c>
    </row>
    <row r="352" spans="1:137" ht="15">
      <c r="A352" s="180" t="s">
        <v>406</v>
      </c>
      <c r="B352" s="181" t="s">
        <v>409</v>
      </c>
      <c r="C352" s="297" t="s">
        <v>891</v>
      </c>
      <c r="D352" s="183">
        <v>363165</v>
      </c>
      <c r="E352" s="183">
        <v>12</v>
      </c>
      <c r="F352" s="63"/>
      <c r="G352" s="185"/>
      <c r="H352" s="63"/>
      <c r="I352" s="185"/>
      <c r="J352" s="63"/>
      <c r="K352" s="185"/>
      <c r="L352" s="63"/>
      <c r="M352" s="185"/>
      <c r="N352" s="63"/>
      <c r="O352" s="63"/>
      <c r="P352" s="185"/>
      <c r="Q352" s="63"/>
      <c r="R352" s="185"/>
      <c r="S352" s="63"/>
      <c r="T352" s="185"/>
      <c r="U352" s="63"/>
      <c r="V352" s="185"/>
      <c r="W352" s="63"/>
      <c r="X352" s="63"/>
      <c r="Y352" s="185"/>
      <c r="Z352" s="63"/>
      <c r="AA352" s="185"/>
      <c r="AB352" s="63"/>
      <c r="AC352" s="185"/>
      <c r="AD352" s="63"/>
      <c r="AE352" s="185"/>
      <c r="AF352" s="63"/>
      <c r="AG352" s="63"/>
      <c r="AH352" s="185"/>
      <c r="AI352" s="63"/>
      <c r="AJ352" s="185"/>
      <c r="AK352" s="63"/>
      <c r="AL352" s="185"/>
      <c r="AM352" s="63"/>
      <c r="AN352" s="185"/>
      <c r="AO352" s="63"/>
      <c r="AP352" s="63"/>
      <c r="AQ352" s="185"/>
      <c r="AR352" s="63"/>
      <c r="AS352" s="185"/>
      <c r="AT352" s="63"/>
      <c r="AU352" s="185"/>
      <c r="AV352" s="63"/>
      <c r="AW352" s="185"/>
      <c r="AX352" s="63"/>
      <c r="AY352" s="63"/>
      <c r="AZ352" s="185"/>
      <c r="BA352" s="63"/>
      <c r="BB352" s="185">
        <v>31</v>
      </c>
      <c r="BC352" s="63">
        <v>31</v>
      </c>
      <c r="BD352" s="185">
        <v>9</v>
      </c>
      <c r="BE352" s="63">
        <v>9</v>
      </c>
      <c r="BF352" s="185">
        <v>17</v>
      </c>
      <c r="BG352" s="62">
        <v>17</v>
      </c>
      <c r="BH352" s="188"/>
      <c r="BI352" s="63"/>
      <c r="BJ352" s="185"/>
      <c r="BK352" s="63"/>
      <c r="BL352" s="185"/>
      <c r="BM352" s="63"/>
      <c r="BN352" s="185"/>
      <c r="BO352" s="63"/>
      <c r="BP352" s="185"/>
      <c r="BQ352" s="63"/>
      <c r="BR352" s="185">
        <v>3044997</v>
      </c>
      <c r="BS352" s="185">
        <v>3044997</v>
      </c>
      <c r="BT352" s="177">
        <f t="shared" si="245"/>
        <v>0</v>
      </c>
      <c r="BU352" s="178">
        <f t="shared" si="245"/>
        <v>0</v>
      </c>
      <c r="BV352" s="179">
        <f t="shared" si="246"/>
        <v>0</v>
      </c>
      <c r="BW352" s="178">
        <f t="shared" si="246"/>
        <v>0</v>
      </c>
      <c r="BX352" s="179">
        <f t="shared" si="247"/>
        <v>0</v>
      </c>
      <c r="BY352" s="178">
        <f t="shared" si="247"/>
        <v>0</v>
      </c>
      <c r="BZ352" s="179">
        <f t="shared" si="248"/>
        <v>0</v>
      </c>
      <c r="CA352" s="178">
        <f t="shared" si="248"/>
        <v>0</v>
      </c>
      <c r="CB352" s="179">
        <f t="shared" si="249"/>
        <v>0</v>
      </c>
      <c r="CC352" s="178">
        <f t="shared" si="249"/>
        <v>0</v>
      </c>
      <c r="CD352" s="179">
        <f t="shared" si="250"/>
        <v>613</v>
      </c>
      <c r="CE352" s="178">
        <f t="shared" si="250"/>
        <v>613</v>
      </c>
      <c r="CF352" s="177">
        <f t="shared" si="260"/>
        <v>0</v>
      </c>
      <c r="CG352" s="178">
        <f t="shared" si="260"/>
        <v>0</v>
      </c>
      <c r="CH352" s="179">
        <f t="shared" si="260"/>
        <v>0</v>
      </c>
      <c r="CI352" s="178">
        <f t="shared" si="260"/>
        <v>0</v>
      </c>
      <c r="CJ352" s="179">
        <f t="shared" si="260"/>
        <v>0</v>
      </c>
      <c r="CK352" s="178">
        <f t="shared" si="260"/>
        <v>0</v>
      </c>
      <c r="CL352" s="179">
        <f t="shared" si="260"/>
        <v>0</v>
      </c>
      <c r="CM352" s="178">
        <f t="shared" si="260"/>
        <v>0</v>
      </c>
      <c r="CN352" s="179">
        <f t="shared" si="260"/>
        <v>0</v>
      </c>
      <c r="CO352" s="178">
        <f t="shared" si="260"/>
        <v>0</v>
      </c>
      <c r="CP352" s="179">
        <f t="shared" si="260"/>
        <v>4967.3686786296903</v>
      </c>
      <c r="CQ352" s="178">
        <f t="shared" si="260"/>
        <v>4967.3686786296903</v>
      </c>
      <c r="CR352" s="177">
        <f t="shared" si="259"/>
        <v>0</v>
      </c>
      <c r="CS352" s="178">
        <f t="shared" si="259"/>
        <v>0</v>
      </c>
      <c r="CT352" s="179">
        <f t="shared" si="259"/>
        <v>0</v>
      </c>
      <c r="CU352" s="178">
        <f t="shared" si="259"/>
        <v>0</v>
      </c>
      <c r="CV352" s="179">
        <f t="shared" si="259"/>
        <v>0</v>
      </c>
      <c r="CW352" s="178">
        <f t="shared" si="259"/>
        <v>0</v>
      </c>
      <c r="CX352" s="179">
        <f t="shared" si="259"/>
        <v>0</v>
      </c>
      <c r="CY352" s="178">
        <f t="shared" si="259"/>
        <v>0</v>
      </c>
      <c r="CZ352" s="179">
        <f t="shared" si="259"/>
        <v>0</v>
      </c>
      <c r="DA352" s="178">
        <f t="shared" si="259"/>
        <v>0</v>
      </c>
      <c r="DB352" s="179">
        <f t="shared" si="259"/>
        <v>44706.318107667212</v>
      </c>
      <c r="DC352" s="178">
        <f t="shared" si="259"/>
        <v>44706.318107667212</v>
      </c>
      <c r="DD352" s="179">
        <f t="shared" si="251"/>
        <v>44706.318107667219</v>
      </c>
      <c r="DE352" s="178">
        <f t="shared" si="251"/>
        <v>44706.318107667219</v>
      </c>
      <c r="DF352" s="177">
        <f t="shared" si="252"/>
        <v>0</v>
      </c>
      <c r="DG352" s="178">
        <f t="shared" si="252"/>
        <v>0</v>
      </c>
      <c r="DH352" s="179">
        <f t="shared" si="253"/>
        <v>0</v>
      </c>
      <c r="DI352" s="178">
        <f t="shared" si="253"/>
        <v>0</v>
      </c>
      <c r="DJ352" s="179">
        <f t="shared" si="254"/>
        <v>0</v>
      </c>
      <c r="DK352" s="178">
        <f t="shared" si="254"/>
        <v>0</v>
      </c>
      <c r="DL352" s="179">
        <f t="shared" si="255"/>
        <v>0</v>
      </c>
      <c r="DM352" s="178">
        <f t="shared" si="255"/>
        <v>0</v>
      </c>
      <c r="DN352" s="179">
        <f t="shared" si="256"/>
        <v>0</v>
      </c>
      <c r="DO352" s="178">
        <f t="shared" si="256"/>
        <v>0</v>
      </c>
      <c r="DP352" s="179">
        <f t="shared" si="257"/>
        <v>57</v>
      </c>
      <c r="DQ352" s="178">
        <f t="shared" si="257"/>
        <v>57</v>
      </c>
      <c r="DR352" s="179">
        <f t="shared" si="258"/>
        <v>57</v>
      </c>
      <c r="DS352" s="178">
        <f t="shared" si="258"/>
        <v>57</v>
      </c>
      <c r="DT352" s="177">
        <f t="shared" si="244"/>
        <v>0</v>
      </c>
      <c r="DU352" s="178">
        <f t="shared" si="244"/>
        <v>0</v>
      </c>
      <c r="DV352" s="179">
        <f t="shared" si="244"/>
        <v>0</v>
      </c>
      <c r="DW352" s="178">
        <f t="shared" si="244"/>
        <v>0</v>
      </c>
      <c r="DX352" s="179">
        <f t="shared" si="244"/>
        <v>0</v>
      </c>
      <c r="DY352" s="178">
        <f t="shared" si="244"/>
        <v>0</v>
      </c>
      <c r="DZ352" s="179">
        <f t="shared" si="244"/>
        <v>0</v>
      </c>
      <c r="EA352" s="178">
        <f t="shared" si="244"/>
        <v>0</v>
      </c>
      <c r="EB352" s="179">
        <f t="shared" si="244"/>
        <v>0</v>
      </c>
      <c r="EC352" s="178">
        <f t="shared" si="244"/>
        <v>0</v>
      </c>
      <c r="ED352" s="179">
        <f t="shared" si="244"/>
        <v>2548260.1321370313</v>
      </c>
      <c r="EE352" s="178">
        <f t="shared" si="244"/>
        <v>2548260.1321370313</v>
      </c>
      <c r="EF352" s="179">
        <f t="shared" si="244"/>
        <v>2548260.1321370313</v>
      </c>
      <c r="EG352" s="178">
        <f t="shared" si="195"/>
        <v>2548260.1321370313</v>
      </c>
    </row>
    <row r="353" spans="1:137">
      <c r="A353" s="180" t="s">
        <v>406</v>
      </c>
      <c r="B353" s="181" t="s">
        <v>410</v>
      </c>
      <c r="C353" s="182"/>
      <c r="D353" s="183">
        <v>365213</v>
      </c>
      <c r="E353" s="183">
        <v>13</v>
      </c>
      <c r="F353" s="63"/>
      <c r="G353" s="185"/>
      <c r="H353" s="63"/>
      <c r="I353" s="185"/>
      <c r="J353" s="63"/>
      <c r="K353" s="185"/>
      <c r="L353" s="63"/>
      <c r="M353" s="185"/>
      <c r="N353" s="63"/>
      <c r="O353" s="63"/>
      <c r="P353" s="185"/>
      <c r="Q353" s="63"/>
      <c r="R353" s="185"/>
      <c r="S353" s="63"/>
      <c r="T353" s="185"/>
      <c r="U353" s="63"/>
      <c r="V353" s="185"/>
      <c r="W353" s="63"/>
      <c r="X353" s="63"/>
      <c r="Y353" s="185"/>
      <c r="Z353" s="63"/>
      <c r="AA353" s="185"/>
      <c r="AB353" s="63"/>
      <c r="AC353" s="185"/>
      <c r="AD353" s="63"/>
      <c r="AE353" s="185"/>
      <c r="AF353" s="63"/>
      <c r="AG353" s="63"/>
      <c r="AH353" s="185"/>
      <c r="AI353" s="63"/>
      <c r="AJ353" s="185"/>
      <c r="AK353" s="63"/>
      <c r="AL353" s="185"/>
      <c r="AM353" s="63"/>
      <c r="AN353" s="185"/>
      <c r="AO353" s="63"/>
      <c r="AP353" s="63"/>
      <c r="AQ353" s="185"/>
      <c r="AR353" s="63"/>
      <c r="AS353" s="185"/>
      <c r="AT353" s="63"/>
      <c r="AU353" s="185"/>
      <c r="AV353" s="63"/>
      <c r="AW353" s="185"/>
      <c r="AX353" s="63"/>
      <c r="AY353" s="63"/>
      <c r="AZ353" s="185"/>
      <c r="BA353" s="63"/>
      <c r="BB353" s="185">
        <v>19</v>
      </c>
      <c r="BC353" s="63">
        <v>19</v>
      </c>
      <c r="BD353" s="185">
        <v>2</v>
      </c>
      <c r="BE353" s="63">
        <v>2</v>
      </c>
      <c r="BF353" s="185">
        <v>8</v>
      </c>
      <c r="BG353" s="62">
        <v>8</v>
      </c>
      <c r="BH353" s="188"/>
      <c r="BI353" s="63"/>
      <c r="BJ353" s="185"/>
      <c r="BK353" s="63"/>
      <c r="BL353" s="185"/>
      <c r="BM353" s="63"/>
      <c r="BN353" s="185"/>
      <c r="BO353" s="63"/>
      <c r="BP353" s="185"/>
      <c r="BQ353" s="63"/>
      <c r="BR353" s="185">
        <v>1812334.16</v>
      </c>
      <c r="BS353" s="185">
        <v>1812334.16</v>
      </c>
      <c r="BT353" s="177">
        <f t="shared" si="245"/>
        <v>0</v>
      </c>
      <c r="BU353" s="178">
        <f t="shared" si="245"/>
        <v>0</v>
      </c>
      <c r="BV353" s="179">
        <f t="shared" si="246"/>
        <v>0</v>
      </c>
      <c r="BW353" s="178">
        <f t="shared" si="246"/>
        <v>0</v>
      </c>
      <c r="BX353" s="179">
        <f t="shared" si="247"/>
        <v>0</v>
      </c>
      <c r="BY353" s="178">
        <f t="shared" si="247"/>
        <v>0</v>
      </c>
      <c r="BZ353" s="179">
        <f t="shared" si="248"/>
        <v>0</v>
      </c>
      <c r="CA353" s="178">
        <f t="shared" si="248"/>
        <v>0</v>
      </c>
      <c r="CB353" s="179">
        <f t="shared" si="249"/>
        <v>0</v>
      </c>
      <c r="CC353" s="178">
        <f t="shared" si="249"/>
        <v>0</v>
      </c>
      <c r="CD353" s="179">
        <f t="shared" si="250"/>
        <v>308</v>
      </c>
      <c r="CE353" s="178">
        <f t="shared" si="250"/>
        <v>308</v>
      </c>
      <c r="CF353" s="177">
        <f t="shared" si="260"/>
        <v>0</v>
      </c>
      <c r="CG353" s="178">
        <f t="shared" si="260"/>
        <v>0</v>
      </c>
      <c r="CH353" s="179">
        <f t="shared" si="260"/>
        <v>0</v>
      </c>
      <c r="CI353" s="178">
        <f t="shared" si="260"/>
        <v>0</v>
      </c>
      <c r="CJ353" s="179">
        <f t="shared" si="260"/>
        <v>0</v>
      </c>
      <c r="CK353" s="178">
        <f t="shared" si="260"/>
        <v>0</v>
      </c>
      <c r="CL353" s="179">
        <f t="shared" si="260"/>
        <v>0</v>
      </c>
      <c r="CM353" s="178">
        <f t="shared" si="260"/>
        <v>0</v>
      </c>
      <c r="CN353" s="179">
        <f t="shared" si="260"/>
        <v>0</v>
      </c>
      <c r="CO353" s="178">
        <f t="shared" si="260"/>
        <v>0</v>
      </c>
      <c r="CP353" s="179">
        <f t="shared" si="260"/>
        <v>5884.2018181818175</v>
      </c>
      <c r="CQ353" s="178">
        <f t="shared" si="260"/>
        <v>5884.2018181818175</v>
      </c>
      <c r="CR353" s="177">
        <f t="shared" si="259"/>
        <v>0</v>
      </c>
      <c r="CS353" s="178">
        <f t="shared" si="259"/>
        <v>0</v>
      </c>
      <c r="CT353" s="179">
        <f t="shared" si="259"/>
        <v>0</v>
      </c>
      <c r="CU353" s="178">
        <f t="shared" si="259"/>
        <v>0</v>
      </c>
      <c r="CV353" s="179">
        <f t="shared" si="259"/>
        <v>0</v>
      </c>
      <c r="CW353" s="178">
        <f t="shared" si="259"/>
        <v>0</v>
      </c>
      <c r="CX353" s="179">
        <f t="shared" si="259"/>
        <v>0</v>
      </c>
      <c r="CY353" s="178">
        <f t="shared" si="259"/>
        <v>0</v>
      </c>
      <c r="CZ353" s="179">
        <f t="shared" si="259"/>
        <v>0</v>
      </c>
      <c r="DA353" s="178">
        <f t="shared" si="259"/>
        <v>0</v>
      </c>
      <c r="DB353" s="179">
        <f t="shared" si="259"/>
        <v>52957.816363636361</v>
      </c>
      <c r="DC353" s="178">
        <f t="shared" si="259"/>
        <v>52957.816363636361</v>
      </c>
      <c r="DD353" s="179">
        <f t="shared" si="251"/>
        <v>52957.816363636361</v>
      </c>
      <c r="DE353" s="178">
        <f t="shared" si="251"/>
        <v>52957.816363636361</v>
      </c>
      <c r="DF353" s="177">
        <f t="shared" si="252"/>
        <v>0</v>
      </c>
      <c r="DG353" s="178">
        <f t="shared" si="252"/>
        <v>0</v>
      </c>
      <c r="DH353" s="179">
        <f t="shared" si="253"/>
        <v>0</v>
      </c>
      <c r="DI353" s="178">
        <f t="shared" si="253"/>
        <v>0</v>
      </c>
      <c r="DJ353" s="179">
        <f t="shared" si="254"/>
        <v>0</v>
      </c>
      <c r="DK353" s="178">
        <f t="shared" si="254"/>
        <v>0</v>
      </c>
      <c r="DL353" s="179">
        <f t="shared" si="255"/>
        <v>0</v>
      </c>
      <c r="DM353" s="178">
        <f t="shared" si="255"/>
        <v>0</v>
      </c>
      <c r="DN353" s="179">
        <f t="shared" si="256"/>
        <v>0</v>
      </c>
      <c r="DO353" s="178">
        <f t="shared" si="256"/>
        <v>0</v>
      </c>
      <c r="DP353" s="179">
        <f t="shared" si="257"/>
        <v>29</v>
      </c>
      <c r="DQ353" s="178">
        <f t="shared" si="257"/>
        <v>29</v>
      </c>
      <c r="DR353" s="179">
        <f t="shared" si="258"/>
        <v>29</v>
      </c>
      <c r="DS353" s="178">
        <f t="shared" si="258"/>
        <v>29</v>
      </c>
      <c r="DT353" s="177">
        <f t="shared" si="244"/>
        <v>0</v>
      </c>
      <c r="DU353" s="178">
        <f t="shared" si="244"/>
        <v>0</v>
      </c>
      <c r="DV353" s="179">
        <f t="shared" si="244"/>
        <v>0</v>
      </c>
      <c r="DW353" s="178">
        <f t="shared" si="244"/>
        <v>0</v>
      </c>
      <c r="DX353" s="179">
        <f t="shared" si="244"/>
        <v>0</v>
      </c>
      <c r="DY353" s="178">
        <f t="shared" si="244"/>
        <v>0</v>
      </c>
      <c r="DZ353" s="179">
        <f t="shared" si="244"/>
        <v>0</v>
      </c>
      <c r="EA353" s="178">
        <f t="shared" si="244"/>
        <v>0</v>
      </c>
      <c r="EB353" s="179">
        <f t="shared" si="244"/>
        <v>0</v>
      </c>
      <c r="EC353" s="178">
        <f t="shared" si="244"/>
        <v>0</v>
      </c>
      <c r="ED353" s="179">
        <f t="shared" si="244"/>
        <v>1535776.6745454546</v>
      </c>
      <c r="EE353" s="178">
        <f t="shared" si="244"/>
        <v>1535776.6745454546</v>
      </c>
      <c r="EF353" s="179">
        <f t="shared" si="244"/>
        <v>1535776.6745454546</v>
      </c>
      <c r="EG353" s="178">
        <f t="shared" si="195"/>
        <v>1535776.6745454546</v>
      </c>
    </row>
    <row r="354" spans="1:137">
      <c r="A354" s="180" t="s">
        <v>406</v>
      </c>
      <c r="B354" s="181" t="s">
        <v>411</v>
      </c>
      <c r="C354" s="182"/>
      <c r="D354" s="183">
        <v>364946</v>
      </c>
      <c r="E354" s="183">
        <v>13</v>
      </c>
      <c r="F354" s="63"/>
      <c r="G354" s="185"/>
      <c r="H354" s="63"/>
      <c r="I354" s="185"/>
      <c r="J354" s="63"/>
      <c r="K354" s="185"/>
      <c r="L354" s="63"/>
      <c r="M354" s="185"/>
      <c r="N354" s="63"/>
      <c r="O354" s="63"/>
      <c r="P354" s="185"/>
      <c r="Q354" s="63"/>
      <c r="R354" s="185"/>
      <c r="S354" s="63"/>
      <c r="T354" s="185"/>
      <c r="U354" s="63"/>
      <c r="V354" s="185"/>
      <c r="W354" s="63"/>
      <c r="X354" s="63"/>
      <c r="Y354" s="185"/>
      <c r="Z354" s="63"/>
      <c r="AA354" s="185"/>
      <c r="AB354" s="63"/>
      <c r="AC354" s="185"/>
      <c r="AD354" s="63"/>
      <c r="AE354" s="185"/>
      <c r="AF354" s="63"/>
      <c r="AG354" s="63"/>
      <c r="AH354" s="185"/>
      <c r="AI354" s="63"/>
      <c r="AJ354" s="185"/>
      <c r="AK354" s="63"/>
      <c r="AL354" s="185"/>
      <c r="AM354" s="63"/>
      <c r="AN354" s="185"/>
      <c r="AO354" s="63"/>
      <c r="AP354" s="63"/>
      <c r="AQ354" s="185"/>
      <c r="AR354" s="63"/>
      <c r="AS354" s="185"/>
      <c r="AT354" s="63"/>
      <c r="AU354" s="185"/>
      <c r="AV354" s="63"/>
      <c r="AW354" s="185"/>
      <c r="AX354" s="63"/>
      <c r="AY354" s="63"/>
      <c r="AZ354" s="185"/>
      <c r="BA354" s="63"/>
      <c r="BB354" s="185">
        <v>20</v>
      </c>
      <c r="BC354" s="63">
        <v>20</v>
      </c>
      <c r="BD354" s="185">
        <v>4</v>
      </c>
      <c r="BE354" s="63">
        <v>4</v>
      </c>
      <c r="BF354" s="185">
        <v>2</v>
      </c>
      <c r="BG354" s="62">
        <v>2</v>
      </c>
      <c r="BH354" s="188"/>
      <c r="BI354" s="63"/>
      <c r="BJ354" s="185"/>
      <c r="BK354" s="63"/>
      <c r="BL354" s="185"/>
      <c r="BM354" s="63"/>
      <c r="BN354" s="185"/>
      <c r="BO354" s="63"/>
      <c r="BP354" s="185"/>
      <c r="BQ354" s="63"/>
      <c r="BR354" s="185">
        <v>1358030</v>
      </c>
      <c r="BS354" s="185">
        <v>1358030</v>
      </c>
      <c r="BT354" s="177">
        <f t="shared" si="245"/>
        <v>0</v>
      </c>
      <c r="BU354" s="178">
        <f t="shared" si="245"/>
        <v>0</v>
      </c>
      <c r="BV354" s="179">
        <f t="shared" si="246"/>
        <v>0</v>
      </c>
      <c r="BW354" s="178">
        <f t="shared" si="246"/>
        <v>0</v>
      </c>
      <c r="BX354" s="179">
        <f t="shared" si="247"/>
        <v>0</v>
      </c>
      <c r="BY354" s="178">
        <f t="shared" si="247"/>
        <v>0</v>
      </c>
      <c r="BZ354" s="179">
        <f t="shared" si="248"/>
        <v>0</v>
      </c>
      <c r="CA354" s="178">
        <f t="shared" si="248"/>
        <v>0</v>
      </c>
      <c r="CB354" s="179">
        <f t="shared" si="249"/>
        <v>0</v>
      </c>
      <c r="CC354" s="178">
        <f t="shared" si="249"/>
        <v>0</v>
      </c>
      <c r="CD354" s="179">
        <f t="shared" si="250"/>
        <v>268</v>
      </c>
      <c r="CE354" s="178">
        <f t="shared" si="250"/>
        <v>268</v>
      </c>
      <c r="CF354" s="177">
        <f t="shared" si="260"/>
        <v>0</v>
      </c>
      <c r="CG354" s="178">
        <f t="shared" si="260"/>
        <v>0</v>
      </c>
      <c r="CH354" s="179">
        <f t="shared" si="260"/>
        <v>0</v>
      </c>
      <c r="CI354" s="178">
        <f t="shared" si="260"/>
        <v>0</v>
      </c>
      <c r="CJ354" s="179">
        <f t="shared" si="260"/>
        <v>0</v>
      </c>
      <c r="CK354" s="178">
        <f t="shared" si="260"/>
        <v>0</v>
      </c>
      <c r="CL354" s="179">
        <f t="shared" si="260"/>
        <v>0</v>
      </c>
      <c r="CM354" s="178">
        <f t="shared" si="260"/>
        <v>0</v>
      </c>
      <c r="CN354" s="179">
        <f t="shared" si="260"/>
        <v>0</v>
      </c>
      <c r="CO354" s="178">
        <f t="shared" si="260"/>
        <v>0</v>
      </c>
      <c r="CP354" s="179">
        <f t="shared" si="260"/>
        <v>5067.2761194029854</v>
      </c>
      <c r="CQ354" s="178">
        <f t="shared" si="260"/>
        <v>5067.2761194029854</v>
      </c>
      <c r="CR354" s="177">
        <f t="shared" si="259"/>
        <v>0</v>
      </c>
      <c r="CS354" s="178">
        <f t="shared" si="259"/>
        <v>0</v>
      </c>
      <c r="CT354" s="179">
        <f t="shared" si="259"/>
        <v>0</v>
      </c>
      <c r="CU354" s="178">
        <f t="shared" si="259"/>
        <v>0</v>
      </c>
      <c r="CV354" s="179">
        <f t="shared" si="259"/>
        <v>0</v>
      </c>
      <c r="CW354" s="178">
        <f t="shared" si="259"/>
        <v>0</v>
      </c>
      <c r="CX354" s="179">
        <f t="shared" si="259"/>
        <v>0</v>
      </c>
      <c r="CY354" s="178">
        <f t="shared" si="259"/>
        <v>0</v>
      </c>
      <c r="CZ354" s="179">
        <f t="shared" si="259"/>
        <v>0</v>
      </c>
      <c r="DA354" s="178">
        <f t="shared" si="259"/>
        <v>0</v>
      </c>
      <c r="DB354" s="179">
        <f t="shared" si="259"/>
        <v>45605.485074626871</v>
      </c>
      <c r="DC354" s="178">
        <f t="shared" si="259"/>
        <v>45605.485074626871</v>
      </c>
      <c r="DD354" s="179">
        <f t="shared" si="251"/>
        <v>45605.485074626871</v>
      </c>
      <c r="DE354" s="178">
        <f t="shared" si="251"/>
        <v>45605.485074626871</v>
      </c>
      <c r="DF354" s="177">
        <f t="shared" si="252"/>
        <v>0</v>
      </c>
      <c r="DG354" s="178">
        <f t="shared" si="252"/>
        <v>0</v>
      </c>
      <c r="DH354" s="179">
        <f t="shared" si="253"/>
        <v>0</v>
      </c>
      <c r="DI354" s="178">
        <f t="shared" si="253"/>
        <v>0</v>
      </c>
      <c r="DJ354" s="179">
        <f t="shared" si="254"/>
        <v>0</v>
      </c>
      <c r="DK354" s="178">
        <f t="shared" si="254"/>
        <v>0</v>
      </c>
      <c r="DL354" s="179">
        <f t="shared" si="255"/>
        <v>0</v>
      </c>
      <c r="DM354" s="178">
        <f t="shared" si="255"/>
        <v>0</v>
      </c>
      <c r="DN354" s="179">
        <f t="shared" si="256"/>
        <v>0</v>
      </c>
      <c r="DO354" s="178">
        <f t="shared" si="256"/>
        <v>0</v>
      </c>
      <c r="DP354" s="179">
        <f t="shared" si="257"/>
        <v>26</v>
      </c>
      <c r="DQ354" s="178">
        <f t="shared" si="257"/>
        <v>26</v>
      </c>
      <c r="DR354" s="179">
        <f t="shared" si="258"/>
        <v>26</v>
      </c>
      <c r="DS354" s="178">
        <f t="shared" si="258"/>
        <v>26</v>
      </c>
      <c r="DT354" s="177">
        <f t="shared" si="244"/>
        <v>0</v>
      </c>
      <c r="DU354" s="178">
        <f t="shared" si="244"/>
        <v>0</v>
      </c>
      <c r="DV354" s="179">
        <f t="shared" si="244"/>
        <v>0</v>
      </c>
      <c r="DW354" s="178">
        <f t="shared" si="244"/>
        <v>0</v>
      </c>
      <c r="DX354" s="179">
        <f t="shared" si="244"/>
        <v>0</v>
      </c>
      <c r="DY354" s="178">
        <f t="shared" si="244"/>
        <v>0</v>
      </c>
      <c r="DZ354" s="179">
        <f t="shared" si="244"/>
        <v>0</v>
      </c>
      <c r="EA354" s="178">
        <f t="shared" si="244"/>
        <v>0</v>
      </c>
      <c r="EB354" s="179">
        <f t="shared" si="244"/>
        <v>0</v>
      </c>
      <c r="EC354" s="178">
        <f t="shared" si="244"/>
        <v>0</v>
      </c>
      <c r="ED354" s="179">
        <f t="shared" si="244"/>
        <v>1185742.6119402987</v>
      </c>
      <c r="EE354" s="178">
        <f t="shared" si="244"/>
        <v>1185742.6119402987</v>
      </c>
      <c r="EF354" s="179">
        <f t="shared" si="244"/>
        <v>1185742.6119402987</v>
      </c>
      <c r="EG354" s="178">
        <f t="shared" si="195"/>
        <v>1185742.6119402987</v>
      </c>
    </row>
    <row r="355" spans="1:137">
      <c r="A355" s="180" t="s">
        <v>406</v>
      </c>
      <c r="B355" s="181" t="s">
        <v>412</v>
      </c>
      <c r="C355" s="182"/>
      <c r="D355" s="183">
        <v>246017</v>
      </c>
      <c r="E355" s="183">
        <v>13</v>
      </c>
      <c r="F355" s="63"/>
      <c r="G355" s="185"/>
      <c r="H355" s="63"/>
      <c r="I355" s="185"/>
      <c r="J355" s="63"/>
      <c r="K355" s="185"/>
      <c r="L355" s="63"/>
      <c r="M355" s="185"/>
      <c r="N355" s="63"/>
      <c r="O355" s="63"/>
      <c r="P355" s="185"/>
      <c r="Q355" s="63"/>
      <c r="R355" s="185"/>
      <c r="S355" s="63"/>
      <c r="T355" s="185"/>
      <c r="U355" s="63"/>
      <c r="V355" s="185"/>
      <c r="W355" s="63"/>
      <c r="X355" s="63"/>
      <c r="Y355" s="185"/>
      <c r="Z355" s="63"/>
      <c r="AA355" s="185"/>
      <c r="AB355" s="63"/>
      <c r="AC355" s="185"/>
      <c r="AD355" s="63"/>
      <c r="AE355" s="185"/>
      <c r="AF355" s="63"/>
      <c r="AG355" s="63"/>
      <c r="AH355" s="185"/>
      <c r="AI355" s="63"/>
      <c r="AJ355" s="185"/>
      <c r="AK355" s="63"/>
      <c r="AL355" s="185"/>
      <c r="AM355" s="63"/>
      <c r="AN355" s="185"/>
      <c r="AO355" s="63"/>
      <c r="AP355" s="63"/>
      <c r="AQ355" s="185"/>
      <c r="AR355" s="63"/>
      <c r="AS355" s="185"/>
      <c r="AT355" s="63"/>
      <c r="AU355" s="185"/>
      <c r="AV355" s="63"/>
      <c r="AW355" s="185"/>
      <c r="AX355" s="63"/>
      <c r="AY355" s="63"/>
      <c r="AZ355" s="185"/>
      <c r="BA355" s="63"/>
      <c r="BB355" s="185">
        <v>30</v>
      </c>
      <c r="BC355" s="63">
        <v>30</v>
      </c>
      <c r="BD355" s="185">
        <v>0</v>
      </c>
      <c r="BE355" s="63">
        <v>0</v>
      </c>
      <c r="BF355" s="185">
        <v>19</v>
      </c>
      <c r="BG355" s="62">
        <v>19</v>
      </c>
      <c r="BH355" s="188"/>
      <c r="BI355" s="63"/>
      <c r="BJ355" s="185"/>
      <c r="BK355" s="63"/>
      <c r="BL355" s="185"/>
      <c r="BM355" s="63"/>
      <c r="BN355" s="185"/>
      <c r="BO355" s="63"/>
      <c r="BP355" s="185"/>
      <c r="BQ355" s="63"/>
      <c r="BR355" s="185">
        <v>2738248</v>
      </c>
      <c r="BS355" s="185">
        <v>2738248</v>
      </c>
      <c r="BT355" s="177">
        <f t="shared" si="245"/>
        <v>0</v>
      </c>
      <c r="BU355" s="178">
        <f t="shared" si="245"/>
        <v>0</v>
      </c>
      <c r="BV355" s="179">
        <f t="shared" si="246"/>
        <v>0</v>
      </c>
      <c r="BW355" s="178">
        <f t="shared" si="246"/>
        <v>0</v>
      </c>
      <c r="BX355" s="179">
        <f t="shared" si="247"/>
        <v>0</v>
      </c>
      <c r="BY355" s="178">
        <f t="shared" si="247"/>
        <v>0</v>
      </c>
      <c r="BZ355" s="179">
        <f t="shared" si="248"/>
        <v>0</v>
      </c>
      <c r="CA355" s="178">
        <f t="shared" si="248"/>
        <v>0</v>
      </c>
      <c r="CB355" s="179">
        <f t="shared" si="249"/>
        <v>0</v>
      </c>
      <c r="CC355" s="178">
        <f t="shared" si="249"/>
        <v>0</v>
      </c>
      <c r="CD355" s="179">
        <f t="shared" si="250"/>
        <v>528</v>
      </c>
      <c r="CE355" s="178">
        <f t="shared" si="250"/>
        <v>528</v>
      </c>
      <c r="CF355" s="177">
        <f t="shared" si="260"/>
        <v>0</v>
      </c>
      <c r="CG355" s="178">
        <f t="shared" si="260"/>
        <v>0</v>
      </c>
      <c r="CH355" s="179">
        <f t="shared" si="260"/>
        <v>0</v>
      </c>
      <c r="CI355" s="178">
        <f t="shared" si="260"/>
        <v>0</v>
      </c>
      <c r="CJ355" s="179">
        <f t="shared" si="260"/>
        <v>0</v>
      </c>
      <c r="CK355" s="178">
        <f t="shared" si="260"/>
        <v>0</v>
      </c>
      <c r="CL355" s="179">
        <f t="shared" si="260"/>
        <v>0</v>
      </c>
      <c r="CM355" s="178">
        <f t="shared" si="260"/>
        <v>0</v>
      </c>
      <c r="CN355" s="179">
        <f t="shared" si="260"/>
        <v>0</v>
      </c>
      <c r="CO355" s="178">
        <f t="shared" si="260"/>
        <v>0</v>
      </c>
      <c r="CP355" s="179">
        <f t="shared" si="260"/>
        <v>5186.075757575758</v>
      </c>
      <c r="CQ355" s="178">
        <f t="shared" si="260"/>
        <v>5186.075757575758</v>
      </c>
      <c r="CR355" s="177">
        <f t="shared" si="259"/>
        <v>0</v>
      </c>
      <c r="CS355" s="178">
        <f t="shared" si="259"/>
        <v>0</v>
      </c>
      <c r="CT355" s="179">
        <f t="shared" si="259"/>
        <v>0</v>
      </c>
      <c r="CU355" s="178">
        <f t="shared" si="259"/>
        <v>0</v>
      </c>
      <c r="CV355" s="179">
        <f t="shared" si="259"/>
        <v>0</v>
      </c>
      <c r="CW355" s="178">
        <f t="shared" si="259"/>
        <v>0</v>
      </c>
      <c r="CX355" s="179">
        <f t="shared" si="259"/>
        <v>0</v>
      </c>
      <c r="CY355" s="178">
        <f t="shared" si="259"/>
        <v>0</v>
      </c>
      <c r="CZ355" s="179">
        <f t="shared" si="259"/>
        <v>0</v>
      </c>
      <c r="DA355" s="178">
        <f t="shared" si="259"/>
        <v>0</v>
      </c>
      <c r="DB355" s="179">
        <f t="shared" si="259"/>
        <v>46674.681818181823</v>
      </c>
      <c r="DC355" s="178">
        <f t="shared" si="259"/>
        <v>46674.681818181823</v>
      </c>
      <c r="DD355" s="179">
        <f t="shared" si="251"/>
        <v>46674.681818181823</v>
      </c>
      <c r="DE355" s="178">
        <f t="shared" si="251"/>
        <v>46674.681818181823</v>
      </c>
      <c r="DF355" s="177">
        <f t="shared" si="252"/>
        <v>0</v>
      </c>
      <c r="DG355" s="178">
        <f t="shared" si="252"/>
        <v>0</v>
      </c>
      <c r="DH355" s="179">
        <f t="shared" si="253"/>
        <v>0</v>
      </c>
      <c r="DI355" s="178">
        <f t="shared" si="253"/>
        <v>0</v>
      </c>
      <c r="DJ355" s="179">
        <f t="shared" si="254"/>
        <v>0</v>
      </c>
      <c r="DK355" s="178">
        <f t="shared" si="254"/>
        <v>0</v>
      </c>
      <c r="DL355" s="179">
        <f t="shared" si="255"/>
        <v>0</v>
      </c>
      <c r="DM355" s="178">
        <f t="shared" si="255"/>
        <v>0</v>
      </c>
      <c r="DN355" s="179">
        <f t="shared" si="256"/>
        <v>0</v>
      </c>
      <c r="DO355" s="178">
        <f t="shared" si="256"/>
        <v>0</v>
      </c>
      <c r="DP355" s="179">
        <f t="shared" si="257"/>
        <v>49</v>
      </c>
      <c r="DQ355" s="178">
        <f t="shared" si="257"/>
        <v>49</v>
      </c>
      <c r="DR355" s="179">
        <f t="shared" si="258"/>
        <v>49</v>
      </c>
      <c r="DS355" s="178">
        <f t="shared" si="258"/>
        <v>49</v>
      </c>
      <c r="DT355" s="177">
        <f t="shared" si="244"/>
        <v>0</v>
      </c>
      <c r="DU355" s="178">
        <f t="shared" si="244"/>
        <v>0</v>
      </c>
      <c r="DV355" s="179">
        <f t="shared" si="244"/>
        <v>0</v>
      </c>
      <c r="DW355" s="178">
        <f t="shared" si="244"/>
        <v>0</v>
      </c>
      <c r="DX355" s="179">
        <f t="shared" si="244"/>
        <v>0</v>
      </c>
      <c r="DY355" s="178">
        <f t="shared" si="244"/>
        <v>0</v>
      </c>
      <c r="DZ355" s="179">
        <f t="shared" si="244"/>
        <v>0</v>
      </c>
      <c r="EA355" s="178">
        <f t="shared" si="244"/>
        <v>0</v>
      </c>
      <c r="EB355" s="179">
        <f t="shared" si="244"/>
        <v>0</v>
      </c>
      <c r="EC355" s="178">
        <f t="shared" si="244"/>
        <v>0</v>
      </c>
      <c r="ED355" s="179">
        <f t="shared" si="244"/>
        <v>2287059.4090909092</v>
      </c>
      <c r="EE355" s="178">
        <f t="shared" si="244"/>
        <v>2287059.4090909092</v>
      </c>
      <c r="EF355" s="179">
        <f t="shared" si="244"/>
        <v>2287059.4090909092</v>
      </c>
      <c r="EG355" s="178">
        <f t="shared" si="244"/>
        <v>2287059.4090909092</v>
      </c>
    </row>
    <row r="356" spans="1:137">
      <c r="A356" s="180" t="s">
        <v>406</v>
      </c>
      <c r="B356" s="181" t="s">
        <v>413</v>
      </c>
      <c r="C356" s="182"/>
      <c r="D356" s="183">
        <v>375656</v>
      </c>
      <c r="E356" s="183">
        <v>13</v>
      </c>
      <c r="F356" s="63"/>
      <c r="G356" s="185"/>
      <c r="H356" s="63"/>
      <c r="I356" s="185"/>
      <c r="J356" s="63"/>
      <c r="K356" s="185"/>
      <c r="L356" s="63"/>
      <c r="M356" s="185"/>
      <c r="N356" s="63"/>
      <c r="O356" s="63"/>
      <c r="P356" s="185"/>
      <c r="Q356" s="63"/>
      <c r="R356" s="185"/>
      <c r="S356" s="63"/>
      <c r="T356" s="185"/>
      <c r="U356" s="63"/>
      <c r="V356" s="185"/>
      <c r="W356" s="63"/>
      <c r="X356" s="63"/>
      <c r="Y356" s="185"/>
      <c r="Z356" s="63"/>
      <c r="AA356" s="185"/>
      <c r="AB356" s="63"/>
      <c r="AC356" s="185"/>
      <c r="AD356" s="63"/>
      <c r="AE356" s="185"/>
      <c r="AF356" s="63"/>
      <c r="AG356" s="63"/>
      <c r="AH356" s="185"/>
      <c r="AI356" s="63"/>
      <c r="AJ356" s="185"/>
      <c r="AK356" s="63"/>
      <c r="AL356" s="185"/>
      <c r="AM356" s="63"/>
      <c r="AN356" s="185"/>
      <c r="AO356" s="63"/>
      <c r="AP356" s="63"/>
      <c r="AQ356" s="185"/>
      <c r="AR356" s="63"/>
      <c r="AS356" s="185"/>
      <c r="AT356" s="63"/>
      <c r="AU356" s="185"/>
      <c r="AV356" s="63"/>
      <c r="AW356" s="185"/>
      <c r="AX356" s="63"/>
      <c r="AY356" s="63"/>
      <c r="AZ356" s="185"/>
      <c r="BA356" s="63"/>
      <c r="BB356" s="185">
        <v>4</v>
      </c>
      <c r="BC356" s="63">
        <v>4</v>
      </c>
      <c r="BD356" s="185">
        <v>0</v>
      </c>
      <c r="BE356" s="63">
        <v>0</v>
      </c>
      <c r="BF356" s="185">
        <v>1</v>
      </c>
      <c r="BG356" s="62">
        <v>1</v>
      </c>
      <c r="BH356" s="188"/>
      <c r="BI356" s="63"/>
      <c r="BJ356" s="185"/>
      <c r="BK356" s="63"/>
      <c r="BL356" s="185"/>
      <c r="BM356" s="63"/>
      <c r="BN356" s="185"/>
      <c r="BO356" s="63"/>
      <c r="BP356" s="185"/>
      <c r="BQ356" s="63"/>
      <c r="BR356" s="185">
        <v>216500</v>
      </c>
      <c r="BS356" s="185">
        <v>216500</v>
      </c>
      <c r="BT356" s="177">
        <f t="shared" si="245"/>
        <v>0</v>
      </c>
      <c r="BU356" s="178">
        <f t="shared" si="245"/>
        <v>0</v>
      </c>
      <c r="BV356" s="179">
        <f t="shared" si="246"/>
        <v>0</v>
      </c>
      <c r="BW356" s="178">
        <f t="shared" si="246"/>
        <v>0</v>
      </c>
      <c r="BX356" s="179">
        <f t="shared" si="247"/>
        <v>0</v>
      </c>
      <c r="BY356" s="178">
        <f t="shared" si="247"/>
        <v>0</v>
      </c>
      <c r="BZ356" s="179">
        <f t="shared" si="248"/>
        <v>0</v>
      </c>
      <c r="CA356" s="178">
        <f t="shared" si="248"/>
        <v>0</v>
      </c>
      <c r="CB356" s="179">
        <f t="shared" si="249"/>
        <v>0</v>
      </c>
      <c r="CC356" s="178">
        <f t="shared" si="249"/>
        <v>0</v>
      </c>
      <c r="CD356" s="179">
        <f t="shared" si="250"/>
        <v>52</v>
      </c>
      <c r="CE356" s="178">
        <f t="shared" si="250"/>
        <v>52</v>
      </c>
      <c r="CF356" s="177">
        <f t="shared" si="260"/>
        <v>0</v>
      </c>
      <c r="CG356" s="178">
        <f t="shared" si="260"/>
        <v>0</v>
      </c>
      <c r="CH356" s="179">
        <f t="shared" si="260"/>
        <v>0</v>
      </c>
      <c r="CI356" s="178">
        <f t="shared" si="260"/>
        <v>0</v>
      </c>
      <c r="CJ356" s="179">
        <f t="shared" si="260"/>
        <v>0</v>
      </c>
      <c r="CK356" s="178">
        <f t="shared" si="260"/>
        <v>0</v>
      </c>
      <c r="CL356" s="179">
        <f t="shared" si="260"/>
        <v>0</v>
      </c>
      <c r="CM356" s="178">
        <f t="shared" si="260"/>
        <v>0</v>
      </c>
      <c r="CN356" s="179">
        <f t="shared" si="260"/>
        <v>0</v>
      </c>
      <c r="CO356" s="178">
        <f t="shared" si="260"/>
        <v>0</v>
      </c>
      <c r="CP356" s="179">
        <f t="shared" si="260"/>
        <v>4163.4615384615381</v>
      </c>
      <c r="CQ356" s="178">
        <f t="shared" si="260"/>
        <v>4163.4615384615381</v>
      </c>
      <c r="CR356" s="177">
        <f t="shared" si="259"/>
        <v>0</v>
      </c>
      <c r="CS356" s="178">
        <f t="shared" si="259"/>
        <v>0</v>
      </c>
      <c r="CT356" s="179">
        <f t="shared" si="259"/>
        <v>0</v>
      </c>
      <c r="CU356" s="178">
        <f t="shared" si="259"/>
        <v>0</v>
      </c>
      <c r="CV356" s="179">
        <f t="shared" si="259"/>
        <v>0</v>
      </c>
      <c r="CW356" s="178">
        <f t="shared" si="259"/>
        <v>0</v>
      </c>
      <c r="CX356" s="179">
        <f t="shared" si="259"/>
        <v>0</v>
      </c>
      <c r="CY356" s="178">
        <f t="shared" si="259"/>
        <v>0</v>
      </c>
      <c r="CZ356" s="179">
        <f t="shared" si="259"/>
        <v>0</v>
      </c>
      <c r="DA356" s="178">
        <f t="shared" si="259"/>
        <v>0</v>
      </c>
      <c r="DB356" s="179">
        <f t="shared" si="259"/>
        <v>37471.153846153844</v>
      </c>
      <c r="DC356" s="178">
        <f t="shared" si="259"/>
        <v>37471.153846153844</v>
      </c>
      <c r="DD356" s="179">
        <f t="shared" si="251"/>
        <v>37471.153846153844</v>
      </c>
      <c r="DE356" s="178">
        <f t="shared" si="251"/>
        <v>37471.153846153844</v>
      </c>
      <c r="DF356" s="177">
        <f t="shared" si="252"/>
        <v>0</v>
      </c>
      <c r="DG356" s="178">
        <f t="shared" si="252"/>
        <v>0</v>
      </c>
      <c r="DH356" s="179">
        <f t="shared" si="253"/>
        <v>0</v>
      </c>
      <c r="DI356" s="178">
        <f t="shared" si="253"/>
        <v>0</v>
      </c>
      <c r="DJ356" s="179">
        <f t="shared" si="254"/>
        <v>0</v>
      </c>
      <c r="DK356" s="178">
        <f t="shared" si="254"/>
        <v>0</v>
      </c>
      <c r="DL356" s="179">
        <f t="shared" si="255"/>
        <v>0</v>
      </c>
      <c r="DM356" s="178">
        <f t="shared" si="255"/>
        <v>0</v>
      </c>
      <c r="DN356" s="179">
        <f t="shared" si="256"/>
        <v>0</v>
      </c>
      <c r="DO356" s="178">
        <f t="shared" si="256"/>
        <v>0</v>
      </c>
      <c r="DP356" s="179">
        <f t="shared" si="257"/>
        <v>5</v>
      </c>
      <c r="DQ356" s="178">
        <f t="shared" si="257"/>
        <v>5</v>
      </c>
      <c r="DR356" s="179">
        <f t="shared" si="258"/>
        <v>5</v>
      </c>
      <c r="DS356" s="178">
        <f t="shared" si="258"/>
        <v>5</v>
      </c>
      <c r="DT356" s="177">
        <f t="shared" si="244"/>
        <v>0</v>
      </c>
      <c r="DU356" s="178">
        <f t="shared" si="244"/>
        <v>0</v>
      </c>
      <c r="DV356" s="179">
        <f t="shared" si="244"/>
        <v>0</v>
      </c>
      <c r="DW356" s="178">
        <f t="shared" si="244"/>
        <v>0</v>
      </c>
      <c r="DX356" s="179">
        <f t="shared" si="244"/>
        <v>0</v>
      </c>
      <c r="DY356" s="178">
        <f t="shared" si="244"/>
        <v>0</v>
      </c>
      <c r="DZ356" s="179">
        <f t="shared" si="244"/>
        <v>0</v>
      </c>
      <c r="EA356" s="178">
        <f t="shared" si="244"/>
        <v>0</v>
      </c>
      <c r="EB356" s="179">
        <f t="shared" si="244"/>
        <v>0</v>
      </c>
      <c r="EC356" s="178">
        <f t="shared" si="244"/>
        <v>0</v>
      </c>
      <c r="ED356" s="179">
        <f t="shared" si="244"/>
        <v>187355.76923076922</v>
      </c>
      <c r="EE356" s="178">
        <f t="shared" si="244"/>
        <v>187355.76923076922</v>
      </c>
      <c r="EF356" s="179">
        <f t="shared" si="244"/>
        <v>187355.76923076922</v>
      </c>
      <c r="EG356" s="178">
        <f t="shared" si="244"/>
        <v>187355.76923076922</v>
      </c>
    </row>
    <row r="357" spans="1:137">
      <c r="A357" s="180" t="s">
        <v>406</v>
      </c>
      <c r="B357" s="181" t="s">
        <v>414</v>
      </c>
      <c r="C357" s="182"/>
      <c r="D357" s="183">
        <v>418348</v>
      </c>
      <c r="E357" s="183">
        <v>13</v>
      </c>
      <c r="F357" s="63"/>
      <c r="G357" s="185"/>
      <c r="H357" s="63"/>
      <c r="I357" s="185"/>
      <c r="J357" s="63"/>
      <c r="K357" s="185"/>
      <c r="L357" s="63"/>
      <c r="M357" s="185"/>
      <c r="N357" s="63"/>
      <c r="O357" s="63"/>
      <c r="P357" s="185"/>
      <c r="Q357" s="63"/>
      <c r="R357" s="185"/>
      <c r="S357" s="63"/>
      <c r="T357" s="185"/>
      <c r="U357" s="63"/>
      <c r="V357" s="185"/>
      <c r="W357" s="63"/>
      <c r="X357" s="63"/>
      <c r="Y357" s="185"/>
      <c r="Z357" s="63"/>
      <c r="AA357" s="185"/>
      <c r="AB357" s="63"/>
      <c r="AC357" s="185"/>
      <c r="AD357" s="63"/>
      <c r="AE357" s="185"/>
      <c r="AF357" s="63"/>
      <c r="AG357" s="63"/>
      <c r="AH357" s="185"/>
      <c r="AI357" s="63"/>
      <c r="AJ357" s="185"/>
      <c r="AK357" s="63"/>
      <c r="AL357" s="185"/>
      <c r="AM357" s="63"/>
      <c r="AN357" s="185"/>
      <c r="AO357" s="63"/>
      <c r="AP357" s="63"/>
      <c r="AQ357" s="185"/>
      <c r="AR357" s="63"/>
      <c r="AS357" s="185"/>
      <c r="AT357" s="63"/>
      <c r="AU357" s="185"/>
      <c r="AV357" s="63"/>
      <c r="AW357" s="185"/>
      <c r="AX357" s="63"/>
      <c r="AY357" s="63"/>
      <c r="AZ357" s="185"/>
      <c r="BA357" s="63"/>
      <c r="BB357" s="185">
        <v>16</v>
      </c>
      <c r="BC357" s="63">
        <v>16</v>
      </c>
      <c r="BD357" s="185">
        <v>2</v>
      </c>
      <c r="BE357" s="63">
        <v>2</v>
      </c>
      <c r="BF357" s="185">
        <v>1</v>
      </c>
      <c r="BG357" s="62">
        <v>1</v>
      </c>
      <c r="BH357" s="188"/>
      <c r="BI357" s="63"/>
      <c r="BJ357" s="185"/>
      <c r="BK357" s="63"/>
      <c r="BL357" s="185"/>
      <c r="BM357" s="63"/>
      <c r="BN357" s="185"/>
      <c r="BO357" s="63"/>
      <c r="BP357" s="185"/>
      <c r="BQ357" s="63"/>
      <c r="BR357" s="185">
        <v>1027923</v>
      </c>
      <c r="BS357" s="185">
        <v>1027923</v>
      </c>
      <c r="BT357" s="177">
        <f t="shared" si="245"/>
        <v>0</v>
      </c>
      <c r="BU357" s="178">
        <f t="shared" si="245"/>
        <v>0</v>
      </c>
      <c r="BV357" s="179">
        <f t="shared" si="246"/>
        <v>0</v>
      </c>
      <c r="BW357" s="178">
        <f t="shared" si="246"/>
        <v>0</v>
      </c>
      <c r="BX357" s="179">
        <f t="shared" si="247"/>
        <v>0</v>
      </c>
      <c r="BY357" s="178">
        <f t="shared" si="247"/>
        <v>0</v>
      </c>
      <c r="BZ357" s="179">
        <f t="shared" si="248"/>
        <v>0</v>
      </c>
      <c r="CA357" s="178">
        <f t="shared" si="248"/>
        <v>0</v>
      </c>
      <c r="CB357" s="179">
        <f t="shared" si="249"/>
        <v>0</v>
      </c>
      <c r="CC357" s="178">
        <f t="shared" si="249"/>
        <v>0</v>
      </c>
      <c r="CD357" s="179">
        <f t="shared" si="250"/>
        <v>194</v>
      </c>
      <c r="CE357" s="178">
        <f t="shared" si="250"/>
        <v>194</v>
      </c>
      <c r="CF357" s="177">
        <f t="shared" si="260"/>
        <v>0</v>
      </c>
      <c r="CG357" s="178">
        <f t="shared" si="260"/>
        <v>0</v>
      </c>
      <c r="CH357" s="179">
        <f t="shared" si="260"/>
        <v>0</v>
      </c>
      <c r="CI357" s="178">
        <f t="shared" si="260"/>
        <v>0</v>
      </c>
      <c r="CJ357" s="179">
        <f t="shared" si="260"/>
        <v>0</v>
      </c>
      <c r="CK357" s="178">
        <f t="shared" si="260"/>
        <v>0</v>
      </c>
      <c r="CL357" s="179">
        <f t="shared" si="260"/>
        <v>0</v>
      </c>
      <c r="CM357" s="178">
        <f t="shared" si="260"/>
        <v>0</v>
      </c>
      <c r="CN357" s="179">
        <f t="shared" si="260"/>
        <v>0</v>
      </c>
      <c r="CO357" s="178">
        <f t="shared" si="260"/>
        <v>0</v>
      </c>
      <c r="CP357" s="179">
        <f t="shared" si="260"/>
        <v>5298.572164948454</v>
      </c>
      <c r="CQ357" s="178">
        <f t="shared" si="260"/>
        <v>5298.572164948454</v>
      </c>
      <c r="CR357" s="177">
        <f t="shared" si="259"/>
        <v>0</v>
      </c>
      <c r="CS357" s="178">
        <f t="shared" si="259"/>
        <v>0</v>
      </c>
      <c r="CT357" s="179">
        <f t="shared" si="259"/>
        <v>0</v>
      </c>
      <c r="CU357" s="178">
        <f t="shared" si="259"/>
        <v>0</v>
      </c>
      <c r="CV357" s="179">
        <f t="shared" si="259"/>
        <v>0</v>
      </c>
      <c r="CW357" s="178">
        <f t="shared" si="259"/>
        <v>0</v>
      </c>
      <c r="CX357" s="179">
        <f t="shared" si="259"/>
        <v>0</v>
      </c>
      <c r="CY357" s="178">
        <f t="shared" si="259"/>
        <v>0</v>
      </c>
      <c r="CZ357" s="179">
        <f t="shared" si="259"/>
        <v>0</v>
      </c>
      <c r="DA357" s="178">
        <f t="shared" si="259"/>
        <v>0</v>
      </c>
      <c r="DB357" s="179">
        <f t="shared" si="259"/>
        <v>47687.149484536087</v>
      </c>
      <c r="DC357" s="178">
        <f t="shared" si="259"/>
        <v>47687.149484536087</v>
      </c>
      <c r="DD357" s="179">
        <f t="shared" si="251"/>
        <v>47687.149484536087</v>
      </c>
      <c r="DE357" s="178">
        <f t="shared" si="251"/>
        <v>47687.149484536087</v>
      </c>
      <c r="DF357" s="177">
        <f t="shared" si="252"/>
        <v>0</v>
      </c>
      <c r="DG357" s="178">
        <f t="shared" si="252"/>
        <v>0</v>
      </c>
      <c r="DH357" s="179">
        <f t="shared" si="253"/>
        <v>0</v>
      </c>
      <c r="DI357" s="178">
        <f t="shared" si="253"/>
        <v>0</v>
      </c>
      <c r="DJ357" s="179">
        <f t="shared" si="254"/>
        <v>0</v>
      </c>
      <c r="DK357" s="178">
        <f t="shared" si="254"/>
        <v>0</v>
      </c>
      <c r="DL357" s="179">
        <f t="shared" si="255"/>
        <v>0</v>
      </c>
      <c r="DM357" s="178">
        <f t="shared" si="255"/>
        <v>0</v>
      </c>
      <c r="DN357" s="179">
        <f t="shared" si="256"/>
        <v>0</v>
      </c>
      <c r="DO357" s="178">
        <f t="shared" si="256"/>
        <v>0</v>
      </c>
      <c r="DP357" s="179">
        <f t="shared" si="257"/>
        <v>19</v>
      </c>
      <c r="DQ357" s="178">
        <f t="shared" si="257"/>
        <v>19</v>
      </c>
      <c r="DR357" s="179">
        <f t="shared" si="258"/>
        <v>19</v>
      </c>
      <c r="DS357" s="178">
        <f t="shared" si="258"/>
        <v>19</v>
      </c>
      <c r="DT357" s="177">
        <f t="shared" si="244"/>
        <v>0</v>
      </c>
      <c r="DU357" s="178">
        <f t="shared" si="244"/>
        <v>0</v>
      </c>
      <c r="DV357" s="179">
        <f t="shared" si="244"/>
        <v>0</v>
      </c>
      <c r="DW357" s="178">
        <f t="shared" si="244"/>
        <v>0</v>
      </c>
      <c r="DX357" s="179">
        <f t="shared" si="244"/>
        <v>0</v>
      </c>
      <c r="DY357" s="178">
        <f t="shared" si="244"/>
        <v>0</v>
      </c>
      <c r="DZ357" s="179">
        <f t="shared" si="244"/>
        <v>0</v>
      </c>
      <c r="EA357" s="178">
        <f t="shared" si="244"/>
        <v>0</v>
      </c>
      <c r="EB357" s="179">
        <f t="shared" si="244"/>
        <v>0</v>
      </c>
      <c r="EC357" s="178">
        <f t="shared" si="244"/>
        <v>0</v>
      </c>
      <c r="ED357" s="179">
        <f t="shared" si="244"/>
        <v>906055.84020618559</v>
      </c>
      <c r="EE357" s="178">
        <f t="shared" si="244"/>
        <v>906055.84020618559</v>
      </c>
      <c r="EF357" s="179">
        <f t="shared" si="244"/>
        <v>906055.84020618559</v>
      </c>
      <c r="EG357" s="178">
        <f t="shared" si="244"/>
        <v>906055.84020618559</v>
      </c>
    </row>
    <row r="358" spans="1:137">
      <c r="A358" s="180" t="s">
        <v>406</v>
      </c>
      <c r="B358" s="181" t="s">
        <v>415</v>
      </c>
      <c r="C358" s="182"/>
      <c r="D358" s="183">
        <v>375683</v>
      </c>
      <c r="E358" s="183">
        <v>13</v>
      </c>
      <c r="F358" s="63"/>
      <c r="G358" s="185"/>
      <c r="H358" s="63"/>
      <c r="I358" s="185"/>
      <c r="J358" s="63"/>
      <c r="K358" s="185"/>
      <c r="L358" s="63"/>
      <c r="M358" s="185"/>
      <c r="N358" s="63"/>
      <c r="O358" s="63"/>
      <c r="P358" s="185"/>
      <c r="Q358" s="63"/>
      <c r="R358" s="185"/>
      <c r="S358" s="63"/>
      <c r="T358" s="185"/>
      <c r="U358" s="63"/>
      <c r="V358" s="185"/>
      <c r="W358" s="63"/>
      <c r="X358" s="63"/>
      <c r="Y358" s="185"/>
      <c r="Z358" s="63"/>
      <c r="AA358" s="185"/>
      <c r="AB358" s="63"/>
      <c r="AC358" s="185"/>
      <c r="AD358" s="63"/>
      <c r="AE358" s="185"/>
      <c r="AF358" s="63"/>
      <c r="AG358" s="63"/>
      <c r="AH358" s="185"/>
      <c r="AI358" s="63"/>
      <c r="AJ358" s="185"/>
      <c r="AK358" s="63"/>
      <c r="AL358" s="185"/>
      <c r="AM358" s="63"/>
      <c r="AN358" s="185"/>
      <c r="AO358" s="63"/>
      <c r="AP358" s="63"/>
      <c r="AQ358" s="185"/>
      <c r="AR358" s="63"/>
      <c r="AS358" s="185"/>
      <c r="AT358" s="63"/>
      <c r="AU358" s="185"/>
      <c r="AV358" s="63"/>
      <c r="AW358" s="185"/>
      <c r="AX358" s="63"/>
      <c r="AY358" s="63"/>
      <c r="AZ358" s="185"/>
      <c r="BA358" s="63"/>
      <c r="BB358" s="185">
        <v>25</v>
      </c>
      <c r="BC358" s="63">
        <v>25</v>
      </c>
      <c r="BD358" s="185">
        <v>0</v>
      </c>
      <c r="BE358" s="63">
        <v>0</v>
      </c>
      <c r="BF358" s="185">
        <v>8</v>
      </c>
      <c r="BG358" s="62">
        <v>8</v>
      </c>
      <c r="BH358" s="188"/>
      <c r="BI358" s="63"/>
      <c r="BJ358" s="185"/>
      <c r="BK358" s="63"/>
      <c r="BL358" s="185"/>
      <c r="BM358" s="63"/>
      <c r="BN358" s="185"/>
      <c r="BO358" s="63"/>
      <c r="BP358" s="185"/>
      <c r="BQ358" s="63"/>
      <c r="BR358" s="185">
        <v>2021053</v>
      </c>
      <c r="BS358" s="185">
        <v>2021053</v>
      </c>
      <c r="BT358" s="177">
        <f t="shared" si="245"/>
        <v>0</v>
      </c>
      <c r="BU358" s="178">
        <f t="shared" si="245"/>
        <v>0</v>
      </c>
      <c r="BV358" s="179">
        <f t="shared" si="246"/>
        <v>0</v>
      </c>
      <c r="BW358" s="178">
        <f t="shared" si="246"/>
        <v>0</v>
      </c>
      <c r="BX358" s="179">
        <f t="shared" si="247"/>
        <v>0</v>
      </c>
      <c r="BY358" s="178">
        <f t="shared" si="247"/>
        <v>0</v>
      </c>
      <c r="BZ358" s="179">
        <f t="shared" si="248"/>
        <v>0</v>
      </c>
      <c r="CA358" s="178">
        <f t="shared" si="248"/>
        <v>0</v>
      </c>
      <c r="CB358" s="179">
        <f t="shared" si="249"/>
        <v>0</v>
      </c>
      <c r="CC358" s="178">
        <f t="shared" si="249"/>
        <v>0</v>
      </c>
      <c r="CD358" s="179">
        <f t="shared" si="250"/>
        <v>346</v>
      </c>
      <c r="CE358" s="178">
        <f t="shared" si="250"/>
        <v>346</v>
      </c>
      <c r="CF358" s="177">
        <f t="shared" si="260"/>
        <v>0</v>
      </c>
      <c r="CG358" s="178">
        <f t="shared" si="260"/>
        <v>0</v>
      </c>
      <c r="CH358" s="179">
        <f t="shared" si="260"/>
        <v>0</v>
      </c>
      <c r="CI358" s="178">
        <f t="shared" si="260"/>
        <v>0</v>
      </c>
      <c r="CJ358" s="179">
        <f t="shared" si="260"/>
        <v>0</v>
      </c>
      <c r="CK358" s="178">
        <f t="shared" si="260"/>
        <v>0</v>
      </c>
      <c r="CL358" s="179">
        <f t="shared" si="260"/>
        <v>0</v>
      </c>
      <c r="CM358" s="178">
        <f t="shared" si="260"/>
        <v>0</v>
      </c>
      <c r="CN358" s="179">
        <f t="shared" si="260"/>
        <v>0</v>
      </c>
      <c r="CO358" s="178">
        <f t="shared" si="260"/>
        <v>0</v>
      </c>
      <c r="CP358" s="179">
        <f t="shared" si="260"/>
        <v>5841.1936416184972</v>
      </c>
      <c r="CQ358" s="178">
        <f t="shared" si="260"/>
        <v>5841.1936416184972</v>
      </c>
      <c r="CR358" s="177">
        <f t="shared" si="259"/>
        <v>0</v>
      </c>
      <c r="CS358" s="178">
        <f t="shared" si="259"/>
        <v>0</v>
      </c>
      <c r="CT358" s="179">
        <f t="shared" si="259"/>
        <v>0</v>
      </c>
      <c r="CU358" s="178">
        <f t="shared" si="259"/>
        <v>0</v>
      </c>
      <c r="CV358" s="179">
        <f t="shared" si="259"/>
        <v>0</v>
      </c>
      <c r="CW358" s="178">
        <f t="shared" si="259"/>
        <v>0</v>
      </c>
      <c r="CX358" s="179">
        <f t="shared" si="259"/>
        <v>0</v>
      </c>
      <c r="CY358" s="178">
        <f t="shared" si="259"/>
        <v>0</v>
      </c>
      <c r="CZ358" s="179">
        <f t="shared" si="259"/>
        <v>0</v>
      </c>
      <c r="DA358" s="178">
        <f t="shared" si="259"/>
        <v>0</v>
      </c>
      <c r="DB358" s="179">
        <f t="shared" si="259"/>
        <v>52570.742774566475</v>
      </c>
      <c r="DC358" s="178">
        <f t="shared" si="259"/>
        <v>52570.742774566475</v>
      </c>
      <c r="DD358" s="179">
        <f t="shared" si="251"/>
        <v>52570.742774566475</v>
      </c>
      <c r="DE358" s="178">
        <f t="shared" si="251"/>
        <v>52570.742774566475</v>
      </c>
      <c r="DF358" s="177">
        <f t="shared" si="252"/>
        <v>0</v>
      </c>
      <c r="DG358" s="178">
        <f t="shared" si="252"/>
        <v>0</v>
      </c>
      <c r="DH358" s="179">
        <f t="shared" si="253"/>
        <v>0</v>
      </c>
      <c r="DI358" s="178">
        <f t="shared" si="253"/>
        <v>0</v>
      </c>
      <c r="DJ358" s="179">
        <f t="shared" si="254"/>
        <v>0</v>
      </c>
      <c r="DK358" s="178">
        <f t="shared" si="254"/>
        <v>0</v>
      </c>
      <c r="DL358" s="179">
        <f t="shared" si="255"/>
        <v>0</v>
      </c>
      <c r="DM358" s="178">
        <f t="shared" si="255"/>
        <v>0</v>
      </c>
      <c r="DN358" s="179">
        <f t="shared" si="256"/>
        <v>0</v>
      </c>
      <c r="DO358" s="178">
        <f t="shared" si="256"/>
        <v>0</v>
      </c>
      <c r="DP358" s="179">
        <f t="shared" si="257"/>
        <v>33</v>
      </c>
      <c r="DQ358" s="178">
        <f t="shared" si="257"/>
        <v>33</v>
      </c>
      <c r="DR358" s="179">
        <f t="shared" si="258"/>
        <v>33</v>
      </c>
      <c r="DS358" s="178">
        <f t="shared" si="258"/>
        <v>33</v>
      </c>
      <c r="DT358" s="177">
        <f t="shared" ref="DT358:EF376" si="261">+DF358*CR358</f>
        <v>0</v>
      </c>
      <c r="DU358" s="178">
        <f t="shared" si="261"/>
        <v>0</v>
      </c>
      <c r="DV358" s="179">
        <f t="shared" si="261"/>
        <v>0</v>
      </c>
      <c r="DW358" s="178">
        <f t="shared" si="261"/>
        <v>0</v>
      </c>
      <c r="DX358" s="179">
        <f t="shared" si="261"/>
        <v>0</v>
      </c>
      <c r="DY358" s="178">
        <f t="shared" si="261"/>
        <v>0</v>
      </c>
      <c r="DZ358" s="179">
        <f t="shared" si="261"/>
        <v>0</v>
      </c>
      <c r="EA358" s="178">
        <f t="shared" si="261"/>
        <v>0</v>
      </c>
      <c r="EB358" s="179">
        <f t="shared" si="261"/>
        <v>0</v>
      </c>
      <c r="EC358" s="178">
        <f t="shared" si="261"/>
        <v>0</v>
      </c>
      <c r="ED358" s="179">
        <f t="shared" si="261"/>
        <v>1734834.5115606936</v>
      </c>
      <c r="EE358" s="178">
        <f t="shared" si="261"/>
        <v>1734834.5115606936</v>
      </c>
      <c r="EF358" s="179">
        <f t="shared" si="261"/>
        <v>1734834.5115606936</v>
      </c>
      <c r="EG358" s="178">
        <f t="shared" ref="EG358:EG448" si="262">+DS358*DE358</f>
        <v>1734834.5115606936</v>
      </c>
    </row>
    <row r="359" spans="1:137">
      <c r="A359" s="180" t="s">
        <v>406</v>
      </c>
      <c r="B359" s="181" t="s">
        <v>416</v>
      </c>
      <c r="C359" s="189"/>
      <c r="D359" s="183">
        <v>364548</v>
      </c>
      <c r="E359" s="183">
        <v>13</v>
      </c>
      <c r="F359" s="63"/>
      <c r="G359" s="185"/>
      <c r="H359" s="63"/>
      <c r="I359" s="185"/>
      <c r="J359" s="63"/>
      <c r="K359" s="185"/>
      <c r="L359" s="63"/>
      <c r="M359" s="185"/>
      <c r="N359" s="63"/>
      <c r="O359" s="63"/>
      <c r="P359" s="185"/>
      <c r="Q359" s="63"/>
      <c r="R359" s="185"/>
      <c r="S359" s="63"/>
      <c r="T359" s="185"/>
      <c r="U359" s="63"/>
      <c r="V359" s="185"/>
      <c r="W359" s="63"/>
      <c r="X359" s="63"/>
      <c r="Y359" s="185"/>
      <c r="Z359" s="63"/>
      <c r="AA359" s="185"/>
      <c r="AB359" s="63"/>
      <c r="AC359" s="185"/>
      <c r="AD359" s="63"/>
      <c r="AE359" s="185"/>
      <c r="AF359" s="63"/>
      <c r="AG359" s="63"/>
      <c r="AH359" s="185"/>
      <c r="AI359" s="63"/>
      <c r="AJ359" s="185"/>
      <c r="AK359" s="63"/>
      <c r="AL359" s="185"/>
      <c r="AM359" s="63"/>
      <c r="AN359" s="185"/>
      <c r="AO359" s="63"/>
      <c r="AP359" s="63"/>
      <c r="AQ359" s="185"/>
      <c r="AR359" s="63"/>
      <c r="AS359" s="185"/>
      <c r="AT359" s="63"/>
      <c r="AU359" s="185"/>
      <c r="AV359" s="63"/>
      <c r="AW359" s="185"/>
      <c r="AX359" s="63"/>
      <c r="AY359" s="63"/>
      <c r="AZ359" s="185"/>
      <c r="BA359" s="63"/>
      <c r="BB359" s="185">
        <v>32</v>
      </c>
      <c r="BC359" s="63">
        <v>32</v>
      </c>
      <c r="BD359" s="185">
        <v>0</v>
      </c>
      <c r="BE359" s="63">
        <v>0</v>
      </c>
      <c r="BF359" s="185">
        <v>17</v>
      </c>
      <c r="BG359" s="62">
        <v>17</v>
      </c>
      <c r="BH359" s="188"/>
      <c r="BI359" s="63"/>
      <c r="BJ359" s="185"/>
      <c r="BK359" s="63"/>
      <c r="BL359" s="185"/>
      <c r="BM359" s="63"/>
      <c r="BN359" s="185"/>
      <c r="BO359" s="63"/>
      <c r="BP359" s="185"/>
      <c r="BQ359" s="63"/>
      <c r="BR359" s="185">
        <v>2394282</v>
      </c>
      <c r="BS359" s="185">
        <v>2394282</v>
      </c>
      <c r="BT359" s="177">
        <f t="shared" si="245"/>
        <v>0</v>
      </c>
      <c r="BU359" s="178">
        <f t="shared" si="245"/>
        <v>0</v>
      </c>
      <c r="BV359" s="179">
        <f t="shared" si="246"/>
        <v>0</v>
      </c>
      <c r="BW359" s="178">
        <f t="shared" si="246"/>
        <v>0</v>
      </c>
      <c r="BX359" s="179">
        <f t="shared" si="247"/>
        <v>0</v>
      </c>
      <c r="BY359" s="178">
        <f t="shared" si="247"/>
        <v>0</v>
      </c>
      <c r="BZ359" s="179">
        <f t="shared" si="248"/>
        <v>0</v>
      </c>
      <c r="CA359" s="178">
        <f t="shared" si="248"/>
        <v>0</v>
      </c>
      <c r="CB359" s="179">
        <f t="shared" si="249"/>
        <v>0</v>
      </c>
      <c r="CC359" s="178">
        <f t="shared" si="249"/>
        <v>0</v>
      </c>
      <c r="CD359" s="179">
        <f t="shared" si="250"/>
        <v>524</v>
      </c>
      <c r="CE359" s="178">
        <f t="shared" si="250"/>
        <v>524</v>
      </c>
      <c r="CF359" s="177">
        <f t="shared" si="260"/>
        <v>0</v>
      </c>
      <c r="CG359" s="178">
        <f t="shared" si="260"/>
        <v>0</v>
      </c>
      <c r="CH359" s="179">
        <f t="shared" si="260"/>
        <v>0</v>
      </c>
      <c r="CI359" s="178">
        <f t="shared" si="260"/>
        <v>0</v>
      </c>
      <c r="CJ359" s="179">
        <f t="shared" si="260"/>
        <v>0</v>
      </c>
      <c r="CK359" s="178">
        <f t="shared" si="260"/>
        <v>0</v>
      </c>
      <c r="CL359" s="179">
        <f t="shared" si="260"/>
        <v>0</v>
      </c>
      <c r="CM359" s="178">
        <f t="shared" si="260"/>
        <v>0</v>
      </c>
      <c r="CN359" s="179">
        <f t="shared" si="260"/>
        <v>0</v>
      </c>
      <c r="CO359" s="178">
        <f t="shared" si="260"/>
        <v>0</v>
      </c>
      <c r="CP359" s="179">
        <f t="shared" si="260"/>
        <v>4569.240458015267</v>
      </c>
      <c r="CQ359" s="178">
        <f t="shared" si="260"/>
        <v>4569.240458015267</v>
      </c>
      <c r="CR359" s="177">
        <f t="shared" si="259"/>
        <v>0</v>
      </c>
      <c r="CS359" s="178">
        <f t="shared" si="259"/>
        <v>0</v>
      </c>
      <c r="CT359" s="179">
        <f t="shared" si="259"/>
        <v>0</v>
      </c>
      <c r="CU359" s="178">
        <f t="shared" si="259"/>
        <v>0</v>
      </c>
      <c r="CV359" s="179">
        <f t="shared" si="259"/>
        <v>0</v>
      </c>
      <c r="CW359" s="178">
        <f t="shared" si="259"/>
        <v>0</v>
      </c>
      <c r="CX359" s="179">
        <f t="shared" si="259"/>
        <v>0</v>
      </c>
      <c r="CY359" s="178">
        <f t="shared" si="259"/>
        <v>0</v>
      </c>
      <c r="CZ359" s="179">
        <f t="shared" si="259"/>
        <v>0</v>
      </c>
      <c r="DA359" s="178">
        <f t="shared" si="259"/>
        <v>0</v>
      </c>
      <c r="DB359" s="179">
        <f t="shared" si="259"/>
        <v>41123.164122137401</v>
      </c>
      <c r="DC359" s="178">
        <f t="shared" si="259"/>
        <v>41123.164122137401</v>
      </c>
      <c r="DD359" s="179">
        <f t="shared" si="251"/>
        <v>41123.164122137401</v>
      </c>
      <c r="DE359" s="178">
        <f t="shared" si="251"/>
        <v>41123.164122137401</v>
      </c>
      <c r="DF359" s="177">
        <f t="shared" si="252"/>
        <v>0</v>
      </c>
      <c r="DG359" s="178">
        <f t="shared" si="252"/>
        <v>0</v>
      </c>
      <c r="DH359" s="179">
        <f t="shared" si="253"/>
        <v>0</v>
      </c>
      <c r="DI359" s="178">
        <f t="shared" si="253"/>
        <v>0</v>
      </c>
      <c r="DJ359" s="179">
        <f t="shared" si="254"/>
        <v>0</v>
      </c>
      <c r="DK359" s="178">
        <f t="shared" si="254"/>
        <v>0</v>
      </c>
      <c r="DL359" s="179">
        <f t="shared" si="255"/>
        <v>0</v>
      </c>
      <c r="DM359" s="178">
        <f t="shared" si="255"/>
        <v>0</v>
      </c>
      <c r="DN359" s="179">
        <f t="shared" si="256"/>
        <v>0</v>
      </c>
      <c r="DO359" s="178">
        <f t="shared" si="256"/>
        <v>0</v>
      </c>
      <c r="DP359" s="179">
        <f t="shared" si="257"/>
        <v>49</v>
      </c>
      <c r="DQ359" s="178">
        <f t="shared" si="257"/>
        <v>49</v>
      </c>
      <c r="DR359" s="179">
        <f t="shared" si="258"/>
        <v>49</v>
      </c>
      <c r="DS359" s="178">
        <f t="shared" si="258"/>
        <v>49</v>
      </c>
      <c r="DT359" s="177">
        <f t="shared" si="261"/>
        <v>0</v>
      </c>
      <c r="DU359" s="178">
        <f t="shared" si="261"/>
        <v>0</v>
      </c>
      <c r="DV359" s="179">
        <f t="shared" si="261"/>
        <v>0</v>
      </c>
      <c r="DW359" s="178">
        <f t="shared" si="261"/>
        <v>0</v>
      </c>
      <c r="DX359" s="179">
        <f t="shared" si="261"/>
        <v>0</v>
      </c>
      <c r="DY359" s="178">
        <f t="shared" si="261"/>
        <v>0</v>
      </c>
      <c r="DZ359" s="179">
        <f t="shared" si="261"/>
        <v>0</v>
      </c>
      <c r="EA359" s="178">
        <f t="shared" si="261"/>
        <v>0</v>
      </c>
      <c r="EB359" s="179">
        <f t="shared" si="261"/>
        <v>0</v>
      </c>
      <c r="EC359" s="178">
        <f t="shared" si="261"/>
        <v>0</v>
      </c>
      <c r="ED359" s="179">
        <f t="shared" si="261"/>
        <v>2015035.0419847327</v>
      </c>
      <c r="EE359" s="178">
        <f t="shared" si="261"/>
        <v>2015035.0419847327</v>
      </c>
      <c r="EF359" s="179">
        <f t="shared" si="261"/>
        <v>2015035.0419847327</v>
      </c>
      <c r="EG359" s="178">
        <f t="shared" si="262"/>
        <v>2015035.0419847327</v>
      </c>
    </row>
    <row r="360" spans="1:137">
      <c r="A360" s="180" t="s">
        <v>406</v>
      </c>
      <c r="B360" s="181" t="s">
        <v>417</v>
      </c>
      <c r="C360" s="182"/>
      <c r="D360" s="183">
        <v>428019</v>
      </c>
      <c r="E360" s="183">
        <v>13</v>
      </c>
      <c r="F360" s="63"/>
      <c r="G360" s="185"/>
      <c r="H360" s="63"/>
      <c r="I360" s="185"/>
      <c r="J360" s="63"/>
      <c r="K360" s="185"/>
      <c r="L360" s="63"/>
      <c r="M360" s="185"/>
      <c r="N360" s="63"/>
      <c r="O360" s="63"/>
      <c r="P360" s="185"/>
      <c r="Q360" s="63"/>
      <c r="R360" s="185"/>
      <c r="S360" s="63"/>
      <c r="T360" s="185"/>
      <c r="U360" s="63"/>
      <c r="V360" s="185"/>
      <c r="W360" s="63"/>
      <c r="X360" s="63"/>
      <c r="Y360" s="185"/>
      <c r="Z360" s="63"/>
      <c r="AA360" s="185"/>
      <c r="AB360" s="63"/>
      <c r="AC360" s="185"/>
      <c r="AD360" s="63"/>
      <c r="AE360" s="185"/>
      <c r="AF360" s="63"/>
      <c r="AG360" s="63"/>
      <c r="AH360" s="185"/>
      <c r="AI360" s="63"/>
      <c r="AJ360" s="185"/>
      <c r="AK360" s="63"/>
      <c r="AL360" s="185"/>
      <c r="AM360" s="63"/>
      <c r="AN360" s="185"/>
      <c r="AO360" s="63"/>
      <c r="AP360" s="63"/>
      <c r="AQ360" s="185"/>
      <c r="AR360" s="63"/>
      <c r="AS360" s="185"/>
      <c r="AT360" s="63"/>
      <c r="AU360" s="185"/>
      <c r="AV360" s="63"/>
      <c r="AW360" s="185"/>
      <c r="AX360" s="63"/>
      <c r="AY360" s="63"/>
      <c r="AZ360" s="185"/>
      <c r="BA360" s="63"/>
      <c r="BB360" s="185">
        <v>5</v>
      </c>
      <c r="BC360" s="63">
        <v>5</v>
      </c>
      <c r="BD360" s="185">
        <v>3</v>
      </c>
      <c r="BE360" s="63">
        <v>3</v>
      </c>
      <c r="BF360" s="185">
        <v>4</v>
      </c>
      <c r="BG360" s="62">
        <v>4</v>
      </c>
      <c r="BH360" s="188"/>
      <c r="BI360" s="63"/>
      <c r="BJ360" s="185"/>
      <c r="BK360" s="63"/>
      <c r="BL360" s="185"/>
      <c r="BM360" s="63"/>
      <c r="BN360" s="185"/>
      <c r="BO360" s="63"/>
      <c r="BP360" s="185"/>
      <c r="BQ360" s="63"/>
      <c r="BR360" s="185">
        <v>584429</v>
      </c>
      <c r="BS360" s="185">
        <v>584429</v>
      </c>
      <c r="BT360" s="177">
        <f t="shared" ref="BT360:BU391" si="263">((G360*9)+(I360*10)+(K360*11)+(M360*12))</f>
        <v>0</v>
      </c>
      <c r="BU360" s="178">
        <f t="shared" si="263"/>
        <v>0</v>
      </c>
      <c r="BV360" s="179">
        <f t="shared" ref="BV360:BW391" si="264">((P360*9)+(R360*10)+(T360*11)+(V360*12))</f>
        <v>0</v>
      </c>
      <c r="BW360" s="178">
        <f t="shared" si="264"/>
        <v>0</v>
      </c>
      <c r="BX360" s="179">
        <f t="shared" ref="BX360:BY391" si="265">((Y360*9)+(AA360*10)+(AC360*11)+(AE360*12))</f>
        <v>0</v>
      </c>
      <c r="BY360" s="178">
        <f t="shared" si="265"/>
        <v>0</v>
      </c>
      <c r="BZ360" s="179">
        <f t="shared" ref="BZ360:CA391" si="266">((AH360*9)+(AJ360*10)+(AL360*11)+(AN360*12))</f>
        <v>0</v>
      </c>
      <c r="CA360" s="178">
        <f t="shared" si="266"/>
        <v>0</v>
      </c>
      <c r="CB360" s="179">
        <f t="shared" ref="CB360:CC391" si="267">((AQ360*9)+(AS360*10)+(AU360*11)+(AW360*12))</f>
        <v>0</v>
      </c>
      <c r="CC360" s="178">
        <f t="shared" si="267"/>
        <v>0</v>
      </c>
      <c r="CD360" s="179">
        <f t="shared" ref="CD360:CE391" si="268">((AZ360*9)+(BB360*10)+(BD360*11)+(BF360*12))</f>
        <v>131</v>
      </c>
      <c r="CE360" s="178">
        <f t="shared" si="268"/>
        <v>131</v>
      </c>
      <c r="CF360" s="177">
        <f t="shared" si="260"/>
        <v>0</v>
      </c>
      <c r="CG360" s="178">
        <f t="shared" si="260"/>
        <v>0</v>
      </c>
      <c r="CH360" s="179">
        <f t="shared" si="260"/>
        <v>0</v>
      </c>
      <c r="CI360" s="178">
        <f t="shared" si="260"/>
        <v>0</v>
      </c>
      <c r="CJ360" s="179">
        <f t="shared" si="260"/>
        <v>0</v>
      </c>
      <c r="CK360" s="178">
        <f t="shared" si="260"/>
        <v>0</v>
      </c>
      <c r="CL360" s="179">
        <f t="shared" si="260"/>
        <v>0</v>
      </c>
      <c r="CM360" s="178">
        <f t="shared" si="260"/>
        <v>0</v>
      </c>
      <c r="CN360" s="179">
        <f t="shared" si="260"/>
        <v>0</v>
      </c>
      <c r="CO360" s="178">
        <f t="shared" si="260"/>
        <v>0</v>
      </c>
      <c r="CP360" s="179">
        <f t="shared" si="260"/>
        <v>4461.2900763358775</v>
      </c>
      <c r="CQ360" s="178">
        <f t="shared" si="260"/>
        <v>4461.2900763358775</v>
      </c>
      <c r="CR360" s="177">
        <f t="shared" si="259"/>
        <v>0</v>
      </c>
      <c r="CS360" s="178">
        <f t="shared" si="259"/>
        <v>0</v>
      </c>
      <c r="CT360" s="179">
        <f t="shared" si="259"/>
        <v>0</v>
      </c>
      <c r="CU360" s="178">
        <f t="shared" si="259"/>
        <v>0</v>
      </c>
      <c r="CV360" s="179">
        <f t="shared" si="259"/>
        <v>0</v>
      </c>
      <c r="CW360" s="178">
        <f t="shared" si="259"/>
        <v>0</v>
      </c>
      <c r="CX360" s="179">
        <f t="shared" si="259"/>
        <v>0</v>
      </c>
      <c r="CY360" s="178">
        <f t="shared" si="259"/>
        <v>0</v>
      </c>
      <c r="CZ360" s="179">
        <f t="shared" si="259"/>
        <v>0</v>
      </c>
      <c r="DA360" s="178">
        <f t="shared" si="259"/>
        <v>0</v>
      </c>
      <c r="DB360" s="179">
        <f t="shared" si="259"/>
        <v>40151.610687022898</v>
      </c>
      <c r="DC360" s="178">
        <f t="shared" si="259"/>
        <v>40151.610687022898</v>
      </c>
      <c r="DD360" s="179">
        <f t="shared" ref="DD360:DE391" si="269">IF(DR360&gt;0,((CR360*DF360)+(CT360*DH360)+(CV360*DJ360)+(CX360*DL360)+(CZ360*DN360)+(DB360*DP360))/DR360,)</f>
        <v>40151.610687022898</v>
      </c>
      <c r="DE360" s="178">
        <f t="shared" si="269"/>
        <v>40151.610687022898</v>
      </c>
      <c r="DF360" s="177">
        <f t="shared" ref="DF360:DG391" si="270">+G360+I360+K360+M360</f>
        <v>0</v>
      </c>
      <c r="DG360" s="178">
        <f t="shared" si="270"/>
        <v>0</v>
      </c>
      <c r="DH360" s="179">
        <f t="shared" ref="DH360:DI391" si="271">+P360+R360+T360+V360</f>
        <v>0</v>
      </c>
      <c r="DI360" s="178">
        <f t="shared" si="271"/>
        <v>0</v>
      </c>
      <c r="DJ360" s="179">
        <f t="shared" ref="DJ360:DK391" si="272">+Y360+AA360+AC360+AE360</f>
        <v>0</v>
      </c>
      <c r="DK360" s="178">
        <f t="shared" si="272"/>
        <v>0</v>
      </c>
      <c r="DL360" s="179">
        <f t="shared" ref="DL360:DM391" si="273">+AH360+AJ360+AL360+AN360</f>
        <v>0</v>
      </c>
      <c r="DM360" s="178">
        <f t="shared" si="273"/>
        <v>0</v>
      </c>
      <c r="DN360" s="179">
        <f t="shared" ref="DN360:DO391" si="274">+AQ360+AS360+AU360+AW360</f>
        <v>0</v>
      </c>
      <c r="DO360" s="178">
        <f t="shared" si="274"/>
        <v>0</v>
      </c>
      <c r="DP360" s="179">
        <f t="shared" ref="DP360:DQ391" si="275">+AZ360+BB360+BD360+BF360</f>
        <v>12</v>
      </c>
      <c r="DQ360" s="178">
        <f t="shared" si="275"/>
        <v>12</v>
      </c>
      <c r="DR360" s="179">
        <f t="shared" ref="DR360:DS391" si="276">+DF360+DH360+DJ360+DL360+DN360+DP360</f>
        <v>12</v>
      </c>
      <c r="DS360" s="178">
        <f t="shared" si="276"/>
        <v>12</v>
      </c>
      <c r="DT360" s="177">
        <f t="shared" si="261"/>
        <v>0</v>
      </c>
      <c r="DU360" s="178">
        <f t="shared" si="261"/>
        <v>0</v>
      </c>
      <c r="DV360" s="179">
        <f t="shared" si="261"/>
        <v>0</v>
      </c>
      <c r="DW360" s="178">
        <f t="shared" si="261"/>
        <v>0</v>
      </c>
      <c r="DX360" s="179">
        <f t="shared" si="261"/>
        <v>0</v>
      </c>
      <c r="DY360" s="178">
        <f t="shared" si="261"/>
        <v>0</v>
      </c>
      <c r="DZ360" s="179">
        <f t="shared" si="261"/>
        <v>0</v>
      </c>
      <c r="EA360" s="178">
        <f t="shared" si="261"/>
        <v>0</v>
      </c>
      <c r="EB360" s="179">
        <f t="shared" si="261"/>
        <v>0</v>
      </c>
      <c r="EC360" s="178">
        <f t="shared" si="261"/>
        <v>0</v>
      </c>
      <c r="ED360" s="179">
        <f t="shared" si="261"/>
        <v>481819.32824427477</v>
      </c>
      <c r="EE360" s="178">
        <f t="shared" si="261"/>
        <v>481819.32824427477</v>
      </c>
      <c r="EF360" s="179">
        <f t="shared" si="261"/>
        <v>481819.32824427477</v>
      </c>
      <c r="EG360" s="178">
        <f t="shared" si="262"/>
        <v>481819.32824427477</v>
      </c>
    </row>
    <row r="361" spans="1:137">
      <c r="A361" s="180" t="s">
        <v>406</v>
      </c>
      <c r="B361" s="181" t="s">
        <v>418</v>
      </c>
      <c r="C361" s="182"/>
      <c r="D361" s="183">
        <v>208053</v>
      </c>
      <c r="E361" s="183">
        <v>13</v>
      </c>
      <c r="F361" s="63"/>
      <c r="G361" s="185"/>
      <c r="H361" s="63"/>
      <c r="I361" s="185"/>
      <c r="J361" s="63"/>
      <c r="K361" s="185"/>
      <c r="L361" s="63"/>
      <c r="M361" s="185"/>
      <c r="N361" s="63"/>
      <c r="O361" s="63"/>
      <c r="P361" s="185"/>
      <c r="Q361" s="63"/>
      <c r="R361" s="185"/>
      <c r="S361" s="63"/>
      <c r="T361" s="185"/>
      <c r="U361" s="63"/>
      <c r="V361" s="185"/>
      <c r="W361" s="63"/>
      <c r="X361" s="63"/>
      <c r="Y361" s="185"/>
      <c r="Z361" s="63"/>
      <c r="AA361" s="185"/>
      <c r="AB361" s="63"/>
      <c r="AC361" s="185"/>
      <c r="AD361" s="63"/>
      <c r="AE361" s="185"/>
      <c r="AF361" s="63"/>
      <c r="AG361" s="63"/>
      <c r="AH361" s="185"/>
      <c r="AI361" s="63"/>
      <c r="AJ361" s="185"/>
      <c r="AK361" s="63"/>
      <c r="AL361" s="185"/>
      <c r="AM361" s="63"/>
      <c r="AN361" s="185"/>
      <c r="AO361" s="63"/>
      <c r="AP361" s="63"/>
      <c r="AQ361" s="185"/>
      <c r="AR361" s="63"/>
      <c r="AS361" s="185"/>
      <c r="AT361" s="63"/>
      <c r="AU361" s="185"/>
      <c r="AV361" s="63"/>
      <c r="AW361" s="185"/>
      <c r="AX361" s="63"/>
      <c r="AY361" s="63"/>
      <c r="AZ361" s="185"/>
      <c r="BA361" s="63"/>
      <c r="BB361" s="185">
        <v>9</v>
      </c>
      <c r="BC361" s="63">
        <v>9</v>
      </c>
      <c r="BD361" s="185">
        <v>1</v>
      </c>
      <c r="BE361" s="63">
        <v>1</v>
      </c>
      <c r="BF361" s="185">
        <v>3</v>
      </c>
      <c r="BG361" s="62">
        <v>3</v>
      </c>
      <c r="BH361" s="188"/>
      <c r="BI361" s="63"/>
      <c r="BJ361" s="185"/>
      <c r="BK361" s="63"/>
      <c r="BL361" s="185"/>
      <c r="BM361" s="63"/>
      <c r="BN361" s="185"/>
      <c r="BO361" s="63"/>
      <c r="BP361" s="185"/>
      <c r="BQ361" s="63"/>
      <c r="BR361" s="185">
        <v>757891</v>
      </c>
      <c r="BS361" s="185">
        <v>757891</v>
      </c>
      <c r="BT361" s="177">
        <f t="shared" si="263"/>
        <v>0</v>
      </c>
      <c r="BU361" s="178">
        <f t="shared" si="263"/>
        <v>0</v>
      </c>
      <c r="BV361" s="179">
        <f t="shared" si="264"/>
        <v>0</v>
      </c>
      <c r="BW361" s="178">
        <f t="shared" si="264"/>
        <v>0</v>
      </c>
      <c r="BX361" s="179">
        <f t="shared" si="265"/>
        <v>0</v>
      </c>
      <c r="BY361" s="178">
        <f t="shared" si="265"/>
        <v>0</v>
      </c>
      <c r="BZ361" s="179">
        <f t="shared" si="266"/>
        <v>0</v>
      </c>
      <c r="CA361" s="178">
        <f t="shared" si="266"/>
        <v>0</v>
      </c>
      <c r="CB361" s="179">
        <f t="shared" si="267"/>
        <v>0</v>
      </c>
      <c r="CC361" s="178">
        <f t="shared" si="267"/>
        <v>0</v>
      </c>
      <c r="CD361" s="179">
        <f t="shared" si="268"/>
        <v>137</v>
      </c>
      <c r="CE361" s="178">
        <f t="shared" si="268"/>
        <v>137</v>
      </c>
      <c r="CF361" s="177">
        <f t="shared" si="260"/>
        <v>0</v>
      </c>
      <c r="CG361" s="178">
        <f t="shared" si="260"/>
        <v>0</v>
      </c>
      <c r="CH361" s="179">
        <f t="shared" si="260"/>
        <v>0</v>
      </c>
      <c r="CI361" s="178">
        <f t="shared" si="260"/>
        <v>0</v>
      </c>
      <c r="CJ361" s="179">
        <f t="shared" si="260"/>
        <v>0</v>
      </c>
      <c r="CK361" s="178">
        <f t="shared" si="260"/>
        <v>0</v>
      </c>
      <c r="CL361" s="179">
        <f t="shared" si="260"/>
        <v>0</v>
      </c>
      <c r="CM361" s="178">
        <f t="shared" si="260"/>
        <v>0</v>
      </c>
      <c r="CN361" s="179">
        <f t="shared" si="260"/>
        <v>0</v>
      </c>
      <c r="CO361" s="178">
        <f t="shared" si="260"/>
        <v>0</v>
      </c>
      <c r="CP361" s="179">
        <f t="shared" si="260"/>
        <v>5532.0510948905112</v>
      </c>
      <c r="CQ361" s="178">
        <f t="shared" si="260"/>
        <v>5532.0510948905112</v>
      </c>
      <c r="CR361" s="177">
        <f t="shared" ref="CR361:DC382" si="277">+CF361*9</f>
        <v>0</v>
      </c>
      <c r="CS361" s="178">
        <f t="shared" si="277"/>
        <v>0</v>
      </c>
      <c r="CT361" s="179">
        <f t="shared" si="277"/>
        <v>0</v>
      </c>
      <c r="CU361" s="178">
        <f t="shared" si="277"/>
        <v>0</v>
      </c>
      <c r="CV361" s="179">
        <f t="shared" si="277"/>
        <v>0</v>
      </c>
      <c r="CW361" s="178">
        <f t="shared" si="277"/>
        <v>0</v>
      </c>
      <c r="CX361" s="179">
        <f t="shared" si="277"/>
        <v>0</v>
      </c>
      <c r="CY361" s="178">
        <f t="shared" si="277"/>
        <v>0</v>
      </c>
      <c r="CZ361" s="179">
        <f t="shared" si="277"/>
        <v>0</v>
      </c>
      <c r="DA361" s="178">
        <f t="shared" si="277"/>
        <v>0</v>
      </c>
      <c r="DB361" s="179">
        <f t="shared" si="277"/>
        <v>49788.459854014603</v>
      </c>
      <c r="DC361" s="178">
        <f t="shared" si="277"/>
        <v>49788.459854014603</v>
      </c>
      <c r="DD361" s="179">
        <f t="shared" si="269"/>
        <v>49788.459854014603</v>
      </c>
      <c r="DE361" s="178">
        <f t="shared" si="269"/>
        <v>49788.459854014603</v>
      </c>
      <c r="DF361" s="177">
        <f t="shared" si="270"/>
        <v>0</v>
      </c>
      <c r="DG361" s="178">
        <f t="shared" si="270"/>
        <v>0</v>
      </c>
      <c r="DH361" s="179">
        <f t="shared" si="271"/>
        <v>0</v>
      </c>
      <c r="DI361" s="178">
        <f t="shared" si="271"/>
        <v>0</v>
      </c>
      <c r="DJ361" s="179">
        <f t="shared" si="272"/>
        <v>0</v>
      </c>
      <c r="DK361" s="178">
        <f t="shared" si="272"/>
        <v>0</v>
      </c>
      <c r="DL361" s="179">
        <f t="shared" si="273"/>
        <v>0</v>
      </c>
      <c r="DM361" s="178">
        <f t="shared" si="273"/>
        <v>0</v>
      </c>
      <c r="DN361" s="179">
        <f t="shared" si="274"/>
        <v>0</v>
      </c>
      <c r="DO361" s="178">
        <f t="shared" si="274"/>
        <v>0</v>
      </c>
      <c r="DP361" s="179">
        <f t="shared" si="275"/>
        <v>13</v>
      </c>
      <c r="DQ361" s="178">
        <f t="shared" si="275"/>
        <v>13</v>
      </c>
      <c r="DR361" s="179">
        <f t="shared" si="276"/>
        <v>13</v>
      </c>
      <c r="DS361" s="178">
        <f t="shared" si="276"/>
        <v>13</v>
      </c>
      <c r="DT361" s="177">
        <f t="shared" si="261"/>
        <v>0</v>
      </c>
      <c r="DU361" s="178">
        <f t="shared" si="261"/>
        <v>0</v>
      </c>
      <c r="DV361" s="179">
        <f t="shared" si="261"/>
        <v>0</v>
      </c>
      <c r="DW361" s="178">
        <f t="shared" si="261"/>
        <v>0</v>
      </c>
      <c r="DX361" s="179">
        <f t="shared" si="261"/>
        <v>0</v>
      </c>
      <c r="DY361" s="178">
        <f t="shared" si="261"/>
        <v>0</v>
      </c>
      <c r="DZ361" s="179">
        <f t="shared" si="261"/>
        <v>0</v>
      </c>
      <c r="EA361" s="178">
        <f t="shared" si="261"/>
        <v>0</v>
      </c>
      <c r="EB361" s="179">
        <f t="shared" si="261"/>
        <v>0</v>
      </c>
      <c r="EC361" s="178">
        <f t="shared" si="261"/>
        <v>0</v>
      </c>
      <c r="ED361" s="179">
        <f t="shared" si="261"/>
        <v>647249.97810218984</v>
      </c>
      <c r="EE361" s="178">
        <f t="shared" si="261"/>
        <v>647249.97810218984</v>
      </c>
      <c r="EF361" s="179">
        <f t="shared" si="261"/>
        <v>647249.97810218984</v>
      </c>
      <c r="EG361" s="178">
        <f t="shared" si="262"/>
        <v>647249.97810218984</v>
      </c>
    </row>
    <row r="362" spans="1:137">
      <c r="A362" s="180" t="s">
        <v>406</v>
      </c>
      <c r="B362" s="181" t="s">
        <v>419</v>
      </c>
      <c r="C362" s="182"/>
      <c r="D362" s="183">
        <v>418296</v>
      </c>
      <c r="E362" s="183">
        <v>13</v>
      </c>
      <c r="F362" s="63"/>
      <c r="G362" s="185"/>
      <c r="H362" s="63"/>
      <c r="I362" s="185"/>
      <c r="J362" s="63"/>
      <c r="K362" s="185"/>
      <c r="L362" s="63"/>
      <c r="M362" s="185"/>
      <c r="N362" s="63"/>
      <c r="O362" s="63"/>
      <c r="P362" s="185"/>
      <c r="Q362" s="63"/>
      <c r="R362" s="185"/>
      <c r="S362" s="63"/>
      <c r="T362" s="185"/>
      <c r="U362" s="63"/>
      <c r="V362" s="185"/>
      <c r="W362" s="63"/>
      <c r="X362" s="63"/>
      <c r="Y362" s="185"/>
      <c r="Z362" s="63"/>
      <c r="AA362" s="185"/>
      <c r="AB362" s="63"/>
      <c r="AC362" s="185"/>
      <c r="AD362" s="63"/>
      <c r="AE362" s="185"/>
      <c r="AF362" s="63"/>
      <c r="AG362" s="63"/>
      <c r="AH362" s="185"/>
      <c r="AI362" s="63"/>
      <c r="AJ362" s="185"/>
      <c r="AK362" s="63"/>
      <c r="AL362" s="185"/>
      <c r="AM362" s="63"/>
      <c r="AN362" s="185"/>
      <c r="AO362" s="63"/>
      <c r="AP362" s="63"/>
      <c r="AQ362" s="185"/>
      <c r="AR362" s="63"/>
      <c r="AS362" s="185"/>
      <c r="AT362" s="63"/>
      <c r="AU362" s="185"/>
      <c r="AV362" s="63"/>
      <c r="AW362" s="185"/>
      <c r="AX362" s="63"/>
      <c r="AY362" s="63"/>
      <c r="AZ362" s="185"/>
      <c r="BA362" s="63"/>
      <c r="BB362" s="185">
        <v>18</v>
      </c>
      <c r="BC362" s="63">
        <v>18</v>
      </c>
      <c r="BD362" s="185">
        <v>1</v>
      </c>
      <c r="BE362" s="63">
        <v>1</v>
      </c>
      <c r="BF362" s="185">
        <v>10</v>
      </c>
      <c r="BG362" s="62">
        <v>10</v>
      </c>
      <c r="BH362" s="188"/>
      <c r="BI362" s="63"/>
      <c r="BJ362" s="185"/>
      <c r="BK362" s="63"/>
      <c r="BL362" s="185"/>
      <c r="BM362" s="63"/>
      <c r="BN362" s="185"/>
      <c r="BO362" s="63"/>
      <c r="BP362" s="185"/>
      <c r="BQ362" s="63"/>
      <c r="BR362" s="185">
        <v>1560033</v>
      </c>
      <c r="BS362" s="185">
        <v>1560033</v>
      </c>
      <c r="BT362" s="177">
        <f t="shared" si="263"/>
        <v>0</v>
      </c>
      <c r="BU362" s="178">
        <f t="shared" si="263"/>
        <v>0</v>
      </c>
      <c r="BV362" s="179">
        <f t="shared" si="264"/>
        <v>0</v>
      </c>
      <c r="BW362" s="178">
        <f t="shared" si="264"/>
        <v>0</v>
      </c>
      <c r="BX362" s="179">
        <f t="shared" si="265"/>
        <v>0</v>
      </c>
      <c r="BY362" s="178">
        <f t="shared" si="265"/>
        <v>0</v>
      </c>
      <c r="BZ362" s="179">
        <f t="shared" si="266"/>
        <v>0</v>
      </c>
      <c r="CA362" s="178">
        <f t="shared" si="266"/>
        <v>0</v>
      </c>
      <c r="CB362" s="179">
        <f t="shared" si="267"/>
        <v>0</v>
      </c>
      <c r="CC362" s="178">
        <f t="shared" si="267"/>
        <v>0</v>
      </c>
      <c r="CD362" s="179">
        <f t="shared" si="268"/>
        <v>311</v>
      </c>
      <c r="CE362" s="178">
        <f t="shared" si="268"/>
        <v>311</v>
      </c>
      <c r="CF362" s="177">
        <f t="shared" si="260"/>
        <v>0</v>
      </c>
      <c r="CG362" s="178">
        <f t="shared" si="260"/>
        <v>0</v>
      </c>
      <c r="CH362" s="179">
        <f t="shared" si="260"/>
        <v>0</v>
      </c>
      <c r="CI362" s="178">
        <f t="shared" si="260"/>
        <v>0</v>
      </c>
      <c r="CJ362" s="179">
        <f t="shared" si="260"/>
        <v>0</v>
      </c>
      <c r="CK362" s="178">
        <f t="shared" si="260"/>
        <v>0</v>
      </c>
      <c r="CL362" s="179">
        <f t="shared" si="260"/>
        <v>0</v>
      </c>
      <c r="CM362" s="178">
        <f t="shared" si="260"/>
        <v>0</v>
      </c>
      <c r="CN362" s="179">
        <f t="shared" si="260"/>
        <v>0</v>
      </c>
      <c r="CO362" s="178">
        <f t="shared" si="260"/>
        <v>0</v>
      </c>
      <c r="CP362" s="179">
        <f t="shared" si="260"/>
        <v>5016.1832797427651</v>
      </c>
      <c r="CQ362" s="178">
        <f t="shared" si="260"/>
        <v>5016.1832797427651</v>
      </c>
      <c r="CR362" s="177">
        <f t="shared" si="277"/>
        <v>0</v>
      </c>
      <c r="CS362" s="178">
        <f t="shared" si="277"/>
        <v>0</v>
      </c>
      <c r="CT362" s="179">
        <f t="shared" si="277"/>
        <v>0</v>
      </c>
      <c r="CU362" s="178">
        <f t="shared" si="277"/>
        <v>0</v>
      </c>
      <c r="CV362" s="179">
        <f t="shared" si="277"/>
        <v>0</v>
      </c>
      <c r="CW362" s="178">
        <f t="shared" si="277"/>
        <v>0</v>
      </c>
      <c r="CX362" s="179">
        <f t="shared" si="277"/>
        <v>0</v>
      </c>
      <c r="CY362" s="178">
        <f t="shared" si="277"/>
        <v>0</v>
      </c>
      <c r="CZ362" s="179">
        <f t="shared" si="277"/>
        <v>0</v>
      </c>
      <c r="DA362" s="178">
        <f t="shared" si="277"/>
        <v>0</v>
      </c>
      <c r="DB362" s="179">
        <f t="shared" si="277"/>
        <v>45145.649517684884</v>
      </c>
      <c r="DC362" s="178">
        <f t="shared" si="277"/>
        <v>45145.649517684884</v>
      </c>
      <c r="DD362" s="179">
        <f t="shared" si="269"/>
        <v>45145.649517684884</v>
      </c>
      <c r="DE362" s="178">
        <f t="shared" si="269"/>
        <v>45145.649517684884</v>
      </c>
      <c r="DF362" s="177">
        <f t="shared" si="270"/>
        <v>0</v>
      </c>
      <c r="DG362" s="178">
        <f t="shared" si="270"/>
        <v>0</v>
      </c>
      <c r="DH362" s="179">
        <f t="shared" si="271"/>
        <v>0</v>
      </c>
      <c r="DI362" s="178">
        <f t="shared" si="271"/>
        <v>0</v>
      </c>
      <c r="DJ362" s="179">
        <f t="shared" si="272"/>
        <v>0</v>
      </c>
      <c r="DK362" s="178">
        <f t="shared" si="272"/>
        <v>0</v>
      </c>
      <c r="DL362" s="179">
        <f t="shared" si="273"/>
        <v>0</v>
      </c>
      <c r="DM362" s="178">
        <f t="shared" si="273"/>
        <v>0</v>
      </c>
      <c r="DN362" s="179">
        <f t="shared" si="274"/>
        <v>0</v>
      </c>
      <c r="DO362" s="178">
        <f t="shared" si="274"/>
        <v>0</v>
      </c>
      <c r="DP362" s="179">
        <f t="shared" si="275"/>
        <v>29</v>
      </c>
      <c r="DQ362" s="178">
        <f t="shared" si="275"/>
        <v>29</v>
      </c>
      <c r="DR362" s="179">
        <f t="shared" si="276"/>
        <v>29</v>
      </c>
      <c r="DS362" s="178">
        <f t="shared" si="276"/>
        <v>29</v>
      </c>
      <c r="DT362" s="177">
        <f t="shared" si="261"/>
        <v>0</v>
      </c>
      <c r="DU362" s="178">
        <f t="shared" si="261"/>
        <v>0</v>
      </c>
      <c r="DV362" s="179">
        <f t="shared" si="261"/>
        <v>0</v>
      </c>
      <c r="DW362" s="178">
        <f t="shared" si="261"/>
        <v>0</v>
      </c>
      <c r="DX362" s="179">
        <f t="shared" si="261"/>
        <v>0</v>
      </c>
      <c r="DY362" s="178">
        <f t="shared" si="261"/>
        <v>0</v>
      </c>
      <c r="DZ362" s="179">
        <f t="shared" si="261"/>
        <v>0</v>
      </c>
      <c r="EA362" s="178">
        <f t="shared" si="261"/>
        <v>0</v>
      </c>
      <c r="EB362" s="179">
        <f t="shared" si="261"/>
        <v>0</v>
      </c>
      <c r="EC362" s="178">
        <f t="shared" si="261"/>
        <v>0</v>
      </c>
      <c r="ED362" s="179">
        <f t="shared" si="261"/>
        <v>1309223.8360128617</v>
      </c>
      <c r="EE362" s="178">
        <f t="shared" si="261"/>
        <v>1309223.8360128617</v>
      </c>
      <c r="EF362" s="179">
        <f t="shared" si="261"/>
        <v>1309223.8360128617</v>
      </c>
      <c r="EG362" s="178">
        <f t="shared" si="262"/>
        <v>1309223.8360128617</v>
      </c>
    </row>
    <row r="363" spans="1:137">
      <c r="A363" s="180" t="s">
        <v>406</v>
      </c>
      <c r="B363" s="181" t="s">
        <v>420</v>
      </c>
      <c r="C363" s="182"/>
      <c r="D363" s="183">
        <v>421540</v>
      </c>
      <c r="E363" s="183">
        <v>13</v>
      </c>
      <c r="F363" s="63"/>
      <c r="G363" s="185"/>
      <c r="H363" s="63"/>
      <c r="I363" s="185"/>
      <c r="J363" s="63"/>
      <c r="K363" s="185"/>
      <c r="L363" s="63"/>
      <c r="M363" s="185"/>
      <c r="N363" s="63"/>
      <c r="O363" s="63"/>
      <c r="P363" s="185"/>
      <c r="Q363" s="63"/>
      <c r="R363" s="185"/>
      <c r="S363" s="63"/>
      <c r="T363" s="185"/>
      <c r="U363" s="63"/>
      <c r="V363" s="185"/>
      <c r="W363" s="63"/>
      <c r="X363" s="63"/>
      <c r="Y363" s="185"/>
      <c r="Z363" s="63"/>
      <c r="AA363" s="185"/>
      <c r="AB363" s="63"/>
      <c r="AC363" s="185"/>
      <c r="AD363" s="63"/>
      <c r="AE363" s="185"/>
      <c r="AF363" s="63"/>
      <c r="AG363" s="63"/>
      <c r="AH363" s="185"/>
      <c r="AI363" s="63"/>
      <c r="AJ363" s="185"/>
      <c r="AK363" s="63"/>
      <c r="AL363" s="185"/>
      <c r="AM363" s="63"/>
      <c r="AN363" s="185"/>
      <c r="AO363" s="63"/>
      <c r="AP363" s="63"/>
      <c r="AQ363" s="185"/>
      <c r="AR363" s="63"/>
      <c r="AS363" s="185"/>
      <c r="AT363" s="63"/>
      <c r="AU363" s="185"/>
      <c r="AV363" s="63"/>
      <c r="AW363" s="185"/>
      <c r="AX363" s="63"/>
      <c r="AY363" s="63"/>
      <c r="AZ363" s="185"/>
      <c r="BA363" s="63"/>
      <c r="BB363" s="185">
        <v>7</v>
      </c>
      <c r="BC363" s="63">
        <v>7</v>
      </c>
      <c r="BD363" s="185">
        <v>0</v>
      </c>
      <c r="BE363" s="63">
        <v>0</v>
      </c>
      <c r="BF363" s="185">
        <v>3</v>
      </c>
      <c r="BG363" s="62">
        <v>3</v>
      </c>
      <c r="BH363" s="188"/>
      <c r="BI363" s="63"/>
      <c r="BJ363" s="185"/>
      <c r="BK363" s="63"/>
      <c r="BL363" s="185"/>
      <c r="BM363" s="63"/>
      <c r="BN363" s="185"/>
      <c r="BO363" s="63"/>
      <c r="BP363" s="185"/>
      <c r="BQ363" s="63"/>
      <c r="BR363" s="185">
        <v>539816</v>
      </c>
      <c r="BS363" s="185">
        <v>539816</v>
      </c>
      <c r="BT363" s="177">
        <f t="shared" si="263"/>
        <v>0</v>
      </c>
      <c r="BU363" s="178">
        <f t="shared" si="263"/>
        <v>0</v>
      </c>
      <c r="BV363" s="179">
        <f t="shared" si="264"/>
        <v>0</v>
      </c>
      <c r="BW363" s="178">
        <f t="shared" si="264"/>
        <v>0</v>
      </c>
      <c r="BX363" s="179">
        <f t="shared" si="265"/>
        <v>0</v>
      </c>
      <c r="BY363" s="178">
        <f t="shared" si="265"/>
        <v>0</v>
      </c>
      <c r="BZ363" s="179">
        <f t="shared" si="266"/>
        <v>0</v>
      </c>
      <c r="CA363" s="178">
        <f t="shared" si="266"/>
        <v>0</v>
      </c>
      <c r="CB363" s="179">
        <f t="shared" si="267"/>
        <v>0</v>
      </c>
      <c r="CC363" s="178">
        <f t="shared" si="267"/>
        <v>0</v>
      </c>
      <c r="CD363" s="179">
        <f t="shared" si="268"/>
        <v>106</v>
      </c>
      <c r="CE363" s="178">
        <f t="shared" si="268"/>
        <v>106</v>
      </c>
      <c r="CF363" s="177">
        <f t="shared" si="260"/>
        <v>0</v>
      </c>
      <c r="CG363" s="178">
        <f t="shared" si="260"/>
        <v>0</v>
      </c>
      <c r="CH363" s="179">
        <f t="shared" si="260"/>
        <v>0</v>
      </c>
      <c r="CI363" s="178">
        <f t="shared" si="260"/>
        <v>0</v>
      </c>
      <c r="CJ363" s="179">
        <f t="shared" si="260"/>
        <v>0</v>
      </c>
      <c r="CK363" s="178">
        <f t="shared" si="260"/>
        <v>0</v>
      </c>
      <c r="CL363" s="179">
        <f t="shared" si="260"/>
        <v>0</v>
      </c>
      <c r="CM363" s="178">
        <f t="shared" si="260"/>
        <v>0</v>
      </c>
      <c r="CN363" s="179">
        <f t="shared" si="260"/>
        <v>0</v>
      </c>
      <c r="CO363" s="178">
        <f t="shared" si="260"/>
        <v>0</v>
      </c>
      <c r="CP363" s="179">
        <f t="shared" si="260"/>
        <v>5092.6037735849059</v>
      </c>
      <c r="CQ363" s="178">
        <f t="shared" si="260"/>
        <v>5092.6037735849059</v>
      </c>
      <c r="CR363" s="177">
        <f t="shared" si="277"/>
        <v>0</v>
      </c>
      <c r="CS363" s="178">
        <f t="shared" si="277"/>
        <v>0</v>
      </c>
      <c r="CT363" s="179">
        <f t="shared" si="277"/>
        <v>0</v>
      </c>
      <c r="CU363" s="178">
        <f t="shared" si="277"/>
        <v>0</v>
      </c>
      <c r="CV363" s="179">
        <f t="shared" si="277"/>
        <v>0</v>
      </c>
      <c r="CW363" s="178">
        <f t="shared" si="277"/>
        <v>0</v>
      </c>
      <c r="CX363" s="179">
        <f t="shared" si="277"/>
        <v>0</v>
      </c>
      <c r="CY363" s="178">
        <f t="shared" si="277"/>
        <v>0</v>
      </c>
      <c r="CZ363" s="179">
        <f t="shared" si="277"/>
        <v>0</v>
      </c>
      <c r="DA363" s="178">
        <f t="shared" si="277"/>
        <v>0</v>
      </c>
      <c r="DB363" s="179">
        <f t="shared" si="277"/>
        <v>45833.433962264156</v>
      </c>
      <c r="DC363" s="178">
        <f t="shared" si="277"/>
        <v>45833.433962264156</v>
      </c>
      <c r="DD363" s="179">
        <f t="shared" si="269"/>
        <v>45833.433962264156</v>
      </c>
      <c r="DE363" s="178">
        <f t="shared" si="269"/>
        <v>45833.433962264156</v>
      </c>
      <c r="DF363" s="177">
        <f t="shared" si="270"/>
        <v>0</v>
      </c>
      <c r="DG363" s="178">
        <f t="shared" si="270"/>
        <v>0</v>
      </c>
      <c r="DH363" s="179">
        <f t="shared" si="271"/>
        <v>0</v>
      </c>
      <c r="DI363" s="178">
        <f t="shared" si="271"/>
        <v>0</v>
      </c>
      <c r="DJ363" s="179">
        <f t="shared" si="272"/>
        <v>0</v>
      </c>
      <c r="DK363" s="178">
        <f t="shared" si="272"/>
        <v>0</v>
      </c>
      <c r="DL363" s="179">
        <f t="shared" si="273"/>
        <v>0</v>
      </c>
      <c r="DM363" s="178">
        <f t="shared" si="273"/>
        <v>0</v>
      </c>
      <c r="DN363" s="179">
        <f t="shared" si="274"/>
        <v>0</v>
      </c>
      <c r="DO363" s="178">
        <f t="shared" si="274"/>
        <v>0</v>
      </c>
      <c r="DP363" s="179">
        <f t="shared" si="275"/>
        <v>10</v>
      </c>
      <c r="DQ363" s="178">
        <f t="shared" si="275"/>
        <v>10</v>
      </c>
      <c r="DR363" s="179">
        <f t="shared" si="276"/>
        <v>10</v>
      </c>
      <c r="DS363" s="178">
        <f t="shared" si="276"/>
        <v>10</v>
      </c>
      <c r="DT363" s="177">
        <f t="shared" si="261"/>
        <v>0</v>
      </c>
      <c r="DU363" s="178">
        <f t="shared" si="261"/>
        <v>0</v>
      </c>
      <c r="DV363" s="179">
        <f t="shared" si="261"/>
        <v>0</v>
      </c>
      <c r="DW363" s="178">
        <f t="shared" si="261"/>
        <v>0</v>
      </c>
      <c r="DX363" s="179">
        <f t="shared" si="261"/>
        <v>0</v>
      </c>
      <c r="DY363" s="178">
        <f t="shared" si="261"/>
        <v>0</v>
      </c>
      <c r="DZ363" s="179">
        <f t="shared" si="261"/>
        <v>0</v>
      </c>
      <c r="EA363" s="178">
        <f t="shared" si="261"/>
        <v>0</v>
      </c>
      <c r="EB363" s="179">
        <f t="shared" si="261"/>
        <v>0</v>
      </c>
      <c r="EC363" s="178">
        <f t="shared" si="261"/>
        <v>0</v>
      </c>
      <c r="ED363" s="179">
        <f t="shared" si="261"/>
        <v>458334.33962264156</v>
      </c>
      <c r="EE363" s="178">
        <f t="shared" si="261"/>
        <v>458334.33962264156</v>
      </c>
      <c r="EF363" s="179">
        <f t="shared" si="261"/>
        <v>458334.33962264156</v>
      </c>
      <c r="EG363" s="178">
        <f t="shared" si="262"/>
        <v>458334.33962264156</v>
      </c>
    </row>
    <row r="364" spans="1:137">
      <c r="A364" s="180" t="s">
        <v>406</v>
      </c>
      <c r="B364" s="181" t="s">
        <v>421</v>
      </c>
      <c r="C364" s="182"/>
      <c r="D364" s="183">
        <v>421559</v>
      </c>
      <c r="E364" s="183">
        <v>13</v>
      </c>
      <c r="F364" s="63"/>
      <c r="G364" s="185"/>
      <c r="H364" s="63"/>
      <c r="I364" s="185"/>
      <c r="J364" s="63"/>
      <c r="K364" s="185"/>
      <c r="L364" s="63"/>
      <c r="M364" s="185"/>
      <c r="N364" s="63"/>
      <c r="O364" s="63"/>
      <c r="P364" s="185"/>
      <c r="Q364" s="63"/>
      <c r="R364" s="185"/>
      <c r="S364" s="63"/>
      <c r="T364" s="185"/>
      <c r="U364" s="63"/>
      <c r="V364" s="185"/>
      <c r="W364" s="63"/>
      <c r="X364" s="63"/>
      <c r="Y364" s="185"/>
      <c r="Z364" s="63"/>
      <c r="AA364" s="185"/>
      <c r="AB364" s="63"/>
      <c r="AC364" s="185"/>
      <c r="AD364" s="63"/>
      <c r="AE364" s="185"/>
      <c r="AF364" s="63"/>
      <c r="AG364" s="63"/>
      <c r="AH364" s="185"/>
      <c r="AI364" s="63"/>
      <c r="AJ364" s="185"/>
      <c r="AK364" s="63"/>
      <c r="AL364" s="185"/>
      <c r="AM364" s="63"/>
      <c r="AN364" s="185"/>
      <c r="AO364" s="63"/>
      <c r="AP364" s="63"/>
      <c r="AQ364" s="185"/>
      <c r="AR364" s="63"/>
      <c r="AS364" s="185"/>
      <c r="AT364" s="63"/>
      <c r="AU364" s="185"/>
      <c r="AV364" s="63"/>
      <c r="AW364" s="185"/>
      <c r="AX364" s="63"/>
      <c r="AY364" s="63"/>
      <c r="AZ364" s="185"/>
      <c r="BA364" s="63"/>
      <c r="BB364" s="185">
        <v>6</v>
      </c>
      <c r="BC364" s="63">
        <v>6</v>
      </c>
      <c r="BD364" s="185">
        <v>0</v>
      </c>
      <c r="BE364" s="63">
        <v>0</v>
      </c>
      <c r="BF364" s="185">
        <v>2</v>
      </c>
      <c r="BG364" s="62">
        <v>2</v>
      </c>
      <c r="BH364" s="188"/>
      <c r="BI364" s="63"/>
      <c r="BJ364" s="185"/>
      <c r="BK364" s="63"/>
      <c r="BL364" s="185"/>
      <c r="BM364" s="63"/>
      <c r="BN364" s="185"/>
      <c r="BO364" s="63"/>
      <c r="BP364" s="185"/>
      <c r="BQ364" s="63"/>
      <c r="BR364" s="185">
        <v>410436</v>
      </c>
      <c r="BS364" s="185">
        <v>410436</v>
      </c>
      <c r="BT364" s="177">
        <f t="shared" si="263"/>
        <v>0</v>
      </c>
      <c r="BU364" s="178">
        <f t="shared" si="263"/>
        <v>0</v>
      </c>
      <c r="BV364" s="179">
        <f t="shared" si="264"/>
        <v>0</v>
      </c>
      <c r="BW364" s="178">
        <f t="shared" si="264"/>
        <v>0</v>
      </c>
      <c r="BX364" s="179">
        <f t="shared" si="265"/>
        <v>0</v>
      </c>
      <c r="BY364" s="178">
        <f t="shared" si="265"/>
        <v>0</v>
      </c>
      <c r="BZ364" s="179">
        <f t="shared" si="266"/>
        <v>0</v>
      </c>
      <c r="CA364" s="178">
        <f t="shared" si="266"/>
        <v>0</v>
      </c>
      <c r="CB364" s="179">
        <f t="shared" si="267"/>
        <v>0</v>
      </c>
      <c r="CC364" s="178">
        <f t="shared" si="267"/>
        <v>0</v>
      </c>
      <c r="CD364" s="179">
        <f t="shared" si="268"/>
        <v>84</v>
      </c>
      <c r="CE364" s="178">
        <f t="shared" si="268"/>
        <v>84</v>
      </c>
      <c r="CF364" s="177">
        <f t="shared" ref="CF364:CQ385" si="278">IF(BT364&gt;0,BH364/BT364,)</f>
        <v>0</v>
      </c>
      <c r="CG364" s="178">
        <f t="shared" ref="CG364:CG454" si="279">IF(BU364&gt;0,BI364/BU364,)</f>
        <v>0</v>
      </c>
      <c r="CH364" s="179">
        <f t="shared" si="278"/>
        <v>0</v>
      </c>
      <c r="CI364" s="178">
        <f t="shared" ref="CI364:CJ454" si="280">IF(BW364&gt;0,BK364/BW364,)</f>
        <v>0</v>
      </c>
      <c r="CJ364" s="179">
        <f t="shared" si="278"/>
        <v>0</v>
      </c>
      <c r="CK364" s="178">
        <f t="shared" ref="CK364:CM454" si="281">IF(BY364&gt;0,BM364/BY364,)</f>
        <v>0</v>
      </c>
      <c r="CL364" s="179">
        <f t="shared" si="278"/>
        <v>0</v>
      </c>
      <c r="CM364" s="178">
        <f t="shared" si="278"/>
        <v>0</v>
      </c>
      <c r="CN364" s="179">
        <f t="shared" si="278"/>
        <v>0</v>
      </c>
      <c r="CO364" s="178">
        <f t="shared" si="278"/>
        <v>0</v>
      </c>
      <c r="CP364" s="179">
        <f t="shared" si="278"/>
        <v>4886.1428571428569</v>
      </c>
      <c r="CQ364" s="178">
        <f t="shared" si="278"/>
        <v>4886.1428571428569</v>
      </c>
      <c r="CR364" s="177">
        <f t="shared" si="277"/>
        <v>0</v>
      </c>
      <c r="CS364" s="178">
        <f t="shared" si="277"/>
        <v>0</v>
      </c>
      <c r="CT364" s="179">
        <f t="shared" si="277"/>
        <v>0</v>
      </c>
      <c r="CU364" s="178">
        <f t="shared" si="277"/>
        <v>0</v>
      </c>
      <c r="CV364" s="179">
        <f t="shared" si="277"/>
        <v>0</v>
      </c>
      <c r="CW364" s="178">
        <f t="shared" si="277"/>
        <v>0</v>
      </c>
      <c r="CX364" s="179">
        <f t="shared" si="277"/>
        <v>0</v>
      </c>
      <c r="CY364" s="178">
        <f t="shared" si="277"/>
        <v>0</v>
      </c>
      <c r="CZ364" s="179">
        <f t="shared" si="277"/>
        <v>0</v>
      </c>
      <c r="DA364" s="178">
        <f t="shared" si="277"/>
        <v>0</v>
      </c>
      <c r="DB364" s="179">
        <f t="shared" si="277"/>
        <v>43975.28571428571</v>
      </c>
      <c r="DC364" s="178">
        <f t="shared" si="277"/>
        <v>43975.28571428571</v>
      </c>
      <c r="DD364" s="179">
        <f t="shared" si="269"/>
        <v>43975.28571428571</v>
      </c>
      <c r="DE364" s="178">
        <f t="shared" si="269"/>
        <v>43975.28571428571</v>
      </c>
      <c r="DF364" s="177">
        <f t="shared" si="270"/>
        <v>0</v>
      </c>
      <c r="DG364" s="178">
        <f t="shared" si="270"/>
        <v>0</v>
      </c>
      <c r="DH364" s="179">
        <f t="shared" si="271"/>
        <v>0</v>
      </c>
      <c r="DI364" s="178">
        <f t="shared" si="271"/>
        <v>0</v>
      </c>
      <c r="DJ364" s="179">
        <f t="shared" si="272"/>
        <v>0</v>
      </c>
      <c r="DK364" s="178">
        <f t="shared" si="272"/>
        <v>0</v>
      </c>
      <c r="DL364" s="179">
        <f t="shared" si="273"/>
        <v>0</v>
      </c>
      <c r="DM364" s="178">
        <f t="shared" si="273"/>
        <v>0</v>
      </c>
      <c r="DN364" s="179">
        <f t="shared" si="274"/>
        <v>0</v>
      </c>
      <c r="DO364" s="178">
        <f t="shared" si="274"/>
        <v>0</v>
      </c>
      <c r="DP364" s="179">
        <f t="shared" si="275"/>
        <v>8</v>
      </c>
      <c r="DQ364" s="178">
        <f t="shared" si="275"/>
        <v>8</v>
      </c>
      <c r="DR364" s="179">
        <f t="shared" si="276"/>
        <v>8</v>
      </c>
      <c r="DS364" s="178">
        <f t="shared" si="276"/>
        <v>8</v>
      </c>
      <c r="DT364" s="177">
        <f t="shared" si="261"/>
        <v>0</v>
      </c>
      <c r="DU364" s="178">
        <f t="shared" si="261"/>
        <v>0</v>
      </c>
      <c r="DV364" s="179">
        <f t="shared" si="261"/>
        <v>0</v>
      </c>
      <c r="DW364" s="178">
        <f t="shared" si="261"/>
        <v>0</v>
      </c>
      <c r="DX364" s="179">
        <f t="shared" si="261"/>
        <v>0</v>
      </c>
      <c r="DY364" s="178">
        <f t="shared" si="261"/>
        <v>0</v>
      </c>
      <c r="DZ364" s="179">
        <f t="shared" si="261"/>
        <v>0</v>
      </c>
      <c r="EA364" s="178">
        <f t="shared" si="261"/>
        <v>0</v>
      </c>
      <c r="EB364" s="179">
        <f t="shared" si="261"/>
        <v>0</v>
      </c>
      <c r="EC364" s="178">
        <f t="shared" si="261"/>
        <v>0</v>
      </c>
      <c r="ED364" s="179">
        <f t="shared" si="261"/>
        <v>351802.28571428568</v>
      </c>
      <c r="EE364" s="178">
        <f t="shared" si="261"/>
        <v>351802.28571428568</v>
      </c>
      <c r="EF364" s="179">
        <f t="shared" si="261"/>
        <v>351802.28571428568</v>
      </c>
      <c r="EG364" s="178">
        <f t="shared" si="262"/>
        <v>351802.28571428568</v>
      </c>
    </row>
    <row r="365" spans="1:137">
      <c r="A365" s="180" t="s">
        <v>406</v>
      </c>
      <c r="B365" s="181" t="s">
        <v>422</v>
      </c>
      <c r="C365" s="182"/>
      <c r="D365" s="183">
        <v>208026</v>
      </c>
      <c r="E365" s="183">
        <v>13</v>
      </c>
      <c r="F365" s="63"/>
      <c r="G365" s="185"/>
      <c r="H365" s="63"/>
      <c r="I365" s="185"/>
      <c r="J365" s="63"/>
      <c r="K365" s="185"/>
      <c r="L365" s="63"/>
      <c r="M365" s="185"/>
      <c r="N365" s="63"/>
      <c r="O365" s="63"/>
      <c r="P365" s="185"/>
      <c r="Q365" s="63"/>
      <c r="R365" s="185"/>
      <c r="S365" s="63"/>
      <c r="T365" s="185"/>
      <c r="U365" s="63"/>
      <c r="V365" s="185"/>
      <c r="W365" s="63"/>
      <c r="X365" s="63"/>
      <c r="Y365" s="185"/>
      <c r="Z365" s="63"/>
      <c r="AA365" s="185"/>
      <c r="AB365" s="63"/>
      <c r="AC365" s="185"/>
      <c r="AD365" s="63"/>
      <c r="AE365" s="185"/>
      <c r="AF365" s="63"/>
      <c r="AG365" s="63"/>
      <c r="AH365" s="185"/>
      <c r="AI365" s="63"/>
      <c r="AJ365" s="185"/>
      <c r="AK365" s="63"/>
      <c r="AL365" s="185"/>
      <c r="AM365" s="63"/>
      <c r="AN365" s="185"/>
      <c r="AO365" s="63"/>
      <c r="AP365" s="63"/>
      <c r="AQ365" s="185"/>
      <c r="AR365" s="63"/>
      <c r="AS365" s="185"/>
      <c r="AT365" s="63"/>
      <c r="AU365" s="185"/>
      <c r="AV365" s="63"/>
      <c r="AW365" s="185"/>
      <c r="AX365" s="63"/>
      <c r="AY365" s="63"/>
      <c r="AZ365" s="185"/>
      <c r="BA365" s="63"/>
      <c r="BB365" s="185">
        <v>11</v>
      </c>
      <c r="BC365" s="63">
        <v>11</v>
      </c>
      <c r="BD365" s="185">
        <v>0</v>
      </c>
      <c r="BE365" s="63">
        <v>0</v>
      </c>
      <c r="BF365" s="185">
        <v>2</v>
      </c>
      <c r="BG365" s="62">
        <v>2</v>
      </c>
      <c r="BH365" s="188"/>
      <c r="BI365" s="63"/>
      <c r="BJ365" s="185"/>
      <c r="BK365" s="63"/>
      <c r="BL365" s="185"/>
      <c r="BM365" s="63"/>
      <c r="BN365" s="185"/>
      <c r="BO365" s="63"/>
      <c r="BP365" s="185"/>
      <c r="BQ365" s="63"/>
      <c r="BR365" s="185">
        <v>665085</v>
      </c>
      <c r="BS365" s="185">
        <v>665085</v>
      </c>
      <c r="BT365" s="177">
        <f t="shared" si="263"/>
        <v>0</v>
      </c>
      <c r="BU365" s="178">
        <f t="shared" si="263"/>
        <v>0</v>
      </c>
      <c r="BV365" s="179">
        <f t="shared" si="264"/>
        <v>0</v>
      </c>
      <c r="BW365" s="178">
        <f t="shared" si="264"/>
        <v>0</v>
      </c>
      <c r="BX365" s="179">
        <f t="shared" si="265"/>
        <v>0</v>
      </c>
      <c r="BY365" s="178">
        <f t="shared" si="265"/>
        <v>0</v>
      </c>
      <c r="BZ365" s="179">
        <f t="shared" si="266"/>
        <v>0</v>
      </c>
      <c r="CA365" s="178">
        <f t="shared" si="266"/>
        <v>0</v>
      </c>
      <c r="CB365" s="179">
        <f t="shared" si="267"/>
        <v>0</v>
      </c>
      <c r="CC365" s="178">
        <f t="shared" si="267"/>
        <v>0</v>
      </c>
      <c r="CD365" s="179">
        <f t="shared" si="268"/>
        <v>134</v>
      </c>
      <c r="CE365" s="178">
        <f t="shared" si="268"/>
        <v>134</v>
      </c>
      <c r="CF365" s="177">
        <f t="shared" si="278"/>
        <v>0</v>
      </c>
      <c r="CG365" s="178">
        <f t="shared" si="279"/>
        <v>0</v>
      </c>
      <c r="CH365" s="179">
        <f t="shared" si="278"/>
        <v>0</v>
      </c>
      <c r="CI365" s="178">
        <f t="shared" si="280"/>
        <v>0</v>
      </c>
      <c r="CJ365" s="179">
        <f t="shared" si="278"/>
        <v>0</v>
      </c>
      <c r="CK365" s="178">
        <f t="shared" si="281"/>
        <v>0</v>
      </c>
      <c r="CL365" s="179">
        <f t="shared" si="278"/>
        <v>0</v>
      </c>
      <c r="CM365" s="178">
        <f t="shared" si="278"/>
        <v>0</v>
      </c>
      <c r="CN365" s="179">
        <f t="shared" si="278"/>
        <v>0</v>
      </c>
      <c r="CO365" s="178">
        <f t="shared" si="278"/>
        <v>0</v>
      </c>
      <c r="CP365" s="179">
        <f t="shared" si="278"/>
        <v>4963.3208955223881</v>
      </c>
      <c r="CQ365" s="178">
        <f t="shared" si="278"/>
        <v>4963.3208955223881</v>
      </c>
      <c r="CR365" s="177">
        <f t="shared" si="277"/>
        <v>0</v>
      </c>
      <c r="CS365" s="178">
        <f t="shared" si="277"/>
        <v>0</v>
      </c>
      <c r="CT365" s="179">
        <f t="shared" si="277"/>
        <v>0</v>
      </c>
      <c r="CU365" s="178">
        <f t="shared" si="277"/>
        <v>0</v>
      </c>
      <c r="CV365" s="179">
        <f t="shared" si="277"/>
        <v>0</v>
      </c>
      <c r="CW365" s="178">
        <f t="shared" si="277"/>
        <v>0</v>
      </c>
      <c r="CX365" s="179">
        <f t="shared" si="277"/>
        <v>0</v>
      </c>
      <c r="CY365" s="178">
        <f t="shared" si="277"/>
        <v>0</v>
      </c>
      <c r="CZ365" s="179">
        <f t="shared" si="277"/>
        <v>0</v>
      </c>
      <c r="DA365" s="178">
        <f t="shared" si="277"/>
        <v>0</v>
      </c>
      <c r="DB365" s="179">
        <f t="shared" si="277"/>
        <v>44669.888059701494</v>
      </c>
      <c r="DC365" s="178">
        <f t="shared" si="277"/>
        <v>44669.888059701494</v>
      </c>
      <c r="DD365" s="179">
        <f t="shared" si="269"/>
        <v>44669.888059701494</v>
      </c>
      <c r="DE365" s="178">
        <f t="shared" si="269"/>
        <v>44669.888059701494</v>
      </c>
      <c r="DF365" s="177">
        <f t="shared" si="270"/>
        <v>0</v>
      </c>
      <c r="DG365" s="178">
        <f t="shared" si="270"/>
        <v>0</v>
      </c>
      <c r="DH365" s="179">
        <f t="shared" si="271"/>
        <v>0</v>
      </c>
      <c r="DI365" s="178">
        <f t="shared" si="271"/>
        <v>0</v>
      </c>
      <c r="DJ365" s="179">
        <f t="shared" si="272"/>
        <v>0</v>
      </c>
      <c r="DK365" s="178">
        <f t="shared" si="272"/>
        <v>0</v>
      </c>
      <c r="DL365" s="179">
        <f t="shared" si="273"/>
        <v>0</v>
      </c>
      <c r="DM365" s="178">
        <f t="shared" si="273"/>
        <v>0</v>
      </c>
      <c r="DN365" s="179">
        <f t="shared" si="274"/>
        <v>0</v>
      </c>
      <c r="DO365" s="178">
        <f t="shared" si="274"/>
        <v>0</v>
      </c>
      <c r="DP365" s="179">
        <f t="shared" si="275"/>
        <v>13</v>
      </c>
      <c r="DQ365" s="178">
        <f t="shared" si="275"/>
        <v>13</v>
      </c>
      <c r="DR365" s="179">
        <f t="shared" si="276"/>
        <v>13</v>
      </c>
      <c r="DS365" s="178">
        <f t="shared" si="276"/>
        <v>13</v>
      </c>
      <c r="DT365" s="177">
        <f t="shared" si="261"/>
        <v>0</v>
      </c>
      <c r="DU365" s="178">
        <f t="shared" si="261"/>
        <v>0</v>
      </c>
      <c r="DV365" s="179">
        <f t="shared" si="261"/>
        <v>0</v>
      </c>
      <c r="DW365" s="178">
        <f t="shared" si="261"/>
        <v>0</v>
      </c>
      <c r="DX365" s="179">
        <f t="shared" si="261"/>
        <v>0</v>
      </c>
      <c r="DY365" s="178">
        <f t="shared" si="261"/>
        <v>0</v>
      </c>
      <c r="DZ365" s="179">
        <f t="shared" si="261"/>
        <v>0</v>
      </c>
      <c r="EA365" s="178">
        <f t="shared" si="261"/>
        <v>0</v>
      </c>
      <c r="EB365" s="179">
        <f t="shared" si="261"/>
        <v>0</v>
      </c>
      <c r="EC365" s="178">
        <f t="shared" si="261"/>
        <v>0</v>
      </c>
      <c r="ED365" s="179">
        <f t="shared" si="261"/>
        <v>580708.54477611941</v>
      </c>
      <c r="EE365" s="178">
        <f t="shared" si="261"/>
        <v>580708.54477611941</v>
      </c>
      <c r="EF365" s="179">
        <f t="shared" si="261"/>
        <v>580708.54477611941</v>
      </c>
      <c r="EG365" s="178">
        <f t="shared" si="262"/>
        <v>580708.54477611941</v>
      </c>
    </row>
    <row r="366" spans="1:137">
      <c r="A366" s="180" t="s">
        <v>406</v>
      </c>
      <c r="B366" s="181" t="s">
        <v>423</v>
      </c>
      <c r="C366" s="182"/>
      <c r="D366" s="183">
        <v>375692</v>
      </c>
      <c r="E366" s="183">
        <v>13</v>
      </c>
      <c r="F366" s="63"/>
      <c r="G366" s="185"/>
      <c r="H366" s="63"/>
      <c r="I366" s="185"/>
      <c r="J366" s="63"/>
      <c r="K366" s="185"/>
      <c r="L366" s="63"/>
      <c r="M366" s="185"/>
      <c r="N366" s="63"/>
      <c r="O366" s="63"/>
      <c r="P366" s="185"/>
      <c r="Q366" s="63"/>
      <c r="R366" s="185"/>
      <c r="S366" s="63"/>
      <c r="T366" s="185"/>
      <c r="U366" s="63"/>
      <c r="V366" s="185"/>
      <c r="W366" s="63"/>
      <c r="X366" s="63"/>
      <c r="Y366" s="185"/>
      <c r="Z366" s="63"/>
      <c r="AA366" s="185"/>
      <c r="AB366" s="63"/>
      <c r="AC366" s="185"/>
      <c r="AD366" s="63"/>
      <c r="AE366" s="185"/>
      <c r="AF366" s="63"/>
      <c r="AG366" s="63"/>
      <c r="AH366" s="185"/>
      <c r="AI366" s="63"/>
      <c r="AJ366" s="185"/>
      <c r="AK366" s="63"/>
      <c r="AL366" s="185"/>
      <c r="AM366" s="63"/>
      <c r="AN366" s="185"/>
      <c r="AO366" s="63"/>
      <c r="AP366" s="63"/>
      <c r="AQ366" s="185"/>
      <c r="AR366" s="63"/>
      <c r="AS366" s="185"/>
      <c r="AT366" s="63"/>
      <c r="AU366" s="185"/>
      <c r="AV366" s="63"/>
      <c r="AW366" s="185"/>
      <c r="AX366" s="63"/>
      <c r="AY366" s="63"/>
      <c r="AZ366" s="185"/>
      <c r="BA366" s="63"/>
      <c r="BB366" s="185">
        <v>7</v>
      </c>
      <c r="BC366" s="63">
        <v>7</v>
      </c>
      <c r="BD366" s="185">
        <v>0</v>
      </c>
      <c r="BE366" s="63">
        <v>0</v>
      </c>
      <c r="BF366" s="185">
        <v>1</v>
      </c>
      <c r="BG366" s="62">
        <v>1</v>
      </c>
      <c r="BH366" s="188"/>
      <c r="BI366" s="63"/>
      <c r="BJ366" s="185"/>
      <c r="BK366" s="63"/>
      <c r="BL366" s="185"/>
      <c r="BM366" s="63"/>
      <c r="BN366" s="185"/>
      <c r="BO366" s="63"/>
      <c r="BP366" s="185"/>
      <c r="BQ366" s="63"/>
      <c r="BR366" s="185">
        <v>427745</v>
      </c>
      <c r="BS366" s="185">
        <v>427745</v>
      </c>
      <c r="BT366" s="177">
        <f t="shared" si="263"/>
        <v>0</v>
      </c>
      <c r="BU366" s="178">
        <f t="shared" si="263"/>
        <v>0</v>
      </c>
      <c r="BV366" s="179">
        <f t="shared" si="264"/>
        <v>0</v>
      </c>
      <c r="BW366" s="178">
        <f t="shared" si="264"/>
        <v>0</v>
      </c>
      <c r="BX366" s="179">
        <f t="shared" si="265"/>
        <v>0</v>
      </c>
      <c r="BY366" s="178">
        <f t="shared" si="265"/>
        <v>0</v>
      </c>
      <c r="BZ366" s="179">
        <f t="shared" si="266"/>
        <v>0</v>
      </c>
      <c r="CA366" s="178">
        <f t="shared" si="266"/>
        <v>0</v>
      </c>
      <c r="CB366" s="179">
        <f t="shared" si="267"/>
        <v>0</v>
      </c>
      <c r="CC366" s="178">
        <f t="shared" si="267"/>
        <v>0</v>
      </c>
      <c r="CD366" s="179">
        <f t="shared" si="268"/>
        <v>82</v>
      </c>
      <c r="CE366" s="178">
        <f t="shared" si="268"/>
        <v>82</v>
      </c>
      <c r="CF366" s="177">
        <f t="shared" si="278"/>
        <v>0</v>
      </c>
      <c r="CG366" s="178">
        <f t="shared" si="279"/>
        <v>0</v>
      </c>
      <c r="CH366" s="179">
        <f t="shared" si="278"/>
        <v>0</v>
      </c>
      <c r="CI366" s="178">
        <f t="shared" si="280"/>
        <v>0</v>
      </c>
      <c r="CJ366" s="179">
        <f t="shared" si="278"/>
        <v>0</v>
      </c>
      <c r="CK366" s="178">
        <f t="shared" si="281"/>
        <v>0</v>
      </c>
      <c r="CL366" s="179">
        <f t="shared" si="278"/>
        <v>0</v>
      </c>
      <c r="CM366" s="178">
        <f t="shared" si="278"/>
        <v>0</v>
      </c>
      <c r="CN366" s="179">
        <f t="shared" si="278"/>
        <v>0</v>
      </c>
      <c r="CO366" s="178">
        <f t="shared" si="278"/>
        <v>0</v>
      </c>
      <c r="CP366" s="179">
        <f t="shared" si="278"/>
        <v>5216.4024390243903</v>
      </c>
      <c r="CQ366" s="178">
        <f t="shared" si="278"/>
        <v>5216.4024390243903</v>
      </c>
      <c r="CR366" s="177">
        <f t="shared" si="277"/>
        <v>0</v>
      </c>
      <c r="CS366" s="178">
        <f t="shared" si="277"/>
        <v>0</v>
      </c>
      <c r="CT366" s="179">
        <f t="shared" si="277"/>
        <v>0</v>
      </c>
      <c r="CU366" s="178">
        <f t="shared" si="277"/>
        <v>0</v>
      </c>
      <c r="CV366" s="179">
        <f t="shared" si="277"/>
        <v>0</v>
      </c>
      <c r="CW366" s="178">
        <f t="shared" si="277"/>
        <v>0</v>
      </c>
      <c r="CX366" s="179">
        <f t="shared" si="277"/>
        <v>0</v>
      </c>
      <c r="CY366" s="178">
        <f t="shared" si="277"/>
        <v>0</v>
      </c>
      <c r="CZ366" s="179">
        <f t="shared" si="277"/>
        <v>0</v>
      </c>
      <c r="DA366" s="178">
        <f t="shared" si="277"/>
        <v>0</v>
      </c>
      <c r="DB366" s="179">
        <f t="shared" si="277"/>
        <v>46947.621951219509</v>
      </c>
      <c r="DC366" s="178">
        <f t="shared" si="277"/>
        <v>46947.621951219509</v>
      </c>
      <c r="DD366" s="179">
        <f t="shared" si="269"/>
        <v>46947.621951219509</v>
      </c>
      <c r="DE366" s="178">
        <f t="shared" si="269"/>
        <v>46947.621951219509</v>
      </c>
      <c r="DF366" s="177">
        <f t="shared" si="270"/>
        <v>0</v>
      </c>
      <c r="DG366" s="178">
        <f t="shared" si="270"/>
        <v>0</v>
      </c>
      <c r="DH366" s="179">
        <f t="shared" si="271"/>
        <v>0</v>
      </c>
      <c r="DI366" s="178">
        <f t="shared" si="271"/>
        <v>0</v>
      </c>
      <c r="DJ366" s="179">
        <f t="shared" si="272"/>
        <v>0</v>
      </c>
      <c r="DK366" s="178">
        <f t="shared" si="272"/>
        <v>0</v>
      </c>
      <c r="DL366" s="179">
        <f t="shared" si="273"/>
        <v>0</v>
      </c>
      <c r="DM366" s="178">
        <f t="shared" si="273"/>
        <v>0</v>
      </c>
      <c r="DN366" s="179">
        <f t="shared" si="274"/>
        <v>0</v>
      </c>
      <c r="DO366" s="178">
        <f t="shared" si="274"/>
        <v>0</v>
      </c>
      <c r="DP366" s="179">
        <f t="shared" si="275"/>
        <v>8</v>
      </c>
      <c r="DQ366" s="178">
        <f t="shared" si="275"/>
        <v>8</v>
      </c>
      <c r="DR366" s="179">
        <f t="shared" si="276"/>
        <v>8</v>
      </c>
      <c r="DS366" s="178">
        <f t="shared" si="276"/>
        <v>8</v>
      </c>
      <c r="DT366" s="177">
        <f t="shared" si="261"/>
        <v>0</v>
      </c>
      <c r="DU366" s="178">
        <f t="shared" si="261"/>
        <v>0</v>
      </c>
      <c r="DV366" s="179">
        <f t="shared" si="261"/>
        <v>0</v>
      </c>
      <c r="DW366" s="178">
        <f t="shared" si="261"/>
        <v>0</v>
      </c>
      <c r="DX366" s="179">
        <f t="shared" si="261"/>
        <v>0</v>
      </c>
      <c r="DY366" s="178">
        <f t="shared" si="261"/>
        <v>0</v>
      </c>
      <c r="DZ366" s="179">
        <f t="shared" si="261"/>
        <v>0</v>
      </c>
      <c r="EA366" s="178">
        <f t="shared" si="261"/>
        <v>0</v>
      </c>
      <c r="EB366" s="179">
        <f t="shared" si="261"/>
        <v>0</v>
      </c>
      <c r="EC366" s="178">
        <f t="shared" si="261"/>
        <v>0</v>
      </c>
      <c r="ED366" s="179">
        <f t="shared" si="261"/>
        <v>375580.97560975607</v>
      </c>
      <c r="EE366" s="178">
        <f t="shared" si="261"/>
        <v>375580.97560975607</v>
      </c>
      <c r="EF366" s="179">
        <f t="shared" si="261"/>
        <v>375580.97560975607</v>
      </c>
      <c r="EG366" s="178">
        <f t="shared" si="262"/>
        <v>375580.97560975607</v>
      </c>
    </row>
    <row r="367" spans="1:137">
      <c r="A367" s="180" t="s">
        <v>406</v>
      </c>
      <c r="B367" s="181" t="s">
        <v>424</v>
      </c>
      <c r="C367" s="182"/>
      <c r="D367" s="183">
        <v>375708</v>
      </c>
      <c r="E367" s="183">
        <v>13</v>
      </c>
      <c r="F367" s="63"/>
      <c r="G367" s="185"/>
      <c r="H367" s="63"/>
      <c r="I367" s="185"/>
      <c r="J367" s="63"/>
      <c r="K367" s="185"/>
      <c r="L367" s="63"/>
      <c r="M367" s="185"/>
      <c r="N367" s="63"/>
      <c r="O367" s="63"/>
      <c r="P367" s="185"/>
      <c r="Q367" s="63"/>
      <c r="R367" s="185"/>
      <c r="S367" s="63"/>
      <c r="T367" s="185"/>
      <c r="U367" s="63"/>
      <c r="V367" s="185"/>
      <c r="W367" s="63"/>
      <c r="X367" s="63"/>
      <c r="Y367" s="185"/>
      <c r="Z367" s="63"/>
      <c r="AA367" s="185"/>
      <c r="AB367" s="63"/>
      <c r="AC367" s="185"/>
      <c r="AD367" s="63"/>
      <c r="AE367" s="185"/>
      <c r="AF367" s="63"/>
      <c r="AG367" s="63"/>
      <c r="AH367" s="185"/>
      <c r="AI367" s="63"/>
      <c r="AJ367" s="185"/>
      <c r="AK367" s="63"/>
      <c r="AL367" s="185"/>
      <c r="AM367" s="63"/>
      <c r="AN367" s="185"/>
      <c r="AO367" s="63"/>
      <c r="AP367" s="63"/>
      <c r="AQ367" s="185"/>
      <c r="AR367" s="63"/>
      <c r="AS367" s="185"/>
      <c r="AT367" s="63"/>
      <c r="AU367" s="185"/>
      <c r="AV367" s="63"/>
      <c r="AW367" s="185"/>
      <c r="AX367" s="63"/>
      <c r="AY367" s="63"/>
      <c r="AZ367" s="185"/>
      <c r="BA367" s="63"/>
      <c r="BB367" s="185">
        <v>11</v>
      </c>
      <c r="BC367" s="63">
        <v>11</v>
      </c>
      <c r="BD367" s="185"/>
      <c r="BE367" s="63"/>
      <c r="BF367" s="185">
        <v>1</v>
      </c>
      <c r="BG367" s="62">
        <v>1</v>
      </c>
      <c r="BH367" s="188"/>
      <c r="BI367" s="63"/>
      <c r="BJ367" s="185"/>
      <c r="BK367" s="63"/>
      <c r="BL367" s="185"/>
      <c r="BM367" s="63"/>
      <c r="BN367" s="185"/>
      <c r="BO367" s="63"/>
      <c r="BP367" s="185"/>
      <c r="BQ367" s="63"/>
      <c r="BR367" s="185">
        <v>657996</v>
      </c>
      <c r="BS367" s="185">
        <v>657996</v>
      </c>
      <c r="BT367" s="177">
        <f t="shared" si="263"/>
        <v>0</v>
      </c>
      <c r="BU367" s="178">
        <f t="shared" si="263"/>
        <v>0</v>
      </c>
      <c r="BV367" s="179">
        <f t="shared" si="264"/>
        <v>0</v>
      </c>
      <c r="BW367" s="178">
        <f t="shared" si="264"/>
        <v>0</v>
      </c>
      <c r="BX367" s="179">
        <f t="shared" si="265"/>
        <v>0</v>
      </c>
      <c r="BY367" s="178">
        <f t="shared" si="265"/>
        <v>0</v>
      </c>
      <c r="BZ367" s="179">
        <f t="shared" si="266"/>
        <v>0</v>
      </c>
      <c r="CA367" s="178">
        <f t="shared" si="266"/>
        <v>0</v>
      </c>
      <c r="CB367" s="179">
        <f t="shared" si="267"/>
        <v>0</v>
      </c>
      <c r="CC367" s="178">
        <f t="shared" si="267"/>
        <v>0</v>
      </c>
      <c r="CD367" s="179">
        <f t="shared" si="268"/>
        <v>122</v>
      </c>
      <c r="CE367" s="178">
        <f t="shared" si="268"/>
        <v>122</v>
      </c>
      <c r="CF367" s="177">
        <f t="shared" si="278"/>
        <v>0</v>
      </c>
      <c r="CG367" s="178">
        <f t="shared" si="279"/>
        <v>0</v>
      </c>
      <c r="CH367" s="179">
        <f t="shared" si="278"/>
        <v>0</v>
      </c>
      <c r="CI367" s="178">
        <f t="shared" si="280"/>
        <v>0</v>
      </c>
      <c r="CJ367" s="179">
        <f t="shared" si="278"/>
        <v>0</v>
      </c>
      <c r="CK367" s="178">
        <f t="shared" si="281"/>
        <v>0</v>
      </c>
      <c r="CL367" s="179">
        <f t="shared" si="278"/>
        <v>0</v>
      </c>
      <c r="CM367" s="178">
        <f t="shared" si="278"/>
        <v>0</v>
      </c>
      <c r="CN367" s="179">
        <f t="shared" si="278"/>
        <v>0</v>
      </c>
      <c r="CO367" s="178">
        <f t="shared" si="278"/>
        <v>0</v>
      </c>
      <c r="CP367" s="179">
        <f t="shared" si="278"/>
        <v>5393.4098360655735</v>
      </c>
      <c r="CQ367" s="178">
        <f t="shared" si="278"/>
        <v>5393.4098360655735</v>
      </c>
      <c r="CR367" s="177">
        <f t="shared" si="277"/>
        <v>0</v>
      </c>
      <c r="CS367" s="178">
        <f t="shared" si="277"/>
        <v>0</v>
      </c>
      <c r="CT367" s="179">
        <f t="shared" si="277"/>
        <v>0</v>
      </c>
      <c r="CU367" s="178">
        <f t="shared" si="277"/>
        <v>0</v>
      </c>
      <c r="CV367" s="179">
        <f t="shared" si="277"/>
        <v>0</v>
      </c>
      <c r="CW367" s="178">
        <f t="shared" si="277"/>
        <v>0</v>
      </c>
      <c r="CX367" s="179">
        <f t="shared" si="277"/>
        <v>0</v>
      </c>
      <c r="CY367" s="178">
        <f t="shared" si="277"/>
        <v>0</v>
      </c>
      <c r="CZ367" s="179">
        <f t="shared" si="277"/>
        <v>0</v>
      </c>
      <c r="DA367" s="178">
        <f t="shared" si="277"/>
        <v>0</v>
      </c>
      <c r="DB367" s="179">
        <f t="shared" si="277"/>
        <v>48540.688524590165</v>
      </c>
      <c r="DC367" s="178">
        <f t="shared" si="277"/>
        <v>48540.688524590165</v>
      </c>
      <c r="DD367" s="179">
        <f t="shared" si="269"/>
        <v>48540.688524590165</v>
      </c>
      <c r="DE367" s="178">
        <f t="shared" si="269"/>
        <v>48540.688524590165</v>
      </c>
      <c r="DF367" s="177">
        <f t="shared" si="270"/>
        <v>0</v>
      </c>
      <c r="DG367" s="178">
        <f t="shared" si="270"/>
        <v>0</v>
      </c>
      <c r="DH367" s="179">
        <f t="shared" si="271"/>
        <v>0</v>
      </c>
      <c r="DI367" s="178">
        <f t="shared" si="271"/>
        <v>0</v>
      </c>
      <c r="DJ367" s="179">
        <f t="shared" si="272"/>
        <v>0</v>
      </c>
      <c r="DK367" s="178">
        <f t="shared" si="272"/>
        <v>0</v>
      </c>
      <c r="DL367" s="179">
        <f t="shared" si="273"/>
        <v>0</v>
      </c>
      <c r="DM367" s="178">
        <f t="shared" si="273"/>
        <v>0</v>
      </c>
      <c r="DN367" s="179">
        <f t="shared" si="274"/>
        <v>0</v>
      </c>
      <c r="DO367" s="178">
        <f t="shared" si="274"/>
        <v>0</v>
      </c>
      <c r="DP367" s="179">
        <f t="shared" si="275"/>
        <v>12</v>
      </c>
      <c r="DQ367" s="178">
        <f t="shared" si="275"/>
        <v>12</v>
      </c>
      <c r="DR367" s="179">
        <f t="shared" si="276"/>
        <v>12</v>
      </c>
      <c r="DS367" s="178">
        <f t="shared" si="276"/>
        <v>12</v>
      </c>
      <c r="DT367" s="177">
        <f t="shared" si="261"/>
        <v>0</v>
      </c>
      <c r="DU367" s="178">
        <f t="shared" si="261"/>
        <v>0</v>
      </c>
      <c r="DV367" s="179">
        <f t="shared" si="261"/>
        <v>0</v>
      </c>
      <c r="DW367" s="178">
        <f t="shared" si="261"/>
        <v>0</v>
      </c>
      <c r="DX367" s="179">
        <f t="shared" si="261"/>
        <v>0</v>
      </c>
      <c r="DY367" s="178">
        <f t="shared" si="261"/>
        <v>0</v>
      </c>
      <c r="DZ367" s="179">
        <f t="shared" si="261"/>
        <v>0</v>
      </c>
      <c r="EA367" s="178">
        <f t="shared" si="261"/>
        <v>0</v>
      </c>
      <c r="EB367" s="179">
        <f t="shared" si="261"/>
        <v>0</v>
      </c>
      <c r="EC367" s="178">
        <f t="shared" si="261"/>
        <v>0</v>
      </c>
      <c r="ED367" s="179">
        <f t="shared" si="261"/>
        <v>582488.26229508198</v>
      </c>
      <c r="EE367" s="178">
        <f t="shared" si="261"/>
        <v>582488.26229508198</v>
      </c>
      <c r="EF367" s="179">
        <f t="shared" si="261"/>
        <v>582488.26229508198</v>
      </c>
      <c r="EG367" s="178">
        <f t="shared" si="262"/>
        <v>582488.26229508198</v>
      </c>
    </row>
    <row r="368" spans="1:137">
      <c r="A368" s="180" t="s">
        <v>406</v>
      </c>
      <c r="B368" s="181" t="s">
        <v>425</v>
      </c>
      <c r="C368" s="182"/>
      <c r="D368" s="183">
        <v>375717</v>
      </c>
      <c r="E368" s="183">
        <v>13</v>
      </c>
      <c r="F368" s="63"/>
      <c r="G368" s="185"/>
      <c r="H368" s="63"/>
      <c r="I368" s="185"/>
      <c r="J368" s="63"/>
      <c r="K368" s="185"/>
      <c r="L368" s="63"/>
      <c r="M368" s="185"/>
      <c r="N368" s="63"/>
      <c r="O368" s="63"/>
      <c r="P368" s="185"/>
      <c r="Q368" s="63"/>
      <c r="R368" s="185"/>
      <c r="S368" s="63"/>
      <c r="T368" s="185"/>
      <c r="U368" s="63"/>
      <c r="V368" s="185"/>
      <c r="W368" s="63"/>
      <c r="X368" s="63"/>
      <c r="Y368" s="185"/>
      <c r="Z368" s="63"/>
      <c r="AA368" s="185"/>
      <c r="AB368" s="63"/>
      <c r="AC368" s="185"/>
      <c r="AD368" s="63"/>
      <c r="AE368" s="185"/>
      <c r="AF368" s="63"/>
      <c r="AG368" s="63"/>
      <c r="AH368" s="185"/>
      <c r="AI368" s="63"/>
      <c r="AJ368" s="185"/>
      <c r="AK368" s="63"/>
      <c r="AL368" s="185"/>
      <c r="AM368" s="63"/>
      <c r="AN368" s="185"/>
      <c r="AO368" s="63"/>
      <c r="AP368" s="63"/>
      <c r="AQ368" s="185"/>
      <c r="AR368" s="63"/>
      <c r="AS368" s="185"/>
      <c r="AT368" s="63"/>
      <c r="AU368" s="185"/>
      <c r="AV368" s="63"/>
      <c r="AW368" s="185"/>
      <c r="AX368" s="63"/>
      <c r="AY368" s="63"/>
      <c r="AZ368" s="185"/>
      <c r="BA368" s="63"/>
      <c r="BB368" s="185">
        <v>7</v>
      </c>
      <c r="BC368" s="63">
        <v>7</v>
      </c>
      <c r="BD368" s="185"/>
      <c r="BE368" s="63"/>
      <c r="BF368" s="185">
        <v>2</v>
      </c>
      <c r="BG368" s="62">
        <v>2</v>
      </c>
      <c r="BH368" s="188"/>
      <c r="BI368" s="63"/>
      <c r="BJ368" s="185"/>
      <c r="BK368" s="63"/>
      <c r="BL368" s="185"/>
      <c r="BM368" s="63"/>
      <c r="BN368" s="185"/>
      <c r="BO368" s="63"/>
      <c r="BP368" s="185"/>
      <c r="BQ368" s="63"/>
      <c r="BR368" s="185">
        <v>501020</v>
      </c>
      <c r="BS368" s="185">
        <v>501020</v>
      </c>
      <c r="BT368" s="177">
        <f t="shared" si="263"/>
        <v>0</v>
      </c>
      <c r="BU368" s="178">
        <f t="shared" si="263"/>
        <v>0</v>
      </c>
      <c r="BV368" s="179">
        <f t="shared" si="264"/>
        <v>0</v>
      </c>
      <c r="BW368" s="178">
        <f t="shared" si="264"/>
        <v>0</v>
      </c>
      <c r="BX368" s="179">
        <f t="shared" si="265"/>
        <v>0</v>
      </c>
      <c r="BY368" s="178">
        <f t="shared" si="265"/>
        <v>0</v>
      </c>
      <c r="BZ368" s="179">
        <f t="shared" si="266"/>
        <v>0</v>
      </c>
      <c r="CA368" s="178">
        <f t="shared" si="266"/>
        <v>0</v>
      </c>
      <c r="CB368" s="179">
        <f t="shared" si="267"/>
        <v>0</v>
      </c>
      <c r="CC368" s="178">
        <f t="shared" si="267"/>
        <v>0</v>
      </c>
      <c r="CD368" s="179">
        <f t="shared" si="268"/>
        <v>94</v>
      </c>
      <c r="CE368" s="178">
        <f t="shared" si="268"/>
        <v>94</v>
      </c>
      <c r="CF368" s="177">
        <f t="shared" si="278"/>
        <v>0</v>
      </c>
      <c r="CG368" s="178">
        <f t="shared" si="279"/>
        <v>0</v>
      </c>
      <c r="CH368" s="179">
        <f t="shared" si="278"/>
        <v>0</v>
      </c>
      <c r="CI368" s="178">
        <f t="shared" si="280"/>
        <v>0</v>
      </c>
      <c r="CJ368" s="179">
        <f t="shared" si="278"/>
        <v>0</v>
      </c>
      <c r="CK368" s="178">
        <f t="shared" si="281"/>
        <v>0</v>
      </c>
      <c r="CL368" s="179">
        <f t="shared" si="278"/>
        <v>0</v>
      </c>
      <c r="CM368" s="178">
        <f t="shared" si="278"/>
        <v>0</v>
      </c>
      <c r="CN368" s="179">
        <f t="shared" si="278"/>
        <v>0</v>
      </c>
      <c r="CO368" s="178">
        <f t="shared" si="278"/>
        <v>0</v>
      </c>
      <c r="CP368" s="179">
        <f t="shared" si="278"/>
        <v>5330</v>
      </c>
      <c r="CQ368" s="178">
        <f t="shared" si="278"/>
        <v>5330</v>
      </c>
      <c r="CR368" s="177">
        <f t="shared" si="277"/>
        <v>0</v>
      </c>
      <c r="CS368" s="178">
        <f t="shared" si="277"/>
        <v>0</v>
      </c>
      <c r="CT368" s="179">
        <f t="shared" si="277"/>
        <v>0</v>
      </c>
      <c r="CU368" s="178">
        <f t="shared" si="277"/>
        <v>0</v>
      </c>
      <c r="CV368" s="179">
        <f t="shared" si="277"/>
        <v>0</v>
      </c>
      <c r="CW368" s="178">
        <f t="shared" si="277"/>
        <v>0</v>
      </c>
      <c r="CX368" s="179">
        <f t="shared" si="277"/>
        <v>0</v>
      </c>
      <c r="CY368" s="178">
        <f t="shared" si="277"/>
        <v>0</v>
      </c>
      <c r="CZ368" s="179">
        <f t="shared" si="277"/>
        <v>0</v>
      </c>
      <c r="DA368" s="178">
        <f t="shared" si="277"/>
        <v>0</v>
      </c>
      <c r="DB368" s="179">
        <f t="shared" si="277"/>
        <v>47970</v>
      </c>
      <c r="DC368" s="178">
        <f t="shared" si="277"/>
        <v>47970</v>
      </c>
      <c r="DD368" s="179">
        <f t="shared" si="269"/>
        <v>47970</v>
      </c>
      <c r="DE368" s="178">
        <f t="shared" si="269"/>
        <v>47970</v>
      </c>
      <c r="DF368" s="177">
        <f t="shared" si="270"/>
        <v>0</v>
      </c>
      <c r="DG368" s="178">
        <f t="shared" si="270"/>
        <v>0</v>
      </c>
      <c r="DH368" s="179">
        <f t="shared" si="271"/>
        <v>0</v>
      </c>
      <c r="DI368" s="178">
        <f t="shared" si="271"/>
        <v>0</v>
      </c>
      <c r="DJ368" s="179">
        <f t="shared" si="272"/>
        <v>0</v>
      </c>
      <c r="DK368" s="178">
        <f t="shared" si="272"/>
        <v>0</v>
      </c>
      <c r="DL368" s="179">
        <f t="shared" si="273"/>
        <v>0</v>
      </c>
      <c r="DM368" s="178">
        <f t="shared" si="273"/>
        <v>0</v>
      </c>
      <c r="DN368" s="179">
        <f t="shared" si="274"/>
        <v>0</v>
      </c>
      <c r="DO368" s="178">
        <f t="shared" si="274"/>
        <v>0</v>
      </c>
      <c r="DP368" s="179">
        <f t="shared" si="275"/>
        <v>9</v>
      </c>
      <c r="DQ368" s="178">
        <f t="shared" si="275"/>
        <v>9</v>
      </c>
      <c r="DR368" s="179">
        <f t="shared" si="276"/>
        <v>9</v>
      </c>
      <c r="DS368" s="178">
        <f t="shared" si="276"/>
        <v>9</v>
      </c>
      <c r="DT368" s="177">
        <f t="shared" si="261"/>
        <v>0</v>
      </c>
      <c r="DU368" s="178">
        <f t="shared" si="261"/>
        <v>0</v>
      </c>
      <c r="DV368" s="179">
        <f t="shared" si="261"/>
        <v>0</v>
      </c>
      <c r="DW368" s="178">
        <f t="shared" si="261"/>
        <v>0</v>
      </c>
      <c r="DX368" s="179">
        <f t="shared" si="261"/>
        <v>0</v>
      </c>
      <c r="DY368" s="178">
        <f t="shared" si="261"/>
        <v>0</v>
      </c>
      <c r="DZ368" s="179">
        <f t="shared" si="261"/>
        <v>0</v>
      </c>
      <c r="EA368" s="178">
        <f t="shared" si="261"/>
        <v>0</v>
      </c>
      <c r="EB368" s="179">
        <f t="shared" si="261"/>
        <v>0</v>
      </c>
      <c r="EC368" s="178">
        <f t="shared" si="261"/>
        <v>0</v>
      </c>
      <c r="ED368" s="179">
        <f t="shared" si="261"/>
        <v>431730</v>
      </c>
      <c r="EE368" s="178">
        <f t="shared" si="261"/>
        <v>431730</v>
      </c>
      <c r="EF368" s="179">
        <f t="shared" si="261"/>
        <v>431730</v>
      </c>
      <c r="EG368" s="178">
        <f t="shared" si="262"/>
        <v>431730</v>
      </c>
    </row>
    <row r="369" spans="1:137">
      <c r="A369" s="180" t="s">
        <v>406</v>
      </c>
      <c r="B369" s="181" t="s">
        <v>426</v>
      </c>
      <c r="C369" s="182"/>
      <c r="D369" s="183">
        <v>375735</v>
      </c>
      <c r="E369" s="183">
        <v>13</v>
      </c>
      <c r="F369" s="63"/>
      <c r="G369" s="185"/>
      <c r="H369" s="63"/>
      <c r="I369" s="185"/>
      <c r="J369" s="63"/>
      <c r="K369" s="185"/>
      <c r="L369" s="63"/>
      <c r="M369" s="185"/>
      <c r="N369" s="63"/>
      <c r="O369" s="63"/>
      <c r="P369" s="185"/>
      <c r="Q369" s="63"/>
      <c r="R369" s="185"/>
      <c r="S369" s="63"/>
      <c r="T369" s="185"/>
      <c r="U369" s="63"/>
      <c r="V369" s="185"/>
      <c r="W369" s="63"/>
      <c r="X369" s="63"/>
      <c r="Y369" s="185"/>
      <c r="Z369" s="63"/>
      <c r="AA369" s="185"/>
      <c r="AB369" s="63"/>
      <c r="AC369" s="185"/>
      <c r="AD369" s="63"/>
      <c r="AE369" s="185"/>
      <c r="AF369" s="63"/>
      <c r="AG369" s="63"/>
      <c r="AH369" s="185"/>
      <c r="AI369" s="63"/>
      <c r="AJ369" s="185"/>
      <c r="AK369" s="63"/>
      <c r="AL369" s="185"/>
      <c r="AM369" s="63"/>
      <c r="AN369" s="185"/>
      <c r="AO369" s="63"/>
      <c r="AP369" s="63"/>
      <c r="AQ369" s="185"/>
      <c r="AR369" s="63"/>
      <c r="AS369" s="185"/>
      <c r="AT369" s="63"/>
      <c r="AU369" s="185"/>
      <c r="AV369" s="63"/>
      <c r="AW369" s="185"/>
      <c r="AX369" s="63"/>
      <c r="AY369" s="63"/>
      <c r="AZ369" s="185"/>
      <c r="BA369" s="63"/>
      <c r="BB369" s="185">
        <v>11</v>
      </c>
      <c r="BC369" s="63">
        <v>11</v>
      </c>
      <c r="BD369" s="185"/>
      <c r="BE369" s="63"/>
      <c r="BF369" s="185">
        <v>2</v>
      </c>
      <c r="BG369" s="62">
        <v>2</v>
      </c>
      <c r="BH369" s="188"/>
      <c r="BI369" s="63"/>
      <c r="BJ369" s="185"/>
      <c r="BK369" s="63"/>
      <c r="BL369" s="185"/>
      <c r="BM369" s="63"/>
      <c r="BN369" s="185"/>
      <c r="BO369" s="63"/>
      <c r="BP369" s="185"/>
      <c r="BQ369" s="63"/>
      <c r="BR369" s="185">
        <v>730611</v>
      </c>
      <c r="BS369" s="185">
        <v>730611</v>
      </c>
      <c r="BT369" s="177">
        <f t="shared" si="263"/>
        <v>0</v>
      </c>
      <c r="BU369" s="178">
        <f t="shared" si="263"/>
        <v>0</v>
      </c>
      <c r="BV369" s="179">
        <f t="shared" si="264"/>
        <v>0</v>
      </c>
      <c r="BW369" s="178">
        <f t="shared" si="264"/>
        <v>0</v>
      </c>
      <c r="BX369" s="179">
        <f t="shared" si="265"/>
        <v>0</v>
      </c>
      <c r="BY369" s="178">
        <f t="shared" si="265"/>
        <v>0</v>
      </c>
      <c r="BZ369" s="179">
        <f t="shared" si="266"/>
        <v>0</v>
      </c>
      <c r="CA369" s="178">
        <f t="shared" si="266"/>
        <v>0</v>
      </c>
      <c r="CB369" s="179">
        <f t="shared" si="267"/>
        <v>0</v>
      </c>
      <c r="CC369" s="178">
        <f t="shared" si="267"/>
        <v>0</v>
      </c>
      <c r="CD369" s="179">
        <f t="shared" si="268"/>
        <v>134</v>
      </c>
      <c r="CE369" s="178">
        <f t="shared" si="268"/>
        <v>134</v>
      </c>
      <c r="CF369" s="177">
        <f t="shared" si="278"/>
        <v>0</v>
      </c>
      <c r="CG369" s="178">
        <f t="shared" si="279"/>
        <v>0</v>
      </c>
      <c r="CH369" s="179">
        <f t="shared" si="278"/>
        <v>0</v>
      </c>
      <c r="CI369" s="178">
        <f t="shared" si="280"/>
        <v>0</v>
      </c>
      <c r="CJ369" s="179">
        <f t="shared" si="278"/>
        <v>0</v>
      </c>
      <c r="CK369" s="178">
        <f t="shared" si="281"/>
        <v>0</v>
      </c>
      <c r="CL369" s="179">
        <f t="shared" si="278"/>
        <v>0</v>
      </c>
      <c r="CM369" s="178">
        <f t="shared" si="278"/>
        <v>0</v>
      </c>
      <c r="CN369" s="179">
        <f t="shared" si="278"/>
        <v>0</v>
      </c>
      <c r="CO369" s="178">
        <f t="shared" si="278"/>
        <v>0</v>
      </c>
      <c r="CP369" s="179">
        <f t="shared" si="278"/>
        <v>5452.3208955223881</v>
      </c>
      <c r="CQ369" s="178">
        <f t="shared" si="278"/>
        <v>5452.3208955223881</v>
      </c>
      <c r="CR369" s="177">
        <f t="shared" si="277"/>
        <v>0</v>
      </c>
      <c r="CS369" s="178">
        <f t="shared" si="277"/>
        <v>0</v>
      </c>
      <c r="CT369" s="179">
        <f t="shared" si="277"/>
        <v>0</v>
      </c>
      <c r="CU369" s="178">
        <f t="shared" si="277"/>
        <v>0</v>
      </c>
      <c r="CV369" s="179">
        <f t="shared" si="277"/>
        <v>0</v>
      </c>
      <c r="CW369" s="178">
        <f t="shared" si="277"/>
        <v>0</v>
      </c>
      <c r="CX369" s="179">
        <f t="shared" si="277"/>
        <v>0</v>
      </c>
      <c r="CY369" s="178">
        <f t="shared" si="277"/>
        <v>0</v>
      </c>
      <c r="CZ369" s="179">
        <f t="shared" si="277"/>
        <v>0</v>
      </c>
      <c r="DA369" s="178">
        <f t="shared" si="277"/>
        <v>0</v>
      </c>
      <c r="DB369" s="179">
        <f t="shared" si="277"/>
        <v>49070.888059701494</v>
      </c>
      <c r="DC369" s="178">
        <f t="shared" si="277"/>
        <v>49070.888059701494</v>
      </c>
      <c r="DD369" s="179">
        <f t="shared" si="269"/>
        <v>49070.888059701494</v>
      </c>
      <c r="DE369" s="178">
        <f t="shared" si="269"/>
        <v>49070.888059701494</v>
      </c>
      <c r="DF369" s="177">
        <f t="shared" si="270"/>
        <v>0</v>
      </c>
      <c r="DG369" s="178">
        <f t="shared" si="270"/>
        <v>0</v>
      </c>
      <c r="DH369" s="179">
        <f t="shared" si="271"/>
        <v>0</v>
      </c>
      <c r="DI369" s="178">
        <f t="shared" si="271"/>
        <v>0</v>
      </c>
      <c r="DJ369" s="179">
        <f t="shared" si="272"/>
        <v>0</v>
      </c>
      <c r="DK369" s="178">
        <f t="shared" si="272"/>
        <v>0</v>
      </c>
      <c r="DL369" s="179">
        <f t="shared" si="273"/>
        <v>0</v>
      </c>
      <c r="DM369" s="178">
        <f t="shared" si="273"/>
        <v>0</v>
      </c>
      <c r="DN369" s="179">
        <f t="shared" si="274"/>
        <v>0</v>
      </c>
      <c r="DO369" s="178">
        <f t="shared" si="274"/>
        <v>0</v>
      </c>
      <c r="DP369" s="179">
        <f t="shared" si="275"/>
        <v>13</v>
      </c>
      <c r="DQ369" s="178">
        <f t="shared" si="275"/>
        <v>13</v>
      </c>
      <c r="DR369" s="179">
        <f t="shared" si="276"/>
        <v>13</v>
      </c>
      <c r="DS369" s="178">
        <f t="shared" si="276"/>
        <v>13</v>
      </c>
      <c r="DT369" s="177">
        <f t="shared" si="261"/>
        <v>0</v>
      </c>
      <c r="DU369" s="178">
        <f t="shared" si="261"/>
        <v>0</v>
      </c>
      <c r="DV369" s="179">
        <f t="shared" si="261"/>
        <v>0</v>
      </c>
      <c r="DW369" s="178">
        <f t="shared" si="261"/>
        <v>0</v>
      </c>
      <c r="DX369" s="179">
        <f t="shared" si="261"/>
        <v>0</v>
      </c>
      <c r="DY369" s="178">
        <f t="shared" si="261"/>
        <v>0</v>
      </c>
      <c r="DZ369" s="179">
        <f t="shared" si="261"/>
        <v>0</v>
      </c>
      <c r="EA369" s="178">
        <f t="shared" si="261"/>
        <v>0</v>
      </c>
      <c r="EB369" s="179">
        <f t="shared" si="261"/>
        <v>0</v>
      </c>
      <c r="EC369" s="178">
        <f t="shared" si="261"/>
        <v>0</v>
      </c>
      <c r="ED369" s="179">
        <f t="shared" si="261"/>
        <v>637921.54477611941</v>
      </c>
      <c r="EE369" s="178">
        <f t="shared" si="261"/>
        <v>637921.54477611941</v>
      </c>
      <c r="EF369" s="179">
        <f t="shared" si="261"/>
        <v>637921.54477611941</v>
      </c>
      <c r="EG369" s="178">
        <f t="shared" si="262"/>
        <v>637921.54477611941</v>
      </c>
    </row>
    <row r="370" spans="1:137">
      <c r="A370" s="180" t="s">
        <v>406</v>
      </c>
      <c r="B370" s="181" t="s">
        <v>427</v>
      </c>
      <c r="C370" s="182"/>
      <c r="D370" s="183">
        <v>375726</v>
      </c>
      <c r="E370" s="183">
        <v>13</v>
      </c>
      <c r="F370" s="63"/>
      <c r="G370" s="185"/>
      <c r="H370" s="63"/>
      <c r="I370" s="185"/>
      <c r="J370" s="63"/>
      <c r="K370" s="185"/>
      <c r="L370" s="63"/>
      <c r="M370" s="185"/>
      <c r="N370" s="63"/>
      <c r="O370" s="63"/>
      <c r="P370" s="185"/>
      <c r="Q370" s="63"/>
      <c r="R370" s="185"/>
      <c r="S370" s="63"/>
      <c r="T370" s="185"/>
      <c r="U370" s="63"/>
      <c r="V370" s="185"/>
      <c r="W370" s="63"/>
      <c r="X370" s="63"/>
      <c r="Y370" s="185"/>
      <c r="Z370" s="63"/>
      <c r="AA370" s="185"/>
      <c r="AB370" s="63"/>
      <c r="AC370" s="185"/>
      <c r="AD370" s="63"/>
      <c r="AE370" s="185"/>
      <c r="AF370" s="63"/>
      <c r="AG370" s="63"/>
      <c r="AH370" s="185"/>
      <c r="AI370" s="63"/>
      <c r="AJ370" s="185"/>
      <c r="AK370" s="63"/>
      <c r="AL370" s="185"/>
      <c r="AM370" s="63"/>
      <c r="AN370" s="185"/>
      <c r="AO370" s="63"/>
      <c r="AP370" s="63"/>
      <c r="AQ370" s="185"/>
      <c r="AR370" s="63"/>
      <c r="AS370" s="185"/>
      <c r="AT370" s="63"/>
      <c r="AU370" s="185"/>
      <c r="AV370" s="63"/>
      <c r="AW370" s="185"/>
      <c r="AX370" s="63"/>
      <c r="AY370" s="63"/>
      <c r="AZ370" s="185"/>
      <c r="BA370" s="63"/>
      <c r="BB370" s="185">
        <v>18</v>
      </c>
      <c r="BC370" s="63">
        <v>18</v>
      </c>
      <c r="BD370" s="185"/>
      <c r="BE370" s="63"/>
      <c r="BF370" s="185">
        <v>2</v>
      </c>
      <c r="BG370" s="62">
        <v>2</v>
      </c>
      <c r="BH370" s="188"/>
      <c r="BI370" s="63"/>
      <c r="BJ370" s="185"/>
      <c r="BK370" s="63"/>
      <c r="BL370" s="185"/>
      <c r="BM370" s="63"/>
      <c r="BN370" s="185"/>
      <c r="BO370" s="63"/>
      <c r="BP370" s="185"/>
      <c r="BQ370" s="63"/>
      <c r="BR370" s="185">
        <v>1116146</v>
      </c>
      <c r="BS370" s="185">
        <v>1116146</v>
      </c>
      <c r="BT370" s="177">
        <f t="shared" si="263"/>
        <v>0</v>
      </c>
      <c r="BU370" s="178">
        <f t="shared" si="263"/>
        <v>0</v>
      </c>
      <c r="BV370" s="179">
        <f t="shared" si="264"/>
        <v>0</v>
      </c>
      <c r="BW370" s="178">
        <f t="shared" si="264"/>
        <v>0</v>
      </c>
      <c r="BX370" s="179">
        <f t="shared" si="265"/>
        <v>0</v>
      </c>
      <c r="BY370" s="178">
        <f t="shared" si="265"/>
        <v>0</v>
      </c>
      <c r="BZ370" s="179">
        <f t="shared" si="266"/>
        <v>0</v>
      </c>
      <c r="CA370" s="178">
        <f t="shared" si="266"/>
        <v>0</v>
      </c>
      <c r="CB370" s="179">
        <f t="shared" si="267"/>
        <v>0</v>
      </c>
      <c r="CC370" s="178">
        <f t="shared" si="267"/>
        <v>0</v>
      </c>
      <c r="CD370" s="179">
        <f t="shared" si="268"/>
        <v>204</v>
      </c>
      <c r="CE370" s="178">
        <f t="shared" si="268"/>
        <v>204</v>
      </c>
      <c r="CF370" s="177">
        <f t="shared" si="278"/>
        <v>0</v>
      </c>
      <c r="CG370" s="178">
        <f t="shared" si="279"/>
        <v>0</v>
      </c>
      <c r="CH370" s="179">
        <f t="shared" si="278"/>
        <v>0</v>
      </c>
      <c r="CI370" s="178">
        <f t="shared" si="280"/>
        <v>0</v>
      </c>
      <c r="CJ370" s="179">
        <f t="shared" si="278"/>
        <v>0</v>
      </c>
      <c r="CK370" s="178">
        <f t="shared" si="281"/>
        <v>0</v>
      </c>
      <c r="CL370" s="179">
        <f t="shared" si="278"/>
        <v>0</v>
      </c>
      <c r="CM370" s="178">
        <f t="shared" si="278"/>
        <v>0</v>
      </c>
      <c r="CN370" s="179">
        <f t="shared" si="278"/>
        <v>0</v>
      </c>
      <c r="CO370" s="178">
        <f t="shared" si="278"/>
        <v>0</v>
      </c>
      <c r="CP370" s="179">
        <f t="shared" si="278"/>
        <v>5471.3039215686276</v>
      </c>
      <c r="CQ370" s="178">
        <f t="shared" si="278"/>
        <v>5471.3039215686276</v>
      </c>
      <c r="CR370" s="177">
        <f t="shared" si="277"/>
        <v>0</v>
      </c>
      <c r="CS370" s="178">
        <f t="shared" si="277"/>
        <v>0</v>
      </c>
      <c r="CT370" s="179">
        <f t="shared" si="277"/>
        <v>0</v>
      </c>
      <c r="CU370" s="178">
        <f t="shared" si="277"/>
        <v>0</v>
      </c>
      <c r="CV370" s="179">
        <f t="shared" si="277"/>
        <v>0</v>
      </c>
      <c r="CW370" s="178">
        <f t="shared" si="277"/>
        <v>0</v>
      </c>
      <c r="CX370" s="179">
        <f t="shared" si="277"/>
        <v>0</v>
      </c>
      <c r="CY370" s="178">
        <f t="shared" si="277"/>
        <v>0</v>
      </c>
      <c r="CZ370" s="179">
        <f t="shared" si="277"/>
        <v>0</v>
      </c>
      <c r="DA370" s="178">
        <f t="shared" si="277"/>
        <v>0</v>
      </c>
      <c r="DB370" s="179">
        <f t="shared" si="277"/>
        <v>49241.73529411765</v>
      </c>
      <c r="DC370" s="178">
        <f t="shared" si="277"/>
        <v>49241.73529411765</v>
      </c>
      <c r="DD370" s="179">
        <f t="shared" si="269"/>
        <v>49241.73529411765</v>
      </c>
      <c r="DE370" s="178">
        <f t="shared" si="269"/>
        <v>49241.73529411765</v>
      </c>
      <c r="DF370" s="177">
        <f t="shared" si="270"/>
        <v>0</v>
      </c>
      <c r="DG370" s="178">
        <f t="shared" si="270"/>
        <v>0</v>
      </c>
      <c r="DH370" s="179">
        <f t="shared" si="271"/>
        <v>0</v>
      </c>
      <c r="DI370" s="178">
        <f t="shared" si="271"/>
        <v>0</v>
      </c>
      <c r="DJ370" s="179">
        <f t="shared" si="272"/>
        <v>0</v>
      </c>
      <c r="DK370" s="178">
        <f t="shared" si="272"/>
        <v>0</v>
      </c>
      <c r="DL370" s="179">
        <f t="shared" si="273"/>
        <v>0</v>
      </c>
      <c r="DM370" s="178">
        <f t="shared" si="273"/>
        <v>0</v>
      </c>
      <c r="DN370" s="179">
        <f t="shared" si="274"/>
        <v>0</v>
      </c>
      <c r="DO370" s="178">
        <f t="shared" si="274"/>
        <v>0</v>
      </c>
      <c r="DP370" s="179">
        <f t="shared" si="275"/>
        <v>20</v>
      </c>
      <c r="DQ370" s="178">
        <f t="shared" si="275"/>
        <v>20</v>
      </c>
      <c r="DR370" s="179">
        <f t="shared" si="276"/>
        <v>20</v>
      </c>
      <c r="DS370" s="178">
        <f t="shared" si="276"/>
        <v>20</v>
      </c>
      <c r="DT370" s="177">
        <f t="shared" si="261"/>
        <v>0</v>
      </c>
      <c r="DU370" s="178">
        <f t="shared" si="261"/>
        <v>0</v>
      </c>
      <c r="DV370" s="179">
        <f t="shared" si="261"/>
        <v>0</v>
      </c>
      <c r="DW370" s="178">
        <f t="shared" si="261"/>
        <v>0</v>
      </c>
      <c r="DX370" s="179">
        <f t="shared" si="261"/>
        <v>0</v>
      </c>
      <c r="DY370" s="178">
        <f t="shared" si="261"/>
        <v>0</v>
      </c>
      <c r="DZ370" s="179">
        <f t="shared" si="261"/>
        <v>0</v>
      </c>
      <c r="EA370" s="178">
        <f t="shared" si="261"/>
        <v>0</v>
      </c>
      <c r="EB370" s="179">
        <f t="shared" si="261"/>
        <v>0</v>
      </c>
      <c r="EC370" s="178">
        <f t="shared" si="261"/>
        <v>0</v>
      </c>
      <c r="ED370" s="179">
        <f t="shared" si="261"/>
        <v>984834.70588235301</v>
      </c>
      <c r="EE370" s="178">
        <f t="shared" si="261"/>
        <v>984834.70588235301</v>
      </c>
      <c r="EF370" s="179">
        <f t="shared" si="261"/>
        <v>984834.70588235301</v>
      </c>
      <c r="EG370" s="178">
        <f t="shared" si="262"/>
        <v>984834.70588235301</v>
      </c>
    </row>
    <row r="371" spans="1:137">
      <c r="A371" s="180" t="s">
        <v>406</v>
      </c>
      <c r="B371" s="181" t="s">
        <v>428</v>
      </c>
      <c r="C371" s="182"/>
      <c r="D371" s="183">
        <v>375744</v>
      </c>
      <c r="E371" s="183">
        <v>13</v>
      </c>
      <c r="F371" s="63"/>
      <c r="G371" s="185"/>
      <c r="H371" s="63"/>
      <c r="I371" s="185"/>
      <c r="J371" s="63"/>
      <c r="K371" s="185"/>
      <c r="L371" s="63"/>
      <c r="M371" s="185"/>
      <c r="N371" s="63"/>
      <c r="O371" s="63"/>
      <c r="P371" s="185"/>
      <c r="Q371" s="63"/>
      <c r="R371" s="185"/>
      <c r="S371" s="63"/>
      <c r="T371" s="185"/>
      <c r="U371" s="63"/>
      <c r="V371" s="185"/>
      <c r="W371" s="63"/>
      <c r="X371" s="63"/>
      <c r="Y371" s="185"/>
      <c r="Z371" s="63"/>
      <c r="AA371" s="185"/>
      <c r="AB371" s="63"/>
      <c r="AC371" s="185"/>
      <c r="AD371" s="63"/>
      <c r="AE371" s="185"/>
      <c r="AF371" s="63"/>
      <c r="AG371" s="63"/>
      <c r="AH371" s="185"/>
      <c r="AI371" s="63"/>
      <c r="AJ371" s="185"/>
      <c r="AK371" s="63"/>
      <c r="AL371" s="185"/>
      <c r="AM371" s="63"/>
      <c r="AN371" s="185"/>
      <c r="AO371" s="63"/>
      <c r="AP371" s="63"/>
      <c r="AQ371" s="185"/>
      <c r="AR371" s="63"/>
      <c r="AS371" s="185"/>
      <c r="AT371" s="63"/>
      <c r="AU371" s="185"/>
      <c r="AV371" s="63"/>
      <c r="AW371" s="185"/>
      <c r="AX371" s="63"/>
      <c r="AY371" s="63"/>
      <c r="AZ371" s="185"/>
      <c r="BA371" s="63"/>
      <c r="BB371" s="185">
        <v>11</v>
      </c>
      <c r="BC371" s="63">
        <v>11</v>
      </c>
      <c r="BD371" s="185"/>
      <c r="BE371" s="63"/>
      <c r="BF371" s="185">
        <v>3</v>
      </c>
      <c r="BG371" s="62">
        <v>3</v>
      </c>
      <c r="BH371" s="188"/>
      <c r="BI371" s="63"/>
      <c r="BJ371" s="185"/>
      <c r="BK371" s="63"/>
      <c r="BL371" s="185"/>
      <c r="BM371" s="63"/>
      <c r="BN371" s="185"/>
      <c r="BO371" s="63"/>
      <c r="BP371" s="185"/>
      <c r="BQ371" s="63"/>
      <c r="BR371" s="185">
        <v>727507</v>
      </c>
      <c r="BS371" s="185">
        <v>727507</v>
      </c>
      <c r="BT371" s="177">
        <f t="shared" si="263"/>
        <v>0</v>
      </c>
      <c r="BU371" s="178">
        <f t="shared" si="263"/>
        <v>0</v>
      </c>
      <c r="BV371" s="179">
        <f t="shared" si="264"/>
        <v>0</v>
      </c>
      <c r="BW371" s="178">
        <f t="shared" si="264"/>
        <v>0</v>
      </c>
      <c r="BX371" s="179">
        <f t="shared" si="265"/>
        <v>0</v>
      </c>
      <c r="BY371" s="178">
        <f t="shared" si="265"/>
        <v>0</v>
      </c>
      <c r="BZ371" s="179">
        <f t="shared" si="266"/>
        <v>0</v>
      </c>
      <c r="CA371" s="178">
        <f t="shared" si="266"/>
        <v>0</v>
      </c>
      <c r="CB371" s="179">
        <f t="shared" si="267"/>
        <v>0</v>
      </c>
      <c r="CC371" s="178">
        <f t="shared" si="267"/>
        <v>0</v>
      </c>
      <c r="CD371" s="179">
        <f t="shared" si="268"/>
        <v>146</v>
      </c>
      <c r="CE371" s="178">
        <f t="shared" si="268"/>
        <v>146</v>
      </c>
      <c r="CF371" s="177">
        <f t="shared" si="278"/>
        <v>0</v>
      </c>
      <c r="CG371" s="178">
        <f t="shared" si="279"/>
        <v>0</v>
      </c>
      <c r="CH371" s="179">
        <f t="shared" si="278"/>
        <v>0</v>
      </c>
      <c r="CI371" s="178">
        <f t="shared" si="280"/>
        <v>0</v>
      </c>
      <c r="CJ371" s="179">
        <f t="shared" si="278"/>
        <v>0</v>
      </c>
      <c r="CK371" s="178">
        <f t="shared" si="281"/>
        <v>0</v>
      </c>
      <c r="CL371" s="179">
        <f t="shared" si="278"/>
        <v>0</v>
      </c>
      <c r="CM371" s="178">
        <f t="shared" si="278"/>
        <v>0</v>
      </c>
      <c r="CN371" s="179">
        <f t="shared" si="278"/>
        <v>0</v>
      </c>
      <c r="CO371" s="178">
        <f t="shared" si="278"/>
        <v>0</v>
      </c>
      <c r="CP371" s="179">
        <f t="shared" si="278"/>
        <v>4982.9246575342468</v>
      </c>
      <c r="CQ371" s="178">
        <f t="shared" si="278"/>
        <v>4982.9246575342468</v>
      </c>
      <c r="CR371" s="177">
        <f t="shared" si="277"/>
        <v>0</v>
      </c>
      <c r="CS371" s="178">
        <f t="shared" si="277"/>
        <v>0</v>
      </c>
      <c r="CT371" s="179">
        <f t="shared" si="277"/>
        <v>0</v>
      </c>
      <c r="CU371" s="178">
        <f t="shared" si="277"/>
        <v>0</v>
      </c>
      <c r="CV371" s="179">
        <f t="shared" si="277"/>
        <v>0</v>
      </c>
      <c r="CW371" s="178">
        <f t="shared" si="277"/>
        <v>0</v>
      </c>
      <c r="CX371" s="179">
        <f t="shared" si="277"/>
        <v>0</v>
      </c>
      <c r="CY371" s="178">
        <f t="shared" si="277"/>
        <v>0</v>
      </c>
      <c r="CZ371" s="179">
        <f t="shared" si="277"/>
        <v>0</v>
      </c>
      <c r="DA371" s="178">
        <f t="shared" si="277"/>
        <v>0</v>
      </c>
      <c r="DB371" s="179">
        <f t="shared" si="277"/>
        <v>44846.321917808222</v>
      </c>
      <c r="DC371" s="178">
        <f t="shared" si="277"/>
        <v>44846.321917808222</v>
      </c>
      <c r="DD371" s="179">
        <f t="shared" si="269"/>
        <v>44846.321917808222</v>
      </c>
      <c r="DE371" s="178">
        <f t="shared" si="269"/>
        <v>44846.321917808222</v>
      </c>
      <c r="DF371" s="177">
        <f t="shared" si="270"/>
        <v>0</v>
      </c>
      <c r="DG371" s="178">
        <f t="shared" si="270"/>
        <v>0</v>
      </c>
      <c r="DH371" s="179">
        <f t="shared" si="271"/>
        <v>0</v>
      </c>
      <c r="DI371" s="178">
        <f t="shared" si="271"/>
        <v>0</v>
      </c>
      <c r="DJ371" s="179">
        <f t="shared" si="272"/>
        <v>0</v>
      </c>
      <c r="DK371" s="178">
        <f t="shared" si="272"/>
        <v>0</v>
      </c>
      <c r="DL371" s="179">
        <f t="shared" si="273"/>
        <v>0</v>
      </c>
      <c r="DM371" s="178">
        <f t="shared" si="273"/>
        <v>0</v>
      </c>
      <c r="DN371" s="179">
        <f t="shared" si="274"/>
        <v>0</v>
      </c>
      <c r="DO371" s="178">
        <f t="shared" si="274"/>
        <v>0</v>
      </c>
      <c r="DP371" s="179">
        <f t="shared" si="275"/>
        <v>14</v>
      </c>
      <c r="DQ371" s="178">
        <f t="shared" si="275"/>
        <v>14</v>
      </c>
      <c r="DR371" s="179">
        <f t="shared" si="276"/>
        <v>14</v>
      </c>
      <c r="DS371" s="178">
        <f t="shared" si="276"/>
        <v>14</v>
      </c>
      <c r="DT371" s="177">
        <f t="shared" si="261"/>
        <v>0</v>
      </c>
      <c r="DU371" s="178">
        <f t="shared" si="261"/>
        <v>0</v>
      </c>
      <c r="DV371" s="179">
        <f t="shared" si="261"/>
        <v>0</v>
      </c>
      <c r="DW371" s="178">
        <f t="shared" si="261"/>
        <v>0</v>
      </c>
      <c r="DX371" s="179">
        <f t="shared" si="261"/>
        <v>0</v>
      </c>
      <c r="DY371" s="178">
        <f t="shared" si="261"/>
        <v>0</v>
      </c>
      <c r="DZ371" s="179">
        <f t="shared" si="261"/>
        <v>0</v>
      </c>
      <c r="EA371" s="178">
        <f t="shared" si="261"/>
        <v>0</v>
      </c>
      <c r="EB371" s="179">
        <f t="shared" si="261"/>
        <v>0</v>
      </c>
      <c r="EC371" s="178">
        <f t="shared" si="261"/>
        <v>0</v>
      </c>
      <c r="ED371" s="179">
        <f t="shared" si="261"/>
        <v>627848.50684931513</v>
      </c>
      <c r="EE371" s="178">
        <f t="shared" si="261"/>
        <v>627848.50684931513</v>
      </c>
      <c r="EF371" s="179">
        <f t="shared" si="261"/>
        <v>627848.50684931513</v>
      </c>
      <c r="EG371" s="178">
        <f t="shared" si="262"/>
        <v>627848.50684931513</v>
      </c>
    </row>
    <row r="372" spans="1:137">
      <c r="A372" s="180" t="s">
        <v>406</v>
      </c>
      <c r="B372" s="181" t="s">
        <v>429</v>
      </c>
      <c r="C372" s="182"/>
      <c r="D372" s="183">
        <v>375753</v>
      </c>
      <c r="E372" s="183">
        <v>13</v>
      </c>
      <c r="F372" s="63"/>
      <c r="G372" s="185"/>
      <c r="H372" s="63"/>
      <c r="I372" s="185"/>
      <c r="J372" s="63"/>
      <c r="K372" s="185"/>
      <c r="L372" s="63"/>
      <c r="M372" s="185"/>
      <c r="N372" s="63"/>
      <c r="O372" s="63"/>
      <c r="P372" s="185"/>
      <c r="Q372" s="63"/>
      <c r="R372" s="185"/>
      <c r="S372" s="63"/>
      <c r="T372" s="185"/>
      <c r="U372" s="63"/>
      <c r="V372" s="185"/>
      <c r="W372" s="63"/>
      <c r="X372" s="63"/>
      <c r="Y372" s="185"/>
      <c r="Z372" s="63"/>
      <c r="AA372" s="185"/>
      <c r="AB372" s="63"/>
      <c r="AC372" s="185"/>
      <c r="AD372" s="63"/>
      <c r="AE372" s="185"/>
      <c r="AF372" s="63"/>
      <c r="AG372" s="63"/>
      <c r="AH372" s="185"/>
      <c r="AI372" s="63"/>
      <c r="AJ372" s="185"/>
      <c r="AK372" s="63"/>
      <c r="AL372" s="185"/>
      <c r="AM372" s="63"/>
      <c r="AN372" s="185"/>
      <c r="AO372" s="63"/>
      <c r="AP372" s="63"/>
      <c r="AQ372" s="185"/>
      <c r="AR372" s="63"/>
      <c r="AS372" s="185"/>
      <c r="AT372" s="63"/>
      <c r="AU372" s="185"/>
      <c r="AV372" s="63"/>
      <c r="AW372" s="185"/>
      <c r="AX372" s="63"/>
      <c r="AY372" s="63"/>
      <c r="AZ372" s="185"/>
      <c r="BA372" s="63"/>
      <c r="BB372" s="185">
        <v>1</v>
      </c>
      <c r="BC372" s="63">
        <v>1</v>
      </c>
      <c r="BD372" s="185"/>
      <c r="BE372" s="63"/>
      <c r="BF372" s="185"/>
      <c r="BG372" s="62"/>
      <c r="BH372" s="188"/>
      <c r="BI372" s="63"/>
      <c r="BJ372" s="185"/>
      <c r="BK372" s="63"/>
      <c r="BL372" s="185"/>
      <c r="BM372" s="63"/>
      <c r="BN372" s="185"/>
      <c r="BO372" s="63"/>
      <c r="BP372" s="185"/>
      <c r="BQ372" s="63"/>
      <c r="BR372" s="185">
        <v>47840</v>
      </c>
      <c r="BS372" s="185">
        <v>47840</v>
      </c>
      <c r="BT372" s="177">
        <f t="shared" si="263"/>
        <v>0</v>
      </c>
      <c r="BU372" s="178">
        <f t="shared" si="263"/>
        <v>0</v>
      </c>
      <c r="BV372" s="179">
        <f t="shared" si="264"/>
        <v>0</v>
      </c>
      <c r="BW372" s="178">
        <f t="shared" si="264"/>
        <v>0</v>
      </c>
      <c r="BX372" s="179">
        <f t="shared" si="265"/>
        <v>0</v>
      </c>
      <c r="BY372" s="178">
        <f t="shared" si="265"/>
        <v>0</v>
      </c>
      <c r="BZ372" s="179">
        <f t="shared" si="266"/>
        <v>0</v>
      </c>
      <c r="CA372" s="178">
        <f t="shared" si="266"/>
        <v>0</v>
      </c>
      <c r="CB372" s="179">
        <f t="shared" si="267"/>
        <v>0</v>
      </c>
      <c r="CC372" s="178">
        <f t="shared" si="267"/>
        <v>0</v>
      </c>
      <c r="CD372" s="179">
        <f t="shared" si="268"/>
        <v>10</v>
      </c>
      <c r="CE372" s="178">
        <f t="shared" si="268"/>
        <v>10</v>
      </c>
      <c r="CF372" s="177">
        <f t="shared" si="278"/>
        <v>0</v>
      </c>
      <c r="CG372" s="178">
        <f t="shared" si="279"/>
        <v>0</v>
      </c>
      <c r="CH372" s="179">
        <f t="shared" si="278"/>
        <v>0</v>
      </c>
      <c r="CI372" s="178">
        <f t="shared" si="280"/>
        <v>0</v>
      </c>
      <c r="CJ372" s="179">
        <f t="shared" si="278"/>
        <v>0</v>
      </c>
      <c r="CK372" s="178">
        <f t="shared" si="281"/>
        <v>0</v>
      </c>
      <c r="CL372" s="179">
        <f t="shared" si="278"/>
        <v>0</v>
      </c>
      <c r="CM372" s="178">
        <f t="shared" si="278"/>
        <v>0</v>
      </c>
      <c r="CN372" s="179">
        <f t="shared" si="278"/>
        <v>0</v>
      </c>
      <c r="CO372" s="178">
        <f t="shared" si="278"/>
        <v>0</v>
      </c>
      <c r="CP372" s="179">
        <f t="shared" si="278"/>
        <v>4784</v>
      </c>
      <c r="CQ372" s="178">
        <f t="shared" si="278"/>
        <v>4784</v>
      </c>
      <c r="CR372" s="177">
        <f t="shared" si="277"/>
        <v>0</v>
      </c>
      <c r="CS372" s="178">
        <f t="shared" si="277"/>
        <v>0</v>
      </c>
      <c r="CT372" s="179">
        <f t="shared" si="277"/>
        <v>0</v>
      </c>
      <c r="CU372" s="178">
        <f t="shared" si="277"/>
        <v>0</v>
      </c>
      <c r="CV372" s="179">
        <f t="shared" si="277"/>
        <v>0</v>
      </c>
      <c r="CW372" s="178">
        <f t="shared" si="277"/>
        <v>0</v>
      </c>
      <c r="CX372" s="179">
        <f t="shared" si="277"/>
        <v>0</v>
      </c>
      <c r="CY372" s="178">
        <f t="shared" si="277"/>
        <v>0</v>
      </c>
      <c r="CZ372" s="179">
        <f t="shared" si="277"/>
        <v>0</v>
      </c>
      <c r="DA372" s="178">
        <f t="shared" si="277"/>
        <v>0</v>
      </c>
      <c r="DB372" s="179">
        <f t="shared" si="277"/>
        <v>43056</v>
      </c>
      <c r="DC372" s="178">
        <f t="shared" si="277"/>
        <v>43056</v>
      </c>
      <c r="DD372" s="179">
        <f t="shared" si="269"/>
        <v>43056</v>
      </c>
      <c r="DE372" s="178">
        <f t="shared" si="269"/>
        <v>43056</v>
      </c>
      <c r="DF372" s="177">
        <f t="shared" si="270"/>
        <v>0</v>
      </c>
      <c r="DG372" s="178">
        <f t="shared" si="270"/>
        <v>0</v>
      </c>
      <c r="DH372" s="179">
        <f t="shared" si="271"/>
        <v>0</v>
      </c>
      <c r="DI372" s="178">
        <f t="shared" si="271"/>
        <v>0</v>
      </c>
      <c r="DJ372" s="179">
        <f t="shared" si="272"/>
        <v>0</v>
      </c>
      <c r="DK372" s="178">
        <f t="shared" si="272"/>
        <v>0</v>
      </c>
      <c r="DL372" s="179">
        <f t="shared" si="273"/>
        <v>0</v>
      </c>
      <c r="DM372" s="178">
        <f t="shared" si="273"/>
        <v>0</v>
      </c>
      <c r="DN372" s="179">
        <f t="shared" si="274"/>
        <v>0</v>
      </c>
      <c r="DO372" s="178">
        <f t="shared" si="274"/>
        <v>0</v>
      </c>
      <c r="DP372" s="179">
        <f t="shared" si="275"/>
        <v>1</v>
      </c>
      <c r="DQ372" s="178">
        <f t="shared" si="275"/>
        <v>1</v>
      </c>
      <c r="DR372" s="179">
        <f t="shared" si="276"/>
        <v>1</v>
      </c>
      <c r="DS372" s="178">
        <f t="shared" si="276"/>
        <v>1</v>
      </c>
      <c r="DT372" s="177">
        <f t="shared" si="261"/>
        <v>0</v>
      </c>
      <c r="DU372" s="178">
        <f t="shared" si="261"/>
        <v>0</v>
      </c>
      <c r="DV372" s="179">
        <f t="shared" si="261"/>
        <v>0</v>
      </c>
      <c r="DW372" s="178">
        <f t="shared" si="261"/>
        <v>0</v>
      </c>
      <c r="DX372" s="179">
        <f t="shared" si="261"/>
        <v>0</v>
      </c>
      <c r="DY372" s="178">
        <f t="shared" si="261"/>
        <v>0</v>
      </c>
      <c r="DZ372" s="179">
        <f t="shared" si="261"/>
        <v>0</v>
      </c>
      <c r="EA372" s="178">
        <f t="shared" si="261"/>
        <v>0</v>
      </c>
      <c r="EB372" s="179">
        <f t="shared" si="261"/>
        <v>0</v>
      </c>
      <c r="EC372" s="178">
        <f t="shared" si="261"/>
        <v>0</v>
      </c>
      <c r="ED372" s="179">
        <f t="shared" si="261"/>
        <v>43056</v>
      </c>
      <c r="EE372" s="178">
        <f t="shared" si="261"/>
        <v>43056</v>
      </c>
      <c r="EF372" s="179">
        <f t="shared" si="261"/>
        <v>43056</v>
      </c>
      <c r="EG372" s="178">
        <f t="shared" si="262"/>
        <v>43056</v>
      </c>
    </row>
    <row r="373" spans="1:137">
      <c r="A373" s="180" t="s">
        <v>406</v>
      </c>
      <c r="B373" s="181" t="s">
        <v>430</v>
      </c>
      <c r="C373" s="182"/>
      <c r="D373" s="183">
        <v>405748</v>
      </c>
      <c r="E373" s="183">
        <v>13</v>
      </c>
      <c r="F373" s="63"/>
      <c r="G373" s="185"/>
      <c r="H373" s="63"/>
      <c r="I373" s="185"/>
      <c r="J373" s="63"/>
      <c r="K373" s="185"/>
      <c r="L373" s="63"/>
      <c r="M373" s="185"/>
      <c r="N373" s="63"/>
      <c r="O373" s="63"/>
      <c r="P373" s="185"/>
      <c r="Q373" s="63"/>
      <c r="R373" s="185"/>
      <c r="S373" s="63"/>
      <c r="T373" s="185"/>
      <c r="U373" s="63"/>
      <c r="V373" s="185"/>
      <c r="W373" s="63"/>
      <c r="X373" s="63"/>
      <c r="Y373" s="185"/>
      <c r="Z373" s="63"/>
      <c r="AA373" s="185"/>
      <c r="AB373" s="63"/>
      <c r="AC373" s="185"/>
      <c r="AD373" s="63"/>
      <c r="AE373" s="185"/>
      <c r="AF373" s="63"/>
      <c r="AG373" s="63"/>
      <c r="AH373" s="185"/>
      <c r="AI373" s="63"/>
      <c r="AJ373" s="185"/>
      <c r="AK373" s="63"/>
      <c r="AL373" s="185"/>
      <c r="AM373" s="63"/>
      <c r="AN373" s="185"/>
      <c r="AO373" s="63"/>
      <c r="AP373" s="63"/>
      <c r="AQ373" s="185"/>
      <c r="AR373" s="63"/>
      <c r="AS373" s="185"/>
      <c r="AT373" s="63"/>
      <c r="AU373" s="185"/>
      <c r="AV373" s="63"/>
      <c r="AW373" s="185"/>
      <c r="AX373" s="63"/>
      <c r="AY373" s="63"/>
      <c r="AZ373" s="185"/>
      <c r="BA373" s="63"/>
      <c r="BB373" s="185">
        <v>6</v>
      </c>
      <c r="BC373" s="63">
        <v>6</v>
      </c>
      <c r="BD373" s="185"/>
      <c r="BE373" s="63"/>
      <c r="BF373" s="185"/>
      <c r="BG373" s="62"/>
      <c r="BH373" s="188"/>
      <c r="BI373" s="63"/>
      <c r="BJ373" s="185"/>
      <c r="BK373" s="63"/>
      <c r="BL373" s="185"/>
      <c r="BM373" s="63"/>
      <c r="BN373" s="185"/>
      <c r="BO373" s="63"/>
      <c r="BP373" s="185"/>
      <c r="BQ373" s="63"/>
      <c r="BR373" s="185">
        <v>315240</v>
      </c>
      <c r="BS373" s="185">
        <v>315240</v>
      </c>
      <c r="BT373" s="177">
        <f t="shared" si="263"/>
        <v>0</v>
      </c>
      <c r="BU373" s="178">
        <f t="shared" si="263"/>
        <v>0</v>
      </c>
      <c r="BV373" s="179">
        <f t="shared" si="264"/>
        <v>0</v>
      </c>
      <c r="BW373" s="178">
        <f t="shared" si="264"/>
        <v>0</v>
      </c>
      <c r="BX373" s="179">
        <f t="shared" si="265"/>
        <v>0</v>
      </c>
      <c r="BY373" s="178">
        <f t="shared" si="265"/>
        <v>0</v>
      </c>
      <c r="BZ373" s="179">
        <f t="shared" si="266"/>
        <v>0</v>
      </c>
      <c r="CA373" s="178">
        <f t="shared" si="266"/>
        <v>0</v>
      </c>
      <c r="CB373" s="179">
        <f t="shared" si="267"/>
        <v>0</v>
      </c>
      <c r="CC373" s="178">
        <f t="shared" si="267"/>
        <v>0</v>
      </c>
      <c r="CD373" s="179">
        <f t="shared" si="268"/>
        <v>60</v>
      </c>
      <c r="CE373" s="178">
        <f t="shared" si="268"/>
        <v>60</v>
      </c>
      <c r="CF373" s="177">
        <f t="shared" si="278"/>
        <v>0</v>
      </c>
      <c r="CG373" s="178">
        <f t="shared" si="279"/>
        <v>0</v>
      </c>
      <c r="CH373" s="179">
        <f t="shared" si="278"/>
        <v>0</v>
      </c>
      <c r="CI373" s="178">
        <f t="shared" si="280"/>
        <v>0</v>
      </c>
      <c r="CJ373" s="179">
        <f t="shared" si="278"/>
        <v>0</v>
      </c>
      <c r="CK373" s="178">
        <f t="shared" si="281"/>
        <v>0</v>
      </c>
      <c r="CL373" s="179">
        <f t="shared" si="278"/>
        <v>0</v>
      </c>
      <c r="CM373" s="178">
        <f t="shared" si="278"/>
        <v>0</v>
      </c>
      <c r="CN373" s="179">
        <f t="shared" si="278"/>
        <v>0</v>
      </c>
      <c r="CO373" s="178">
        <f t="shared" si="278"/>
        <v>0</v>
      </c>
      <c r="CP373" s="179">
        <f t="shared" si="278"/>
        <v>5254</v>
      </c>
      <c r="CQ373" s="178">
        <f t="shared" si="278"/>
        <v>5254</v>
      </c>
      <c r="CR373" s="177">
        <f t="shared" si="277"/>
        <v>0</v>
      </c>
      <c r="CS373" s="178">
        <f t="shared" si="277"/>
        <v>0</v>
      </c>
      <c r="CT373" s="179">
        <f t="shared" si="277"/>
        <v>0</v>
      </c>
      <c r="CU373" s="178">
        <f t="shared" si="277"/>
        <v>0</v>
      </c>
      <c r="CV373" s="179">
        <f t="shared" si="277"/>
        <v>0</v>
      </c>
      <c r="CW373" s="178">
        <f t="shared" si="277"/>
        <v>0</v>
      </c>
      <c r="CX373" s="179">
        <f t="shared" si="277"/>
        <v>0</v>
      </c>
      <c r="CY373" s="178">
        <f t="shared" si="277"/>
        <v>0</v>
      </c>
      <c r="CZ373" s="179">
        <f t="shared" si="277"/>
        <v>0</v>
      </c>
      <c r="DA373" s="178">
        <f t="shared" si="277"/>
        <v>0</v>
      </c>
      <c r="DB373" s="179">
        <f t="shared" si="277"/>
        <v>47286</v>
      </c>
      <c r="DC373" s="178">
        <f t="shared" si="277"/>
        <v>47286</v>
      </c>
      <c r="DD373" s="179">
        <f t="shared" si="269"/>
        <v>47286</v>
      </c>
      <c r="DE373" s="178">
        <f t="shared" si="269"/>
        <v>47286</v>
      </c>
      <c r="DF373" s="177">
        <f t="shared" si="270"/>
        <v>0</v>
      </c>
      <c r="DG373" s="178">
        <f t="shared" si="270"/>
        <v>0</v>
      </c>
      <c r="DH373" s="179">
        <f t="shared" si="271"/>
        <v>0</v>
      </c>
      <c r="DI373" s="178">
        <f t="shared" si="271"/>
        <v>0</v>
      </c>
      <c r="DJ373" s="179">
        <f t="shared" si="272"/>
        <v>0</v>
      </c>
      <c r="DK373" s="178">
        <f t="shared" si="272"/>
        <v>0</v>
      </c>
      <c r="DL373" s="179">
        <f t="shared" si="273"/>
        <v>0</v>
      </c>
      <c r="DM373" s="178">
        <f t="shared" si="273"/>
        <v>0</v>
      </c>
      <c r="DN373" s="179">
        <f t="shared" si="274"/>
        <v>0</v>
      </c>
      <c r="DO373" s="178">
        <f t="shared" si="274"/>
        <v>0</v>
      </c>
      <c r="DP373" s="179">
        <f t="shared" si="275"/>
        <v>6</v>
      </c>
      <c r="DQ373" s="178">
        <f t="shared" si="275"/>
        <v>6</v>
      </c>
      <c r="DR373" s="179">
        <f t="shared" si="276"/>
        <v>6</v>
      </c>
      <c r="DS373" s="178">
        <f t="shared" si="276"/>
        <v>6</v>
      </c>
      <c r="DT373" s="177">
        <f t="shared" si="261"/>
        <v>0</v>
      </c>
      <c r="DU373" s="178">
        <f t="shared" si="261"/>
        <v>0</v>
      </c>
      <c r="DV373" s="179">
        <f t="shared" si="261"/>
        <v>0</v>
      </c>
      <c r="DW373" s="178">
        <f t="shared" si="261"/>
        <v>0</v>
      </c>
      <c r="DX373" s="179">
        <f t="shared" si="261"/>
        <v>0</v>
      </c>
      <c r="DY373" s="178">
        <f t="shared" si="261"/>
        <v>0</v>
      </c>
      <c r="DZ373" s="179">
        <f t="shared" si="261"/>
        <v>0</v>
      </c>
      <c r="EA373" s="178">
        <f t="shared" si="261"/>
        <v>0</v>
      </c>
      <c r="EB373" s="179">
        <f t="shared" si="261"/>
        <v>0</v>
      </c>
      <c r="EC373" s="178">
        <f t="shared" si="261"/>
        <v>0</v>
      </c>
      <c r="ED373" s="179">
        <f t="shared" si="261"/>
        <v>283716</v>
      </c>
      <c r="EE373" s="178">
        <f t="shared" si="261"/>
        <v>283716</v>
      </c>
      <c r="EF373" s="179">
        <f t="shared" si="261"/>
        <v>283716</v>
      </c>
      <c r="EG373" s="178">
        <f t="shared" si="262"/>
        <v>283716</v>
      </c>
    </row>
    <row r="374" spans="1:137">
      <c r="A374" s="180" t="s">
        <v>406</v>
      </c>
      <c r="B374" s="181" t="s">
        <v>431</v>
      </c>
      <c r="C374" s="182"/>
      <c r="D374" s="183">
        <v>375762</v>
      </c>
      <c r="E374" s="183">
        <v>13</v>
      </c>
      <c r="F374" s="63"/>
      <c r="G374" s="185"/>
      <c r="H374" s="63"/>
      <c r="I374" s="185"/>
      <c r="J374" s="63"/>
      <c r="K374" s="185"/>
      <c r="L374" s="63"/>
      <c r="M374" s="185"/>
      <c r="N374" s="63"/>
      <c r="O374" s="63"/>
      <c r="P374" s="185"/>
      <c r="Q374" s="63"/>
      <c r="R374" s="185"/>
      <c r="S374" s="63"/>
      <c r="T374" s="185"/>
      <c r="U374" s="63"/>
      <c r="V374" s="185"/>
      <c r="W374" s="63"/>
      <c r="X374" s="63"/>
      <c r="Y374" s="185"/>
      <c r="Z374" s="63"/>
      <c r="AA374" s="185"/>
      <c r="AB374" s="63"/>
      <c r="AC374" s="185"/>
      <c r="AD374" s="63"/>
      <c r="AE374" s="185"/>
      <c r="AF374" s="63"/>
      <c r="AG374" s="63"/>
      <c r="AH374" s="185"/>
      <c r="AI374" s="63"/>
      <c r="AJ374" s="185"/>
      <c r="AK374" s="63"/>
      <c r="AL374" s="185"/>
      <c r="AM374" s="63"/>
      <c r="AN374" s="185"/>
      <c r="AO374" s="63"/>
      <c r="AP374" s="63"/>
      <c r="AQ374" s="185"/>
      <c r="AR374" s="63"/>
      <c r="AS374" s="185"/>
      <c r="AT374" s="63"/>
      <c r="AU374" s="185"/>
      <c r="AV374" s="63"/>
      <c r="AW374" s="185"/>
      <c r="AX374" s="63"/>
      <c r="AY374" s="63"/>
      <c r="AZ374" s="185"/>
      <c r="BA374" s="63"/>
      <c r="BB374" s="185">
        <v>5</v>
      </c>
      <c r="BC374" s="63">
        <v>5</v>
      </c>
      <c r="BD374" s="185"/>
      <c r="BE374" s="63"/>
      <c r="BF374" s="185"/>
      <c r="BG374" s="62"/>
      <c r="BH374" s="188"/>
      <c r="BI374" s="63"/>
      <c r="BJ374" s="185"/>
      <c r="BK374" s="63"/>
      <c r="BL374" s="185"/>
      <c r="BM374" s="63"/>
      <c r="BN374" s="185"/>
      <c r="BO374" s="63"/>
      <c r="BP374" s="185"/>
      <c r="BQ374" s="63"/>
      <c r="BR374" s="185">
        <v>261225</v>
      </c>
      <c r="BS374" s="185">
        <v>261225</v>
      </c>
      <c r="BT374" s="177">
        <f t="shared" si="263"/>
        <v>0</v>
      </c>
      <c r="BU374" s="178">
        <f t="shared" si="263"/>
        <v>0</v>
      </c>
      <c r="BV374" s="179">
        <f t="shared" si="264"/>
        <v>0</v>
      </c>
      <c r="BW374" s="178">
        <f t="shared" si="264"/>
        <v>0</v>
      </c>
      <c r="BX374" s="179">
        <f t="shared" si="265"/>
        <v>0</v>
      </c>
      <c r="BY374" s="178">
        <f t="shared" si="265"/>
        <v>0</v>
      </c>
      <c r="BZ374" s="179">
        <f t="shared" si="266"/>
        <v>0</v>
      </c>
      <c r="CA374" s="178">
        <f t="shared" si="266"/>
        <v>0</v>
      </c>
      <c r="CB374" s="179">
        <f t="shared" si="267"/>
        <v>0</v>
      </c>
      <c r="CC374" s="178">
        <f t="shared" si="267"/>
        <v>0</v>
      </c>
      <c r="CD374" s="179">
        <f t="shared" si="268"/>
        <v>50</v>
      </c>
      <c r="CE374" s="178">
        <f t="shared" si="268"/>
        <v>50</v>
      </c>
      <c r="CF374" s="177">
        <f t="shared" si="278"/>
        <v>0</v>
      </c>
      <c r="CG374" s="178">
        <f t="shared" si="279"/>
        <v>0</v>
      </c>
      <c r="CH374" s="179">
        <f t="shared" si="278"/>
        <v>0</v>
      </c>
      <c r="CI374" s="178">
        <f t="shared" si="280"/>
        <v>0</v>
      </c>
      <c r="CJ374" s="179">
        <f t="shared" si="278"/>
        <v>0</v>
      </c>
      <c r="CK374" s="178">
        <f t="shared" si="281"/>
        <v>0</v>
      </c>
      <c r="CL374" s="179">
        <f t="shared" si="278"/>
        <v>0</v>
      </c>
      <c r="CM374" s="178">
        <f t="shared" si="278"/>
        <v>0</v>
      </c>
      <c r="CN374" s="179">
        <f t="shared" si="278"/>
        <v>0</v>
      </c>
      <c r="CO374" s="178">
        <f t="shared" si="278"/>
        <v>0</v>
      </c>
      <c r="CP374" s="179">
        <f t="shared" si="278"/>
        <v>5224.5</v>
      </c>
      <c r="CQ374" s="178">
        <f t="shared" si="278"/>
        <v>5224.5</v>
      </c>
      <c r="CR374" s="177">
        <f t="shared" si="277"/>
        <v>0</v>
      </c>
      <c r="CS374" s="178">
        <f t="shared" si="277"/>
        <v>0</v>
      </c>
      <c r="CT374" s="179">
        <f t="shared" si="277"/>
        <v>0</v>
      </c>
      <c r="CU374" s="178">
        <f t="shared" si="277"/>
        <v>0</v>
      </c>
      <c r="CV374" s="179">
        <f t="shared" si="277"/>
        <v>0</v>
      </c>
      <c r="CW374" s="178">
        <f t="shared" si="277"/>
        <v>0</v>
      </c>
      <c r="CX374" s="179">
        <f t="shared" si="277"/>
        <v>0</v>
      </c>
      <c r="CY374" s="178">
        <f t="shared" si="277"/>
        <v>0</v>
      </c>
      <c r="CZ374" s="179">
        <f t="shared" si="277"/>
        <v>0</v>
      </c>
      <c r="DA374" s="178">
        <f t="shared" si="277"/>
        <v>0</v>
      </c>
      <c r="DB374" s="179">
        <f t="shared" si="277"/>
        <v>47020.5</v>
      </c>
      <c r="DC374" s="178">
        <f t="shared" si="277"/>
        <v>47020.5</v>
      </c>
      <c r="DD374" s="179">
        <f t="shared" si="269"/>
        <v>47020.5</v>
      </c>
      <c r="DE374" s="178">
        <f t="shared" si="269"/>
        <v>47020.5</v>
      </c>
      <c r="DF374" s="177">
        <f t="shared" si="270"/>
        <v>0</v>
      </c>
      <c r="DG374" s="178">
        <f t="shared" si="270"/>
        <v>0</v>
      </c>
      <c r="DH374" s="179">
        <f t="shared" si="271"/>
        <v>0</v>
      </c>
      <c r="DI374" s="178">
        <f t="shared" si="271"/>
        <v>0</v>
      </c>
      <c r="DJ374" s="179">
        <f t="shared" si="272"/>
        <v>0</v>
      </c>
      <c r="DK374" s="178">
        <f t="shared" si="272"/>
        <v>0</v>
      </c>
      <c r="DL374" s="179">
        <f t="shared" si="273"/>
        <v>0</v>
      </c>
      <c r="DM374" s="178">
        <f t="shared" si="273"/>
        <v>0</v>
      </c>
      <c r="DN374" s="179">
        <f t="shared" si="274"/>
        <v>0</v>
      </c>
      <c r="DO374" s="178">
        <f t="shared" si="274"/>
        <v>0</v>
      </c>
      <c r="DP374" s="179">
        <f t="shared" si="275"/>
        <v>5</v>
      </c>
      <c r="DQ374" s="178">
        <f t="shared" si="275"/>
        <v>5</v>
      </c>
      <c r="DR374" s="179">
        <f t="shared" si="276"/>
        <v>5</v>
      </c>
      <c r="DS374" s="178">
        <f t="shared" si="276"/>
        <v>5</v>
      </c>
      <c r="DT374" s="177">
        <f t="shared" si="261"/>
        <v>0</v>
      </c>
      <c r="DU374" s="178">
        <f t="shared" si="261"/>
        <v>0</v>
      </c>
      <c r="DV374" s="179">
        <f t="shared" si="261"/>
        <v>0</v>
      </c>
      <c r="DW374" s="178">
        <f t="shared" si="261"/>
        <v>0</v>
      </c>
      <c r="DX374" s="179">
        <f t="shared" si="261"/>
        <v>0</v>
      </c>
      <c r="DY374" s="178">
        <f t="shared" si="261"/>
        <v>0</v>
      </c>
      <c r="DZ374" s="179">
        <f t="shared" si="261"/>
        <v>0</v>
      </c>
      <c r="EA374" s="178">
        <f t="shared" si="261"/>
        <v>0</v>
      </c>
      <c r="EB374" s="179">
        <f t="shared" si="261"/>
        <v>0</v>
      </c>
      <c r="EC374" s="178">
        <f t="shared" si="261"/>
        <v>0</v>
      </c>
      <c r="ED374" s="179">
        <f t="shared" si="261"/>
        <v>235102.5</v>
      </c>
      <c r="EE374" s="178">
        <f t="shared" si="261"/>
        <v>235102.5</v>
      </c>
      <c r="EF374" s="179">
        <f t="shared" si="261"/>
        <v>235102.5</v>
      </c>
      <c r="EG374" s="178">
        <f t="shared" si="262"/>
        <v>235102.5</v>
      </c>
    </row>
    <row r="375" spans="1:137">
      <c r="A375" s="180" t="s">
        <v>406</v>
      </c>
      <c r="B375" s="181" t="s">
        <v>432</v>
      </c>
      <c r="C375" s="182"/>
      <c r="D375" s="183">
        <v>365480</v>
      </c>
      <c r="E375" s="183">
        <v>13</v>
      </c>
      <c r="F375" s="63"/>
      <c r="G375" s="185"/>
      <c r="H375" s="63"/>
      <c r="I375" s="185"/>
      <c r="J375" s="63"/>
      <c r="K375" s="185"/>
      <c r="L375" s="63"/>
      <c r="M375" s="185"/>
      <c r="N375" s="63"/>
      <c r="O375" s="63"/>
      <c r="P375" s="185"/>
      <c r="Q375" s="63"/>
      <c r="R375" s="185"/>
      <c r="S375" s="63"/>
      <c r="T375" s="185"/>
      <c r="U375" s="63"/>
      <c r="V375" s="185"/>
      <c r="W375" s="63"/>
      <c r="X375" s="63"/>
      <c r="Y375" s="185"/>
      <c r="Z375" s="63"/>
      <c r="AA375" s="185"/>
      <c r="AB375" s="63"/>
      <c r="AC375" s="185"/>
      <c r="AD375" s="63"/>
      <c r="AE375" s="185"/>
      <c r="AF375" s="63"/>
      <c r="AG375" s="63"/>
      <c r="AH375" s="185"/>
      <c r="AI375" s="63"/>
      <c r="AJ375" s="185"/>
      <c r="AK375" s="63"/>
      <c r="AL375" s="185"/>
      <c r="AM375" s="63"/>
      <c r="AN375" s="185"/>
      <c r="AO375" s="63"/>
      <c r="AP375" s="63"/>
      <c r="AQ375" s="185"/>
      <c r="AR375" s="63"/>
      <c r="AS375" s="185"/>
      <c r="AT375" s="63"/>
      <c r="AU375" s="185"/>
      <c r="AV375" s="63"/>
      <c r="AW375" s="185"/>
      <c r="AX375" s="63"/>
      <c r="AY375" s="63"/>
      <c r="AZ375" s="185"/>
      <c r="BA375" s="63"/>
      <c r="BB375" s="185">
        <v>29</v>
      </c>
      <c r="BC375" s="63">
        <v>29</v>
      </c>
      <c r="BD375" s="185"/>
      <c r="BE375" s="63"/>
      <c r="BF375" s="185">
        <v>9</v>
      </c>
      <c r="BG375" s="62">
        <v>9</v>
      </c>
      <c r="BH375" s="188"/>
      <c r="BI375" s="63"/>
      <c r="BJ375" s="185"/>
      <c r="BK375" s="63"/>
      <c r="BL375" s="185"/>
      <c r="BM375" s="63"/>
      <c r="BN375" s="185"/>
      <c r="BO375" s="63"/>
      <c r="BP375" s="185"/>
      <c r="BQ375" s="63"/>
      <c r="BR375" s="185">
        <v>2209507</v>
      </c>
      <c r="BS375" s="185">
        <v>2209507</v>
      </c>
      <c r="BT375" s="177">
        <f t="shared" si="263"/>
        <v>0</v>
      </c>
      <c r="BU375" s="178">
        <f t="shared" si="263"/>
        <v>0</v>
      </c>
      <c r="BV375" s="179">
        <f t="shared" si="264"/>
        <v>0</v>
      </c>
      <c r="BW375" s="178">
        <f t="shared" si="264"/>
        <v>0</v>
      </c>
      <c r="BX375" s="179">
        <f t="shared" si="265"/>
        <v>0</v>
      </c>
      <c r="BY375" s="178">
        <f t="shared" si="265"/>
        <v>0</v>
      </c>
      <c r="BZ375" s="179">
        <f t="shared" si="266"/>
        <v>0</v>
      </c>
      <c r="CA375" s="178">
        <f t="shared" si="266"/>
        <v>0</v>
      </c>
      <c r="CB375" s="179">
        <f t="shared" si="267"/>
        <v>0</v>
      </c>
      <c r="CC375" s="178">
        <f t="shared" si="267"/>
        <v>0</v>
      </c>
      <c r="CD375" s="179">
        <f t="shared" si="268"/>
        <v>398</v>
      </c>
      <c r="CE375" s="178">
        <f t="shared" si="268"/>
        <v>398</v>
      </c>
      <c r="CF375" s="177">
        <f t="shared" si="278"/>
        <v>0</v>
      </c>
      <c r="CG375" s="178">
        <f t="shared" si="279"/>
        <v>0</v>
      </c>
      <c r="CH375" s="179">
        <f t="shared" si="278"/>
        <v>0</v>
      </c>
      <c r="CI375" s="178">
        <f t="shared" si="280"/>
        <v>0</v>
      </c>
      <c r="CJ375" s="179">
        <f t="shared" si="278"/>
        <v>0</v>
      </c>
      <c r="CK375" s="178">
        <f t="shared" si="281"/>
        <v>0</v>
      </c>
      <c r="CL375" s="179">
        <f t="shared" si="278"/>
        <v>0</v>
      </c>
      <c r="CM375" s="178">
        <f t="shared" si="278"/>
        <v>0</v>
      </c>
      <c r="CN375" s="179">
        <f t="shared" si="278"/>
        <v>0</v>
      </c>
      <c r="CO375" s="178">
        <f t="shared" si="278"/>
        <v>0</v>
      </c>
      <c r="CP375" s="179">
        <f t="shared" si="278"/>
        <v>5551.5251256281408</v>
      </c>
      <c r="CQ375" s="178">
        <f t="shared" si="278"/>
        <v>5551.5251256281408</v>
      </c>
      <c r="CR375" s="177">
        <f t="shared" si="277"/>
        <v>0</v>
      </c>
      <c r="CS375" s="178">
        <f t="shared" si="277"/>
        <v>0</v>
      </c>
      <c r="CT375" s="179">
        <f t="shared" si="277"/>
        <v>0</v>
      </c>
      <c r="CU375" s="178">
        <f t="shared" si="277"/>
        <v>0</v>
      </c>
      <c r="CV375" s="179">
        <f t="shared" si="277"/>
        <v>0</v>
      </c>
      <c r="CW375" s="178">
        <f t="shared" si="277"/>
        <v>0</v>
      </c>
      <c r="CX375" s="179">
        <f t="shared" si="277"/>
        <v>0</v>
      </c>
      <c r="CY375" s="178">
        <f t="shared" si="277"/>
        <v>0</v>
      </c>
      <c r="CZ375" s="179">
        <f t="shared" si="277"/>
        <v>0</v>
      </c>
      <c r="DA375" s="178">
        <f t="shared" si="277"/>
        <v>0</v>
      </c>
      <c r="DB375" s="179">
        <f t="shared" si="277"/>
        <v>49963.726130653267</v>
      </c>
      <c r="DC375" s="178">
        <f t="shared" si="277"/>
        <v>49963.726130653267</v>
      </c>
      <c r="DD375" s="179">
        <f t="shared" si="269"/>
        <v>49963.726130653267</v>
      </c>
      <c r="DE375" s="178">
        <f t="shared" si="269"/>
        <v>49963.726130653267</v>
      </c>
      <c r="DF375" s="177">
        <f t="shared" si="270"/>
        <v>0</v>
      </c>
      <c r="DG375" s="178">
        <f t="shared" si="270"/>
        <v>0</v>
      </c>
      <c r="DH375" s="179">
        <f t="shared" si="271"/>
        <v>0</v>
      </c>
      <c r="DI375" s="178">
        <f t="shared" si="271"/>
        <v>0</v>
      </c>
      <c r="DJ375" s="179">
        <f t="shared" si="272"/>
        <v>0</v>
      </c>
      <c r="DK375" s="178">
        <f t="shared" si="272"/>
        <v>0</v>
      </c>
      <c r="DL375" s="179">
        <f t="shared" si="273"/>
        <v>0</v>
      </c>
      <c r="DM375" s="178">
        <f t="shared" si="273"/>
        <v>0</v>
      </c>
      <c r="DN375" s="179">
        <f t="shared" si="274"/>
        <v>0</v>
      </c>
      <c r="DO375" s="178">
        <f t="shared" si="274"/>
        <v>0</v>
      </c>
      <c r="DP375" s="179">
        <f t="shared" si="275"/>
        <v>38</v>
      </c>
      <c r="DQ375" s="178">
        <f t="shared" si="275"/>
        <v>38</v>
      </c>
      <c r="DR375" s="179">
        <f t="shared" si="276"/>
        <v>38</v>
      </c>
      <c r="DS375" s="178">
        <f t="shared" si="276"/>
        <v>38</v>
      </c>
      <c r="DT375" s="177">
        <f t="shared" si="261"/>
        <v>0</v>
      </c>
      <c r="DU375" s="178">
        <f t="shared" si="261"/>
        <v>0</v>
      </c>
      <c r="DV375" s="179">
        <f t="shared" si="261"/>
        <v>0</v>
      </c>
      <c r="DW375" s="178">
        <f t="shared" si="261"/>
        <v>0</v>
      </c>
      <c r="DX375" s="179">
        <f t="shared" si="261"/>
        <v>0</v>
      </c>
      <c r="DY375" s="178">
        <f t="shared" si="261"/>
        <v>0</v>
      </c>
      <c r="DZ375" s="179">
        <f t="shared" si="261"/>
        <v>0</v>
      </c>
      <c r="EA375" s="178">
        <f t="shared" si="261"/>
        <v>0</v>
      </c>
      <c r="EB375" s="179">
        <f t="shared" si="261"/>
        <v>0</v>
      </c>
      <c r="EC375" s="178">
        <f t="shared" si="261"/>
        <v>0</v>
      </c>
      <c r="ED375" s="179">
        <f t="shared" si="261"/>
        <v>1898621.5929648241</v>
      </c>
      <c r="EE375" s="178">
        <f t="shared" si="261"/>
        <v>1898621.5929648241</v>
      </c>
      <c r="EF375" s="179">
        <f t="shared" si="261"/>
        <v>1898621.5929648241</v>
      </c>
      <c r="EG375" s="178">
        <f t="shared" si="262"/>
        <v>1898621.5929648241</v>
      </c>
    </row>
    <row r="376" spans="1:137">
      <c r="A376" s="180" t="s">
        <v>406</v>
      </c>
      <c r="B376" s="181" t="s">
        <v>433</v>
      </c>
      <c r="C376" s="182"/>
      <c r="D376" s="183">
        <v>418320</v>
      </c>
      <c r="E376" s="183">
        <v>13</v>
      </c>
      <c r="F376" s="63"/>
      <c r="G376" s="185"/>
      <c r="H376" s="63"/>
      <c r="I376" s="185"/>
      <c r="J376" s="63"/>
      <c r="K376" s="185"/>
      <c r="L376" s="63"/>
      <c r="M376" s="185"/>
      <c r="N376" s="63"/>
      <c r="O376" s="63"/>
      <c r="P376" s="185"/>
      <c r="Q376" s="63"/>
      <c r="R376" s="185"/>
      <c r="S376" s="63"/>
      <c r="T376" s="185"/>
      <c r="U376" s="63"/>
      <c r="V376" s="185"/>
      <c r="W376" s="63"/>
      <c r="X376" s="63"/>
      <c r="Y376" s="185"/>
      <c r="Z376" s="63"/>
      <c r="AA376" s="185"/>
      <c r="AB376" s="63"/>
      <c r="AC376" s="185"/>
      <c r="AD376" s="63"/>
      <c r="AE376" s="185"/>
      <c r="AF376" s="63"/>
      <c r="AG376" s="63"/>
      <c r="AH376" s="185"/>
      <c r="AI376" s="63"/>
      <c r="AJ376" s="185"/>
      <c r="AK376" s="63"/>
      <c r="AL376" s="185"/>
      <c r="AM376" s="63"/>
      <c r="AN376" s="185"/>
      <c r="AO376" s="63"/>
      <c r="AP376" s="63"/>
      <c r="AQ376" s="185"/>
      <c r="AR376" s="63"/>
      <c r="AS376" s="185"/>
      <c r="AT376" s="63"/>
      <c r="AU376" s="185"/>
      <c r="AV376" s="63"/>
      <c r="AW376" s="185"/>
      <c r="AX376" s="63"/>
      <c r="AY376" s="63"/>
      <c r="AZ376" s="185"/>
      <c r="BA376" s="63"/>
      <c r="BB376" s="185">
        <v>26</v>
      </c>
      <c r="BC376" s="63">
        <v>26</v>
      </c>
      <c r="BD376" s="185">
        <v>2</v>
      </c>
      <c r="BE376" s="63">
        <v>2</v>
      </c>
      <c r="BF376" s="185">
        <v>3</v>
      </c>
      <c r="BG376" s="62">
        <v>3</v>
      </c>
      <c r="BH376" s="188"/>
      <c r="BI376" s="63"/>
      <c r="BJ376" s="185"/>
      <c r="BK376" s="63"/>
      <c r="BL376" s="185"/>
      <c r="BM376" s="63"/>
      <c r="BN376" s="185"/>
      <c r="BO376" s="63"/>
      <c r="BP376" s="185"/>
      <c r="BQ376" s="63"/>
      <c r="BR376" s="185">
        <v>1749348</v>
      </c>
      <c r="BS376" s="185">
        <v>1749348</v>
      </c>
      <c r="BT376" s="177">
        <f t="shared" si="263"/>
        <v>0</v>
      </c>
      <c r="BU376" s="178">
        <f t="shared" si="263"/>
        <v>0</v>
      </c>
      <c r="BV376" s="179">
        <f t="shared" si="264"/>
        <v>0</v>
      </c>
      <c r="BW376" s="178">
        <f t="shared" si="264"/>
        <v>0</v>
      </c>
      <c r="BX376" s="179">
        <f t="shared" si="265"/>
        <v>0</v>
      </c>
      <c r="BY376" s="178">
        <f t="shared" si="265"/>
        <v>0</v>
      </c>
      <c r="BZ376" s="179">
        <f t="shared" si="266"/>
        <v>0</v>
      </c>
      <c r="CA376" s="178">
        <f t="shared" si="266"/>
        <v>0</v>
      </c>
      <c r="CB376" s="179">
        <f t="shared" si="267"/>
        <v>0</v>
      </c>
      <c r="CC376" s="178">
        <f t="shared" si="267"/>
        <v>0</v>
      </c>
      <c r="CD376" s="179">
        <f t="shared" si="268"/>
        <v>318</v>
      </c>
      <c r="CE376" s="178">
        <f t="shared" si="268"/>
        <v>318</v>
      </c>
      <c r="CF376" s="177">
        <f t="shared" si="278"/>
        <v>0</v>
      </c>
      <c r="CG376" s="178">
        <f t="shared" si="279"/>
        <v>0</v>
      </c>
      <c r="CH376" s="179">
        <f t="shared" si="278"/>
        <v>0</v>
      </c>
      <c r="CI376" s="178">
        <f t="shared" si="280"/>
        <v>0</v>
      </c>
      <c r="CJ376" s="179">
        <f t="shared" si="278"/>
        <v>0</v>
      </c>
      <c r="CK376" s="178">
        <f t="shared" si="281"/>
        <v>0</v>
      </c>
      <c r="CL376" s="179">
        <f t="shared" si="278"/>
        <v>0</v>
      </c>
      <c r="CM376" s="178">
        <f t="shared" si="278"/>
        <v>0</v>
      </c>
      <c r="CN376" s="179">
        <f t="shared" si="278"/>
        <v>0</v>
      </c>
      <c r="CO376" s="178">
        <f t="shared" si="278"/>
        <v>0</v>
      </c>
      <c r="CP376" s="179">
        <f t="shared" si="278"/>
        <v>5501.0943396226412</v>
      </c>
      <c r="CQ376" s="178">
        <f t="shared" si="278"/>
        <v>5501.0943396226412</v>
      </c>
      <c r="CR376" s="177">
        <f t="shared" si="277"/>
        <v>0</v>
      </c>
      <c r="CS376" s="178">
        <f t="shared" si="277"/>
        <v>0</v>
      </c>
      <c r="CT376" s="179">
        <f t="shared" si="277"/>
        <v>0</v>
      </c>
      <c r="CU376" s="178">
        <f t="shared" si="277"/>
        <v>0</v>
      </c>
      <c r="CV376" s="179">
        <f t="shared" si="277"/>
        <v>0</v>
      </c>
      <c r="CW376" s="178">
        <f t="shared" si="277"/>
        <v>0</v>
      </c>
      <c r="CX376" s="179">
        <f t="shared" si="277"/>
        <v>0</v>
      </c>
      <c r="CY376" s="178">
        <f t="shared" si="277"/>
        <v>0</v>
      </c>
      <c r="CZ376" s="179">
        <f t="shared" si="277"/>
        <v>0</v>
      </c>
      <c r="DA376" s="178">
        <f t="shared" si="277"/>
        <v>0</v>
      </c>
      <c r="DB376" s="179">
        <f t="shared" si="277"/>
        <v>49509.849056603773</v>
      </c>
      <c r="DC376" s="178">
        <f t="shared" si="277"/>
        <v>49509.849056603773</v>
      </c>
      <c r="DD376" s="179">
        <f t="shared" si="269"/>
        <v>49509.849056603773</v>
      </c>
      <c r="DE376" s="178">
        <f t="shared" si="269"/>
        <v>49509.849056603773</v>
      </c>
      <c r="DF376" s="177">
        <f t="shared" si="270"/>
        <v>0</v>
      </c>
      <c r="DG376" s="178">
        <f t="shared" si="270"/>
        <v>0</v>
      </c>
      <c r="DH376" s="179">
        <f t="shared" si="271"/>
        <v>0</v>
      </c>
      <c r="DI376" s="178">
        <f t="shared" si="271"/>
        <v>0</v>
      </c>
      <c r="DJ376" s="179">
        <f t="shared" si="272"/>
        <v>0</v>
      </c>
      <c r="DK376" s="178">
        <f t="shared" si="272"/>
        <v>0</v>
      </c>
      <c r="DL376" s="179">
        <f t="shared" si="273"/>
        <v>0</v>
      </c>
      <c r="DM376" s="178">
        <f t="shared" si="273"/>
        <v>0</v>
      </c>
      <c r="DN376" s="179">
        <f t="shared" si="274"/>
        <v>0</v>
      </c>
      <c r="DO376" s="178">
        <f t="shared" si="274"/>
        <v>0</v>
      </c>
      <c r="DP376" s="179">
        <f t="shared" si="275"/>
        <v>31</v>
      </c>
      <c r="DQ376" s="178">
        <f t="shared" si="275"/>
        <v>31</v>
      </c>
      <c r="DR376" s="179">
        <f t="shared" si="276"/>
        <v>31</v>
      </c>
      <c r="DS376" s="178">
        <f t="shared" si="276"/>
        <v>31</v>
      </c>
      <c r="DT376" s="177">
        <f t="shared" si="261"/>
        <v>0</v>
      </c>
      <c r="DU376" s="178">
        <f t="shared" si="261"/>
        <v>0</v>
      </c>
      <c r="DV376" s="179">
        <f t="shared" si="261"/>
        <v>0</v>
      </c>
      <c r="DW376" s="178">
        <f t="shared" ref="DW376:EF398" si="282">+DI376*CU376</f>
        <v>0</v>
      </c>
      <c r="DX376" s="179">
        <f t="shared" si="282"/>
        <v>0</v>
      </c>
      <c r="DY376" s="178">
        <f t="shared" si="282"/>
        <v>0</v>
      </c>
      <c r="DZ376" s="179">
        <f t="shared" si="282"/>
        <v>0</v>
      </c>
      <c r="EA376" s="178">
        <f t="shared" si="282"/>
        <v>0</v>
      </c>
      <c r="EB376" s="179">
        <f t="shared" si="282"/>
        <v>0</v>
      </c>
      <c r="EC376" s="178">
        <f t="shared" si="282"/>
        <v>0</v>
      </c>
      <c r="ED376" s="179">
        <f t="shared" si="282"/>
        <v>1534805.3207547169</v>
      </c>
      <c r="EE376" s="178">
        <f t="shared" si="282"/>
        <v>1534805.3207547169</v>
      </c>
      <c r="EF376" s="179">
        <f t="shared" si="282"/>
        <v>1534805.3207547169</v>
      </c>
      <c r="EG376" s="178">
        <f t="shared" si="262"/>
        <v>1534805.3207547169</v>
      </c>
    </row>
    <row r="377" spans="1:137">
      <c r="A377" s="180" t="s">
        <v>406</v>
      </c>
      <c r="B377" s="181" t="s">
        <v>434</v>
      </c>
      <c r="C377" s="182"/>
      <c r="D377" s="183">
        <v>431017</v>
      </c>
      <c r="E377" s="183">
        <v>13</v>
      </c>
      <c r="F377" s="63"/>
      <c r="G377" s="185"/>
      <c r="H377" s="63"/>
      <c r="I377" s="185"/>
      <c r="J377" s="63"/>
      <c r="K377" s="185"/>
      <c r="L377" s="63"/>
      <c r="M377" s="185"/>
      <c r="N377" s="63"/>
      <c r="O377" s="63"/>
      <c r="P377" s="185"/>
      <c r="Q377" s="63"/>
      <c r="R377" s="185"/>
      <c r="S377" s="63"/>
      <c r="T377" s="185"/>
      <c r="U377" s="63"/>
      <c r="V377" s="185"/>
      <c r="W377" s="63"/>
      <c r="X377" s="63"/>
      <c r="Y377" s="185"/>
      <c r="Z377" s="63"/>
      <c r="AA377" s="185"/>
      <c r="AB377" s="63"/>
      <c r="AC377" s="185"/>
      <c r="AD377" s="63"/>
      <c r="AE377" s="185"/>
      <c r="AF377" s="63"/>
      <c r="AG377" s="63"/>
      <c r="AH377" s="185"/>
      <c r="AI377" s="63"/>
      <c r="AJ377" s="185"/>
      <c r="AK377" s="63"/>
      <c r="AL377" s="185"/>
      <c r="AM377" s="63"/>
      <c r="AN377" s="185"/>
      <c r="AO377" s="63"/>
      <c r="AP377" s="63"/>
      <c r="AQ377" s="185"/>
      <c r="AR377" s="63"/>
      <c r="AS377" s="185"/>
      <c r="AT377" s="63"/>
      <c r="AU377" s="185"/>
      <c r="AV377" s="63"/>
      <c r="AW377" s="185"/>
      <c r="AX377" s="63"/>
      <c r="AY377" s="63"/>
      <c r="AZ377" s="185"/>
      <c r="BA377" s="63"/>
      <c r="BB377" s="185">
        <v>19</v>
      </c>
      <c r="BC377" s="63">
        <v>19</v>
      </c>
      <c r="BD377" s="185">
        <v>0</v>
      </c>
      <c r="BE377" s="63">
        <v>0</v>
      </c>
      <c r="BF377" s="185">
        <v>4</v>
      </c>
      <c r="BG377" s="62">
        <v>4</v>
      </c>
      <c r="BH377" s="188"/>
      <c r="BI377" s="63"/>
      <c r="BJ377" s="185"/>
      <c r="BK377" s="63"/>
      <c r="BL377" s="185"/>
      <c r="BM377" s="63"/>
      <c r="BN377" s="185"/>
      <c r="BO377" s="63"/>
      <c r="BP377" s="185"/>
      <c r="BQ377" s="63"/>
      <c r="BR377" s="185">
        <v>1255158</v>
      </c>
      <c r="BS377" s="185">
        <v>1255158</v>
      </c>
      <c r="BT377" s="177">
        <f t="shared" si="263"/>
        <v>0</v>
      </c>
      <c r="BU377" s="178">
        <f t="shared" si="263"/>
        <v>0</v>
      </c>
      <c r="BV377" s="179">
        <f t="shared" si="264"/>
        <v>0</v>
      </c>
      <c r="BW377" s="178">
        <f t="shared" si="264"/>
        <v>0</v>
      </c>
      <c r="BX377" s="179">
        <f t="shared" si="265"/>
        <v>0</v>
      </c>
      <c r="BY377" s="178">
        <f t="shared" si="265"/>
        <v>0</v>
      </c>
      <c r="BZ377" s="179">
        <f t="shared" si="266"/>
        <v>0</v>
      </c>
      <c r="CA377" s="178">
        <f t="shared" si="266"/>
        <v>0</v>
      </c>
      <c r="CB377" s="179">
        <f t="shared" si="267"/>
        <v>0</v>
      </c>
      <c r="CC377" s="178">
        <f t="shared" si="267"/>
        <v>0</v>
      </c>
      <c r="CD377" s="179">
        <f t="shared" si="268"/>
        <v>238</v>
      </c>
      <c r="CE377" s="178">
        <f t="shared" si="268"/>
        <v>238</v>
      </c>
      <c r="CF377" s="177">
        <f t="shared" si="278"/>
        <v>0</v>
      </c>
      <c r="CG377" s="178">
        <f t="shared" si="279"/>
        <v>0</v>
      </c>
      <c r="CH377" s="179">
        <f t="shared" si="278"/>
        <v>0</v>
      </c>
      <c r="CI377" s="178">
        <f t="shared" si="280"/>
        <v>0</v>
      </c>
      <c r="CJ377" s="179">
        <f t="shared" si="278"/>
        <v>0</v>
      </c>
      <c r="CK377" s="178">
        <f t="shared" si="281"/>
        <v>0</v>
      </c>
      <c r="CL377" s="179">
        <f t="shared" si="278"/>
        <v>0</v>
      </c>
      <c r="CM377" s="178">
        <f t="shared" si="278"/>
        <v>0</v>
      </c>
      <c r="CN377" s="179">
        <f t="shared" si="278"/>
        <v>0</v>
      </c>
      <c r="CO377" s="178">
        <f t="shared" si="278"/>
        <v>0</v>
      </c>
      <c r="CP377" s="179">
        <f t="shared" si="278"/>
        <v>5273.773109243697</v>
      </c>
      <c r="CQ377" s="178">
        <f t="shared" si="278"/>
        <v>5273.773109243697</v>
      </c>
      <c r="CR377" s="177">
        <f t="shared" si="277"/>
        <v>0</v>
      </c>
      <c r="CS377" s="178">
        <f t="shared" si="277"/>
        <v>0</v>
      </c>
      <c r="CT377" s="179">
        <f t="shared" si="277"/>
        <v>0</v>
      </c>
      <c r="CU377" s="178">
        <f t="shared" si="277"/>
        <v>0</v>
      </c>
      <c r="CV377" s="179">
        <f t="shared" si="277"/>
        <v>0</v>
      </c>
      <c r="CW377" s="178">
        <f t="shared" si="277"/>
        <v>0</v>
      </c>
      <c r="CX377" s="179">
        <f t="shared" si="277"/>
        <v>0</v>
      </c>
      <c r="CY377" s="178">
        <f t="shared" si="277"/>
        <v>0</v>
      </c>
      <c r="CZ377" s="179">
        <f t="shared" si="277"/>
        <v>0</v>
      </c>
      <c r="DA377" s="178">
        <f t="shared" si="277"/>
        <v>0</v>
      </c>
      <c r="DB377" s="179">
        <f t="shared" si="277"/>
        <v>47463.957983193272</v>
      </c>
      <c r="DC377" s="178">
        <f t="shared" si="277"/>
        <v>47463.957983193272</v>
      </c>
      <c r="DD377" s="179">
        <f t="shared" si="269"/>
        <v>47463.957983193272</v>
      </c>
      <c r="DE377" s="178">
        <f t="shared" si="269"/>
        <v>47463.957983193272</v>
      </c>
      <c r="DF377" s="177">
        <f t="shared" si="270"/>
        <v>0</v>
      </c>
      <c r="DG377" s="178">
        <f t="shared" si="270"/>
        <v>0</v>
      </c>
      <c r="DH377" s="179">
        <f t="shared" si="271"/>
        <v>0</v>
      </c>
      <c r="DI377" s="178">
        <f t="shared" si="271"/>
        <v>0</v>
      </c>
      <c r="DJ377" s="179">
        <f t="shared" si="272"/>
        <v>0</v>
      </c>
      <c r="DK377" s="178">
        <f t="shared" si="272"/>
        <v>0</v>
      </c>
      <c r="DL377" s="179">
        <f t="shared" si="273"/>
        <v>0</v>
      </c>
      <c r="DM377" s="178">
        <f t="shared" si="273"/>
        <v>0</v>
      </c>
      <c r="DN377" s="179">
        <f t="shared" si="274"/>
        <v>0</v>
      </c>
      <c r="DO377" s="178">
        <f t="shared" si="274"/>
        <v>0</v>
      </c>
      <c r="DP377" s="179">
        <f t="shared" si="275"/>
        <v>23</v>
      </c>
      <c r="DQ377" s="178">
        <f t="shared" si="275"/>
        <v>23</v>
      </c>
      <c r="DR377" s="179">
        <f t="shared" si="276"/>
        <v>23</v>
      </c>
      <c r="DS377" s="178">
        <f t="shared" si="276"/>
        <v>23</v>
      </c>
      <c r="DT377" s="177">
        <f t="shared" ref="DT377:DV398" si="283">+DF377*CR377</f>
        <v>0</v>
      </c>
      <c r="DU377" s="178">
        <f t="shared" si="283"/>
        <v>0</v>
      </c>
      <c r="DV377" s="179">
        <f t="shared" si="283"/>
        <v>0</v>
      </c>
      <c r="DW377" s="178">
        <f t="shared" si="282"/>
        <v>0</v>
      </c>
      <c r="DX377" s="179">
        <f t="shared" si="282"/>
        <v>0</v>
      </c>
      <c r="DY377" s="178">
        <f t="shared" si="282"/>
        <v>0</v>
      </c>
      <c r="DZ377" s="179">
        <f t="shared" si="282"/>
        <v>0</v>
      </c>
      <c r="EA377" s="178">
        <f t="shared" si="282"/>
        <v>0</v>
      </c>
      <c r="EB377" s="179">
        <f t="shared" si="282"/>
        <v>0</v>
      </c>
      <c r="EC377" s="178">
        <f t="shared" si="282"/>
        <v>0</v>
      </c>
      <c r="ED377" s="179">
        <f t="shared" si="282"/>
        <v>1091671.0336134452</v>
      </c>
      <c r="EE377" s="178">
        <f t="shared" si="282"/>
        <v>1091671.0336134452</v>
      </c>
      <c r="EF377" s="179">
        <f t="shared" si="282"/>
        <v>1091671.0336134452</v>
      </c>
      <c r="EG377" s="178">
        <f t="shared" si="262"/>
        <v>1091671.0336134452</v>
      </c>
    </row>
    <row r="378" spans="1:137">
      <c r="A378" s="180" t="s">
        <v>406</v>
      </c>
      <c r="B378" s="232" t="s">
        <v>435</v>
      </c>
      <c r="C378" s="182"/>
      <c r="D378" s="183">
        <v>248606</v>
      </c>
      <c r="E378" s="183">
        <v>13</v>
      </c>
      <c r="F378" s="63"/>
      <c r="G378" s="185"/>
      <c r="H378" s="63"/>
      <c r="I378" s="185"/>
      <c r="J378" s="63"/>
      <c r="K378" s="185"/>
      <c r="L378" s="63"/>
      <c r="M378" s="185"/>
      <c r="N378" s="63"/>
      <c r="O378" s="63"/>
      <c r="P378" s="185"/>
      <c r="Q378" s="63"/>
      <c r="R378" s="185"/>
      <c r="S378" s="63"/>
      <c r="T378" s="185"/>
      <c r="U378" s="63"/>
      <c r="V378" s="185"/>
      <c r="W378" s="63"/>
      <c r="X378" s="63"/>
      <c r="Y378" s="185"/>
      <c r="Z378" s="63"/>
      <c r="AA378" s="185"/>
      <c r="AB378" s="63"/>
      <c r="AC378" s="185"/>
      <c r="AD378" s="63"/>
      <c r="AE378" s="185"/>
      <c r="AF378" s="63"/>
      <c r="AG378" s="63"/>
      <c r="AH378" s="185"/>
      <c r="AI378" s="63"/>
      <c r="AJ378" s="185"/>
      <c r="AK378" s="63"/>
      <c r="AL378" s="185"/>
      <c r="AM378" s="63"/>
      <c r="AN378" s="185"/>
      <c r="AO378" s="63"/>
      <c r="AP378" s="63"/>
      <c r="AQ378" s="185"/>
      <c r="AR378" s="63"/>
      <c r="AS378" s="185"/>
      <c r="AT378" s="63"/>
      <c r="AU378" s="185"/>
      <c r="AV378" s="63"/>
      <c r="AW378" s="185"/>
      <c r="AX378" s="63"/>
      <c r="AY378" s="63"/>
      <c r="AZ378" s="185"/>
      <c r="BA378" s="63"/>
      <c r="BB378" s="185">
        <v>49</v>
      </c>
      <c r="BC378" s="63">
        <v>49</v>
      </c>
      <c r="BD378" s="185">
        <v>0</v>
      </c>
      <c r="BE378" s="63">
        <v>0</v>
      </c>
      <c r="BF378" s="185">
        <v>1</v>
      </c>
      <c r="BG378" s="62">
        <v>1</v>
      </c>
      <c r="BH378" s="188"/>
      <c r="BI378" s="63"/>
      <c r="BJ378" s="185"/>
      <c r="BK378" s="63"/>
      <c r="BL378" s="185"/>
      <c r="BM378" s="63"/>
      <c r="BN378" s="185"/>
      <c r="BO378" s="63"/>
      <c r="BP378" s="185"/>
      <c r="BQ378" s="63"/>
      <c r="BR378" s="185">
        <v>2933218</v>
      </c>
      <c r="BS378" s="185">
        <v>2933218</v>
      </c>
      <c r="BT378" s="177">
        <f t="shared" si="263"/>
        <v>0</v>
      </c>
      <c r="BU378" s="178">
        <f t="shared" si="263"/>
        <v>0</v>
      </c>
      <c r="BV378" s="179">
        <f t="shared" si="264"/>
        <v>0</v>
      </c>
      <c r="BW378" s="178">
        <f t="shared" si="264"/>
        <v>0</v>
      </c>
      <c r="BX378" s="179">
        <f t="shared" si="265"/>
        <v>0</v>
      </c>
      <c r="BY378" s="178">
        <f t="shared" si="265"/>
        <v>0</v>
      </c>
      <c r="BZ378" s="179">
        <f t="shared" si="266"/>
        <v>0</v>
      </c>
      <c r="CA378" s="178">
        <f t="shared" si="266"/>
        <v>0</v>
      </c>
      <c r="CB378" s="179">
        <f t="shared" si="267"/>
        <v>0</v>
      </c>
      <c r="CC378" s="178">
        <f t="shared" si="267"/>
        <v>0</v>
      </c>
      <c r="CD378" s="179">
        <f t="shared" si="268"/>
        <v>502</v>
      </c>
      <c r="CE378" s="178">
        <f t="shared" si="268"/>
        <v>502</v>
      </c>
      <c r="CF378" s="177">
        <f t="shared" si="278"/>
        <v>0</v>
      </c>
      <c r="CG378" s="178">
        <f t="shared" si="279"/>
        <v>0</v>
      </c>
      <c r="CH378" s="179">
        <f t="shared" si="278"/>
        <v>0</v>
      </c>
      <c r="CI378" s="178">
        <f t="shared" si="280"/>
        <v>0</v>
      </c>
      <c r="CJ378" s="179">
        <f t="shared" si="278"/>
        <v>0</v>
      </c>
      <c r="CK378" s="178">
        <f t="shared" si="281"/>
        <v>0</v>
      </c>
      <c r="CL378" s="179">
        <f t="shared" si="278"/>
        <v>0</v>
      </c>
      <c r="CM378" s="178">
        <f t="shared" si="278"/>
        <v>0</v>
      </c>
      <c r="CN378" s="179">
        <f t="shared" si="278"/>
        <v>0</v>
      </c>
      <c r="CO378" s="178">
        <f t="shared" si="278"/>
        <v>0</v>
      </c>
      <c r="CP378" s="179">
        <f t="shared" si="278"/>
        <v>5843.0637450199201</v>
      </c>
      <c r="CQ378" s="178">
        <f t="shared" si="278"/>
        <v>5843.0637450199201</v>
      </c>
      <c r="CR378" s="177">
        <f t="shared" si="277"/>
        <v>0</v>
      </c>
      <c r="CS378" s="178">
        <f t="shared" si="277"/>
        <v>0</v>
      </c>
      <c r="CT378" s="179">
        <f t="shared" si="277"/>
        <v>0</v>
      </c>
      <c r="CU378" s="178">
        <f t="shared" si="277"/>
        <v>0</v>
      </c>
      <c r="CV378" s="179">
        <f t="shared" si="277"/>
        <v>0</v>
      </c>
      <c r="CW378" s="178">
        <f t="shared" si="277"/>
        <v>0</v>
      </c>
      <c r="CX378" s="179">
        <f t="shared" si="277"/>
        <v>0</v>
      </c>
      <c r="CY378" s="178">
        <f t="shared" si="277"/>
        <v>0</v>
      </c>
      <c r="CZ378" s="179">
        <f t="shared" si="277"/>
        <v>0</v>
      </c>
      <c r="DA378" s="178">
        <f t="shared" si="277"/>
        <v>0</v>
      </c>
      <c r="DB378" s="179">
        <f t="shared" si="277"/>
        <v>52587.573705179282</v>
      </c>
      <c r="DC378" s="178">
        <f t="shared" si="277"/>
        <v>52587.573705179282</v>
      </c>
      <c r="DD378" s="179">
        <f t="shared" si="269"/>
        <v>52587.573705179282</v>
      </c>
      <c r="DE378" s="178">
        <f t="shared" si="269"/>
        <v>52587.573705179282</v>
      </c>
      <c r="DF378" s="177">
        <f t="shared" si="270"/>
        <v>0</v>
      </c>
      <c r="DG378" s="178">
        <f t="shared" si="270"/>
        <v>0</v>
      </c>
      <c r="DH378" s="179">
        <f t="shared" si="271"/>
        <v>0</v>
      </c>
      <c r="DI378" s="178">
        <f t="shared" si="271"/>
        <v>0</v>
      </c>
      <c r="DJ378" s="179">
        <f t="shared" si="272"/>
        <v>0</v>
      </c>
      <c r="DK378" s="178">
        <f t="shared" si="272"/>
        <v>0</v>
      </c>
      <c r="DL378" s="179">
        <f t="shared" si="273"/>
        <v>0</v>
      </c>
      <c r="DM378" s="178">
        <f t="shared" si="273"/>
        <v>0</v>
      </c>
      <c r="DN378" s="179">
        <f t="shared" si="274"/>
        <v>0</v>
      </c>
      <c r="DO378" s="178">
        <f t="shared" si="274"/>
        <v>0</v>
      </c>
      <c r="DP378" s="179">
        <f t="shared" si="275"/>
        <v>50</v>
      </c>
      <c r="DQ378" s="178">
        <f t="shared" si="275"/>
        <v>50</v>
      </c>
      <c r="DR378" s="179">
        <f t="shared" si="276"/>
        <v>50</v>
      </c>
      <c r="DS378" s="178">
        <f t="shared" si="276"/>
        <v>50</v>
      </c>
      <c r="DT378" s="177">
        <f t="shared" si="283"/>
        <v>0</v>
      </c>
      <c r="DU378" s="178">
        <f t="shared" si="283"/>
        <v>0</v>
      </c>
      <c r="DV378" s="179">
        <f t="shared" si="283"/>
        <v>0</v>
      </c>
      <c r="DW378" s="178">
        <f t="shared" si="282"/>
        <v>0</v>
      </c>
      <c r="DX378" s="179">
        <f t="shared" si="282"/>
        <v>0</v>
      </c>
      <c r="DY378" s="178">
        <f t="shared" si="282"/>
        <v>0</v>
      </c>
      <c r="DZ378" s="179">
        <f t="shared" si="282"/>
        <v>0</v>
      </c>
      <c r="EA378" s="178">
        <f t="shared" si="282"/>
        <v>0</v>
      </c>
      <c r="EB378" s="179">
        <f t="shared" si="282"/>
        <v>0</v>
      </c>
      <c r="EC378" s="178">
        <f t="shared" si="282"/>
        <v>0</v>
      </c>
      <c r="ED378" s="179">
        <f t="shared" si="282"/>
        <v>2629378.6852589641</v>
      </c>
      <c r="EE378" s="178">
        <f t="shared" si="282"/>
        <v>2629378.6852589641</v>
      </c>
      <c r="EF378" s="179">
        <f t="shared" si="282"/>
        <v>2629378.6852589641</v>
      </c>
      <c r="EG378" s="178">
        <f t="shared" si="262"/>
        <v>2629378.6852589641</v>
      </c>
    </row>
    <row r="379" spans="1:137">
      <c r="A379" s="180" t="s">
        <v>406</v>
      </c>
      <c r="B379" s="181" t="s">
        <v>436</v>
      </c>
      <c r="C379" s="182"/>
      <c r="D379" s="183">
        <v>420459</v>
      </c>
      <c r="E379" s="183">
        <v>13</v>
      </c>
      <c r="F379" s="63"/>
      <c r="G379" s="185"/>
      <c r="H379" s="63"/>
      <c r="I379" s="185"/>
      <c r="J379" s="63"/>
      <c r="K379" s="185"/>
      <c r="L379" s="63"/>
      <c r="M379" s="185"/>
      <c r="N379" s="63"/>
      <c r="O379" s="63"/>
      <c r="P379" s="185"/>
      <c r="Q379" s="63"/>
      <c r="R379" s="185"/>
      <c r="S379" s="63"/>
      <c r="T379" s="185"/>
      <c r="U379" s="63"/>
      <c r="V379" s="185"/>
      <c r="W379" s="63"/>
      <c r="X379" s="63"/>
      <c r="Y379" s="185"/>
      <c r="Z379" s="63"/>
      <c r="AA379" s="185"/>
      <c r="AB379" s="63"/>
      <c r="AC379" s="185"/>
      <c r="AD379" s="63"/>
      <c r="AE379" s="185"/>
      <c r="AF379" s="63"/>
      <c r="AG379" s="63"/>
      <c r="AH379" s="185"/>
      <c r="AI379" s="63"/>
      <c r="AJ379" s="185"/>
      <c r="AK379" s="63"/>
      <c r="AL379" s="185"/>
      <c r="AM379" s="63"/>
      <c r="AN379" s="185"/>
      <c r="AO379" s="63"/>
      <c r="AP379" s="63"/>
      <c r="AQ379" s="185"/>
      <c r="AR379" s="63"/>
      <c r="AS379" s="185"/>
      <c r="AT379" s="63"/>
      <c r="AU379" s="185"/>
      <c r="AV379" s="63"/>
      <c r="AW379" s="185"/>
      <c r="AX379" s="63"/>
      <c r="AY379" s="63"/>
      <c r="AZ379" s="185"/>
      <c r="BA379" s="63"/>
      <c r="BB379" s="185">
        <v>15</v>
      </c>
      <c r="BC379" s="63">
        <v>15</v>
      </c>
      <c r="BD379" s="185"/>
      <c r="BE379" s="63"/>
      <c r="BF379" s="185">
        <v>2</v>
      </c>
      <c r="BG379" s="62">
        <v>2</v>
      </c>
      <c r="BH379" s="188"/>
      <c r="BI379" s="63"/>
      <c r="BJ379" s="185"/>
      <c r="BK379" s="63"/>
      <c r="BL379" s="185"/>
      <c r="BM379" s="63"/>
      <c r="BN379" s="185"/>
      <c r="BO379" s="63"/>
      <c r="BP379" s="185"/>
      <c r="BQ379" s="63"/>
      <c r="BR379" s="185">
        <v>950668</v>
      </c>
      <c r="BS379" s="185">
        <v>950668</v>
      </c>
      <c r="BT379" s="177">
        <f t="shared" si="263"/>
        <v>0</v>
      </c>
      <c r="BU379" s="178">
        <f t="shared" si="263"/>
        <v>0</v>
      </c>
      <c r="BV379" s="179">
        <f t="shared" si="264"/>
        <v>0</v>
      </c>
      <c r="BW379" s="178">
        <f t="shared" si="264"/>
        <v>0</v>
      </c>
      <c r="BX379" s="179">
        <f t="shared" si="265"/>
        <v>0</v>
      </c>
      <c r="BY379" s="178">
        <f t="shared" si="265"/>
        <v>0</v>
      </c>
      <c r="BZ379" s="179">
        <f t="shared" si="266"/>
        <v>0</v>
      </c>
      <c r="CA379" s="178">
        <f t="shared" si="266"/>
        <v>0</v>
      </c>
      <c r="CB379" s="179">
        <f t="shared" si="267"/>
        <v>0</v>
      </c>
      <c r="CC379" s="178">
        <f t="shared" si="267"/>
        <v>0</v>
      </c>
      <c r="CD379" s="179">
        <f t="shared" si="268"/>
        <v>174</v>
      </c>
      <c r="CE379" s="178">
        <f t="shared" si="268"/>
        <v>174</v>
      </c>
      <c r="CF379" s="177">
        <f t="shared" si="278"/>
        <v>0</v>
      </c>
      <c r="CG379" s="178">
        <f t="shared" si="279"/>
        <v>0</v>
      </c>
      <c r="CH379" s="179">
        <f t="shared" si="278"/>
        <v>0</v>
      </c>
      <c r="CI379" s="178">
        <f t="shared" si="280"/>
        <v>0</v>
      </c>
      <c r="CJ379" s="179">
        <f t="shared" si="278"/>
        <v>0</v>
      </c>
      <c r="CK379" s="178">
        <f t="shared" si="281"/>
        <v>0</v>
      </c>
      <c r="CL379" s="179">
        <f t="shared" si="278"/>
        <v>0</v>
      </c>
      <c r="CM379" s="178">
        <f t="shared" si="278"/>
        <v>0</v>
      </c>
      <c r="CN379" s="179">
        <f t="shared" si="278"/>
        <v>0</v>
      </c>
      <c r="CO379" s="178">
        <f t="shared" si="278"/>
        <v>0</v>
      </c>
      <c r="CP379" s="179">
        <f t="shared" si="278"/>
        <v>5463.6091954022986</v>
      </c>
      <c r="CQ379" s="178">
        <f t="shared" si="278"/>
        <v>5463.6091954022986</v>
      </c>
      <c r="CR379" s="177">
        <f t="shared" si="277"/>
        <v>0</v>
      </c>
      <c r="CS379" s="178">
        <f t="shared" si="277"/>
        <v>0</v>
      </c>
      <c r="CT379" s="179">
        <f t="shared" si="277"/>
        <v>0</v>
      </c>
      <c r="CU379" s="178">
        <f t="shared" si="277"/>
        <v>0</v>
      </c>
      <c r="CV379" s="179">
        <f t="shared" si="277"/>
        <v>0</v>
      </c>
      <c r="CW379" s="178">
        <f t="shared" si="277"/>
        <v>0</v>
      </c>
      <c r="CX379" s="179">
        <f t="shared" si="277"/>
        <v>0</v>
      </c>
      <c r="CY379" s="178">
        <f t="shared" si="277"/>
        <v>0</v>
      </c>
      <c r="CZ379" s="179">
        <f t="shared" si="277"/>
        <v>0</v>
      </c>
      <c r="DA379" s="178">
        <f t="shared" si="277"/>
        <v>0</v>
      </c>
      <c r="DB379" s="179">
        <f t="shared" si="277"/>
        <v>49172.482758620688</v>
      </c>
      <c r="DC379" s="178">
        <f t="shared" si="277"/>
        <v>49172.482758620688</v>
      </c>
      <c r="DD379" s="179">
        <f t="shared" si="269"/>
        <v>49172.482758620688</v>
      </c>
      <c r="DE379" s="178">
        <f t="shared" si="269"/>
        <v>49172.482758620688</v>
      </c>
      <c r="DF379" s="177">
        <f t="shared" si="270"/>
        <v>0</v>
      </c>
      <c r="DG379" s="178">
        <f t="shared" si="270"/>
        <v>0</v>
      </c>
      <c r="DH379" s="179">
        <f t="shared" si="271"/>
        <v>0</v>
      </c>
      <c r="DI379" s="178">
        <f t="shared" si="271"/>
        <v>0</v>
      </c>
      <c r="DJ379" s="179">
        <f t="shared" si="272"/>
        <v>0</v>
      </c>
      <c r="DK379" s="178">
        <f t="shared" si="272"/>
        <v>0</v>
      </c>
      <c r="DL379" s="179">
        <f t="shared" si="273"/>
        <v>0</v>
      </c>
      <c r="DM379" s="178">
        <f t="shared" si="273"/>
        <v>0</v>
      </c>
      <c r="DN379" s="179">
        <f t="shared" si="274"/>
        <v>0</v>
      </c>
      <c r="DO379" s="178">
        <f t="shared" si="274"/>
        <v>0</v>
      </c>
      <c r="DP379" s="179">
        <f t="shared" si="275"/>
        <v>17</v>
      </c>
      <c r="DQ379" s="178">
        <f t="shared" si="275"/>
        <v>17</v>
      </c>
      <c r="DR379" s="179">
        <f t="shared" si="276"/>
        <v>17</v>
      </c>
      <c r="DS379" s="178">
        <f t="shared" si="276"/>
        <v>17</v>
      </c>
      <c r="DT379" s="177">
        <f t="shared" si="283"/>
        <v>0</v>
      </c>
      <c r="DU379" s="178">
        <f t="shared" si="283"/>
        <v>0</v>
      </c>
      <c r="DV379" s="179">
        <f t="shared" si="283"/>
        <v>0</v>
      </c>
      <c r="DW379" s="178">
        <f t="shared" si="282"/>
        <v>0</v>
      </c>
      <c r="DX379" s="179">
        <f t="shared" si="282"/>
        <v>0</v>
      </c>
      <c r="DY379" s="178">
        <f t="shared" si="282"/>
        <v>0</v>
      </c>
      <c r="DZ379" s="179">
        <f t="shared" si="282"/>
        <v>0</v>
      </c>
      <c r="EA379" s="178">
        <f t="shared" si="282"/>
        <v>0</v>
      </c>
      <c r="EB379" s="179">
        <f t="shared" si="282"/>
        <v>0</v>
      </c>
      <c r="EC379" s="178">
        <f t="shared" si="282"/>
        <v>0</v>
      </c>
      <c r="ED379" s="179">
        <f t="shared" si="282"/>
        <v>835932.20689655165</v>
      </c>
      <c r="EE379" s="178">
        <f t="shared" si="282"/>
        <v>835932.20689655165</v>
      </c>
      <c r="EF379" s="179">
        <f t="shared" si="282"/>
        <v>835932.20689655165</v>
      </c>
      <c r="EG379" s="178">
        <f t="shared" si="262"/>
        <v>835932.20689655165</v>
      </c>
    </row>
    <row r="380" spans="1:137">
      <c r="A380" s="180" t="s">
        <v>406</v>
      </c>
      <c r="B380" s="181" t="s">
        <v>437</v>
      </c>
      <c r="C380" s="182"/>
      <c r="D380" s="233">
        <v>456560</v>
      </c>
      <c r="E380" s="183">
        <v>13</v>
      </c>
      <c r="F380" s="63"/>
      <c r="G380" s="185"/>
      <c r="H380" s="63"/>
      <c r="I380" s="185"/>
      <c r="J380" s="63"/>
      <c r="K380" s="185"/>
      <c r="L380" s="63"/>
      <c r="M380" s="185"/>
      <c r="N380" s="63"/>
      <c r="O380" s="63"/>
      <c r="P380" s="185"/>
      <c r="Q380" s="63"/>
      <c r="R380" s="185"/>
      <c r="S380" s="63"/>
      <c r="T380" s="185"/>
      <c r="U380" s="63"/>
      <c r="V380" s="185"/>
      <c r="W380" s="63"/>
      <c r="X380" s="63"/>
      <c r="Y380" s="185"/>
      <c r="Z380" s="63"/>
      <c r="AA380" s="185"/>
      <c r="AB380" s="63"/>
      <c r="AC380" s="185"/>
      <c r="AD380" s="63"/>
      <c r="AE380" s="185"/>
      <c r="AF380" s="63"/>
      <c r="AG380" s="63"/>
      <c r="AH380" s="185"/>
      <c r="AI380" s="63"/>
      <c r="AJ380" s="185"/>
      <c r="AK380" s="63"/>
      <c r="AL380" s="185"/>
      <c r="AM380" s="63"/>
      <c r="AN380" s="185"/>
      <c r="AO380" s="63"/>
      <c r="AP380" s="63"/>
      <c r="AQ380" s="185"/>
      <c r="AR380" s="63"/>
      <c r="AS380" s="185"/>
      <c r="AT380" s="63"/>
      <c r="AU380" s="185"/>
      <c r="AV380" s="63"/>
      <c r="AW380" s="185"/>
      <c r="AX380" s="63"/>
      <c r="AY380" s="63"/>
      <c r="AZ380" s="185"/>
      <c r="BA380" s="63"/>
      <c r="BB380" s="185">
        <v>6</v>
      </c>
      <c r="BC380" s="63">
        <v>6</v>
      </c>
      <c r="BD380" s="185"/>
      <c r="BE380" s="63"/>
      <c r="BF380" s="185">
        <v>2</v>
      </c>
      <c r="BG380" s="62">
        <v>2</v>
      </c>
      <c r="BH380" s="188"/>
      <c r="BI380" s="63"/>
      <c r="BJ380" s="185"/>
      <c r="BK380" s="63"/>
      <c r="BL380" s="185"/>
      <c r="BM380" s="63"/>
      <c r="BN380" s="185"/>
      <c r="BO380" s="63"/>
      <c r="BP380" s="185"/>
      <c r="BQ380" s="63"/>
      <c r="BR380" s="185">
        <v>472889</v>
      </c>
      <c r="BS380" s="185">
        <v>472889</v>
      </c>
      <c r="BT380" s="177">
        <f t="shared" si="263"/>
        <v>0</v>
      </c>
      <c r="BU380" s="178">
        <f t="shared" si="263"/>
        <v>0</v>
      </c>
      <c r="BV380" s="179">
        <f t="shared" si="264"/>
        <v>0</v>
      </c>
      <c r="BW380" s="178">
        <f t="shared" si="264"/>
        <v>0</v>
      </c>
      <c r="BX380" s="179">
        <f t="shared" si="265"/>
        <v>0</v>
      </c>
      <c r="BY380" s="178">
        <f t="shared" si="265"/>
        <v>0</v>
      </c>
      <c r="BZ380" s="179">
        <f t="shared" si="266"/>
        <v>0</v>
      </c>
      <c r="CA380" s="178">
        <f t="shared" si="266"/>
        <v>0</v>
      </c>
      <c r="CB380" s="179">
        <f t="shared" si="267"/>
        <v>0</v>
      </c>
      <c r="CC380" s="178">
        <f t="shared" si="267"/>
        <v>0</v>
      </c>
      <c r="CD380" s="179">
        <f t="shared" si="268"/>
        <v>84</v>
      </c>
      <c r="CE380" s="178">
        <f t="shared" si="268"/>
        <v>84</v>
      </c>
      <c r="CF380" s="177">
        <f t="shared" si="278"/>
        <v>0</v>
      </c>
      <c r="CG380" s="178">
        <f t="shared" si="279"/>
        <v>0</v>
      </c>
      <c r="CH380" s="179">
        <f t="shared" si="278"/>
        <v>0</v>
      </c>
      <c r="CI380" s="178">
        <f t="shared" si="280"/>
        <v>0</v>
      </c>
      <c r="CJ380" s="179">
        <f t="shared" si="278"/>
        <v>0</v>
      </c>
      <c r="CK380" s="178">
        <f t="shared" si="281"/>
        <v>0</v>
      </c>
      <c r="CL380" s="179">
        <f t="shared" si="278"/>
        <v>0</v>
      </c>
      <c r="CM380" s="178">
        <f t="shared" si="278"/>
        <v>0</v>
      </c>
      <c r="CN380" s="179">
        <f t="shared" si="278"/>
        <v>0</v>
      </c>
      <c r="CO380" s="178">
        <f t="shared" si="278"/>
        <v>0</v>
      </c>
      <c r="CP380" s="179">
        <f t="shared" si="278"/>
        <v>5629.6309523809523</v>
      </c>
      <c r="CQ380" s="178">
        <f t="shared" si="278"/>
        <v>5629.6309523809523</v>
      </c>
      <c r="CR380" s="177">
        <f t="shared" si="277"/>
        <v>0</v>
      </c>
      <c r="CS380" s="178">
        <f t="shared" si="277"/>
        <v>0</v>
      </c>
      <c r="CT380" s="179">
        <f t="shared" si="277"/>
        <v>0</v>
      </c>
      <c r="CU380" s="178">
        <f t="shared" si="277"/>
        <v>0</v>
      </c>
      <c r="CV380" s="179">
        <f t="shared" si="277"/>
        <v>0</v>
      </c>
      <c r="CW380" s="178">
        <f t="shared" si="277"/>
        <v>0</v>
      </c>
      <c r="CX380" s="179">
        <f t="shared" si="277"/>
        <v>0</v>
      </c>
      <c r="CY380" s="178">
        <f t="shared" si="277"/>
        <v>0</v>
      </c>
      <c r="CZ380" s="179">
        <f t="shared" si="277"/>
        <v>0</v>
      </c>
      <c r="DA380" s="178">
        <f t="shared" si="277"/>
        <v>0</v>
      </c>
      <c r="DB380" s="179">
        <f t="shared" si="277"/>
        <v>50666.678571428572</v>
      </c>
      <c r="DC380" s="178">
        <f t="shared" si="277"/>
        <v>50666.678571428572</v>
      </c>
      <c r="DD380" s="179">
        <f t="shared" si="269"/>
        <v>50666.678571428572</v>
      </c>
      <c r="DE380" s="178">
        <f t="shared" si="269"/>
        <v>50666.678571428572</v>
      </c>
      <c r="DF380" s="177">
        <f t="shared" si="270"/>
        <v>0</v>
      </c>
      <c r="DG380" s="178">
        <f t="shared" si="270"/>
        <v>0</v>
      </c>
      <c r="DH380" s="179">
        <f t="shared" si="271"/>
        <v>0</v>
      </c>
      <c r="DI380" s="178">
        <f t="shared" si="271"/>
        <v>0</v>
      </c>
      <c r="DJ380" s="179">
        <f t="shared" si="272"/>
        <v>0</v>
      </c>
      <c r="DK380" s="178">
        <f t="shared" si="272"/>
        <v>0</v>
      </c>
      <c r="DL380" s="179">
        <f t="shared" si="273"/>
        <v>0</v>
      </c>
      <c r="DM380" s="178">
        <f t="shared" si="273"/>
        <v>0</v>
      </c>
      <c r="DN380" s="179">
        <f t="shared" si="274"/>
        <v>0</v>
      </c>
      <c r="DO380" s="178">
        <f t="shared" si="274"/>
        <v>0</v>
      </c>
      <c r="DP380" s="179">
        <f t="shared" si="275"/>
        <v>8</v>
      </c>
      <c r="DQ380" s="178">
        <f t="shared" si="275"/>
        <v>8</v>
      </c>
      <c r="DR380" s="179">
        <f t="shared" si="276"/>
        <v>8</v>
      </c>
      <c r="DS380" s="178">
        <f t="shared" si="276"/>
        <v>8</v>
      </c>
      <c r="DT380" s="177">
        <f t="shared" si="283"/>
        <v>0</v>
      </c>
      <c r="DU380" s="178">
        <f t="shared" si="283"/>
        <v>0</v>
      </c>
      <c r="DV380" s="179">
        <f t="shared" si="283"/>
        <v>0</v>
      </c>
      <c r="DW380" s="178">
        <f t="shared" si="282"/>
        <v>0</v>
      </c>
      <c r="DX380" s="179">
        <f t="shared" si="282"/>
        <v>0</v>
      </c>
      <c r="DY380" s="178">
        <f t="shared" si="282"/>
        <v>0</v>
      </c>
      <c r="DZ380" s="179">
        <f t="shared" si="282"/>
        <v>0</v>
      </c>
      <c r="EA380" s="178">
        <f t="shared" si="282"/>
        <v>0</v>
      </c>
      <c r="EB380" s="179">
        <f t="shared" si="282"/>
        <v>0</v>
      </c>
      <c r="EC380" s="178">
        <f t="shared" si="282"/>
        <v>0</v>
      </c>
      <c r="ED380" s="179">
        <f t="shared" si="282"/>
        <v>405333.42857142858</v>
      </c>
      <c r="EE380" s="178">
        <f t="shared" si="282"/>
        <v>405333.42857142858</v>
      </c>
      <c r="EF380" s="179">
        <f t="shared" si="282"/>
        <v>405333.42857142858</v>
      </c>
      <c r="EG380" s="178">
        <f t="shared" si="262"/>
        <v>405333.42857142858</v>
      </c>
    </row>
    <row r="381" spans="1:137">
      <c r="A381" s="180" t="s">
        <v>406</v>
      </c>
      <c r="B381" s="181" t="s">
        <v>438</v>
      </c>
      <c r="C381" s="182"/>
      <c r="D381" s="183">
        <v>432074</v>
      </c>
      <c r="E381" s="183">
        <v>13</v>
      </c>
      <c r="F381" s="63"/>
      <c r="G381" s="185"/>
      <c r="H381" s="63"/>
      <c r="I381" s="185"/>
      <c r="J381" s="63"/>
      <c r="K381" s="185"/>
      <c r="L381" s="63"/>
      <c r="M381" s="185"/>
      <c r="N381" s="63"/>
      <c r="O381" s="63"/>
      <c r="P381" s="185"/>
      <c r="Q381" s="63"/>
      <c r="R381" s="185"/>
      <c r="S381" s="63"/>
      <c r="T381" s="185"/>
      <c r="U381" s="63"/>
      <c r="V381" s="185"/>
      <c r="W381" s="63"/>
      <c r="X381" s="63"/>
      <c r="Y381" s="185"/>
      <c r="Z381" s="63"/>
      <c r="AA381" s="185"/>
      <c r="AB381" s="63"/>
      <c r="AC381" s="185"/>
      <c r="AD381" s="63"/>
      <c r="AE381" s="185"/>
      <c r="AF381" s="63"/>
      <c r="AG381" s="63"/>
      <c r="AH381" s="185"/>
      <c r="AI381" s="63"/>
      <c r="AJ381" s="185"/>
      <c r="AK381" s="63"/>
      <c r="AL381" s="185"/>
      <c r="AM381" s="63"/>
      <c r="AN381" s="185"/>
      <c r="AO381" s="63"/>
      <c r="AP381" s="63"/>
      <c r="AQ381" s="185"/>
      <c r="AR381" s="63"/>
      <c r="AS381" s="185"/>
      <c r="AT381" s="63"/>
      <c r="AU381" s="185"/>
      <c r="AV381" s="63"/>
      <c r="AW381" s="185"/>
      <c r="AX381" s="63"/>
      <c r="AY381" s="63"/>
      <c r="AZ381" s="185"/>
      <c r="BA381" s="63"/>
      <c r="BB381" s="185">
        <v>6</v>
      </c>
      <c r="BC381" s="63">
        <v>6</v>
      </c>
      <c r="BD381" s="185"/>
      <c r="BE381" s="63"/>
      <c r="BF381" s="185">
        <v>3</v>
      </c>
      <c r="BG381" s="62">
        <v>3</v>
      </c>
      <c r="BH381" s="188"/>
      <c r="BI381" s="63"/>
      <c r="BJ381" s="185"/>
      <c r="BK381" s="63"/>
      <c r="BL381" s="185"/>
      <c r="BM381" s="63"/>
      <c r="BN381" s="185"/>
      <c r="BO381" s="63"/>
      <c r="BP381" s="185"/>
      <c r="BQ381" s="63"/>
      <c r="BR381" s="185">
        <v>528758</v>
      </c>
      <c r="BS381" s="185">
        <v>528758</v>
      </c>
      <c r="BT381" s="177">
        <f t="shared" si="263"/>
        <v>0</v>
      </c>
      <c r="BU381" s="178">
        <f t="shared" si="263"/>
        <v>0</v>
      </c>
      <c r="BV381" s="179">
        <f t="shared" si="264"/>
        <v>0</v>
      </c>
      <c r="BW381" s="178">
        <f t="shared" si="264"/>
        <v>0</v>
      </c>
      <c r="BX381" s="179">
        <f t="shared" si="265"/>
        <v>0</v>
      </c>
      <c r="BY381" s="178">
        <f t="shared" si="265"/>
        <v>0</v>
      </c>
      <c r="BZ381" s="179">
        <f t="shared" si="266"/>
        <v>0</v>
      </c>
      <c r="CA381" s="178">
        <f t="shared" si="266"/>
        <v>0</v>
      </c>
      <c r="CB381" s="179">
        <f t="shared" si="267"/>
        <v>0</v>
      </c>
      <c r="CC381" s="178">
        <f t="shared" si="267"/>
        <v>0</v>
      </c>
      <c r="CD381" s="179">
        <f t="shared" si="268"/>
        <v>96</v>
      </c>
      <c r="CE381" s="178">
        <f t="shared" si="268"/>
        <v>96</v>
      </c>
      <c r="CF381" s="177">
        <f t="shared" si="278"/>
        <v>0</v>
      </c>
      <c r="CG381" s="178">
        <f t="shared" si="279"/>
        <v>0</v>
      </c>
      <c r="CH381" s="179">
        <f t="shared" si="278"/>
        <v>0</v>
      </c>
      <c r="CI381" s="178">
        <f t="shared" si="280"/>
        <v>0</v>
      </c>
      <c r="CJ381" s="179">
        <f t="shared" si="278"/>
        <v>0</v>
      </c>
      <c r="CK381" s="178">
        <f t="shared" si="281"/>
        <v>0</v>
      </c>
      <c r="CL381" s="179">
        <f t="shared" si="278"/>
        <v>0</v>
      </c>
      <c r="CM381" s="178">
        <f t="shared" si="278"/>
        <v>0</v>
      </c>
      <c r="CN381" s="179">
        <f t="shared" si="278"/>
        <v>0</v>
      </c>
      <c r="CO381" s="178">
        <f t="shared" si="278"/>
        <v>0</v>
      </c>
      <c r="CP381" s="179">
        <f t="shared" si="278"/>
        <v>5507.895833333333</v>
      </c>
      <c r="CQ381" s="178">
        <f t="shared" si="278"/>
        <v>5507.895833333333</v>
      </c>
      <c r="CR381" s="177">
        <f t="shared" si="277"/>
        <v>0</v>
      </c>
      <c r="CS381" s="178">
        <f t="shared" si="277"/>
        <v>0</v>
      </c>
      <c r="CT381" s="179">
        <f t="shared" si="277"/>
        <v>0</v>
      </c>
      <c r="CU381" s="178">
        <f t="shared" si="277"/>
        <v>0</v>
      </c>
      <c r="CV381" s="179">
        <f t="shared" si="277"/>
        <v>0</v>
      </c>
      <c r="CW381" s="178">
        <f t="shared" si="277"/>
        <v>0</v>
      </c>
      <c r="CX381" s="179">
        <f t="shared" si="277"/>
        <v>0</v>
      </c>
      <c r="CY381" s="178">
        <f t="shared" si="277"/>
        <v>0</v>
      </c>
      <c r="CZ381" s="179">
        <f t="shared" si="277"/>
        <v>0</v>
      </c>
      <c r="DA381" s="178">
        <f t="shared" si="277"/>
        <v>0</v>
      </c>
      <c r="DB381" s="179">
        <f t="shared" si="277"/>
        <v>49571.0625</v>
      </c>
      <c r="DC381" s="178">
        <f t="shared" si="277"/>
        <v>49571.0625</v>
      </c>
      <c r="DD381" s="179">
        <f t="shared" si="269"/>
        <v>49571.0625</v>
      </c>
      <c r="DE381" s="178">
        <f t="shared" si="269"/>
        <v>49571.0625</v>
      </c>
      <c r="DF381" s="177">
        <f t="shared" si="270"/>
        <v>0</v>
      </c>
      <c r="DG381" s="178">
        <f t="shared" si="270"/>
        <v>0</v>
      </c>
      <c r="DH381" s="179">
        <f t="shared" si="271"/>
        <v>0</v>
      </c>
      <c r="DI381" s="178">
        <f t="shared" si="271"/>
        <v>0</v>
      </c>
      <c r="DJ381" s="179">
        <f t="shared" si="272"/>
        <v>0</v>
      </c>
      <c r="DK381" s="178">
        <f t="shared" si="272"/>
        <v>0</v>
      </c>
      <c r="DL381" s="179">
        <f t="shared" si="273"/>
        <v>0</v>
      </c>
      <c r="DM381" s="178">
        <f t="shared" si="273"/>
        <v>0</v>
      </c>
      <c r="DN381" s="179">
        <f t="shared" si="274"/>
        <v>0</v>
      </c>
      <c r="DO381" s="178">
        <f t="shared" si="274"/>
        <v>0</v>
      </c>
      <c r="DP381" s="179">
        <f t="shared" si="275"/>
        <v>9</v>
      </c>
      <c r="DQ381" s="178">
        <f t="shared" si="275"/>
        <v>9</v>
      </c>
      <c r="DR381" s="179">
        <f t="shared" si="276"/>
        <v>9</v>
      </c>
      <c r="DS381" s="178">
        <f t="shared" si="276"/>
        <v>9</v>
      </c>
      <c r="DT381" s="177">
        <f t="shared" si="283"/>
        <v>0</v>
      </c>
      <c r="DU381" s="178">
        <f t="shared" si="283"/>
        <v>0</v>
      </c>
      <c r="DV381" s="179">
        <f t="shared" si="283"/>
        <v>0</v>
      </c>
      <c r="DW381" s="178">
        <f t="shared" si="282"/>
        <v>0</v>
      </c>
      <c r="DX381" s="179">
        <f t="shared" si="282"/>
        <v>0</v>
      </c>
      <c r="DY381" s="178">
        <f t="shared" si="282"/>
        <v>0</v>
      </c>
      <c r="DZ381" s="179">
        <f t="shared" si="282"/>
        <v>0</v>
      </c>
      <c r="EA381" s="178">
        <f t="shared" si="282"/>
        <v>0</v>
      </c>
      <c r="EB381" s="179">
        <f t="shared" si="282"/>
        <v>0</v>
      </c>
      <c r="EC381" s="178">
        <f t="shared" si="282"/>
        <v>0</v>
      </c>
      <c r="ED381" s="179">
        <f t="shared" si="282"/>
        <v>446139.5625</v>
      </c>
      <c r="EE381" s="178">
        <f t="shared" si="282"/>
        <v>446139.5625</v>
      </c>
      <c r="EF381" s="179">
        <f t="shared" si="282"/>
        <v>446139.5625</v>
      </c>
      <c r="EG381" s="178">
        <f t="shared" si="262"/>
        <v>446139.5625</v>
      </c>
    </row>
    <row r="382" spans="1:137">
      <c r="A382" s="180" t="s">
        <v>406</v>
      </c>
      <c r="B382" s="181" t="s">
        <v>439</v>
      </c>
      <c r="C382" s="182"/>
      <c r="D382" s="183">
        <v>418339</v>
      </c>
      <c r="E382" s="183">
        <v>13</v>
      </c>
      <c r="F382" s="63"/>
      <c r="G382" s="185"/>
      <c r="H382" s="63"/>
      <c r="I382" s="185"/>
      <c r="J382" s="63"/>
      <c r="K382" s="185"/>
      <c r="L382" s="63"/>
      <c r="M382" s="185"/>
      <c r="N382" s="63"/>
      <c r="O382" s="63"/>
      <c r="P382" s="185"/>
      <c r="Q382" s="63"/>
      <c r="R382" s="185"/>
      <c r="S382" s="63"/>
      <c r="T382" s="185"/>
      <c r="U382" s="63"/>
      <c r="V382" s="185"/>
      <c r="W382" s="63"/>
      <c r="X382" s="63"/>
      <c r="Y382" s="185"/>
      <c r="Z382" s="63"/>
      <c r="AA382" s="185"/>
      <c r="AB382" s="63"/>
      <c r="AC382" s="185"/>
      <c r="AD382" s="63"/>
      <c r="AE382" s="185"/>
      <c r="AF382" s="63"/>
      <c r="AG382" s="63"/>
      <c r="AH382" s="185"/>
      <c r="AI382" s="63"/>
      <c r="AJ382" s="185"/>
      <c r="AK382" s="63"/>
      <c r="AL382" s="185"/>
      <c r="AM382" s="63"/>
      <c r="AN382" s="185"/>
      <c r="AO382" s="63"/>
      <c r="AP382" s="63"/>
      <c r="AQ382" s="185"/>
      <c r="AR382" s="63"/>
      <c r="AS382" s="185"/>
      <c r="AT382" s="63"/>
      <c r="AU382" s="185"/>
      <c r="AV382" s="63"/>
      <c r="AW382" s="185"/>
      <c r="AX382" s="63"/>
      <c r="AY382" s="63"/>
      <c r="AZ382" s="185"/>
      <c r="BA382" s="63"/>
      <c r="BB382" s="185">
        <v>13</v>
      </c>
      <c r="BC382" s="63">
        <v>13</v>
      </c>
      <c r="BD382" s="185"/>
      <c r="BE382" s="63"/>
      <c r="BF382" s="185">
        <v>3</v>
      </c>
      <c r="BG382" s="62">
        <v>3</v>
      </c>
      <c r="BH382" s="188"/>
      <c r="BI382" s="63"/>
      <c r="BJ382" s="185"/>
      <c r="BK382" s="63"/>
      <c r="BL382" s="185"/>
      <c r="BM382" s="63"/>
      <c r="BN382" s="185"/>
      <c r="BO382" s="63"/>
      <c r="BP382" s="185"/>
      <c r="BQ382" s="63"/>
      <c r="BR382" s="185">
        <v>925982</v>
      </c>
      <c r="BS382" s="185">
        <v>925982</v>
      </c>
      <c r="BT382" s="177">
        <f t="shared" si="263"/>
        <v>0</v>
      </c>
      <c r="BU382" s="178">
        <f t="shared" si="263"/>
        <v>0</v>
      </c>
      <c r="BV382" s="179">
        <f t="shared" si="264"/>
        <v>0</v>
      </c>
      <c r="BW382" s="178">
        <f t="shared" si="264"/>
        <v>0</v>
      </c>
      <c r="BX382" s="179">
        <f t="shared" si="265"/>
        <v>0</v>
      </c>
      <c r="BY382" s="178">
        <f t="shared" si="265"/>
        <v>0</v>
      </c>
      <c r="BZ382" s="179">
        <f t="shared" si="266"/>
        <v>0</v>
      </c>
      <c r="CA382" s="178">
        <f t="shared" si="266"/>
        <v>0</v>
      </c>
      <c r="CB382" s="179">
        <f t="shared" si="267"/>
        <v>0</v>
      </c>
      <c r="CC382" s="178">
        <f t="shared" si="267"/>
        <v>0</v>
      </c>
      <c r="CD382" s="179">
        <f t="shared" si="268"/>
        <v>166</v>
      </c>
      <c r="CE382" s="178">
        <f t="shared" si="268"/>
        <v>166</v>
      </c>
      <c r="CF382" s="177">
        <f t="shared" si="278"/>
        <v>0</v>
      </c>
      <c r="CG382" s="178">
        <f t="shared" si="279"/>
        <v>0</v>
      </c>
      <c r="CH382" s="179">
        <f t="shared" si="278"/>
        <v>0</v>
      </c>
      <c r="CI382" s="178">
        <f t="shared" si="280"/>
        <v>0</v>
      </c>
      <c r="CJ382" s="179">
        <f t="shared" si="278"/>
        <v>0</v>
      </c>
      <c r="CK382" s="178">
        <f t="shared" si="281"/>
        <v>0</v>
      </c>
      <c r="CL382" s="179">
        <f t="shared" si="278"/>
        <v>0</v>
      </c>
      <c r="CM382" s="178">
        <f t="shared" si="278"/>
        <v>0</v>
      </c>
      <c r="CN382" s="179">
        <f t="shared" si="278"/>
        <v>0</v>
      </c>
      <c r="CO382" s="178">
        <f t="shared" si="278"/>
        <v>0</v>
      </c>
      <c r="CP382" s="179">
        <f t="shared" si="278"/>
        <v>5578.2048192771081</v>
      </c>
      <c r="CQ382" s="178">
        <f t="shared" si="278"/>
        <v>5578.2048192771081</v>
      </c>
      <c r="CR382" s="177">
        <f t="shared" si="277"/>
        <v>0</v>
      </c>
      <c r="CS382" s="178">
        <f t="shared" si="277"/>
        <v>0</v>
      </c>
      <c r="CT382" s="179">
        <f t="shared" si="277"/>
        <v>0</v>
      </c>
      <c r="CU382" s="178">
        <f t="shared" ref="CU382:DC398" si="284">+CI382*9</f>
        <v>0</v>
      </c>
      <c r="CV382" s="179">
        <f t="shared" si="284"/>
        <v>0</v>
      </c>
      <c r="CW382" s="178">
        <f t="shared" si="284"/>
        <v>0</v>
      </c>
      <c r="CX382" s="179">
        <f t="shared" si="284"/>
        <v>0</v>
      </c>
      <c r="CY382" s="178">
        <f t="shared" si="284"/>
        <v>0</v>
      </c>
      <c r="CZ382" s="179">
        <f t="shared" si="284"/>
        <v>0</v>
      </c>
      <c r="DA382" s="178">
        <f t="shared" si="284"/>
        <v>0</v>
      </c>
      <c r="DB382" s="179">
        <f t="shared" si="284"/>
        <v>50203.843373493975</v>
      </c>
      <c r="DC382" s="178">
        <f t="shared" si="284"/>
        <v>50203.843373493975</v>
      </c>
      <c r="DD382" s="179">
        <f t="shared" si="269"/>
        <v>50203.843373493975</v>
      </c>
      <c r="DE382" s="178">
        <f t="shared" si="269"/>
        <v>50203.843373493975</v>
      </c>
      <c r="DF382" s="177">
        <f t="shared" si="270"/>
        <v>0</v>
      </c>
      <c r="DG382" s="178">
        <f t="shared" si="270"/>
        <v>0</v>
      </c>
      <c r="DH382" s="179">
        <f t="shared" si="271"/>
        <v>0</v>
      </c>
      <c r="DI382" s="178">
        <f t="shared" si="271"/>
        <v>0</v>
      </c>
      <c r="DJ382" s="179">
        <f t="shared" si="272"/>
        <v>0</v>
      </c>
      <c r="DK382" s="178">
        <f t="shared" si="272"/>
        <v>0</v>
      </c>
      <c r="DL382" s="179">
        <f t="shared" si="273"/>
        <v>0</v>
      </c>
      <c r="DM382" s="178">
        <f t="shared" si="273"/>
        <v>0</v>
      </c>
      <c r="DN382" s="179">
        <f t="shared" si="274"/>
        <v>0</v>
      </c>
      <c r="DO382" s="178">
        <f t="shared" si="274"/>
        <v>0</v>
      </c>
      <c r="DP382" s="179">
        <f t="shared" si="275"/>
        <v>16</v>
      </c>
      <c r="DQ382" s="178">
        <f t="shared" si="275"/>
        <v>16</v>
      </c>
      <c r="DR382" s="179">
        <f t="shared" si="276"/>
        <v>16</v>
      </c>
      <c r="DS382" s="178">
        <f t="shared" si="276"/>
        <v>16</v>
      </c>
      <c r="DT382" s="177">
        <f t="shared" si="283"/>
        <v>0</v>
      </c>
      <c r="DU382" s="178">
        <f t="shared" si="283"/>
        <v>0</v>
      </c>
      <c r="DV382" s="179">
        <f t="shared" si="283"/>
        <v>0</v>
      </c>
      <c r="DW382" s="178">
        <f t="shared" si="282"/>
        <v>0</v>
      </c>
      <c r="DX382" s="179">
        <f t="shared" si="282"/>
        <v>0</v>
      </c>
      <c r="DY382" s="178">
        <f t="shared" si="282"/>
        <v>0</v>
      </c>
      <c r="DZ382" s="179">
        <f t="shared" si="282"/>
        <v>0</v>
      </c>
      <c r="EA382" s="178">
        <f t="shared" si="282"/>
        <v>0</v>
      </c>
      <c r="EB382" s="179">
        <f t="shared" si="282"/>
        <v>0</v>
      </c>
      <c r="EC382" s="178">
        <f t="shared" si="282"/>
        <v>0</v>
      </c>
      <c r="ED382" s="179">
        <f t="shared" si="282"/>
        <v>803261.49397590361</v>
      </c>
      <c r="EE382" s="178">
        <f t="shared" si="282"/>
        <v>803261.49397590361</v>
      </c>
      <c r="EF382" s="179">
        <f t="shared" si="282"/>
        <v>803261.49397590361</v>
      </c>
      <c r="EG382" s="178">
        <f t="shared" si="262"/>
        <v>803261.49397590361</v>
      </c>
    </row>
    <row r="383" spans="1:137">
      <c r="A383" s="180" t="s">
        <v>406</v>
      </c>
      <c r="B383" s="181" t="s">
        <v>440</v>
      </c>
      <c r="C383" s="182"/>
      <c r="D383" s="183">
        <v>366623</v>
      </c>
      <c r="E383" s="183">
        <v>13</v>
      </c>
      <c r="F383" s="63"/>
      <c r="G383" s="185"/>
      <c r="H383" s="63"/>
      <c r="I383" s="185"/>
      <c r="J383" s="63"/>
      <c r="K383" s="185"/>
      <c r="L383" s="63"/>
      <c r="M383" s="185"/>
      <c r="N383" s="63"/>
      <c r="O383" s="63"/>
      <c r="P383" s="185"/>
      <c r="Q383" s="63"/>
      <c r="R383" s="185"/>
      <c r="S383" s="63"/>
      <c r="T383" s="185"/>
      <c r="U383" s="63"/>
      <c r="V383" s="185"/>
      <c r="W383" s="63"/>
      <c r="X383" s="63"/>
      <c r="Y383" s="185"/>
      <c r="Z383" s="63"/>
      <c r="AA383" s="185"/>
      <c r="AB383" s="63"/>
      <c r="AC383" s="185"/>
      <c r="AD383" s="63"/>
      <c r="AE383" s="185"/>
      <c r="AF383" s="63"/>
      <c r="AG383" s="63"/>
      <c r="AH383" s="185"/>
      <c r="AI383" s="63"/>
      <c r="AJ383" s="185"/>
      <c r="AK383" s="63"/>
      <c r="AL383" s="185"/>
      <c r="AM383" s="63"/>
      <c r="AN383" s="185"/>
      <c r="AO383" s="63"/>
      <c r="AP383" s="63"/>
      <c r="AQ383" s="185"/>
      <c r="AR383" s="63"/>
      <c r="AS383" s="185"/>
      <c r="AT383" s="63"/>
      <c r="AU383" s="185"/>
      <c r="AV383" s="63"/>
      <c r="AW383" s="185"/>
      <c r="AX383" s="63"/>
      <c r="AY383" s="63"/>
      <c r="AZ383" s="185"/>
      <c r="BA383" s="63"/>
      <c r="BB383" s="185">
        <v>8</v>
      </c>
      <c r="BC383" s="63">
        <v>8</v>
      </c>
      <c r="BD383" s="185"/>
      <c r="BE383" s="63"/>
      <c r="BF383" s="185">
        <v>2</v>
      </c>
      <c r="BG383" s="62">
        <v>2</v>
      </c>
      <c r="BH383" s="188"/>
      <c r="BI383" s="63"/>
      <c r="BJ383" s="185"/>
      <c r="BK383" s="63"/>
      <c r="BL383" s="185"/>
      <c r="BM383" s="63"/>
      <c r="BN383" s="185"/>
      <c r="BO383" s="63"/>
      <c r="BP383" s="185"/>
      <c r="BQ383" s="63"/>
      <c r="BR383" s="185">
        <v>628424</v>
      </c>
      <c r="BS383" s="185">
        <v>628424</v>
      </c>
      <c r="BT383" s="177">
        <f t="shared" si="263"/>
        <v>0</v>
      </c>
      <c r="BU383" s="178">
        <f t="shared" si="263"/>
        <v>0</v>
      </c>
      <c r="BV383" s="179">
        <f t="shared" si="264"/>
        <v>0</v>
      </c>
      <c r="BW383" s="178">
        <f t="shared" si="264"/>
        <v>0</v>
      </c>
      <c r="BX383" s="179">
        <f t="shared" si="265"/>
        <v>0</v>
      </c>
      <c r="BY383" s="178">
        <f t="shared" si="265"/>
        <v>0</v>
      </c>
      <c r="BZ383" s="179">
        <f t="shared" si="266"/>
        <v>0</v>
      </c>
      <c r="CA383" s="178">
        <f t="shared" si="266"/>
        <v>0</v>
      </c>
      <c r="CB383" s="179">
        <f t="shared" si="267"/>
        <v>0</v>
      </c>
      <c r="CC383" s="178">
        <f t="shared" si="267"/>
        <v>0</v>
      </c>
      <c r="CD383" s="179">
        <f t="shared" si="268"/>
        <v>104</v>
      </c>
      <c r="CE383" s="178">
        <f t="shared" si="268"/>
        <v>104</v>
      </c>
      <c r="CF383" s="177">
        <f t="shared" si="278"/>
        <v>0</v>
      </c>
      <c r="CG383" s="178">
        <f t="shared" si="279"/>
        <v>0</v>
      </c>
      <c r="CH383" s="179">
        <f t="shared" si="278"/>
        <v>0</v>
      </c>
      <c r="CI383" s="178">
        <f t="shared" si="280"/>
        <v>0</v>
      </c>
      <c r="CJ383" s="179">
        <f t="shared" si="278"/>
        <v>0</v>
      </c>
      <c r="CK383" s="178">
        <f t="shared" si="281"/>
        <v>0</v>
      </c>
      <c r="CL383" s="179">
        <f t="shared" si="278"/>
        <v>0</v>
      </c>
      <c r="CM383" s="178">
        <f t="shared" si="278"/>
        <v>0</v>
      </c>
      <c r="CN383" s="179">
        <f t="shared" si="278"/>
        <v>0</v>
      </c>
      <c r="CO383" s="178">
        <f t="shared" si="278"/>
        <v>0</v>
      </c>
      <c r="CP383" s="179">
        <f t="shared" si="278"/>
        <v>6042.5384615384619</v>
      </c>
      <c r="CQ383" s="178">
        <f t="shared" si="278"/>
        <v>6042.5384615384619</v>
      </c>
      <c r="CR383" s="177">
        <f t="shared" ref="CR383:CT398" si="285">+CF383*9</f>
        <v>0</v>
      </c>
      <c r="CS383" s="178">
        <f t="shared" si="285"/>
        <v>0</v>
      </c>
      <c r="CT383" s="179">
        <f t="shared" si="285"/>
        <v>0</v>
      </c>
      <c r="CU383" s="178">
        <f t="shared" si="284"/>
        <v>0</v>
      </c>
      <c r="CV383" s="179">
        <f t="shared" si="284"/>
        <v>0</v>
      </c>
      <c r="CW383" s="178">
        <f t="shared" si="284"/>
        <v>0</v>
      </c>
      <c r="CX383" s="179">
        <f t="shared" si="284"/>
        <v>0</v>
      </c>
      <c r="CY383" s="178">
        <f t="shared" si="284"/>
        <v>0</v>
      </c>
      <c r="CZ383" s="179">
        <f t="shared" si="284"/>
        <v>0</v>
      </c>
      <c r="DA383" s="178">
        <f t="shared" si="284"/>
        <v>0</v>
      </c>
      <c r="DB383" s="179">
        <f t="shared" si="284"/>
        <v>54382.846153846156</v>
      </c>
      <c r="DC383" s="178">
        <f t="shared" si="284"/>
        <v>54382.846153846156</v>
      </c>
      <c r="DD383" s="179">
        <f t="shared" si="269"/>
        <v>54382.846153846149</v>
      </c>
      <c r="DE383" s="178">
        <f t="shared" si="269"/>
        <v>54382.846153846149</v>
      </c>
      <c r="DF383" s="177">
        <f t="shared" si="270"/>
        <v>0</v>
      </c>
      <c r="DG383" s="178">
        <f t="shared" si="270"/>
        <v>0</v>
      </c>
      <c r="DH383" s="179">
        <f t="shared" si="271"/>
        <v>0</v>
      </c>
      <c r="DI383" s="178">
        <f t="shared" si="271"/>
        <v>0</v>
      </c>
      <c r="DJ383" s="179">
        <f t="shared" si="272"/>
        <v>0</v>
      </c>
      <c r="DK383" s="178">
        <f t="shared" si="272"/>
        <v>0</v>
      </c>
      <c r="DL383" s="179">
        <f t="shared" si="273"/>
        <v>0</v>
      </c>
      <c r="DM383" s="178">
        <f t="shared" si="273"/>
        <v>0</v>
      </c>
      <c r="DN383" s="179">
        <f t="shared" si="274"/>
        <v>0</v>
      </c>
      <c r="DO383" s="178">
        <f t="shared" si="274"/>
        <v>0</v>
      </c>
      <c r="DP383" s="179">
        <f t="shared" si="275"/>
        <v>10</v>
      </c>
      <c r="DQ383" s="178">
        <f t="shared" si="275"/>
        <v>10</v>
      </c>
      <c r="DR383" s="179">
        <f t="shared" si="276"/>
        <v>10</v>
      </c>
      <c r="DS383" s="178">
        <f t="shared" si="276"/>
        <v>10</v>
      </c>
      <c r="DT383" s="177">
        <f t="shared" si="283"/>
        <v>0</v>
      </c>
      <c r="DU383" s="178">
        <f t="shared" si="283"/>
        <v>0</v>
      </c>
      <c r="DV383" s="179">
        <f t="shared" si="283"/>
        <v>0</v>
      </c>
      <c r="DW383" s="178">
        <f t="shared" si="282"/>
        <v>0</v>
      </c>
      <c r="DX383" s="179">
        <f t="shared" si="282"/>
        <v>0</v>
      </c>
      <c r="DY383" s="178">
        <f t="shared" si="282"/>
        <v>0</v>
      </c>
      <c r="DZ383" s="179">
        <f t="shared" si="282"/>
        <v>0</v>
      </c>
      <c r="EA383" s="178">
        <f t="shared" si="282"/>
        <v>0</v>
      </c>
      <c r="EB383" s="179">
        <f t="shared" si="282"/>
        <v>0</v>
      </c>
      <c r="EC383" s="178">
        <f t="shared" si="282"/>
        <v>0</v>
      </c>
      <c r="ED383" s="179">
        <f t="shared" si="282"/>
        <v>543828.4615384615</v>
      </c>
      <c r="EE383" s="178">
        <f t="shared" si="282"/>
        <v>543828.4615384615</v>
      </c>
      <c r="EF383" s="179">
        <f t="shared" si="282"/>
        <v>543828.4615384615</v>
      </c>
      <c r="EG383" s="178">
        <f t="shared" si="262"/>
        <v>543828.4615384615</v>
      </c>
    </row>
    <row r="384" spans="1:137">
      <c r="A384" s="180" t="s">
        <v>406</v>
      </c>
      <c r="B384" s="181" t="s">
        <v>441</v>
      </c>
      <c r="C384" s="182"/>
      <c r="D384" s="183">
        <v>407601</v>
      </c>
      <c r="E384" s="183">
        <v>13</v>
      </c>
      <c r="F384" s="63"/>
      <c r="G384" s="185"/>
      <c r="H384" s="63"/>
      <c r="I384" s="185"/>
      <c r="J384" s="63"/>
      <c r="K384" s="185"/>
      <c r="L384" s="63"/>
      <c r="M384" s="185"/>
      <c r="N384" s="63"/>
      <c r="O384" s="63"/>
      <c r="P384" s="185"/>
      <c r="Q384" s="63"/>
      <c r="R384" s="185"/>
      <c r="S384" s="63"/>
      <c r="T384" s="185"/>
      <c r="U384" s="63"/>
      <c r="V384" s="185"/>
      <c r="W384" s="63"/>
      <c r="X384" s="63"/>
      <c r="Y384" s="185"/>
      <c r="Z384" s="63"/>
      <c r="AA384" s="185"/>
      <c r="AB384" s="63"/>
      <c r="AC384" s="185"/>
      <c r="AD384" s="63"/>
      <c r="AE384" s="185"/>
      <c r="AF384" s="63"/>
      <c r="AG384" s="63"/>
      <c r="AH384" s="185"/>
      <c r="AI384" s="63"/>
      <c r="AJ384" s="185"/>
      <c r="AK384" s="63"/>
      <c r="AL384" s="185"/>
      <c r="AM384" s="63"/>
      <c r="AN384" s="185"/>
      <c r="AO384" s="63"/>
      <c r="AP384" s="63"/>
      <c r="AQ384" s="185"/>
      <c r="AR384" s="63"/>
      <c r="AS384" s="185"/>
      <c r="AT384" s="63"/>
      <c r="AU384" s="185"/>
      <c r="AV384" s="63"/>
      <c r="AW384" s="185"/>
      <c r="AX384" s="63"/>
      <c r="AY384" s="63"/>
      <c r="AZ384" s="185"/>
      <c r="BA384" s="63"/>
      <c r="BB384" s="185">
        <v>7</v>
      </c>
      <c r="BC384" s="63">
        <v>7</v>
      </c>
      <c r="BD384" s="185"/>
      <c r="BE384" s="63"/>
      <c r="BF384" s="185"/>
      <c r="BG384" s="62"/>
      <c r="BH384" s="188"/>
      <c r="BI384" s="63"/>
      <c r="BJ384" s="185"/>
      <c r="BK384" s="63"/>
      <c r="BL384" s="185"/>
      <c r="BM384" s="63"/>
      <c r="BN384" s="185"/>
      <c r="BO384" s="63"/>
      <c r="BP384" s="185"/>
      <c r="BQ384" s="63"/>
      <c r="BR384" s="185">
        <v>400609</v>
      </c>
      <c r="BS384" s="185">
        <v>400609</v>
      </c>
      <c r="BT384" s="177">
        <f t="shared" si="263"/>
        <v>0</v>
      </c>
      <c r="BU384" s="178">
        <f t="shared" si="263"/>
        <v>0</v>
      </c>
      <c r="BV384" s="179">
        <f t="shared" si="264"/>
        <v>0</v>
      </c>
      <c r="BW384" s="178">
        <f t="shared" si="264"/>
        <v>0</v>
      </c>
      <c r="BX384" s="179">
        <f t="shared" si="265"/>
        <v>0</v>
      </c>
      <c r="BY384" s="178">
        <f t="shared" si="265"/>
        <v>0</v>
      </c>
      <c r="BZ384" s="179">
        <f t="shared" si="266"/>
        <v>0</v>
      </c>
      <c r="CA384" s="178">
        <f t="shared" si="266"/>
        <v>0</v>
      </c>
      <c r="CB384" s="179">
        <f t="shared" si="267"/>
        <v>0</v>
      </c>
      <c r="CC384" s="178">
        <f t="shared" si="267"/>
        <v>0</v>
      </c>
      <c r="CD384" s="179">
        <f t="shared" si="268"/>
        <v>70</v>
      </c>
      <c r="CE384" s="178">
        <f t="shared" si="268"/>
        <v>70</v>
      </c>
      <c r="CF384" s="177">
        <f t="shared" si="278"/>
        <v>0</v>
      </c>
      <c r="CG384" s="178">
        <f t="shared" si="279"/>
        <v>0</v>
      </c>
      <c r="CH384" s="179">
        <f t="shared" si="278"/>
        <v>0</v>
      </c>
      <c r="CI384" s="178">
        <f t="shared" si="280"/>
        <v>0</v>
      </c>
      <c r="CJ384" s="179">
        <f t="shared" si="278"/>
        <v>0</v>
      </c>
      <c r="CK384" s="178">
        <f t="shared" si="281"/>
        <v>0</v>
      </c>
      <c r="CL384" s="179">
        <f t="shared" si="278"/>
        <v>0</v>
      </c>
      <c r="CM384" s="178">
        <f t="shared" si="278"/>
        <v>0</v>
      </c>
      <c r="CN384" s="179">
        <f t="shared" si="278"/>
        <v>0</v>
      </c>
      <c r="CO384" s="178">
        <f t="shared" si="278"/>
        <v>0</v>
      </c>
      <c r="CP384" s="179">
        <f t="shared" si="278"/>
        <v>5722.9857142857145</v>
      </c>
      <c r="CQ384" s="178">
        <f t="shared" si="278"/>
        <v>5722.9857142857145</v>
      </c>
      <c r="CR384" s="177">
        <f t="shared" si="285"/>
        <v>0</v>
      </c>
      <c r="CS384" s="178">
        <f t="shared" si="285"/>
        <v>0</v>
      </c>
      <c r="CT384" s="179">
        <f t="shared" si="285"/>
        <v>0</v>
      </c>
      <c r="CU384" s="178">
        <f t="shared" si="284"/>
        <v>0</v>
      </c>
      <c r="CV384" s="179">
        <f t="shared" si="284"/>
        <v>0</v>
      </c>
      <c r="CW384" s="178">
        <f t="shared" si="284"/>
        <v>0</v>
      </c>
      <c r="CX384" s="179">
        <f t="shared" si="284"/>
        <v>0</v>
      </c>
      <c r="CY384" s="178">
        <f t="shared" si="284"/>
        <v>0</v>
      </c>
      <c r="CZ384" s="179">
        <f t="shared" si="284"/>
        <v>0</v>
      </c>
      <c r="DA384" s="178">
        <f t="shared" si="284"/>
        <v>0</v>
      </c>
      <c r="DB384" s="179">
        <f t="shared" si="284"/>
        <v>51506.87142857143</v>
      </c>
      <c r="DC384" s="178">
        <f t="shared" si="284"/>
        <v>51506.87142857143</v>
      </c>
      <c r="DD384" s="179">
        <f t="shared" si="269"/>
        <v>51506.87142857143</v>
      </c>
      <c r="DE384" s="178">
        <f t="shared" si="269"/>
        <v>51506.87142857143</v>
      </c>
      <c r="DF384" s="177">
        <f t="shared" si="270"/>
        <v>0</v>
      </c>
      <c r="DG384" s="178">
        <f t="shared" si="270"/>
        <v>0</v>
      </c>
      <c r="DH384" s="179">
        <f t="shared" si="271"/>
        <v>0</v>
      </c>
      <c r="DI384" s="178">
        <f t="shared" si="271"/>
        <v>0</v>
      </c>
      <c r="DJ384" s="179">
        <f t="shared" si="272"/>
        <v>0</v>
      </c>
      <c r="DK384" s="178">
        <f t="shared" si="272"/>
        <v>0</v>
      </c>
      <c r="DL384" s="179">
        <f t="shared" si="273"/>
        <v>0</v>
      </c>
      <c r="DM384" s="178">
        <f t="shared" si="273"/>
        <v>0</v>
      </c>
      <c r="DN384" s="179">
        <f t="shared" si="274"/>
        <v>0</v>
      </c>
      <c r="DO384" s="178">
        <f t="shared" si="274"/>
        <v>0</v>
      </c>
      <c r="DP384" s="179">
        <f t="shared" si="275"/>
        <v>7</v>
      </c>
      <c r="DQ384" s="178">
        <f t="shared" si="275"/>
        <v>7</v>
      </c>
      <c r="DR384" s="179">
        <f t="shared" si="276"/>
        <v>7</v>
      </c>
      <c r="DS384" s="178">
        <f t="shared" si="276"/>
        <v>7</v>
      </c>
      <c r="DT384" s="177">
        <f t="shared" si="283"/>
        <v>0</v>
      </c>
      <c r="DU384" s="178">
        <f t="shared" si="283"/>
        <v>0</v>
      </c>
      <c r="DV384" s="179">
        <f t="shared" si="283"/>
        <v>0</v>
      </c>
      <c r="DW384" s="178">
        <f t="shared" si="282"/>
        <v>0</v>
      </c>
      <c r="DX384" s="179">
        <f t="shared" si="282"/>
        <v>0</v>
      </c>
      <c r="DY384" s="178">
        <f t="shared" si="282"/>
        <v>0</v>
      </c>
      <c r="DZ384" s="179">
        <f t="shared" si="282"/>
        <v>0</v>
      </c>
      <c r="EA384" s="178">
        <f t="shared" si="282"/>
        <v>0</v>
      </c>
      <c r="EB384" s="179">
        <f t="shared" si="282"/>
        <v>0</v>
      </c>
      <c r="EC384" s="178">
        <f t="shared" si="282"/>
        <v>0</v>
      </c>
      <c r="ED384" s="179">
        <f t="shared" si="282"/>
        <v>360548.10000000003</v>
      </c>
      <c r="EE384" s="178">
        <f t="shared" si="282"/>
        <v>360548.10000000003</v>
      </c>
      <c r="EF384" s="179">
        <f t="shared" si="282"/>
        <v>360548.10000000003</v>
      </c>
      <c r="EG384" s="178">
        <f t="shared" si="262"/>
        <v>360548.10000000003</v>
      </c>
    </row>
    <row r="385" spans="1:137">
      <c r="A385" s="180" t="s">
        <v>406</v>
      </c>
      <c r="B385" s="181" t="s">
        <v>442</v>
      </c>
      <c r="C385" s="182"/>
      <c r="D385" s="183">
        <v>364627</v>
      </c>
      <c r="E385" s="183">
        <v>13</v>
      </c>
      <c r="F385" s="63"/>
      <c r="G385" s="185"/>
      <c r="H385" s="63"/>
      <c r="I385" s="185"/>
      <c r="J385" s="63"/>
      <c r="K385" s="185"/>
      <c r="L385" s="63"/>
      <c r="M385" s="185"/>
      <c r="N385" s="63"/>
      <c r="O385" s="63"/>
      <c r="P385" s="185"/>
      <c r="Q385" s="63"/>
      <c r="R385" s="185"/>
      <c r="S385" s="63"/>
      <c r="T385" s="185"/>
      <c r="U385" s="63"/>
      <c r="V385" s="185"/>
      <c r="W385" s="63"/>
      <c r="X385" s="63"/>
      <c r="Y385" s="185"/>
      <c r="Z385" s="63"/>
      <c r="AA385" s="185"/>
      <c r="AB385" s="63"/>
      <c r="AC385" s="185"/>
      <c r="AD385" s="63"/>
      <c r="AE385" s="185"/>
      <c r="AF385" s="63"/>
      <c r="AG385" s="63"/>
      <c r="AH385" s="185"/>
      <c r="AI385" s="63"/>
      <c r="AJ385" s="185"/>
      <c r="AK385" s="63"/>
      <c r="AL385" s="185"/>
      <c r="AM385" s="63"/>
      <c r="AN385" s="185"/>
      <c r="AO385" s="63"/>
      <c r="AP385" s="63"/>
      <c r="AQ385" s="185"/>
      <c r="AR385" s="63"/>
      <c r="AS385" s="185"/>
      <c r="AT385" s="63"/>
      <c r="AU385" s="185"/>
      <c r="AV385" s="63"/>
      <c r="AW385" s="185"/>
      <c r="AX385" s="63"/>
      <c r="AY385" s="63"/>
      <c r="AZ385" s="185"/>
      <c r="BA385" s="63"/>
      <c r="BB385" s="185">
        <v>10</v>
      </c>
      <c r="BC385" s="63">
        <v>10</v>
      </c>
      <c r="BD385" s="185"/>
      <c r="BE385" s="63"/>
      <c r="BF385" s="185">
        <v>9</v>
      </c>
      <c r="BG385" s="62">
        <v>9</v>
      </c>
      <c r="BH385" s="188"/>
      <c r="BI385" s="63"/>
      <c r="BJ385" s="185"/>
      <c r="BK385" s="63"/>
      <c r="BL385" s="185"/>
      <c r="BM385" s="63"/>
      <c r="BN385" s="185"/>
      <c r="BO385" s="63"/>
      <c r="BP385" s="185"/>
      <c r="BQ385" s="63"/>
      <c r="BR385" s="185">
        <v>1046522</v>
      </c>
      <c r="BS385" s="185">
        <v>1046522</v>
      </c>
      <c r="BT385" s="177">
        <f t="shared" si="263"/>
        <v>0</v>
      </c>
      <c r="BU385" s="178">
        <f t="shared" si="263"/>
        <v>0</v>
      </c>
      <c r="BV385" s="179">
        <f t="shared" si="264"/>
        <v>0</v>
      </c>
      <c r="BW385" s="178">
        <f t="shared" si="264"/>
        <v>0</v>
      </c>
      <c r="BX385" s="179">
        <f t="shared" si="265"/>
        <v>0</v>
      </c>
      <c r="BY385" s="178">
        <f t="shared" si="265"/>
        <v>0</v>
      </c>
      <c r="BZ385" s="179">
        <f t="shared" si="266"/>
        <v>0</v>
      </c>
      <c r="CA385" s="178">
        <f t="shared" si="266"/>
        <v>0</v>
      </c>
      <c r="CB385" s="179">
        <f t="shared" si="267"/>
        <v>0</v>
      </c>
      <c r="CC385" s="178">
        <f t="shared" si="267"/>
        <v>0</v>
      </c>
      <c r="CD385" s="179">
        <f t="shared" si="268"/>
        <v>208</v>
      </c>
      <c r="CE385" s="178">
        <f t="shared" si="268"/>
        <v>208</v>
      </c>
      <c r="CF385" s="177">
        <f t="shared" si="278"/>
        <v>0</v>
      </c>
      <c r="CG385" s="178">
        <f t="shared" si="279"/>
        <v>0</v>
      </c>
      <c r="CH385" s="179">
        <f t="shared" si="278"/>
        <v>0</v>
      </c>
      <c r="CI385" s="178">
        <f t="shared" si="280"/>
        <v>0</v>
      </c>
      <c r="CJ385" s="179">
        <f t="shared" ref="CJ385:CQ427" si="286">IF(BX385&gt;0,BL385/BX385,)</f>
        <v>0</v>
      </c>
      <c r="CK385" s="178">
        <f t="shared" si="281"/>
        <v>0</v>
      </c>
      <c r="CL385" s="179">
        <f t="shared" si="286"/>
        <v>0</v>
      </c>
      <c r="CM385" s="178">
        <f t="shared" si="286"/>
        <v>0</v>
      </c>
      <c r="CN385" s="179">
        <f t="shared" si="286"/>
        <v>0</v>
      </c>
      <c r="CO385" s="178">
        <f t="shared" si="286"/>
        <v>0</v>
      </c>
      <c r="CP385" s="179">
        <f t="shared" si="286"/>
        <v>5031.3557692307695</v>
      </c>
      <c r="CQ385" s="178">
        <f t="shared" si="286"/>
        <v>5031.3557692307695</v>
      </c>
      <c r="CR385" s="177">
        <f t="shared" si="285"/>
        <v>0</v>
      </c>
      <c r="CS385" s="178">
        <f t="shared" si="285"/>
        <v>0</v>
      </c>
      <c r="CT385" s="179">
        <f t="shared" si="285"/>
        <v>0</v>
      </c>
      <c r="CU385" s="178">
        <f t="shared" si="284"/>
        <v>0</v>
      </c>
      <c r="CV385" s="179">
        <f t="shared" si="284"/>
        <v>0</v>
      </c>
      <c r="CW385" s="178">
        <f t="shared" si="284"/>
        <v>0</v>
      </c>
      <c r="CX385" s="179">
        <f t="shared" si="284"/>
        <v>0</v>
      </c>
      <c r="CY385" s="178">
        <f t="shared" si="284"/>
        <v>0</v>
      </c>
      <c r="CZ385" s="179">
        <f t="shared" si="284"/>
        <v>0</v>
      </c>
      <c r="DA385" s="178">
        <f t="shared" si="284"/>
        <v>0</v>
      </c>
      <c r="DB385" s="179">
        <f t="shared" si="284"/>
        <v>45282.201923076922</v>
      </c>
      <c r="DC385" s="178">
        <f t="shared" si="284"/>
        <v>45282.201923076922</v>
      </c>
      <c r="DD385" s="179">
        <f t="shared" si="269"/>
        <v>45282.201923076922</v>
      </c>
      <c r="DE385" s="178">
        <f t="shared" si="269"/>
        <v>45282.201923076922</v>
      </c>
      <c r="DF385" s="177">
        <f t="shared" si="270"/>
        <v>0</v>
      </c>
      <c r="DG385" s="178">
        <f t="shared" si="270"/>
        <v>0</v>
      </c>
      <c r="DH385" s="179">
        <f t="shared" si="271"/>
        <v>0</v>
      </c>
      <c r="DI385" s="178">
        <f t="shared" si="271"/>
        <v>0</v>
      </c>
      <c r="DJ385" s="179">
        <f t="shared" si="272"/>
        <v>0</v>
      </c>
      <c r="DK385" s="178">
        <f t="shared" si="272"/>
        <v>0</v>
      </c>
      <c r="DL385" s="179">
        <f t="shared" si="273"/>
        <v>0</v>
      </c>
      <c r="DM385" s="178">
        <f t="shared" si="273"/>
        <v>0</v>
      </c>
      <c r="DN385" s="179">
        <f t="shared" si="274"/>
        <v>0</v>
      </c>
      <c r="DO385" s="178">
        <f t="shared" si="274"/>
        <v>0</v>
      </c>
      <c r="DP385" s="179">
        <f t="shared" si="275"/>
        <v>19</v>
      </c>
      <c r="DQ385" s="178">
        <f t="shared" si="275"/>
        <v>19</v>
      </c>
      <c r="DR385" s="179">
        <f t="shared" si="276"/>
        <v>19</v>
      </c>
      <c r="DS385" s="178">
        <f t="shared" si="276"/>
        <v>19</v>
      </c>
      <c r="DT385" s="177">
        <f t="shared" si="283"/>
        <v>0</v>
      </c>
      <c r="DU385" s="178">
        <f t="shared" si="283"/>
        <v>0</v>
      </c>
      <c r="DV385" s="179">
        <f t="shared" si="283"/>
        <v>0</v>
      </c>
      <c r="DW385" s="178">
        <f t="shared" si="282"/>
        <v>0</v>
      </c>
      <c r="DX385" s="179">
        <f t="shared" si="282"/>
        <v>0</v>
      </c>
      <c r="DY385" s="178">
        <f t="shared" si="282"/>
        <v>0</v>
      </c>
      <c r="DZ385" s="179">
        <f t="shared" si="282"/>
        <v>0</v>
      </c>
      <c r="EA385" s="178">
        <f t="shared" si="282"/>
        <v>0</v>
      </c>
      <c r="EB385" s="179">
        <f t="shared" si="282"/>
        <v>0</v>
      </c>
      <c r="EC385" s="178">
        <f t="shared" si="282"/>
        <v>0</v>
      </c>
      <c r="ED385" s="179">
        <f t="shared" si="282"/>
        <v>860361.8365384615</v>
      </c>
      <c r="EE385" s="178">
        <f t="shared" si="282"/>
        <v>860361.8365384615</v>
      </c>
      <c r="EF385" s="179">
        <f t="shared" si="282"/>
        <v>860361.8365384615</v>
      </c>
      <c r="EG385" s="178">
        <f t="shared" si="262"/>
        <v>860361.8365384615</v>
      </c>
    </row>
    <row r="386" spans="1:137">
      <c r="A386" s="180" t="s">
        <v>406</v>
      </c>
      <c r="B386" s="181" t="s">
        <v>443</v>
      </c>
      <c r="C386" s="182"/>
      <c r="D386" s="183">
        <v>206905</v>
      </c>
      <c r="E386" s="183">
        <v>13</v>
      </c>
      <c r="F386" s="63"/>
      <c r="G386" s="185"/>
      <c r="H386" s="63"/>
      <c r="I386" s="185"/>
      <c r="J386" s="63"/>
      <c r="K386" s="185"/>
      <c r="L386" s="63"/>
      <c r="M386" s="185"/>
      <c r="N386" s="63"/>
      <c r="O386" s="63"/>
      <c r="P386" s="185"/>
      <c r="Q386" s="63"/>
      <c r="R386" s="185"/>
      <c r="S386" s="63"/>
      <c r="T386" s="185"/>
      <c r="U386" s="63"/>
      <c r="V386" s="185"/>
      <c r="W386" s="63"/>
      <c r="X386" s="63"/>
      <c r="Y386" s="185"/>
      <c r="Z386" s="63"/>
      <c r="AA386" s="185"/>
      <c r="AB386" s="63"/>
      <c r="AC386" s="185"/>
      <c r="AD386" s="63"/>
      <c r="AE386" s="185"/>
      <c r="AF386" s="63"/>
      <c r="AG386" s="63"/>
      <c r="AH386" s="185"/>
      <c r="AI386" s="63"/>
      <c r="AJ386" s="185"/>
      <c r="AK386" s="63"/>
      <c r="AL386" s="185"/>
      <c r="AM386" s="63"/>
      <c r="AN386" s="185"/>
      <c r="AO386" s="63"/>
      <c r="AP386" s="63"/>
      <c r="AQ386" s="185"/>
      <c r="AR386" s="63"/>
      <c r="AS386" s="185"/>
      <c r="AT386" s="63"/>
      <c r="AU386" s="185"/>
      <c r="AV386" s="63"/>
      <c r="AW386" s="185"/>
      <c r="AX386" s="63"/>
      <c r="AY386" s="63"/>
      <c r="AZ386" s="185"/>
      <c r="BA386" s="63"/>
      <c r="BB386" s="185">
        <v>8</v>
      </c>
      <c r="BC386" s="63">
        <v>8</v>
      </c>
      <c r="BD386" s="185"/>
      <c r="BE386" s="63"/>
      <c r="BF386" s="185">
        <v>3</v>
      </c>
      <c r="BG386" s="62">
        <v>3</v>
      </c>
      <c r="BH386" s="188"/>
      <c r="BI386" s="63"/>
      <c r="BJ386" s="185"/>
      <c r="BK386" s="63"/>
      <c r="BL386" s="185"/>
      <c r="BM386" s="63"/>
      <c r="BN386" s="185"/>
      <c r="BO386" s="63"/>
      <c r="BP386" s="185"/>
      <c r="BQ386" s="63"/>
      <c r="BR386" s="185">
        <v>544084</v>
      </c>
      <c r="BS386" s="185">
        <v>544084</v>
      </c>
      <c r="BT386" s="177">
        <f t="shared" si="263"/>
        <v>0</v>
      </c>
      <c r="BU386" s="178">
        <f t="shared" si="263"/>
        <v>0</v>
      </c>
      <c r="BV386" s="179">
        <f t="shared" si="264"/>
        <v>0</v>
      </c>
      <c r="BW386" s="178">
        <f t="shared" si="264"/>
        <v>0</v>
      </c>
      <c r="BX386" s="179">
        <f t="shared" si="265"/>
        <v>0</v>
      </c>
      <c r="BY386" s="178">
        <f t="shared" si="265"/>
        <v>0</v>
      </c>
      <c r="BZ386" s="179">
        <f t="shared" si="266"/>
        <v>0</v>
      </c>
      <c r="CA386" s="178">
        <f t="shared" si="266"/>
        <v>0</v>
      </c>
      <c r="CB386" s="179">
        <f t="shared" si="267"/>
        <v>0</v>
      </c>
      <c r="CC386" s="178">
        <f t="shared" si="267"/>
        <v>0</v>
      </c>
      <c r="CD386" s="179">
        <f t="shared" si="268"/>
        <v>116</v>
      </c>
      <c r="CE386" s="178">
        <f t="shared" si="268"/>
        <v>116</v>
      </c>
      <c r="CF386" s="177">
        <f t="shared" ref="CF386:CQ428" si="287">IF(BT386&gt;0,BH386/BT386,)</f>
        <v>0</v>
      </c>
      <c r="CG386" s="178">
        <f t="shared" si="279"/>
        <v>0</v>
      </c>
      <c r="CH386" s="179">
        <f t="shared" si="287"/>
        <v>0</v>
      </c>
      <c r="CI386" s="178">
        <f t="shared" si="280"/>
        <v>0</v>
      </c>
      <c r="CJ386" s="179">
        <f t="shared" si="286"/>
        <v>0</v>
      </c>
      <c r="CK386" s="178">
        <f t="shared" si="281"/>
        <v>0</v>
      </c>
      <c r="CL386" s="179">
        <f t="shared" si="286"/>
        <v>0</v>
      </c>
      <c r="CM386" s="178">
        <f t="shared" si="286"/>
        <v>0</v>
      </c>
      <c r="CN386" s="179">
        <f t="shared" si="286"/>
        <v>0</v>
      </c>
      <c r="CO386" s="178">
        <f t="shared" si="286"/>
        <v>0</v>
      </c>
      <c r="CP386" s="179">
        <f t="shared" si="286"/>
        <v>4690.3793103448279</v>
      </c>
      <c r="CQ386" s="178">
        <f t="shared" si="286"/>
        <v>4690.3793103448279</v>
      </c>
      <c r="CR386" s="177">
        <f t="shared" si="285"/>
        <v>0</v>
      </c>
      <c r="CS386" s="178">
        <f t="shared" si="285"/>
        <v>0</v>
      </c>
      <c r="CT386" s="179">
        <f t="shared" si="285"/>
        <v>0</v>
      </c>
      <c r="CU386" s="178">
        <f t="shared" si="284"/>
        <v>0</v>
      </c>
      <c r="CV386" s="179">
        <f t="shared" si="284"/>
        <v>0</v>
      </c>
      <c r="CW386" s="178">
        <f t="shared" si="284"/>
        <v>0</v>
      </c>
      <c r="CX386" s="179">
        <f t="shared" si="284"/>
        <v>0</v>
      </c>
      <c r="CY386" s="178">
        <f t="shared" si="284"/>
        <v>0</v>
      </c>
      <c r="CZ386" s="179">
        <f t="shared" si="284"/>
        <v>0</v>
      </c>
      <c r="DA386" s="178">
        <f t="shared" si="284"/>
        <v>0</v>
      </c>
      <c r="DB386" s="179">
        <f t="shared" si="284"/>
        <v>42213.413793103449</v>
      </c>
      <c r="DC386" s="178">
        <f t="shared" si="284"/>
        <v>42213.413793103449</v>
      </c>
      <c r="DD386" s="179">
        <f t="shared" si="269"/>
        <v>42213.413793103449</v>
      </c>
      <c r="DE386" s="178">
        <f t="shared" si="269"/>
        <v>42213.413793103449</v>
      </c>
      <c r="DF386" s="177">
        <f t="shared" si="270"/>
        <v>0</v>
      </c>
      <c r="DG386" s="178">
        <f t="shared" si="270"/>
        <v>0</v>
      </c>
      <c r="DH386" s="179">
        <f t="shared" si="271"/>
        <v>0</v>
      </c>
      <c r="DI386" s="178">
        <f t="shared" si="271"/>
        <v>0</v>
      </c>
      <c r="DJ386" s="179">
        <f t="shared" si="272"/>
        <v>0</v>
      </c>
      <c r="DK386" s="178">
        <f t="shared" si="272"/>
        <v>0</v>
      </c>
      <c r="DL386" s="179">
        <f t="shared" si="273"/>
        <v>0</v>
      </c>
      <c r="DM386" s="178">
        <f t="shared" si="273"/>
        <v>0</v>
      </c>
      <c r="DN386" s="179">
        <f t="shared" si="274"/>
        <v>0</v>
      </c>
      <c r="DO386" s="178">
        <f t="shared" si="274"/>
        <v>0</v>
      </c>
      <c r="DP386" s="179">
        <f t="shared" si="275"/>
        <v>11</v>
      </c>
      <c r="DQ386" s="178">
        <f t="shared" si="275"/>
        <v>11</v>
      </c>
      <c r="DR386" s="179">
        <f t="shared" si="276"/>
        <v>11</v>
      </c>
      <c r="DS386" s="178">
        <f t="shared" si="276"/>
        <v>11</v>
      </c>
      <c r="DT386" s="177">
        <f t="shared" si="283"/>
        <v>0</v>
      </c>
      <c r="DU386" s="178">
        <f t="shared" si="283"/>
        <v>0</v>
      </c>
      <c r="DV386" s="179">
        <f t="shared" si="283"/>
        <v>0</v>
      </c>
      <c r="DW386" s="178">
        <f t="shared" si="282"/>
        <v>0</v>
      </c>
      <c r="DX386" s="179">
        <f t="shared" si="282"/>
        <v>0</v>
      </c>
      <c r="DY386" s="178">
        <f t="shared" si="282"/>
        <v>0</v>
      </c>
      <c r="DZ386" s="179">
        <f t="shared" si="282"/>
        <v>0</v>
      </c>
      <c r="EA386" s="178">
        <f t="shared" si="282"/>
        <v>0</v>
      </c>
      <c r="EB386" s="179">
        <f t="shared" si="282"/>
        <v>0</v>
      </c>
      <c r="EC386" s="178">
        <f t="shared" si="282"/>
        <v>0</v>
      </c>
      <c r="ED386" s="179">
        <f t="shared" si="282"/>
        <v>464347.55172413797</v>
      </c>
      <c r="EE386" s="178">
        <f t="shared" si="282"/>
        <v>464347.55172413797</v>
      </c>
      <c r="EF386" s="179">
        <f t="shared" si="282"/>
        <v>464347.55172413797</v>
      </c>
      <c r="EG386" s="178">
        <f t="shared" si="262"/>
        <v>464347.55172413797</v>
      </c>
    </row>
    <row r="387" spans="1:137">
      <c r="A387" s="180" t="s">
        <v>406</v>
      </c>
      <c r="B387" s="181" t="s">
        <v>444</v>
      </c>
      <c r="C387" s="182"/>
      <c r="D387" s="183">
        <v>250993</v>
      </c>
      <c r="E387" s="183">
        <v>13</v>
      </c>
      <c r="F387" s="63"/>
      <c r="G387" s="185"/>
      <c r="H387" s="63"/>
      <c r="I387" s="185"/>
      <c r="J387" s="63"/>
      <c r="K387" s="185"/>
      <c r="L387" s="63"/>
      <c r="M387" s="185"/>
      <c r="N387" s="63"/>
      <c r="O387" s="63"/>
      <c r="P387" s="185"/>
      <c r="Q387" s="63"/>
      <c r="R387" s="185"/>
      <c r="S387" s="63"/>
      <c r="T387" s="185"/>
      <c r="U387" s="63"/>
      <c r="V387" s="185"/>
      <c r="W387" s="63"/>
      <c r="X387" s="63"/>
      <c r="Y387" s="185"/>
      <c r="Z387" s="63"/>
      <c r="AA387" s="185"/>
      <c r="AB387" s="63"/>
      <c r="AC387" s="185"/>
      <c r="AD387" s="63"/>
      <c r="AE387" s="185"/>
      <c r="AF387" s="63"/>
      <c r="AG387" s="63"/>
      <c r="AH387" s="185"/>
      <c r="AI387" s="63"/>
      <c r="AJ387" s="185"/>
      <c r="AK387" s="63"/>
      <c r="AL387" s="185"/>
      <c r="AM387" s="63"/>
      <c r="AN387" s="185"/>
      <c r="AO387" s="63"/>
      <c r="AP387" s="63"/>
      <c r="AQ387" s="185"/>
      <c r="AR387" s="63"/>
      <c r="AS387" s="185"/>
      <c r="AT387" s="63"/>
      <c r="AU387" s="185"/>
      <c r="AV387" s="63"/>
      <c r="AW387" s="185"/>
      <c r="AX387" s="63"/>
      <c r="AY387" s="63"/>
      <c r="AZ387" s="185"/>
      <c r="BA387" s="63"/>
      <c r="BB387" s="185">
        <v>16</v>
      </c>
      <c r="BC387" s="63">
        <v>16</v>
      </c>
      <c r="BD387" s="185">
        <v>1</v>
      </c>
      <c r="BE387" s="63">
        <v>1</v>
      </c>
      <c r="BF387" s="185">
        <v>4</v>
      </c>
      <c r="BG387" s="62">
        <v>4</v>
      </c>
      <c r="BH387" s="188"/>
      <c r="BI387" s="63"/>
      <c r="BJ387" s="185"/>
      <c r="BK387" s="63"/>
      <c r="BL387" s="185"/>
      <c r="BM387" s="63"/>
      <c r="BN387" s="185"/>
      <c r="BO387" s="63"/>
      <c r="BP387" s="185"/>
      <c r="BQ387" s="63"/>
      <c r="BR387" s="185">
        <v>1143362.44</v>
      </c>
      <c r="BS387" s="185">
        <v>1143362.44</v>
      </c>
      <c r="BT387" s="177">
        <f t="shared" si="263"/>
        <v>0</v>
      </c>
      <c r="BU387" s="178">
        <f t="shared" si="263"/>
        <v>0</v>
      </c>
      <c r="BV387" s="179">
        <f t="shared" si="264"/>
        <v>0</v>
      </c>
      <c r="BW387" s="178">
        <f t="shared" si="264"/>
        <v>0</v>
      </c>
      <c r="BX387" s="179">
        <f t="shared" si="265"/>
        <v>0</v>
      </c>
      <c r="BY387" s="178">
        <f t="shared" si="265"/>
        <v>0</v>
      </c>
      <c r="BZ387" s="179">
        <f t="shared" si="266"/>
        <v>0</v>
      </c>
      <c r="CA387" s="178">
        <f t="shared" si="266"/>
        <v>0</v>
      </c>
      <c r="CB387" s="179">
        <f t="shared" si="267"/>
        <v>0</v>
      </c>
      <c r="CC387" s="178">
        <f t="shared" si="267"/>
        <v>0</v>
      </c>
      <c r="CD387" s="179">
        <f t="shared" si="268"/>
        <v>219</v>
      </c>
      <c r="CE387" s="178">
        <f t="shared" si="268"/>
        <v>219</v>
      </c>
      <c r="CF387" s="177">
        <f t="shared" si="287"/>
        <v>0</v>
      </c>
      <c r="CG387" s="178">
        <f t="shared" si="279"/>
        <v>0</v>
      </c>
      <c r="CH387" s="179">
        <f t="shared" si="287"/>
        <v>0</v>
      </c>
      <c r="CI387" s="178">
        <f t="shared" si="280"/>
        <v>0</v>
      </c>
      <c r="CJ387" s="179">
        <f t="shared" si="286"/>
        <v>0</v>
      </c>
      <c r="CK387" s="178">
        <f t="shared" si="281"/>
        <v>0</v>
      </c>
      <c r="CL387" s="179">
        <f t="shared" si="286"/>
        <v>0</v>
      </c>
      <c r="CM387" s="178">
        <f t="shared" si="286"/>
        <v>0</v>
      </c>
      <c r="CN387" s="179">
        <f t="shared" si="286"/>
        <v>0</v>
      </c>
      <c r="CO387" s="178">
        <f t="shared" si="286"/>
        <v>0</v>
      </c>
      <c r="CP387" s="179">
        <f t="shared" si="286"/>
        <v>5220.8330593607307</v>
      </c>
      <c r="CQ387" s="178">
        <f t="shared" si="286"/>
        <v>5220.8330593607307</v>
      </c>
      <c r="CR387" s="177">
        <f t="shared" si="285"/>
        <v>0</v>
      </c>
      <c r="CS387" s="178">
        <f t="shared" si="285"/>
        <v>0</v>
      </c>
      <c r="CT387" s="179">
        <f t="shared" si="285"/>
        <v>0</v>
      </c>
      <c r="CU387" s="178">
        <f t="shared" si="284"/>
        <v>0</v>
      </c>
      <c r="CV387" s="179">
        <f t="shared" si="284"/>
        <v>0</v>
      </c>
      <c r="CW387" s="178">
        <f t="shared" si="284"/>
        <v>0</v>
      </c>
      <c r="CX387" s="179">
        <f t="shared" si="284"/>
        <v>0</v>
      </c>
      <c r="CY387" s="178">
        <f t="shared" si="284"/>
        <v>0</v>
      </c>
      <c r="CZ387" s="179">
        <f t="shared" si="284"/>
        <v>0</v>
      </c>
      <c r="DA387" s="178">
        <f t="shared" si="284"/>
        <v>0</v>
      </c>
      <c r="DB387" s="179">
        <f t="shared" si="284"/>
        <v>46987.497534246577</v>
      </c>
      <c r="DC387" s="178">
        <f t="shared" si="284"/>
        <v>46987.497534246577</v>
      </c>
      <c r="DD387" s="179">
        <f t="shared" si="269"/>
        <v>46987.497534246577</v>
      </c>
      <c r="DE387" s="178">
        <f t="shared" si="269"/>
        <v>46987.497534246577</v>
      </c>
      <c r="DF387" s="177">
        <f t="shared" si="270"/>
        <v>0</v>
      </c>
      <c r="DG387" s="178">
        <f t="shared" si="270"/>
        <v>0</v>
      </c>
      <c r="DH387" s="179">
        <f t="shared" si="271"/>
        <v>0</v>
      </c>
      <c r="DI387" s="178">
        <f t="shared" si="271"/>
        <v>0</v>
      </c>
      <c r="DJ387" s="179">
        <f t="shared" si="272"/>
        <v>0</v>
      </c>
      <c r="DK387" s="178">
        <f t="shared" si="272"/>
        <v>0</v>
      </c>
      <c r="DL387" s="179">
        <f t="shared" si="273"/>
        <v>0</v>
      </c>
      <c r="DM387" s="178">
        <f t="shared" si="273"/>
        <v>0</v>
      </c>
      <c r="DN387" s="179">
        <f t="shared" si="274"/>
        <v>0</v>
      </c>
      <c r="DO387" s="178">
        <f t="shared" si="274"/>
        <v>0</v>
      </c>
      <c r="DP387" s="179">
        <f t="shared" si="275"/>
        <v>21</v>
      </c>
      <c r="DQ387" s="178">
        <f t="shared" si="275"/>
        <v>21</v>
      </c>
      <c r="DR387" s="179">
        <f t="shared" si="276"/>
        <v>21</v>
      </c>
      <c r="DS387" s="178">
        <f t="shared" si="276"/>
        <v>21</v>
      </c>
      <c r="DT387" s="177">
        <f t="shared" si="283"/>
        <v>0</v>
      </c>
      <c r="DU387" s="178">
        <f t="shared" si="283"/>
        <v>0</v>
      </c>
      <c r="DV387" s="179">
        <f t="shared" si="283"/>
        <v>0</v>
      </c>
      <c r="DW387" s="178">
        <f t="shared" si="282"/>
        <v>0</v>
      </c>
      <c r="DX387" s="179">
        <f t="shared" si="282"/>
        <v>0</v>
      </c>
      <c r="DY387" s="178">
        <f t="shared" si="282"/>
        <v>0</v>
      </c>
      <c r="DZ387" s="179">
        <f t="shared" si="282"/>
        <v>0</v>
      </c>
      <c r="EA387" s="178">
        <f t="shared" si="282"/>
        <v>0</v>
      </c>
      <c r="EB387" s="179">
        <f t="shared" si="282"/>
        <v>0</v>
      </c>
      <c r="EC387" s="178">
        <f t="shared" si="282"/>
        <v>0</v>
      </c>
      <c r="ED387" s="179">
        <f t="shared" si="282"/>
        <v>986737.44821917813</v>
      </c>
      <c r="EE387" s="178">
        <f t="shared" si="282"/>
        <v>986737.44821917813</v>
      </c>
      <c r="EF387" s="179">
        <f t="shared" si="282"/>
        <v>986737.44821917813</v>
      </c>
      <c r="EG387" s="178">
        <f t="shared" si="262"/>
        <v>986737.44821917813</v>
      </c>
    </row>
    <row r="388" spans="1:137">
      <c r="A388" s="180" t="s">
        <v>406</v>
      </c>
      <c r="B388" s="181" t="s">
        <v>445</v>
      </c>
      <c r="C388" s="182"/>
      <c r="D388" s="183">
        <v>365198</v>
      </c>
      <c r="E388" s="183">
        <v>13</v>
      </c>
      <c r="F388" s="63"/>
      <c r="G388" s="185"/>
      <c r="H388" s="63"/>
      <c r="I388" s="185"/>
      <c r="J388" s="63"/>
      <c r="K388" s="185"/>
      <c r="L388" s="63"/>
      <c r="M388" s="185"/>
      <c r="N388" s="63"/>
      <c r="O388" s="63"/>
      <c r="P388" s="185"/>
      <c r="Q388" s="63"/>
      <c r="R388" s="185"/>
      <c r="S388" s="63"/>
      <c r="T388" s="185"/>
      <c r="U388" s="63"/>
      <c r="V388" s="185"/>
      <c r="W388" s="63"/>
      <c r="X388" s="63"/>
      <c r="Y388" s="185"/>
      <c r="Z388" s="63"/>
      <c r="AA388" s="185"/>
      <c r="AB388" s="63"/>
      <c r="AC388" s="185"/>
      <c r="AD388" s="63"/>
      <c r="AE388" s="185"/>
      <c r="AF388" s="63"/>
      <c r="AG388" s="63"/>
      <c r="AH388" s="185"/>
      <c r="AI388" s="63"/>
      <c r="AJ388" s="185"/>
      <c r="AK388" s="63"/>
      <c r="AL388" s="185"/>
      <c r="AM388" s="63"/>
      <c r="AN388" s="185"/>
      <c r="AO388" s="63"/>
      <c r="AP388" s="63"/>
      <c r="AQ388" s="185"/>
      <c r="AR388" s="63"/>
      <c r="AS388" s="185"/>
      <c r="AT388" s="63"/>
      <c r="AU388" s="185"/>
      <c r="AV388" s="63"/>
      <c r="AW388" s="185"/>
      <c r="AX388" s="63"/>
      <c r="AY388" s="63"/>
      <c r="AZ388" s="185"/>
      <c r="BA388" s="63"/>
      <c r="BB388" s="185">
        <v>1</v>
      </c>
      <c r="BC388" s="63">
        <v>1</v>
      </c>
      <c r="BD388" s="185">
        <v>25</v>
      </c>
      <c r="BE388" s="63">
        <v>25</v>
      </c>
      <c r="BF388" s="185">
        <v>1</v>
      </c>
      <c r="BG388" s="62">
        <v>1</v>
      </c>
      <c r="BH388" s="188"/>
      <c r="BI388" s="63"/>
      <c r="BJ388" s="185"/>
      <c r="BK388" s="63"/>
      <c r="BL388" s="185"/>
      <c r="BM388" s="63"/>
      <c r="BN388" s="185"/>
      <c r="BO388" s="63"/>
      <c r="BP388" s="185"/>
      <c r="BQ388" s="63"/>
      <c r="BR388" s="185">
        <v>1564584</v>
      </c>
      <c r="BS388" s="185">
        <v>1564584</v>
      </c>
      <c r="BT388" s="177">
        <f t="shared" si="263"/>
        <v>0</v>
      </c>
      <c r="BU388" s="178">
        <f t="shared" si="263"/>
        <v>0</v>
      </c>
      <c r="BV388" s="179">
        <f t="shared" si="264"/>
        <v>0</v>
      </c>
      <c r="BW388" s="178">
        <f t="shared" si="264"/>
        <v>0</v>
      </c>
      <c r="BX388" s="179">
        <f t="shared" si="265"/>
        <v>0</v>
      </c>
      <c r="BY388" s="178">
        <f t="shared" si="265"/>
        <v>0</v>
      </c>
      <c r="BZ388" s="179">
        <f t="shared" si="266"/>
        <v>0</v>
      </c>
      <c r="CA388" s="178">
        <f t="shared" si="266"/>
        <v>0</v>
      </c>
      <c r="CB388" s="179">
        <f t="shared" si="267"/>
        <v>0</v>
      </c>
      <c r="CC388" s="178">
        <f t="shared" si="267"/>
        <v>0</v>
      </c>
      <c r="CD388" s="179">
        <f t="shared" si="268"/>
        <v>297</v>
      </c>
      <c r="CE388" s="178">
        <f t="shared" si="268"/>
        <v>297</v>
      </c>
      <c r="CF388" s="177">
        <f t="shared" si="287"/>
        <v>0</v>
      </c>
      <c r="CG388" s="178">
        <f t="shared" si="279"/>
        <v>0</v>
      </c>
      <c r="CH388" s="179">
        <f t="shared" si="287"/>
        <v>0</v>
      </c>
      <c r="CI388" s="178">
        <f t="shared" si="280"/>
        <v>0</v>
      </c>
      <c r="CJ388" s="179">
        <f t="shared" si="286"/>
        <v>0</v>
      </c>
      <c r="CK388" s="178">
        <f t="shared" si="281"/>
        <v>0</v>
      </c>
      <c r="CL388" s="179">
        <f t="shared" si="286"/>
        <v>0</v>
      </c>
      <c r="CM388" s="178">
        <f t="shared" si="286"/>
        <v>0</v>
      </c>
      <c r="CN388" s="179">
        <f t="shared" si="286"/>
        <v>0</v>
      </c>
      <c r="CO388" s="178">
        <f t="shared" si="286"/>
        <v>0</v>
      </c>
      <c r="CP388" s="179">
        <f t="shared" si="286"/>
        <v>5267.9595959595963</v>
      </c>
      <c r="CQ388" s="178">
        <f t="shared" si="286"/>
        <v>5267.9595959595963</v>
      </c>
      <c r="CR388" s="177">
        <f t="shared" si="285"/>
        <v>0</v>
      </c>
      <c r="CS388" s="178">
        <f t="shared" si="285"/>
        <v>0</v>
      </c>
      <c r="CT388" s="179">
        <f t="shared" si="285"/>
        <v>0</v>
      </c>
      <c r="CU388" s="178">
        <f t="shared" si="284"/>
        <v>0</v>
      </c>
      <c r="CV388" s="179">
        <f t="shared" si="284"/>
        <v>0</v>
      </c>
      <c r="CW388" s="178">
        <f t="shared" si="284"/>
        <v>0</v>
      </c>
      <c r="CX388" s="179">
        <f t="shared" si="284"/>
        <v>0</v>
      </c>
      <c r="CY388" s="178">
        <f t="shared" si="284"/>
        <v>0</v>
      </c>
      <c r="CZ388" s="179">
        <f t="shared" si="284"/>
        <v>0</v>
      </c>
      <c r="DA388" s="178">
        <f t="shared" si="284"/>
        <v>0</v>
      </c>
      <c r="DB388" s="179">
        <f t="shared" si="284"/>
        <v>47411.636363636368</v>
      </c>
      <c r="DC388" s="178">
        <f t="shared" si="284"/>
        <v>47411.636363636368</v>
      </c>
      <c r="DD388" s="179">
        <f t="shared" si="269"/>
        <v>47411.636363636368</v>
      </c>
      <c r="DE388" s="178">
        <f t="shared" si="269"/>
        <v>47411.636363636368</v>
      </c>
      <c r="DF388" s="177">
        <f t="shared" si="270"/>
        <v>0</v>
      </c>
      <c r="DG388" s="178">
        <f t="shared" si="270"/>
        <v>0</v>
      </c>
      <c r="DH388" s="179">
        <f t="shared" si="271"/>
        <v>0</v>
      </c>
      <c r="DI388" s="178">
        <f t="shared" si="271"/>
        <v>0</v>
      </c>
      <c r="DJ388" s="179">
        <f t="shared" si="272"/>
        <v>0</v>
      </c>
      <c r="DK388" s="178">
        <f t="shared" si="272"/>
        <v>0</v>
      </c>
      <c r="DL388" s="179">
        <f t="shared" si="273"/>
        <v>0</v>
      </c>
      <c r="DM388" s="178">
        <f t="shared" si="273"/>
        <v>0</v>
      </c>
      <c r="DN388" s="179">
        <f t="shared" si="274"/>
        <v>0</v>
      </c>
      <c r="DO388" s="178">
        <f t="shared" si="274"/>
        <v>0</v>
      </c>
      <c r="DP388" s="179">
        <f t="shared" si="275"/>
        <v>27</v>
      </c>
      <c r="DQ388" s="178">
        <f t="shared" si="275"/>
        <v>27</v>
      </c>
      <c r="DR388" s="179">
        <f t="shared" si="276"/>
        <v>27</v>
      </c>
      <c r="DS388" s="178">
        <f t="shared" si="276"/>
        <v>27</v>
      </c>
      <c r="DT388" s="177">
        <f t="shared" si="283"/>
        <v>0</v>
      </c>
      <c r="DU388" s="178">
        <f t="shared" si="283"/>
        <v>0</v>
      </c>
      <c r="DV388" s="179">
        <f t="shared" si="283"/>
        <v>0</v>
      </c>
      <c r="DW388" s="178">
        <f t="shared" si="282"/>
        <v>0</v>
      </c>
      <c r="DX388" s="179">
        <f t="shared" si="282"/>
        <v>0</v>
      </c>
      <c r="DY388" s="178">
        <f t="shared" si="282"/>
        <v>0</v>
      </c>
      <c r="DZ388" s="179">
        <f t="shared" si="282"/>
        <v>0</v>
      </c>
      <c r="EA388" s="178">
        <f t="shared" si="282"/>
        <v>0</v>
      </c>
      <c r="EB388" s="179">
        <f t="shared" si="282"/>
        <v>0</v>
      </c>
      <c r="EC388" s="178">
        <f t="shared" si="282"/>
        <v>0</v>
      </c>
      <c r="ED388" s="179">
        <f t="shared" si="282"/>
        <v>1280114.1818181819</v>
      </c>
      <c r="EE388" s="178">
        <f t="shared" si="282"/>
        <v>1280114.1818181819</v>
      </c>
      <c r="EF388" s="179">
        <f t="shared" si="282"/>
        <v>1280114.1818181819</v>
      </c>
      <c r="EG388" s="178">
        <f t="shared" si="262"/>
        <v>1280114.1818181819</v>
      </c>
    </row>
    <row r="389" spans="1:137">
      <c r="A389" s="180" t="s">
        <v>406</v>
      </c>
      <c r="B389" s="181" t="s">
        <v>446</v>
      </c>
      <c r="C389" s="182"/>
      <c r="D389" s="183">
        <v>368364</v>
      </c>
      <c r="E389" s="183">
        <v>13</v>
      </c>
      <c r="F389" s="63"/>
      <c r="G389" s="185"/>
      <c r="H389" s="63"/>
      <c r="I389" s="185"/>
      <c r="J389" s="63"/>
      <c r="K389" s="185"/>
      <c r="L389" s="63"/>
      <c r="M389" s="185"/>
      <c r="N389" s="63"/>
      <c r="O389" s="63"/>
      <c r="P389" s="185"/>
      <c r="Q389" s="63"/>
      <c r="R389" s="185"/>
      <c r="S389" s="63"/>
      <c r="T389" s="185"/>
      <c r="U389" s="63"/>
      <c r="V389" s="185"/>
      <c r="W389" s="63"/>
      <c r="X389" s="63"/>
      <c r="Y389" s="185"/>
      <c r="Z389" s="63"/>
      <c r="AA389" s="185"/>
      <c r="AB389" s="63"/>
      <c r="AC389" s="185"/>
      <c r="AD389" s="63"/>
      <c r="AE389" s="185"/>
      <c r="AF389" s="63"/>
      <c r="AG389" s="63"/>
      <c r="AH389" s="185"/>
      <c r="AI389" s="63"/>
      <c r="AJ389" s="185"/>
      <c r="AK389" s="63"/>
      <c r="AL389" s="185"/>
      <c r="AM389" s="63"/>
      <c r="AN389" s="185"/>
      <c r="AO389" s="63"/>
      <c r="AP389" s="63"/>
      <c r="AQ389" s="185"/>
      <c r="AR389" s="63"/>
      <c r="AS389" s="185"/>
      <c r="AT389" s="63"/>
      <c r="AU389" s="185"/>
      <c r="AV389" s="63"/>
      <c r="AW389" s="185"/>
      <c r="AX389" s="63"/>
      <c r="AY389" s="63"/>
      <c r="AZ389" s="185"/>
      <c r="BA389" s="63"/>
      <c r="BB389" s="185">
        <v>8</v>
      </c>
      <c r="BC389" s="63">
        <v>8</v>
      </c>
      <c r="BD389" s="185">
        <v>5</v>
      </c>
      <c r="BE389" s="63">
        <v>5</v>
      </c>
      <c r="BF389" s="185">
        <v>3</v>
      </c>
      <c r="BG389" s="62">
        <v>3</v>
      </c>
      <c r="BH389" s="188"/>
      <c r="BI389" s="63"/>
      <c r="BJ389" s="185"/>
      <c r="BK389" s="63"/>
      <c r="BL389" s="185"/>
      <c r="BM389" s="63"/>
      <c r="BN389" s="185"/>
      <c r="BO389" s="63"/>
      <c r="BP389" s="185"/>
      <c r="BQ389" s="63"/>
      <c r="BR389" s="185">
        <v>784192.05</v>
      </c>
      <c r="BS389" s="185">
        <v>784192.05</v>
      </c>
      <c r="BT389" s="177">
        <f t="shared" si="263"/>
        <v>0</v>
      </c>
      <c r="BU389" s="178">
        <f t="shared" si="263"/>
        <v>0</v>
      </c>
      <c r="BV389" s="179">
        <f t="shared" si="264"/>
        <v>0</v>
      </c>
      <c r="BW389" s="178">
        <f t="shared" si="264"/>
        <v>0</v>
      </c>
      <c r="BX389" s="179">
        <f t="shared" si="265"/>
        <v>0</v>
      </c>
      <c r="BY389" s="178">
        <f t="shared" si="265"/>
        <v>0</v>
      </c>
      <c r="BZ389" s="179">
        <f t="shared" si="266"/>
        <v>0</v>
      </c>
      <c r="CA389" s="178">
        <f t="shared" si="266"/>
        <v>0</v>
      </c>
      <c r="CB389" s="179">
        <f t="shared" si="267"/>
        <v>0</v>
      </c>
      <c r="CC389" s="178">
        <f t="shared" si="267"/>
        <v>0</v>
      </c>
      <c r="CD389" s="179">
        <f t="shared" si="268"/>
        <v>171</v>
      </c>
      <c r="CE389" s="178">
        <f t="shared" si="268"/>
        <v>171</v>
      </c>
      <c r="CF389" s="177">
        <f t="shared" si="287"/>
        <v>0</v>
      </c>
      <c r="CG389" s="178">
        <f t="shared" si="279"/>
        <v>0</v>
      </c>
      <c r="CH389" s="179">
        <f t="shared" si="287"/>
        <v>0</v>
      </c>
      <c r="CI389" s="178">
        <f t="shared" si="280"/>
        <v>0</v>
      </c>
      <c r="CJ389" s="179">
        <f t="shared" si="286"/>
        <v>0</v>
      </c>
      <c r="CK389" s="178">
        <f t="shared" si="281"/>
        <v>0</v>
      </c>
      <c r="CL389" s="179">
        <f t="shared" si="286"/>
        <v>0</v>
      </c>
      <c r="CM389" s="178">
        <f t="shared" si="286"/>
        <v>0</v>
      </c>
      <c r="CN389" s="179">
        <f t="shared" si="286"/>
        <v>0</v>
      </c>
      <c r="CO389" s="178">
        <f t="shared" si="286"/>
        <v>0</v>
      </c>
      <c r="CP389" s="179">
        <f t="shared" si="286"/>
        <v>4585.9184210526319</v>
      </c>
      <c r="CQ389" s="178">
        <f t="shared" si="286"/>
        <v>4585.9184210526319</v>
      </c>
      <c r="CR389" s="177">
        <f t="shared" si="285"/>
        <v>0</v>
      </c>
      <c r="CS389" s="178">
        <f t="shared" si="285"/>
        <v>0</v>
      </c>
      <c r="CT389" s="179">
        <f t="shared" si="285"/>
        <v>0</v>
      </c>
      <c r="CU389" s="178">
        <f t="shared" si="284"/>
        <v>0</v>
      </c>
      <c r="CV389" s="179">
        <f t="shared" si="284"/>
        <v>0</v>
      </c>
      <c r="CW389" s="178">
        <f t="shared" si="284"/>
        <v>0</v>
      </c>
      <c r="CX389" s="179">
        <f t="shared" si="284"/>
        <v>0</v>
      </c>
      <c r="CY389" s="178">
        <f t="shared" si="284"/>
        <v>0</v>
      </c>
      <c r="CZ389" s="179">
        <f t="shared" si="284"/>
        <v>0</v>
      </c>
      <c r="DA389" s="178">
        <f t="shared" si="284"/>
        <v>0</v>
      </c>
      <c r="DB389" s="179">
        <f t="shared" si="284"/>
        <v>41273.265789473684</v>
      </c>
      <c r="DC389" s="178">
        <f t="shared" si="284"/>
        <v>41273.265789473684</v>
      </c>
      <c r="DD389" s="179">
        <f t="shared" si="269"/>
        <v>41273.265789473684</v>
      </c>
      <c r="DE389" s="178">
        <f t="shared" si="269"/>
        <v>41273.265789473684</v>
      </c>
      <c r="DF389" s="177">
        <f t="shared" si="270"/>
        <v>0</v>
      </c>
      <c r="DG389" s="178">
        <f t="shared" si="270"/>
        <v>0</v>
      </c>
      <c r="DH389" s="179">
        <f t="shared" si="271"/>
        <v>0</v>
      </c>
      <c r="DI389" s="178">
        <f t="shared" si="271"/>
        <v>0</v>
      </c>
      <c r="DJ389" s="179">
        <f t="shared" si="272"/>
        <v>0</v>
      </c>
      <c r="DK389" s="178">
        <f t="shared" si="272"/>
        <v>0</v>
      </c>
      <c r="DL389" s="179">
        <f t="shared" si="273"/>
        <v>0</v>
      </c>
      <c r="DM389" s="178">
        <f t="shared" si="273"/>
        <v>0</v>
      </c>
      <c r="DN389" s="179">
        <f t="shared" si="274"/>
        <v>0</v>
      </c>
      <c r="DO389" s="178">
        <f t="shared" si="274"/>
        <v>0</v>
      </c>
      <c r="DP389" s="179">
        <f t="shared" si="275"/>
        <v>16</v>
      </c>
      <c r="DQ389" s="178">
        <f t="shared" si="275"/>
        <v>16</v>
      </c>
      <c r="DR389" s="179">
        <f t="shared" si="276"/>
        <v>16</v>
      </c>
      <c r="DS389" s="178">
        <f t="shared" si="276"/>
        <v>16</v>
      </c>
      <c r="DT389" s="177">
        <f t="shared" si="283"/>
        <v>0</v>
      </c>
      <c r="DU389" s="178">
        <f t="shared" si="283"/>
        <v>0</v>
      </c>
      <c r="DV389" s="179">
        <f t="shared" si="283"/>
        <v>0</v>
      </c>
      <c r="DW389" s="178">
        <f t="shared" si="282"/>
        <v>0</v>
      </c>
      <c r="DX389" s="179">
        <f t="shared" si="282"/>
        <v>0</v>
      </c>
      <c r="DY389" s="178">
        <f t="shared" si="282"/>
        <v>0</v>
      </c>
      <c r="DZ389" s="179">
        <f t="shared" si="282"/>
        <v>0</v>
      </c>
      <c r="EA389" s="178">
        <f t="shared" si="282"/>
        <v>0</v>
      </c>
      <c r="EB389" s="179">
        <f t="shared" si="282"/>
        <v>0</v>
      </c>
      <c r="EC389" s="178">
        <f t="shared" si="282"/>
        <v>0</v>
      </c>
      <c r="ED389" s="179">
        <f t="shared" si="282"/>
        <v>660372.25263157894</v>
      </c>
      <c r="EE389" s="178">
        <f t="shared" si="282"/>
        <v>660372.25263157894</v>
      </c>
      <c r="EF389" s="179">
        <f t="shared" si="282"/>
        <v>660372.25263157894</v>
      </c>
      <c r="EG389" s="178">
        <f t="shared" si="262"/>
        <v>660372.25263157894</v>
      </c>
    </row>
    <row r="390" spans="1:137">
      <c r="A390" s="180" t="s">
        <v>406</v>
      </c>
      <c r="B390" s="181" t="s">
        <v>447</v>
      </c>
      <c r="C390" s="182"/>
      <c r="D390" s="183">
        <v>418287</v>
      </c>
      <c r="E390" s="183">
        <v>13</v>
      </c>
      <c r="F390" s="63"/>
      <c r="G390" s="185"/>
      <c r="H390" s="63"/>
      <c r="I390" s="185"/>
      <c r="J390" s="63"/>
      <c r="K390" s="185"/>
      <c r="L390" s="63"/>
      <c r="M390" s="185"/>
      <c r="N390" s="63"/>
      <c r="O390" s="63"/>
      <c r="P390" s="185"/>
      <c r="Q390" s="63"/>
      <c r="R390" s="185"/>
      <c r="S390" s="63"/>
      <c r="T390" s="185"/>
      <c r="U390" s="63"/>
      <c r="V390" s="185"/>
      <c r="W390" s="63"/>
      <c r="X390" s="63"/>
      <c r="Y390" s="185"/>
      <c r="Z390" s="63"/>
      <c r="AA390" s="185"/>
      <c r="AB390" s="63"/>
      <c r="AC390" s="185"/>
      <c r="AD390" s="63"/>
      <c r="AE390" s="185"/>
      <c r="AF390" s="63"/>
      <c r="AG390" s="63"/>
      <c r="AH390" s="185"/>
      <c r="AI390" s="63"/>
      <c r="AJ390" s="185"/>
      <c r="AK390" s="63"/>
      <c r="AL390" s="185"/>
      <c r="AM390" s="63"/>
      <c r="AN390" s="185"/>
      <c r="AO390" s="63"/>
      <c r="AP390" s="63"/>
      <c r="AQ390" s="185"/>
      <c r="AR390" s="63"/>
      <c r="AS390" s="185"/>
      <c r="AT390" s="63"/>
      <c r="AU390" s="185"/>
      <c r="AV390" s="63"/>
      <c r="AW390" s="185"/>
      <c r="AX390" s="63"/>
      <c r="AY390" s="63"/>
      <c r="AZ390" s="185"/>
      <c r="BA390" s="63"/>
      <c r="BB390" s="185">
        <v>20</v>
      </c>
      <c r="BC390" s="63">
        <v>20</v>
      </c>
      <c r="BD390" s="185">
        <v>6</v>
      </c>
      <c r="BE390" s="63">
        <v>6</v>
      </c>
      <c r="BF390" s="185"/>
      <c r="BG390" s="62"/>
      <c r="BH390" s="188"/>
      <c r="BI390" s="63"/>
      <c r="BJ390" s="185"/>
      <c r="BK390" s="63"/>
      <c r="BL390" s="185"/>
      <c r="BM390" s="63"/>
      <c r="BN390" s="185"/>
      <c r="BO390" s="63"/>
      <c r="BP390" s="185"/>
      <c r="BQ390" s="63"/>
      <c r="BR390" s="185">
        <v>1558971</v>
      </c>
      <c r="BS390" s="185">
        <v>1558971</v>
      </c>
      <c r="BT390" s="177">
        <f t="shared" si="263"/>
        <v>0</v>
      </c>
      <c r="BU390" s="178">
        <f t="shared" si="263"/>
        <v>0</v>
      </c>
      <c r="BV390" s="179">
        <f t="shared" si="264"/>
        <v>0</v>
      </c>
      <c r="BW390" s="178">
        <f t="shared" si="264"/>
        <v>0</v>
      </c>
      <c r="BX390" s="179">
        <f t="shared" si="265"/>
        <v>0</v>
      </c>
      <c r="BY390" s="178">
        <f t="shared" si="265"/>
        <v>0</v>
      </c>
      <c r="BZ390" s="179">
        <f t="shared" si="266"/>
        <v>0</v>
      </c>
      <c r="CA390" s="178">
        <f t="shared" si="266"/>
        <v>0</v>
      </c>
      <c r="CB390" s="179">
        <f t="shared" si="267"/>
        <v>0</v>
      </c>
      <c r="CC390" s="178">
        <f t="shared" si="267"/>
        <v>0</v>
      </c>
      <c r="CD390" s="179">
        <f t="shared" si="268"/>
        <v>266</v>
      </c>
      <c r="CE390" s="178">
        <f t="shared" si="268"/>
        <v>266</v>
      </c>
      <c r="CF390" s="177">
        <f t="shared" si="287"/>
        <v>0</v>
      </c>
      <c r="CG390" s="178">
        <f t="shared" si="279"/>
        <v>0</v>
      </c>
      <c r="CH390" s="179">
        <f t="shared" si="287"/>
        <v>0</v>
      </c>
      <c r="CI390" s="178">
        <f t="shared" si="280"/>
        <v>0</v>
      </c>
      <c r="CJ390" s="179">
        <f t="shared" si="286"/>
        <v>0</v>
      </c>
      <c r="CK390" s="178">
        <f t="shared" si="281"/>
        <v>0</v>
      </c>
      <c r="CL390" s="179">
        <f t="shared" si="286"/>
        <v>0</v>
      </c>
      <c r="CM390" s="178">
        <f t="shared" si="286"/>
        <v>0</v>
      </c>
      <c r="CN390" s="179">
        <f t="shared" si="286"/>
        <v>0</v>
      </c>
      <c r="CO390" s="178">
        <f t="shared" si="286"/>
        <v>0</v>
      </c>
      <c r="CP390" s="179">
        <f t="shared" si="286"/>
        <v>5860.793233082707</v>
      </c>
      <c r="CQ390" s="178">
        <f t="shared" si="286"/>
        <v>5860.793233082707</v>
      </c>
      <c r="CR390" s="177">
        <f t="shared" si="285"/>
        <v>0</v>
      </c>
      <c r="CS390" s="178">
        <f t="shared" si="285"/>
        <v>0</v>
      </c>
      <c r="CT390" s="179">
        <f t="shared" si="285"/>
        <v>0</v>
      </c>
      <c r="CU390" s="178">
        <f t="shared" si="284"/>
        <v>0</v>
      </c>
      <c r="CV390" s="179">
        <f t="shared" si="284"/>
        <v>0</v>
      </c>
      <c r="CW390" s="178">
        <f t="shared" si="284"/>
        <v>0</v>
      </c>
      <c r="CX390" s="179">
        <f t="shared" si="284"/>
        <v>0</v>
      </c>
      <c r="CY390" s="178">
        <f t="shared" si="284"/>
        <v>0</v>
      </c>
      <c r="CZ390" s="179">
        <f t="shared" si="284"/>
        <v>0</v>
      </c>
      <c r="DA390" s="178">
        <f t="shared" si="284"/>
        <v>0</v>
      </c>
      <c r="DB390" s="179">
        <f t="shared" si="284"/>
        <v>52747.139097744366</v>
      </c>
      <c r="DC390" s="178">
        <f t="shared" si="284"/>
        <v>52747.139097744366</v>
      </c>
      <c r="DD390" s="179">
        <f t="shared" si="269"/>
        <v>52747.139097744366</v>
      </c>
      <c r="DE390" s="178">
        <f t="shared" si="269"/>
        <v>52747.139097744366</v>
      </c>
      <c r="DF390" s="177">
        <f t="shared" si="270"/>
        <v>0</v>
      </c>
      <c r="DG390" s="178">
        <f t="shared" si="270"/>
        <v>0</v>
      </c>
      <c r="DH390" s="179">
        <f t="shared" si="271"/>
        <v>0</v>
      </c>
      <c r="DI390" s="178">
        <f t="shared" si="271"/>
        <v>0</v>
      </c>
      <c r="DJ390" s="179">
        <f t="shared" si="272"/>
        <v>0</v>
      </c>
      <c r="DK390" s="178">
        <f t="shared" si="272"/>
        <v>0</v>
      </c>
      <c r="DL390" s="179">
        <f t="shared" si="273"/>
        <v>0</v>
      </c>
      <c r="DM390" s="178">
        <f t="shared" si="273"/>
        <v>0</v>
      </c>
      <c r="DN390" s="179">
        <f t="shared" si="274"/>
        <v>0</v>
      </c>
      <c r="DO390" s="178">
        <f t="shared" si="274"/>
        <v>0</v>
      </c>
      <c r="DP390" s="179">
        <f t="shared" si="275"/>
        <v>26</v>
      </c>
      <c r="DQ390" s="178">
        <f t="shared" si="275"/>
        <v>26</v>
      </c>
      <c r="DR390" s="179">
        <f t="shared" si="276"/>
        <v>26</v>
      </c>
      <c r="DS390" s="178">
        <f t="shared" si="276"/>
        <v>26</v>
      </c>
      <c r="DT390" s="177">
        <f t="shared" si="283"/>
        <v>0</v>
      </c>
      <c r="DU390" s="178">
        <f t="shared" si="283"/>
        <v>0</v>
      </c>
      <c r="DV390" s="179">
        <f t="shared" si="283"/>
        <v>0</v>
      </c>
      <c r="DW390" s="178">
        <f t="shared" si="282"/>
        <v>0</v>
      </c>
      <c r="DX390" s="179">
        <f t="shared" si="282"/>
        <v>0</v>
      </c>
      <c r="DY390" s="178">
        <f t="shared" si="282"/>
        <v>0</v>
      </c>
      <c r="DZ390" s="179">
        <f t="shared" si="282"/>
        <v>0</v>
      </c>
      <c r="EA390" s="178">
        <f t="shared" si="282"/>
        <v>0</v>
      </c>
      <c r="EB390" s="179">
        <f t="shared" si="282"/>
        <v>0</v>
      </c>
      <c r="EC390" s="178">
        <f t="shared" si="282"/>
        <v>0</v>
      </c>
      <c r="ED390" s="179">
        <f t="shared" si="282"/>
        <v>1371425.6165413535</v>
      </c>
      <c r="EE390" s="178">
        <f t="shared" si="282"/>
        <v>1371425.6165413535</v>
      </c>
      <c r="EF390" s="179">
        <f t="shared" si="282"/>
        <v>1371425.6165413535</v>
      </c>
      <c r="EG390" s="178">
        <f t="shared" si="262"/>
        <v>1371425.6165413535</v>
      </c>
    </row>
    <row r="391" spans="1:137">
      <c r="A391" s="180" t="s">
        <v>406</v>
      </c>
      <c r="B391" s="181" t="s">
        <v>448</v>
      </c>
      <c r="C391" s="182"/>
      <c r="D391" s="183">
        <v>207607</v>
      </c>
      <c r="E391" s="183">
        <v>13</v>
      </c>
      <c r="F391" s="63"/>
      <c r="G391" s="185"/>
      <c r="H391" s="63"/>
      <c r="I391" s="185"/>
      <c r="J391" s="63"/>
      <c r="K391" s="185"/>
      <c r="L391" s="63"/>
      <c r="M391" s="185"/>
      <c r="N391" s="63"/>
      <c r="O391" s="63"/>
      <c r="P391" s="185"/>
      <c r="Q391" s="63"/>
      <c r="R391" s="185"/>
      <c r="S391" s="63"/>
      <c r="T391" s="185"/>
      <c r="U391" s="63"/>
      <c r="V391" s="185"/>
      <c r="W391" s="63"/>
      <c r="X391" s="63"/>
      <c r="Y391" s="185"/>
      <c r="Z391" s="63"/>
      <c r="AA391" s="185"/>
      <c r="AB391" s="63"/>
      <c r="AC391" s="185"/>
      <c r="AD391" s="63"/>
      <c r="AE391" s="185"/>
      <c r="AF391" s="63"/>
      <c r="AG391" s="63"/>
      <c r="AH391" s="185"/>
      <c r="AI391" s="63"/>
      <c r="AJ391" s="185"/>
      <c r="AK391" s="63"/>
      <c r="AL391" s="185"/>
      <c r="AM391" s="63"/>
      <c r="AN391" s="185"/>
      <c r="AO391" s="63"/>
      <c r="AP391" s="63"/>
      <c r="AQ391" s="185"/>
      <c r="AR391" s="63"/>
      <c r="AS391" s="185"/>
      <c r="AT391" s="63"/>
      <c r="AU391" s="185"/>
      <c r="AV391" s="63"/>
      <c r="AW391" s="185"/>
      <c r="AX391" s="63"/>
      <c r="AY391" s="63"/>
      <c r="AZ391" s="185"/>
      <c r="BA391" s="63"/>
      <c r="BB391" s="185">
        <v>0</v>
      </c>
      <c r="BC391" s="63">
        <v>0</v>
      </c>
      <c r="BD391" s="185">
        <v>22</v>
      </c>
      <c r="BE391" s="63">
        <v>22</v>
      </c>
      <c r="BF391" s="185">
        <v>1</v>
      </c>
      <c r="BG391" s="62">
        <v>1</v>
      </c>
      <c r="BH391" s="188"/>
      <c r="BI391" s="63"/>
      <c r="BJ391" s="185"/>
      <c r="BK391" s="63"/>
      <c r="BL391" s="185"/>
      <c r="BM391" s="63"/>
      <c r="BN391" s="185"/>
      <c r="BO391" s="63"/>
      <c r="BP391" s="185"/>
      <c r="BQ391" s="63"/>
      <c r="BR391" s="185">
        <v>1291610</v>
      </c>
      <c r="BS391" s="185">
        <v>1291610</v>
      </c>
      <c r="BT391" s="177">
        <f t="shared" si="263"/>
        <v>0</v>
      </c>
      <c r="BU391" s="178">
        <f t="shared" si="263"/>
        <v>0</v>
      </c>
      <c r="BV391" s="179">
        <f t="shared" si="264"/>
        <v>0</v>
      </c>
      <c r="BW391" s="178">
        <f t="shared" si="264"/>
        <v>0</v>
      </c>
      <c r="BX391" s="179">
        <f t="shared" si="265"/>
        <v>0</v>
      </c>
      <c r="BY391" s="178">
        <f t="shared" si="265"/>
        <v>0</v>
      </c>
      <c r="BZ391" s="179">
        <f t="shared" si="266"/>
        <v>0</v>
      </c>
      <c r="CA391" s="178">
        <f t="shared" si="266"/>
        <v>0</v>
      </c>
      <c r="CB391" s="179">
        <f t="shared" si="267"/>
        <v>0</v>
      </c>
      <c r="CC391" s="178">
        <f t="shared" si="267"/>
        <v>0</v>
      </c>
      <c r="CD391" s="179">
        <f t="shared" si="268"/>
        <v>254</v>
      </c>
      <c r="CE391" s="178">
        <f t="shared" si="268"/>
        <v>254</v>
      </c>
      <c r="CF391" s="177">
        <f t="shared" si="287"/>
        <v>0</v>
      </c>
      <c r="CG391" s="178">
        <f t="shared" si="279"/>
        <v>0</v>
      </c>
      <c r="CH391" s="179">
        <f t="shared" si="287"/>
        <v>0</v>
      </c>
      <c r="CI391" s="178">
        <f t="shared" si="280"/>
        <v>0</v>
      </c>
      <c r="CJ391" s="179">
        <f t="shared" si="286"/>
        <v>0</v>
      </c>
      <c r="CK391" s="178">
        <f t="shared" si="281"/>
        <v>0</v>
      </c>
      <c r="CL391" s="179">
        <f t="shared" si="286"/>
        <v>0</v>
      </c>
      <c r="CM391" s="178">
        <f t="shared" si="286"/>
        <v>0</v>
      </c>
      <c r="CN391" s="179">
        <f t="shared" si="286"/>
        <v>0</v>
      </c>
      <c r="CO391" s="178">
        <f t="shared" si="286"/>
        <v>0</v>
      </c>
      <c r="CP391" s="179">
        <f t="shared" si="286"/>
        <v>5085.0787401574808</v>
      </c>
      <c r="CQ391" s="178">
        <f t="shared" si="286"/>
        <v>5085.0787401574808</v>
      </c>
      <c r="CR391" s="177">
        <f t="shared" si="285"/>
        <v>0</v>
      </c>
      <c r="CS391" s="178">
        <f t="shared" si="285"/>
        <v>0</v>
      </c>
      <c r="CT391" s="179">
        <f t="shared" si="285"/>
        <v>0</v>
      </c>
      <c r="CU391" s="178">
        <f t="shared" si="284"/>
        <v>0</v>
      </c>
      <c r="CV391" s="179">
        <f t="shared" si="284"/>
        <v>0</v>
      </c>
      <c r="CW391" s="178">
        <f t="shared" si="284"/>
        <v>0</v>
      </c>
      <c r="CX391" s="179">
        <f t="shared" si="284"/>
        <v>0</v>
      </c>
      <c r="CY391" s="178">
        <f t="shared" si="284"/>
        <v>0</v>
      </c>
      <c r="CZ391" s="179">
        <f t="shared" si="284"/>
        <v>0</v>
      </c>
      <c r="DA391" s="178">
        <f t="shared" si="284"/>
        <v>0</v>
      </c>
      <c r="DB391" s="179">
        <f t="shared" si="284"/>
        <v>45765.708661417324</v>
      </c>
      <c r="DC391" s="178">
        <f t="shared" si="284"/>
        <v>45765.708661417324</v>
      </c>
      <c r="DD391" s="179">
        <f t="shared" si="269"/>
        <v>45765.708661417324</v>
      </c>
      <c r="DE391" s="178">
        <f t="shared" si="269"/>
        <v>45765.708661417324</v>
      </c>
      <c r="DF391" s="177">
        <f t="shared" si="270"/>
        <v>0</v>
      </c>
      <c r="DG391" s="178">
        <f t="shared" si="270"/>
        <v>0</v>
      </c>
      <c r="DH391" s="179">
        <f t="shared" si="271"/>
        <v>0</v>
      </c>
      <c r="DI391" s="178">
        <f t="shared" si="271"/>
        <v>0</v>
      </c>
      <c r="DJ391" s="179">
        <f t="shared" si="272"/>
        <v>0</v>
      </c>
      <c r="DK391" s="178">
        <f t="shared" si="272"/>
        <v>0</v>
      </c>
      <c r="DL391" s="179">
        <f t="shared" si="273"/>
        <v>0</v>
      </c>
      <c r="DM391" s="178">
        <f t="shared" si="273"/>
        <v>0</v>
      </c>
      <c r="DN391" s="179">
        <f t="shared" si="274"/>
        <v>0</v>
      </c>
      <c r="DO391" s="178">
        <f t="shared" si="274"/>
        <v>0</v>
      </c>
      <c r="DP391" s="179">
        <f t="shared" si="275"/>
        <v>23</v>
      </c>
      <c r="DQ391" s="178">
        <f t="shared" si="275"/>
        <v>23</v>
      </c>
      <c r="DR391" s="179">
        <f t="shared" si="276"/>
        <v>23</v>
      </c>
      <c r="DS391" s="178">
        <f t="shared" si="276"/>
        <v>23</v>
      </c>
      <c r="DT391" s="177">
        <f t="shared" si="283"/>
        <v>0</v>
      </c>
      <c r="DU391" s="178">
        <f t="shared" si="283"/>
        <v>0</v>
      </c>
      <c r="DV391" s="179">
        <f t="shared" si="283"/>
        <v>0</v>
      </c>
      <c r="DW391" s="178">
        <f t="shared" si="282"/>
        <v>0</v>
      </c>
      <c r="DX391" s="179">
        <f t="shared" si="282"/>
        <v>0</v>
      </c>
      <c r="DY391" s="178">
        <f t="shared" si="282"/>
        <v>0</v>
      </c>
      <c r="DZ391" s="179">
        <f t="shared" si="282"/>
        <v>0</v>
      </c>
      <c r="EA391" s="178">
        <f t="shared" si="282"/>
        <v>0</v>
      </c>
      <c r="EB391" s="179">
        <f t="shared" si="282"/>
        <v>0</v>
      </c>
      <c r="EC391" s="178">
        <f t="shared" si="282"/>
        <v>0</v>
      </c>
      <c r="ED391" s="179">
        <f t="shared" si="282"/>
        <v>1052611.2992125985</v>
      </c>
      <c r="EE391" s="178">
        <f t="shared" si="282"/>
        <v>1052611.2992125985</v>
      </c>
      <c r="EF391" s="179">
        <f t="shared" si="282"/>
        <v>1052611.2992125985</v>
      </c>
      <c r="EG391" s="178">
        <f t="shared" si="262"/>
        <v>1052611.2992125985</v>
      </c>
    </row>
    <row r="392" spans="1:137">
      <c r="A392" s="180" t="s">
        <v>406</v>
      </c>
      <c r="B392" s="181" t="s">
        <v>449</v>
      </c>
      <c r="C392" s="182"/>
      <c r="D392" s="183">
        <v>261393</v>
      </c>
      <c r="E392" s="183">
        <v>13</v>
      </c>
      <c r="F392" s="63"/>
      <c r="G392" s="185"/>
      <c r="H392" s="63"/>
      <c r="I392" s="185"/>
      <c r="J392" s="63"/>
      <c r="K392" s="185"/>
      <c r="L392" s="63"/>
      <c r="M392" s="185"/>
      <c r="N392" s="63"/>
      <c r="O392" s="63"/>
      <c r="P392" s="185"/>
      <c r="Q392" s="63"/>
      <c r="R392" s="185"/>
      <c r="S392" s="63"/>
      <c r="T392" s="185"/>
      <c r="U392" s="63"/>
      <c r="V392" s="185"/>
      <c r="W392" s="63"/>
      <c r="X392" s="63"/>
      <c r="Y392" s="185"/>
      <c r="Z392" s="63"/>
      <c r="AA392" s="185"/>
      <c r="AB392" s="63"/>
      <c r="AC392" s="185"/>
      <c r="AD392" s="63"/>
      <c r="AE392" s="185"/>
      <c r="AF392" s="63"/>
      <c r="AG392" s="63"/>
      <c r="AH392" s="185"/>
      <c r="AI392" s="63"/>
      <c r="AJ392" s="185"/>
      <c r="AK392" s="63"/>
      <c r="AL392" s="185"/>
      <c r="AM392" s="63"/>
      <c r="AN392" s="185"/>
      <c r="AO392" s="63"/>
      <c r="AP392" s="63"/>
      <c r="AQ392" s="185"/>
      <c r="AR392" s="63"/>
      <c r="AS392" s="185"/>
      <c r="AT392" s="63"/>
      <c r="AU392" s="185"/>
      <c r="AV392" s="63"/>
      <c r="AW392" s="185"/>
      <c r="AX392" s="63"/>
      <c r="AY392" s="63"/>
      <c r="AZ392" s="185"/>
      <c r="BA392" s="63"/>
      <c r="BB392" s="185">
        <v>0</v>
      </c>
      <c r="BC392" s="63">
        <v>0</v>
      </c>
      <c r="BD392" s="185">
        <v>31</v>
      </c>
      <c r="BE392" s="63">
        <v>31</v>
      </c>
      <c r="BF392" s="185">
        <v>0</v>
      </c>
      <c r="BG392" s="62">
        <v>0</v>
      </c>
      <c r="BH392" s="188"/>
      <c r="BI392" s="63"/>
      <c r="BJ392" s="185"/>
      <c r="BK392" s="63"/>
      <c r="BL392" s="185"/>
      <c r="BM392" s="63"/>
      <c r="BN392" s="185"/>
      <c r="BO392" s="63"/>
      <c r="BP392" s="185"/>
      <c r="BQ392" s="63"/>
      <c r="BR392" s="185">
        <v>1694200</v>
      </c>
      <c r="BS392" s="185">
        <v>1694200</v>
      </c>
      <c r="BT392" s="177">
        <f t="shared" ref="BT392:BU434" si="288">((G392*9)+(I392*10)+(K392*11)+(M392*12))</f>
        <v>0</v>
      </c>
      <c r="BU392" s="178">
        <f t="shared" si="288"/>
        <v>0</v>
      </c>
      <c r="BV392" s="179">
        <f t="shared" ref="BV392:BW434" si="289">((P392*9)+(R392*10)+(T392*11)+(V392*12))</f>
        <v>0</v>
      </c>
      <c r="BW392" s="178">
        <f t="shared" si="289"/>
        <v>0</v>
      </c>
      <c r="BX392" s="179">
        <f t="shared" ref="BX392:BY434" si="290">((Y392*9)+(AA392*10)+(AC392*11)+(AE392*12))</f>
        <v>0</v>
      </c>
      <c r="BY392" s="178">
        <f t="shared" si="290"/>
        <v>0</v>
      </c>
      <c r="BZ392" s="179">
        <f t="shared" ref="BZ392:CA434" si="291">((AH392*9)+(AJ392*10)+(AL392*11)+(AN392*12))</f>
        <v>0</v>
      </c>
      <c r="CA392" s="178">
        <f t="shared" si="291"/>
        <v>0</v>
      </c>
      <c r="CB392" s="179">
        <f t="shared" ref="CB392:CC434" si="292">((AQ392*9)+(AS392*10)+(AU392*11)+(AW392*12))</f>
        <v>0</v>
      </c>
      <c r="CC392" s="178">
        <f t="shared" si="292"/>
        <v>0</v>
      </c>
      <c r="CD392" s="179">
        <f t="shared" ref="CD392:CE434" si="293">((AZ392*9)+(BB392*10)+(BD392*11)+(BF392*12))</f>
        <v>341</v>
      </c>
      <c r="CE392" s="178">
        <f t="shared" si="293"/>
        <v>341</v>
      </c>
      <c r="CF392" s="177">
        <f t="shared" si="287"/>
        <v>0</v>
      </c>
      <c r="CG392" s="178">
        <f t="shared" si="279"/>
        <v>0</v>
      </c>
      <c r="CH392" s="179">
        <f t="shared" si="287"/>
        <v>0</v>
      </c>
      <c r="CI392" s="178">
        <f t="shared" si="280"/>
        <v>0</v>
      </c>
      <c r="CJ392" s="179">
        <f t="shared" si="286"/>
        <v>0</v>
      </c>
      <c r="CK392" s="178">
        <f t="shared" si="281"/>
        <v>0</v>
      </c>
      <c r="CL392" s="179">
        <f t="shared" si="286"/>
        <v>0</v>
      </c>
      <c r="CM392" s="178">
        <f t="shared" si="286"/>
        <v>0</v>
      </c>
      <c r="CN392" s="179">
        <f t="shared" si="286"/>
        <v>0</v>
      </c>
      <c r="CO392" s="178">
        <f t="shared" si="286"/>
        <v>0</v>
      </c>
      <c r="CP392" s="179">
        <f t="shared" si="286"/>
        <v>4968.3284457478003</v>
      </c>
      <c r="CQ392" s="178">
        <f t="shared" si="286"/>
        <v>4968.3284457478003</v>
      </c>
      <c r="CR392" s="177">
        <f t="shared" si="285"/>
        <v>0</v>
      </c>
      <c r="CS392" s="178">
        <f t="shared" si="285"/>
        <v>0</v>
      </c>
      <c r="CT392" s="179">
        <f t="shared" si="285"/>
        <v>0</v>
      </c>
      <c r="CU392" s="178">
        <f t="shared" si="284"/>
        <v>0</v>
      </c>
      <c r="CV392" s="179">
        <f t="shared" si="284"/>
        <v>0</v>
      </c>
      <c r="CW392" s="178">
        <f t="shared" si="284"/>
        <v>0</v>
      </c>
      <c r="CX392" s="179">
        <f t="shared" si="284"/>
        <v>0</v>
      </c>
      <c r="CY392" s="178">
        <f t="shared" si="284"/>
        <v>0</v>
      </c>
      <c r="CZ392" s="179">
        <f t="shared" si="284"/>
        <v>0</v>
      </c>
      <c r="DA392" s="178">
        <f t="shared" si="284"/>
        <v>0</v>
      </c>
      <c r="DB392" s="179">
        <f t="shared" si="284"/>
        <v>44714.956011730203</v>
      </c>
      <c r="DC392" s="178">
        <f t="shared" si="284"/>
        <v>44714.956011730203</v>
      </c>
      <c r="DD392" s="179">
        <f t="shared" ref="DD392:DE434" si="294">IF(DR392&gt;0,((CR392*DF392)+(CT392*DH392)+(CV392*DJ392)+(CX392*DL392)+(CZ392*DN392)+(DB392*DP392))/DR392,)</f>
        <v>44714.956011730203</v>
      </c>
      <c r="DE392" s="178">
        <f t="shared" si="294"/>
        <v>44714.956011730203</v>
      </c>
      <c r="DF392" s="177">
        <f t="shared" ref="DF392:DG434" si="295">+G392+I392+K392+M392</f>
        <v>0</v>
      </c>
      <c r="DG392" s="178">
        <f t="shared" si="295"/>
        <v>0</v>
      </c>
      <c r="DH392" s="179">
        <f t="shared" ref="DH392:DI434" si="296">+P392+R392+T392+V392</f>
        <v>0</v>
      </c>
      <c r="DI392" s="178">
        <f t="shared" si="296"/>
        <v>0</v>
      </c>
      <c r="DJ392" s="179">
        <f t="shared" ref="DJ392:DK434" si="297">+Y392+AA392+AC392+AE392</f>
        <v>0</v>
      </c>
      <c r="DK392" s="178">
        <f t="shared" si="297"/>
        <v>0</v>
      </c>
      <c r="DL392" s="179">
        <f t="shared" ref="DL392:DM434" si="298">+AH392+AJ392+AL392+AN392</f>
        <v>0</v>
      </c>
      <c r="DM392" s="178">
        <f t="shared" si="298"/>
        <v>0</v>
      </c>
      <c r="DN392" s="179">
        <f t="shared" ref="DN392:DO434" si="299">+AQ392+AS392+AU392+AW392</f>
        <v>0</v>
      </c>
      <c r="DO392" s="178">
        <f t="shared" si="299"/>
        <v>0</v>
      </c>
      <c r="DP392" s="179">
        <f t="shared" ref="DP392:DQ434" si="300">+AZ392+BB392+BD392+BF392</f>
        <v>31</v>
      </c>
      <c r="DQ392" s="178">
        <f t="shared" si="300"/>
        <v>31</v>
      </c>
      <c r="DR392" s="179">
        <f t="shared" ref="DR392:DS434" si="301">+DF392+DH392+DJ392+DL392+DN392+DP392</f>
        <v>31</v>
      </c>
      <c r="DS392" s="178">
        <f t="shared" si="301"/>
        <v>31</v>
      </c>
      <c r="DT392" s="177">
        <f t="shared" si="283"/>
        <v>0</v>
      </c>
      <c r="DU392" s="178">
        <f t="shared" si="283"/>
        <v>0</v>
      </c>
      <c r="DV392" s="179">
        <f t="shared" si="283"/>
        <v>0</v>
      </c>
      <c r="DW392" s="178">
        <f t="shared" si="282"/>
        <v>0</v>
      </c>
      <c r="DX392" s="179">
        <f t="shared" si="282"/>
        <v>0</v>
      </c>
      <c r="DY392" s="178">
        <f t="shared" si="282"/>
        <v>0</v>
      </c>
      <c r="DZ392" s="179">
        <f t="shared" si="282"/>
        <v>0</v>
      </c>
      <c r="EA392" s="178">
        <f t="shared" si="282"/>
        <v>0</v>
      </c>
      <c r="EB392" s="179">
        <f t="shared" si="282"/>
        <v>0</v>
      </c>
      <c r="EC392" s="178">
        <f t="shared" si="282"/>
        <v>0</v>
      </c>
      <c r="ED392" s="179">
        <f t="shared" si="282"/>
        <v>1386163.6363636362</v>
      </c>
      <c r="EE392" s="178">
        <f t="shared" si="282"/>
        <v>1386163.6363636362</v>
      </c>
      <c r="EF392" s="179">
        <f t="shared" si="282"/>
        <v>1386163.6363636362</v>
      </c>
      <c r="EG392" s="178">
        <f t="shared" si="262"/>
        <v>1386163.6363636362</v>
      </c>
    </row>
    <row r="393" spans="1:137">
      <c r="A393" s="180" t="s">
        <v>406</v>
      </c>
      <c r="B393" s="181" t="s">
        <v>450</v>
      </c>
      <c r="C393" s="189"/>
      <c r="D393" s="183">
        <v>261375</v>
      </c>
      <c r="E393" s="234">
        <v>12</v>
      </c>
      <c r="F393" s="63"/>
      <c r="G393" s="185"/>
      <c r="H393" s="63"/>
      <c r="I393" s="185"/>
      <c r="J393" s="63"/>
      <c r="K393" s="185"/>
      <c r="L393" s="63"/>
      <c r="M393" s="185"/>
      <c r="N393" s="63"/>
      <c r="O393" s="63"/>
      <c r="P393" s="185"/>
      <c r="Q393" s="63"/>
      <c r="R393" s="185"/>
      <c r="S393" s="63"/>
      <c r="T393" s="185"/>
      <c r="U393" s="63"/>
      <c r="V393" s="185"/>
      <c r="W393" s="63"/>
      <c r="X393" s="63"/>
      <c r="Y393" s="185"/>
      <c r="Z393" s="63"/>
      <c r="AA393" s="185"/>
      <c r="AB393" s="63"/>
      <c r="AC393" s="185"/>
      <c r="AD393" s="63"/>
      <c r="AE393" s="185"/>
      <c r="AF393" s="63"/>
      <c r="AG393" s="63"/>
      <c r="AH393" s="185"/>
      <c r="AI393" s="63"/>
      <c r="AJ393" s="185"/>
      <c r="AK393" s="63"/>
      <c r="AL393" s="185"/>
      <c r="AM393" s="63"/>
      <c r="AN393" s="185"/>
      <c r="AO393" s="63"/>
      <c r="AP393" s="63"/>
      <c r="AQ393" s="185"/>
      <c r="AR393" s="63"/>
      <c r="AS393" s="185"/>
      <c r="AT393" s="63"/>
      <c r="AU393" s="185"/>
      <c r="AV393" s="63"/>
      <c r="AW393" s="185"/>
      <c r="AX393" s="63"/>
      <c r="AY393" s="63"/>
      <c r="AZ393" s="185"/>
      <c r="BA393" s="63"/>
      <c r="BB393" s="185">
        <v>0</v>
      </c>
      <c r="BC393" s="63">
        <v>0</v>
      </c>
      <c r="BD393" s="185">
        <v>67</v>
      </c>
      <c r="BE393" s="63">
        <v>67</v>
      </c>
      <c r="BF393" s="185">
        <v>0</v>
      </c>
      <c r="BG393" s="62">
        <v>0</v>
      </c>
      <c r="BH393" s="188"/>
      <c r="BI393" s="63"/>
      <c r="BJ393" s="185"/>
      <c r="BK393" s="63"/>
      <c r="BL393" s="185"/>
      <c r="BM393" s="63"/>
      <c r="BN393" s="185"/>
      <c r="BO393" s="63"/>
      <c r="BP393" s="185"/>
      <c r="BQ393" s="63"/>
      <c r="BR393" s="185">
        <v>3892500</v>
      </c>
      <c r="BS393" s="185">
        <v>3892500</v>
      </c>
      <c r="BT393" s="177">
        <f t="shared" si="288"/>
        <v>0</v>
      </c>
      <c r="BU393" s="178">
        <f t="shared" si="288"/>
        <v>0</v>
      </c>
      <c r="BV393" s="179">
        <f t="shared" si="289"/>
        <v>0</v>
      </c>
      <c r="BW393" s="178">
        <f t="shared" si="289"/>
        <v>0</v>
      </c>
      <c r="BX393" s="179">
        <f t="shared" si="290"/>
        <v>0</v>
      </c>
      <c r="BY393" s="178">
        <f t="shared" si="290"/>
        <v>0</v>
      </c>
      <c r="BZ393" s="179">
        <f t="shared" si="291"/>
        <v>0</v>
      </c>
      <c r="CA393" s="178">
        <f t="shared" si="291"/>
        <v>0</v>
      </c>
      <c r="CB393" s="179">
        <f t="shared" si="292"/>
        <v>0</v>
      </c>
      <c r="CC393" s="178">
        <f t="shared" si="292"/>
        <v>0</v>
      </c>
      <c r="CD393" s="179">
        <f t="shared" si="293"/>
        <v>737</v>
      </c>
      <c r="CE393" s="178">
        <f t="shared" si="293"/>
        <v>737</v>
      </c>
      <c r="CF393" s="177">
        <f t="shared" si="287"/>
        <v>0</v>
      </c>
      <c r="CG393" s="178">
        <f t="shared" si="279"/>
        <v>0</v>
      </c>
      <c r="CH393" s="179">
        <f t="shared" si="287"/>
        <v>0</v>
      </c>
      <c r="CI393" s="178">
        <f t="shared" si="280"/>
        <v>0</v>
      </c>
      <c r="CJ393" s="179">
        <f t="shared" si="286"/>
        <v>0</v>
      </c>
      <c r="CK393" s="178">
        <f t="shared" si="281"/>
        <v>0</v>
      </c>
      <c r="CL393" s="179">
        <f t="shared" si="286"/>
        <v>0</v>
      </c>
      <c r="CM393" s="178">
        <f t="shared" si="286"/>
        <v>0</v>
      </c>
      <c r="CN393" s="179">
        <f t="shared" si="286"/>
        <v>0</v>
      </c>
      <c r="CO393" s="178">
        <f t="shared" si="286"/>
        <v>0</v>
      </c>
      <c r="CP393" s="179">
        <f t="shared" si="286"/>
        <v>5281.5468113975576</v>
      </c>
      <c r="CQ393" s="178">
        <f t="shared" si="286"/>
        <v>5281.5468113975576</v>
      </c>
      <c r="CR393" s="177">
        <f t="shared" si="285"/>
        <v>0</v>
      </c>
      <c r="CS393" s="178">
        <f t="shared" si="285"/>
        <v>0</v>
      </c>
      <c r="CT393" s="179">
        <f t="shared" si="285"/>
        <v>0</v>
      </c>
      <c r="CU393" s="178">
        <f t="shared" si="284"/>
        <v>0</v>
      </c>
      <c r="CV393" s="179">
        <f t="shared" si="284"/>
        <v>0</v>
      </c>
      <c r="CW393" s="178">
        <f t="shared" si="284"/>
        <v>0</v>
      </c>
      <c r="CX393" s="179">
        <f t="shared" si="284"/>
        <v>0</v>
      </c>
      <c r="CY393" s="178">
        <f t="shared" si="284"/>
        <v>0</v>
      </c>
      <c r="CZ393" s="179">
        <f t="shared" si="284"/>
        <v>0</v>
      </c>
      <c r="DA393" s="178">
        <f t="shared" si="284"/>
        <v>0</v>
      </c>
      <c r="DB393" s="179">
        <f t="shared" si="284"/>
        <v>47533.921302578019</v>
      </c>
      <c r="DC393" s="178">
        <f t="shared" si="284"/>
        <v>47533.921302578019</v>
      </c>
      <c r="DD393" s="179">
        <f t="shared" si="294"/>
        <v>47533.921302578019</v>
      </c>
      <c r="DE393" s="178">
        <f t="shared" si="294"/>
        <v>47533.921302578019</v>
      </c>
      <c r="DF393" s="177">
        <f t="shared" si="295"/>
        <v>0</v>
      </c>
      <c r="DG393" s="178">
        <f t="shared" si="295"/>
        <v>0</v>
      </c>
      <c r="DH393" s="179">
        <f t="shared" si="296"/>
        <v>0</v>
      </c>
      <c r="DI393" s="178">
        <f t="shared" si="296"/>
        <v>0</v>
      </c>
      <c r="DJ393" s="179">
        <f t="shared" si="297"/>
        <v>0</v>
      </c>
      <c r="DK393" s="178">
        <f t="shared" si="297"/>
        <v>0</v>
      </c>
      <c r="DL393" s="179">
        <f t="shared" si="298"/>
        <v>0</v>
      </c>
      <c r="DM393" s="178">
        <f t="shared" si="298"/>
        <v>0</v>
      </c>
      <c r="DN393" s="179">
        <f t="shared" si="299"/>
        <v>0</v>
      </c>
      <c r="DO393" s="178">
        <f t="shared" si="299"/>
        <v>0</v>
      </c>
      <c r="DP393" s="179">
        <f t="shared" si="300"/>
        <v>67</v>
      </c>
      <c r="DQ393" s="178">
        <f t="shared" si="300"/>
        <v>67</v>
      </c>
      <c r="DR393" s="179">
        <f t="shared" si="301"/>
        <v>67</v>
      </c>
      <c r="DS393" s="178">
        <f t="shared" si="301"/>
        <v>67</v>
      </c>
      <c r="DT393" s="177">
        <f t="shared" si="283"/>
        <v>0</v>
      </c>
      <c r="DU393" s="178">
        <f t="shared" si="283"/>
        <v>0</v>
      </c>
      <c r="DV393" s="179">
        <f t="shared" si="283"/>
        <v>0</v>
      </c>
      <c r="DW393" s="178">
        <f t="shared" si="282"/>
        <v>0</v>
      </c>
      <c r="DX393" s="179">
        <f t="shared" si="282"/>
        <v>0</v>
      </c>
      <c r="DY393" s="178">
        <f t="shared" si="282"/>
        <v>0</v>
      </c>
      <c r="DZ393" s="179">
        <f t="shared" si="282"/>
        <v>0</v>
      </c>
      <c r="EA393" s="178">
        <f t="shared" si="282"/>
        <v>0</v>
      </c>
      <c r="EB393" s="179">
        <f t="shared" si="282"/>
        <v>0</v>
      </c>
      <c r="EC393" s="178">
        <f t="shared" si="282"/>
        <v>0</v>
      </c>
      <c r="ED393" s="179">
        <f t="shared" si="282"/>
        <v>3184772.7272727271</v>
      </c>
      <c r="EE393" s="178">
        <f t="shared" si="282"/>
        <v>3184772.7272727271</v>
      </c>
      <c r="EF393" s="179">
        <f t="shared" si="282"/>
        <v>3184772.7272727271</v>
      </c>
      <c r="EG393" s="178">
        <f t="shared" si="262"/>
        <v>3184772.7272727271</v>
      </c>
    </row>
    <row r="394" spans="1:137">
      <c r="A394" s="180" t="s">
        <v>406</v>
      </c>
      <c r="B394" s="235" t="s">
        <v>451</v>
      </c>
      <c r="C394" s="182"/>
      <c r="D394" s="236">
        <v>482264</v>
      </c>
      <c r="E394" s="183">
        <v>13</v>
      </c>
      <c r="F394" s="63"/>
      <c r="G394" s="185"/>
      <c r="H394" s="63"/>
      <c r="I394" s="185"/>
      <c r="J394" s="63"/>
      <c r="K394" s="185"/>
      <c r="L394" s="63"/>
      <c r="M394" s="185"/>
      <c r="N394" s="63"/>
      <c r="O394" s="63"/>
      <c r="P394" s="185"/>
      <c r="Q394" s="63"/>
      <c r="R394" s="185"/>
      <c r="S394" s="63"/>
      <c r="T394" s="185"/>
      <c r="U394" s="63"/>
      <c r="V394" s="185"/>
      <c r="W394" s="63"/>
      <c r="X394" s="63"/>
      <c r="Y394" s="185"/>
      <c r="Z394" s="63"/>
      <c r="AA394" s="185"/>
      <c r="AB394" s="63"/>
      <c r="AC394" s="185"/>
      <c r="AD394" s="63"/>
      <c r="AE394" s="185"/>
      <c r="AF394" s="63"/>
      <c r="AG394" s="63"/>
      <c r="AH394" s="185"/>
      <c r="AI394" s="63"/>
      <c r="AJ394" s="185"/>
      <c r="AK394" s="63"/>
      <c r="AL394" s="185"/>
      <c r="AM394" s="63"/>
      <c r="AN394" s="185"/>
      <c r="AO394" s="63"/>
      <c r="AP394" s="63"/>
      <c r="AQ394" s="185"/>
      <c r="AR394" s="63"/>
      <c r="AS394" s="185"/>
      <c r="AT394" s="63"/>
      <c r="AU394" s="185"/>
      <c r="AV394" s="63"/>
      <c r="AW394" s="185"/>
      <c r="AX394" s="63"/>
      <c r="AY394" s="63"/>
      <c r="AZ394" s="185"/>
      <c r="BA394" s="63"/>
      <c r="BB394" s="185">
        <v>0</v>
      </c>
      <c r="BC394" s="63">
        <v>0</v>
      </c>
      <c r="BD394" s="185">
        <v>13</v>
      </c>
      <c r="BE394" s="63">
        <v>13</v>
      </c>
      <c r="BF394" s="185">
        <v>0</v>
      </c>
      <c r="BG394" s="62">
        <v>0</v>
      </c>
      <c r="BH394" s="188"/>
      <c r="BI394" s="63"/>
      <c r="BJ394" s="185"/>
      <c r="BK394" s="63"/>
      <c r="BL394" s="185"/>
      <c r="BM394" s="63"/>
      <c r="BN394" s="185"/>
      <c r="BO394" s="63"/>
      <c r="BP394" s="185"/>
      <c r="BQ394" s="63"/>
      <c r="BR394" s="185">
        <v>745430</v>
      </c>
      <c r="BS394" s="185">
        <v>745430</v>
      </c>
      <c r="BT394" s="177">
        <f t="shared" si="288"/>
        <v>0</v>
      </c>
      <c r="BU394" s="178">
        <f t="shared" si="288"/>
        <v>0</v>
      </c>
      <c r="BV394" s="179">
        <f t="shared" si="289"/>
        <v>0</v>
      </c>
      <c r="BW394" s="178">
        <f t="shared" si="289"/>
        <v>0</v>
      </c>
      <c r="BX394" s="179">
        <f t="shared" si="290"/>
        <v>0</v>
      </c>
      <c r="BY394" s="178">
        <f t="shared" si="290"/>
        <v>0</v>
      </c>
      <c r="BZ394" s="179">
        <f t="shared" si="291"/>
        <v>0</v>
      </c>
      <c r="CA394" s="178">
        <f t="shared" si="291"/>
        <v>0</v>
      </c>
      <c r="CB394" s="179">
        <f t="shared" si="292"/>
        <v>0</v>
      </c>
      <c r="CC394" s="178">
        <f t="shared" si="292"/>
        <v>0</v>
      </c>
      <c r="CD394" s="179">
        <f t="shared" si="293"/>
        <v>143</v>
      </c>
      <c r="CE394" s="178">
        <f t="shared" si="293"/>
        <v>143</v>
      </c>
      <c r="CF394" s="177">
        <f t="shared" si="287"/>
        <v>0</v>
      </c>
      <c r="CG394" s="178">
        <f t="shared" si="279"/>
        <v>0</v>
      </c>
      <c r="CH394" s="179">
        <f t="shared" si="287"/>
        <v>0</v>
      </c>
      <c r="CI394" s="178">
        <f t="shared" si="280"/>
        <v>0</v>
      </c>
      <c r="CJ394" s="179">
        <f t="shared" si="286"/>
        <v>0</v>
      </c>
      <c r="CK394" s="178">
        <f t="shared" si="281"/>
        <v>0</v>
      </c>
      <c r="CL394" s="179">
        <f t="shared" si="286"/>
        <v>0</v>
      </c>
      <c r="CM394" s="178">
        <f t="shared" si="286"/>
        <v>0</v>
      </c>
      <c r="CN394" s="179">
        <f t="shared" si="286"/>
        <v>0</v>
      </c>
      <c r="CO394" s="178">
        <f t="shared" si="286"/>
        <v>0</v>
      </c>
      <c r="CP394" s="179">
        <f t="shared" si="286"/>
        <v>5212.7972027972028</v>
      </c>
      <c r="CQ394" s="178">
        <f t="shared" si="286"/>
        <v>5212.7972027972028</v>
      </c>
      <c r="CR394" s="177">
        <f t="shared" si="285"/>
        <v>0</v>
      </c>
      <c r="CS394" s="178">
        <f t="shared" si="285"/>
        <v>0</v>
      </c>
      <c r="CT394" s="179">
        <f t="shared" si="285"/>
        <v>0</v>
      </c>
      <c r="CU394" s="178">
        <f t="shared" si="284"/>
        <v>0</v>
      </c>
      <c r="CV394" s="179">
        <f t="shared" si="284"/>
        <v>0</v>
      </c>
      <c r="CW394" s="178">
        <f t="shared" si="284"/>
        <v>0</v>
      </c>
      <c r="CX394" s="179">
        <f t="shared" si="284"/>
        <v>0</v>
      </c>
      <c r="CY394" s="178">
        <f t="shared" si="284"/>
        <v>0</v>
      </c>
      <c r="CZ394" s="179">
        <f t="shared" si="284"/>
        <v>0</v>
      </c>
      <c r="DA394" s="178">
        <f t="shared" si="284"/>
        <v>0</v>
      </c>
      <c r="DB394" s="179">
        <f t="shared" si="284"/>
        <v>46915.174825174821</v>
      </c>
      <c r="DC394" s="178">
        <f t="shared" si="284"/>
        <v>46915.174825174821</v>
      </c>
      <c r="DD394" s="179">
        <f t="shared" si="294"/>
        <v>46915.174825174821</v>
      </c>
      <c r="DE394" s="178">
        <f t="shared" si="294"/>
        <v>46915.174825174821</v>
      </c>
      <c r="DF394" s="177">
        <f t="shared" si="295"/>
        <v>0</v>
      </c>
      <c r="DG394" s="178">
        <f t="shared" si="295"/>
        <v>0</v>
      </c>
      <c r="DH394" s="179">
        <f t="shared" si="296"/>
        <v>0</v>
      </c>
      <c r="DI394" s="178">
        <f t="shared" si="296"/>
        <v>0</v>
      </c>
      <c r="DJ394" s="179">
        <f t="shared" si="297"/>
        <v>0</v>
      </c>
      <c r="DK394" s="178">
        <f t="shared" si="297"/>
        <v>0</v>
      </c>
      <c r="DL394" s="179">
        <f t="shared" si="298"/>
        <v>0</v>
      </c>
      <c r="DM394" s="178">
        <f t="shared" si="298"/>
        <v>0</v>
      </c>
      <c r="DN394" s="179">
        <f t="shared" si="299"/>
        <v>0</v>
      </c>
      <c r="DO394" s="178">
        <f t="shared" si="299"/>
        <v>0</v>
      </c>
      <c r="DP394" s="179">
        <f t="shared" si="300"/>
        <v>13</v>
      </c>
      <c r="DQ394" s="178">
        <f t="shared" si="300"/>
        <v>13</v>
      </c>
      <c r="DR394" s="179">
        <f t="shared" si="301"/>
        <v>13</v>
      </c>
      <c r="DS394" s="178">
        <f t="shared" si="301"/>
        <v>13</v>
      </c>
      <c r="DT394" s="177">
        <f t="shared" si="283"/>
        <v>0</v>
      </c>
      <c r="DU394" s="178">
        <f t="shared" si="283"/>
        <v>0</v>
      </c>
      <c r="DV394" s="179">
        <f t="shared" si="283"/>
        <v>0</v>
      </c>
      <c r="DW394" s="178">
        <f t="shared" si="282"/>
        <v>0</v>
      </c>
      <c r="DX394" s="179">
        <f t="shared" si="282"/>
        <v>0</v>
      </c>
      <c r="DY394" s="178">
        <f t="shared" si="282"/>
        <v>0</v>
      </c>
      <c r="DZ394" s="179">
        <f t="shared" si="282"/>
        <v>0</v>
      </c>
      <c r="EA394" s="178">
        <f t="shared" si="282"/>
        <v>0</v>
      </c>
      <c r="EB394" s="179">
        <f t="shared" si="282"/>
        <v>0</v>
      </c>
      <c r="EC394" s="178">
        <f t="shared" si="282"/>
        <v>0</v>
      </c>
      <c r="ED394" s="179">
        <f t="shared" si="282"/>
        <v>609897.27272727271</v>
      </c>
      <c r="EE394" s="178">
        <f t="shared" si="282"/>
        <v>609897.27272727271</v>
      </c>
      <c r="EF394" s="179">
        <f t="shared" si="282"/>
        <v>609897.27272727271</v>
      </c>
      <c r="EG394" s="178">
        <f t="shared" si="262"/>
        <v>609897.27272727271</v>
      </c>
    </row>
    <row r="395" spans="1:137">
      <c r="A395" s="180" t="s">
        <v>406</v>
      </c>
      <c r="B395" s="181" t="s">
        <v>452</v>
      </c>
      <c r="C395" s="182"/>
      <c r="D395" s="183">
        <v>261384</v>
      </c>
      <c r="E395" s="183">
        <v>13</v>
      </c>
      <c r="F395" s="63"/>
      <c r="G395" s="185"/>
      <c r="H395" s="63"/>
      <c r="I395" s="185"/>
      <c r="J395" s="63"/>
      <c r="K395" s="185"/>
      <c r="L395" s="63"/>
      <c r="M395" s="185"/>
      <c r="N395" s="63"/>
      <c r="O395" s="63"/>
      <c r="P395" s="185"/>
      <c r="Q395" s="63"/>
      <c r="R395" s="185"/>
      <c r="S395" s="63"/>
      <c r="T395" s="185"/>
      <c r="U395" s="63"/>
      <c r="V395" s="185"/>
      <c r="W395" s="63"/>
      <c r="X395" s="63"/>
      <c r="Y395" s="185"/>
      <c r="Z395" s="63"/>
      <c r="AA395" s="185"/>
      <c r="AB395" s="63"/>
      <c r="AC395" s="185"/>
      <c r="AD395" s="63"/>
      <c r="AE395" s="185"/>
      <c r="AF395" s="63"/>
      <c r="AG395" s="63"/>
      <c r="AH395" s="185"/>
      <c r="AI395" s="63"/>
      <c r="AJ395" s="185"/>
      <c r="AK395" s="63"/>
      <c r="AL395" s="185"/>
      <c r="AM395" s="63"/>
      <c r="AN395" s="185"/>
      <c r="AO395" s="63"/>
      <c r="AP395" s="63"/>
      <c r="AQ395" s="185"/>
      <c r="AR395" s="63"/>
      <c r="AS395" s="185"/>
      <c r="AT395" s="63"/>
      <c r="AU395" s="185"/>
      <c r="AV395" s="63"/>
      <c r="AW395" s="185"/>
      <c r="AX395" s="63"/>
      <c r="AY395" s="63"/>
      <c r="AZ395" s="185"/>
      <c r="BA395" s="63"/>
      <c r="BB395" s="185">
        <v>0</v>
      </c>
      <c r="BC395" s="63">
        <v>0</v>
      </c>
      <c r="BD395" s="185">
        <v>27</v>
      </c>
      <c r="BE395" s="63">
        <v>27</v>
      </c>
      <c r="BF395" s="185">
        <v>0</v>
      </c>
      <c r="BG395" s="62">
        <v>0</v>
      </c>
      <c r="BH395" s="188"/>
      <c r="BI395" s="63"/>
      <c r="BJ395" s="185"/>
      <c r="BK395" s="63"/>
      <c r="BL395" s="185"/>
      <c r="BM395" s="63"/>
      <c r="BN395" s="185"/>
      <c r="BO395" s="63"/>
      <c r="BP395" s="185"/>
      <c r="BQ395" s="63"/>
      <c r="BR395" s="185">
        <v>1567535</v>
      </c>
      <c r="BS395" s="185">
        <v>1567535</v>
      </c>
      <c r="BT395" s="177">
        <f t="shared" si="288"/>
        <v>0</v>
      </c>
      <c r="BU395" s="178">
        <f t="shared" si="288"/>
        <v>0</v>
      </c>
      <c r="BV395" s="179">
        <f t="shared" si="289"/>
        <v>0</v>
      </c>
      <c r="BW395" s="178">
        <f t="shared" si="289"/>
        <v>0</v>
      </c>
      <c r="BX395" s="179">
        <f t="shared" si="290"/>
        <v>0</v>
      </c>
      <c r="BY395" s="178">
        <f t="shared" si="290"/>
        <v>0</v>
      </c>
      <c r="BZ395" s="179">
        <f t="shared" si="291"/>
        <v>0</v>
      </c>
      <c r="CA395" s="178">
        <f t="shared" si="291"/>
        <v>0</v>
      </c>
      <c r="CB395" s="179">
        <f t="shared" si="292"/>
        <v>0</v>
      </c>
      <c r="CC395" s="178">
        <f t="shared" si="292"/>
        <v>0</v>
      </c>
      <c r="CD395" s="179">
        <f t="shared" si="293"/>
        <v>297</v>
      </c>
      <c r="CE395" s="178">
        <f t="shared" si="293"/>
        <v>297</v>
      </c>
      <c r="CF395" s="177">
        <f t="shared" si="287"/>
        <v>0</v>
      </c>
      <c r="CG395" s="178">
        <f t="shared" si="279"/>
        <v>0</v>
      </c>
      <c r="CH395" s="179">
        <f t="shared" si="287"/>
        <v>0</v>
      </c>
      <c r="CI395" s="178">
        <f t="shared" si="280"/>
        <v>0</v>
      </c>
      <c r="CJ395" s="179">
        <f t="shared" si="286"/>
        <v>0</v>
      </c>
      <c r="CK395" s="178">
        <f t="shared" si="281"/>
        <v>0</v>
      </c>
      <c r="CL395" s="179">
        <f t="shared" si="286"/>
        <v>0</v>
      </c>
      <c r="CM395" s="178">
        <f t="shared" si="286"/>
        <v>0</v>
      </c>
      <c r="CN395" s="179">
        <f t="shared" si="286"/>
        <v>0</v>
      </c>
      <c r="CO395" s="178">
        <f t="shared" si="286"/>
        <v>0</v>
      </c>
      <c r="CP395" s="179">
        <f t="shared" si="286"/>
        <v>5277.8956228956231</v>
      </c>
      <c r="CQ395" s="178">
        <f t="shared" si="286"/>
        <v>5277.8956228956231</v>
      </c>
      <c r="CR395" s="177">
        <f t="shared" si="285"/>
        <v>0</v>
      </c>
      <c r="CS395" s="178">
        <f t="shared" si="285"/>
        <v>0</v>
      </c>
      <c r="CT395" s="179">
        <f t="shared" si="285"/>
        <v>0</v>
      </c>
      <c r="CU395" s="178">
        <f t="shared" si="284"/>
        <v>0</v>
      </c>
      <c r="CV395" s="179">
        <f t="shared" si="284"/>
        <v>0</v>
      </c>
      <c r="CW395" s="178">
        <f t="shared" si="284"/>
        <v>0</v>
      </c>
      <c r="CX395" s="179">
        <f t="shared" si="284"/>
        <v>0</v>
      </c>
      <c r="CY395" s="178">
        <f t="shared" si="284"/>
        <v>0</v>
      </c>
      <c r="CZ395" s="179">
        <f t="shared" si="284"/>
        <v>0</v>
      </c>
      <c r="DA395" s="178">
        <f t="shared" si="284"/>
        <v>0</v>
      </c>
      <c r="DB395" s="179">
        <f t="shared" si="284"/>
        <v>47501.060606060608</v>
      </c>
      <c r="DC395" s="178">
        <f t="shared" si="284"/>
        <v>47501.060606060608</v>
      </c>
      <c r="DD395" s="179">
        <f t="shared" si="294"/>
        <v>47501.060606060608</v>
      </c>
      <c r="DE395" s="178">
        <f t="shared" si="294"/>
        <v>47501.060606060608</v>
      </c>
      <c r="DF395" s="177">
        <f t="shared" si="295"/>
        <v>0</v>
      </c>
      <c r="DG395" s="178">
        <f t="shared" si="295"/>
        <v>0</v>
      </c>
      <c r="DH395" s="179">
        <f t="shared" si="296"/>
        <v>0</v>
      </c>
      <c r="DI395" s="178">
        <f t="shared" si="296"/>
        <v>0</v>
      </c>
      <c r="DJ395" s="179">
        <f t="shared" si="297"/>
        <v>0</v>
      </c>
      <c r="DK395" s="178">
        <f t="shared" si="297"/>
        <v>0</v>
      </c>
      <c r="DL395" s="179">
        <f t="shared" si="298"/>
        <v>0</v>
      </c>
      <c r="DM395" s="178">
        <f t="shared" si="298"/>
        <v>0</v>
      </c>
      <c r="DN395" s="179">
        <f t="shared" si="299"/>
        <v>0</v>
      </c>
      <c r="DO395" s="178">
        <f t="shared" si="299"/>
        <v>0</v>
      </c>
      <c r="DP395" s="179">
        <f t="shared" si="300"/>
        <v>27</v>
      </c>
      <c r="DQ395" s="178">
        <f t="shared" si="300"/>
        <v>27</v>
      </c>
      <c r="DR395" s="179">
        <f t="shared" si="301"/>
        <v>27</v>
      </c>
      <c r="DS395" s="178">
        <f t="shared" si="301"/>
        <v>27</v>
      </c>
      <c r="DT395" s="177">
        <f t="shared" si="283"/>
        <v>0</v>
      </c>
      <c r="DU395" s="178">
        <f t="shared" si="283"/>
        <v>0</v>
      </c>
      <c r="DV395" s="179">
        <f t="shared" si="283"/>
        <v>0</v>
      </c>
      <c r="DW395" s="178">
        <f t="shared" si="282"/>
        <v>0</v>
      </c>
      <c r="DX395" s="179">
        <f t="shared" si="282"/>
        <v>0</v>
      </c>
      <c r="DY395" s="178">
        <f t="shared" si="282"/>
        <v>0</v>
      </c>
      <c r="DZ395" s="179">
        <f t="shared" si="282"/>
        <v>0</v>
      </c>
      <c r="EA395" s="178">
        <f t="shared" si="282"/>
        <v>0</v>
      </c>
      <c r="EB395" s="179">
        <f t="shared" si="282"/>
        <v>0</v>
      </c>
      <c r="EC395" s="178">
        <f t="shared" si="282"/>
        <v>0</v>
      </c>
      <c r="ED395" s="179">
        <f t="shared" si="282"/>
        <v>1282528.6363636365</v>
      </c>
      <c r="EE395" s="178">
        <f t="shared" si="282"/>
        <v>1282528.6363636365</v>
      </c>
      <c r="EF395" s="179">
        <f t="shared" si="282"/>
        <v>1282528.6363636365</v>
      </c>
      <c r="EG395" s="178">
        <f t="shared" si="262"/>
        <v>1282528.6363636365</v>
      </c>
    </row>
    <row r="396" spans="1:137">
      <c r="A396" s="180" t="s">
        <v>406</v>
      </c>
      <c r="B396" s="235" t="s">
        <v>453</v>
      </c>
      <c r="C396" s="182"/>
      <c r="D396" s="236">
        <v>482273</v>
      </c>
      <c r="E396" s="183">
        <v>13</v>
      </c>
      <c r="F396" s="63"/>
      <c r="G396" s="185"/>
      <c r="H396" s="63"/>
      <c r="I396" s="185"/>
      <c r="J396" s="63"/>
      <c r="K396" s="185"/>
      <c r="L396" s="63"/>
      <c r="M396" s="185"/>
      <c r="N396" s="63"/>
      <c r="O396" s="63"/>
      <c r="P396" s="185"/>
      <c r="Q396" s="63"/>
      <c r="R396" s="185"/>
      <c r="S396" s="63"/>
      <c r="T396" s="185"/>
      <c r="U396" s="63"/>
      <c r="V396" s="185"/>
      <c r="W396" s="63"/>
      <c r="X396" s="63"/>
      <c r="Y396" s="185"/>
      <c r="Z396" s="63"/>
      <c r="AA396" s="185"/>
      <c r="AB396" s="63"/>
      <c r="AC396" s="185"/>
      <c r="AD396" s="63"/>
      <c r="AE396" s="185"/>
      <c r="AF396" s="63"/>
      <c r="AG396" s="63"/>
      <c r="AH396" s="185"/>
      <c r="AI396" s="63"/>
      <c r="AJ396" s="185"/>
      <c r="AK396" s="63"/>
      <c r="AL396" s="185"/>
      <c r="AM396" s="63"/>
      <c r="AN396" s="185"/>
      <c r="AO396" s="63"/>
      <c r="AP396" s="63"/>
      <c r="AQ396" s="185"/>
      <c r="AR396" s="63"/>
      <c r="AS396" s="185"/>
      <c r="AT396" s="63"/>
      <c r="AU396" s="185"/>
      <c r="AV396" s="63"/>
      <c r="AW396" s="185"/>
      <c r="AX396" s="63"/>
      <c r="AY396" s="63"/>
      <c r="AZ396" s="185"/>
      <c r="BA396" s="63"/>
      <c r="BB396" s="185">
        <v>0</v>
      </c>
      <c r="BC396" s="63">
        <v>0</v>
      </c>
      <c r="BD396" s="185">
        <v>8</v>
      </c>
      <c r="BE396" s="63">
        <v>8</v>
      </c>
      <c r="BF396" s="185">
        <v>0</v>
      </c>
      <c r="BG396" s="62">
        <v>0</v>
      </c>
      <c r="BH396" s="188"/>
      <c r="BI396" s="63"/>
      <c r="BJ396" s="185"/>
      <c r="BK396" s="63"/>
      <c r="BL396" s="185"/>
      <c r="BM396" s="63"/>
      <c r="BN396" s="185"/>
      <c r="BO396" s="63"/>
      <c r="BP396" s="185"/>
      <c r="BQ396" s="63"/>
      <c r="BR396" s="185">
        <v>466200</v>
      </c>
      <c r="BS396" s="185">
        <v>466200</v>
      </c>
      <c r="BT396" s="177">
        <f t="shared" si="288"/>
        <v>0</v>
      </c>
      <c r="BU396" s="178">
        <f t="shared" si="288"/>
        <v>0</v>
      </c>
      <c r="BV396" s="179">
        <f t="shared" si="289"/>
        <v>0</v>
      </c>
      <c r="BW396" s="178">
        <f t="shared" si="289"/>
        <v>0</v>
      </c>
      <c r="BX396" s="179">
        <f t="shared" si="290"/>
        <v>0</v>
      </c>
      <c r="BY396" s="178">
        <f t="shared" si="290"/>
        <v>0</v>
      </c>
      <c r="BZ396" s="179">
        <f t="shared" si="291"/>
        <v>0</v>
      </c>
      <c r="CA396" s="178">
        <f t="shared" si="291"/>
        <v>0</v>
      </c>
      <c r="CB396" s="179">
        <f t="shared" si="292"/>
        <v>0</v>
      </c>
      <c r="CC396" s="178">
        <f t="shared" si="292"/>
        <v>0</v>
      </c>
      <c r="CD396" s="179">
        <f t="shared" si="293"/>
        <v>88</v>
      </c>
      <c r="CE396" s="178">
        <f t="shared" si="293"/>
        <v>88</v>
      </c>
      <c r="CF396" s="177">
        <f t="shared" si="287"/>
        <v>0</v>
      </c>
      <c r="CG396" s="178">
        <f t="shared" si="279"/>
        <v>0</v>
      </c>
      <c r="CH396" s="179">
        <f t="shared" si="287"/>
        <v>0</v>
      </c>
      <c r="CI396" s="178">
        <f t="shared" si="280"/>
        <v>0</v>
      </c>
      <c r="CJ396" s="179">
        <f t="shared" si="286"/>
        <v>0</v>
      </c>
      <c r="CK396" s="178">
        <f t="shared" si="281"/>
        <v>0</v>
      </c>
      <c r="CL396" s="179">
        <f t="shared" si="286"/>
        <v>0</v>
      </c>
      <c r="CM396" s="178">
        <f t="shared" si="286"/>
        <v>0</v>
      </c>
      <c r="CN396" s="179">
        <f t="shared" si="286"/>
        <v>0</v>
      </c>
      <c r="CO396" s="178">
        <f t="shared" si="286"/>
        <v>0</v>
      </c>
      <c r="CP396" s="179">
        <f t="shared" si="286"/>
        <v>5297.727272727273</v>
      </c>
      <c r="CQ396" s="178">
        <f t="shared" si="286"/>
        <v>5297.727272727273</v>
      </c>
      <c r="CR396" s="177">
        <f t="shared" si="285"/>
        <v>0</v>
      </c>
      <c r="CS396" s="178">
        <f t="shared" si="285"/>
        <v>0</v>
      </c>
      <c r="CT396" s="179">
        <f t="shared" si="285"/>
        <v>0</v>
      </c>
      <c r="CU396" s="178">
        <f t="shared" si="284"/>
        <v>0</v>
      </c>
      <c r="CV396" s="179">
        <f t="shared" si="284"/>
        <v>0</v>
      </c>
      <c r="CW396" s="178">
        <f t="shared" si="284"/>
        <v>0</v>
      </c>
      <c r="CX396" s="179">
        <f t="shared" si="284"/>
        <v>0</v>
      </c>
      <c r="CY396" s="178">
        <f t="shared" si="284"/>
        <v>0</v>
      </c>
      <c r="CZ396" s="179">
        <f t="shared" si="284"/>
        <v>0</v>
      </c>
      <c r="DA396" s="178">
        <f t="shared" si="284"/>
        <v>0</v>
      </c>
      <c r="DB396" s="179">
        <f t="shared" si="284"/>
        <v>47679.545454545456</v>
      </c>
      <c r="DC396" s="178">
        <f t="shared" si="284"/>
        <v>47679.545454545456</v>
      </c>
      <c r="DD396" s="179">
        <f t="shared" si="294"/>
        <v>47679.545454545456</v>
      </c>
      <c r="DE396" s="178">
        <f t="shared" si="294"/>
        <v>47679.545454545456</v>
      </c>
      <c r="DF396" s="177">
        <f t="shared" si="295"/>
        <v>0</v>
      </c>
      <c r="DG396" s="178">
        <f t="shared" si="295"/>
        <v>0</v>
      </c>
      <c r="DH396" s="179">
        <f t="shared" si="296"/>
        <v>0</v>
      </c>
      <c r="DI396" s="178">
        <f t="shared" si="296"/>
        <v>0</v>
      </c>
      <c r="DJ396" s="179">
        <f t="shared" si="297"/>
        <v>0</v>
      </c>
      <c r="DK396" s="178">
        <f t="shared" si="297"/>
        <v>0</v>
      </c>
      <c r="DL396" s="179">
        <f t="shared" si="298"/>
        <v>0</v>
      </c>
      <c r="DM396" s="178">
        <f t="shared" si="298"/>
        <v>0</v>
      </c>
      <c r="DN396" s="179">
        <f t="shared" si="299"/>
        <v>0</v>
      </c>
      <c r="DO396" s="178">
        <f t="shared" si="299"/>
        <v>0</v>
      </c>
      <c r="DP396" s="179">
        <f t="shared" si="300"/>
        <v>8</v>
      </c>
      <c r="DQ396" s="178">
        <f t="shared" si="300"/>
        <v>8</v>
      </c>
      <c r="DR396" s="179">
        <f t="shared" si="301"/>
        <v>8</v>
      </c>
      <c r="DS396" s="178">
        <f t="shared" si="301"/>
        <v>8</v>
      </c>
      <c r="DT396" s="177">
        <f t="shared" si="283"/>
        <v>0</v>
      </c>
      <c r="DU396" s="178">
        <f t="shared" si="283"/>
        <v>0</v>
      </c>
      <c r="DV396" s="179">
        <f t="shared" si="283"/>
        <v>0</v>
      </c>
      <c r="DW396" s="178">
        <f t="shared" si="282"/>
        <v>0</v>
      </c>
      <c r="DX396" s="179">
        <f t="shared" si="282"/>
        <v>0</v>
      </c>
      <c r="DY396" s="178">
        <f t="shared" si="282"/>
        <v>0</v>
      </c>
      <c r="DZ396" s="179">
        <f t="shared" si="282"/>
        <v>0</v>
      </c>
      <c r="EA396" s="178">
        <f t="shared" si="282"/>
        <v>0</v>
      </c>
      <c r="EB396" s="179">
        <f t="shared" si="282"/>
        <v>0</v>
      </c>
      <c r="EC396" s="178">
        <f t="shared" si="282"/>
        <v>0</v>
      </c>
      <c r="ED396" s="179">
        <f t="shared" si="282"/>
        <v>381436.36363636365</v>
      </c>
      <c r="EE396" s="178">
        <f t="shared" si="282"/>
        <v>381436.36363636365</v>
      </c>
      <c r="EF396" s="179">
        <f t="shared" si="282"/>
        <v>381436.36363636365</v>
      </c>
      <c r="EG396" s="178">
        <f t="shared" si="262"/>
        <v>381436.36363636365</v>
      </c>
    </row>
    <row r="397" spans="1:137">
      <c r="A397" s="180" t="s">
        <v>406</v>
      </c>
      <c r="B397" s="181" t="s">
        <v>454</v>
      </c>
      <c r="C397" s="182"/>
      <c r="D397" s="183">
        <v>418357</v>
      </c>
      <c r="E397" s="183">
        <v>13</v>
      </c>
      <c r="F397" s="63"/>
      <c r="G397" s="185"/>
      <c r="H397" s="63"/>
      <c r="I397" s="185"/>
      <c r="J397" s="63"/>
      <c r="K397" s="185"/>
      <c r="L397" s="63"/>
      <c r="M397" s="185"/>
      <c r="N397" s="63"/>
      <c r="O397" s="63"/>
      <c r="P397" s="185"/>
      <c r="Q397" s="63"/>
      <c r="R397" s="185"/>
      <c r="S397" s="63"/>
      <c r="T397" s="185"/>
      <c r="U397" s="63"/>
      <c r="V397" s="185"/>
      <c r="W397" s="63"/>
      <c r="X397" s="63"/>
      <c r="Y397" s="185"/>
      <c r="Z397" s="63"/>
      <c r="AA397" s="185"/>
      <c r="AB397" s="63"/>
      <c r="AC397" s="185"/>
      <c r="AD397" s="63"/>
      <c r="AE397" s="185"/>
      <c r="AF397" s="63"/>
      <c r="AG397" s="63"/>
      <c r="AH397" s="185"/>
      <c r="AI397" s="63"/>
      <c r="AJ397" s="185"/>
      <c r="AK397" s="63"/>
      <c r="AL397" s="185"/>
      <c r="AM397" s="63"/>
      <c r="AN397" s="185"/>
      <c r="AO397" s="63"/>
      <c r="AP397" s="63"/>
      <c r="AQ397" s="185"/>
      <c r="AR397" s="63"/>
      <c r="AS397" s="185"/>
      <c r="AT397" s="63"/>
      <c r="AU397" s="185"/>
      <c r="AV397" s="63"/>
      <c r="AW397" s="185"/>
      <c r="AX397" s="63"/>
      <c r="AY397" s="63"/>
      <c r="AZ397" s="185"/>
      <c r="BA397" s="63"/>
      <c r="BB397" s="185">
        <v>11</v>
      </c>
      <c r="BC397" s="63">
        <v>11</v>
      </c>
      <c r="BD397" s="185">
        <v>0</v>
      </c>
      <c r="BE397" s="63">
        <v>0</v>
      </c>
      <c r="BF397" s="185">
        <v>3</v>
      </c>
      <c r="BG397" s="62">
        <v>3</v>
      </c>
      <c r="BH397" s="188"/>
      <c r="BI397" s="63"/>
      <c r="BJ397" s="185"/>
      <c r="BK397" s="63"/>
      <c r="BL397" s="185"/>
      <c r="BM397" s="63"/>
      <c r="BN397" s="185"/>
      <c r="BO397" s="63"/>
      <c r="BP397" s="185"/>
      <c r="BQ397" s="63"/>
      <c r="BR397" s="185">
        <v>663271</v>
      </c>
      <c r="BS397" s="185">
        <v>663271</v>
      </c>
      <c r="BT397" s="177">
        <f t="shared" si="288"/>
        <v>0</v>
      </c>
      <c r="BU397" s="178">
        <f t="shared" si="288"/>
        <v>0</v>
      </c>
      <c r="BV397" s="179">
        <f t="shared" si="289"/>
        <v>0</v>
      </c>
      <c r="BW397" s="178">
        <f t="shared" si="289"/>
        <v>0</v>
      </c>
      <c r="BX397" s="179">
        <f t="shared" si="290"/>
        <v>0</v>
      </c>
      <c r="BY397" s="178">
        <f t="shared" si="290"/>
        <v>0</v>
      </c>
      <c r="BZ397" s="179">
        <f t="shared" si="291"/>
        <v>0</v>
      </c>
      <c r="CA397" s="178">
        <f t="shared" si="291"/>
        <v>0</v>
      </c>
      <c r="CB397" s="179">
        <f t="shared" si="292"/>
        <v>0</v>
      </c>
      <c r="CC397" s="178">
        <f t="shared" si="292"/>
        <v>0</v>
      </c>
      <c r="CD397" s="179">
        <f t="shared" si="293"/>
        <v>146</v>
      </c>
      <c r="CE397" s="178">
        <f t="shared" si="293"/>
        <v>146</v>
      </c>
      <c r="CF397" s="177">
        <f t="shared" si="287"/>
        <v>0</v>
      </c>
      <c r="CG397" s="178">
        <f t="shared" si="279"/>
        <v>0</v>
      </c>
      <c r="CH397" s="179">
        <f t="shared" si="287"/>
        <v>0</v>
      </c>
      <c r="CI397" s="178">
        <f t="shared" si="280"/>
        <v>0</v>
      </c>
      <c r="CJ397" s="179">
        <f t="shared" si="286"/>
        <v>0</v>
      </c>
      <c r="CK397" s="178">
        <f t="shared" si="281"/>
        <v>0</v>
      </c>
      <c r="CL397" s="179">
        <f t="shared" si="286"/>
        <v>0</v>
      </c>
      <c r="CM397" s="178">
        <f t="shared" si="286"/>
        <v>0</v>
      </c>
      <c r="CN397" s="179">
        <f t="shared" si="286"/>
        <v>0</v>
      </c>
      <c r="CO397" s="178">
        <f t="shared" si="286"/>
        <v>0</v>
      </c>
      <c r="CP397" s="179">
        <f t="shared" si="286"/>
        <v>4542.9520547945203</v>
      </c>
      <c r="CQ397" s="178">
        <f t="shared" si="286"/>
        <v>4542.9520547945203</v>
      </c>
      <c r="CR397" s="177">
        <f t="shared" si="285"/>
        <v>0</v>
      </c>
      <c r="CS397" s="178">
        <f t="shared" si="285"/>
        <v>0</v>
      </c>
      <c r="CT397" s="179">
        <f t="shared" si="285"/>
        <v>0</v>
      </c>
      <c r="CU397" s="178">
        <f t="shared" si="284"/>
        <v>0</v>
      </c>
      <c r="CV397" s="179">
        <f t="shared" si="284"/>
        <v>0</v>
      </c>
      <c r="CW397" s="178">
        <f t="shared" si="284"/>
        <v>0</v>
      </c>
      <c r="CX397" s="179">
        <f t="shared" si="284"/>
        <v>0</v>
      </c>
      <c r="CY397" s="178">
        <f t="shared" si="284"/>
        <v>0</v>
      </c>
      <c r="CZ397" s="179">
        <f t="shared" si="284"/>
        <v>0</v>
      </c>
      <c r="DA397" s="178">
        <f t="shared" si="284"/>
        <v>0</v>
      </c>
      <c r="DB397" s="179">
        <f t="shared" si="284"/>
        <v>40886.568493150684</v>
      </c>
      <c r="DC397" s="178">
        <f t="shared" si="284"/>
        <v>40886.568493150684</v>
      </c>
      <c r="DD397" s="179">
        <f t="shared" si="294"/>
        <v>40886.568493150684</v>
      </c>
      <c r="DE397" s="178">
        <f t="shared" si="294"/>
        <v>40886.568493150684</v>
      </c>
      <c r="DF397" s="177">
        <f t="shared" si="295"/>
        <v>0</v>
      </c>
      <c r="DG397" s="178">
        <f t="shared" si="295"/>
        <v>0</v>
      </c>
      <c r="DH397" s="179">
        <f t="shared" si="296"/>
        <v>0</v>
      </c>
      <c r="DI397" s="178">
        <f t="shared" si="296"/>
        <v>0</v>
      </c>
      <c r="DJ397" s="179">
        <f t="shared" si="297"/>
        <v>0</v>
      </c>
      <c r="DK397" s="178">
        <f t="shared" si="297"/>
        <v>0</v>
      </c>
      <c r="DL397" s="179">
        <f t="shared" si="298"/>
        <v>0</v>
      </c>
      <c r="DM397" s="178">
        <f t="shared" si="298"/>
        <v>0</v>
      </c>
      <c r="DN397" s="179">
        <f t="shared" si="299"/>
        <v>0</v>
      </c>
      <c r="DO397" s="178">
        <f t="shared" si="299"/>
        <v>0</v>
      </c>
      <c r="DP397" s="179">
        <f t="shared" si="300"/>
        <v>14</v>
      </c>
      <c r="DQ397" s="178">
        <f t="shared" si="300"/>
        <v>14</v>
      </c>
      <c r="DR397" s="179">
        <f t="shared" si="301"/>
        <v>14</v>
      </c>
      <c r="DS397" s="178">
        <f t="shared" si="301"/>
        <v>14</v>
      </c>
      <c r="DT397" s="177">
        <f t="shared" si="283"/>
        <v>0</v>
      </c>
      <c r="DU397" s="178">
        <f t="shared" si="283"/>
        <v>0</v>
      </c>
      <c r="DV397" s="179">
        <f t="shared" si="283"/>
        <v>0</v>
      </c>
      <c r="DW397" s="178">
        <f t="shared" si="282"/>
        <v>0</v>
      </c>
      <c r="DX397" s="179">
        <f t="shared" si="282"/>
        <v>0</v>
      </c>
      <c r="DY397" s="178">
        <f t="shared" si="282"/>
        <v>0</v>
      </c>
      <c r="DZ397" s="179">
        <f t="shared" si="282"/>
        <v>0</v>
      </c>
      <c r="EA397" s="178">
        <f t="shared" si="282"/>
        <v>0</v>
      </c>
      <c r="EB397" s="179">
        <f t="shared" si="282"/>
        <v>0</v>
      </c>
      <c r="EC397" s="178">
        <f t="shared" si="282"/>
        <v>0</v>
      </c>
      <c r="ED397" s="179">
        <f t="shared" si="282"/>
        <v>572411.95890410955</v>
      </c>
      <c r="EE397" s="178">
        <f t="shared" si="282"/>
        <v>572411.95890410955</v>
      </c>
      <c r="EF397" s="179">
        <f t="shared" si="282"/>
        <v>572411.95890410955</v>
      </c>
      <c r="EG397" s="178">
        <f t="shared" si="262"/>
        <v>572411.95890410955</v>
      </c>
    </row>
    <row r="398" spans="1:137">
      <c r="A398" s="180" t="s">
        <v>406</v>
      </c>
      <c r="B398" s="181" t="s">
        <v>455</v>
      </c>
      <c r="C398" s="182"/>
      <c r="D398" s="183">
        <v>418302</v>
      </c>
      <c r="E398" s="183">
        <v>13</v>
      </c>
      <c r="F398" s="63"/>
      <c r="G398" s="185"/>
      <c r="H398" s="63"/>
      <c r="I398" s="185"/>
      <c r="J398" s="63"/>
      <c r="K398" s="185"/>
      <c r="L398" s="63"/>
      <c r="M398" s="185"/>
      <c r="N398" s="63"/>
      <c r="O398" s="63"/>
      <c r="P398" s="185"/>
      <c r="Q398" s="63"/>
      <c r="R398" s="185"/>
      <c r="S398" s="63"/>
      <c r="T398" s="185"/>
      <c r="U398" s="63"/>
      <c r="V398" s="185"/>
      <c r="W398" s="63"/>
      <c r="X398" s="63"/>
      <c r="Y398" s="185"/>
      <c r="Z398" s="63"/>
      <c r="AA398" s="185"/>
      <c r="AB398" s="63"/>
      <c r="AC398" s="185"/>
      <c r="AD398" s="63"/>
      <c r="AE398" s="185"/>
      <c r="AF398" s="63"/>
      <c r="AG398" s="63"/>
      <c r="AH398" s="185"/>
      <c r="AI398" s="63"/>
      <c r="AJ398" s="185"/>
      <c r="AK398" s="63"/>
      <c r="AL398" s="185"/>
      <c r="AM398" s="63"/>
      <c r="AN398" s="185"/>
      <c r="AO398" s="63"/>
      <c r="AP398" s="63"/>
      <c r="AQ398" s="185"/>
      <c r="AR398" s="63"/>
      <c r="AS398" s="185"/>
      <c r="AT398" s="63"/>
      <c r="AU398" s="185"/>
      <c r="AV398" s="63"/>
      <c r="AW398" s="185"/>
      <c r="AX398" s="63"/>
      <c r="AY398" s="63"/>
      <c r="AZ398" s="185"/>
      <c r="BA398" s="63"/>
      <c r="BB398" s="185">
        <v>24</v>
      </c>
      <c r="BC398" s="63">
        <v>24</v>
      </c>
      <c r="BD398" s="185">
        <v>2</v>
      </c>
      <c r="BE398" s="63">
        <v>2</v>
      </c>
      <c r="BF398" s="185">
        <v>0</v>
      </c>
      <c r="BG398" s="62">
        <v>0</v>
      </c>
      <c r="BH398" s="188"/>
      <c r="BI398" s="63"/>
      <c r="BJ398" s="185"/>
      <c r="BK398" s="63"/>
      <c r="BL398" s="185"/>
      <c r="BM398" s="63"/>
      <c r="BN398" s="185"/>
      <c r="BO398" s="63"/>
      <c r="BP398" s="185"/>
      <c r="BQ398" s="63"/>
      <c r="BR398" s="185">
        <v>1322235</v>
      </c>
      <c r="BS398" s="185">
        <v>1322235</v>
      </c>
      <c r="BT398" s="177">
        <f t="shared" si="288"/>
        <v>0</v>
      </c>
      <c r="BU398" s="178">
        <f t="shared" si="288"/>
        <v>0</v>
      </c>
      <c r="BV398" s="179">
        <f t="shared" si="289"/>
        <v>0</v>
      </c>
      <c r="BW398" s="178">
        <f t="shared" si="289"/>
        <v>0</v>
      </c>
      <c r="BX398" s="179">
        <f t="shared" si="290"/>
        <v>0</v>
      </c>
      <c r="BY398" s="178">
        <f t="shared" si="290"/>
        <v>0</v>
      </c>
      <c r="BZ398" s="179">
        <f t="shared" si="291"/>
        <v>0</v>
      </c>
      <c r="CA398" s="178">
        <f t="shared" si="291"/>
        <v>0</v>
      </c>
      <c r="CB398" s="179">
        <f t="shared" si="292"/>
        <v>0</v>
      </c>
      <c r="CC398" s="178">
        <f t="shared" si="292"/>
        <v>0</v>
      </c>
      <c r="CD398" s="179">
        <f t="shared" si="293"/>
        <v>262</v>
      </c>
      <c r="CE398" s="178">
        <f t="shared" si="293"/>
        <v>262</v>
      </c>
      <c r="CF398" s="177">
        <f t="shared" si="287"/>
        <v>0</v>
      </c>
      <c r="CG398" s="178">
        <f t="shared" si="279"/>
        <v>0</v>
      </c>
      <c r="CH398" s="179">
        <f t="shared" si="287"/>
        <v>0</v>
      </c>
      <c r="CI398" s="178">
        <f t="shared" si="280"/>
        <v>0</v>
      </c>
      <c r="CJ398" s="179">
        <f t="shared" si="286"/>
        <v>0</v>
      </c>
      <c r="CK398" s="178">
        <f t="shared" si="281"/>
        <v>0</v>
      </c>
      <c r="CL398" s="179">
        <f t="shared" si="286"/>
        <v>0</v>
      </c>
      <c r="CM398" s="178">
        <f t="shared" si="286"/>
        <v>0</v>
      </c>
      <c r="CN398" s="179">
        <f t="shared" si="286"/>
        <v>0</v>
      </c>
      <c r="CO398" s="178">
        <f t="shared" si="286"/>
        <v>0</v>
      </c>
      <c r="CP398" s="179">
        <f t="shared" si="286"/>
        <v>5046.698473282443</v>
      </c>
      <c r="CQ398" s="178">
        <f t="shared" si="286"/>
        <v>5046.698473282443</v>
      </c>
      <c r="CR398" s="177">
        <f t="shared" si="285"/>
        <v>0</v>
      </c>
      <c r="CS398" s="178">
        <f t="shared" si="285"/>
        <v>0</v>
      </c>
      <c r="CT398" s="179">
        <f t="shared" si="285"/>
        <v>0</v>
      </c>
      <c r="CU398" s="178">
        <f t="shared" si="284"/>
        <v>0</v>
      </c>
      <c r="CV398" s="179">
        <f t="shared" si="284"/>
        <v>0</v>
      </c>
      <c r="CW398" s="178">
        <f t="shared" si="284"/>
        <v>0</v>
      </c>
      <c r="CX398" s="179">
        <f t="shared" si="284"/>
        <v>0</v>
      </c>
      <c r="CY398" s="178">
        <f t="shared" si="284"/>
        <v>0</v>
      </c>
      <c r="CZ398" s="179">
        <f t="shared" si="284"/>
        <v>0</v>
      </c>
      <c r="DA398" s="178">
        <f t="shared" si="284"/>
        <v>0</v>
      </c>
      <c r="DB398" s="179">
        <f t="shared" si="284"/>
        <v>45420.286259541987</v>
      </c>
      <c r="DC398" s="178">
        <f t="shared" si="284"/>
        <v>45420.286259541987</v>
      </c>
      <c r="DD398" s="179">
        <f t="shared" si="294"/>
        <v>45420.286259541987</v>
      </c>
      <c r="DE398" s="178">
        <f t="shared" si="294"/>
        <v>45420.286259541987</v>
      </c>
      <c r="DF398" s="177">
        <f t="shared" si="295"/>
        <v>0</v>
      </c>
      <c r="DG398" s="178">
        <f t="shared" si="295"/>
        <v>0</v>
      </c>
      <c r="DH398" s="179">
        <f t="shared" si="296"/>
        <v>0</v>
      </c>
      <c r="DI398" s="178">
        <f t="shared" si="296"/>
        <v>0</v>
      </c>
      <c r="DJ398" s="179">
        <f t="shared" si="297"/>
        <v>0</v>
      </c>
      <c r="DK398" s="178">
        <f t="shared" si="297"/>
        <v>0</v>
      </c>
      <c r="DL398" s="179">
        <f t="shared" si="298"/>
        <v>0</v>
      </c>
      <c r="DM398" s="178">
        <f t="shared" si="298"/>
        <v>0</v>
      </c>
      <c r="DN398" s="179">
        <f t="shared" si="299"/>
        <v>0</v>
      </c>
      <c r="DO398" s="178">
        <f t="shared" si="299"/>
        <v>0</v>
      </c>
      <c r="DP398" s="179">
        <f t="shared" si="300"/>
        <v>26</v>
      </c>
      <c r="DQ398" s="178">
        <f t="shared" si="300"/>
        <v>26</v>
      </c>
      <c r="DR398" s="179">
        <f t="shared" si="301"/>
        <v>26</v>
      </c>
      <c r="DS398" s="178">
        <f t="shared" si="301"/>
        <v>26</v>
      </c>
      <c r="DT398" s="177">
        <f t="shared" si="283"/>
        <v>0</v>
      </c>
      <c r="DU398" s="178">
        <f t="shared" si="283"/>
        <v>0</v>
      </c>
      <c r="DV398" s="179">
        <f t="shared" si="283"/>
        <v>0</v>
      </c>
      <c r="DW398" s="178">
        <f t="shared" si="282"/>
        <v>0</v>
      </c>
      <c r="DX398" s="179">
        <f t="shared" si="282"/>
        <v>0</v>
      </c>
      <c r="DY398" s="178">
        <f t="shared" si="282"/>
        <v>0</v>
      </c>
      <c r="DZ398" s="179">
        <f t="shared" si="282"/>
        <v>0</v>
      </c>
      <c r="EA398" s="178">
        <f t="shared" si="282"/>
        <v>0</v>
      </c>
      <c r="EB398" s="179">
        <f t="shared" si="282"/>
        <v>0</v>
      </c>
      <c r="EC398" s="178">
        <f t="shared" si="282"/>
        <v>0</v>
      </c>
      <c r="ED398" s="179">
        <f t="shared" si="282"/>
        <v>1180927.4427480916</v>
      </c>
      <c r="EE398" s="178">
        <f t="shared" si="282"/>
        <v>1180927.4427480916</v>
      </c>
      <c r="EF398" s="179">
        <f t="shared" si="282"/>
        <v>1180927.4427480916</v>
      </c>
      <c r="EG398" s="178">
        <f t="shared" si="262"/>
        <v>1180927.4427480916</v>
      </c>
    </row>
    <row r="399" spans="1:137">
      <c r="A399" s="272" t="s">
        <v>406</v>
      </c>
      <c r="B399" s="273" t="s">
        <v>819</v>
      </c>
      <c r="C399" s="274"/>
      <c r="D399" s="275">
        <v>207500</v>
      </c>
      <c r="E399" s="275">
        <v>1</v>
      </c>
      <c r="F399" s="63"/>
      <c r="G399" s="185">
        <v>340</v>
      </c>
      <c r="H399" s="282">
        <v>334</v>
      </c>
      <c r="I399" s="185"/>
      <c r="J399" s="63"/>
      <c r="K399" s="185">
        <v>85</v>
      </c>
      <c r="L399" s="191">
        <v>90</v>
      </c>
      <c r="M399" s="185"/>
      <c r="N399" s="63"/>
      <c r="O399" s="63"/>
      <c r="P399" s="185">
        <v>252</v>
      </c>
      <c r="Q399" s="63">
        <v>248</v>
      </c>
      <c r="R399" s="185"/>
      <c r="S399" s="63"/>
      <c r="T399" s="185">
        <v>32</v>
      </c>
      <c r="U399" s="63">
        <v>31</v>
      </c>
      <c r="V399" s="185"/>
      <c r="W399" s="63"/>
      <c r="X399" s="63"/>
      <c r="Y399" s="185">
        <v>297</v>
      </c>
      <c r="Z399" s="63">
        <v>289</v>
      </c>
      <c r="AA399" s="185"/>
      <c r="AB399" s="63"/>
      <c r="AC399" s="185">
        <v>15</v>
      </c>
      <c r="AD399" s="191">
        <v>18</v>
      </c>
      <c r="AE399" s="185"/>
      <c r="AF399" s="63"/>
      <c r="AG399" s="63"/>
      <c r="AH399" s="185">
        <v>143</v>
      </c>
      <c r="AI399" s="191">
        <v>169</v>
      </c>
      <c r="AJ399" s="185"/>
      <c r="AK399" s="63"/>
      <c r="AL399" s="185">
        <v>13</v>
      </c>
      <c r="AM399" s="191">
        <v>21</v>
      </c>
      <c r="AN399" s="185"/>
      <c r="AO399" s="63"/>
      <c r="AP399" s="63"/>
      <c r="AQ399" s="185"/>
      <c r="AR399" s="63"/>
      <c r="AS399" s="185"/>
      <c r="AT399" s="63"/>
      <c r="AU399" s="185"/>
      <c r="AV399" s="63"/>
      <c r="AW399" s="185"/>
      <c r="AX399" s="63"/>
      <c r="AY399" s="63"/>
      <c r="AZ399" s="185"/>
      <c r="BA399" s="63"/>
      <c r="BB399" s="185"/>
      <c r="BC399" s="63"/>
      <c r="BD399" s="185"/>
      <c r="BE399" s="63"/>
      <c r="BF399" s="185"/>
      <c r="BG399" s="62"/>
      <c r="BH399" s="188">
        <v>49872444</v>
      </c>
      <c r="BI399" s="63">
        <v>49574533</v>
      </c>
      <c r="BJ399" s="185">
        <v>22735993</v>
      </c>
      <c r="BK399" s="63">
        <v>22756311</v>
      </c>
      <c r="BL399" s="185">
        <v>22541735</v>
      </c>
      <c r="BM399" s="63">
        <v>22362314</v>
      </c>
      <c r="BN399" s="185">
        <v>6825384</v>
      </c>
      <c r="BO399" s="191">
        <v>8346119</v>
      </c>
      <c r="BP399" s="185"/>
      <c r="BQ399" s="63"/>
      <c r="BR399" s="185"/>
      <c r="BS399" s="61"/>
      <c r="BT399" s="177">
        <f t="shared" si="288"/>
        <v>3995</v>
      </c>
      <c r="BU399" s="178">
        <f t="shared" si="288"/>
        <v>3996</v>
      </c>
      <c r="BV399" s="179">
        <f t="shared" si="289"/>
        <v>2620</v>
      </c>
      <c r="BW399" s="178">
        <f t="shared" si="289"/>
        <v>2573</v>
      </c>
      <c r="BX399" s="179">
        <f t="shared" si="290"/>
        <v>2838</v>
      </c>
      <c r="BY399" s="178">
        <f t="shared" si="290"/>
        <v>2799</v>
      </c>
      <c r="BZ399" s="179">
        <f t="shared" si="291"/>
        <v>1430</v>
      </c>
      <c r="CA399" s="178">
        <f t="shared" si="291"/>
        <v>1752</v>
      </c>
      <c r="CB399" s="179">
        <f t="shared" si="292"/>
        <v>0</v>
      </c>
      <c r="CC399" s="178">
        <f t="shared" si="292"/>
        <v>0</v>
      </c>
      <c r="CD399" s="179">
        <f t="shared" si="293"/>
        <v>0</v>
      </c>
      <c r="CE399" s="178">
        <f t="shared" si="293"/>
        <v>0</v>
      </c>
      <c r="CF399" s="177">
        <f t="shared" si="287"/>
        <v>12483.715644555694</v>
      </c>
      <c r="CG399" s="178">
        <f t="shared" si="279"/>
        <v>12406.039289289289</v>
      </c>
      <c r="CH399" s="179">
        <f t="shared" si="287"/>
        <v>8677.8599236641221</v>
      </c>
      <c r="CI399" s="178">
        <f t="shared" si="280"/>
        <v>8844.2716673144187</v>
      </c>
      <c r="CJ399" s="179">
        <f t="shared" si="286"/>
        <v>7942.8241719520793</v>
      </c>
      <c r="CK399" s="178">
        <f t="shared" si="281"/>
        <v>7989.3940693104678</v>
      </c>
      <c r="CL399" s="179">
        <f t="shared" si="286"/>
        <v>4772.9958041958043</v>
      </c>
      <c r="CM399" s="178">
        <f t="shared" si="286"/>
        <v>4763.7665525114153</v>
      </c>
      <c r="CN399" s="179">
        <f t="shared" si="286"/>
        <v>0</v>
      </c>
      <c r="CO399" s="178">
        <f t="shared" si="286"/>
        <v>0</v>
      </c>
      <c r="CP399" s="179">
        <f t="shared" si="286"/>
        <v>0</v>
      </c>
      <c r="CQ399" s="178">
        <f t="shared" si="286"/>
        <v>0</v>
      </c>
      <c r="CR399" s="177">
        <f t="shared" ref="CR399:DC420" si="302">+CF399*9</f>
        <v>112353.44080100124</v>
      </c>
      <c r="CS399" s="178">
        <f t="shared" si="302"/>
        <v>111654.35360360359</v>
      </c>
      <c r="CT399" s="179">
        <f t="shared" si="302"/>
        <v>78100.739312977094</v>
      </c>
      <c r="CU399" s="178">
        <f t="shared" si="302"/>
        <v>79598.445005829766</v>
      </c>
      <c r="CV399" s="179">
        <f t="shared" si="302"/>
        <v>71485.417547568708</v>
      </c>
      <c r="CW399" s="178">
        <f t="shared" si="302"/>
        <v>71904.546623794216</v>
      </c>
      <c r="CX399" s="179">
        <f t="shared" si="302"/>
        <v>42956.962237762236</v>
      </c>
      <c r="CY399" s="178">
        <f t="shared" si="302"/>
        <v>42873.898972602736</v>
      </c>
      <c r="CZ399" s="179">
        <f t="shared" si="302"/>
        <v>0</v>
      </c>
      <c r="DA399" s="178">
        <f t="shared" si="302"/>
        <v>0</v>
      </c>
      <c r="DB399" s="179">
        <f t="shared" si="302"/>
        <v>0</v>
      </c>
      <c r="DC399" s="178">
        <f t="shared" si="302"/>
        <v>0</v>
      </c>
      <c r="DD399" s="179">
        <f t="shared" si="294"/>
        <v>84057.399056281531</v>
      </c>
      <c r="DE399" s="178">
        <f t="shared" si="294"/>
        <v>83141.790585711482</v>
      </c>
      <c r="DF399" s="177">
        <f t="shared" si="295"/>
        <v>425</v>
      </c>
      <c r="DG399" s="178">
        <f t="shared" si="295"/>
        <v>424</v>
      </c>
      <c r="DH399" s="179">
        <f t="shared" si="296"/>
        <v>284</v>
      </c>
      <c r="DI399" s="178">
        <f t="shared" si="296"/>
        <v>279</v>
      </c>
      <c r="DJ399" s="179">
        <f t="shared" si="297"/>
        <v>312</v>
      </c>
      <c r="DK399" s="178">
        <f t="shared" si="297"/>
        <v>307</v>
      </c>
      <c r="DL399" s="179">
        <f t="shared" si="298"/>
        <v>156</v>
      </c>
      <c r="DM399" s="178">
        <f t="shared" si="298"/>
        <v>190</v>
      </c>
      <c r="DN399" s="179">
        <f t="shared" si="299"/>
        <v>0</v>
      </c>
      <c r="DO399" s="178">
        <f t="shared" si="299"/>
        <v>0</v>
      </c>
      <c r="DP399" s="179">
        <f t="shared" si="300"/>
        <v>0</v>
      </c>
      <c r="DQ399" s="178">
        <f t="shared" si="300"/>
        <v>0</v>
      </c>
      <c r="DR399" s="179">
        <f t="shared" si="301"/>
        <v>1177</v>
      </c>
      <c r="DS399" s="178">
        <f t="shared" si="301"/>
        <v>1200</v>
      </c>
      <c r="DT399" s="177">
        <f t="shared" ref="DT399:EF418" si="303">+DF399*CR399</f>
        <v>47750212.340425529</v>
      </c>
      <c r="DU399" s="178">
        <f t="shared" si="303"/>
        <v>47341445.927927926</v>
      </c>
      <c r="DV399" s="179">
        <f t="shared" si="303"/>
        <v>22180609.964885496</v>
      </c>
      <c r="DW399" s="178">
        <f t="shared" si="303"/>
        <v>22207966.156626504</v>
      </c>
      <c r="DX399" s="179">
        <f t="shared" si="303"/>
        <v>22303450.274841435</v>
      </c>
      <c r="DY399" s="178">
        <f t="shared" si="303"/>
        <v>22074695.813504826</v>
      </c>
      <c r="DZ399" s="179">
        <f t="shared" si="303"/>
        <v>6701286.1090909084</v>
      </c>
      <c r="EA399" s="178">
        <f t="shared" si="303"/>
        <v>8146040.8047945201</v>
      </c>
      <c r="EB399" s="179">
        <f t="shared" si="303"/>
        <v>0</v>
      </c>
      <c r="EC399" s="178">
        <f t="shared" si="303"/>
        <v>0</v>
      </c>
      <c r="ED399" s="179">
        <f t="shared" si="303"/>
        <v>0</v>
      </c>
      <c r="EE399" s="178">
        <f t="shared" si="303"/>
        <v>0</v>
      </c>
      <c r="EF399" s="179">
        <f t="shared" si="303"/>
        <v>98935558.689243361</v>
      </c>
      <c r="EG399" s="178">
        <f t="shared" si="262"/>
        <v>99770148.702853784</v>
      </c>
    </row>
    <row r="400" spans="1:137">
      <c r="A400" s="272" t="s">
        <v>406</v>
      </c>
      <c r="B400" s="273" t="s">
        <v>820</v>
      </c>
      <c r="C400" s="274"/>
      <c r="D400" s="275">
        <v>207388</v>
      </c>
      <c r="E400" s="275">
        <v>1</v>
      </c>
      <c r="F400" s="63"/>
      <c r="G400" s="185">
        <v>219</v>
      </c>
      <c r="H400" s="63">
        <v>215</v>
      </c>
      <c r="I400" s="185"/>
      <c r="J400" s="63"/>
      <c r="K400" s="185">
        <v>60</v>
      </c>
      <c r="L400" s="191">
        <v>69</v>
      </c>
      <c r="M400" s="185"/>
      <c r="N400" s="63"/>
      <c r="O400" s="63"/>
      <c r="P400" s="185">
        <v>249</v>
      </c>
      <c r="Q400" s="191">
        <v>233</v>
      </c>
      <c r="R400" s="185"/>
      <c r="S400" s="63"/>
      <c r="T400" s="185">
        <v>37</v>
      </c>
      <c r="U400" s="191">
        <v>42</v>
      </c>
      <c r="V400" s="185"/>
      <c r="W400" s="63"/>
      <c r="X400" s="63"/>
      <c r="Y400" s="185">
        <v>225</v>
      </c>
      <c r="Z400" s="191">
        <v>276</v>
      </c>
      <c r="AA400" s="185"/>
      <c r="AB400" s="63"/>
      <c r="AC400" s="185">
        <v>19</v>
      </c>
      <c r="AD400" s="191">
        <v>28</v>
      </c>
      <c r="AE400" s="185"/>
      <c r="AF400" s="63"/>
      <c r="AG400" s="63"/>
      <c r="AH400" s="185">
        <v>99</v>
      </c>
      <c r="AI400" s="191">
        <v>134</v>
      </c>
      <c r="AJ400" s="185"/>
      <c r="AK400" s="63"/>
      <c r="AL400" s="185">
        <v>83</v>
      </c>
      <c r="AM400" s="191">
        <v>46</v>
      </c>
      <c r="AN400" s="185"/>
      <c r="AO400" s="63"/>
      <c r="AP400" s="63"/>
      <c r="AQ400" s="185"/>
      <c r="AR400" s="63"/>
      <c r="AS400" s="185"/>
      <c r="AT400" s="63"/>
      <c r="AU400" s="185"/>
      <c r="AV400" s="63"/>
      <c r="AW400" s="185"/>
      <c r="AX400" s="63"/>
      <c r="AY400" s="63"/>
      <c r="AZ400" s="185"/>
      <c r="BA400" s="63"/>
      <c r="BB400" s="185"/>
      <c r="BC400" s="63"/>
      <c r="BD400" s="185"/>
      <c r="BE400" s="63"/>
      <c r="BF400" s="185"/>
      <c r="BG400" s="62"/>
      <c r="BH400" s="188">
        <v>32665755</v>
      </c>
      <c r="BI400" s="63">
        <v>32793755</v>
      </c>
      <c r="BJ400" s="185">
        <v>23438821</v>
      </c>
      <c r="BK400" s="63">
        <v>22911724</v>
      </c>
      <c r="BL400" s="185">
        <v>18966129</v>
      </c>
      <c r="BM400" s="191">
        <v>23808789</v>
      </c>
      <c r="BN400" s="185">
        <v>8550287</v>
      </c>
      <c r="BO400" s="191">
        <v>9216760</v>
      </c>
      <c r="BP400" s="185"/>
      <c r="BQ400" s="63"/>
      <c r="BR400" s="185"/>
      <c r="BS400" s="61"/>
      <c r="BT400" s="177">
        <f t="shared" si="288"/>
        <v>2631</v>
      </c>
      <c r="BU400" s="178">
        <f t="shared" si="288"/>
        <v>2694</v>
      </c>
      <c r="BV400" s="179">
        <f t="shared" si="289"/>
        <v>2648</v>
      </c>
      <c r="BW400" s="178">
        <f t="shared" si="289"/>
        <v>2559</v>
      </c>
      <c r="BX400" s="179">
        <f t="shared" si="290"/>
        <v>2234</v>
      </c>
      <c r="BY400" s="178">
        <f t="shared" si="290"/>
        <v>2792</v>
      </c>
      <c r="BZ400" s="179">
        <f t="shared" si="291"/>
        <v>1804</v>
      </c>
      <c r="CA400" s="178">
        <f t="shared" si="291"/>
        <v>1712</v>
      </c>
      <c r="CB400" s="179">
        <f t="shared" si="292"/>
        <v>0</v>
      </c>
      <c r="CC400" s="178">
        <f t="shared" si="292"/>
        <v>0</v>
      </c>
      <c r="CD400" s="179">
        <f t="shared" si="293"/>
        <v>0</v>
      </c>
      <c r="CE400" s="178">
        <f t="shared" si="293"/>
        <v>0</v>
      </c>
      <c r="CF400" s="177">
        <f t="shared" si="287"/>
        <v>12415.718358038768</v>
      </c>
      <c r="CG400" s="178">
        <f t="shared" si="279"/>
        <v>12172.886043058648</v>
      </c>
      <c r="CH400" s="179">
        <f t="shared" si="287"/>
        <v>8851.5185045317212</v>
      </c>
      <c r="CI400" s="178">
        <f t="shared" si="280"/>
        <v>8953.3896053145763</v>
      </c>
      <c r="CJ400" s="179">
        <f t="shared" si="286"/>
        <v>8489.7623097582818</v>
      </c>
      <c r="CK400" s="178">
        <f t="shared" si="281"/>
        <v>8527.5032234957016</v>
      </c>
      <c r="CL400" s="179">
        <f t="shared" si="286"/>
        <v>4739.6269401330374</v>
      </c>
      <c r="CM400" s="178">
        <f t="shared" si="286"/>
        <v>5383.6214953271028</v>
      </c>
      <c r="CN400" s="179">
        <f t="shared" si="286"/>
        <v>0</v>
      </c>
      <c r="CO400" s="178">
        <f t="shared" si="286"/>
        <v>0</v>
      </c>
      <c r="CP400" s="179">
        <f t="shared" si="286"/>
        <v>0</v>
      </c>
      <c r="CQ400" s="178">
        <f t="shared" si="286"/>
        <v>0</v>
      </c>
      <c r="CR400" s="177">
        <f t="shared" si="302"/>
        <v>111741.46522234891</v>
      </c>
      <c r="CS400" s="178">
        <f t="shared" si="302"/>
        <v>109555.97438752784</v>
      </c>
      <c r="CT400" s="179">
        <f t="shared" si="302"/>
        <v>79663.666540785489</v>
      </c>
      <c r="CU400" s="178">
        <f t="shared" si="302"/>
        <v>80580.506447831183</v>
      </c>
      <c r="CV400" s="179">
        <f t="shared" si="302"/>
        <v>76407.860787824538</v>
      </c>
      <c r="CW400" s="178">
        <f t="shared" si="302"/>
        <v>76747.529011461316</v>
      </c>
      <c r="CX400" s="179">
        <f t="shared" si="302"/>
        <v>42656.642461197334</v>
      </c>
      <c r="CY400" s="178">
        <f t="shared" si="302"/>
        <v>48452.593457943927</v>
      </c>
      <c r="CZ400" s="179">
        <f t="shared" si="302"/>
        <v>0</v>
      </c>
      <c r="DA400" s="178">
        <f t="shared" si="302"/>
        <v>0</v>
      </c>
      <c r="DB400" s="179">
        <f t="shared" si="302"/>
        <v>0</v>
      </c>
      <c r="DC400" s="178">
        <f t="shared" si="302"/>
        <v>0</v>
      </c>
      <c r="DD400" s="179">
        <f t="shared" si="294"/>
        <v>81096.573549815439</v>
      </c>
      <c r="DE400" s="178">
        <f t="shared" si="294"/>
        <v>81808.486712488622</v>
      </c>
      <c r="DF400" s="177">
        <f t="shared" si="295"/>
        <v>279</v>
      </c>
      <c r="DG400" s="178">
        <f t="shared" si="295"/>
        <v>284</v>
      </c>
      <c r="DH400" s="179">
        <f t="shared" si="296"/>
        <v>286</v>
      </c>
      <c r="DI400" s="178">
        <f t="shared" si="296"/>
        <v>275</v>
      </c>
      <c r="DJ400" s="179">
        <f t="shared" si="297"/>
        <v>244</v>
      </c>
      <c r="DK400" s="178">
        <f t="shared" si="297"/>
        <v>304</v>
      </c>
      <c r="DL400" s="179">
        <f t="shared" si="298"/>
        <v>182</v>
      </c>
      <c r="DM400" s="178">
        <f t="shared" si="298"/>
        <v>180</v>
      </c>
      <c r="DN400" s="179">
        <f t="shared" si="299"/>
        <v>0</v>
      </c>
      <c r="DO400" s="178">
        <f t="shared" si="299"/>
        <v>0</v>
      </c>
      <c r="DP400" s="179">
        <f t="shared" si="300"/>
        <v>0</v>
      </c>
      <c r="DQ400" s="178">
        <f t="shared" si="300"/>
        <v>0</v>
      </c>
      <c r="DR400" s="179">
        <f t="shared" si="301"/>
        <v>991</v>
      </c>
      <c r="DS400" s="178">
        <f t="shared" si="301"/>
        <v>1043</v>
      </c>
      <c r="DT400" s="177">
        <f t="shared" si="303"/>
        <v>31175868.797035348</v>
      </c>
      <c r="DU400" s="178">
        <f t="shared" si="303"/>
        <v>31113896.726057906</v>
      </c>
      <c r="DV400" s="179">
        <f t="shared" si="303"/>
        <v>22783808.63066465</v>
      </c>
      <c r="DW400" s="178">
        <f t="shared" si="303"/>
        <v>22159639.273153577</v>
      </c>
      <c r="DX400" s="179">
        <f t="shared" si="303"/>
        <v>18643518.032229189</v>
      </c>
      <c r="DY400" s="178">
        <f t="shared" si="303"/>
        <v>23331248.819484241</v>
      </c>
      <c r="DZ400" s="179">
        <f t="shared" si="303"/>
        <v>7763508.9279379146</v>
      </c>
      <c r="EA400" s="178">
        <f t="shared" si="303"/>
        <v>8721466.8224299066</v>
      </c>
      <c r="EB400" s="179">
        <f t="shared" si="303"/>
        <v>0</v>
      </c>
      <c r="EC400" s="178">
        <f t="shared" si="303"/>
        <v>0</v>
      </c>
      <c r="ED400" s="179">
        <f t="shared" si="303"/>
        <v>0</v>
      </c>
      <c r="EE400" s="178">
        <f t="shared" si="303"/>
        <v>0</v>
      </c>
      <c r="EF400" s="179">
        <f t="shared" si="303"/>
        <v>80366704.387867093</v>
      </c>
      <c r="EG400" s="178">
        <f t="shared" si="262"/>
        <v>85326251.641125634</v>
      </c>
    </row>
    <row r="401" spans="1:137">
      <c r="A401" s="272" t="s">
        <v>406</v>
      </c>
      <c r="B401" s="273" t="s">
        <v>821</v>
      </c>
      <c r="C401" s="274"/>
      <c r="D401" s="275">
        <v>206941</v>
      </c>
      <c r="E401" s="275">
        <v>3</v>
      </c>
      <c r="F401" s="63"/>
      <c r="G401" s="185">
        <v>187</v>
      </c>
      <c r="H401" s="63">
        <v>193</v>
      </c>
      <c r="I401" s="185"/>
      <c r="J401" s="63"/>
      <c r="K401" s="185"/>
      <c r="L401" s="63"/>
      <c r="M401" s="185"/>
      <c r="N401" s="63"/>
      <c r="O401" s="63"/>
      <c r="P401" s="185">
        <v>80</v>
      </c>
      <c r="Q401" s="63">
        <v>82</v>
      </c>
      <c r="R401" s="185"/>
      <c r="S401" s="63"/>
      <c r="T401" s="185"/>
      <c r="U401" s="63"/>
      <c r="V401" s="185"/>
      <c r="W401" s="63"/>
      <c r="X401" s="63"/>
      <c r="Y401" s="185">
        <v>124</v>
      </c>
      <c r="Z401" s="63">
        <v>118</v>
      </c>
      <c r="AA401" s="185"/>
      <c r="AB401" s="63"/>
      <c r="AC401" s="185"/>
      <c r="AD401" s="63"/>
      <c r="AE401" s="185"/>
      <c r="AF401" s="63"/>
      <c r="AG401" s="63"/>
      <c r="AH401" s="185">
        <v>122</v>
      </c>
      <c r="AI401" s="191">
        <v>148</v>
      </c>
      <c r="AJ401" s="185"/>
      <c r="AK401" s="63"/>
      <c r="AL401" s="185"/>
      <c r="AM401" s="63"/>
      <c r="AN401" s="185"/>
      <c r="AO401" s="63"/>
      <c r="AP401" s="63"/>
      <c r="AQ401" s="185"/>
      <c r="AR401" s="63"/>
      <c r="AS401" s="185"/>
      <c r="AT401" s="63"/>
      <c r="AU401" s="185"/>
      <c r="AV401" s="63"/>
      <c r="AW401" s="185"/>
      <c r="AX401" s="63"/>
      <c r="AY401" s="63"/>
      <c r="AZ401" s="185"/>
      <c r="BA401" s="63"/>
      <c r="BB401" s="185"/>
      <c r="BC401" s="63"/>
      <c r="BD401" s="185"/>
      <c r="BE401" s="63"/>
      <c r="BF401" s="185"/>
      <c r="BG401" s="62"/>
      <c r="BH401" s="188">
        <v>16116782</v>
      </c>
      <c r="BI401" s="63">
        <v>16779227</v>
      </c>
      <c r="BJ401" s="185">
        <v>6018640</v>
      </c>
      <c r="BK401" s="63">
        <v>6042006</v>
      </c>
      <c r="BL401" s="185">
        <v>7592644</v>
      </c>
      <c r="BM401" s="191">
        <v>7207086</v>
      </c>
      <c r="BN401" s="185">
        <v>4858406</v>
      </c>
      <c r="BO401" s="191">
        <v>6107996</v>
      </c>
      <c r="BP401" s="185"/>
      <c r="BQ401" s="63"/>
      <c r="BR401" s="185"/>
      <c r="BS401" s="61"/>
      <c r="BT401" s="177">
        <f t="shared" si="288"/>
        <v>1683</v>
      </c>
      <c r="BU401" s="178">
        <f t="shared" si="288"/>
        <v>1737</v>
      </c>
      <c r="BV401" s="179">
        <f t="shared" si="289"/>
        <v>720</v>
      </c>
      <c r="BW401" s="178">
        <f t="shared" si="289"/>
        <v>738</v>
      </c>
      <c r="BX401" s="179">
        <f t="shared" si="290"/>
        <v>1116</v>
      </c>
      <c r="BY401" s="178">
        <f t="shared" si="290"/>
        <v>1062</v>
      </c>
      <c r="BZ401" s="179">
        <f t="shared" si="291"/>
        <v>1098</v>
      </c>
      <c r="CA401" s="178">
        <f t="shared" si="291"/>
        <v>1332</v>
      </c>
      <c r="CB401" s="179">
        <f t="shared" si="292"/>
        <v>0</v>
      </c>
      <c r="CC401" s="178">
        <f t="shared" si="292"/>
        <v>0</v>
      </c>
      <c r="CD401" s="179">
        <f t="shared" si="293"/>
        <v>0</v>
      </c>
      <c r="CE401" s="178">
        <f t="shared" si="293"/>
        <v>0</v>
      </c>
      <c r="CF401" s="177">
        <f t="shared" si="287"/>
        <v>9576.2222222222226</v>
      </c>
      <c r="CG401" s="178">
        <f t="shared" si="279"/>
        <v>9659.8888888888887</v>
      </c>
      <c r="CH401" s="179">
        <f t="shared" si="287"/>
        <v>8359.2222222222226</v>
      </c>
      <c r="CI401" s="178">
        <f t="shared" si="280"/>
        <v>8187</v>
      </c>
      <c r="CJ401" s="179">
        <f t="shared" si="286"/>
        <v>6803.4444444444443</v>
      </c>
      <c r="CK401" s="178">
        <f t="shared" si="281"/>
        <v>6786.333333333333</v>
      </c>
      <c r="CL401" s="179">
        <f t="shared" si="286"/>
        <v>4424.7777777777774</v>
      </c>
      <c r="CM401" s="178">
        <f t="shared" si="286"/>
        <v>4585.5825825825823</v>
      </c>
      <c r="CN401" s="179">
        <f t="shared" si="286"/>
        <v>0</v>
      </c>
      <c r="CO401" s="178">
        <f t="shared" si="286"/>
        <v>0</v>
      </c>
      <c r="CP401" s="179">
        <f t="shared" si="286"/>
        <v>0</v>
      </c>
      <c r="CQ401" s="178">
        <f t="shared" si="286"/>
        <v>0</v>
      </c>
      <c r="CR401" s="177">
        <f t="shared" si="302"/>
        <v>86186</v>
      </c>
      <c r="CS401" s="178">
        <f t="shared" si="302"/>
        <v>86939</v>
      </c>
      <c r="CT401" s="179">
        <f t="shared" si="302"/>
        <v>75233</v>
      </c>
      <c r="CU401" s="178">
        <f t="shared" si="302"/>
        <v>73683</v>
      </c>
      <c r="CV401" s="179">
        <f t="shared" si="302"/>
        <v>61231</v>
      </c>
      <c r="CW401" s="178">
        <f t="shared" si="302"/>
        <v>61077</v>
      </c>
      <c r="CX401" s="179">
        <f t="shared" si="302"/>
        <v>39823</v>
      </c>
      <c r="CY401" s="178">
        <f t="shared" si="302"/>
        <v>41270.24324324324</v>
      </c>
      <c r="CZ401" s="179">
        <f t="shared" si="302"/>
        <v>0</v>
      </c>
      <c r="DA401" s="178">
        <f t="shared" si="302"/>
        <v>0</v>
      </c>
      <c r="DB401" s="179">
        <f t="shared" si="302"/>
        <v>0</v>
      </c>
      <c r="DC401" s="178">
        <f t="shared" si="302"/>
        <v>0</v>
      </c>
      <c r="DD401" s="179">
        <f t="shared" si="294"/>
        <v>67420.023391812865</v>
      </c>
      <c r="DE401" s="178">
        <f t="shared" si="294"/>
        <v>66795.406654343809</v>
      </c>
      <c r="DF401" s="177">
        <f t="shared" si="295"/>
        <v>187</v>
      </c>
      <c r="DG401" s="178">
        <f t="shared" si="295"/>
        <v>193</v>
      </c>
      <c r="DH401" s="179">
        <f t="shared" si="296"/>
        <v>80</v>
      </c>
      <c r="DI401" s="178">
        <f t="shared" si="296"/>
        <v>82</v>
      </c>
      <c r="DJ401" s="179">
        <f t="shared" si="297"/>
        <v>124</v>
      </c>
      <c r="DK401" s="178">
        <f t="shared" si="297"/>
        <v>118</v>
      </c>
      <c r="DL401" s="179">
        <f t="shared" si="298"/>
        <v>122</v>
      </c>
      <c r="DM401" s="178">
        <f t="shared" si="298"/>
        <v>148</v>
      </c>
      <c r="DN401" s="179">
        <f t="shared" si="299"/>
        <v>0</v>
      </c>
      <c r="DO401" s="178">
        <f t="shared" si="299"/>
        <v>0</v>
      </c>
      <c r="DP401" s="179">
        <f t="shared" si="300"/>
        <v>0</v>
      </c>
      <c r="DQ401" s="178">
        <f t="shared" si="300"/>
        <v>0</v>
      </c>
      <c r="DR401" s="179">
        <f t="shared" si="301"/>
        <v>513</v>
      </c>
      <c r="DS401" s="178">
        <f t="shared" si="301"/>
        <v>541</v>
      </c>
      <c r="DT401" s="177">
        <f t="shared" si="303"/>
        <v>16116782</v>
      </c>
      <c r="DU401" s="178">
        <f t="shared" si="303"/>
        <v>16779227</v>
      </c>
      <c r="DV401" s="179">
        <f t="shared" si="303"/>
        <v>6018640</v>
      </c>
      <c r="DW401" s="178">
        <f t="shared" si="303"/>
        <v>6042006</v>
      </c>
      <c r="DX401" s="179">
        <f t="shared" si="303"/>
        <v>7592644</v>
      </c>
      <c r="DY401" s="178">
        <f t="shared" si="303"/>
        <v>7207086</v>
      </c>
      <c r="DZ401" s="179">
        <f t="shared" si="303"/>
        <v>4858406</v>
      </c>
      <c r="EA401" s="178">
        <f t="shared" si="303"/>
        <v>6107995.9999999991</v>
      </c>
      <c r="EB401" s="179">
        <f t="shared" si="303"/>
        <v>0</v>
      </c>
      <c r="EC401" s="178">
        <f t="shared" si="303"/>
        <v>0</v>
      </c>
      <c r="ED401" s="179">
        <f t="shared" si="303"/>
        <v>0</v>
      </c>
      <c r="EE401" s="178">
        <f t="shared" si="303"/>
        <v>0</v>
      </c>
      <c r="EF401" s="179">
        <f t="shared" si="303"/>
        <v>34586472</v>
      </c>
      <c r="EG401" s="178">
        <f t="shared" si="262"/>
        <v>36136315</v>
      </c>
    </row>
    <row r="402" spans="1:137">
      <c r="A402" s="272" t="s">
        <v>406</v>
      </c>
      <c r="B402" s="273" t="s">
        <v>822</v>
      </c>
      <c r="C402" s="274"/>
      <c r="D402" s="275">
        <v>207041</v>
      </c>
      <c r="E402" s="275">
        <v>5</v>
      </c>
      <c r="F402" s="63"/>
      <c r="G402" s="185">
        <v>42</v>
      </c>
      <c r="H402" s="191">
        <v>32</v>
      </c>
      <c r="I402" s="185"/>
      <c r="J402" s="63"/>
      <c r="K402" s="185">
        <v>2</v>
      </c>
      <c r="L402" s="191">
        <v>0</v>
      </c>
      <c r="M402" s="185"/>
      <c r="N402" s="63"/>
      <c r="O402" s="63"/>
      <c r="P402" s="185">
        <v>17</v>
      </c>
      <c r="Q402" s="191">
        <v>19</v>
      </c>
      <c r="R402" s="185"/>
      <c r="S402" s="63"/>
      <c r="T402" s="185">
        <v>0</v>
      </c>
      <c r="U402" s="191">
        <v>1</v>
      </c>
      <c r="V402" s="185"/>
      <c r="W402" s="63"/>
      <c r="X402" s="63"/>
      <c r="Y402" s="185">
        <v>44</v>
      </c>
      <c r="Z402" s="191">
        <v>49</v>
      </c>
      <c r="AA402" s="185"/>
      <c r="AB402" s="63"/>
      <c r="AC402" s="185">
        <v>1</v>
      </c>
      <c r="AD402" s="63">
        <v>1</v>
      </c>
      <c r="AE402" s="185"/>
      <c r="AF402" s="63"/>
      <c r="AG402" s="63"/>
      <c r="AH402" s="185">
        <v>51</v>
      </c>
      <c r="AI402" s="191">
        <v>43</v>
      </c>
      <c r="AJ402" s="185"/>
      <c r="AK402" s="63"/>
      <c r="AL402" s="185">
        <v>9</v>
      </c>
      <c r="AM402" s="191">
        <v>2</v>
      </c>
      <c r="AN402" s="185"/>
      <c r="AO402" s="63"/>
      <c r="AP402" s="63"/>
      <c r="AQ402" s="185"/>
      <c r="AR402" s="63"/>
      <c r="AS402" s="185"/>
      <c r="AT402" s="63"/>
      <c r="AU402" s="185"/>
      <c r="AV402" s="63"/>
      <c r="AW402" s="185"/>
      <c r="AX402" s="63"/>
      <c r="AY402" s="63"/>
      <c r="AZ402" s="185"/>
      <c r="BA402" s="63"/>
      <c r="BB402" s="185"/>
      <c r="BC402" s="63"/>
      <c r="BD402" s="185"/>
      <c r="BE402" s="63"/>
      <c r="BF402" s="185"/>
      <c r="BG402" s="62"/>
      <c r="BH402" s="188">
        <v>3104691</v>
      </c>
      <c r="BI402" s="191">
        <v>2228368</v>
      </c>
      <c r="BJ402" s="185">
        <v>930920</v>
      </c>
      <c r="BK402" s="191">
        <v>1134442</v>
      </c>
      <c r="BL402" s="185">
        <v>2273339</v>
      </c>
      <c r="BM402" s="191">
        <v>2659788</v>
      </c>
      <c r="BN402" s="185">
        <v>2750417</v>
      </c>
      <c r="BO402" s="191">
        <v>2244517</v>
      </c>
      <c r="BP402" s="185"/>
      <c r="BQ402" s="63"/>
      <c r="BR402" s="185"/>
      <c r="BS402" s="61"/>
      <c r="BT402" s="177">
        <f t="shared" si="288"/>
        <v>400</v>
      </c>
      <c r="BU402" s="178">
        <f t="shared" si="288"/>
        <v>288</v>
      </c>
      <c r="BV402" s="179">
        <f t="shared" si="289"/>
        <v>153</v>
      </c>
      <c r="BW402" s="178">
        <f t="shared" si="289"/>
        <v>182</v>
      </c>
      <c r="BX402" s="179">
        <f t="shared" si="290"/>
        <v>407</v>
      </c>
      <c r="BY402" s="178">
        <f t="shared" si="290"/>
        <v>452</v>
      </c>
      <c r="BZ402" s="179">
        <f t="shared" si="291"/>
        <v>558</v>
      </c>
      <c r="CA402" s="178">
        <f t="shared" si="291"/>
        <v>409</v>
      </c>
      <c r="CB402" s="179">
        <f t="shared" si="292"/>
        <v>0</v>
      </c>
      <c r="CC402" s="178">
        <f t="shared" si="292"/>
        <v>0</v>
      </c>
      <c r="CD402" s="179">
        <f t="shared" si="293"/>
        <v>0</v>
      </c>
      <c r="CE402" s="178">
        <f t="shared" si="293"/>
        <v>0</v>
      </c>
      <c r="CF402" s="177">
        <f t="shared" si="287"/>
        <v>7761.7275</v>
      </c>
      <c r="CG402" s="178">
        <f t="shared" si="279"/>
        <v>7737.3888888888887</v>
      </c>
      <c r="CH402" s="179">
        <f t="shared" si="287"/>
        <v>6084.4444444444443</v>
      </c>
      <c r="CI402" s="178">
        <f t="shared" si="280"/>
        <v>6233.197802197802</v>
      </c>
      <c r="CJ402" s="179">
        <f t="shared" si="286"/>
        <v>5585.5995085995082</v>
      </c>
      <c r="CK402" s="178">
        <f t="shared" si="281"/>
        <v>5884.4867256637172</v>
      </c>
      <c r="CL402" s="179">
        <f t="shared" si="286"/>
        <v>4929.0627240143367</v>
      </c>
      <c r="CM402" s="178">
        <f t="shared" si="286"/>
        <v>5487.8166259168702</v>
      </c>
      <c r="CN402" s="179">
        <f t="shared" si="286"/>
        <v>0</v>
      </c>
      <c r="CO402" s="178">
        <f t="shared" si="286"/>
        <v>0</v>
      </c>
      <c r="CP402" s="179">
        <f t="shared" si="286"/>
        <v>0</v>
      </c>
      <c r="CQ402" s="178">
        <f t="shared" si="286"/>
        <v>0</v>
      </c>
      <c r="CR402" s="177">
        <f t="shared" si="302"/>
        <v>69855.547500000001</v>
      </c>
      <c r="CS402" s="178">
        <f t="shared" si="302"/>
        <v>69636.5</v>
      </c>
      <c r="CT402" s="179">
        <f t="shared" si="302"/>
        <v>54760</v>
      </c>
      <c r="CU402" s="178">
        <f t="shared" si="302"/>
        <v>56098.780219780216</v>
      </c>
      <c r="CV402" s="179">
        <f t="shared" si="302"/>
        <v>50270.395577395575</v>
      </c>
      <c r="CW402" s="178">
        <f t="shared" si="302"/>
        <v>52960.380530973453</v>
      </c>
      <c r="CX402" s="179">
        <f t="shared" si="302"/>
        <v>44361.56451612903</v>
      </c>
      <c r="CY402" s="178">
        <f t="shared" si="302"/>
        <v>49390.349633251833</v>
      </c>
      <c r="CZ402" s="179">
        <f t="shared" si="302"/>
        <v>0</v>
      </c>
      <c r="DA402" s="178">
        <f t="shared" si="302"/>
        <v>0</v>
      </c>
      <c r="DB402" s="179">
        <f t="shared" si="302"/>
        <v>0</v>
      </c>
      <c r="DC402" s="178">
        <f t="shared" si="302"/>
        <v>0</v>
      </c>
      <c r="DD402" s="179">
        <f t="shared" si="294"/>
        <v>53785.697361147853</v>
      </c>
      <c r="DE402" s="178">
        <f t="shared" si="294"/>
        <v>55924.682751296656</v>
      </c>
      <c r="DF402" s="177">
        <f t="shared" si="295"/>
        <v>44</v>
      </c>
      <c r="DG402" s="178">
        <f t="shared" si="295"/>
        <v>32</v>
      </c>
      <c r="DH402" s="179">
        <f t="shared" si="296"/>
        <v>17</v>
      </c>
      <c r="DI402" s="178">
        <f t="shared" si="296"/>
        <v>20</v>
      </c>
      <c r="DJ402" s="179">
        <f t="shared" si="297"/>
        <v>45</v>
      </c>
      <c r="DK402" s="178">
        <f t="shared" si="297"/>
        <v>50</v>
      </c>
      <c r="DL402" s="179">
        <f t="shared" si="298"/>
        <v>60</v>
      </c>
      <c r="DM402" s="178">
        <f t="shared" si="298"/>
        <v>45</v>
      </c>
      <c r="DN402" s="179">
        <f t="shared" si="299"/>
        <v>0</v>
      </c>
      <c r="DO402" s="178">
        <f t="shared" si="299"/>
        <v>0</v>
      </c>
      <c r="DP402" s="179">
        <f t="shared" si="300"/>
        <v>0</v>
      </c>
      <c r="DQ402" s="178">
        <f t="shared" si="300"/>
        <v>0</v>
      </c>
      <c r="DR402" s="179">
        <f t="shared" si="301"/>
        <v>166</v>
      </c>
      <c r="DS402" s="178">
        <f t="shared" si="301"/>
        <v>147</v>
      </c>
      <c r="DT402" s="177">
        <f t="shared" si="303"/>
        <v>3073644.09</v>
      </c>
      <c r="DU402" s="178">
        <f t="shared" si="303"/>
        <v>2228368</v>
      </c>
      <c r="DV402" s="179">
        <f t="shared" si="303"/>
        <v>930920</v>
      </c>
      <c r="DW402" s="178">
        <f t="shared" si="303"/>
        <v>1121975.6043956042</v>
      </c>
      <c r="DX402" s="179">
        <f t="shared" si="303"/>
        <v>2262167.8009828008</v>
      </c>
      <c r="DY402" s="178">
        <f t="shared" si="303"/>
        <v>2648019.0265486725</v>
      </c>
      <c r="DZ402" s="179">
        <f t="shared" si="303"/>
        <v>2661693.8709677421</v>
      </c>
      <c r="EA402" s="178">
        <f t="shared" si="303"/>
        <v>2222565.7334963325</v>
      </c>
      <c r="EB402" s="179">
        <f t="shared" si="303"/>
        <v>0</v>
      </c>
      <c r="EC402" s="178">
        <f t="shared" si="303"/>
        <v>0</v>
      </c>
      <c r="ED402" s="179">
        <f t="shared" si="303"/>
        <v>0</v>
      </c>
      <c r="EE402" s="178">
        <f t="shared" si="303"/>
        <v>0</v>
      </c>
      <c r="EF402" s="179">
        <f t="shared" si="303"/>
        <v>8928425.7619505432</v>
      </c>
      <c r="EG402" s="178">
        <f t="shared" si="262"/>
        <v>8220928.3644406088</v>
      </c>
    </row>
    <row r="403" spans="1:137">
      <c r="A403" s="272" t="s">
        <v>406</v>
      </c>
      <c r="B403" s="273" t="s">
        <v>823</v>
      </c>
      <c r="C403" s="274"/>
      <c r="D403" s="275">
        <v>207263</v>
      </c>
      <c r="E403" s="275">
        <v>3</v>
      </c>
      <c r="F403" s="63"/>
      <c r="G403" s="185">
        <v>63</v>
      </c>
      <c r="H403" s="191">
        <v>67</v>
      </c>
      <c r="I403" s="185"/>
      <c r="J403" s="63"/>
      <c r="K403" s="185">
        <v>11</v>
      </c>
      <c r="L403" s="63">
        <v>11</v>
      </c>
      <c r="M403" s="185"/>
      <c r="N403" s="63"/>
      <c r="O403" s="63"/>
      <c r="P403" s="185">
        <v>57</v>
      </c>
      <c r="Q403" s="191">
        <v>63</v>
      </c>
      <c r="R403" s="185"/>
      <c r="S403" s="63"/>
      <c r="T403" s="185">
        <v>5</v>
      </c>
      <c r="U403" s="191">
        <v>6</v>
      </c>
      <c r="V403" s="185"/>
      <c r="W403" s="63"/>
      <c r="X403" s="63"/>
      <c r="Y403" s="185">
        <v>83</v>
      </c>
      <c r="Z403" s="191">
        <v>74</v>
      </c>
      <c r="AA403" s="185"/>
      <c r="AB403" s="63"/>
      <c r="AC403" s="185">
        <v>14</v>
      </c>
      <c r="AD403" s="191">
        <v>13</v>
      </c>
      <c r="AE403" s="185"/>
      <c r="AF403" s="63"/>
      <c r="AG403" s="63"/>
      <c r="AH403" s="185">
        <v>70</v>
      </c>
      <c r="AI403" s="63">
        <v>73</v>
      </c>
      <c r="AJ403" s="185"/>
      <c r="AK403" s="63"/>
      <c r="AL403" s="185">
        <v>4</v>
      </c>
      <c r="AM403" s="191">
        <v>5</v>
      </c>
      <c r="AN403" s="185"/>
      <c r="AO403" s="63"/>
      <c r="AP403" s="63"/>
      <c r="AQ403" s="185"/>
      <c r="AR403" s="63"/>
      <c r="AS403" s="185"/>
      <c r="AT403" s="63"/>
      <c r="AU403" s="185"/>
      <c r="AV403" s="63"/>
      <c r="AW403" s="185"/>
      <c r="AX403" s="63"/>
      <c r="AY403" s="63"/>
      <c r="AZ403" s="185"/>
      <c r="BA403" s="63"/>
      <c r="BB403" s="185"/>
      <c r="BC403" s="63"/>
      <c r="BD403" s="185"/>
      <c r="BE403" s="63"/>
      <c r="BF403" s="185"/>
      <c r="BG403" s="62"/>
      <c r="BH403" s="188">
        <v>5548806</v>
      </c>
      <c r="BI403" s="191">
        <v>5826818</v>
      </c>
      <c r="BJ403" s="185">
        <v>3833508</v>
      </c>
      <c r="BK403" s="191">
        <v>4210032</v>
      </c>
      <c r="BL403" s="185">
        <v>5194437</v>
      </c>
      <c r="BM403" s="191">
        <v>4687205</v>
      </c>
      <c r="BN403" s="185">
        <v>3470439</v>
      </c>
      <c r="BO403" s="63">
        <v>3471324</v>
      </c>
      <c r="BP403" s="185"/>
      <c r="BQ403" s="63"/>
      <c r="BR403" s="185"/>
      <c r="BS403" s="61"/>
      <c r="BT403" s="177">
        <f t="shared" si="288"/>
        <v>688</v>
      </c>
      <c r="BU403" s="178">
        <f t="shared" si="288"/>
        <v>724</v>
      </c>
      <c r="BV403" s="179">
        <f t="shared" si="289"/>
        <v>568</v>
      </c>
      <c r="BW403" s="178">
        <f t="shared" si="289"/>
        <v>633</v>
      </c>
      <c r="BX403" s="179">
        <f t="shared" si="290"/>
        <v>901</v>
      </c>
      <c r="BY403" s="178">
        <f t="shared" si="290"/>
        <v>809</v>
      </c>
      <c r="BZ403" s="179">
        <f t="shared" si="291"/>
        <v>674</v>
      </c>
      <c r="CA403" s="178">
        <f t="shared" si="291"/>
        <v>712</v>
      </c>
      <c r="CB403" s="179">
        <f t="shared" si="292"/>
        <v>0</v>
      </c>
      <c r="CC403" s="178">
        <f t="shared" si="292"/>
        <v>0</v>
      </c>
      <c r="CD403" s="179">
        <f t="shared" si="293"/>
        <v>0</v>
      </c>
      <c r="CE403" s="178">
        <f t="shared" si="293"/>
        <v>0</v>
      </c>
      <c r="CF403" s="177">
        <f t="shared" si="287"/>
        <v>8065.125</v>
      </c>
      <c r="CG403" s="178">
        <f t="shared" si="279"/>
        <v>8048.0911602209944</v>
      </c>
      <c r="CH403" s="179">
        <f t="shared" si="287"/>
        <v>6749.1338028169012</v>
      </c>
      <c r="CI403" s="178">
        <f t="shared" si="280"/>
        <v>6650.9194312796208</v>
      </c>
      <c r="CJ403" s="179">
        <f t="shared" si="286"/>
        <v>5765.1908990011098</v>
      </c>
      <c r="CK403" s="178">
        <f t="shared" si="281"/>
        <v>5793.8257107540176</v>
      </c>
      <c r="CL403" s="179">
        <f t="shared" si="286"/>
        <v>5149.0192878338275</v>
      </c>
      <c r="CM403" s="178">
        <f t="shared" si="286"/>
        <v>4875.4550561797751</v>
      </c>
      <c r="CN403" s="179">
        <f t="shared" si="286"/>
        <v>0</v>
      </c>
      <c r="CO403" s="178">
        <f t="shared" si="286"/>
        <v>0</v>
      </c>
      <c r="CP403" s="179">
        <f t="shared" si="286"/>
        <v>0</v>
      </c>
      <c r="CQ403" s="178">
        <f t="shared" si="286"/>
        <v>0</v>
      </c>
      <c r="CR403" s="177">
        <f t="shared" si="302"/>
        <v>72586.125</v>
      </c>
      <c r="CS403" s="178">
        <f t="shared" si="302"/>
        <v>72432.820441988952</v>
      </c>
      <c r="CT403" s="179">
        <f t="shared" si="302"/>
        <v>60742.204225352107</v>
      </c>
      <c r="CU403" s="178">
        <f t="shared" si="302"/>
        <v>59858.274881516583</v>
      </c>
      <c r="CV403" s="179">
        <f t="shared" si="302"/>
        <v>51886.718091009985</v>
      </c>
      <c r="CW403" s="178">
        <f t="shared" si="302"/>
        <v>52144.43139678616</v>
      </c>
      <c r="CX403" s="179">
        <f t="shared" si="302"/>
        <v>46341.173590504448</v>
      </c>
      <c r="CY403" s="178">
        <f t="shared" si="302"/>
        <v>43879.095505617974</v>
      </c>
      <c r="CZ403" s="179">
        <f t="shared" si="302"/>
        <v>0</v>
      </c>
      <c r="DA403" s="178">
        <f t="shared" si="302"/>
        <v>0</v>
      </c>
      <c r="DB403" s="179">
        <f t="shared" si="302"/>
        <v>0</v>
      </c>
      <c r="DC403" s="178">
        <f t="shared" si="302"/>
        <v>0</v>
      </c>
      <c r="DD403" s="179">
        <f t="shared" si="294"/>
        <v>57327.844991847312</v>
      </c>
      <c r="DE403" s="178">
        <f t="shared" si="294"/>
        <v>56856.14084057173</v>
      </c>
      <c r="DF403" s="177">
        <f t="shared" si="295"/>
        <v>74</v>
      </c>
      <c r="DG403" s="178">
        <f t="shared" si="295"/>
        <v>78</v>
      </c>
      <c r="DH403" s="179">
        <f t="shared" si="296"/>
        <v>62</v>
      </c>
      <c r="DI403" s="178">
        <f t="shared" si="296"/>
        <v>69</v>
      </c>
      <c r="DJ403" s="179">
        <f t="shared" si="297"/>
        <v>97</v>
      </c>
      <c r="DK403" s="178">
        <f t="shared" si="297"/>
        <v>87</v>
      </c>
      <c r="DL403" s="179">
        <f t="shared" si="298"/>
        <v>74</v>
      </c>
      <c r="DM403" s="178">
        <f t="shared" si="298"/>
        <v>78</v>
      </c>
      <c r="DN403" s="179">
        <f t="shared" si="299"/>
        <v>0</v>
      </c>
      <c r="DO403" s="178">
        <f t="shared" si="299"/>
        <v>0</v>
      </c>
      <c r="DP403" s="179">
        <f t="shared" si="300"/>
        <v>0</v>
      </c>
      <c r="DQ403" s="178">
        <f t="shared" si="300"/>
        <v>0</v>
      </c>
      <c r="DR403" s="179">
        <f t="shared" si="301"/>
        <v>307</v>
      </c>
      <c r="DS403" s="178">
        <f t="shared" si="301"/>
        <v>312</v>
      </c>
      <c r="DT403" s="177">
        <f t="shared" si="303"/>
        <v>5371373.25</v>
      </c>
      <c r="DU403" s="178">
        <f t="shared" si="303"/>
        <v>5649759.9944751384</v>
      </c>
      <c r="DV403" s="179">
        <f t="shared" si="303"/>
        <v>3766016.6619718308</v>
      </c>
      <c r="DW403" s="178">
        <f t="shared" si="303"/>
        <v>4130220.9668246442</v>
      </c>
      <c r="DX403" s="179">
        <f t="shared" si="303"/>
        <v>5033011.6548279682</v>
      </c>
      <c r="DY403" s="178">
        <f t="shared" si="303"/>
        <v>4536565.5315203955</v>
      </c>
      <c r="DZ403" s="179">
        <f t="shared" si="303"/>
        <v>3429246.8456973294</v>
      </c>
      <c r="EA403" s="178">
        <f t="shared" si="303"/>
        <v>3422569.4494382017</v>
      </c>
      <c r="EB403" s="179">
        <f t="shared" si="303"/>
        <v>0</v>
      </c>
      <c r="EC403" s="178">
        <f t="shared" si="303"/>
        <v>0</v>
      </c>
      <c r="ED403" s="179">
        <f t="shared" si="303"/>
        <v>0</v>
      </c>
      <c r="EE403" s="178">
        <f t="shared" si="303"/>
        <v>0</v>
      </c>
      <c r="EF403" s="179">
        <f t="shared" si="303"/>
        <v>17599648.412497126</v>
      </c>
      <c r="EG403" s="178">
        <f t="shared" si="262"/>
        <v>17739115.94225838</v>
      </c>
    </row>
    <row r="404" spans="1:137">
      <c r="A404" s="272" t="s">
        <v>406</v>
      </c>
      <c r="B404" s="273" t="s">
        <v>824</v>
      </c>
      <c r="C404" s="274"/>
      <c r="D404" s="275">
        <v>207306</v>
      </c>
      <c r="E404" s="275">
        <v>5</v>
      </c>
      <c r="F404" s="63"/>
      <c r="G404" s="185">
        <v>20</v>
      </c>
      <c r="H404" s="191">
        <v>22</v>
      </c>
      <c r="I404" s="185"/>
      <c r="J404" s="63"/>
      <c r="K404" s="185">
        <v>1</v>
      </c>
      <c r="L404" s="63">
        <v>1</v>
      </c>
      <c r="M404" s="185"/>
      <c r="N404" s="63"/>
      <c r="O404" s="63"/>
      <c r="P404" s="185">
        <v>9</v>
      </c>
      <c r="Q404" s="63">
        <v>9</v>
      </c>
      <c r="R404" s="185"/>
      <c r="S404" s="63"/>
      <c r="T404" s="185">
        <v>1</v>
      </c>
      <c r="U404" s="63">
        <v>1</v>
      </c>
      <c r="V404" s="185"/>
      <c r="W404" s="63"/>
      <c r="X404" s="63"/>
      <c r="Y404" s="185">
        <v>24</v>
      </c>
      <c r="Z404" s="63">
        <v>24</v>
      </c>
      <c r="AA404" s="185"/>
      <c r="AB404" s="63"/>
      <c r="AC404" s="185">
        <v>0</v>
      </c>
      <c r="AD404" s="191">
        <v>1</v>
      </c>
      <c r="AE404" s="185"/>
      <c r="AF404" s="63"/>
      <c r="AG404" s="63"/>
      <c r="AH404" s="185">
        <v>28</v>
      </c>
      <c r="AI404" s="191">
        <v>26</v>
      </c>
      <c r="AJ404" s="185"/>
      <c r="AK404" s="63"/>
      <c r="AL404" s="185">
        <v>3</v>
      </c>
      <c r="AM404" s="191">
        <v>1</v>
      </c>
      <c r="AN404" s="185"/>
      <c r="AO404" s="63"/>
      <c r="AP404" s="63"/>
      <c r="AQ404" s="185"/>
      <c r="AR404" s="63"/>
      <c r="AS404" s="185"/>
      <c r="AT404" s="63"/>
      <c r="AU404" s="185"/>
      <c r="AV404" s="63"/>
      <c r="AW404" s="185"/>
      <c r="AX404" s="63"/>
      <c r="AY404" s="63"/>
      <c r="AZ404" s="185"/>
      <c r="BA404" s="63"/>
      <c r="BB404" s="185"/>
      <c r="BC404" s="63"/>
      <c r="BD404" s="185"/>
      <c r="BE404" s="63"/>
      <c r="BF404" s="185"/>
      <c r="BG404" s="62"/>
      <c r="BH404" s="188">
        <v>1281434</v>
      </c>
      <c r="BI404" s="191">
        <v>1572365</v>
      </c>
      <c r="BJ404" s="185">
        <v>557467</v>
      </c>
      <c r="BK404" s="191">
        <v>675744</v>
      </c>
      <c r="BL404" s="185">
        <v>1369344</v>
      </c>
      <c r="BM404" s="191">
        <v>1446345</v>
      </c>
      <c r="BN404" s="185">
        <v>1248872</v>
      </c>
      <c r="BO404" s="191">
        <v>1062061</v>
      </c>
      <c r="BP404" s="185"/>
      <c r="BQ404" s="63"/>
      <c r="BR404" s="185"/>
      <c r="BS404" s="61"/>
      <c r="BT404" s="177">
        <f t="shared" si="288"/>
        <v>191</v>
      </c>
      <c r="BU404" s="178">
        <f t="shared" si="288"/>
        <v>209</v>
      </c>
      <c r="BV404" s="179">
        <f t="shared" si="289"/>
        <v>92</v>
      </c>
      <c r="BW404" s="178">
        <f t="shared" si="289"/>
        <v>92</v>
      </c>
      <c r="BX404" s="179">
        <f t="shared" si="290"/>
        <v>216</v>
      </c>
      <c r="BY404" s="178">
        <f t="shared" si="290"/>
        <v>227</v>
      </c>
      <c r="BZ404" s="179">
        <f t="shared" si="291"/>
        <v>285</v>
      </c>
      <c r="CA404" s="178">
        <f t="shared" si="291"/>
        <v>245</v>
      </c>
      <c r="CB404" s="179">
        <f t="shared" si="292"/>
        <v>0</v>
      </c>
      <c r="CC404" s="178">
        <f t="shared" si="292"/>
        <v>0</v>
      </c>
      <c r="CD404" s="179">
        <f t="shared" si="293"/>
        <v>0</v>
      </c>
      <c r="CE404" s="178">
        <f t="shared" si="293"/>
        <v>0</v>
      </c>
      <c r="CF404" s="177">
        <f t="shared" si="287"/>
        <v>6709.0785340314133</v>
      </c>
      <c r="CG404" s="178">
        <f t="shared" si="279"/>
        <v>7523.2775119617227</v>
      </c>
      <c r="CH404" s="179">
        <f t="shared" si="287"/>
        <v>6059.423913043478</v>
      </c>
      <c r="CI404" s="178">
        <f t="shared" si="280"/>
        <v>7345.04347826087</v>
      </c>
      <c r="CJ404" s="179">
        <f t="shared" si="286"/>
        <v>6339.5555555555557</v>
      </c>
      <c r="CK404" s="178">
        <f t="shared" si="281"/>
        <v>6371.5638766519824</v>
      </c>
      <c r="CL404" s="179">
        <f t="shared" si="286"/>
        <v>4382.0070175438595</v>
      </c>
      <c r="CM404" s="178">
        <f t="shared" si="286"/>
        <v>4334.9428571428571</v>
      </c>
      <c r="CN404" s="179">
        <f t="shared" si="286"/>
        <v>0</v>
      </c>
      <c r="CO404" s="178">
        <f t="shared" si="286"/>
        <v>0</v>
      </c>
      <c r="CP404" s="179">
        <f t="shared" si="286"/>
        <v>0</v>
      </c>
      <c r="CQ404" s="178">
        <f t="shared" si="286"/>
        <v>0</v>
      </c>
      <c r="CR404" s="177">
        <f t="shared" si="302"/>
        <v>60381.706806282717</v>
      </c>
      <c r="CS404" s="178">
        <f t="shared" si="302"/>
        <v>67709.497607655503</v>
      </c>
      <c r="CT404" s="179">
        <f t="shared" si="302"/>
        <v>54534.815217391304</v>
      </c>
      <c r="CU404" s="178">
        <f t="shared" si="302"/>
        <v>66105.391304347824</v>
      </c>
      <c r="CV404" s="179">
        <f t="shared" si="302"/>
        <v>57056</v>
      </c>
      <c r="CW404" s="178">
        <f t="shared" si="302"/>
        <v>57344.074889867843</v>
      </c>
      <c r="CX404" s="179">
        <f t="shared" si="302"/>
        <v>39438.063157894736</v>
      </c>
      <c r="CY404" s="178">
        <f t="shared" si="302"/>
        <v>39014.485714285714</v>
      </c>
      <c r="CZ404" s="179">
        <f t="shared" si="302"/>
        <v>0</v>
      </c>
      <c r="DA404" s="178">
        <f t="shared" si="302"/>
        <v>0</v>
      </c>
      <c r="DB404" s="179">
        <f t="shared" si="302"/>
        <v>0</v>
      </c>
      <c r="DC404" s="178">
        <f t="shared" si="302"/>
        <v>0</v>
      </c>
      <c r="DD404" s="179">
        <f t="shared" si="294"/>
        <v>51224.278523262634</v>
      </c>
      <c r="DE404" s="178">
        <f t="shared" si="294"/>
        <v>55357.239347670184</v>
      </c>
      <c r="DF404" s="177">
        <f t="shared" si="295"/>
        <v>21</v>
      </c>
      <c r="DG404" s="178">
        <f t="shared" si="295"/>
        <v>23</v>
      </c>
      <c r="DH404" s="179">
        <f t="shared" si="296"/>
        <v>10</v>
      </c>
      <c r="DI404" s="178">
        <f t="shared" si="296"/>
        <v>10</v>
      </c>
      <c r="DJ404" s="179">
        <f t="shared" si="297"/>
        <v>24</v>
      </c>
      <c r="DK404" s="178">
        <f t="shared" si="297"/>
        <v>25</v>
      </c>
      <c r="DL404" s="179">
        <f t="shared" si="298"/>
        <v>31</v>
      </c>
      <c r="DM404" s="178">
        <f t="shared" si="298"/>
        <v>27</v>
      </c>
      <c r="DN404" s="179">
        <f t="shared" si="299"/>
        <v>0</v>
      </c>
      <c r="DO404" s="178">
        <f t="shared" si="299"/>
        <v>0</v>
      </c>
      <c r="DP404" s="179">
        <f t="shared" si="300"/>
        <v>0</v>
      </c>
      <c r="DQ404" s="178">
        <f t="shared" si="300"/>
        <v>0</v>
      </c>
      <c r="DR404" s="179">
        <f t="shared" si="301"/>
        <v>86</v>
      </c>
      <c r="DS404" s="178">
        <f t="shared" si="301"/>
        <v>85</v>
      </c>
      <c r="DT404" s="177">
        <f t="shared" si="303"/>
        <v>1268015.842931937</v>
      </c>
      <c r="DU404" s="178">
        <f t="shared" si="303"/>
        <v>1557318.4449760765</v>
      </c>
      <c r="DV404" s="179">
        <f t="shared" si="303"/>
        <v>545348.15217391308</v>
      </c>
      <c r="DW404" s="178">
        <f t="shared" si="303"/>
        <v>661053.91304347827</v>
      </c>
      <c r="DX404" s="179">
        <f t="shared" si="303"/>
        <v>1369344</v>
      </c>
      <c r="DY404" s="178">
        <f t="shared" si="303"/>
        <v>1433601.8722466961</v>
      </c>
      <c r="DZ404" s="179">
        <f t="shared" si="303"/>
        <v>1222579.9578947369</v>
      </c>
      <c r="EA404" s="178">
        <f t="shared" si="303"/>
        <v>1053391.1142857142</v>
      </c>
      <c r="EB404" s="179">
        <f t="shared" si="303"/>
        <v>0</v>
      </c>
      <c r="EC404" s="178">
        <f t="shared" si="303"/>
        <v>0</v>
      </c>
      <c r="ED404" s="179">
        <f t="shared" si="303"/>
        <v>0</v>
      </c>
      <c r="EE404" s="178">
        <f t="shared" si="303"/>
        <v>0</v>
      </c>
      <c r="EF404" s="179">
        <f t="shared" si="303"/>
        <v>4405287.9530005865</v>
      </c>
      <c r="EG404" s="178">
        <f t="shared" si="262"/>
        <v>4705365.3445519656</v>
      </c>
    </row>
    <row r="405" spans="1:137">
      <c r="A405" s="272" t="s">
        <v>406</v>
      </c>
      <c r="B405" s="273" t="s">
        <v>825</v>
      </c>
      <c r="C405" s="280"/>
      <c r="D405" s="275">
        <v>207847</v>
      </c>
      <c r="E405" s="275">
        <v>4</v>
      </c>
      <c r="F405" s="63"/>
      <c r="G405" s="185">
        <v>49</v>
      </c>
      <c r="H405" s="63">
        <v>47</v>
      </c>
      <c r="I405" s="185"/>
      <c r="J405" s="63"/>
      <c r="K405" s="185">
        <v>6</v>
      </c>
      <c r="L405" s="63">
        <v>6</v>
      </c>
      <c r="M405" s="185"/>
      <c r="N405" s="63"/>
      <c r="O405" s="63"/>
      <c r="P405" s="185">
        <v>26</v>
      </c>
      <c r="Q405" s="191">
        <v>21</v>
      </c>
      <c r="R405" s="185"/>
      <c r="S405" s="63"/>
      <c r="T405" s="185">
        <v>2</v>
      </c>
      <c r="U405" s="191">
        <v>1</v>
      </c>
      <c r="V405" s="185"/>
      <c r="W405" s="63"/>
      <c r="X405" s="63"/>
      <c r="Y405" s="185">
        <v>24</v>
      </c>
      <c r="Z405" s="191">
        <v>18</v>
      </c>
      <c r="AA405" s="185"/>
      <c r="AB405" s="63"/>
      <c r="AC405" s="185">
        <v>5</v>
      </c>
      <c r="AD405" s="191">
        <v>4</v>
      </c>
      <c r="AE405" s="185"/>
      <c r="AF405" s="63"/>
      <c r="AG405" s="63"/>
      <c r="AH405" s="185">
        <v>18</v>
      </c>
      <c r="AI405" s="191">
        <v>13</v>
      </c>
      <c r="AJ405" s="185"/>
      <c r="AK405" s="63"/>
      <c r="AL405" s="185">
        <v>0</v>
      </c>
      <c r="AM405" s="191">
        <v>1</v>
      </c>
      <c r="AN405" s="185"/>
      <c r="AO405" s="63"/>
      <c r="AP405" s="63"/>
      <c r="AQ405" s="185"/>
      <c r="AR405" s="63"/>
      <c r="AS405" s="185"/>
      <c r="AT405" s="63"/>
      <c r="AU405" s="185"/>
      <c r="AV405" s="63"/>
      <c r="AW405" s="185"/>
      <c r="AX405" s="63"/>
      <c r="AY405" s="63"/>
      <c r="AZ405" s="185"/>
      <c r="BA405" s="63"/>
      <c r="BB405" s="185"/>
      <c r="BC405" s="63"/>
      <c r="BD405" s="185"/>
      <c r="BE405" s="63"/>
      <c r="BF405" s="185"/>
      <c r="BG405" s="62"/>
      <c r="BH405" s="188">
        <v>4082335</v>
      </c>
      <c r="BI405" s="63">
        <v>4026497</v>
      </c>
      <c r="BJ405" s="185">
        <v>1721376</v>
      </c>
      <c r="BK405" s="191">
        <v>1356516</v>
      </c>
      <c r="BL405" s="185">
        <v>1656756</v>
      </c>
      <c r="BM405" s="191">
        <v>1300706</v>
      </c>
      <c r="BN405" s="185">
        <v>753642</v>
      </c>
      <c r="BO405" s="191">
        <v>540674</v>
      </c>
      <c r="BP405" s="185"/>
      <c r="BQ405" s="63"/>
      <c r="BR405" s="185"/>
      <c r="BS405" s="61"/>
      <c r="BT405" s="177">
        <f t="shared" si="288"/>
        <v>507</v>
      </c>
      <c r="BU405" s="178">
        <f t="shared" si="288"/>
        <v>489</v>
      </c>
      <c r="BV405" s="179">
        <f t="shared" si="289"/>
        <v>256</v>
      </c>
      <c r="BW405" s="178">
        <f t="shared" si="289"/>
        <v>200</v>
      </c>
      <c r="BX405" s="179">
        <f t="shared" si="290"/>
        <v>271</v>
      </c>
      <c r="BY405" s="178">
        <f t="shared" si="290"/>
        <v>206</v>
      </c>
      <c r="BZ405" s="179">
        <f t="shared" si="291"/>
        <v>162</v>
      </c>
      <c r="CA405" s="178">
        <f t="shared" si="291"/>
        <v>128</v>
      </c>
      <c r="CB405" s="179">
        <f t="shared" si="292"/>
        <v>0</v>
      </c>
      <c r="CC405" s="178">
        <f t="shared" si="292"/>
        <v>0</v>
      </c>
      <c r="CD405" s="179">
        <f t="shared" si="293"/>
        <v>0</v>
      </c>
      <c r="CE405" s="178">
        <f t="shared" si="293"/>
        <v>0</v>
      </c>
      <c r="CF405" s="177">
        <f t="shared" si="287"/>
        <v>8051.9428007889546</v>
      </c>
      <c r="CG405" s="178">
        <f t="shared" si="279"/>
        <v>8234.1451942740277</v>
      </c>
      <c r="CH405" s="179">
        <f t="shared" si="287"/>
        <v>6724.125</v>
      </c>
      <c r="CI405" s="178">
        <f t="shared" si="280"/>
        <v>6782.58</v>
      </c>
      <c r="CJ405" s="179">
        <f t="shared" si="286"/>
        <v>6113.4907749077493</v>
      </c>
      <c r="CK405" s="178">
        <f t="shared" si="281"/>
        <v>6314.1067961165045</v>
      </c>
      <c r="CL405" s="179">
        <f t="shared" si="286"/>
        <v>4652.1111111111113</v>
      </c>
      <c r="CM405" s="178">
        <f t="shared" si="286"/>
        <v>4224.015625</v>
      </c>
      <c r="CN405" s="179">
        <f t="shared" si="286"/>
        <v>0</v>
      </c>
      <c r="CO405" s="178">
        <f t="shared" si="286"/>
        <v>0</v>
      </c>
      <c r="CP405" s="179">
        <f t="shared" si="286"/>
        <v>0</v>
      </c>
      <c r="CQ405" s="178">
        <f t="shared" si="286"/>
        <v>0</v>
      </c>
      <c r="CR405" s="177">
        <f t="shared" si="302"/>
        <v>72467.485207100588</v>
      </c>
      <c r="CS405" s="178">
        <f t="shared" si="302"/>
        <v>74107.306748466246</v>
      </c>
      <c r="CT405" s="179">
        <f t="shared" si="302"/>
        <v>60517.125</v>
      </c>
      <c r="CU405" s="178">
        <f t="shared" si="302"/>
        <v>61043.22</v>
      </c>
      <c r="CV405" s="179">
        <f t="shared" si="302"/>
        <v>55021.416974169741</v>
      </c>
      <c r="CW405" s="178">
        <f t="shared" si="302"/>
        <v>56826.961165048539</v>
      </c>
      <c r="CX405" s="179">
        <f t="shared" si="302"/>
        <v>41869</v>
      </c>
      <c r="CY405" s="178">
        <f t="shared" si="302"/>
        <v>38016.140625</v>
      </c>
      <c r="CZ405" s="179">
        <f t="shared" si="302"/>
        <v>0</v>
      </c>
      <c r="DA405" s="178">
        <f t="shared" si="302"/>
        <v>0</v>
      </c>
      <c r="DB405" s="179">
        <f t="shared" si="302"/>
        <v>0</v>
      </c>
      <c r="DC405" s="178">
        <f t="shared" si="302"/>
        <v>0</v>
      </c>
      <c r="DD405" s="179">
        <f t="shared" si="294"/>
        <v>61765.032912626579</v>
      </c>
      <c r="DE405" s="178">
        <f t="shared" si="294"/>
        <v>63541.055964412422</v>
      </c>
      <c r="DF405" s="177">
        <f t="shared" si="295"/>
        <v>55</v>
      </c>
      <c r="DG405" s="178">
        <f t="shared" si="295"/>
        <v>53</v>
      </c>
      <c r="DH405" s="179">
        <f t="shared" si="296"/>
        <v>28</v>
      </c>
      <c r="DI405" s="178">
        <f t="shared" si="296"/>
        <v>22</v>
      </c>
      <c r="DJ405" s="179">
        <f t="shared" si="297"/>
        <v>29</v>
      </c>
      <c r="DK405" s="178">
        <f t="shared" si="297"/>
        <v>22</v>
      </c>
      <c r="DL405" s="179">
        <f t="shared" si="298"/>
        <v>18</v>
      </c>
      <c r="DM405" s="178">
        <f t="shared" si="298"/>
        <v>14</v>
      </c>
      <c r="DN405" s="179">
        <f t="shared" si="299"/>
        <v>0</v>
      </c>
      <c r="DO405" s="178">
        <f t="shared" si="299"/>
        <v>0</v>
      </c>
      <c r="DP405" s="179">
        <f t="shared" si="300"/>
        <v>0</v>
      </c>
      <c r="DQ405" s="178">
        <f t="shared" si="300"/>
        <v>0</v>
      </c>
      <c r="DR405" s="179">
        <f t="shared" si="301"/>
        <v>130</v>
      </c>
      <c r="DS405" s="178">
        <f t="shared" si="301"/>
        <v>111</v>
      </c>
      <c r="DT405" s="177">
        <f t="shared" si="303"/>
        <v>3985711.6863905322</v>
      </c>
      <c r="DU405" s="178">
        <f t="shared" si="303"/>
        <v>3927687.2576687112</v>
      </c>
      <c r="DV405" s="179">
        <f t="shared" si="303"/>
        <v>1694479.5</v>
      </c>
      <c r="DW405" s="178">
        <f t="shared" si="303"/>
        <v>1342950.84</v>
      </c>
      <c r="DX405" s="179">
        <f t="shared" si="303"/>
        <v>1595621.0922509225</v>
      </c>
      <c r="DY405" s="178">
        <f t="shared" si="303"/>
        <v>1250193.1456310679</v>
      </c>
      <c r="DZ405" s="179">
        <f t="shared" si="303"/>
        <v>753642</v>
      </c>
      <c r="EA405" s="178">
        <f t="shared" si="303"/>
        <v>532225.96875</v>
      </c>
      <c r="EB405" s="179">
        <f t="shared" si="303"/>
        <v>0</v>
      </c>
      <c r="EC405" s="178">
        <f t="shared" si="303"/>
        <v>0</v>
      </c>
      <c r="ED405" s="179">
        <f t="shared" si="303"/>
        <v>0</v>
      </c>
      <c r="EE405" s="178">
        <f t="shared" si="303"/>
        <v>0</v>
      </c>
      <c r="EF405" s="179">
        <f t="shared" si="303"/>
        <v>8029454.2786414549</v>
      </c>
      <c r="EG405" s="178">
        <f t="shared" si="262"/>
        <v>7053057.2120497786</v>
      </c>
    </row>
    <row r="406" spans="1:137" ht="15">
      <c r="A406" s="272" t="s">
        <v>406</v>
      </c>
      <c r="B406" s="273" t="s">
        <v>826</v>
      </c>
      <c r="C406" s="302" t="s">
        <v>878</v>
      </c>
      <c r="D406" s="275">
        <v>207865</v>
      </c>
      <c r="E406" s="275">
        <v>5</v>
      </c>
      <c r="F406" s="63"/>
      <c r="G406" s="185">
        <v>29</v>
      </c>
      <c r="H406" s="191">
        <v>32</v>
      </c>
      <c r="I406" s="185"/>
      <c r="J406" s="63"/>
      <c r="K406" s="185">
        <v>4</v>
      </c>
      <c r="L406" s="191">
        <v>5</v>
      </c>
      <c r="M406" s="185"/>
      <c r="N406" s="63"/>
      <c r="O406" s="63"/>
      <c r="P406" s="185">
        <v>40</v>
      </c>
      <c r="Q406" s="63">
        <v>40</v>
      </c>
      <c r="R406" s="185"/>
      <c r="S406" s="63"/>
      <c r="T406" s="185">
        <v>9</v>
      </c>
      <c r="U406" s="63">
        <v>9</v>
      </c>
      <c r="V406" s="185"/>
      <c r="W406" s="63"/>
      <c r="X406" s="63"/>
      <c r="Y406" s="185">
        <v>43</v>
      </c>
      <c r="Z406" s="63">
        <v>41</v>
      </c>
      <c r="AA406" s="185"/>
      <c r="AB406" s="63"/>
      <c r="AC406" s="185">
        <v>11</v>
      </c>
      <c r="AD406" s="63">
        <v>11</v>
      </c>
      <c r="AE406" s="185"/>
      <c r="AF406" s="63"/>
      <c r="AG406" s="63"/>
      <c r="AH406" s="185">
        <v>70</v>
      </c>
      <c r="AI406" s="191">
        <v>66</v>
      </c>
      <c r="AJ406" s="185"/>
      <c r="AK406" s="63"/>
      <c r="AL406" s="185">
        <v>2</v>
      </c>
      <c r="AM406" s="191">
        <v>3</v>
      </c>
      <c r="AN406" s="185"/>
      <c r="AO406" s="63"/>
      <c r="AP406" s="63"/>
      <c r="AQ406" s="185"/>
      <c r="AR406" s="63"/>
      <c r="AS406" s="185"/>
      <c r="AT406" s="63"/>
      <c r="AU406" s="185"/>
      <c r="AV406" s="63"/>
      <c r="AW406" s="185"/>
      <c r="AX406" s="63"/>
      <c r="AY406" s="63"/>
      <c r="AZ406" s="185"/>
      <c r="BA406" s="63"/>
      <c r="BB406" s="185"/>
      <c r="BC406" s="63"/>
      <c r="BD406" s="185"/>
      <c r="BE406" s="63"/>
      <c r="BF406" s="185"/>
      <c r="BG406" s="62"/>
      <c r="BH406" s="188">
        <v>2751517</v>
      </c>
      <c r="BI406" s="191">
        <v>3154560</v>
      </c>
      <c r="BJ406" s="185">
        <v>3269868</v>
      </c>
      <c r="BK406" s="63">
        <v>3191516</v>
      </c>
      <c r="BL406" s="185">
        <v>3057361</v>
      </c>
      <c r="BM406" s="63">
        <v>3084352</v>
      </c>
      <c r="BN406" s="185">
        <v>3435382</v>
      </c>
      <c r="BO406" s="63">
        <v>3387233</v>
      </c>
      <c r="BP406" s="185"/>
      <c r="BQ406" s="63"/>
      <c r="BR406" s="185"/>
      <c r="BS406" s="61"/>
      <c r="BT406" s="177">
        <f t="shared" si="288"/>
        <v>305</v>
      </c>
      <c r="BU406" s="178">
        <f t="shared" si="288"/>
        <v>343</v>
      </c>
      <c r="BV406" s="179">
        <f t="shared" si="289"/>
        <v>459</v>
      </c>
      <c r="BW406" s="178">
        <f t="shared" si="289"/>
        <v>459</v>
      </c>
      <c r="BX406" s="179">
        <f t="shared" si="290"/>
        <v>508</v>
      </c>
      <c r="BY406" s="178">
        <f t="shared" si="290"/>
        <v>490</v>
      </c>
      <c r="BZ406" s="179">
        <f t="shared" si="291"/>
        <v>652</v>
      </c>
      <c r="CA406" s="178">
        <f t="shared" si="291"/>
        <v>627</v>
      </c>
      <c r="CB406" s="179">
        <f t="shared" si="292"/>
        <v>0</v>
      </c>
      <c r="CC406" s="178">
        <f t="shared" si="292"/>
        <v>0</v>
      </c>
      <c r="CD406" s="179">
        <f t="shared" si="293"/>
        <v>0</v>
      </c>
      <c r="CE406" s="178">
        <f t="shared" si="293"/>
        <v>0</v>
      </c>
      <c r="CF406" s="177">
        <f t="shared" si="287"/>
        <v>9021.3672131147541</v>
      </c>
      <c r="CG406" s="178">
        <f t="shared" si="279"/>
        <v>9196.9679300291536</v>
      </c>
      <c r="CH406" s="179">
        <f t="shared" si="287"/>
        <v>7123.8954248366017</v>
      </c>
      <c r="CI406" s="178">
        <f t="shared" si="280"/>
        <v>6953.1938997821353</v>
      </c>
      <c r="CJ406" s="179">
        <f t="shared" si="286"/>
        <v>6018.427165354331</v>
      </c>
      <c r="CK406" s="178">
        <f t="shared" si="281"/>
        <v>6294.5959183673467</v>
      </c>
      <c r="CL406" s="179">
        <f t="shared" si="286"/>
        <v>5268.9907975460119</v>
      </c>
      <c r="CM406" s="178">
        <f t="shared" si="286"/>
        <v>5402.2854864433812</v>
      </c>
      <c r="CN406" s="179">
        <f t="shared" si="286"/>
        <v>0</v>
      </c>
      <c r="CO406" s="178">
        <f t="shared" si="286"/>
        <v>0</v>
      </c>
      <c r="CP406" s="179">
        <f t="shared" si="286"/>
        <v>0</v>
      </c>
      <c r="CQ406" s="178">
        <f t="shared" si="286"/>
        <v>0</v>
      </c>
      <c r="CR406" s="177">
        <f t="shared" si="302"/>
        <v>81192.30491803278</v>
      </c>
      <c r="CS406" s="178">
        <f t="shared" si="302"/>
        <v>82772.711370262376</v>
      </c>
      <c r="CT406" s="179">
        <f t="shared" si="302"/>
        <v>64115.058823529413</v>
      </c>
      <c r="CU406" s="178">
        <f t="shared" si="302"/>
        <v>62578.745098039217</v>
      </c>
      <c r="CV406" s="179">
        <f t="shared" si="302"/>
        <v>54165.844488188981</v>
      </c>
      <c r="CW406" s="178">
        <f t="shared" si="302"/>
        <v>56651.363265306121</v>
      </c>
      <c r="CX406" s="179">
        <f t="shared" si="302"/>
        <v>47420.917177914103</v>
      </c>
      <c r="CY406" s="178">
        <f t="shared" si="302"/>
        <v>48620.569377990432</v>
      </c>
      <c r="CZ406" s="179">
        <f t="shared" si="302"/>
        <v>0</v>
      </c>
      <c r="DA406" s="178">
        <f t="shared" si="302"/>
        <v>0</v>
      </c>
      <c r="DB406" s="179">
        <f t="shared" si="302"/>
        <v>0</v>
      </c>
      <c r="DC406" s="178">
        <f t="shared" si="302"/>
        <v>0</v>
      </c>
      <c r="DD406" s="179">
        <f t="shared" si="294"/>
        <v>58462.719152980979</v>
      </c>
      <c r="DE406" s="178">
        <f t="shared" si="294"/>
        <v>60046.565253047767</v>
      </c>
      <c r="DF406" s="177">
        <f t="shared" si="295"/>
        <v>33</v>
      </c>
      <c r="DG406" s="178">
        <f t="shared" si="295"/>
        <v>37</v>
      </c>
      <c r="DH406" s="179">
        <f t="shared" si="296"/>
        <v>49</v>
      </c>
      <c r="DI406" s="178">
        <f t="shared" si="296"/>
        <v>49</v>
      </c>
      <c r="DJ406" s="179">
        <f t="shared" si="297"/>
        <v>54</v>
      </c>
      <c r="DK406" s="178">
        <f t="shared" si="297"/>
        <v>52</v>
      </c>
      <c r="DL406" s="179">
        <f t="shared" si="298"/>
        <v>72</v>
      </c>
      <c r="DM406" s="178">
        <f t="shared" si="298"/>
        <v>69</v>
      </c>
      <c r="DN406" s="179">
        <f t="shared" si="299"/>
        <v>0</v>
      </c>
      <c r="DO406" s="178">
        <f t="shared" si="299"/>
        <v>0</v>
      </c>
      <c r="DP406" s="179">
        <f t="shared" si="300"/>
        <v>0</v>
      </c>
      <c r="DQ406" s="178">
        <f t="shared" si="300"/>
        <v>0</v>
      </c>
      <c r="DR406" s="179">
        <f t="shared" si="301"/>
        <v>208</v>
      </c>
      <c r="DS406" s="178">
        <f t="shared" si="301"/>
        <v>207</v>
      </c>
      <c r="DT406" s="177">
        <f t="shared" si="303"/>
        <v>2679346.0622950816</v>
      </c>
      <c r="DU406" s="178">
        <f t="shared" si="303"/>
        <v>3062590.3206997081</v>
      </c>
      <c r="DV406" s="179">
        <f t="shared" si="303"/>
        <v>3141637.8823529412</v>
      </c>
      <c r="DW406" s="178">
        <f t="shared" si="303"/>
        <v>3066358.5098039214</v>
      </c>
      <c r="DX406" s="179">
        <f t="shared" si="303"/>
        <v>2924955.6023622048</v>
      </c>
      <c r="DY406" s="178">
        <f t="shared" si="303"/>
        <v>2945870.8897959185</v>
      </c>
      <c r="DZ406" s="179">
        <f t="shared" si="303"/>
        <v>3414306.0368098156</v>
      </c>
      <c r="EA406" s="178">
        <f t="shared" si="303"/>
        <v>3354819.2870813399</v>
      </c>
      <c r="EB406" s="179">
        <f t="shared" si="303"/>
        <v>0</v>
      </c>
      <c r="EC406" s="178">
        <f t="shared" si="303"/>
        <v>0</v>
      </c>
      <c r="ED406" s="179">
        <f t="shared" si="303"/>
        <v>0</v>
      </c>
      <c r="EE406" s="178">
        <f t="shared" si="303"/>
        <v>0</v>
      </c>
      <c r="EF406" s="179">
        <f t="shared" si="303"/>
        <v>12160245.583820043</v>
      </c>
      <c r="EG406" s="178">
        <f t="shared" si="262"/>
        <v>12429639.007380888</v>
      </c>
    </row>
    <row r="407" spans="1:137">
      <c r="A407" s="272" t="s">
        <v>406</v>
      </c>
      <c r="B407" s="273" t="s">
        <v>827</v>
      </c>
      <c r="C407" s="274"/>
      <c r="D407" s="275">
        <v>206914</v>
      </c>
      <c r="E407" s="275">
        <v>5</v>
      </c>
      <c r="F407" s="63"/>
      <c r="G407" s="185">
        <v>39</v>
      </c>
      <c r="H407" s="63">
        <v>39</v>
      </c>
      <c r="I407" s="185"/>
      <c r="J407" s="63"/>
      <c r="K407" s="185"/>
      <c r="L407" s="63"/>
      <c r="M407" s="185"/>
      <c r="N407" s="63"/>
      <c r="O407" s="63"/>
      <c r="P407" s="185">
        <v>34</v>
      </c>
      <c r="Q407" s="191">
        <v>38</v>
      </c>
      <c r="R407" s="185"/>
      <c r="S407" s="63"/>
      <c r="T407" s="185">
        <v>2</v>
      </c>
      <c r="U407" s="191"/>
      <c r="V407" s="185"/>
      <c r="W407" s="63"/>
      <c r="X407" s="63"/>
      <c r="Y407" s="185">
        <v>57</v>
      </c>
      <c r="Z407" s="191">
        <v>40</v>
      </c>
      <c r="AA407" s="185"/>
      <c r="AB407" s="63"/>
      <c r="AC407" s="185"/>
      <c r="AD407" s="63"/>
      <c r="AE407" s="185"/>
      <c r="AF407" s="63"/>
      <c r="AG407" s="63"/>
      <c r="AH407" s="185">
        <v>41</v>
      </c>
      <c r="AI407" s="191">
        <v>35</v>
      </c>
      <c r="AJ407" s="185"/>
      <c r="AK407" s="63"/>
      <c r="AL407" s="185">
        <v>2</v>
      </c>
      <c r="AM407" s="63">
        <v>2</v>
      </c>
      <c r="AN407" s="185"/>
      <c r="AO407" s="63"/>
      <c r="AP407" s="63"/>
      <c r="AQ407" s="185"/>
      <c r="AR407" s="63"/>
      <c r="AS407" s="185"/>
      <c r="AT407" s="63"/>
      <c r="AU407" s="185"/>
      <c r="AV407" s="63"/>
      <c r="AW407" s="185"/>
      <c r="AX407" s="63"/>
      <c r="AY407" s="63"/>
      <c r="AZ407" s="185"/>
      <c r="BA407" s="63"/>
      <c r="BB407" s="185"/>
      <c r="BC407" s="63"/>
      <c r="BD407" s="185"/>
      <c r="BE407" s="63"/>
      <c r="BF407" s="185"/>
      <c r="BG407" s="62"/>
      <c r="BH407" s="188">
        <v>2788110</v>
      </c>
      <c r="BI407" s="63">
        <v>2795208</v>
      </c>
      <c r="BJ407" s="185">
        <v>2188949</v>
      </c>
      <c r="BK407" s="63">
        <v>2290298</v>
      </c>
      <c r="BL407" s="185">
        <v>2856669</v>
      </c>
      <c r="BM407" s="191">
        <v>2001200</v>
      </c>
      <c r="BN407" s="185">
        <v>1702493</v>
      </c>
      <c r="BO407" s="191">
        <v>1483635</v>
      </c>
      <c r="BP407" s="185"/>
      <c r="BQ407" s="63"/>
      <c r="BR407" s="185"/>
      <c r="BS407" s="61"/>
      <c r="BT407" s="177">
        <f t="shared" si="288"/>
        <v>351</v>
      </c>
      <c r="BU407" s="178">
        <f t="shared" si="288"/>
        <v>351</v>
      </c>
      <c r="BV407" s="179">
        <f t="shared" si="289"/>
        <v>328</v>
      </c>
      <c r="BW407" s="178">
        <f t="shared" si="289"/>
        <v>342</v>
      </c>
      <c r="BX407" s="179">
        <f t="shared" si="290"/>
        <v>513</v>
      </c>
      <c r="BY407" s="178">
        <f t="shared" si="290"/>
        <v>360</v>
      </c>
      <c r="BZ407" s="179">
        <f t="shared" si="291"/>
        <v>391</v>
      </c>
      <c r="CA407" s="178">
        <f t="shared" si="291"/>
        <v>337</v>
      </c>
      <c r="CB407" s="179">
        <f t="shared" si="292"/>
        <v>0</v>
      </c>
      <c r="CC407" s="178">
        <f t="shared" si="292"/>
        <v>0</v>
      </c>
      <c r="CD407" s="179">
        <f t="shared" si="293"/>
        <v>0</v>
      </c>
      <c r="CE407" s="178">
        <f t="shared" si="293"/>
        <v>0</v>
      </c>
      <c r="CF407" s="177">
        <f t="shared" si="287"/>
        <v>7943.333333333333</v>
      </c>
      <c r="CG407" s="178">
        <f t="shared" si="279"/>
        <v>7963.5555555555557</v>
      </c>
      <c r="CH407" s="179">
        <f t="shared" si="287"/>
        <v>6673.625</v>
      </c>
      <c r="CI407" s="178">
        <f t="shared" si="280"/>
        <v>6696.7777777777774</v>
      </c>
      <c r="CJ407" s="179">
        <f t="shared" si="286"/>
        <v>5568.5555555555557</v>
      </c>
      <c r="CK407" s="178">
        <f t="shared" si="281"/>
        <v>5558.8888888888887</v>
      </c>
      <c r="CL407" s="179">
        <f t="shared" si="286"/>
        <v>4354.2020460358053</v>
      </c>
      <c r="CM407" s="178">
        <f t="shared" si="286"/>
        <v>4402.4777448071218</v>
      </c>
      <c r="CN407" s="179">
        <f t="shared" si="286"/>
        <v>0</v>
      </c>
      <c r="CO407" s="178">
        <f t="shared" si="286"/>
        <v>0</v>
      </c>
      <c r="CP407" s="179">
        <f t="shared" si="286"/>
        <v>0</v>
      </c>
      <c r="CQ407" s="178">
        <f t="shared" si="286"/>
        <v>0</v>
      </c>
      <c r="CR407" s="177">
        <f t="shared" si="302"/>
        <v>71490</v>
      </c>
      <c r="CS407" s="178">
        <f t="shared" si="302"/>
        <v>71672</v>
      </c>
      <c r="CT407" s="179">
        <f t="shared" si="302"/>
        <v>60062.625</v>
      </c>
      <c r="CU407" s="178">
        <f t="shared" si="302"/>
        <v>60271</v>
      </c>
      <c r="CV407" s="179">
        <f t="shared" si="302"/>
        <v>50117</v>
      </c>
      <c r="CW407" s="178">
        <f t="shared" si="302"/>
        <v>50030</v>
      </c>
      <c r="CX407" s="179">
        <f t="shared" si="302"/>
        <v>39187.818414322246</v>
      </c>
      <c r="CY407" s="178">
        <f t="shared" si="302"/>
        <v>39622.2997032641</v>
      </c>
      <c r="CZ407" s="179">
        <f t="shared" si="302"/>
        <v>0</v>
      </c>
      <c r="DA407" s="178">
        <f t="shared" si="302"/>
        <v>0</v>
      </c>
      <c r="DB407" s="179">
        <f t="shared" si="302"/>
        <v>0</v>
      </c>
      <c r="DC407" s="178">
        <f t="shared" si="302"/>
        <v>0</v>
      </c>
      <c r="DD407" s="179">
        <f t="shared" si="294"/>
        <v>54240.626810376321</v>
      </c>
      <c r="DE407" s="178">
        <f t="shared" si="294"/>
        <v>55537.214863771245</v>
      </c>
      <c r="DF407" s="177">
        <f t="shared" si="295"/>
        <v>39</v>
      </c>
      <c r="DG407" s="178">
        <f t="shared" si="295"/>
        <v>39</v>
      </c>
      <c r="DH407" s="179">
        <f t="shared" si="296"/>
        <v>36</v>
      </c>
      <c r="DI407" s="178">
        <f t="shared" si="296"/>
        <v>38</v>
      </c>
      <c r="DJ407" s="179">
        <f t="shared" si="297"/>
        <v>57</v>
      </c>
      <c r="DK407" s="178">
        <f t="shared" si="297"/>
        <v>40</v>
      </c>
      <c r="DL407" s="179">
        <f t="shared" si="298"/>
        <v>43</v>
      </c>
      <c r="DM407" s="178">
        <f t="shared" si="298"/>
        <v>37</v>
      </c>
      <c r="DN407" s="179">
        <f t="shared" si="299"/>
        <v>0</v>
      </c>
      <c r="DO407" s="178">
        <f t="shared" si="299"/>
        <v>0</v>
      </c>
      <c r="DP407" s="179">
        <f t="shared" si="300"/>
        <v>0</v>
      </c>
      <c r="DQ407" s="178">
        <f t="shared" si="300"/>
        <v>0</v>
      </c>
      <c r="DR407" s="179">
        <f t="shared" si="301"/>
        <v>175</v>
      </c>
      <c r="DS407" s="178">
        <f t="shared" si="301"/>
        <v>154</v>
      </c>
      <c r="DT407" s="177">
        <f t="shared" si="303"/>
        <v>2788110</v>
      </c>
      <c r="DU407" s="178">
        <f t="shared" si="303"/>
        <v>2795208</v>
      </c>
      <c r="DV407" s="179">
        <f t="shared" si="303"/>
        <v>2162254.5</v>
      </c>
      <c r="DW407" s="178">
        <f t="shared" si="303"/>
        <v>2290298</v>
      </c>
      <c r="DX407" s="179">
        <f t="shared" si="303"/>
        <v>2856669</v>
      </c>
      <c r="DY407" s="178">
        <f t="shared" si="303"/>
        <v>2001200</v>
      </c>
      <c r="DZ407" s="179">
        <f t="shared" si="303"/>
        <v>1685076.1918158566</v>
      </c>
      <c r="EA407" s="178">
        <f t="shared" si="303"/>
        <v>1466025.0890207717</v>
      </c>
      <c r="EB407" s="179">
        <f t="shared" si="303"/>
        <v>0</v>
      </c>
      <c r="EC407" s="178">
        <f t="shared" si="303"/>
        <v>0</v>
      </c>
      <c r="ED407" s="179">
        <f t="shared" si="303"/>
        <v>0</v>
      </c>
      <c r="EE407" s="178">
        <f t="shared" si="303"/>
        <v>0</v>
      </c>
      <c r="EF407" s="179">
        <f t="shared" si="303"/>
        <v>9492109.6918158568</v>
      </c>
      <c r="EG407" s="178">
        <f t="shared" si="262"/>
        <v>8552731.0890207719</v>
      </c>
    </row>
    <row r="408" spans="1:137">
      <c r="A408" s="272" t="s">
        <v>406</v>
      </c>
      <c r="B408" s="273" t="s">
        <v>828</v>
      </c>
      <c r="C408" s="274"/>
      <c r="D408" s="275">
        <v>207209</v>
      </c>
      <c r="E408" s="275">
        <v>5</v>
      </c>
      <c r="F408" s="63"/>
      <c r="G408" s="185">
        <v>4</v>
      </c>
      <c r="H408" s="191">
        <v>3</v>
      </c>
      <c r="I408" s="185"/>
      <c r="J408" s="63"/>
      <c r="K408" s="185">
        <v>7</v>
      </c>
      <c r="L408" s="191">
        <v>4</v>
      </c>
      <c r="M408" s="185"/>
      <c r="N408" s="63"/>
      <c r="O408" s="63"/>
      <c r="P408" s="185">
        <v>22</v>
      </c>
      <c r="Q408" s="191">
        <v>19</v>
      </c>
      <c r="R408" s="185"/>
      <c r="S408" s="63"/>
      <c r="T408" s="185">
        <v>22</v>
      </c>
      <c r="U408" s="191">
        <v>17</v>
      </c>
      <c r="V408" s="185"/>
      <c r="W408" s="63"/>
      <c r="X408" s="63"/>
      <c r="Y408" s="185">
        <v>30</v>
      </c>
      <c r="Z408" s="63">
        <v>31</v>
      </c>
      <c r="AA408" s="185"/>
      <c r="AB408" s="63"/>
      <c r="AC408" s="185">
        <v>17</v>
      </c>
      <c r="AD408" s="191">
        <v>19</v>
      </c>
      <c r="AE408" s="185"/>
      <c r="AF408" s="63"/>
      <c r="AG408" s="63"/>
      <c r="AH408" s="185">
        <v>25</v>
      </c>
      <c r="AI408" s="63">
        <v>25</v>
      </c>
      <c r="AJ408" s="185"/>
      <c r="AK408" s="63"/>
      <c r="AL408" s="185">
        <v>4</v>
      </c>
      <c r="AM408" s="191">
        <v>6</v>
      </c>
      <c r="AN408" s="185"/>
      <c r="AO408" s="63"/>
      <c r="AP408" s="63"/>
      <c r="AQ408" s="185"/>
      <c r="AR408" s="63"/>
      <c r="AS408" s="185"/>
      <c r="AT408" s="63"/>
      <c r="AU408" s="185"/>
      <c r="AV408" s="63"/>
      <c r="AW408" s="185"/>
      <c r="AX408" s="63"/>
      <c r="AY408" s="63"/>
      <c r="AZ408" s="185"/>
      <c r="BA408" s="63"/>
      <c r="BB408" s="185"/>
      <c r="BC408" s="63"/>
      <c r="BD408" s="185"/>
      <c r="BE408" s="63"/>
      <c r="BF408" s="185"/>
      <c r="BG408" s="62"/>
      <c r="BH408" s="188">
        <v>722049</v>
      </c>
      <c r="BI408" s="191">
        <v>529310</v>
      </c>
      <c r="BJ408" s="185">
        <v>2422826</v>
      </c>
      <c r="BK408" s="191">
        <v>2090782</v>
      </c>
      <c r="BL408" s="185">
        <v>2488913</v>
      </c>
      <c r="BM408" s="63">
        <v>2546721</v>
      </c>
      <c r="BN408" s="185">
        <v>1356284</v>
      </c>
      <c r="BO408" s="191">
        <v>1465945</v>
      </c>
      <c r="BP408" s="185"/>
      <c r="BQ408" s="63"/>
      <c r="BR408" s="185"/>
      <c r="BS408" s="61"/>
      <c r="BT408" s="177">
        <f t="shared" si="288"/>
        <v>113</v>
      </c>
      <c r="BU408" s="178">
        <f t="shared" si="288"/>
        <v>71</v>
      </c>
      <c r="BV408" s="179">
        <f t="shared" si="289"/>
        <v>440</v>
      </c>
      <c r="BW408" s="178">
        <f t="shared" si="289"/>
        <v>358</v>
      </c>
      <c r="BX408" s="179">
        <f t="shared" si="290"/>
        <v>457</v>
      </c>
      <c r="BY408" s="178">
        <f t="shared" si="290"/>
        <v>488</v>
      </c>
      <c r="BZ408" s="179">
        <f t="shared" si="291"/>
        <v>269</v>
      </c>
      <c r="CA408" s="178">
        <f t="shared" si="291"/>
        <v>291</v>
      </c>
      <c r="CB408" s="179">
        <f t="shared" si="292"/>
        <v>0</v>
      </c>
      <c r="CC408" s="178">
        <f t="shared" si="292"/>
        <v>0</v>
      </c>
      <c r="CD408" s="179">
        <f t="shared" si="293"/>
        <v>0</v>
      </c>
      <c r="CE408" s="178">
        <f t="shared" si="293"/>
        <v>0</v>
      </c>
      <c r="CF408" s="177">
        <f t="shared" si="287"/>
        <v>6389.8141592920356</v>
      </c>
      <c r="CG408" s="178">
        <f t="shared" si="279"/>
        <v>7455.070422535211</v>
      </c>
      <c r="CH408" s="179">
        <f t="shared" si="287"/>
        <v>5506.4227272727276</v>
      </c>
      <c r="CI408" s="178">
        <f t="shared" si="280"/>
        <v>5840.1731843575417</v>
      </c>
      <c r="CJ408" s="179">
        <f t="shared" si="286"/>
        <v>5446.1991247264768</v>
      </c>
      <c r="CK408" s="178">
        <f t="shared" si="281"/>
        <v>5218.6905737704919</v>
      </c>
      <c r="CL408" s="179">
        <f t="shared" si="286"/>
        <v>5041.9479553903348</v>
      </c>
      <c r="CM408" s="178">
        <f t="shared" si="286"/>
        <v>5037.6116838487969</v>
      </c>
      <c r="CN408" s="179">
        <f t="shared" si="286"/>
        <v>0</v>
      </c>
      <c r="CO408" s="178">
        <f t="shared" si="286"/>
        <v>0</v>
      </c>
      <c r="CP408" s="179">
        <f t="shared" si="286"/>
        <v>0</v>
      </c>
      <c r="CQ408" s="178">
        <f t="shared" si="286"/>
        <v>0</v>
      </c>
      <c r="CR408" s="177">
        <f t="shared" si="302"/>
        <v>57508.327433628321</v>
      </c>
      <c r="CS408" s="178">
        <f t="shared" si="302"/>
        <v>67095.633802816898</v>
      </c>
      <c r="CT408" s="179">
        <f t="shared" si="302"/>
        <v>49557.80454545455</v>
      </c>
      <c r="CU408" s="178">
        <f t="shared" si="302"/>
        <v>52561.558659217873</v>
      </c>
      <c r="CV408" s="179">
        <f t="shared" si="302"/>
        <v>49015.792122538289</v>
      </c>
      <c r="CW408" s="178">
        <f t="shared" si="302"/>
        <v>46968.21516393443</v>
      </c>
      <c r="CX408" s="179">
        <f t="shared" si="302"/>
        <v>45377.531598513015</v>
      </c>
      <c r="CY408" s="178">
        <f t="shared" si="302"/>
        <v>45338.50515463917</v>
      </c>
      <c r="CZ408" s="179">
        <f t="shared" si="302"/>
        <v>0</v>
      </c>
      <c r="DA408" s="178">
        <f t="shared" si="302"/>
        <v>0</v>
      </c>
      <c r="DB408" s="179">
        <f t="shared" si="302"/>
        <v>0</v>
      </c>
      <c r="DC408" s="178">
        <f t="shared" si="302"/>
        <v>0</v>
      </c>
      <c r="DD408" s="179">
        <f t="shared" si="294"/>
        <v>49105.539296840376</v>
      </c>
      <c r="DE408" s="178">
        <f t="shared" si="294"/>
        <v>49320.88682533949</v>
      </c>
      <c r="DF408" s="177">
        <f t="shared" si="295"/>
        <v>11</v>
      </c>
      <c r="DG408" s="178">
        <f t="shared" si="295"/>
        <v>7</v>
      </c>
      <c r="DH408" s="179">
        <f t="shared" si="296"/>
        <v>44</v>
      </c>
      <c r="DI408" s="178">
        <f t="shared" si="296"/>
        <v>36</v>
      </c>
      <c r="DJ408" s="179">
        <f t="shared" si="297"/>
        <v>47</v>
      </c>
      <c r="DK408" s="178">
        <f t="shared" si="297"/>
        <v>50</v>
      </c>
      <c r="DL408" s="179">
        <f t="shared" si="298"/>
        <v>29</v>
      </c>
      <c r="DM408" s="178">
        <f t="shared" si="298"/>
        <v>31</v>
      </c>
      <c r="DN408" s="179">
        <f t="shared" si="299"/>
        <v>0</v>
      </c>
      <c r="DO408" s="178">
        <f t="shared" si="299"/>
        <v>0</v>
      </c>
      <c r="DP408" s="179">
        <f t="shared" si="300"/>
        <v>0</v>
      </c>
      <c r="DQ408" s="178">
        <f t="shared" si="300"/>
        <v>0</v>
      </c>
      <c r="DR408" s="179">
        <f t="shared" si="301"/>
        <v>131</v>
      </c>
      <c r="DS408" s="178">
        <f t="shared" si="301"/>
        <v>124</v>
      </c>
      <c r="DT408" s="177">
        <f t="shared" si="303"/>
        <v>632591.60176991159</v>
      </c>
      <c r="DU408" s="178">
        <f t="shared" si="303"/>
        <v>469669.43661971827</v>
      </c>
      <c r="DV408" s="179">
        <f t="shared" si="303"/>
        <v>2180543.4000000004</v>
      </c>
      <c r="DW408" s="178">
        <f t="shared" si="303"/>
        <v>1892216.1117318436</v>
      </c>
      <c r="DX408" s="179">
        <f t="shared" si="303"/>
        <v>2303742.2297592997</v>
      </c>
      <c r="DY408" s="178">
        <f t="shared" si="303"/>
        <v>2348410.7581967213</v>
      </c>
      <c r="DZ408" s="179">
        <f t="shared" si="303"/>
        <v>1315948.4163568774</v>
      </c>
      <c r="EA408" s="178">
        <f t="shared" si="303"/>
        <v>1405493.6597938142</v>
      </c>
      <c r="EB408" s="179">
        <f t="shared" si="303"/>
        <v>0</v>
      </c>
      <c r="EC408" s="178">
        <f t="shared" si="303"/>
        <v>0</v>
      </c>
      <c r="ED408" s="179">
        <f t="shared" si="303"/>
        <v>0</v>
      </c>
      <c r="EE408" s="178">
        <f t="shared" si="303"/>
        <v>0</v>
      </c>
      <c r="EF408" s="179">
        <f t="shared" si="303"/>
        <v>6432825.647886089</v>
      </c>
      <c r="EG408" s="178">
        <f t="shared" si="262"/>
        <v>6115789.9663420971</v>
      </c>
    </row>
    <row r="409" spans="1:137">
      <c r="A409" s="272" t="s">
        <v>406</v>
      </c>
      <c r="B409" s="273" t="s">
        <v>829</v>
      </c>
      <c r="C409" s="274"/>
      <c r="D409" s="275">
        <v>207351</v>
      </c>
      <c r="E409" s="275">
        <v>6</v>
      </c>
      <c r="F409" s="63"/>
      <c r="G409" s="185">
        <v>3</v>
      </c>
      <c r="H409" s="191">
        <v>4</v>
      </c>
      <c r="I409" s="185"/>
      <c r="J409" s="63"/>
      <c r="K409" s="185">
        <v>1</v>
      </c>
      <c r="L409" s="63">
        <v>1</v>
      </c>
      <c r="M409" s="185"/>
      <c r="N409" s="63"/>
      <c r="O409" s="63"/>
      <c r="P409" s="185">
        <v>9</v>
      </c>
      <c r="Q409" s="191">
        <v>7</v>
      </c>
      <c r="R409" s="185"/>
      <c r="S409" s="63"/>
      <c r="T409" s="185">
        <v>2</v>
      </c>
      <c r="U409" s="63">
        <v>2</v>
      </c>
      <c r="V409" s="185"/>
      <c r="W409" s="63"/>
      <c r="X409" s="63"/>
      <c r="Y409" s="185">
        <v>18</v>
      </c>
      <c r="Z409" s="191">
        <v>21</v>
      </c>
      <c r="AA409" s="185"/>
      <c r="AB409" s="63"/>
      <c r="AC409" s="185">
        <v>1</v>
      </c>
      <c r="AD409" s="63">
        <v>1</v>
      </c>
      <c r="AE409" s="185"/>
      <c r="AF409" s="63"/>
      <c r="AG409" s="63"/>
      <c r="AH409" s="185">
        <v>17</v>
      </c>
      <c r="AI409" s="191">
        <v>15</v>
      </c>
      <c r="AJ409" s="185"/>
      <c r="AK409" s="63"/>
      <c r="AL409" s="185">
        <v>3</v>
      </c>
      <c r="AM409" s="191">
        <v>4</v>
      </c>
      <c r="AN409" s="185"/>
      <c r="AO409" s="63"/>
      <c r="AP409" s="63"/>
      <c r="AQ409" s="185"/>
      <c r="AR409" s="63"/>
      <c r="AS409" s="185"/>
      <c r="AT409" s="63"/>
      <c r="AU409" s="185"/>
      <c r="AV409" s="63"/>
      <c r="AW409" s="185"/>
      <c r="AX409" s="63"/>
      <c r="AY409" s="63"/>
      <c r="AZ409" s="185"/>
      <c r="BA409" s="63"/>
      <c r="BB409" s="185"/>
      <c r="BC409" s="63"/>
      <c r="BD409" s="185"/>
      <c r="BE409" s="63"/>
      <c r="BF409" s="185"/>
      <c r="BG409" s="62"/>
      <c r="BH409" s="188">
        <v>172414</v>
      </c>
      <c r="BI409" s="191">
        <v>230316</v>
      </c>
      <c r="BJ409" s="185">
        <v>547352</v>
      </c>
      <c r="BK409" s="191">
        <v>420878</v>
      </c>
      <c r="BL409" s="185">
        <v>811863</v>
      </c>
      <c r="BM409" s="191">
        <v>942090</v>
      </c>
      <c r="BN409" s="185">
        <v>684110</v>
      </c>
      <c r="BO409" s="191">
        <v>630835</v>
      </c>
      <c r="BP409" s="185"/>
      <c r="BQ409" s="63"/>
      <c r="BR409" s="185"/>
      <c r="BS409" s="61"/>
      <c r="BT409" s="177">
        <f t="shared" si="288"/>
        <v>38</v>
      </c>
      <c r="BU409" s="178">
        <f t="shared" si="288"/>
        <v>47</v>
      </c>
      <c r="BV409" s="179">
        <f t="shared" si="289"/>
        <v>103</v>
      </c>
      <c r="BW409" s="178">
        <f t="shared" si="289"/>
        <v>85</v>
      </c>
      <c r="BX409" s="179">
        <f t="shared" si="290"/>
        <v>173</v>
      </c>
      <c r="BY409" s="178">
        <f t="shared" si="290"/>
        <v>200</v>
      </c>
      <c r="BZ409" s="179">
        <f t="shared" si="291"/>
        <v>186</v>
      </c>
      <c r="CA409" s="178">
        <f t="shared" si="291"/>
        <v>179</v>
      </c>
      <c r="CB409" s="179">
        <f t="shared" si="292"/>
        <v>0</v>
      </c>
      <c r="CC409" s="178">
        <f t="shared" si="292"/>
        <v>0</v>
      </c>
      <c r="CD409" s="179">
        <f t="shared" si="293"/>
        <v>0</v>
      </c>
      <c r="CE409" s="178">
        <f t="shared" si="293"/>
        <v>0</v>
      </c>
      <c r="CF409" s="177">
        <f t="shared" si="287"/>
        <v>4537.2105263157891</v>
      </c>
      <c r="CG409" s="178">
        <f t="shared" si="279"/>
        <v>4900.3404255319147</v>
      </c>
      <c r="CH409" s="179">
        <f t="shared" si="287"/>
        <v>5314.0970873786409</v>
      </c>
      <c r="CI409" s="178">
        <f t="shared" si="280"/>
        <v>4951.5058823529416</v>
      </c>
      <c r="CJ409" s="179">
        <f t="shared" si="286"/>
        <v>4692.8497109826585</v>
      </c>
      <c r="CK409" s="178">
        <f t="shared" si="281"/>
        <v>4710.45</v>
      </c>
      <c r="CL409" s="179">
        <f t="shared" si="286"/>
        <v>3678.010752688172</v>
      </c>
      <c r="CM409" s="178">
        <f t="shared" si="286"/>
        <v>3524.2178770949722</v>
      </c>
      <c r="CN409" s="179">
        <f t="shared" si="286"/>
        <v>0</v>
      </c>
      <c r="CO409" s="178">
        <f t="shared" si="286"/>
        <v>0</v>
      </c>
      <c r="CP409" s="179">
        <f t="shared" si="286"/>
        <v>0</v>
      </c>
      <c r="CQ409" s="178">
        <f t="shared" si="286"/>
        <v>0</v>
      </c>
      <c r="CR409" s="177">
        <f t="shared" si="302"/>
        <v>40834.8947368421</v>
      </c>
      <c r="CS409" s="178">
        <f t="shared" si="302"/>
        <v>44103.063829787236</v>
      </c>
      <c r="CT409" s="179">
        <f t="shared" si="302"/>
        <v>47826.87378640777</v>
      </c>
      <c r="CU409" s="178">
        <f t="shared" si="302"/>
        <v>44563.552941176473</v>
      </c>
      <c r="CV409" s="179">
        <f t="shared" si="302"/>
        <v>42235.647398843925</v>
      </c>
      <c r="CW409" s="178">
        <f t="shared" si="302"/>
        <v>42394.049999999996</v>
      </c>
      <c r="CX409" s="179">
        <f t="shared" si="302"/>
        <v>33102.096774193546</v>
      </c>
      <c r="CY409" s="178">
        <f t="shared" si="302"/>
        <v>31717.96089385475</v>
      </c>
      <c r="CZ409" s="179">
        <f t="shared" si="302"/>
        <v>0</v>
      </c>
      <c r="DA409" s="178">
        <f t="shared" si="302"/>
        <v>0</v>
      </c>
      <c r="DB409" s="179">
        <f t="shared" si="302"/>
        <v>0</v>
      </c>
      <c r="DC409" s="178">
        <f t="shared" si="302"/>
        <v>0</v>
      </c>
      <c r="DD409" s="179">
        <f t="shared" si="294"/>
        <v>39888.044938143699</v>
      </c>
      <c r="DE409" s="178">
        <f t="shared" si="294"/>
        <v>39216.320956413896</v>
      </c>
      <c r="DF409" s="177">
        <f t="shared" si="295"/>
        <v>4</v>
      </c>
      <c r="DG409" s="178">
        <f t="shared" si="295"/>
        <v>5</v>
      </c>
      <c r="DH409" s="179">
        <f t="shared" si="296"/>
        <v>11</v>
      </c>
      <c r="DI409" s="178">
        <f t="shared" si="296"/>
        <v>9</v>
      </c>
      <c r="DJ409" s="179">
        <f t="shared" si="297"/>
        <v>19</v>
      </c>
      <c r="DK409" s="178">
        <f t="shared" si="297"/>
        <v>22</v>
      </c>
      <c r="DL409" s="179">
        <f t="shared" si="298"/>
        <v>20</v>
      </c>
      <c r="DM409" s="178">
        <f t="shared" si="298"/>
        <v>19</v>
      </c>
      <c r="DN409" s="179">
        <f t="shared" si="299"/>
        <v>0</v>
      </c>
      <c r="DO409" s="178">
        <f t="shared" si="299"/>
        <v>0</v>
      </c>
      <c r="DP409" s="179">
        <f t="shared" si="300"/>
        <v>0</v>
      </c>
      <c r="DQ409" s="178">
        <f t="shared" si="300"/>
        <v>0</v>
      </c>
      <c r="DR409" s="179">
        <f t="shared" si="301"/>
        <v>54</v>
      </c>
      <c r="DS409" s="178">
        <f t="shared" si="301"/>
        <v>55</v>
      </c>
      <c r="DT409" s="177">
        <f t="shared" si="303"/>
        <v>163339.5789473684</v>
      </c>
      <c r="DU409" s="178">
        <f t="shared" si="303"/>
        <v>220515.31914893619</v>
      </c>
      <c r="DV409" s="179">
        <f t="shared" si="303"/>
        <v>526095.61165048543</v>
      </c>
      <c r="DW409" s="178">
        <f t="shared" si="303"/>
        <v>401071.97647058824</v>
      </c>
      <c r="DX409" s="179">
        <f t="shared" si="303"/>
        <v>802477.3005780346</v>
      </c>
      <c r="DY409" s="178">
        <f t="shared" si="303"/>
        <v>932669.09999999986</v>
      </c>
      <c r="DZ409" s="179">
        <f t="shared" si="303"/>
        <v>662041.93548387091</v>
      </c>
      <c r="EA409" s="178">
        <f t="shared" si="303"/>
        <v>602641.25698324025</v>
      </c>
      <c r="EB409" s="179">
        <f t="shared" si="303"/>
        <v>0</v>
      </c>
      <c r="EC409" s="178">
        <f t="shared" si="303"/>
        <v>0</v>
      </c>
      <c r="ED409" s="179">
        <f t="shared" si="303"/>
        <v>0</v>
      </c>
      <c r="EE409" s="178">
        <f t="shared" si="303"/>
        <v>0</v>
      </c>
      <c r="EF409" s="179">
        <f t="shared" si="303"/>
        <v>2153954.4266597596</v>
      </c>
      <c r="EG409" s="178">
        <f t="shared" si="262"/>
        <v>2156897.6526027643</v>
      </c>
    </row>
    <row r="410" spans="1:137">
      <c r="A410" s="272" t="s">
        <v>406</v>
      </c>
      <c r="B410" s="273" t="s">
        <v>830</v>
      </c>
      <c r="C410" s="274"/>
      <c r="D410" s="275">
        <v>207661</v>
      </c>
      <c r="E410" s="283">
        <v>6</v>
      </c>
      <c r="F410" s="63"/>
      <c r="G410" s="185">
        <v>15</v>
      </c>
      <c r="H410" s="63">
        <v>15</v>
      </c>
      <c r="I410" s="185"/>
      <c r="J410" s="63"/>
      <c r="K410" s="185">
        <v>7</v>
      </c>
      <c r="L410" s="284">
        <v>8</v>
      </c>
      <c r="M410" s="185"/>
      <c r="N410" s="63"/>
      <c r="O410" s="63"/>
      <c r="P410" s="185">
        <v>19</v>
      </c>
      <c r="Q410" s="191">
        <v>18</v>
      </c>
      <c r="R410" s="185"/>
      <c r="S410" s="63"/>
      <c r="T410" s="185">
        <v>7</v>
      </c>
      <c r="U410" s="191">
        <v>5</v>
      </c>
      <c r="V410" s="185"/>
      <c r="W410" s="63"/>
      <c r="X410" s="63"/>
      <c r="Y410" s="185">
        <v>26</v>
      </c>
      <c r="Z410" s="191">
        <v>29</v>
      </c>
      <c r="AA410" s="185"/>
      <c r="AB410" s="63"/>
      <c r="AC410" s="185">
        <v>1</v>
      </c>
      <c r="AD410" s="63">
        <v>1</v>
      </c>
      <c r="AE410" s="185"/>
      <c r="AF410" s="63"/>
      <c r="AG410" s="63"/>
      <c r="AH410" s="185">
        <v>23</v>
      </c>
      <c r="AI410" s="63">
        <v>23</v>
      </c>
      <c r="AJ410" s="185"/>
      <c r="AK410" s="63"/>
      <c r="AL410" s="185">
        <v>0</v>
      </c>
      <c r="AM410" s="63"/>
      <c r="AN410" s="185"/>
      <c r="AO410" s="63"/>
      <c r="AP410" s="63"/>
      <c r="AQ410" s="185"/>
      <c r="AR410" s="63"/>
      <c r="AS410" s="185"/>
      <c r="AT410" s="63"/>
      <c r="AU410" s="185"/>
      <c r="AV410" s="63"/>
      <c r="AW410" s="185"/>
      <c r="AX410" s="63"/>
      <c r="AY410" s="63"/>
      <c r="AZ410" s="185"/>
      <c r="BA410" s="63"/>
      <c r="BB410" s="185"/>
      <c r="BC410" s="63"/>
      <c r="BD410" s="185"/>
      <c r="BE410" s="63"/>
      <c r="BF410" s="185"/>
      <c r="BG410" s="62"/>
      <c r="BH410" s="188">
        <v>1427189</v>
      </c>
      <c r="BI410" s="63">
        <v>1386936</v>
      </c>
      <c r="BJ410" s="185">
        <v>1581895</v>
      </c>
      <c r="BK410" s="191">
        <v>1214765</v>
      </c>
      <c r="BL410" s="185">
        <v>1388417</v>
      </c>
      <c r="BM410" s="63">
        <v>1395044</v>
      </c>
      <c r="BN410" s="185">
        <v>1070719</v>
      </c>
      <c r="BO410" s="191">
        <v>913744</v>
      </c>
      <c r="BP410" s="185"/>
      <c r="BQ410" s="63"/>
      <c r="BR410" s="185"/>
      <c r="BS410" s="61"/>
      <c r="BT410" s="177">
        <f t="shared" si="288"/>
        <v>212</v>
      </c>
      <c r="BU410" s="178">
        <f t="shared" si="288"/>
        <v>223</v>
      </c>
      <c r="BV410" s="179">
        <f t="shared" si="289"/>
        <v>248</v>
      </c>
      <c r="BW410" s="178">
        <f t="shared" si="289"/>
        <v>217</v>
      </c>
      <c r="BX410" s="179">
        <f t="shared" si="290"/>
        <v>245</v>
      </c>
      <c r="BY410" s="178">
        <f t="shared" si="290"/>
        <v>272</v>
      </c>
      <c r="BZ410" s="179">
        <f t="shared" si="291"/>
        <v>207</v>
      </c>
      <c r="CA410" s="178">
        <f t="shared" si="291"/>
        <v>207</v>
      </c>
      <c r="CB410" s="179">
        <f t="shared" si="292"/>
        <v>0</v>
      </c>
      <c r="CC410" s="178">
        <f t="shared" si="292"/>
        <v>0</v>
      </c>
      <c r="CD410" s="179">
        <f t="shared" si="293"/>
        <v>0</v>
      </c>
      <c r="CE410" s="178">
        <f t="shared" si="293"/>
        <v>0</v>
      </c>
      <c r="CF410" s="177">
        <f t="shared" si="287"/>
        <v>6732.0235849056608</v>
      </c>
      <c r="CG410" s="178">
        <f t="shared" si="279"/>
        <v>6219.4439461883412</v>
      </c>
      <c r="CH410" s="179">
        <f t="shared" si="287"/>
        <v>6378.6088709677415</v>
      </c>
      <c r="CI410" s="178">
        <f t="shared" si="280"/>
        <v>5597.9953917050689</v>
      </c>
      <c r="CJ410" s="179">
        <f t="shared" si="286"/>
        <v>5667.0081632653064</v>
      </c>
      <c r="CK410" s="178">
        <f t="shared" si="281"/>
        <v>5128.838235294118</v>
      </c>
      <c r="CL410" s="179">
        <f t="shared" si="286"/>
        <v>5172.5555555555557</v>
      </c>
      <c r="CM410" s="178">
        <f t="shared" si="286"/>
        <v>4414.2222222222226</v>
      </c>
      <c r="CN410" s="179">
        <f t="shared" si="286"/>
        <v>0</v>
      </c>
      <c r="CO410" s="178">
        <f t="shared" si="286"/>
        <v>0</v>
      </c>
      <c r="CP410" s="179">
        <f t="shared" si="286"/>
        <v>0</v>
      </c>
      <c r="CQ410" s="178">
        <f t="shared" si="286"/>
        <v>0</v>
      </c>
      <c r="CR410" s="177">
        <f t="shared" si="302"/>
        <v>60588.212264150949</v>
      </c>
      <c r="CS410" s="178">
        <f t="shared" si="302"/>
        <v>55974.995515695075</v>
      </c>
      <c r="CT410" s="179">
        <f t="shared" si="302"/>
        <v>57407.479838709674</v>
      </c>
      <c r="CU410" s="178">
        <f t="shared" si="302"/>
        <v>50381.958525345617</v>
      </c>
      <c r="CV410" s="179">
        <f t="shared" si="302"/>
        <v>51003.07346938776</v>
      </c>
      <c r="CW410" s="178">
        <f t="shared" si="302"/>
        <v>46159.544117647063</v>
      </c>
      <c r="CX410" s="179">
        <f t="shared" si="302"/>
        <v>46553</v>
      </c>
      <c r="CY410" s="178">
        <f t="shared" si="302"/>
        <v>39728</v>
      </c>
      <c r="CZ410" s="179">
        <f t="shared" si="302"/>
        <v>0</v>
      </c>
      <c r="DA410" s="178">
        <f t="shared" si="302"/>
        <v>0</v>
      </c>
      <c r="DB410" s="179">
        <f t="shared" si="302"/>
        <v>0</v>
      </c>
      <c r="DC410" s="178">
        <f t="shared" si="302"/>
        <v>0</v>
      </c>
      <c r="DD410" s="179">
        <f t="shared" si="294"/>
        <v>53809.562543788183</v>
      </c>
      <c r="DE410" s="178">
        <f t="shared" si="294"/>
        <v>47926.669358316649</v>
      </c>
      <c r="DF410" s="177">
        <f t="shared" si="295"/>
        <v>22</v>
      </c>
      <c r="DG410" s="178">
        <f t="shared" si="295"/>
        <v>23</v>
      </c>
      <c r="DH410" s="179">
        <f t="shared" si="296"/>
        <v>26</v>
      </c>
      <c r="DI410" s="178">
        <f t="shared" si="296"/>
        <v>23</v>
      </c>
      <c r="DJ410" s="179">
        <f t="shared" si="297"/>
        <v>27</v>
      </c>
      <c r="DK410" s="178">
        <f t="shared" si="297"/>
        <v>30</v>
      </c>
      <c r="DL410" s="179">
        <f t="shared" si="298"/>
        <v>23</v>
      </c>
      <c r="DM410" s="178">
        <f t="shared" si="298"/>
        <v>23</v>
      </c>
      <c r="DN410" s="179">
        <f t="shared" si="299"/>
        <v>0</v>
      </c>
      <c r="DO410" s="178">
        <f t="shared" si="299"/>
        <v>0</v>
      </c>
      <c r="DP410" s="179">
        <f t="shared" si="300"/>
        <v>0</v>
      </c>
      <c r="DQ410" s="178">
        <f t="shared" si="300"/>
        <v>0</v>
      </c>
      <c r="DR410" s="179">
        <f t="shared" si="301"/>
        <v>98</v>
      </c>
      <c r="DS410" s="178">
        <f t="shared" si="301"/>
        <v>99</v>
      </c>
      <c r="DT410" s="177">
        <f t="shared" si="303"/>
        <v>1332940.669811321</v>
      </c>
      <c r="DU410" s="178">
        <f t="shared" si="303"/>
        <v>1287424.8968609867</v>
      </c>
      <c r="DV410" s="179">
        <f t="shared" si="303"/>
        <v>1492594.4758064516</v>
      </c>
      <c r="DW410" s="178">
        <f t="shared" si="303"/>
        <v>1158785.0460829493</v>
      </c>
      <c r="DX410" s="179">
        <f t="shared" si="303"/>
        <v>1377082.9836734696</v>
      </c>
      <c r="DY410" s="178">
        <f t="shared" si="303"/>
        <v>1384786.3235294118</v>
      </c>
      <c r="DZ410" s="179">
        <f t="shared" si="303"/>
        <v>1070719</v>
      </c>
      <c r="EA410" s="178">
        <f t="shared" si="303"/>
        <v>913744</v>
      </c>
      <c r="EB410" s="179">
        <f t="shared" si="303"/>
        <v>0</v>
      </c>
      <c r="EC410" s="178">
        <f t="shared" si="303"/>
        <v>0</v>
      </c>
      <c r="ED410" s="179">
        <f t="shared" si="303"/>
        <v>0</v>
      </c>
      <c r="EE410" s="178">
        <f t="shared" si="303"/>
        <v>0</v>
      </c>
      <c r="EF410" s="179">
        <f t="shared" si="303"/>
        <v>5273337.129291242</v>
      </c>
      <c r="EG410" s="178">
        <f t="shared" si="262"/>
        <v>4744740.2664733483</v>
      </c>
    </row>
    <row r="411" spans="1:137">
      <c r="A411" s="272" t="s">
        <v>406</v>
      </c>
      <c r="B411" s="273" t="s">
        <v>831</v>
      </c>
      <c r="C411" s="274"/>
      <c r="D411" s="275">
        <v>207722</v>
      </c>
      <c r="E411" s="275">
        <v>6</v>
      </c>
      <c r="F411" s="63"/>
      <c r="G411" s="185">
        <v>13</v>
      </c>
      <c r="H411" s="191">
        <v>15</v>
      </c>
      <c r="I411" s="185"/>
      <c r="J411" s="63"/>
      <c r="K411" s="185">
        <v>2</v>
      </c>
      <c r="L411" s="63">
        <v>2</v>
      </c>
      <c r="M411" s="185"/>
      <c r="N411" s="63"/>
      <c r="O411" s="63"/>
      <c r="P411" s="185">
        <v>13</v>
      </c>
      <c r="Q411" s="191">
        <v>12</v>
      </c>
      <c r="R411" s="185"/>
      <c r="S411" s="63"/>
      <c r="T411" s="185">
        <v>1</v>
      </c>
      <c r="U411" s="191">
        <v>2</v>
      </c>
      <c r="V411" s="185"/>
      <c r="W411" s="63"/>
      <c r="X411" s="63"/>
      <c r="Y411" s="185">
        <v>16</v>
      </c>
      <c r="Z411" s="191">
        <v>11</v>
      </c>
      <c r="AA411" s="185"/>
      <c r="AB411" s="63"/>
      <c r="AC411" s="185">
        <v>1</v>
      </c>
      <c r="AD411" s="191"/>
      <c r="AE411" s="185"/>
      <c r="AF411" s="63"/>
      <c r="AG411" s="63"/>
      <c r="AH411" s="185">
        <v>8</v>
      </c>
      <c r="AI411" s="63">
        <v>8</v>
      </c>
      <c r="AJ411" s="185"/>
      <c r="AK411" s="63"/>
      <c r="AL411" s="185"/>
      <c r="AM411" s="63"/>
      <c r="AN411" s="185"/>
      <c r="AO411" s="63"/>
      <c r="AP411" s="63"/>
      <c r="AQ411" s="185"/>
      <c r="AR411" s="63"/>
      <c r="AS411" s="185"/>
      <c r="AT411" s="63"/>
      <c r="AU411" s="185"/>
      <c r="AV411" s="63"/>
      <c r="AW411" s="185"/>
      <c r="AX411" s="63"/>
      <c r="AY411" s="63"/>
      <c r="AZ411" s="185"/>
      <c r="BA411" s="63"/>
      <c r="BB411" s="185"/>
      <c r="BC411" s="63"/>
      <c r="BD411" s="185"/>
      <c r="BE411" s="63"/>
      <c r="BF411" s="185"/>
      <c r="BG411" s="62"/>
      <c r="BH411" s="188">
        <v>901927</v>
      </c>
      <c r="BI411" s="191">
        <v>1013242</v>
      </c>
      <c r="BJ411" s="185">
        <v>721036</v>
      </c>
      <c r="BK411" s="63">
        <v>727667</v>
      </c>
      <c r="BL411" s="185">
        <v>787328</v>
      </c>
      <c r="BM411" s="191">
        <v>506429</v>
      </c>
      <c r="BN411" s="185">
        <v>332448</v>
      </c>
      <c r="BO411" s="63">
        <v>327168</v>
      </c>
      <c r="BP411" s="185"/>
      <c r="BQ411" s="63"/>
      <c r="BR411" s="185"/>
      <c r="BS411" s="61"/>
      <c r="BT411" s="177">
        <f t="shared" si="288"/>
        <v>139</v>
      </c>
      <c r="BU411" s="178">
        <f t="shared" si="288"/>
        <v>157</v>
      </c>
      <c r="BV411" s="179">
        <f t="shared" si="289"/>
        <v>128</v>
      </c>
      <c r="BW411" s="178">
        <f t="shared" si="289"/>
        <v>130</v>
      </c>
      <c r="BX411" s="179">
        <f t="shared" si="290"/>
        <v>155</v>
      </c>
      <c r="BY411" s="178">
        <f t="shared" si="290"/>
        <v>99</v>
      </c>
      <c r="BZ411" s="179">
        <f t="shared" si="291"/>
        <v>72</v>
      </c>
      <c r="CA411" s="178">
        <f t="shared" si="291"/>
        <v>72</v>
      </c>
      <c r="CB411" s="179">
        <f t="shared" si="292"/>
        <v>0</v>
      </c>
      <c r="CC411" s="178">
        <f t="shared" si="292"/>
        <v>0</v>
      </c>
      <c r="CD411" s="179">
        <f t="shared" si="293"/>
        <v>0</v>
      </c>
      <c r="CE411" s="178">
        <f t="shared" si="293"/>
        <v>0</v>
      </c>
      <c r="CF411" s="177">
        <f t="shared" si="287"/>
        <v>6488.6834532374105</v>
      </c>
      <c r="CG411" s="178">
        <f t="shared" si="279"/>
        <v>6453.7707006369428</v>
      </c>
      <c r="CH411" s="179">
        <f t="shared" si="287"/>
        <v>5633.09375</v>
      </c>
      <c r="CI411" s="178">
        <f t="shared" si="280"/>
        <v>5597.4384615384615</v>
      </c>
      <c r="CJ411" s="179">
        <f t="shared" si="286"/>
        <v>5079.5354838709682</v>
      </c>
      <c r="CK411" s="178">
        <f t="shared" si="281"/>
        <v>5115.4444444444443</v>
      </c>
      <c r="CL411" s="179">
        <f t="shared" si="286"/>
        <v>4617.333333333333</v>
      </c>
      <c r="CM411" s="178">
        <f t="shared" si="286"/>
        <v>4544</v>
      </c>
      <c r="CN411" s="179">
        <f t="shared" si="286"/>
        <v>0</v>
      </c>
      <c r="CO411" s="178">
        <f t="shared" si="286"/>
        <v>0</v>
      </c>
      <c r="CP411" s="179">
        <f t="shared" si="286"/>
        <v>0</v>
      </c>
      <c r="CQ411" s="178">
        <f t="shared" si="286"/>
        <v>0</v>
      </c>
      <c r="CR411" s="177">
        <f t="shared" si="302"/>
        <v>58398.151079136696</v>
      </c>
      <c r="CS411" s="178">
        <f t="shared" si="302"/>
        <v>58083.936305732488</v>
      </c>
      <c r="CT411" s="179">
        <f t="shared" si="302"/>
        <v>50697.84375</v>
      </c>
      <c r="CU411" s="178">
        <f t="shared" si="302"/>
        <v>50376.946153846155</v>
      </c>
      <c r="CV411" s="179">
        <f t="shared" si="302"/>
        <v>45715.819354838713</v>
      </c>
      <c r="CW411" s="178">
        <f t="shared" si="302"/>
        <v>46039</v>
      </c>
      <c r="CX411" s="179">
        <f t="shared" si="302"/>
        <v>41556</v>
      </c>
      <c r="CY411" s="178">
        <f t="shared" si="302"/>
        <v>40896</v>
      </c>
      <c r="CZ411" s="179">
        <f t="shared" si="302"/>
        <v>0</v>
      </c>
      <c r="DA411" s="178">
        <f t="shared" si="302"/>
        <v>0</v>
      </c>
      <c r="DB411" s="179">
        <f t="shared" si="302"/>
        <v>0</v>
      </c>
      <c r="DC411" s="178">
        <f t="shared" si="302"/>
        <v>0</v>
      </c>
      <c r="DD411" s="179">
        <f t="shared" si="294"/>
        <v>49914.055698505712</v>
      </c>
      <c r="DE411" s="178">
        <f t="shared" si="294"/>
        <v>50526.023267025965</v>
      </c>
      <c r="DF411" s="177">
        <f t="shared" si="295"/>
        <v>15</v>
      </c>
      <c r="DG411" s="178">
        <f t="shared" si="295"/>
        <v>17</v>
      </c>
      <c r="DH411" s="179">
        <f t="shared" si="296"/>
        <v>14</v>
      </c>
      <c r="DI411" s="178">
        <f t="shared" si="296"/>
        <v>14</v>
      </c>
      <c r="DJ411" s="179">
        <f t="shared" si="297"/>
        <v>17</v>
      </c>
      <c r="DK411" s="178">
        <f t="shared" si="297"/>
        <v>11</v>
      </c>
      <c r="DL411" s="179">
        <f t="shared" si="298"/>
        <v>8</v>
      </c>
      <c r="DM411" s="178">
        <f t="shared" si="298"/>
        <v>8</v>
      </c>
      <c r="DN411" s="179">
        <f t="shared" si="299"/>
        <v>0</v>
      </c>
      <c r="DO411" s="178">
        <f t="shared" si="299"/>
        <v>0</v>
      </c>
      <c r="DP411" s="179">
        <f t="shared" si="300"/>
        <v>0</v>
      </c>
      <c r="DQ411" s="178">
        <f t="shared" si="300"/>
        <v>0</v>
      </c>
      <c r="DR411" s="179">
        <f t="shared" si="301"/>
        <v>54</v>
      </c>
      <c r="DS411" s="178">
        <f t="shared" si="301"/>
        <v>50</v>
      </c>
      <c r="DT411" s="177">
        <f t="shared" si="303"/>
        <v>875972.2661870505</v>
      </c>
      <c r="DU411" s="178">
        <f t="shared" si="303"/>
        <v>987426.91719745228</v>
      </c>
      <c r="DV411" s="179">
        <f t="shared" si="303"/>
        <v>709769.8125</v>
      </c>
      <c r="DW411" s="178">
        <f t="shared" si="303"/>
        <v>705277.24615384615</v>
      </c>
      <c r="DX411" s="179">
        <f t="shared" si="303"/>
        <v>777168.92903225811</v>
      </c>
      <c r="DY411" s="178">
        <f t="shared" si="303"/>
        <v>506429</v>
      </c>
      <c r="DZ411" s="179">
        <f t="shared" si="303"/>
        <v>332448</v>
      </c>
      <c r="EA411" s="178">
        <f t="shared" si="303"/>
        <v>327168</v>
      </c>
      <c r="EB411" s="179">
        <f t="shared" si="303"/>
        <v>0</v>
      </c>
      <c r="EC411" s="178">
        <f t="shared" si="303"/>
        <v>0</v>
      </c>
      <c r="ED411" s="179">
        <f t="shared" si="303"/>
        <v>0</v>
      </c>
      <c r="EE411" s="178">
        <f t="shared" si="303"/>
        <v>0</v>
      </c>
      <c r="EF411" s="179">
        <f t="shared" si="303"/>
        <v>2695359.0077193086</v>
      </c>
      <c r="EG411" s="178">
        <f t="shared" si="262"/>
        <v>2526301.1633512983</v>
      </c>
    </row>
    <row r="412" spans="1:137">
      <c r="A412" s="272" t="s">
        <v>406</v>
      </c>
      <c r="B412" s="273" t="s">
        <v>832</v>
      </c>
      <c r="C412" s="280"/>
      <c r="D412" s="275">
        <v>206923</v>
      </c>
      <c r="E412" s="285">
        <v>10</v>
      </c>
      <c r="F412" s="63"/>
      <c r="G412" s="185"/>
      <c r="H412" s="63"/>
      <c r="I412" s="185"/>
      <c r="J412" s="63"/>
      <c r="K412" s="185"/>
      <c r="L412" s="63"/>
      <c r="M412" s="185"/>
      <c r="N412" s="63"/>
      <c r="O412" s="63"/>
      <c r="P412" s="185"/>
      <c r="Q412" s="63"/>
      <c r="R412" s="185"/>
      <c r="S412" s="63"/>
      <c r="T412" s="185"/>
      <c r="U412" s="63"/>
      <c r="V412" s="185"/>
      <c r="W412" s="63"/>
      <c r="X412" s="63"/>
      <c r="Y412" s="185"/>
      <c r="Z412" s="63"/>
      <c r="AA412" s="185"/>
      <c r="AB412" s="63"/>
      <c r="AC412" s="185"/>
      <c r="AD412" s="63"/>
      <c r="AE412" s="185"/>
      <c r="AF412" s="63"/>
      <c r="AG412" s="63"/>
      <c r="AH412" s="185"/>
      <c r="AI412" s="63"/>
      <c r="AJ412" s="185"/>
      <c r="AK412" s="63"/>
      <c r="AL412" s="185"/>
      <c r="AM412" s="63"/>
      <c r="AN412" s="185"/>
      <c r="AO412" s="63"/>
      <c r="AP412" s="63"/>
      <c r="AQ412" s="185"/>
      <c r="AR412" s="63"/>
      <c r="AS412" s="185"/>
      <c r="AT412" s="63"/>
      <c r="AU412" s="185"/>
      <c r="AV412" s="63"/>
      <c r="AW412" s="185"/>
      <c r="AX412" s="63"/>
      <c r="AY412" s="63"/>
      <c r="AZ412" s="185">
        <v>47</v>
      </c>
      <c r="BA412" s="191">
        <v>44</v>
      </c>
      <c r="BB412" s="185"/>
      <c r="BC412" s="63"/>
      <c r="BD412" s="185">
        <v>5</v>
      </c>
      <c r="BE412" s="191">
        <v>6</v>
      </c>
      <c r="BF412" s="185"/>
      <c r="BG412" s="62"/>
      <c r="BH412" s="188"/>
      <c r="BI412" s="63"/>
      <c r="BJ412" s="185"/>
      <c r="BK412" s="63"/>
      <c r="BL412" s="185"/>
      <c r="BM412" s="63"/>
      <c r="BN412" s="185"/>
      <c r="BO412" s="63"/>
      <c r="BP412" s="185"/>
      <c r="BQ412" s="63"/>
      <c r="BR412" s="185">
        <v>2196920</v>
      </c>
      <c r="BS412" s="198">
        <v>1955010</v>
      </c>
      <c r="BT412" s="177">
        <f t="shared" si="288"/>
        <v>0</v>
      </c>
      <c r="BU412" s="178">
        <f t="shared" si="288"/>
        <v>0</v>
      </c>
      <c r="BV412" s="179">
        <f t="shared" si="289"/>
        <v>0</v>
      </c>
      <c r="BW412" s="178">
        <f t="shared" si="289"/>
        <v>0</v>
      </c>
      <c r="BX412" s="179">
        <f t="shared" si="290"/>
        <v>0</v>
      </c>
      <c r="BY412" s="178">
        <f t="shared" si="290"/>
        <v>0</v>
      </c>
      <c r="BZ412" s="179">
        <f t="shared" si="291"/>
        <v>0</v>
      </c>
      <c r="CA412" s="178">
        <f t="shared" si="291"/>
        <v>0</v>
      </c>
      <c r="CB412" s="179">
        <f t="shared" si="292"/>
        <v>0</v>
      </c>
      <c r="CC412" s="178">
        <f t="shared" si="292"/>
        <v>0</v>
      </c>
      <c r="CD412" s="179">
        <f t="shared" si="293"/>
        <v>478</v>
      </c>
      <c r="CE412" s="178">
        <f t="shared" si="293"/>
        <v>462</v>
      </c>
      <c r="CF412" s="177">
        <f t="shared" si="287"/>
        <v>0</v>
      </c>
      <c r="CG412" s="178">
        <f t="shared" si="279"/>
        <v>0</v>
      </c>
      <c r="CH412" s="179">
        <f t="shared" si="287"/>
        <v>0</v>
      </c>
      <c r="CI412" s="178">
        <f t="shared" si="280"/>
        <v>0</v>
      </c>
      <c r="CJ412" s="179">
        <f t="shared" si="286"/>
        <v>0</v>
      </c>
      <c r="CK412" s="178">
        <f t="shared" si="281"/>
        <v>0</v>
      </c>
      <c r="CL412" s="179">
        <f t="shared" si="286"/>
        <v>0</v>
      </c>
      <c r="CM412" s="178">
        <f t="shared" si="286"/>
        <v>0</v>
      </c>
      <c r="CN412" s="179">
        <f t="shared" si="286"/>
        <v>0</v>
      </c>
      <c r="CO412" s="178">
        <f t="shared" si="286"/>
        <v>0</v>
      </c>
      <c r="CP412" s="179">
        <f t="shared" si="286"/>
        <v>4596.0669456066944</v>
      </c>
      <c r="CQ412" s="178">
        <f t="shared" si="286"/>
        <v>4231.6233766233763</v>
      </c>
      <c r="CR412" s="177">
        <f t="shared" si="302"/>
        <v>0</v>
      </c>
      <c r="CS412" s="178">
        <f t="shared" si="302"/>
        <v>0</v>
      </c>
      <c r="CT412" s="179">
        <f t="shared" si="302"/>
        <v>0</v>
      </c>
      <c r="CU412" s="178">
        <f t="shared" si="302"/>
        <v>0</v>
      </c>
      <c r="CV412" s="179">
        <f t="shared" si="302"/>
        <v>0</v>
      </c>
      <c r="CW412" s="178">
        <f t="shared" si="302"/>
        <v>0</v>
      </c>
      <c r="CX412" s="179">
        <f t="shared" si="302"/>
        <v>0</v>
      </c>
      <c r="CY412" s="178">
        <f t="shared" si="302"/>
        <v>0</v>
      </c>
      <c r="CZ412" s="179">
        <f t="shared" si="302"/>
        <v>0</v>
      </c>
      <c r="DA412" s="178">
        <f t="shared" si="302"/>
        <v>0</v>
      </c>
      <c r="DB412" s="179">
        <f t="shared" si="302"/>
        <v>41364.602510460252</v>
      </c>
      <c r="DC412" s="178">
        <f t="shared" si="302"/>
        <v>38084.610389610389</v>
      </c>
      <c r="DD412" s="179">
        <f t="shared" si="294"/>
        <v>41364.602510460252</v>
      </c>
      <c r="DE412" s="178">
        <f t="shared" si="294"/>
        <v>38084.610389610389</v>
      </c>
      <c r="DF412" s="177">
        <f t="shared" si="295"/>
        <v>0</v>
      </c>
      <c r="DG412" s="178">
        <f t="shared" si="295"/>
        <v>0</v>
      </c>
      <c r="DH412" s="179">
        <f t="shared" si="296"/>
        <v>0</v>
      </c>
      <c r="DI412" s="178">
        <f t="shared" si="296"/>
        <v>0</v>
      </c>
      <c r="DJ412" s="179">
        <f t="shared" si="297"/>
        <v>0</v>
      </c>
      <c r="DK412" s="178">
        <f t="shared" si="297"/>
        <v>0</v>
      </c>
      <c r="DL412" s="179">
        <f t="shared" si="298"/>
        <v>0</v>
      </c>
      <c r="DM412" s="178">
        <f t="shared" si="298"/>
        <v>0</v>
      </c>
      <c r="DN412" s="179">
        <f t="shared" si="299"/>
        <v>0</v>
      </c>
      <c r="DO412" s="178">
        <f t="shared" si="299"/>
        <v>0</v>
      </c>
      <c r="DP412" s="179">
        <f t="shared" si="300"/>
        <v>52</v>
      </c>
      <c r="DQ412" s="178">
        <f t="shared" si="300"/>
        <v>50</v>
      </c>
      <c r="DR412" s="179">
        <f t="shared" si="301"/>
        <v>52</v>
      </c>
      <c r="DS412" s="178">
        <f t="shared" si="301"/>
        <v>50</v>
      </c>
      <c r="DT412" s="177">
        <f t="shared" si="303"/>
        <v>0</v>
      </c>
      <c r="DU412" s="178">
        <f t="shared" si="303"/>
        <v>0</v>
      </c>
      <c r="DV412" s="179">
        <f t="shared" si="303"/>
        <v>0</v>
      </c>
      <c r="DW412" s="178">
        <f t="shared" si="303"/>
        <v>0</v>
      </c>
      <c r="DX412" s="179">
        <f t="shared" si="303"/>
        <v>0</v>
      </c>
      <c r="DY412" s="178">
        <f t="shared" si="303"/>
        <v>0</v>
      </c>
      <c r="DZ412" s="179">
        <f t="shared" si="303"/>
        <v>0</v>
      </c>
      <c r="EA412" s="178">
        <f t="shared" si="303"/>
        <v>0</v>
      </c>
      <c r="EB412" s="179">
        <f t="shared" si="303"/>
        <v>0</v>
      </c>
      <c r="EC412" s="178">
        <f t="shared" si="303"/>
        <v>0</v>
      </c>
      <c r="ED412" s="179">
        <f t="shared" si="303"/>
        <v>2150959.330543933</v>
      </c>
      <c r="EE412" s="178">
        <f t="shared" si="303"/>
        <v>1904230.5194805195</v>
      </c>
      <c r="EF412" s="179">
        <f t="shared" si="303"/>
        <v>2150959.330543933</v>
      </c>
      <c r="EG412" s="178">
        <f t="shared" si="262"/>
        <v>1904230.5194805195</v>
      </c>
    </row>
    <row r="413" spans="1:137">
      <c r="A413" s="272" t="s">
        <v>406</v>
      </c>
      <c r="B413" s="273" t="s">
        <v>833</v>
      </c>
      <c r="C413" s="274"/>
      <c r="D413" s="275">
        <v>206996</v>
      </c>
      <c r="E413" s="275">
        <v>10</v>
      </c>
      <c r="F413" s="63"/>
      <c r="G413" s="185"/>
      <c r="H413" s="63"/>
      <c r="I413" s="185"/>
      <c r="J413" s="63"/>
      <c r="K413" s="185"/>
      <c r="L413" s="63"/>
      <c r="M413" s="185"/>
      <c r="N413" s="63"/>
      <c r="O413" s="63"/>
      <c r="P413" s="185"/>
      <c r="Q413" s="63"/>
      <c r="R413" s="185"/>
      <c r="S413" s="63"/>
      <c r="T413" s="185"/>
      <c r="U413" s="63"/>
      <c r="V413" s="185"/>
      <c r="W413" s="63"/>
      <c r="X413" s="63"/>
      <c r="Y413" s="185"/>
      <c r="Z413" s="63"/>
      <c r="AA413" s="185"/>
      <c r="AB413" s="63"/>
      <c r="AC413" s="185"/>
      <c r="AD413" s="63"/>
      <c r="AE413" s="185"/>
      <c r="AF413" s="63"/>
      <c r="AG413" s="63"/>
      <c r="AH413" s="185"/>
      <c r="AI413" s="63"/>
      <c r="AJ413" s="185"/>
      <c r="AK413" s="63"/>
      <c r="AL413" s="185"/>
      <c r="AM413" s="63"/>
      <c r="AN413" s="185"/>
      <c r="AO413" s="63"/>
      <c r="AP413" s="63"/>
      <c r="AQ413" s="185"/>
      <c r="AR413" s="63"/>
      <c r="AS413" s="185"/>
      <c r="AT413" s="63"/>
      <c r="AU413" s="185"/>
      <c r="AV413" s="63"/>
      <c r="AW413" s="185"/>
      <c r="AX413" s="63"/>
      <c r="AY413" s="63"/>
      <c r="AZ413" s="185">
        <v>43</v>
      </c>
      <c r="BA413" s="63">
        <v>42</v>
      </c>
      <c r="BB413" s="185"/>
      <c r="BC413" s="63"/>
      <c r="BD413" s="185">
        <v>3</v>
      </c>
      <c r="BE413" s="191">
        <v>1</v>
      </c>
      <c r="BF413" s="185"/>
      <c r="BG413" s="62"/>
      <c r="BH413" s="188"/>
      <c r="BI413" s="63"/>
      <c r="BJ413" s="185"/>
      <c r="BK413" s="63"/>
      <c r="BL413" s="185"/>
      <c r="BM413" s="63"/>
      <c r="BN413" s="185"/>
      <c r="BO413" s="63"/>
      <c r="BP413" s="185"/>
      <c r="BQ413" s="63"/>
      <c r="BR413" s="185">
        <v>2023668</v>
      </c>
      <c r="BS413" s="198">
        <v>1876398</v>
      </c>
      <c r="BT413" s="177">
        <f t="shared" si="288"/>
        <v>0</v>
      </c>
      <c r="BU413" s="178">
        <f t="shared" si="288"/>
        <v>0</v>
      </c>
      <c r="BV413" s="179">
        <f t="shared" si="289"/>
        <v>0</v>
      </c>
      <c r="BW413" s="178">
        <f t="shared" si="289"/>
        <v>0</v>
      </c>
      <c r="BX413" s="179">
        <f t="shared" si="290"/>
        <v>0</v>
      </c>
      <c r="BY413" s="178">
        <f t="shared" si="290"/>
        <v>0</v>
      </c>
      <c r="BZ413" s="179">
        <f t="shared" si="291"/>
        <v>0</v>
      </c>
      <c r="CA413" s="178">
        <f t="shared" si="291"/>
        <v>0</v>
      </c>
      <c r="CB413" s="179">
        <f t="shared" si="292"/>
        <v>0</v>
      </c>
      <c r="CC413" s="178">
        <f t="shared" si="292"/>
        <v>0</v>
      </c>
      <c r="CD413" s="179">
        <f t="shared" si="293"/>
        <v>420</v>
      </c>
      <c r="CE413" s="178">
        <f t="shared" si="293"/>
        <v>389</v>
      </c>
      <c r="CF413" s="177">
        <f t="shared" si="287"/>
        <v>0</v>
      </c>
      <c r="CG413" s="178">
        <f t="shared" si="279"/>
        <v>0</v>
      </c>
      <c r="CH413" s="179">
        <f t="shared" si="287"/>
        <v>0</v>
      </c>
      <c r="CI413" s="178">
        <f t="shared" si="280"/>
        <v>0</v>
      </c>
      <c r="CJ413" s="179">
        <f t="shared" si="286"/>
        <v>0</v>
      </c>
      <c r="CK413" s="178">
        <f t="shared" si="281"/>
        <v>0</v>
      </c>
      <c r="CL413" s="179">
        <f t="shared" si="286"/>
        <v>0</v>
      </c>
      <c r="CM413" s="178">
        <f t="shared" si="286"/>
        <v>0</v>
      </c>
      <c r="CN413" s="179">
        <f t="shared" si="286"/>
        <v>0</v>
      </c>
      <c r="CO413" s="178">
        <f t="shared" si="286"/>
        <v>0</v>
      </c>
      <c r="CP413" s="179">
        <f t="shared" si="286"/>
        <v>4818.2571428571428</v>
      </c>
      <c r="CQ413" s="178">
        <f t="shared" si="286"/>
        <v>4823.645244215938</v>
      </c>
      <c r="CR413" s="177">
        <f t="shared" si="302"/>
        <v>0</v>
      </c>
      <c r="CS413" s="178">
        <f t="shared" si="302"/>
        <v>0</v>
      </c>
      <c r="CT413" s="179">
        <f t="shared" si="302"/>
        <v>0</v>
      </c>
      <c r="CU413" s="178">
        <f t="shared" si="302"/>
        <v>0</v>
      </c>
      <c r="CV413" s="179">
        <f t="shared" si="302"/>
        <v>0</v>
      </c>
      <c r="CW413" s="178">
        <f t="shared" si="302"/>
        <v>0</v>
      </c>
      <c r="CX413" s="179">
        <f t="shared" si="302"/>
        <v>0</v>
      </c>
      <c r="CY413" s="178">
        <f t="shared" si="302"/>
        <v>0</v>
      </c>
      <c r="CZ413" s="179">
        <f t="shared" si="302"/>
        <v>0</v>
      </c>
      <c r="DA413" s="178">
        <f t="shared" si="302"/>
        <v>0</v>
      </c>
      <c r="DB413" s="179">
        <f t="shared" si="302"/>
        <v>43364.314285714281</v>
      </c>
      <c r="DC413" s="178">
        <f t="shared" si="302"/>
        <v>43412.807197943439</v>
      </c>
      <c r="DD413" s="179">
        <f t="shared" si="294"/>
        <v>43364.314285714281</v>
      </c>
      <c r="DE413" s="178">
        <f t="shared" si="294"/>
        <v>43412.807197943439</v>
      </c>
      <c r="DF413" s="177">
        <f t="shared" si="295"/>
        <v>0</v>
      </c>
      <c r="DG413" s="178">
        <f t="shared" si="295"/>
        <v>0</v>
      </c>
      <c r="DH413" s="179">
        <f t="shared" si="296"/>
        <v>0</v>
      </c>
      <c r="DI413" s="178">
        <f t="shared" si="296"/>
        <v>0</v>
      </c>
      <c r="DJ413" s="179">
        <f t="shared" si="297"/>
        <v>0</v>
      </c>
      <c r="DK413" s="178">
        <f t="shared" si="297"/>
        <v>0</v>
      </c>
      <c r="DL413" s="179">
        <f t="shared" si="298"/>
        <v>0</v>
      </c>
      <c r="DM413" s="178">
        <f t="shared" si="298"/>
        <v>0</v>
      </c>
      <c r="DN413" s="179">
        <f t="shared" si="299"/>
        <v>0</v>
      </c>
      <c r="DO413" s="178">
        <f t="shared" si="299"/>
        <v>0</v>
      </c>
      <c r="DP413" s="179">
        <f t="shared" si="300"/>
        <v>46</v>
      </c>
      <c r="DQ413" s="178">
        <f t="shared" si="300"/>
        <v>43</v>
      </c>
      <c r="DR413" s="179">
        <f t="shared" si="301"/>
        <v>46</v>
      </c>
      <c r="DS413" s="178">
        <f t="shared" si="301"/>
        <v>43</v>
      </c>
      <c r="DT413" s="177">
        <f t="shared" si="303"/>
        <v>0</v>
      </c>
      <c r="DU413" s="178">
        <f t="shared" si="303"/>
        <v>0</v>
      </c>
      <c r="DV413" s="179">
        <f t="shared" si="303"/>
        <v>0</v>
      </c>
      <c r="DW413" s="178">
        <f t="shared" si="303"/>
        <v>0</v>
      </c>
      <c r="DX413" s="179">
        <f t="shared" si="303"/>
        <v>0</v>
      </c>
      <c r="DY413" s="178">
        <f t="shared" si="303"/>
        <v>0</v>
      </c>
      <c r="DZ413" s="179">
        <f t="shared" si="303"/>
        <v>0</v>
      </c>
      <c r="EA413" s="178">
        <f t="shared" si="303"/>
        <v>0</v>
      </c>
      <c r="EB413" s="179">
        <f t="shared" si="303"/>
        <v>0</v>
      </c>
      <c r="EC413" s="178">
        <f t="shared" si="303"/>
        <v>0</v>
      </c>
      <c r="ED413" s="179">
        <f t="shared" si="303"/>
        <v>1994758.4571428569</v>
      </c>
      <c r="EE413" s="178">
        <f t="shared" si="303"/>
        <v>1866750.7095115678</v>
      </c>
      <c r="EF413" s="179">
        <f t="shared" si="303"/>
        <v>1994758.4571428569</v>
      </c>
      <c r="EG413" s="178">
        <f t="shared" si="262"/>
        <v>1866750.7095115678</v>
      </c>
    </row>
    <row r="414" spans="1:137">
      <c r="A414" s="272" t="s">
        <v>406</v>
      </c>
      <c r="B414" s="273" t="s">
        <v>834</v>
      </c>
      <c r="C414" s="274"/>
      <c r="D414" s="275">
        <v>207050</v>
      </c>
      <c r="E414" s="275">
        <v>10</v>
      </c>
      <c r="F414" s="63"/>
      <c r="G414" s="185"/>
      <c r="H414" s="63"/>
      <c r="I414" s="185"/>
      <c r="J414" s="63"/>
      <c r="K414" s="185"/>
      <c r="L414" s="63"/>
      <c r="M414" s="185"/>
      <c r="N414" s="63"/>
      <c r="O414" s="63"/>
      <c r="P414" s="185"/>
      <c r="Q414" s="63"/>
      <c r="R414" s="185"/>
      <c r="S414" s="63"/>
      <c r="T414" s="185"/>
      <c r="U414" s="63"/>
      <c r="V414" s="185"/>
      <c r="W414" s="63"/>
      <c r="X414" s="63"/>
      <c r="Y414" s="185"/>
      <c r="Z414" s="63"/>
      <c r="AA414" s="185"/>
      <c r="AB414" s="63"/>
      <c r="AC414" s="185"/>
      <c r="AD414" s="63"/>
      <c r="AE414" s="185"/>
      <c r="AF414" s="63"/>
      <c r="AG414" s="63"/>
      <c r="AH414" s="185"/>
      <c r="AI414" s="63"/>
      <c r="AJ414" s="185"/>
      <c r="AK414" s="63"/>
      <c r="AL414" s="185"/>
      <c r="AM414" s="63"/>
      <c r="AN414" s="185"/>
      <c r="AO414" s="63"/>
      <c r="AP414" s="63"/>
      <c r="AQ414" s="185"/>
      <c r="AR414" s="63"/>
      <c r="AS414" s="185"/>
      <c r="AT414" s="63"/>
      <c r="AU414" s="185"/>
      <c r="AV414" s="63"/>
      <c r="AW414" s="185"/>
      <c r="AX414" s="63"/>
      <c r="AY414" s="63"/>
      <c r="AZ414" s="185">
        <v>43</v>
      </c>
      <c r="BA414" s="191">
        <v>38</v>
      </c>
      <c r="BB414" s="185"/>
      <c r="BC414" s="63"/>
      <c r="BD414" s="185">
        <v>0</v>
      </c>
      <c r="BE414" s="63"/>
      <c r="BF414" s="185"/>
      <c r="BG414" s="62"/>
      <c r="BH414" s="188"/>
      <c r="BI414" s="63"/>
      <c r="BJ414" s="185"/>
      <c r="BK414" s="63"/>
      <c r="BL414" s="185"/>
      <c r="BM414" s="63"/>
      <c r="BN414" s="185"/>
      <c r="BO414" s="63"/>
      <c r="BP414" s="185"/>
      <c r="BQ414" s="63"/>
      <c r="BR414" s="185">
        <v>1827973</v>
      </c>
      <c r="BS414" s="198">
        <v>1598736</v>
      </c>
      <c r="BT414" s="177">
        <f t="shared" si="288"/>
        <v>0</v>
      </c>
      <c r="BU414" s="178">
        <f t="shared" si="288"/>
        <v>0</v>
      </c>
      <c r="BV414" s="179">
        <f t="shared" si="289"/>
        <v>0</v>
      </c>
      <c r="BW414" s="178">
        <f t="shared" si="289"/>
        <v>0</v>
      </c>
      <c r="BX414" s="179">
        <f t="shared" si="290"/>
        <v>0</v>
      </c>
      <c r="BY414" s="178">
        <f t="shared" si="290"/>
        <v>0</v>
      </c>
      <c r="BZ414" s="179">
        <f t="shared" si="291"/>
        <v>0</v>
      </c>
      <c r="CA414" s="178">
        <f t="shared" si="291"/>
        <v>0</v>
      </c>
      <c r="CB414" s="179">
        <f t="shared" si="292"/>
        <v>0</v>
      </c>
      <c r="CC414" s="178">
        <f t="shared" si="292"/>
        <v>0</v>
      </c>
      <c r="CD414" s="179">
        <f t="shared" si="293"/>
        <v>387</v>
      </c>
      <c r="CE414" s="178">
        <f t="shared" si="293"/>
        <v>342</v>
      </c>
      <c r="CF414" s="177">
        <f t="shared" si="287"/>
        <v>0</v>
      </c>
      <c r="CG414" s="178">
        <f t="shared" si="279"/>
        <v>0</v>
      </c>
      <c r="CH414" s="179">
        <f t="shared" si="287"/>
        <v>0</v>
      </c>
      <c r="CI414" s="178">
        <f t="shared" si="280"/>
        <v>0</v>
      </c>
      <c r="CJ414" s="179">
        <f t="shared" si="286"/>
        <v>0</v>
      </c>
      <c r="CK414" s="178">
        <f t="shared" si="281"/>
        <v>0</v>
      </c>
      <c r="CL414" s="179">
        <f t="shared" si="286"/>
        <v>0</v>
      </c>
      <c r="CM414" s="178">
        <f t="shared" si="286"/>
        <v>0</v>
      </c>
      <c r="CN414" s="179">
        <f t="shared" si="286"/>
        <v>0</v>
      </c>
      <c r="CO414" s="178">
        <f t="shared" si="286"/>
        <v>0</v>
      </c>
      <c r="CP414" s="179">
        <f t="shared" si="286"/>
        <v>4723.4444444444443</v>
      </c>
      <c r="CQ414" s="178">
        <f t="shared" si="286"/>
        <v>4674.666666666667</v>
      </c>
      <c r="CR414" s="177">
        <f t="shared" si="302"/>
        <v>0</v>
      </c>
      <c r="CS414" s="178">
        <f t="shared" si="302"/>
        <v>0</v>
      </c>
      <c r="CT414" s="179">
        <f t="shared" si="302"/>
        <v>0</v>
      </c>
      <c r="CU414" s="178">
        <f t="shared" si="302"/>
        <v>0</v>
      </c>
      <c r="CV414" s="179">
        <f t="shared" si="302"/>
        <v>0</v>
      </c>
      <c r="CW414" s="178">
        <f t="shared" si="302"/>
        <v>0</v>
      </c>
      <c r="CX414" s="179">
        <f t="shared" si="302"/>
        <v>0</v>
      </c>
      <c r="CY414" s="178">
        <f t="shared" si="302"/>
        <v>0</v>
      </c>
      <c r="CZ414" s="179">
        <f t="shared" si="302"/>
        <v>0</v>
      </c>
      <c r="DA414" s="178">
        <f t="shared" si="302"/>
        <v>0</v>
      </c>
      <c r="DB414" s="179">
        <f t="shared" si="302"/>
        <v>42511</v>
      </c>
      <c r="DC414" s="178">
        <f t="shared" si="302"/>
        <v>42072</v>
      </c>
      <c r="DD414" s="179">
        <f t="shared" si="294"/>
        <v>42511</v>
      </c>
      <c r="DE414" s="178">
        <f t="shared" si="294"/>
        <v>42072</v>
      </c>
      <c r="DF414" s="177">
        <f t="shared" si="295"/>
        <v>0</v>
      </c>
      <c r="DG414" s="178">
        <f t="shared" si="295"/>
        <v>0</v>
      </c>
      <c r="DH414" s="179">
        <f t="shared" si="296"/>
        <v>0</v>
      </c>
      <c r="DI414" s="178">
        <f t="shared" si="296"/>
        <v>0</v>
      </c>
      <c r="DJ414" s="179">
        <f t="shared" si="297"/>
        <v>0</v>
      </c>
      <c r="DK414" s="178">
        <f t="shared" si="297"/>
        <v>0</v>
      </c>
      <c r="DL414" s="179">
        <f t="shared" si="298"/>
        <v>0</v>
      </c>
      <c r="DM414" s="178">
        <f t="shared" si="298"/>
        <v>0</v>
      </c>
      <c r="DN414" s="179">
        <f t="shared" si="299"/>
        <v>0</v>
      </c>
      <c r="DO414" s="178">
        <f t="shared" si="299"/>
        <v>0</v>
      </c>
      <c r="DP414" s="179">
        <f t="shared" si="300"/>
        <v>43</v>
      </c>
      <c r="DQ414" s="178">
        <f t="shared" si="300"/>
        <v>38</v>
      </c>
      <c r="DR414" s="179">
        <f t="shared" si="301"/>
        <v>43</v>
      </c>
      <c r="DS414" s="178">
        <f t="shared" si="301"/>
        <v>38</v>
      </c>
      <c r="DT414" s="177">
        <f t="shared" si="303"/>
        <v>0</v>
      </c>
      <c r="DU414" s="178">
        <f t="shared" si="303"/>
        <v>0</v>
      </c>
      <c r="DV414" s="179">
        <f t="shared" si="303"/>
        <v>0</v>
      </c>
      <c r="DW414" s="178">
        <f t="shared" si="303"/>
        <v>0</v>
      </c>
      <c r="DX414" s="179">
        <f t="shared" si="303"/>
        <v>0</v>
      </c>
      <c r="DY414" s="178">
        <f t="shared" si="303"/>
        <v>0</v>
      </c>
      <c r="DZ414" s="179">
        <f t="shared" si="303"/>
        <v>0</v>
      </c>
      <c r="EA414" s="178">
        <f t="shared" si="303"/>
        <v>0</v>
      </c>
      <c r="EB414" s="179">
        <f t="shared" si="303"/>
        <v>0</v>
      </c>
      <c r="EC414" s="178">
        <f t="shared" si="303"/>
        <v>0</v>
      </c>
      <c r="ED414" s="179">
        <f t="shared" si="303"/>
        <v>1827973</v>
      </c>
      <c r="EE414" s="178">
        <f t="shared" si="303"/>
        <v>1598736</v>
      </c>
      <c r="EF414" s="179">
        <f t="shared" si="303"/>
        <v>1827973</v>
      </c>
      <c r="EG414" s="178">
        <f t="shared" si="262"/>
        <v>1598736</v>
      </c>
    </row>
    <row r="415" spans="1:137">
      <c r="A415" s="272" t="s">
        <v>406</v>
      </c>
      <c r="B415" s="273" t="s">
        <v>835</v>
      </c>
      <c r="C415" s="274"/>
      <c r="D415" s="275">
        <v>207236</v>
      </c>
      <c r="E415" s="275">
        <v>10</v>
      </c>
      <c r="F415" s="63"/>
      <c r="G415" s="185"/>
      <c r="H415" s="63"/>
      <c r="I415" s="185"/>
      <c r="J415" s="63"/>
      <c r="K415" s="185"/>
      <c r="L415" s="63"/>
      <c r="M415" s="185"/>
      <c r="N415" s="63"/>
      <c r="O415" s="63"/>
      <c r="P415" s="185"/>
      <c r="Q415" s="63"/>
      <c r="R415" s="185"/>
      <c r="S415" s="63"/>
      <c r="T415" s="185"/>
      <c r="U415" s="63"/>
      <c r="V415" s="185"/>
      <c r="W415" s="63"/>
      <c r="X415" s="63"/>
      <c r="Y415" s="185"/>
      <c r="Z415" s="63"/>
      <c r="AA415" s="185"/>
      <c r="AB415" s="63"/>
      <c r="AC415" s="185"/>
      <c r="AD415" s="63"/>
      <c r="AE415" s="185"/>
      <c r="AF415" s="63"/>
      <c r="AG415" s="63"/>
      <c r="AH415" s="185"/>
      <c r="AI415" s="63"/>
      <c r="AJ415" s="185"/>
      <c r="AK415" s="63"/>
      <c r="AL415" s="185"/>
      <c r="AM415" s="63"/>
      <c r="AN415" s="185"/>
      <c r="AO415" s="63"/>
      <c r="AP415" s="63"/>
      <c r="AQ415" s="185"/>
      <c r="AR415" s="63"/>
      <c r="AS415" s="185"/>
      <c r="AT415" s="63"/>
      <c r="AU415" s="185"/>
      <c r="AV415" s="63"/>
      <c r="AW415" s="185"/>
      <c r="AX415" s="63"/>
      <c r="AY415" s="63"/>
      <c r="AZ415" s="185">
        <v>44</v>
      </c>
      <c r="BA415" s="191">
        <v>38</v>
      </c>
      <c r="BB415" s="185"/>
      <c r="BC415" s="63"/>
      <c r="BD415" s="185">
        <v>13</v>
      </c>
      <c r="BE415" s="191">
        <v>15</v>
      </c>
      <c r="BF415" s="185"/>
      <c r="BG415" s="62"/>
      <c r="BH415" s="188"/>
      <c r="BI415" s="63"/>
      <c r="BJ415" s="185"/>
      <c r="BK415" s="63"/>
      <c r="BL415" s="185"/>
      <c r="BM415" s="63"/>
      <c r="BN415" s="185"/>
      <c r="BO415" s="63"/>
      <c r="BP415" s="185"/>
      <c r="BQ415" s="63"/>
      <c r="BR415" s="185">
        <v>2648962</v>
      </c>
      <c r="BS415" s="198">
        <v>2340000</v>
      </c>
      <c r="BT415" s="177">
        <f t="shared" si="288"/>
        <v>0</v>
      </c>
      <c r="BU415" s="178">
        <f t="shared" si="288"/>
        <v>0</v>
      </c>
      <c r="BV415" s="179">
        <f t="shared" si="289"/>
        <v>0</v>
      </c>
      <c r="BW415" s="178">
        <f t="shared" si="289"/>
        <v>0</v>
      </c>
      <c r="BX415" s="179">
        <f t="shared" si="290"/>
        <v>0</v>
      </c>
      <c r="BY415" s="178">
        <f t="shared" si="290"/>
        <v>0</v>
      </c>
      <c r="BZ415" s="179">
        <f t="shared" si="291"/>
        <v>0</v>
      </c>
      <c r="CA415" s="178">
        <f t="shared" si="291"/>
        <v>0</v>
      </c>
      <c r="CB415" s="179">
        <f t="shared" si="292"/>
        <v>0</v>
      </c>
      <c r="CC415" s="178">
        <f t="shared" si="292"/>
        <v>0</v>
      </c>
      <c r="CD415" s="179">
        <f t="shared" si="293"/>
        <v>539</v>
      </c>
      <c r="CE415" s="178">
        <f t="shared" si="293"/>
        <v>507</v>
      </c>
      <c r="CF415" s="177">
        <f t="shared" si="287"/>
        <v>0</v>
      </c>
      <c r="CG415" s="178">
        <f t="shared" si="279"/>
        <v>0</v>
      </c>
      <c r="CH415" s="179">
        <f t="shared" si="287"/>
        <v>0</v>
      </c>
      <c r="CI415" s="178">
        <f t="shared" si="280"/>
        <v>0</v>
      </c>
      <c r="CJ415" s="179">
        <f t="shared" si="286"/>
        <v>0</v>
      </c>
      <c r="CK415" s="178">
        <f t="shared" si="281"/>
        <v>0</v>
      </c>
      <c r="CL415" s="179">
        <f t="shared" si="286"/>
        <v>0</v>
      </c>
      <c r="CM415" s="178">
        <f t="shared" si="286"/>
        <v>0</v>
      </c>
      <c r="CN415" s="179">
        <f t="shared" si="286"/>
        <v>0</v>
      </c>
      <c r="CO415" s="178">
        <f t="shared" si="286"/>
        <v>0</v>
      </c>
      <c r="CP415" s="179">
        <f t="shared" si="286"/>
        <v>4914.5862708719851</v>
      </c>
      <c r="CQ415" s="178">
        <f t="shared" si="286"/>
        <v>4615.3846153846152</v>
      </c>
      <c r="CR415" s="177">
        <f t="shared" si="302"/>
        <v>0</v>
      </c>
      <c r="CS415" s="178">
        <f t="shared" si="302"/>
        <v>0</v>
      </c>
      <c r="CT415" s="179">
        <f t="shared" si="302"/>
        <v>0</v>
      </c>
      <c r="CU415" s="178">
        <f t="shared" si="302"/>
        <v>0</v>
      </c>
      <c r="CV415" s="179">
        <f t="shared" si="302"/>
        <v>0</v>
      </c>
      <c r="CW415" s="178">
        <f t="shared" si="302"/>
        <v>0</v>
      </c>
      <c r="CX415" s="179">
        <f t="shared" si="302"/>
        <v>0</v>
      </c>
      <c r="CY415" s="178">
        <f t="shared" si="302"/>
        <v>0</v>
      </c>
      <c r="CZ415" s="179">
        <f t="shared" si="302"/>
        <v>0</v>
      </c>
      <c r="DA415" s="178">
        <f t="shared" si="302"/>
        <v>0</v>
      </c>
      <c r="DB415" s="179">
        <f t="shared" si="302"/>
        <v>44231.276437847868</v>
      </c>
      <c r="DC415" s="178">
        <f t="shared" si="302"/>
        <v>41538.461538461539</v>
      </c>
      <c r="DD415" s="179">
        <f t="shared" si="294"/>
        <v>44231.276437847868</v>
      </c>
      <c r="DE415" s="178">
        <f t="shared" si="294"/>
        <v>41538.461538461539</v>
      </c>
      <c r="DF415" s="177">
        <f t="shared" si="295"/>
        <v>0</v>
      </c>
      <c r="DG415" s="178">
        <f t="shared" si="295"/>
        <v>0</v>
      </c>
      <c r="DH415" s="179">
        <f t="shared" si="296"/>
        <v>0</v>
      </c>
      <c r="DI415" s="178">
        <f t="shared" si="296"/>
        <v>0</v>
      </c>
      <c r="DJ415" s="179">
        <f t="shared" si="297"/>
        <v>0</v>
      </c>
      <c r="DK415" s="178">
        <f t="shared" si="297"/>
        <v>0</v>
      </c>
      <c r="DL415" s="179">
        <f t="shared" si="298"/>
        <v>0</v>
      </c>
      <c r="DM415" s="178">
        <f t="shared" si="298"/>
        <v>0</v>
      </c>
      <c r="DN415" s="179">
        <f t="shared" si="299"/>
        <v>0</v>
      </c>
      <c r="DO415" s="178">
        <f t="shared" si="299"/>
        <v>0</v>
      </c>
      <c r="DP415" s="179">
        <f t="shared" si="300"/>
        <v>57</v>
      </c>
      <c r="DQ415" s="178">
        <f t="shared" si="300"/>
        <v>53</v>
      </c>
      <c r="DR415" s="179">
        <f t="shared" si="301"/>
        <v>57</v>
      </c>
      <c r="DS415" s="178">
        <f t="shared" si="301"/>
        <v>53</v>
      </c>
      <c r="DT415" s="177">
        <f t="shared" si="303"/>
        <v>0</v>
      </c>
      <c r="DU415" s="178">
        <f t="shared" si="303"/>
        <v>0</v>
      </c>
      <c r="DV415" s="179">
        <f t="shared" si="303"/>
        <v>0</v>
      </c>
      <c r="DW415" s="178">
        <f t="shared" si="303"/>
        <v>0</v>
      </c>
      <c r="DX415" s="179">
        <f t="shared" si="303"/>
        <v>0</v>
      </c>
      <c r="DY415" s="178">
        <f t="shared" si="303"/>
        <v>0</v>
      </c>
      <c r="DZ415" s="179">
        <f t="shared" si="303"/>
        <v>0</v>
      </c>
      <c r="EA415" s="178">
        <f t="shared" si="303"/>
        <v>0</v>
      </c>
      <c r="EB415" s="179">
        <f t="shared" si="303"/>
        <v>0</v>
      </c>
      <c r="EC415" s="178">
        <f t="shared" si="303"/>
        <v>0</v>
      </c>
      <c r="ED415" s="179">
        <f t="shared" si="303"/>
        <v>2521182.7569573284</v>
      </c>
      <c r="EE415" s="178">
        <f t="shared" si="303"/>
        <v>2201538.4615384615</v>
      </c>
      <c r="EF415" s="179">
        <f t="shared" si="303"/>
        <v>2521182.7569573284</v>
      </c>
      <c r="EG415" s="178">
        <f t="shared" si="262"/>
        <v>2201538.4615384615</v>
      </c>
    </row>
    <row r="416" spans="1:137">
      <c r="A416" s="272" t="s">
        <v>406</v>
      </c>
      <c r="B416" s="273" t="s">
        <v>836</v>
      </c>
      <c r="C416" s="274"/>
      <c r="D416" s="275">
        <v>207290</v>
      </c>
      <c r="E416" s="275">
        <v>10</v>
      </c>
      <c r="F416" s="63"/>
      <c r="G416" s="185"/>
      <c r="H416" s="63"/>
      <c r="I416" s="185"/>
      <c r="J416" s="63"/>
      <c r="K416" s="185"/>
      <c r="L416" s="63"/>
      <c r="M416" s="185"/>
      <c r="N416" s="63"/>
      <c r="O416" s="63"/>
      <c r="P416" s="185"/>
      <c r="Q416" s="63"/>
      <c r="R416" s="185"/>
      <c r="S416" s="63"/>
      <c r="T416" s="185"/>
      <c r="U416" s="63"/>
      <c r="V416" s="185"/>
      <c r="W416" s="63"/>
      <c r="X416" s="63"/>
      <c r="Y416" s="185"/>
      <c r="Z416" s="63"/>
      <c r="AA416" s="185"/>
      <c r="AB416" s="63"/>
      <c r="AC416" s="185"/>
      <c r="AD416" s="63"/>
      <c r="AE416" s="185"/>
      <c r="AF416" s="63"/>
      <c r="AG416" s="63"/>
      <c r="AH416" s="185"/>
      <c r="AI416" s="63"/>
      <c r="AJ416" s="185"/>
      <c r="AK416" s="63"/>
      <c r="AL416" s="185"/>
      <c r="AM416" s="63"/>
      <c r="AN416" s="185"/>
      <c r="AO416" s="63"/>
      <c r="AP416" s="63"/>
      <c r="AQ416" s="185"/>
      <c r="AR416" s="63"/>
      <c r="AS416" s="185"/>
      <c r="AT416" s="63"/>
      <c r="AU416" s="185"/>
      <c r="AV416" s="63"/>
      <c r="AW416" s="185"/>
      <c r="AX416" s="63"/>
      <c r="AY416" s="63"/>
      <c r="AZ416" s="185">
        <v>60</v>
      </c>
      <c r="BA416" s="191">
        <v>56</v>
      </c>
      <c r="BB416" s="185"/>
      <c r="BC416" s="63"/>
      <c r="BD416" s="185">
        <v>0</v>
      </c>
      <c r="BE416" s="63"/>
      <c r="BF416" s="185"/>
      <c r="BG416" s="62"/>
      <c r="BH416" s="188"/>
      <c r="BI416" s="63"/>
      <c r="BJ416" s="185"/>
      <c r="BK416" s="63"/>
      <c r="BL416" s="185"/>
      <c r="BM416" s="63"/>
      <c r="BN416" s="185"/>
      <c r="BO416" s="63"/>
      <c r="BP416" s="185"/>
      <c r="BQ416" s="63"/>
      <c r="BR416" s="185">
        <v>2751300</v>
      </c>
      <c r="BS416" s="198">
        <v>2563596</v>
      </c>
      <c r="BT416" s="177">
        <f t="shared" si="288"/>
        <v>0</v>
      </c>
      <c r="BU416" s="178">
        <f t="shared" si="288"/>
        <v>0</v>
      </c>
      <c r="BV416" s="179">
        <f t="shared" si="289"/>
        <v>0</v>
      </c>
      <c r="BW416" s="178">
        <f t="shared" si="289"/>
        <v>0</v>
      </c>
      <c r="BX416" s="179">
        <f t="shared" si="290"/>
        <v>0</v>
      </c>
      <c r="BY416" s="178">
        <f t="shared" si="290"/>
        <v>0</v>
      </c>
      <c r="BZ416" s="179">
        <f t="shared" si="291"/>
        <v>0</v>
      </c>
      <c r="CA416" s="178">
        <f t="shared" si="291"/>
        <v>0</v>
      </c>
      <c r="CB416" s="179">
        <f t="shared" si="292"/>
        <v>0</v>
      </c>
      <c r="CC416" s="178">
        <f t="shared" si="292"/>
        <v>0</v>
      </c>
      <c r="CD416" s="179">
        <f t="shared" si="293"/>
        <v>540</v>
      </c>
      <c r="CE416" s="178">
        <f t="shared" si="293"/>
        <v>504</v>
      </c>
      <c r="CF416" s="177">
        <f t="shared" si="287"/>
        <v>0</v>
      </c>
      <c r="CG416" s="178">
        <f t="shared" si="279"/>
        <v>0</v>
      </c>
      <c r="CH416" s="179">
        <f t="shared" si="287"/>
        <v>0</v>
      </c>
      <c r="CI416" s="178">
        <f t="shared" si="280"/>
        <v>0</v>
      </c>
      <c r="CJ416" s="179">
        <f t="shared" si="286"/>
        <v>0</v>
      </c>
      <c r="CK416" s="178">
        <f t="shared" si="281"/>
        <v>0</v>
      </c>
      <c r="CL416" s="179">
        <f t="shared" si="286"/>
        <v>0</v>
      </c>
      <c r="CM416" s="178">
        <f t="shared" si="286"/>
        <v>0</v>
      </c>
      <c r="CN416" s="179">
        <f t="shared" si="286"/>
        <v>0</v>
      </c>
      <c r="CO416" s="178">
        <f t="shared" si="286"/>
        <v>0</v>
      </c>
      <c r="CP416" s="179">
        <f t="shared" si="286"/>
        <v>5095</v>
      </c>
      <c r="CQ416" s="178">
        <f t="shared" si="286"/>
        <v>5086.5</v>
      </c>
      <c r="CR416" s="177">
        <f t="shared" si="302"/>
        <v>0</v>
      </c>
      <c r="CS416" s="178">
        <f t="shared" si="302"/>
        <v>0</v>
      </c>
      <c r="CT416" s="179">
        <f t="shared" si="302"/>
        <v>0</v>
      </c>
      <c r="CU416" s="178">
        <f t="shared" si="302"/>
        <v>0</v>
      </c>
      <c r="CV416" s="179">
        <f t="shared" si="302"/>
        <v>0</v>
      </c>
      <c r="CW416" s="178">
        <f t="shared" si="302"/>
        <v>0</v>
      </c>
      <c r="CX416" s="179">
        <f t="shared" si="302"/>
        <v>0</v>
      </c>
      <c r="CY416" s="178">
        <f t="shared" si="302"/>
        <v>0</v>
      </c>
      <c r="CZ416" s="179">
        <f t="shared" si="302"/>
        <v>0</v>
      </c>
      <c r="DA416" s="178">
        <f t="shared" si="302"/>
        <v>0</v>
      </c>
      <c r="DB416" s="179">
        <f t="shared" si="302"/>
        <v>45855</v>
      </c>
      <c r="DC416" s="178">
        <f t="shared" si="302"/>
        <v>45778.5</v>
      </c>
      <c r="DD416" s="179">
        <f t="shared" si="294"/>
        <v>45855</v>
      </c>
      <c r="DE416" s="178">
        <f t="shared" si="294"/>
        <v>45778.5</v>
      </c>
      <c r="DF416" s="177">
        <f t="shared" si="295"/>
        <v>0</v>
      </c>
      <c r="DG416" s="178">
        <f t="shared" si="295"/>
        <v>0</v>
      </c>
      <c r="DH416" s="179">
        <f t="shared" si="296"/>
        <v>0</v>
      </c>
      <c r="DI416" s="178">
        <f t="shared" si="296"/>
        <v>0</v>
      </c>
      <c r="DJ416" s="179">
        <f t="shared" si="297"/>
        <v>0</v>
      </c>
      <c r="DK416" s="178">
        <f t="shared" si="297"/>
        <v>0</v>
      </c>
      <c r="DL416" s="179">
        <f t="shared" si="298"/>
        <v>0</v>
      </c>
      <c r="DM416" s="178">
        <f t="shared" si="298"/>
        <v>0</v>
      </c>
      <c r="DN416" s="179">
        <f t="shared" si="299"/>
        <v>0</v>
      </c>
      <c r="DO416" s="178">
        <f t="shared" si="299"/>
        <v>0</v>
      </c>
      <c r="DP416" s="179">
        <f t="shared" si="300"/>
        <v>60</v>
      </c>
      <c r="DQ416" s="178">
        <f t="shared" si="300"/>
        <v>56</v>
      </c>
      <c r="DR416" s="179">
        <f t="shared" si="301"/>
        <v>60</v>
      </c>
      <c r="DS416" s="178">
        <f t="shared" si="301"/>
        <v>56</v>
      </c>
      <c r="DT416" s="177">
        <f t="shared" si="303"/>
        <v>0</v>
      </c>
      <c r="DU416" s="178">
        <f t="shared" si="303"/>
        <v>0</v>
      </c>
      <c r="DV416" s="179">
        <f t="shared" si="303"/>
        <v>0</v>
      </c>
      <c r="DW416" s="178">
        <f t="shared" si="303"/>
        <v>0</v>
      </c>
      <c r="DX416" s="179">
        <f t="shared" si="303"/>
        <v>0</v>
      </c>
      <c r="DY416" s="178">
        <f t="shared" si="303"/>
        <v>0</v>
      </c>
      <c r="DZ416" s="179">
        <f t="shared" si="303"/>
        <v>0</v>
      </c>
      <c r="EA416" s="178">
        <f t="shared" si="303"/>
        <v>0</v>
      </c>
      <c r="EB416" s="179">
        <f t="shared" si="303"/>
        <v>0</v>
      </c>
      <c r="EC416" s="178">
        <f t="shared" si="303"/>
        <v>0</v>
      </c>
      <c r="ED416" s="179">
        <f t="shared" si="303"/>
        <v>2751300</v>
      </c>
      <c r="EE416" s="178">
        <f t="shared" si="303"/>
        <v>2563596</v>
      </c>
      <c r="EF416" s="179">
        <f t="shared" si="303"/>
        <v>2751300</v>
      </c>
      <c r="EG416" s="178">
        <f t="shared" si="262"/>
        <v>2563596</v>
      </c>
    </row>
    <row r="417" spans="1:137">
      <c r="A417" s="272" t="s">
        <v>406</v>
      </c>
      <c r="B417" s="286" t="s">
        <v>837</v>
      </c>
      <c r="C417" s="274"/>
      <c r="D417" s="275">
        <v>207281</v>
      </c>
      <c r="E417" s="275">
        <v>9</v>
      </c>
      <c r="F417" s="63"/>
      <c r="G417" s="185"/>
      <c r="H417" s="63"/>
      <c r="I417" s="185"/>
      <c r="J417" s="63"/>
      <c r="K417" s="185"/>
      <c r="L417" s="63"/>
      <c r="M417" s="185"/>
      <c r="N417" s="63"/>
      <c r="O417" s="63"/>
      <c r="P417" s="185"/>
      <c r="Q417" s="63"/>
      <c r="R417" s="185"/>
      <c r="S417" s="63"/>
      <c r="T417" s="185"/>
      <c r="U417" s="63"/>
      <c r="V417" s="185"/>
      <c r="W417" s="63"/>
      <c r="X417" s="63"/>
      <c r="Y417" s="185"/>
      <c r="Z417" s="63"/>
      <c r="AA417" s="185"/>
      <c r="AB417" s="63"/>
      <c r="AC417" s="185"/>
      <c r="AD417" s="63"/>
      <c r="AE417" s="185"/>
      <c r="AF417" s="63"/>
      <c r="AG417" s="63"/>
      <c r="AH417" s="185"/>
      <c r="AI417" s="63"/>
      <c r="AJ417" s="185"/>
      <c r="AK417" s="63"/>
      <c r="AL417" s="185"/>
      <c r="AM417" s="63"/>
      <c r="AN417" s="185"/>
      <c r="AO417" s="63"/>
      <c r="AP417" s="63"/>
      <c r="AQ417" s="185"/>
      <c r="AR417" s="63"/>
      <c r="AS417" s="185"/>
      <c r="AT417" s="63"/>
      <c r="AU417" s="185"/>
      <c r="AV417" s="63"/>
      <c r="AW417" s="185"/>
      <c r="AX417" s="63"/>
      <c r="AY417" s="63"/>
      <c r="AZ417" s="185">
        <v>97</v>
      </c>
      <c r="BA417" s="63">
        <v>98</v>
      </c>
      <c r="BB417" s="185"/>
      <c r="BC417" s="63"/>
      <c r="BD417" s="185">
        <v>2</v>
      </c>
      <c r="BE417" s="63">
        <v>2</v>
      </c>
      <c r="BF417" s="185"/>
      <c r="BG417" s="62"/>
      <c r="BH417" s="188"/>
      <c r="BI417" s="63"/>
      <c r="BJ417" s="185"/>
      <c r="BK417" s="63"/>
      <c r="BL417" s="185"/>
      <c r="BM417" s="63"/>
      <c r="BN417" s="185"/>
      <c r="BO417" s="63"/>
      <c r="BP417" s="185"/>
      <c r="BQ417" s="63"/>
      <c r="BR417" s="185">
        <v>4896235</v>
      </c>
      <c r="BS417" s="61">
        <v>4917762</v>
      </c>
      <c r="BT417" s="177">
        <f t="shared" si="288"/>
        <v>0</v>
      </c>
      <c r="BU417" s="178">
        <f t="shared" si="288"/>
        <v>0</v>
      </c>
      <c r="BV417" s="179">
        <f t="shared" si="289"/>
        <v>0</v>
      </c>
      <c r="BW417" s="178">
        <f t="shared" si="289"/>
        <v>0</v>
      </c>
      <c r="BX417" s="179">
        <f t="shared" si="290"/>
        <v>0</v>
      </c>
      <c r="BY417" s="178">
        <f t="shared" si="290"/>
        <v>0</v>
      </c>
      <c r="BZ417" s="179">
        <f t="shared" si="291"/>
        <v>0</v>
      </c>
      <c r="CA417" s="178">
        <f t="shared" si="291"/>
        <v>0</v>
      </c>
      <c r="CB417" s="179">
        <f t="shared" si="292"/>
        <v>0</v>
      </c>
      <c r="CC417" s="178">
        <f t="shared" si="292"/>
        <v>0</v>
      </c>
      <c r="CD417" s="179">
        <f t="shared" si="293"/>
        <v>895</v>
      </c>
      <c r="CE417" s="178">
        <f t="shared" si="293"/>
        <v>904</v>
      </c>
      <c r="CF417" s="177">
        <f t="shared" si="287"/>
        <v>0</v>
      </c>
      <c r="CG417" s="178">
        <f t="shared" si="279"/>
        <v>0</v>
      </c>
      <c r="CH417" s="179">
        <f t="shared" si="287"/>
        <v>0</v>
      </c>
      <c r="CI417" s="178">
        <f t="shared" si="280"/>
        <v>0</v>
      </c>
      <c r="CJ417" s="179">
        <f t="shared" si="286"/>
        <v>0</v>
      </c>
      <c r="CK417" s="178">
        <f t="shared" si="281"/>
        <v>0</v>
      </c>
      <c r="CL417" s="179">
        <f t="shared" si="286"/>
        <v>0</v>
      </c>
      <c r="CM417" s="178">
        <f t="shared" si="286"/>
        <v>0</v>
      </c>
      <c r="CN417" s="179">
        <f t="shared" si="286"/>
        <v>0</v>
      </c>
      <c r="CO417" s="178">
        <f t="shared" si="286"/>
        <v>0</v>
      </c>
      <c r="CP417" s="179">
        <f t="shared" si="286"/>
        <v>5470.6536312849166</v>
      </c>
      <c r="CQ417" s="178">
        <f t="shared" si="286"/>
        <v>5440.0022123893805</v>
      </c>
      <c r="CR417" s="177">
        <f t="shared" si="302"/>
        <v>0</v>
      </c>
      <c r="CS417" s="178">
        <f t="shared" si="302"/>
        <v>0</v>
      </c>
      <c r="CT417" s="179">
        <f t="shared" si="302"/>
        <v>0</v>
      </c>
      <c r="CU417" s="178">
        <f t="shared" si="302"/>
        <v>0</v>
      </c>
      <c r="CV417" s="179">
        <f t="shared" si="302"/>
        <v>0</v>
      </c>
      <c r="CW417" s="178">
        <f t="shared" si="302"/>
        <v>0</v>
      </c>
      <c r="CX417" s="179">
        <f t="shared" si="302"/>
        <v>0</v>
      </c>
      <c r="CY417" s="178">
        <f t="shared" si="302"/>
        <v>0</v>
      </c>
      <c r="CZ417" s="179">
        <f t="shared" si="302"/>
        <v>0</v>
      </c>
      <c r="DA417" s="178">
        <f t="shared" si="302"/>
        <v>0</v>
      </c>
      <c r="DB417" s="179">
        <f t="shared" si="302"/>
        <v>49235.882681564253</v>
      </c>
      <c r="DC417" s="178">
        <f t="shared" si="302"/>
        <v>48960.019911504423</v>
      </c>
      <c r="DD417" s="179">
        <f t="shared" si="294"/>
        <v>49235.882681564246</v>
      </c>
      <c r="DE417" s="178">
        <f t="shared" si="294"/>
        <v>48960.019911504423</v>
      </c>
      <c r="DF417" s="177">
        <f t="shared" si="295"/>
        <v>0</v>
      </c>
      <c r="DG417" s="178">
        <f t="shared" si="295"/>
        <v>0</v>
      </c>
      <c r="DH417" s="179">
        <f t="shared" si="296"/>
        <v>0</v>
      </c>
      <c r="DI417" s="178">
        <f t="shared" si="296"/>
        <v>0</v>
      </c>
      <c r="DJ417" s="179">
        <f t="shared" si="297"/>
        <v>0</v>
      </c>
      <c r="DK417" s="178">
        <f t="shared" si="297"/>
        <v>0</v>
      </c>
      <c r="DL417" s="179">
        <f t="shared" si="298"/>
        <v>0</v>
      </c>
      <c r="DM417" s="178">
        <f t="shared" si="298"/>
        <v>0</v>
      </c>
      <c r="DN417" s="179">
        <f t="shared" si="299"/>
        <v>0</v>
      </c>
      <c r="DO417" s="178">
        <f t="shared" si="299"/>
        <v>0</v>
      </c>
      <c r="DP417" s="179">
        <f t="shared" si="300"/>
        <v>99</v>
      </c>
      <c r="DQ417" s="178">
        <f t="shared" si="300"/>
        <v>100</v>
      </c>
      <c r="DR417" s="179">
        <f t="shared" si="301"/>
        <v>99</v>
      </c>
      <c r="DS417" s="178">
        <f t="shared" si="301"/>
        <v>100</v>
      </c>
      <c r="DT417" s="177">
        <f t="shared" si="303"/>
        <v>0</v>
      </c>
      <c r="DU417" s="178">
        <f t="shared" si="303"/>
        <v>0</v>
      </c>
      <c r="DV417" s="179">
        <f t="shared" si="303"/>
        <v>0</v>
      </c>
      <c r="DW417" s="178">
        <f t="shared" si="303"/>
        <v>0</v>
      </c>
      <c r="DX417" s="179">
        <f t="shared" si="303"/>
        <v>0</v>
      </c>
      <c r="DY417" s="178">
        <f t="shared" si="303"/>
        <v>0</v>
      </c>
      <c r="DZ417" s="179">
        <f t="shared" si="303"/>
        <v>0</v>
      </c>
      <c r="EA417" s="178">
        <f t="shared" si="303"/>
        <v>0</v>
      </c>
      <c r="EB417" s="179">
        <f t="shared" si="303"/>
        <v>0</v>
      </c>
      <c r="EC417" s="178">
        <f t="shared" si="303"/>
        <v>0</v>
      </c>
      <c r="ED417" s="179">
        <f t="shared" si="303"/>
        <v>4874352.3854748607</v>
      </c>
      <c r="EE417" s="178">
        <f t="shared" si="303"/>
        <v>4896001.9911504425</v>
      </c>
      <c r="EF417" s="179">
        <f t="shared" si="303"/>
        <v>4874352.3854748607</v>
      </c>
      <c r="EG417" s="178">
        <f t="shared" si="262"/>
        <v>4896001.9911504425</v>
      </c>
    </row>
    <row r="418" spans="1:137">
      <c r="A418" s="272" t="s">
        <v>406</v>
      </c>
      <c r="B418" s="286" t="s">
        <v>838</v>
      </c>
      <c r="C418" s="274"/>
      <c r="D418" s="275">
        <v>207449</v>
      </c>
      <c r="E418" s="275">
        <v>8</v>
      </c>
      <c r="F418" s="63"/>
      <c r="G418" s="185"/>
      <c r="H418" s="63"/>
      <c r="I418" s="185"/>
      <c r="J418" s="63"/>
      <c r="K418" s="185"/>
      <c r="L418" s="63"/>
      <c r="M418" s="185"/>
      <c r="N418" s="63"/>
      <c r="O418" s="63"/>
      <c r="P418" s="185"/>
      <c r="Q418" s="63"/>
      <c r="R418" s="185"/>
      <c r="S418" s="63"/>
      <c r="T418" s="185"/>
      <c r="U418" s="63"/>
      <c r="V418" s="185"/>
      <c r="W418" s="63"/>
      <c r="X418" s="63"/>
      <c r="Y418" s="185"/>
      <c r="Z418" s="63"/>
      <c r="AA418" s="185"/>
      <c r="AB418" s="63"/>
      <c r="AC418" s="185"/>
      <c r="AD418" s="63"/>
      <c r="AE418" s="185"/>
      <c r="AF418" s="63"/>
      <c r="AG418" s="63"/>
      <c r="AH418" s="185"/>
      <c r="AI418" s="63"/>
      <c r="AJ418" s="185"/>
      <c r="AK418" s="63"/>
      <c r="AL418" s="185"/>
      <c r="AM418" s="63"/>
      <c r="AN418" s="185"/>
      <c r="AO418" s="63"/>
      <c r="AP418" s="63"/>
      <c r="AQ418" s="185"/>
      <c r="AR418" s="63"/>
      <c r="AS418" s="185"/>
      <c r="AT418" s="63"/>
      <c r="AU418" s="185"/>
      <c r="AV418" s="63"/>
      <c r="AW418" s="185"/>
      <c r="AX418" s="63"/>
      <c r="AY418" s="63"/>
      <c r="AZ418" s="185">
        <v>140</v>
      </c>
      <c r="BA418" s="63">
        <v>143</v>
      </c>
      <c r="BB418" s="185"/>
      <c r="BC418" s="63"/>
      <c r="BD418" s="185">
        <v>3</v>
      </c>
      <c r="BE418" s="191"/>
      <c r="BF418" s="185"/>
      <c r="BG418" s="62"/>
      <c r="BH418" s="188"/>
      <c r="BI418" s="63"/>
      <c r="BJ418" s="185"/>
      <c r="BK418" s="63"/>
      <c r="BL418" s="185"/>
      <c r="BM418" s="63"/>
      <c r="BN418" s="185"/>
      <c r="BO418" s="63"/>
      <c r="BP418" s="185"/>
      <c r="BQ418" s="63"/>
      <c r="BR418" s="185">
        <v>6984662</v>
      </c>
      <c r="BS418" s="61">
        <v>6938789</v>
      </c>
      <c r="BT418" s="177">
        <f t="shared" si="288"/>
        <v>0</v>
      </c>
      <c r="BU418" s="178">
        <f t="shared" si="288"/>
        <v>0</v>
      </c>
      <c r="BV418" s="179">
        <f t="shared" si="289"/>
        <v>0</v>
      </c>
      <c r="BW418" s="178">
        <f t="shared" si="289"/>
        <v>0</v>
      </c>
      <c r="BX418" s="179">
        <f t="shared" si="290"/>
        <v>0</v>
      </c>
      <c r="BY418" s="178">
        <f t="shared" si="290"/>
        <v>0</v>
      </c>
      <c r="BZ418" s="179">
        <f t="shared" si="291"/>
        <v>0</v>
      </c>
      <c r="CA418" s="178">
        <f t="shared" si="291"/>
        <v>0</v>
      </c>
      <c r="CB418" s="179">
        <f t="shared" si="292"/>
        <v>0</v>
      </c>
      <c r="CC418" s="178">
        <f t="shared" si="292"/>
        <v>0</v>
      </c>
      <c r="CD418" s="179">
        <f t="shared" si="293"/>
        <v>1293</v>
      </c>
      <c r="CE418" s="178">
        <f t="shared" si="293"/>
        <v>1287</v>
      </c>
      <c r="CF418" s="177">
        <f t="shared" si="287"/>
        <v>0</v>
      </c>
      <c r="CG418" s="178">
        <f t="shared" si="279"/>
        <v>0</v>
      </c>
      <c r="CH418" s="179">
        <f t="shared" si="287"/>
        <v>0</v>
      </c>
      <c r="CI418" s="178">
        <f t="shared" si="280"/>
        <v>0</v>
      </c>
      <c r="CJ418" s="179">
        <f t="shared" si="286"/>
        <v>0</v>
      </c>
      <c r="CK418" s="178">
        <f t="shared" si="281"/>
        <v>0</v>
      </c>
      <c r="CL418" s="179">
        <f t="shared" si="286"/>
        <v>0</v>
      </c>
      <c r="CM418" s="178">
        <f t="shared" si="286"/>
        <v>0</v>
      </c>
      <c r="CN418" s="179">
        <f t="shared" si="286"/>
        <v>0</v>
      </c>
      <c r="CO418" s="178">
        <f t="shared" si="286"/>
        <v>0</v>
      </c>
      <c r="CP418" s="179">
        <f t="shared" si="286"/>
        <v>5401.9040989945861</v>
      </c>
      <c r="CQ418" s="178">
        <f t="shared" si="286"/>
        <v>5391.4444444444443</v>
      </c>
      <c r="CR418" s="177">
        <f t="shared" si="302"/>
        <v>0</v>
      </c>
      <c r="CS418" s="178">
        <f t="shared" si="302"/>
        <v>0</v>
      </c>
      <c r="CT418" s="179">
        <f t="shared" si="302"/>
        <v>0</v>
      </c>
      <c r="CU418" s="178">
        <f t="shared" si="302"/>
        <v>0</v>
      </c>
      <c r="CV418" s="179">
        <f t="shared" si="302"/>
        <v>0</v>
      </c>
      <c r="CW418" s="178">
        <f t="shared" si="302"/>
        <v>0</v>
      </c>
      <c r="CX418" s="179">
        <f t="shared" si="302"/>
        <v>0</v>
      </c>
      <c r="CY418" s="178">
        <f t="shared" si="302"/>
        <v>0</v>
      </c>
      <c r="CZ418" s="179">
        <f t="shared" si="302"/>
        <v>0</v>
      </c>
      <c r="DA418" s="178">
        <f t="shared" si="302"/>
        <v>0</v>
      </c>
      <c r="DB418" s="179">
        <f t="shared" si="302"/>
        <v>48617.136890951275</v>
      </c>
      <c r="DC418" s="178">
        <f t="shared" si="302"/>
        <v>48523</v>
      </c>
      <c r="DD418" s="179">
        <f t="shared" si="294"/>
        <v>48617.136890951275</v>
      </c>
      <c r="DE418" s="178">
        <f t="shared" si="294"/>
        <v>48523</v>
      </c>
      <c r="DF418" s="177">
        <f t="shared" si="295"/>
        <v>0</v>
      </c>
      <c r="DG418" s="178">
        <f t="shared" si="295"/>
        <v>0</v>
      </c>
      <c r="DH418" s="179">
        <f t="shared" si="296"/>
        <v>0</v>
      </c>
      <c r="DI418" s="178">
        <f t="shared" si="296"/>
        <v>0</v>
      </c>
      <c r="DJ418" s="179">
        <f t="shared" si="297"/>
        <v>0</v>
      </c>
      <c r="DK418" s="178">
        <f t="shared" si="297"/>
        <v>0</v>
      </c>
      <c r="DL418" s="179">
        <f t="shared" si="298"/>
        <v>0</v>
      </c>
      <c r="DM418" s="178">
        <f t="shared" si="298"/>
        <v>0</v>
      </c>
      <c r="DN418" s="179">
        <f t="shared" si="299"/>
        <v>0</v>
      </c>
      <c r="DO418" s="178">
        <f t="shared" si="299"/>
        <v>0</v>
      </c>
      <c r="DP418" s="179">
        <f t="shared" si="300"/>
        <v>143</v>
      </c>
      <c r="DQ418" s="178">
        <f t="shared" si="300"/>
        <v>143</v>
      </c>
      <c r="DR418" s="179">
        <f t="shared" si="301"/>
        <v>143</v>
      </c>
      <c r="DS418" s="178">
        <f t="shared" si="301"/>
        <v>143</v>
      </c>
      <c r="DT418" s="177">
        <f t="shared" si="303"/>
        <v>0</v>
      </c>
      <c r="DU418" s="178">
        <f t="shared" si="303"/>
        <v>0</v>
      </c>
      <c r="DV418" s="179">
        <f t="shared" si="303"/>
        <v>0</v>
      </c>
      <c r="DW418" s="178">
        <f t="shared" si="303"/>
        <v>0</v>
      </c>
      <c r="DX418" s="179">
        <f t="shared" si="303"/>
        <v>0</v>
      </c>
      <c r="DY418" s="178">
        <f t="shared" si="303"/>
        <v>0</v>
      </c>
      <c r="DZ418" s="179">
        <f t="shared" si="303"/>
        <v>0</v>
      </c>
      <c r="EA418" s="178">
        <f t="shared" si="303"/>
        <v>0</v>
      </c>
      <c r="EB418" s="179">
        <f t="shared" ref="EB418:EF425" si="304">+DN418*CZ418</f>
        <v>0</v>
      </c>
      <c r="EC418" s="178">
        <f t="shared" si="304"/>
        <v>0</v>
      </c>
      <c r="ED418" s="179">
        <f t="shared" si="304"/>
        <v>6952250.5754060326</v>
      </c>
      <c r="EE418" s="178">
        <f t="shared" si="304"/>
        <v>6938789</v>
      </c>
      <c r="EF418" s="179">
        <f t="shared" si="304"/>
        <v>6952250.5754060326</v>
      </c>
      <c r="EG418" s="178">
        <f t="shared" si="262"/>
        <v>6938789</v>
      </c>
    </row>
    <row r="419" spans="1:137">
      <c r="A419" s="272" t="s">
        <v>406</v>
      </c>
      <c r="B419" s="273" t="s">
        <v>839</v>
      </c>
      <c r="C419" s="274"/>
      <c r="D419" s="275">
        <v>207069</v>
      </c>
      <c r="E419" s="275">
        <v>10</v>
      </c>
      <c r="F419" s="63"/>
      <c r="G419" s="185"/>
      <c r="H419" s="63"/>
      <c r="I419" s="185"/>
      <c r="J419" s="63"/>
      <c r="K419" s="185"/>
      <c r="L419" s="63"/>
      <c r="M419" s="185"/>
      <c r="N419" s="63"/>
      <c r="O419" s="63"/>
      <c r="P419" s="185"/>
      <c r="Q419" s="63"/>
      <c r="R419" s="185"/>
      <c r="S419" s="63"/>
      <c r="T419" s="185"/>
      <c r="U419" s="63"/>
      <c r="V419" s="185"/>
      <c r="W419" s="63"/>
      <c r="X419" s="63"/>
      <c r="Y419" s="185"/>
      <c r="Z419" s="63"/>
      <c r="AA419" s="185"/>
      <c r="AB419" s="63"/>
      <c r="AC419" s="185"/>
      <c r="AD419" s="63"/>
      <c r="AE419" s="185"/>
      <c r="AF419" s="63"/>
      <c r="AG419" s="63"/>
      <c r="AH419" s="185"/>
      <c r="AI419" s="63"/>
      <c r="AJ419" s="185"/>
      <c r="AK419" s="63"/>
      <c r="AL419" s="185"/>
      <c r="AM419" s="63"/>
      <c r="AN419" s="185"/>
      <c r="AO419" s="63"/>
      <c r="AP419" s="63"/>
      <c r="AQ419" s="185"/>
      <c r="AR419" s="63"/>
      <c r="AS419" s="185"/>
      <c r="AT419" s="63"/>
      <c r="AU419" s="185"/>
      <c r="AV419" s="63"/>
      <c r="AW419" s="185"/>
      <c r="AX419" s="63"/>
      <c r="AY419" s="63"/>
      <c r="AZ419" s="185">
        <v>26</v>
      </c>
      <c r="BA419" s="191">
        <v>23</v>
      </c>
      <c r="BB419" s="185"/>
      <c r="BC419" s="63"/>
      <c r="BD419" s="185">
        <v>1</v>
      </c>
      <c r="BE419" s="191">
        <v>3</v>
      </c>
      <c r="BF419" s="185"/>
      <c r="BG419" s="62"/>
      <c r="BH419" s="188"/>
      <c r="BI419" s="63"/>
      <c r="BJ419" s="185"/>
      <c r="BK419" s="63"/>
      <c r="BL419" s="185"/>
      <c r="BM419" s="63"/>
      <c r="BN419" s="185"/>
      <c r="BO419" s="63"/>
      <c r="BP419" s="185"/>
      <c r="BQ419" s="63"/>
      <c r="BR419" s="185">
        <v>1167472</v>
      </c>
      <c r="BS419" s="61">
        <v>1178258</v>
      </c>
      <c r="BT419" s="177">
        <f t="shared" si="288"/>
        <v>0</v>
      </c>
      <c r="BU419" s="178">
        <f t="shared" si="288"/>
        <v>0</v>
      </c>
      <c r="BV419" s="179">
        <f t="shared" si="289"/>
        <v>0</v>
      </c>
      <c r="BW419" s="178">
        <f t="shared" si="289"/>
        <v>0</v>
      </c>
      <c r="BX419" s="179">
        <f t="shared" si="290"/>
        <v>0</v>
      </c>
      <c r="BY419" s="178">
        <f t="shared" si="290"/>
        <v>0</v>
      </c>
      <c r="BZ419" s="179">
        <f t="shared" si="291"/>
        <v>0</v>
      </c>
      <c r="CA419" s="178">
        <f t="shared" si="291"/>
        <v>0</v>
      </c>
      <c r="CB419" s="179">
        <f t="shared" si="292"/>
        <v>0</v>
      </c>
      <c r="CC419" s="178">
        <f t="shared" si="292"/>
        <v>0</v>
      </c>
      <c r="CD419" s="179">
        <f t="shared" si="293"/>
        <v>245</v>
      </c>
      <c r="CE419" s="178">
        <f t="shared" si="293"/>
        <v>240</v>
      </c>
      <c r="CF419" s="177">
        <f t="shared" si="287"/>
        <v>0</v>
      </c>
      <c r="CG419" s="178">
        <f t="shared" si="279"/>
        <v>0</v>
      </c>
      <c r="CH419" s="179">
        <f t="shared" si="287"/>
        <v>0</v>
      </c>
      <c r="CI419" s="178">
        <f t="shared" si="280"/>
        <v>0</v>
      </c>
      <c r="CJ419" s="179">
        <f t="shared" si="286"/>
        <v>0</v>
      </c>
      <c r="CK419" s="178">
        <f t="shared" si="281"/>
        <v>0</v>
      </c>
      <c r="CL419" s="179">
        <f t="shared" si="286"/>
        <v>0</v>
      </c>
      <c r="CM419" s="178">
        <f t="shared" si="286"/>
        <v>0</v>
      </c>
      <c r="CN419" s="179">
        <f t="shared" ref="CN419:CQ425" si="305">IF(CB419&gt;0,BP419/CB419,)</f>
        <v>0</v>
      </c>
      <c r="CO419" s="178">
        <f t="shared" si="305"/>
        <v>0</v>
      </c>
      <c r="CP419" s="179">
        <f t="shared" si="305"/>
        <v>4765.1918367346934</v>
      </c>
      <c r="CQ419" s="178">
        <f t="shared" si="305"/>
        <v>4909.4083333333338</v>
      </c>
      <c r="CR419" s="177">
        <f t="shared" si="302"/>
        <v>0</v>
      </c>
      <c r="CS419" s="178">
        <f t="shared" si="302"/>
        <v>0</v>
      </c>
      <c r="CT419" s="179">
        <f t="shared" si="302"/>
        <v>0</v>
      </c>
      <c r="CU419" s="178">
        <f t="shared" si="302"/>
        <v>0</v>
      </c>
      <c r="CV419" s="179">
        <f t="shared" si="302"/>
        <v>0</v>
      </c>
      <c r="CW419" s="178">
        <f t="shared" si="302"/>
        <v>0</v>
      </c>
      <c r="CX419" s="179">
        <f t="shared" si="302"/>
        <v>0</v>
      </c>
      <c r="CY419" s="178">
        <f t="shared" si="302"/>
        <v>0</v>
      </c>
      <c r="CZ419" s="179">
        <f t="shared" si="302"/>
        <v>0</v>
      </c>
      <c r="DA419" s="178">
        <f t="shared" si="302"/>
        <v>0</v>
      </c>
      <c r="DB419" s="179">
        <f t="shared" si="302"/>
        <v>42886.726530612243</v>
      </c>
      <c r="DC419" s="178">
        <f t="shared" si="302"/>
        <v>44184.675000000003</v>
      </c>
      <c r="DD419" s="179">
        <f t="shared" si="294"/>
        <v>42886.726530612243</v>
      </c>
      <c r="DE419" s="178">
        <f t="shared" si="294"/>
        <v>44184.675000000003</v>
      </c>
      <c r="DF419" s="177">
        <f t="shared" si="295"/>
        <v>0</v>
      </c>
      <c r="DG419" s="178">
        <f t="shared" si="295"/>
        <v>0</v>
      </c>
      <c r="DH419" s="179">
        <f t="shared" si="296"/>
        <v>0</v>
      </c>
      <c r="DI419" s="178">
        <f t="shared" si="296"/>
        <v>0</v>
      </c>
      <c r="DJ419" s="179">
        <f t="shared" si="297"/>
        <v>0</v>
      </c>
      <c r="DK419" s="178">
        <f t="shared" si="297"/>
        <v>0</v>
      </c>
      <c r="DL419" s="179">
        <f t="shared" si="298"/>
        <v>0</v>
      </c>
      <c r="DM419" s="178">
        <f t="shared" si="298"/>
        <v>0</v>
      </c>
      <c r="DN419" s="179">
        <f t="shared" si="299"/>
        <v>0</v>
      </c>
      <c r="DO419" s="178">
        <f t="shared" si="299"/>
        <v>0</v>
      </c>
      <c r="DP419" s="179">
        <f t="shared" si="300"/>
        <v>27</v>
      </c>
      <c r="DQ419" s="178">
        <f t="shared" si="300"/>
        <v>26</v>
      </c>
      <c r="DR419" s="179">
        <f t="shared" si="301"/>
        <v>27</v>
      </c>
      <c r="DS419" s="178">
        <f t="shared" si="301"/>
        <v>26</v>
      </c>
      <c r="DT419" s="177">
        <f t="shared" ref="DT419:EA425" si="306">+DF419*CR419</f>
        <v>0</v>
      </c>
      <c r="DU419" s="178">
        <f t="shared" si="306"/>
        <v>0</v>
      </c>
      <c r="DV419" s="179">
        <f t="shared" si="306"/>
        <v>0</v>
      </c>
      <c r="DW419" s="178">
        <f t="shared" si="306"/>
        <v>0</v>
      </c>
      <c r="DX419" s="179">
        <f t="shared" si="306"/>
        <v>0</v>
      </c>
      <c r="DY419" s="178">
        <f t="shared" si="306"/>
        <v>0</v>
      </c>
      <c r="DZ419" s="179">
        <f t="shared" si="306"/>
        <v>0</v>
      </c>
      <c r="EA419" s="178">
        <f t="shared" si="306"/>
        <v>0</v>
      </c>
      <c r="EB419" s="179">
        <f t="shared" si="304"/>
        <v>0</v>
      </c>
      <c r="EC419" s="178">
        <f t="shared" si="304"/>
        <v>0</v>
      </c>
      <c r="ED419" s="179">
        <f t="shared" si="304"/>
        <v>1157941.6163265305</v>
      </c>
      <c r="EE419" s="178">
        <f t="shared" si="304"/>
        <v>1148801.55</v>
      </c>
      <c r="EF419" s="179">
        <f t="shared" si="304"/>
        <v>1157941.6163265305</v>
      </c>
      <c r="EG419" s="178">
        <f t="shared" si="262"/>
        <v>1148801.55</v>
      </c>
    </row>
    <row r="420" spans="1:137">
      <c r="A420" s="272" t="s">
        <v>406</v>
      </c>
      <c r="B420" s="273" t="s">
        <v>840</v>
      </c>
      <c r="C420" s="280"/>
      <c r="D420" s="275">
        <v>207670</v>
      </c>
      <c r="E420" s="285">
        <v>9</v>
      </c>
      <c r="F420" s="63"/>
      <c r="G420" s="185"/>
      <c r="H420" s="63"/>
      <c r="I420" s="185"/>
      <c r="J420" s="63"/>
      <c r="K420" s="185"/>
      <c r="L420" s="63"/>
      <c r="M420" s="185"/>
      <c r="N420" s="63"/>
      <c r="O420" s="63"/>
      <c r="P420" s="185"/>
      <c r="Q420" s="63"/>
      <c r="R420" s="185"/>
      <c r="S420" s="63"/>
      <c r="T420" s="185"/>
      <c r="U420" s="63"/>
      <c r="V420" s="185"/>
      <c r="W420" s="63"/>
      <c r="X420" s="63"/>
      <c r="Y420" s="185"/>
      <c r="Z420" s="63"/>
      <c r="AA420" s="185"/>
      <c r="AB420" s="63"/>
      <c r="AC420" s="185"/>
      <c r="AD420" s="63"/>
      <c r="AE420" s="185"/>
      <c r="AF420" s="63"/>
      <c r="AG420" s="63"/>
      <c r="AH420" s="185"/>
      <c r="AI420" s="63"/>
      <c r="AJ420" s="185"/>
      <c r="AK420" s="63"/>
      <c r="AL420" s="185"/>
      <c r="AM420" s="63"/>
      <c r="AN420" s="185"/>
      <c r="AO420" s="63"/>
      <c r="AP420" s="63"/>
      <c r="AQ420" s="185"/>
      <c r="AR420" s="63"/>
      <c r="AS420" s="185"/>
      <c r="AT420" s="63"/>
      <c r="AU420" s="185"/>
      <c r="AV420" s="63"/>
      <c r="AW420" s="185"/>
      <c r="AX420" s="63"/>
      <c r="AY420" s="63"/>
      <c r="AZ420" s="185">
        <v>100</v>
      </c>
      <c r="BA420" s="63">
        <v>95</v>
      </c>
      <c r="BB420" s="185"/>
      <c r="BC420" s="63"/>
      <c r="BD420" s="185">
        <v>10</v>
      </c>
      <c r="BE420" s="63">
        <v>10</v>
      </c>
      <c r="BF420" s="185"/>
      <c r="BG420" s="62"/>
      <c r="BH420" s="188"/>
      <c r="BI420" s="63"/>
      <c r="BJ420" s="185"/>
      <c r="BK420" s="63"/>
      <c r="BL420" s="185"/>
      <c r="BM420" s="63"/>
      <c r="BN420" s="185"/>
      <c r="BO420" s="63"/>
      <c r="BP420" s="185"/>
      <c r="BQ420" s="63"/>
      <c r="BR420" s="185">
        <v>5122278</v>
      </c>
      <c r="BS420" s="198">
        <v>4858051</v>
      </c>
      <c r="BT420" s="177">
        <f t="shared" si="288"/>
        <v>0</v>
      </c>
      <c r="BU420" s="178">
        <f t="shared" si="288"/>
        <v>0</v>
      </c>
      <c r="BV420" s="179">
        <f t="shared" si="289"/>
        <v>0</v>
      </c>
      <c r="BW420" s="178">
        <f t="shared" si="289"/>
        <v>0</v>
      </c>
      <c r="BX420" s="179">
        <f t="shared" si="290"/>
        <v>0</v>
      </c>
      <c r="BY420" s="178">
        <f t="shared" si="290"/>
        <v>0</v>
      </c>
      <c r="BZ420" s="179">
        <f t="shared" si="291"/>
        <v>0</v>
      </c>
      <c r="CA420" s="178">
        <f t="shared" si="291"/>
        <v>0</v>
      </c>
      <c r="CB420" s="179">
        <f t="shared" si="292"/>
        <v>0</v>
      </c>
      <c r="CC420" s="178">
        <f t="shared" si="292"/>
        <v>0</v>
      </c>
      <c r="CD420" s="179">
        <f t="shared" si="293"/>
        <v>1010</v>
      </c>
      <c r="CE420" s="178">
        <f t="shared" si="293"/>
        <v>965</v>
      </c>
      <c r="CF420" s="177">
        <f t="shared" si="287"/>
        <v>0</v>
      </c>
      <c r="CG420" s="178">
        <f t="shared" si="279"/>
        <v>0</v>
      </c>
      <c r="CH420" s="179">
        <f t="shared" si="287"/>
        <v>0</v>
      </c>
      <c r="CI420" s="178">
        <f t="shared" si="280"/>
        <v>0</v>
      </c>
      <c r="CJ420" s="179">
        <f t="shared" si="280"/>
        <v>0</v>
      </c>
      <c r="CK420" s="178">
        <f t="shared" si="281"/>
        <v>0</v>
      </c>
      <c r="CL420" s="179">
        <f t="shared" si="281"/>
        <v>0</v>
      </c>
      <c r="CM420" s="178">
        <f t="shared" si="281"/>
        <v>0</v>
      </c>
      <c r="CN420" s="179">
        <f t="shared" si="305"/>
        <v>0</v>
      </c>
      <c r="CO420" s="178">
        <f t="shared" si="305"/>
        <v>0</v>
      </c>
      <c r="CP420" s="179">
        <f t="shared" si="305"/>
        <v>5071.5623762376235</v>
      </c>
      <c r="CQ420" s="178">
        <f t="shared" si="305"/>
        <v>5034.2497409326425</v>
      </c>
      <c r="CR420" s="177">
        <f t="shared" si="302"/>
        <v>0</v>
      </c>
      <c r="CS420" s="178">
        <f t="shared" si="302"/>
        <v>0</v>
      </c>
      <c r="CT420" s="179">
        <f t="shared" si="302"/>
        <v>0</v>
      </c>
      <c r="CU420" s="178">
        <f t="shared" ref="CU420:DC425" si="307">+CI420*9</f>
        <v>0</v>
      </c>
      <c r="CV420" s="179">
        <f t="shared" si="307"/>
        <v>0</v>
      </c>
      <c r="CW420" s="178">
        <f t="shared" si="307"/>
        <v>0</v>
      </c>
      <c r="CX420" s="179">
        <f t="shared" si="307"/>
        <v>0</v>
      </c>
      <c r="CY420" s="178">
        <f t="shared" si="307"/>
        <v>0</v>
      </c>
      <c r="CZ420" s="179">
        <f t="shared" si="307"/>
        <v>0</v>
      </c>
      <c r="DA420" s="178">
        <f t="shared" si="307"/>
        <v>0</v>
      </c>
      <c r="DB420" s="179">
        <f t="shared" si="307"/>
        <v>45644.061386138608</v>
      </c>
      <c r="DC420" s="178">
        <f t="shared" si="307"/>
        <v>45308.247668393786</v>
      </c>
      <c r="DD420" s="179">
        <f t="shared" si="294"/>
        <v>45644.061386138608</v>
      </c>
      <c r="DE420" s="178">
        <f t="shared" si="294"/>
        <v>45308.247668393793</v>
      </c>
      <c r="DF420" s="177">
        <f t="shared" si="295"/>
        <v>0</v>
      </c>
      <c r="DG420" s="178">
        <f t="shared" si="295"/>
        <v>0</v>
      </c>
      <c r="DH420" s="179">
        <f t="shared" si="296"/>
        <v>0</v>
      </c>
      <c r="DI420" s="178">
        <f t="shared" si="296"/>
        <v>0</v>
      </c>
      <c r="DJ420" s="179">
        <f t="shared" si="297"/>
        <v>0</v>
      </c>
      <c r="DK420" s="178">
        <f t="shared" si="297"/>
        <v>0</v>
      </c>
      <c r="DL420" s="179">
        <f t="shared" si="298"/>
        <v>0</v>
      </c>
      <c r="DM420" s="178">
        <f t="shared" si="298"/>
        <v>0</v>
      </c>
      <c r="DN420" s="179">
        <f t="shared" si="299"/>
        <v>0</v>
      </c>
      <c r="DO420" s="178">
        <f t="shared" si="299"/>
        <v>0</v>
      </c>
      <c r="DP420" s="179">
        <f t="shared" si="300"/>
        <v>110</v>
      </c>
      <c r="DQ420" s="178">
        <f t="shared" si="300"/>
        <v>105</v>
      </c>
      <c r="DR420" s="179">
        <f t="shared" si="301"/>
        <v>110</v>
      </c>
      <c r="DS420" s="178">
        <f t="shared" si="301"/>
        <v>105</v>
      </c>
      <c r="DT420" s="177">
        <f t="shared" si="306"/>
        <v>0</v>
      </c>
      <c r="DU420" s="178">
        <f t="shared" si="306"/>
        <v>0</v>
      </c>
      <c r="DV420" s="179">
        <f t="shared" si="306"/>
        <v>0</v>
      </c>
      <c r="DW420" s="178">
        <f t="shared" si="306"/>
        <v>0</v>
      </c>
      <c r="DX420" s="179">
        <f t="shared" si="306"/>
        <v>0</v>
      </c>
      <c r="DY420" s="178">
        <f t="shared" si="306"/>
        <v>0</v>
      </c>
      <c r="DZ420" s="179">
        <f t="shared" si="306"/>
        <v>0</v>
      </c>
      <c r="EA420" s="178">
        <f t="shared" si="306"/>
        <v>0</v>
      </c>
      <c r="EB420" s="179">
        <f t="shared" si="304"/>
        <v>0</v>
      </c>
      <c r="EC420" s="178">
        <f t="shared" si="304"/>
        <v>0</v>
      </c>
      <c r="ED420" s="179">
        <f t="shared" si="304"/>
        <v>5020846.7524752468</v>
      </c>
      <c r="EE420" s="178">
        <f t="shared" si="304"/>
        <v>4757366.005181348</v>
      </c>
      <c r="EF420" s="179">
        <f t="shared" si="304"/>
        <v>5020846.7524752468</v>
      </c>
      <c r="EG420" s="178">
        <f t="shared" si="262"/>
        <v>4757366.005181348</v>
      </c>
    </row>
    <row r="421" spans="1:137">
      <c r="A421" s="272" t="s">
        <v>406</v>
      </c>
      <c r="B421" s="273" t="s">
        <v>841</v>
      </c>
      <c r="C421" s="274"/>
      <c r="D421" s="275">
        <v>207740</v>
      </c>
      <c r="E421" s="275">
        <v>10</v>
      </c>
      <c r="F421" s="63"/>
      <c r="G421" s="185"/>
      <c r="H421" s="63"/>
      <c r="I421" s="185"/>
      <c r="J421" s="63"/>
      <c r="K421" s="185"/>
      <c r="L421" s="63"/>
      <c r="M421" s="185"/>
      <c r="N421" s="63"/>
      <c r="O421" s="63"/>
      <c r="P421" s="185"/>
      <c r="Q421" s="63"/>
      <c r="R421" s="185"/>
      <c r="S421" s="63"/>
      <c r="T421" s="185"/>
      <c r="U421" s="63"/>
      <c r="V421" s="185"/>
      <c r="W421" s="63"/>
      <c r="X421" s="63"/>
      <c r="Y421" s="185"/>
      <c r="Z421" s="63"/>
      <c r="AA421" s="185"/>
      <c r="AB421" s="63"/>
      <c r="AC421" s="185"/>
      <c r="AD421" s="63"/>
      <c r="AE421" s="185"/>
      <c r="AF421" s="63"/>
      <c r="AG421" s="63"/>
      <c r="AH421" s="185"/>
      <c r="AI421" s="63"/>
      <c r="AJ421" s="185"/>
      <c r="AK421" s="63"/>
      <c r="AL421" s="185"/>
      <c r="AM421" s="63"/>
      <c r="AN421" s="185"/>
      <c r="AO421" s="63"/>
      <c r="AP421" s="63"/>
      <c r="AQ421" s="185"/>
      <c r="AR421" s="63"/>
      <c r="AS421" s="185"/>
      <c r="AT421" s="63"/>
      <c r="AU421" s="185"/>
      <c r="AV421" s="63"/>
      <c r="AW421" s="185"/>
      <c r="AX421" s="63"/>
      <c r="AY421" s="63"/>
      <c r="AZ421" s="185">
        <v>31</v>
      </c>
      <c r="BA421" s="63">
        <v>32</v>
      </c>
      <c r="BB421" s="185"/>
      <c r="BC421" s="63"/>
      <c r="BD421" s="185">
        <v>6</v>
      </c>
      <c r="BE421" s="191">
        <v>8</v>
      </c>
      <c r="BF421" s="185"/>
      <c r="BG421" s="62"/>
      <c r="BH421" s="188"/>
      <c r="BI421" s="63"/>
      <c r="BJ421" s="185"/>
      <c r="BK421" s="63"/>
      <c r="BL421" s="185"/>
      <c r="BM421" s="63"/>
      <c r="BN421" s="185"/>
      <c r="BO421" s="63"/>
      <c r="BP421" s="185"/>
      <c r="BQ421" s="63"/>
      <c r="BR421" s="185">
        <v>1524055</v>
      </c>
      <c r="BS421" s="198">
        <v>1642968</v>
      </c>
      <c r="BT421" s="177">
        <f t="shared" si="288"/>
        <v>0</v>
      </c>
      <c r="BU421" s="178">
        <f t="shared" si="288"/>
        <v>0</v>
      </c>
      <c r="BV421" s="179">
        <f t="shared" si="289"/>
        <v>0</v>
      </c>
      <c r="BW421" s="178">
        <f t="shared" si="289"/>
        <v>0</v>
      </c>
      <c r="BX421" s="179">
        <f t="shared" si="290"/>
        <v>0</v>
      </c>
      <c r="BY421" s="178">
        <f t="shared" si="290"/>
        <v>0</v>
      </c>
      <c r="BZ421" s="179">
        <f t="shared" si="291"/>
        <v>0</v>
      </c>
      <c r="CA421" s="178">
        <f t="shared" si="291"/>
        <v>0</v>
      </c>
      <c r="CB421" s="179">
        <f t="shared" si="292"/>
        <v>0</v>
      </c>
      <c r="CC421" s="178">
        <f t="shared" si="292"/>
        <v>0</v>
      </c>
      <c r="CD421" s="179">
        <f t="shared" si="293"/>
        <v>345</v>
      </c>
      <c r="CE421" s="178">
        <f t="shared" si="293"/>
        <v>376</v>
      </c>
      <c r="CF421" s="177">
        <f t="shared" si="287"/>
        <v>0</v>
      </c>
      <c r="CG421" s="178">
        <f t="shared" si="279"/>
        <v>0</v>
      </c>
      <c r="CH421" s="179">
        <f t="shared" si="287"/>
        <v>0</v>
      </c>
      <c r="CI421" s="178">
        <f t="shared" si="280"/>
        <v>0</v>
      </c>
      <c r="CJ421" s="179">
        <f t="shared" si="280"/>
        <v>0</v>
      </c>
      <c r="CK421" s="178">
        <f t="shared" si="281"/>
        <v>0</v>
      </c>
      <c r="CL421" s="179">
        <f t="shared" si="281"/>
        <v>0</v>
      </c>
      <c r="CM421" s="178">
        <f t="shared" si="281"/>
        <v>0</v>
      </c>
      <c r="CN421" s="179">
        <f t="shared" si="305"/>
        <v>0</v>
      </c>
      <c r="CO421" s="178">
        <f t="shared" si="305"/>
        <v>0</v>
      </c>
      <c r="CP421" s="179">
        <f t="shared" si="305"/>
        <v>4417.550724637681</v>
      </c>
      <c r="CQ421" s="178">
        <f t="shared" si="305"/>
        <v>4369.5957446808507</v>
      </c>
      <c r="CR421" s="177">
        <f t="shared" ref="CR421:CT425" si="308">+CF421*9</f>
        <v>0</v>
      </c>
      <c r="CS421" s="178">
        <f t="shared" si="308"/>
        <v>0</v>
      </c>
      <c r="CT421" s="179">
        <f t="shared" si="308"/>
        <v>0</v>
      </c>
      <c r="CU421" s="178">
        <f t="shared" si="307"/>
        <v>0</v>
      </c>
      <c r="CV421" s="179">
        <f t="shared" si="307"/>
        <v>0</v>
      </c>
      <c r="CW421" s="178">
        <f t="shared" si="307"/>
        <v>0</v>
      </c>
      <c r="CX421" s="179">
        <f t="shared" si="307"/>
        <v>0</v>
      </c>
      <c r="CY421" s="178">
        <f t="shared" si="307"/>
        <v>0</v>
      </c>
      <c r="CZ421" s="179">
        <f t="shared" si="307"/>
        <v>0</v>
      </c>
      <c r="DA421" s="178">
        <f t="shared" si="307"/>
        <v>0</v>
      </c>
      <c r="DB421" s="179">
        <f t="shared" si="307"/>
        <v>39757.956521739128</v>
      </c>
      <c r="DC421" s="178">
        <f t="shared" si="307"/>
        <v>39326.361702127659</v>
      </c>
      <c r="DD421" s="179">
        <f t="shared" si="294"/>
        <v>39757.956521739128</v>
      </c>
      <c r="DE421" s="178">
        <f t="shared" si="294"/>
        <v>39326.361702127659</v>
      </c>
      <c r="DF421" s="177">
        <f t="shared" si="295"/>
        <v>0</v>
      </c>
      <c r="DG421" s="178">
        <f t="shared" si="295"/>
        <v>0</v>
      </c>
      <c r="DH421" s="179">
        <f t="shared" si="296"/>
        <v>0</v>
      </c>
      <c r="DI421" s="178">
        <f t="shared" si="296"/>
        <v>0</v>
      </c>
      <c r="DJ421" s="179">
        <f t="shared" si="297"/>
        <v>0</v>
      </c>
      <c r="DK421" s="178">
        <f t="shared" si="297"/>
        <v>0</v>
      </c>
      <c r="DL421" s="179">
        <f t="shared" si="298"/>
        <v>0</v>
      </c>
      <c r="DM421" s="178">
        <f t="shared" si="298"/>
        <v>0</v>
      </c>
      <c r="DN421" s="179">
        <f t="shared" si="299"/>
        <v>0</v>
      </c>
      <c r="DO421" s="178">
        <f t="shared" si="299"/>
        <v>0</v>
      </c>
      <c r="DP421" s="179">
        <f t="shared" si="300"/>
        <v>37</v>
      </c>
      <c r="DQ421" s="178">
        <f t="shared" si="300"/>
        <v>40</v>
      </c>
      <c r="DR421" s="179">
        <f t="shared" si="301"/>
        <v>37</v>
      </c>
      <c r="DS421" s="178">
        <f t="shared" si="301"/>
        <v>40</v>
      </c>
      <c r="DT421" s="177">
        <f t="shared" si="306"/>
        <v>0</v>
      </c>
      <c r="DU421" s="178">
        <f t="shared" si="306"/>
        <v>0</v>
      </c>
      <c r="DV421" s="179">
        <f t="shared" si="306"/>
        <v>0</v>
      </c>
      <c r="DW421" s="178">
        <f t="shared" si="306"/>
        <v>0</v>
      </c>
      <c r="DX421" s="179">
        <f t="shared" si="306"/>
        <v>0</v>
      </c>
      <c r="DY421" s="178">
        <f t="shared" si="306"/>
        <v>0</v>
      </c>
      <c r="DZ421" s="179">
        <f t="shared" si="306"/>
        <v>0</v>
      </c>
      <c r="EA421" s="178">
        <f t="shared" si="306"/>
        <v>0</v>
      </c>
      <c r="EB421" s="179">
        <f t="shared" si="304"/>
        <v>0</v>
      </c>
      <c r="EC421" s="178">
        <f t="shared" si="304"/>
        <v>0</v>
      </c>
      <c r="ED421" s="179">
        <f t="shared" si="304"/>
        <v>1471044.3913043477</v>
      </c>
      <c r="EE421" s="178">
        <f t="shared" si="304"/>
        <v>1573054.4680851065</v>
      </c>
      <c r="EF421" s="179">
        <f t="shared" si="304"/>
        <v>1471044.3913043477</v>
      </c>
      <c r="EG421" s="178">
        <f t="shared" si="262"/>
        <v>1573054.4680851065</v>
      </c>
    </row>
    <row r="422" spans="1:137">
      <c r="A422" s="272" t="s">
        <v>406</v>
      </c>
      <c r="B422" s="273" t="s">
        <v>842</v>
      </c>
      <c r="C422" s="274"/>
      <c r="D422" s="275">
        <v>207935</v>
      </c>
      <c r="E422" s="275">
        <v>8</v>
      </c>
      <c r="F422" s="63"/>
      <c r="G422" s="185"/>
      <c r="H422" s="63"/>
      <c r="I422" s="185"/>
      <c r="J422" s="63"/>
      <c r="K422" s="185"/>
      <c r="L422" s="63"/>
      <c r="M422" s="185"/>
      <c r="N422" s="63"/>
      <c r="O422" s="63"/>
      <c r="P422" s="185"/>
      <c r="Q422" s="63"/>
      <c r="R422" s="185"/>
      <c r="S422" s="63"/>
      <c r="T422" s="185"/>
      <c r="U422" s="63"/>
      <c r="V422" s="185"/>
      <c r="W422" s="63"/>
      <c r="X422" s="63"/>
      <c r="Y422" s="185"/>
      <c r="Z422" s="63"/>
      <c r="AA422" s="185"/>
      <c r="AB422" s="63"/>
      <c r="AC422" s="185"/>
      <c r="AD422" s="63"/>
      <c r="AE422" s="185"/>
      <c r="AF422" s="63"/>
      <c r="AG422" s="63"/>
      <c r="AH422" s="185"/>
      <c r="AI422" s="63"/>
      <c r="AJ422" s="185"/>
      <c r="AK422" s="63"/>
      <c r="AL422" s="185"/>
      <c r="AM422" s="63"/>
      <c r="AN422" s="185"/>
      <c r="AO422" s="63"/>
      <c r="AP422" s="63"/>
      <c r="AQ422" s="185"/>
      <c r="AR422" s="63"/>
      <c r="AS422" s="185"/>
      <c r="AT422" s="63"/>
      <c r="AU422" s="185"/>
      <c r="AV422" s="63"/>
      <c r="AW422" s="185"/>
      <c r="AX422" s="63"/>
      <c r="AY422" s="63"/>
      <c r="AZ422" s="185">
        <v>255</v>
      </c>
      <c r="BA422" s="63">
        <v>244</v>
      </c>
      <c r="BB422" s="185"/>
      <c r="BC422" s="63"/>
      <c r="BD422" s="185">
        <v>45</v>
      </c>
      <c r="BE422" s="63">
        <v>43</v>
      </c>
      <c r="BF422" s="185"/>
      <c r="BG422" s="62"/>
      <c r="BH422" s="188"/>
      <c r="BI422" s="63"/>
      <c r="BJ422" s="185"/>
      <c r="BK422" s="63"/>
      <c r="BL422" s="185"/>
      <c r="BM422" s="63"/>
      <c r="BN422" s="185"/>
      <c r="BO422" s="63"/>
      <c r="BP422" s="185"/>
      <c r="BQ422" s="63"/>
      <c r="BR422" s="185">
        <v>17071849</v>
      </c>
      <c r="BS422" s="61">
        <v>16359575</v>
      </c>
      <c r="BT422" s="177">
        <f t="shared" si="288"/>
        <v>0</v>
      </c>
      <c r="BU422" s="178">
        <f t="shared" si="288"/>
        <v>0</v>
      </c>
      <c r="BV422" s="179">
        <f t="shared" si="289"/>
        <v>0</v>
      </c>
      <c r="BW422" s="178">
        <f t="shared" si="289"/>
        <v>0</v>
      </c>
      <c r="BX422" s="179">
        <f t="shared" si="290"/>
        <v>0</v>
      </c>
      <c r="BY422" s="178">
        <f t="shared" si="290"/>
        <v>0</v>
      </c>
      <c r="BZ422" s="179">
        <f t="shared" si="291"/>
        <v>0</v>
      </c>
      <c r="CA422" s="178">
        <f t="shared" si="291"/>
        <v>0</v>
      </c>
      <c r="CB422" s="179">
        <f t="shared" si="292"/>
        <v>0</v>
      </c>
      <c r="CC422" s="178">
        <f t="shared" si="292"/>
        <v>0</v>
      </c>
      <c r="CD422" s="179">
        <f t="shared" si="293"/>
        <v>2790</v>
      </c>
      <c r="CE422" s="178">
        <f t="shared" si="293"/>
        <v>2669</v>
      </c>
      <c r="CF422" s="177">
        <f t="shared" si="287"/>
        <v>0</v>
      </c>
      <c r="CG422" s="178">
        <f t="shared" si="279"/>
        <v>0</v>
      </c>
      <c r="CH422" s="179">
        <f t="shared" si="287"/>
        <v>0</v>
      </c>
      <c r="CI422" s="178">
        <f t="shared" si="280"/>
        <v>0</v>
      </c>
      <c r="CJ422" s="179">
        <f t="shared" si="280"/>
        <v>0</v>
      </c>
      <c r="CK422" s="178">
        <f t="shared" si="281"/>
        <v>0</v>
      </c>
      <c r="CL422" s="179">
        <f t="shared" si="281"/>
        <v>0</v>
      </c>
      <c r="CM422" s="178">
        <f t="shared" si="281"/>
        <v>0</v>
      </c>
      <c r="CN422" s="179">
        <f t="shared" si="305"/>
        <v>0</v>
      </c>
      <c r="CO422" s="178">
        <f t="shared" si="305"/>
        <v>0</v>
      </c>
      <c r="CP422" s="179">
        <f t="shared" si="305"/>
        <v>6118.9422939068099</v>
      </c>
      <c r="CQ422" s="178">
        <f t="shared" si="305"/>
        <v>6129.4773323342079</v>
      </c>
      <c r="CR422" s="177">
        <f t="shared" si="308"/>
        <v>0</v>
      </c>
      <c r="CS422" s="178">
        <f t="shared" si="308"/>
        <v>0</v>
      </c>
      <c r="CT422" s="179">
        <f t="shared" si="308"/>
        <v>0</v>
      </c>
      <c r="CU422" s="178">
        <f t="shared" si="307"/>
        <v>0</v>
      </c>
      <c r="CV422" s="179">
        <f t="shared" si="307"/>
        <v>0</v>
      </c>
      <c r="CW422" s="178">
        <f t="shared" si="307"/>
        <v>0</v>
      </c>
      <c r="CX422" s="179">
        <f t="shared" si="307"/>
        <v>0</v>
      </c>
      <c r="CY422" s="178">
        <f t="shared" si="307"/>
        <v>0</v>
      </c>
      <c r="CZ422" s="179">
        <f t="shared" si="307"/>
        <v>0</v>
      </c>
      <c r="DA422" s="178">
        <f t="shared" si="307"/>
        <v>0</v>
      </c>
      <c r="DB422" s="179">
        <f t="shared" si="307"/>
        <v>55070.480645161289</v>
      </c>
      <c r="DC422" s="178">
        <f t="shared" si="307"/>
        <v>55165.295991007872</v>
      </c>
      <c r="DD422" s="179">
        <f t="shared" si="294"/>
        <v>55070.480645161289</v>
      </c>
      <c r="DE422" s="178">
        <f t="shared" si="294"/>
        <v>55165.295991007872</v>
      </c>
      <c r="DF422" s="177">
        <f t="shared" si="295"/>
        <v>0</v>
      </c>
      <c r="DG422" s="178">
        <f t="shared" si="295"/>
        <v>0</v>
      </c>
      <c r="DH422" s="179">
        <f t="shared" si="296"/>
        <v>0</v>
      </c>
      <c r="DI422" s="178">
        <f t="shared" si="296"/>
        <v>0</v>
      </c>
      <c r="DJ422" s="179">
        <f t="shared" si="297"/>
        <v>0</v>
      </c>
      <c r="DK422" s="178">
        <f t="shared" si="297"/>
        <v>0</v>
      </c>
      <c r="DL422" s="179">
        <f t="shared" si="298"/>
        <v>0</v>
      </c>
      <c r="DM422" s="178">
        <f t="shared" si="298"/>
        <v>0</v>
      </c>
      <c r="DN422" s="179">
        <f t="shared" si="299"/>
        <v>0</v>
      </c>
      <c r="DO422" s="178">
        <f t="shared" si="299"/>
        <v>0</v>
      </c>
      <c r="DP422" s="179">
        <f t="shared" si="300"/>
        <v>300</v>
      </c>
      <c r="DQ422" s="178">
        <f t="shared" si="300"/>
        <v>287</v>
      </c>
      <c r="DR422" s="179">
        <f t="shared" si="301"/>
        <v>300</v>
      </c>
      <c r="DS422" s="178">
        <f t="shared" si="301"/>
        <v>287</v>
      </c>
      <c r="DT422" s="177">
        <f t="shared" si="306"/>
        <v>0</v>
      </c>
      <c r="DU422" s="178">
        <f t="shared" si="306"/>
        <v>0</v>
      </c>
      <c r="DV422" s="179">
        <f t="shared" si="306"/>
        <v>0</v>
      </c>
      <c r="DW422" s="178">
        <f t="shared" si="306"/>
        <v>0</v>
      </c>
      <c r="DX422" s="179">
        <f t="shared" si="306"/>
        <v>0</v>
      </c>
      <c r="DY422" s="178">
        <f t="shared" si="306"/>
        <v>0</v>
      </c>
      <c r="DZ422" s="179">
        <f t="shared" si="306"/>
        <v>0</v>
      </c>
      <c r="EA422" s="178">
        <f t="shared" si="306"/>
        <v>0</v>
      </c>
      <c r="EB422" s="179">
        <f t="shared" si="304"/>
        <v>0</v>
      </c>
      <c r="EC422" s="178">
        <f t="shared" si="304"/>
        <v>0</v>
      </c>
      <c r="ED422" s="179">
        <f t="shared" si="304"/>
        <v>16521144.193548387</v>
      </c>
      <c r="EE422" s="178">
        <f t="shared" si="304"/>
        <v>15832439.94941926</v>
      </c>
      <c r="EF422" s="179">
        <f t="shared" si="304"/>
        <v>16521144.193548387</v>
      </c>
      <c r="EG422" s="178">
        <f t="shared" si="262"/>
        <v>15832439.94941926</v>
      </c>
    </row>
    <row r="423" spans="1:137">
      <c r="A423" s="272" t="s">
        <v>406</v>
      </c>
      <c r="B423" s="273" t="s">
        <v>843</v>
      </c>
      <c r="C423" s="274"/>
      <c r="D423" s="275">
        <v>208035</v>
      </c>
      <c r="E423" s="275">
        <v>10</v>
      </c>
      <c r="F423" s="63"/>
      <c r="G423" s="185"/>
      <c r="H423" s="63"/>
      <c r="I423" s="185"/>
      <c r="J423" s="63"/>
      <c r="K423" s="185"/>
      <c r="L423" s="63"/>
      <c r="M423" s="185"/>
      <c r="N423" s="63"/>
      <c r="O423" s="63"/>
      <c r="P423" s="185"/>
      <c r="Q423" s="63"/>
      <c r="R423" s="185"/>
      <c r="S423" s="63"/>
      <c r="T423" s="185"/>
      <c r="U423" s="63"/>
      <c r="V423" s="185"/>
      <c r="W423" s="63"/>
      <c r="X423" s="63"/>
      <c r="Y423" s="185"/>
      <c r="Z423" s="63"/>
      <c r="AA423" s="185"/>
      <c r="AB423" s="63"/>
      <c r="AC423" s="185"/>
      <c r="AD423" s="63"/>
      <c r="AE423" s="185"/>
      <c r="AF423" s="63"/>
      <c r="AG423" s="63"/>
      <c r="AH423" s="185"/>
      <c r="AI423" s="63"/>
      <c r="AJ423" s="185"/>
      <c r="AK423" s="63"/>
      <c r="AL423" s="185"/>
      <c r="AM423" s="63"/>
      <c r="AN423" s="185"/>
      <c r="AO423" s="63"/>
      <c r="AP423" s="63"/>
      <c r="AQ423" s="185"/>
      <c r="AR423" s="63"/>
      <c r="AS423" s="185"/>
      <c r="AT423" s="63"/>
      <c r="AU423" s="185"/>
      <c r="AV423" s="63"/>
      <c r="AW423" s="185"/>
      <c r="AX423" s="63"/>
      <c r="AY423" s="63"/>
      <c r="AZ423" s="185">
        <v>33</v>
      </c>
      <c r="BA423" s="191">
        <v>25</v>
      </c>
      <c r="BB423" s="185"/>
      <c r="BC423" s="63"/>
      <c r="BD423" s="185">
        <v>4</v>
      </c>
      <c r="BE423" s="191">
        <v>2</v>
      </c>
      <c r="BF423" s="185"/>
      <c r="BG423" s="62"/>
      <c r="BH423" s="188"/>
      <c r="BI423" s="63"/>
      <c r="BJ423" s="185"/>
      <c r="BK423" s="63"/>
      <c r="BL423" s="185"/>
      <c r="BM423" s="63"/>
      <c r="BN423" s="185"/>
      <c r="BO423" s="63"/>
      <c r="BP423" s="185"/>
      <c r="BQ423" s="63"/>
      <c r="BR423" s="185">
        <v>1611974</v>
      </c>
      <c r="BS423" s="198">
        <v>1190971</v>
      </c>
      <c r="BT423" s="177">
        <f t="shared" si="288"/>
        <v>0</v>
      </c>
      <c r="BU423" s="178">
        <f t="shared" si="288"/>
        <v>0</v>
      </c>
      <c r="BV423" s="179">
        <f t="shared" si="289"/>
        <v>0</v>
      </c>
      <c r="BW423" s="178">
        <f t="shared" si="289"/>
        <v>0</v>
      </c>
      <c r="BX423" s="179">
        <f t="shared" si="290"/>
        <v>0</v>
      </c>
      <c r="BY423" s="178">
        <f t="shared" si="290"/>
        <v>0</v>
      </c>
      <c r="BZ423" s="179">
        <f t="shared" si="291"/>
        <v>0</v>
      </c>
      <c r="CA423" s="178">
        <f t="shared" si="291"/>
        <v>0</v>
      </c>
      <c r="CB423" s="179">
        <f t="shared" si="292"/>
        <v>0</v>
      </c>
      <c r="CC423" s="178">
        <f t="shared" si="292"/>
        <v>0</v>
      </c>
      <c r="CD423" s="179">
        <f t="shared" si="293"/>
        <v>341</v>
      </c>
      <c r="CE423" s="178">
        <f t="shared" si="293"/>
        <v>247</v>
      </c>
      <c r="CF423" s="177">
        <f t="shared" si="287"/>
        <v>0</v>
      </c>
      <c r="CG423" s="178">
        <f t="shared" si="279"/>
        <v>0</v>
      </c>
      <c r="CH423" s="179">
        <f t="shared" si="287"/>
        <v>0</v>
      </c>
      <c r="CI423" s="178">
        <f t="shared" si="280"/>
        <v>0</v>
      </c>
      <c r="CJ423" s="179">
        <f t="shared" si="280"/>
        <v>0</v>
      </c>
      <c r="CK423" s="178">
        <f t="shared" si="281"/>
        <v>0</v>
      </c>
      <c r="CL423" s="179">
        <f t="shared" si="281"/>
        <v>0</v>
      </c>
      <c r="CM423" s="178">
        <f t="shared" si="281"/>
        <v>0</v>
      </c>
      <c r="CN423" s="179">
        <f t="shared" si="305"/>
        <v>0</v>
      </c>
      <c r="CO423" s="178">
        <f t="shared" si="305"/>
        <v>0</v>
      </c>
      <c r="CP423" s="179">
        <f t="shared" si="305"/>
        <v>4727.1964809384162</v>
      </c>
      <c r="CQ423" s="178">
        <f t="shared" si="305"/>
        <v>4821.7449392712551</v>
      </c>
      <c r="CR423" s="177">
        <f t="shared" si="308"/>
        <v>0</v>
      </c>
      <c r="CS423" s="178">
        <f t="shared" si="308"/>
        <v>0</v>
      </c>
      <c r="CT423" s="179">
        <f t="shared" si="308"/>
        <v>0</v>
      </c>
      <c r="CU423" s="178">
        <f t="shared" si="307"/>
        <v>0</v>
      </c>
      <c r="CV423" s="179">
        <f t="shared" si="307"/>
        <v>0</v>
      </c>
      <c r="CW423" s="178">
        <f t="shared" si="307"/>
        <v>0</v>
      </c>
      <c r="CX423" s="179">
        <f t="shared" si="307"/>
        <v>0</v>
      </c>
      <c r="CY423" s="178">
        <f t="shared" si="307"/>
        <v>0</v>
      </c>
      <c r="CZ423" s="179">
        <f t="shared" si="307"/>
        <v>0</v>
      </c>
      <c r="DA423" s="178">
        <f t="shared" si="307"/>
        <v>0</v>
      </c>
      <c r="DB423" s="179">
        <f t="shared" si="307"/>
        <v>42544.768328445745</v>
      </c>
      <c r="DC423" s="178">
        <f t="shared" si="307"/>
        <v>43395.7044534413</v>
      </c>
      <c r="DD423" s="179">
        <f t="shared" si="294"/>
        <v>42544.768328445745</v>
      </c>
      <c r="DE423" s="178">
        <f t="shared" si="294"/>
        <v>43395.7044534413</v>
      </c>
      <c r="DF423" s="177">
        <f t="shared" si="295"/>
        <v>0</v>
      </c>
      <c r="DG423" s="178">
        <f t="shared" si="295"/>
        <v>0</v>
      </c>
      <c r="DH423" s="179">
        <f t="shared" si="296"/>
        <v>0</v>
      </c>
      <c r="DI423" s="178">
        <f t="shared" si="296"/>
        <v>0</v>
      </c>
      <c r="DJ423" s="179">
        <f t="shared" si="297"/>
        <v>0</v>
      </c>
      <c r="DK423" s="178">
        <f t="shared" si="297"/>
        <v>0</v>
      </c>
      <c r="DL423" s="179">
        <f t="shared" si="298"/>
        <v>0</v>
      </c>
      <c r="DM423" s="178">
        <f t="shared" si="298"/>
        <v>0</v>
      </c>
      <c r="DN423" s="179">
        <f t="shared" si="299"/>
        <v>0</v>
      </c>
      <c r="DO423" s="178">
        <f t="shared" si="299"/>
        <v>0</v>
      </c>
      <c r="DP423" s="179">
        <f t="shared" si="300"/>
        <v>37</v>
      </c>
      <c r="DQ423" s="178">
        <f t="shared" si="300"/>
        <v>27</v>
      </c>
      <c r="DR423" s="179">
        <f t="shared" si="301"/>
        <v>37</v>
      </c>
      <c r="DS423" s="178">
        <f t="shared" si="301"/>
        <v>27</v>
      </c>
      <c r="DT423" s="177">
        <f t="shared" si="306"/>
        <v>0</v>
      </c>
      <c r="DU423" s="178">
        <f t="shared" si="306"/>
        <v>0</v>
      </c>
      <c r="DV423" s="179">
        <f t="shared" si="306"/>
        <v>0</v>
      </c>
      <c r="DW423" s="178">
        <f t="shared" si="306"/>
        <v>0</v>
      </c>
      <c r="DX423" s="179">
        <f t="shared" si="306"/>
        <v>0</v>
      </c>
      <c r="DY423" s="178">
        <f t="shared" si="306"/>
        <v>0</v>
      </c>
      <c r="DZ423" s="179">
        <f t="shared" si="306"/>
        <v>0</v>
      </c>
      <c r="EA423" s="178">
        <f t="shared" si="306"/>
        <v>0</v>
      </c>
      <c r="EB423" s="179">
        <f t="shared" si="304"/>
        <v>0</v>
      </c>
      <c r="EC423" s="178">
        <f t="shared" si="304"/>
        <v>0</v>
      </c>
      <c r="ED423" s="179">
        <f t="shared" si="304"/>
        <v>1574156.4281524925</v>
      </c>
      <c r="EE423" s="178">
        <f t="shared" si="304"/>
        <v>1171684.020242915</v>
      </c>
      <c r="EF423" s="179">
        <f t="shared" si="304"/>
        <v>1574156.4281524925</v>
      </c>
      <c r="EG423" s="178">
        <f t="shared" si="262"/>
        <v>1171684.020242915</v>
      </c>
    </row>
    <row r="424" spans="1:137">
      <c r="A424" s="272" t="s">
        <v>406</v>
      </c>
      <c r="B424" s="273" t="s">
        <v>844</v>
      </c>
      <c r="C424" s="274"/>
      <c r="D424" s="275">
        <v>207564</v>
      </c>
      <c r="E424" s="275">
        <v>7</v>
      </c>
      <c r="F424" s="63"/>
      <c r="G424" s="185"/>
      <c r="H424" s="63"/>
      <c r="I424" s="185"/>
      <c r="J424" s="63"/>
      <c r="K424" s="185"/>
      <c r="L424" s="63"/>
      <c r="M424" s="185"/>
      <c r="N424" s="63"/>
      <c r="O424" s="63"/>
      <c r="P424" s="185"/>
      <c r="Q424" s="63"/>
      <c r="R424" s="185"/>
      <c r="S424" s="63"/>
      <c r="T424" s="185"/>
      <c r="U424" s="63"/>
      <c r="V424" s="185"/>
      <c r="W424" s="63"/>
      <c r="X424" s="63"/>
      <c r="Y424" s="185"/>
      <c r="Z424" s="63"/>
      <c r="AA424" s="185"/>
      <c r="AB424" s="63"/>
      <c r="AC424" s="185"/>
      <c r="AD424" s="63"/>
      <c r="AE424" s="185"/>
      <c r="AF424" s="63"/>
      <c r="AG424" s="63"/>
      <c r="AH424" s="185"/>
      <c r="AI424" s="63"/>
      <c r="AJ424" s="185"/>
      <c r="AK424" s="63"/>
      <c r="AL424" s="185"/>
      <c r="AM424" s="63"/>
      <c r="AN424" s="185"/>
      <c r="AO424" s="63"/>
      <c r="AP424" s="63"/>
      <c r="AQ424" s="185"/>
      <c r="AR424" s="63"/>
      <c r="AS424" s="185"/>
      <c r="AT424" s="63"/>
      <c r="AU424" s="185"/>
      <c r="AV424" s="63"/>
      <c r="AW424" s="185"/>
      <c r="AX424" s="63"/>
      <c r="AY424" s="63"/>
      <c r="AZ424" s="185"/>
      <c r="BA424" s="63">
        <v>0</v>
      </c>
      <c r="BB424" s="185"/>
      <c r="BC424" s="63"/>
      <c r="BD424" s="185">
        <v>121</v>
      </c>
      <c r="BE424" s="63">
        <v>124</v>
      </c>
      <c r="BF424" s="185"/>
      <c r="BG424" s="62"/>
      <c r="BH424" s="188"/>
      <c r="BI424" s="63"/>
      <c r="BJ424" s="185"/>
      <c r="BK424" s="63"/>
      <c r="BL424" s="185"/>
      <c r="BM424" s="63"/>
      <c r="BN424" s="185"/>
      <c r="BO424" s="63"/>
      <c r="BP424" s="185"/>
      <c r="BQ424" s="63"/>
      <c r="BR424" s="185">
        <v>6671214</v>
      </c>
      <c r="BS424" s="61">
        <v>6772756</v>
      </c>
      <c r="BT424" s="177">
        <f t="shared" si="288"/>
        <v>0</v>
      </c>
      <c r="BU424" s="178">
        <f t="shared" si="288"/>
        <v>0</v>
      </c>
      <c r="BV424" s="179">
        <f t="shared" si="289"/>
        <v>0</v>
      </c>
      <c r="BW424" s="178">
        <f t="shared" si="289"/>
        <v>0</v>
      </c>
      <c r="BX424" s="179">
        <f t="shared" si="290"/>
        <v>0</v>
      </c>
      <c r="BY424" s="178">
        <f t="shared" si="290"/>
        <v>0</v>
      </c>
      <c r="BZ424" s="179">
        <f t="shared" si="291"/>
        <v>0</v>
      </c>
      <c r="CA424" s="178">
        <f t="shared" si="291"/>
        <v>0</v>
      </c>
      <c r="CB424" s="179">
        <f t="shared" si="292"/>
        <v>0</v>
      </c>
      <c r="CC424" s="178">
        <f t="shared" si="292"/>
        <v>0</v>
      </c>
      <c r="CD424" s="179">
        <f t="shared" si="293"/>
        <v>1331</v>
      </c>
      <c r="CE424" s="178">
        <f t="shared" si="293"/>
        <v>1364</v>
      </c>
      <c r="CF424" s="177">
        <f t="shared" si="287"/>
        <v>0</v>
      </c>
      <c r="CG424" s="178">
        <f t="shared" si="279"/>
        <v>0</v>
      </c>
      <c r="CH424" s="179">
        <f t="shared" si="287"/>
        <v>0</v>
      </c>
      <c r="CI424" s="178">
        <f t="shared" si="280"/>
        <v>0</v>
      </c>
      <c r="CJ424" s="179">
        <f t="shared" si="280"/>
        <v>0</v>
      </c>
      <c r="CK424" s="178">
        <f t="shared" si="281"/>
        <v>0</v>
      </c>
      <c r="CL424" s="179">
        <f t="shared" si="281"/>
        <v>0</v>
      </c>
      <c r="CM424" s="178">
        <f t="shared" si="281"/>
        <v>0</v>
      </c>
      <c r="CN424" s="179">
        <f t="shared" si="305"/>
        <v>0</v>
      </c>
      <c r="CO424" s="178">
        <f t="shared" si="305"/>
        <v>0</v>
      </c>
      <c r="CP424" s="179">
        <f t="shared" si="305"/>
        <v>5012.181818181818</v>
      </c>
      <c r="CQ424" s="178">
        <f t="shared" si="305"/>
        <v>4965.363636363636</v>
      </c>
      <c r="CR424" s="177">
        <f t="shared" si="308"/>
        <v>0</v>
      </c>
      <c r="CS424" s="178">
        <f t="shared" si="308"/>
        <v>0</v>
      </c>
      <c r="CT424" s="179">
        <f t="shared" si="308"/>
        <v>0</v>
      </c>
      <c r="CU424" s="178">
        <f t="shared" si="307"/>
        <v>0</v>
      </c>
      <c r="CV424" s="179">
        <f t="shared" si="307"/>
        <v>0</v>
      </c>
      <c r="CW424" s="178">
        <f t="shared" si="307"/>
        <v>0</v>
      </c>
      <c r="CX424" s="179">
        <f t="shared" si="307"/>
        <v>0</v>
      </c>
      <c r="CY424" s="178">
        <f t="shared" si="307"/>
        <v>0</v>
      </c>
      <c r="CZ424" s="179">
        <f t="shared" si="307"/>
        <v>0</v>
      </c>
      <c r="DA424" s="178">
        <f t="shared" si="307"/>
        <v>0</v>
      </c>
      <c r="DB424" s="179">
        <f t="shared" si="307"/>
        <v>45109.63636363636</v>
      </c>
      <c r="DC424" s="178">
        <f t="shared" si="307"/>
        <v>44688.272727272721</v>
      </c>
      <c r="DD424" s="179">
        <f t="shared" si="294"/>
        <v>45109.63636363636</v>
      </c>
      <c r="DE424" s="178">
        <f t="shared" si="294"/>
        <v>44688.272727272721</v>
      </c>
      <c r="DF424" s="177">
        <f t="shared" si="295"/>
        <v>0</v>
      </c>
      <c r="DG424" s="178">
        <f t="shared" si="295"/>
        <v>0</v>
      </c>
      <c r="DH424" s="179">
        <f t="shared" si="296"/>
        <v>0</v>
      </c>
      <c r="DI424" s="178">
        <f t="shared" si="296"/>
        <v>0</v>
      </c>
      <c r="DJ424" s="179">
        <f t="shared" si="297"/>
        <v>0</v>
      </c>
      <c r="DK424" s="178">
        <f t="shared" si="297"/>
        <v>0</v>
      </c>
      <c r="DL424" s="179">
        <f t="shared" si="298"/>
        <v>0</v>
      </c>
      <c r="DM424" s="178">
        <f t="shared" si="298"/>
        <v>0</v>
      </c>
      <c r="DN424" s="179">
        <f t="shared" si="299"/>
        <v>0</v>
      </c>
      <c r="DO424" s="178">
        <f t="shared" si="299"/>
        <v>0</v>
      </c>
      <c r="DP424" s="179">
        <f t="shared" si="300"/>
        <v>121</v>
      </c>
      <c r="DQ424" s="178">
        <f t="shared" si="300"/>
        <v>124</v>
      </c>
      <c r="DR424" s="179">
        <f t="shared" si="301"/>
        <v>121</v>
      </c>
      <c r="DS424" s="178">
        <f t="shared" si="301"/>
        <v>124</v>
      </c>
      <c r="DT424" s="177">
        <f t="shared" si="306"/>
        <v>0</v>
      </c>
      <c r="DU424" s="178">
        <f t="shared" si="306"/>
        <v>0</v>
      </c>
      <c r="DV424" s="179">
        <f t="shared" si="306"/>
        <v>0</v>
      </c>
      <c r="DW424" s="178">
        <f t="shared" si="306"/>
        <v>0</v>
      </c>
      <c r="DX424" s="179">
        <f t="shared" si="306"/>
        <v>0</v>
      </c>
      <c r="DY424" s="178">
        <f t="shared" si="306"/>
        <v>0</v>
      </c>
      <c r="DZ424" s="179">
        <f t="shared" si="306"/>
        <v>0</v>
      </c>
      <c r="EA424" s="178">
        <f t="shared" si="306"/>
        <v>0</v>
      </c>
      <c r="EB424" s="179">
        <f t="shared" si="304"/>
        <v>0</v>
      </c>
      <c r="EC424" s="178">
        <f t="shared" si="304"/>
        <v>0</v>
      </c>
      <c r="ED424" s="179">
        <f t="shared" si="304"/>
        <v>5458266</v>
      </c>
      <c r="EE424" s="178">
        <f t="shared" si="304"/>
        <v>5541345.8181818174</v>
      </c>
      <c r="EF424" s="179">
        <f t="shared" si="304"/>
        <v>5458266</v>
      </c>
      <c r="EG424" s="178">
        <f t="shared" si="262"/>
        <v>5541345.8181818174</v>
      </c>
    </row>
    <row r="425" spans="1:137">
      <c r="A425" s="272" t="s">
        <v>406</v>
      </c>
      <c r="B425" s="273" t="s">
        <v>845</v>
      </c>
      <c r="C425" s="274"/>
      <c r="D425" s="275">
        <v>207397</v>
      </c>
      <c r="E425" s="275">
        <v>7</v>
      </c>
      <c r="F425" s="63"/>
      <c r="G425" s="185"/>
      <c r="H425" s="63"/>
      <c r="I425" s="185"/>
      <c r="J425" s="63"/>
      <c r="K425" s="185"/>
      <c r="L425" s="63"/>
      <c r="M425" s="185"/>
      <c r="N425" s="63"/>
      <c r="O425" s="63"/>
      <c r="P425" s="185"/>
      <c r="Q425" s="63"/>
      <c r="R425" s="185"/>
      <c r="S425" s="63"/>
      <c r="T425" s="185"/>
      <c r="U425" s="63"/>
      <c r="V425" s="185"/>
      <c r="W425" s="63"/>
      <c r="X425" s="63"/>
      <c r="Y425" s="185"/>
      <c r="Z425" s="63"/>
      <c r="AA425" s="185"/>
      <c r="AB425" s="63"/>
      <c r="AC425" s="185"/>
      <c r="AD425" s="63"/>
      <c r="AE425" s="185"/>
      <c r="AF425" s="63"/>
      <c r="AG425" s="63"/>
      <c r="AH425" s="185"/>
      <c r="AI425" s="63"/>
      <c r="AJ425" s="185"/>
      <c r="AK425" s="63"/>
      <c r="AL425" s="185"/>
      <c r="AM425" s="63"/>
      <c r="AN425" s="185"/>
      <c r="AO425" s="63"/>
      <c r="AP425" s="63"/>
      <c r="AQ425" s="185"/>
      <c r="AR425" s="63"/>
      <c r="AS425" s="185"/>
      <c r="AT425" s="63"/>
      <c r="AU425" s="185"/>
      <c r="AV425" s="63"/>
      <c r="AW425" s="185"/>
      <c r="AX425" s="63"/>
      <c r="AY425" s="63"/>
      <c r="AZ425" s="185">
        <v>51</v>
      </c>
      <c r="BA425" s="191">
        <v>57</v>
      </c>
      <c r="BB425" s="185"/>
      <c r="BC425" s="63"/>
      <c r="BD425" s="185">
        <v>23</v>
      </c>
      <c r="BE425" s="191">
        <v>26</v>
      </c>
      <c r="BF425" s="185"/>
      <c r="BG425" s="62"/>
      <c r="BH425" s="188"/>
      <c r="BI425" s="63"/>
      <c r="BJ425" s="185"/>
      <c r="BK425" s="63"/>
      <c r="BL425" s="185"/>
      <c r="BM425" s="63"/>
      <c r="BN425" s="185"/>
      <c r="BO425" s="63"/>
      <c r="BP425" s="185"/>
      <c r="BQ425" s="63"/>
      <c r="BR425" s="185">
        <v>3790576</v>
      </c>
      <c r="BS425" s="198">
        <v>4249083</v>
      </c>
      <c r="BT425" s="177">
        <f t="shared" si="288"/>
        <v>0</v>
      </c>
      <c r="BU425" s="178">
        <f t="shared" si="288"/>
        <v>0</v>
      </c>
      <c r="BV425" s="179">
        <f t="shared" si="289"/>
        <v>0</v>
      </c>
      <c r="BW425" s="178">
        <f t="shared" si="289"/>
        <v>0</v>
      </c>
      <c r="BX425" s="179">
        <f t="shared" si="290"/>
        <v>0</v>
      </c>
      <c r="BY425" s="178">
        <f t="shared" si="290"/>
        <v>0</v>
      </c>
      <c r="BZ425" s="179">
        <f t="shared" si="291"/>
        <v>0</v>
      </c>
      <c r="CA425" s="178">
        <f t="shared" si="291"/>
        <v>0</v>
      </c>
      <c r="CB425" s="179">
        <f t="shared" si="292"/>
        <v>0</v>
      </c>
      <c r="CC425" s="178">
        <f t="shared" si="292"/>
        <v>0</v>
      </c>
      <c r="CD425" s="179">
        <f t="shared" si="293"/>
        <v>712</v>
      </c>
      <c r="CE425" s="178">
        <f t="shared" si="293"/>
        <v>799</v>
      </c>
      <c r="CF425" s="177">
        <f t="shared" si="287"/>
        <v>0</v>
      </c>
      <c r="CG425" s="178">
        <f t="shared" si="279"/>
        <v>0</v>
      </c>
      <c r="CH425" s="179">
        <f t="shared" si="287"/>
        <v>0</v>
      </c>
      <c r="CI425" s="178">
        <f t="shared" si="280"/>
        <v>0</v>
      </c>
      <c r="CJ425" s="179">
        <f t="shared" si="280"/>
        <v>0</v>
      </c>
      <c r="CK425" s="178">
        <f t="shared" si="281"/>
        <v>0</v>
      </c>
      <c r="CL425" s="179">
        <f t="shared" si="281"/>
        <v>0</v>
      </c>
      <c r="CM425" s="178">
        <f t="shared" si="281"/>
        <v>0</v>
      </c>
      <c r="CN425" s="179">
        <f t="shared" si="305"/>
        <v>0</v>
      </c>
      <c r="CO425" s="178">
        <f t="shared" si="305"/>
        <v>0</v>
      </c>
      <c r="CP425" s="179">
        <f t="shared" si="305"/>
        <v>5323.8426966292136</v>
      </c>
      <c r="CQ425" s="178">
        <f t="shared" si="305"/>
        <v>5318.0012515644557</v>
      </c>
      <c r="CR425" s="177">
        <f t="shared" si="308"/>
        <v>0</v>
      </c>
      <c r="CS425" s="178">
        <f t="shared" si="308"/>
        <v>0</v>
      </c>
      <c r="CT425" s="179">
        <f t="shared" si="308"/>
        <v>0</v>
      </c>
      <c r="CU425" s="178">
        <f t="shared" si="307"/>
        <v>0</v>
      </c>
      <c r="CV425" s="179">
        <f t="shared" si="307"/>
        <v>0</v>
      </c>
      <c r="CW425" s="178">
        <f t="shared" si="307"/>
        <v>0</v>
      </c>
      <c r="CX425" s="179">
        <f t="shared" si="307"/>
        <v>0</v>
      </c>
      <c r="CY425" s="178">
        <f t="shared" si="307"/>
        <v>0</v>
      </c>
      <c r="CZ425" s="179">
        <f t="shared" si="307"/>
        <v>0</v>
      </c>
      <c r="DA425" s="178">
        <f t="shared" si="307"/>
        <v>0</v>
      </c>
      <c r="DB425" s="179">
        <f t="shared" si="307"/>
        <v>47914.584269662926</v>
      </c>
      <c r="DC425" s="178">
        <f t="shared" si="307"/>
        <v>47862.011264080102</v>
      </c>
      <c r="DD425" s="179">
        <f t="shared" si="294"/>
        <v>47914.584269662926</v>
      </c>
      <c r="DE425" s="178">
        <f t="shared" si="294"/>
        <v>47862.011264080102</v>
      </c>
      <c r="DF425" s="177">
        <f t="shared" si="295"/>
        <v>0</v>
      </c>
      <c r="DG425" s="178">
        <f t="shared" si="295"/>
        <v>0</v>
      </c>
      <c r="DH425" s="179">
        <f t="shared" si="296"/>
        <v>0</v>
      </c>
      <c r="DI425" s="178">
        <f t="shared" si="296"/>
        <v>0</v>
      </c>
      <c r="DJ425" s="179">
        <f t="shared" si="297"/>
        <v>0</v>
      </c>
      <c r="DK425" s="178">
        <f t="shared" si="297"/>
        <v>0</v>
      </c>
      <c r="DL425" s="179">
        <f t="shared" si="298"/>
        <v>0</v>
      </c>
      <c r="DM425" s="178">
        <f t="shared" si="298"/>
        <v>0</v>
      </c>
      <c r="DN425" s="179">
        <f t="shared" si="299"/>
        <v>0</v>
      </c>
      <c r="DO425" s="178">
        <f t="shared" si="299"/>
        <v>0</v>
      </c>
      <c r="DP425" s="179">
        <f t="shared" si="300"/>
        <v>74</v>
      </c>
      <c r="DQ425" s="178">
        <f t="shared" si="300"/>
        <v>83</v>
      </c>
      <c r="DR425" s="179">
        <f t="shared" si="301"/>
        <v>74</v>
      </c>
      <c r="DS425" s="178">
        <f t="shared" si="301"/>
        <v>83</v>
      </c>
      <c r="DT425" s="177">
        <f t="shared" si="306"/>
        <v>0</v>
      </c>
      <c r="DU425" s="178">
        <f t="shared" si="306"/>
        <v>0</v>
      </c>
      <c r="DV425" s="179">
        <f t="shared" si="306"/>
        <v>0</v>
      </c>
      <c r="DW425" s="178">
        <f t="shared" si="306"/>
        <v>0</v>
      </c>
      <c r="DX425" s="179">
        <f t="shared" si="306"/>
        <v>0</v>
      </c>
      <c r="DY425" s="178">
        <f t="shared" si="306"/>
        <v>0</v>
      </c>
      <c r="DZ425" s="179">
        <f t="shared" si="306"/>
        <v>0</v>
      </c>
      <c r="EA425" s="178">
        <f t="shared" si="306"/>
        <v>0</v>
      </c>
      <c r="EB425" s="179">
        <f t="shared" si="304"/>
        <v>0</v>
      </c>
      <c r="EC425" s="178">
        <f t="shared" si="304"/>
        <v>0</v>
      </c>
      <c r="ED425" s="179">
        <f t="shared" si="304"/>
        <v>3545679.2359550567</v>
      </c>
      <c r="EE425" s="178">
        <f t="shared" si="304"/>
        <v>3972546.9349186486</v>
      </c>
      <c r="EF425" s="179">
        <f t="shared" si="304"/>
        <v>3545679.2359550567</v>
      </c>
      <c r="EG425" s="178">
        <f t="shared" si="262"/>
        <v>3972546.9349186486</v>
      </c>
    </row>
    <row r="426" spans="1:137" ht="15">
      <c r="A426" s="29" t="s">
        <v>456</v>
      </c>
      <c r="B426" s="28" t="s">
        <v>457</v>
      </c>
      <c r="C426" s="303"/>
      <c r="D426" s="26">
        <v>217882</v>
      </c>
      <c r="E426" s="26">
        <v>1</v>
      </c>
      <c r="F426" s="63"/>
      <c r="G426" s="185">
        <v>308</v>
      </c>
      <c r="H426" s="63">
        <v>314</v>
      </c>
      <c r="I426" s="185"/>
      <c r="J426" s="63"/>
      <c r="K426" s="185"/>
      <c r="L426" s="63"/>
      <c r="M426" s="185">
        <v>36</v>
      </c>
      <c r="N426" s="191">
        <v>29</v>
      </c>
      <c r="O426" s="63"/>
      <c r="P426" s="185">
        <v>269</v>
      </c>
      <c r="Q426" s="63">
        <v>271</v>
      </c>
      <c r="R426" s="185"/>
      <c r="S426" s="63"/>
      <c r="T426" s="185"/>
      <c r="U426" s="63"/>
      <c r="V426" s="185">
        <v>14</v>
      </c>
      <c r="W426" s="191">
        <v>6</v>
      </c>
      <c r="X426" s="63"/>
      <c r="Y426" s="185">
        <v>250</v>
      </c>
      <c r="Z426" s="63">
        <v>251</v>
      </c>
      <c r="AA426" s="185"/>
      <c r="AB426" s="63"/>
      <c r="AC426" s="185"/>
      <c r="AD426" s="63"/>
      <c r="AE426" s="185">
        <v>5</v>
      </c>
      <c r="AF426" s="63">
        <v>5</v>
      </c>
      <c r="AG426" s="63"/>
      <c r="AH426" s="185">
        <v>2</v>
      </c>
      <c r="AI426" s="191">
        <v>1</v>
      </c>
      <c r="AJ426" s="185"/>
      <c r="AK426" s="63"/>
      <c r="AL426" s="185"/>
      <c r="AM426" s="63"/>
      <c r="AN426" s="185"/>
      <c r="AO426" s="63"/>
      <c r="AP426" s="63"/>
      <c r="AQ426" s="185">
        <v>233</v>
      </c>
      <c r="AR426" s="191">
        <v>278</v>
      </c>
      <c r="AS426" s="185"/>
      <c r="AT426" s="63"/>
      <c r="AU426" s="185"/>
      <c r="AV426" s="63"/>
      <c r="AW426" s="185">
        <v>17</v>
      </c>
      <c r="AX426" s="63">
        <v>17</v>
      </c>
      <c r="AY426" s="63"/>
      <c r="AZ426" s="185"/>
      <c r="BA426" s="63"/>
      <c r="BB426" s="185"/>
      <c r="BC426" s="63"/>
      <c r="BD426" s="185"/>
      <c r="BE426" s="63"/>
      <c r="BF426" s="185"/>
      <c r="BG426" s="62"/>
      <c r="BH426" s="188">
        <v>45350313</v>
      </c>
      <c r="BI426" s="63">
        <v>43130951</v>
      </c>
      <c r="BJ426" s="185">
        <v>26173487</v>
      </c>
      <c r="BK426" s="63">
        <v>25456757</v>
      </c>
      <c r="BL426" s="185">
        <v>21070030</v>
      </c>
      <c r="BM426" s="63">
        <v>21449854</v>
      </c>
      <c r="BN426" s="185">
        <v>119730</v>
      </c>
      <c r="BO426" s="191">
        <v>64000</v>
      </c>
      <c r="BP426" s="185">
        <v>13226596</v>
      </c>
      <c r="BQ426" s="191">
        <v>15865689</v>
      </c>
      <c r="BR426" s="185"/>
      <c r="BS426" s="61"/>
      <c r="BT426" s="177">
        <f t="shared" si="288"/>
        <v>3204</v>
      </c>
      <c r="BU426" s="178">
        <f t="shared" si="288"/>
        <v>3174</v>
      </c>
      <c r="BV426" s="179">
        <f t="shared" si="289"/>
        <v>2589</v>
      </c>
      <c r="BW426" s="178">
        <f t="shared" si="289"/>
        <v>2511</v>
      </c>
      <c r="BX426" s="179">
        <f t="shared" si="290"/>
        <v>2310</v>
      </c>
      <c r="BY426" s="178">
        <f t="shared" si="290"/>
        <v>2319</v>
      </c>
      <c r="BZ426" s="179">
        <f t="shared" si="291"/>
        <v>18</v>
      </c>
      <c r="CA426" s="178">
        <f t="shared" si="291"/>
        <v>9</v>
      </c>
      <c r="CB426" s="179">
        <f t="shared" si="292"/>
        <v>2301</v>
      </c>
      <c r="CC426" s="178">
        <f t="shared" si="292"/>
        <v>2706</v>
      </c>
      <c r="CD426" s="179">
        <f t="shared" si="293"/>
        <v>0</v>
      </c>
      <c r="CE426" s="178">
        <f t="shared" si="293"/>
        <v>0</v>
      </c>
      <c r="CF426" s="177">
        <f t="shared" si="287"/>
        <v>14154.279962546816</v>
      </c>
      <c r="CG426" s="178">
        <f t="shared" si="279"/>
        <v>13588.831442974166</v>
      </c>
      <c r="CH426" s="179">
        <f t="shared" si="287"/>
        <v>10109.496716879104</v>
      </c>
      <c r="CI426" s="178">
        <f t="shared" si="280"/>
        <v>10138.095181202709</v>
      </c>
      <c r="CJ426" s="179">
        <f t="shared" si="286"/>
        <v>9121.2251082251078</v>
      </c>
      <c r="CK426" s="178">
        <f t="shared" si="281"/>
        <v>9249.613626563174</v>
      </c>
      <c r="CL426" s="179">
        <f t="shared" si="286"/>
        <v>6651.666666666667</v>
      </c>
      <c r="CM426" s="178">
        <f t="shared" si="286"/>
        <v>7111.1111111111113</v>
      </c>
      <c r="CN426" s="179">
        <f t="shared" si="286"/>
        <v>5748.1946979574095</v>
      </c>
      <c r="CO426" s="178">
        <f t="shared" si="286"/>
        <v>5863.1518847006655</v>
      </c>
      <c r="CP426" s="179">
        <f t="shared" si="286"/>
        <v>0</v>
      </c>
      <c r="CQ426" s="178">
        <f t="shared" si="286"/>
        <v>0</v>
      </c>
      <c r="CR426" s="177">
        <f t="shared" ref="CR426:DC447" si="309">+CF426*9</f>
        <v>127388.51966292135</v>
      </c>
      <c r="CS426" s="178">
        <f t="shared" si="309"/>
        <v>122299.48298676749</v>
      </c>
      <c r="CT426" s="179">
        <f t="shared" si="309"/>
        <v>90985.47045191194</v>
      </c>
      <c r="CU426" s="178">
        <f t="shared" si="309"/>
        <v>91242.856630824375</v>
      </c>
      <c r="CV426" s="179">
        <f t="shared" si="309"/>
        <v>82091.025974025964</v>
      </c>
      <c r="CW426" s="178">
        <f t="shared" si="309"/>
        <v>83246.522639068571</v>
      </c>
      <c r="CX426" s="179">
        <f t="shared" si="309"/>
        <v>59865</v>
      </c>
      <c r="CY426" s="178">
        <f t="shared" si="309"/>
        <v>64000</v>
      </c>
      <c r="CZ426" s="179">
        <f t="shared" si="309"/>
        <v>51733.752281616689</v>
      </c>
      <c r="DA426" s="178">
        <f t="shared" si="309"/>
        <v>52768.36696230599</v>
      </c>
      <c r="DB426" s="179">
        <f t="shared" si="309"/>
        <v>0</v>
      </c>
      <c r="DC426" s="178">
        <f t="shared" si="309"/>
        <v>0</v>
      </c>
      <c r="DD426" s="179">
        <f t="shared" si="294"/>
        <v>91320.034035023651</v>
      </c>
      <c r="DE426" s="178">
        <f t="shared" si="294"/>
        <v>88877.791809455113</v>
      </c>
      <c r="DF426" s="177">
        <f t="shared" si="295"/>
        <v>344</v>
      </c>
      <c r="DG426" s="178">
        <f t="shared" si="295"/>
        <v>343</v>
      </c>
      <c r="DH426" s="179">
        <f t="shared" si="296"/>
        <v>283</v>
      </c>
      <c r="DI426" s="178">
        <f t="shared" si="296"/>
        <v>277</v>
      </c>
      <c r="DJ426" s="179">
        <f t="shared" si="297"/>
        <v>255</v>
      </c>
      <c r="DK426" s="178">
        <f t="shared" si="297"/>
        <v>256</v>
      </c>
      <c r="DL426" s="179">
        <f t="shared" si="298"/>
        <v>2</v>
      </c>
      <c r="DM426" s="178">
        <f t="shared" si="298"/>
        <v>1</v>
      </c>
      <c r="DN426" s="179">
        <f t="shared" si="299"/>
        <v>250</v>
      </c>
      <c r="DO426" s="178">
        <f t="shared" si="299"/>
        <v>295</v>
      </c>
      <c r="DP426" s="179">
        <f t="shared" si="300"/>
        <v>0</v>
      </c>
      <c r="DQ426" s="178">
        <f t="shared" si="300"/>
        <v>0</v>
      </c>
      <c r="DR426" s="179">
        <f t="shared" si="301"/>
        <v>1134</v>
      </c>
      <c r="DS426" s="178">
        <f t="shared" si="301"/>
        <v>1172</v>
      </c>
      <c r="DT426" s="177">
        <f t="shared" ref="DT426:EF444" si="310">+DF426*CR426</f>
        <v>43821650.76404494</v>
      </c>
      <c r="DU426" s="178">
        <f t="shared" si="310"/>
        <v>41948722.664461248</v>
      </c>
      <c r="DV426" s="179">
        <f t="shared" si="310"/>
        <v>25748888.13789108</v>
      </c>
      <c r="DW426" s="178">
        <f t="shared" si="310"/>
        <v>25274271.286738351</v>
      </c>
      <c r="DX426" s="179">
        <f t="shared" si="310"/>
        <v>20933211.623376619</v>
      </c>
      <c r="DY426" s="178">
        <f t="shared" si="310"/>
        <v>21311109.795601554</v>
      </c>
      <c r="DZ426" s="179">
        <f t="shared" si="310"/>
        <v>119730</v>
      </c>
      <c r="EA426" s="178">
        <f t="shared" si="310"/>
        <v>64000</v>
      </c>
      <c r="EB426" s="179">
        <f t="shared" si="310"/>
        <v>12933438.070404172</v>
      </c>
      <c r="EC426" s="178">
        <f t="shared" si="310"/>
        <v>15566668.253880268</v>
      </c>
      <c r="ED426" s="179">
        <f t="shared" si="310"/>
        <v>0</v>
      </c>
      <c r="EE426" s="178">
        <f t="shared" si="310"/>
        <v>0</v>
      </c>
      <c r="EF426" s="179">
        <f t="shared" si="310"/>
        <v>103556918.59571682</v>
      </c>
      <c r="EG426" s="178">
        <f t="shared" si="262"/>
        <v>104164772.00068139</v>
      </c>
    </row>
    <row r="427" spans="1:137" ht="15">
      <c r="A427" s="29" t="s">
        <v>456</v>
      </c>
      <c r="B427" s="28" t="s">
        <v>458</v>
      </c>
      <c r="C427" s="303"/>
      <c r="D427" s="26">
        <v>218663</v>
      </c>
      <c r="E427" s="26">
        <v>1</v>
      </c>
      <c r="F427" s="63"/>
      <c r="G427" s="185">
        <v>278</v>
      </c>
      <c r="H427" s="191">
        <v>299</v>
      </c>
      <c r="I427" s="185"/>
      <c r="J427" s="63"/>
      <c r="K427" s="185">
        <v>37</v>
      </c>
      <c r="L427" s="191">
        <v>59</v>
      </c>
      <c r="M427" s="185">
        <v>12</v>
      </c>
      <c r="N427" s="191">
        <v>14</v>
      </c>
      <c r="O427" s="63"/>
      <c r="P427" s="185">
        <v>371</v>
      </c>
      <c r="Q427" s="63">
        <v>380</v>
      </c>
      <c r="R427" s="185"/>
      <c r="S427" s="63"/>
      <c r="T427" s="185">
        <v>19</v>
      </c>
      <c r="U427" s="191">
        <v>28</v>
      </c>
      <c r="V427" s="185">
        <v>13</v>
      </c>
      <c r="W427" s="191">
        <v>18</v>
      </c>
      <c r="X427" s="63"/>
      <c r="Y427" s="185">
        <v>235</v>
      </c>
      <c r="Z427" s="191">
        <v>338</v>
      </c>
      <c r="AA427" s="185"/>
      <c r="AB427" s="63"/>
      <c r="AC427" s="185">
        <v>11</v>
      </c>
      <c r="AD427" s="191">
        <v>15</v>
      </c>
      <c r="AE427" s="185">
        <v>42</v>
      </c>
      <c r="AF427" s="191">
        <v>25</v>
      </c>
      <c r="AG427" s="63"/>
      <c r="AH427" s="185">
        <v>105</v>
      </c>
      <c r="AI427" s="191">
        <v>115</v>
      </c>
      <c r="AJ427" s="185"/>
      <c r="AK427" s="63"/>
      <c r="AL427" s="185">
        <v>31</v>
      </c>
      <c r="AM427" s="191">
        <v>41</v>
      </c>
      <c r="AN427" s="185">
        <v>26</v>
      </c>
      <c r="AO427" s="191">
        <v>31</v>
      </c>
      <c r="AP427" s="63"/>
      <c r="AQ427" s="185">
        <v>24</v>
      </c>
      <c r="AR427" s="191">
        <v>26</v>
      </c>
      <c r="AS427" s="185"/>
      <c r="AT427" s="63"/>
      <c r="AU427" s="185">
        <v>2</v>
      </c>
      <c r="AV427" s="191">
        <v>4</v>
      </c>
      <c r="AW427" s="185">
        <v>7</v>
      </c>
      <c r="AX427" s="191">
        <v>2</v>
      </c>
      <c r="AY427" s="63"/>
      <c r="AZ427" s="185"/>
      <c r="BA427" s="63"/>
      <c r="BB427" s="185"/>
      <c r="BC427" s="63"/>
      <c r="BD427" s="185"/>
      <c r="BE427" s="63"/>
      <c r="BF427" s="185"/>
      <c r="BG427" s="62"/>
      <c r="BH427" s="188">
        <v>43501391</v>
      </c>
      <c r="BI427" s="191">
        <v>52229354</v>
      </c>
      <c r="BJ427" s="185">
        <v>36112703</v>
      </c>
      <c r="BK427" s="191">
        <v>40480467</v>
      </c>
      <c r="BL427" s="185">
        <v>23364959</v>
      </c>
      <c r="BM427" s="191">
        <v>33703510</v>
      </c>
      <c r="BN427" s="185">
        <v>8856568</v>
      </c>
      <c r="BO427" s="191">
        <v>10265213</v>
      </c>
      <c r="BP427" s="185">
        <v>2338145</v>
      </c>
      <c r="BQ427" s="191">
        <v>2538502</v>
      </c>
      <c r="BR427" s="185"/>
      <c r="BS427" s="61"/>
      <c r="BT427" s="177">
        <f t="shared" si="288"/>
        <v>3053</v>
      </c>
      <c r="BU427" s="178">
        <f t="shared" si="288"/>
        <v>3508</v>
      </c>
      <c r="BV427" s="179">
        <f t="shared" si="289"/>
        <v>3704</v>
      </c>
      <c r="BW427" s="178">
        <f t="shared" si="289"/>
        <v>3944</v>
      </c>
      <c r="BX427" s="179">
        <f t="shared" si="290"/>
        <v>2740</v>
      </c>
      <c r="BY427" s="178">
        <f t="shared" si="290"/>
        <v>3507</v>
      </c>
      <c r="BZ427" s="179">
        <f t="shared" si="291"/>
        <v>1598</v>
      </c>
      <c r="CA427" s="178">
        <f t="shared" si="291"/>
        <v>1858</v>
      </c>
      <c r="CB427" s="179">
        <f t="shared" si="292"/>
        <v>322</v>
      </c>
      <c r="CC427" s="178">
        <f t="shared" si="292"/>
        <v>302</v>
      </c>
      <c r="CD427" s="179">
        <f t="shared" si="293"/>
        <v>0</v>
      </c>
      <c r="CE427" s="178">
        <f t="shared" si="293"/>
        <v>0</v>
      </c>
      <c r="CF427" s="177">
        <f t="shared" si="287"/>
        <v>14248.735997379626</v>
      </c>
      <c r="CG427" s="178">
        <f t="shared" si="279"/>
        <v>14888.641391106043</v>
      </c>
      <c r="CH427" s="179">
        <f t="shared" si="287"/>
        <v>9749.6498380129597</v>
      </c>
      <c r="CI427" s="178">
        <f t="shared" si="280"/>
        <v>10263.81009127789</v>
      </c>
      <c r="CJ427" s="179">
        <f t="shared" si="286"/>
        <v>8527.3572992700738</v>
      </c>
      <c r="CK427" s="178">
        <f t="shared" si="281"/>
        <v>9610.3535785571712</v>
      </c>
      <c r="CL427" s="179">
        <f t="shared" si="286"/>
        <v>5542.2828535669587</v>
      </c>
      <c r="CM427" s="178">
        <f t="shared" si="286"/>
        <v>5524.8724434876212</v>
      </c>
      <c r="CN427" s="179">
        <f t="shared" si="286"/>
        <v>7261.3198757763976</v>
      </c>
      <c r="CO427" s="178">
        <f t="shared" si="286"/>
        <v>8405.6357615894049</v>
      </c>
      <c r="CP427" s="179">
        <f t="shared" si="286"/>
        <v>0</v>
      </c>
      <c r="CQ427" s="178">
        <f t="shared" si="286"/>
        <v>0</v>
      </c>
      <c r="CR427" s="177">
        <f t="shared" si="309"/>
        <v>128238.62397641664</v>
      </c>
      <c r="CS427" s="178">
        <f t="shared" si="309"/>
        <v>133997.77251995439</v>
      </c>
      <c r="CT427" s="179">
        <f t="shared" si="309"/>
        <v>87746.848542116641</v>
      </c>
      <c r="CU427" s="178">
        <f t="shared" si="309"/>
        <v>92374.29082150101</v>
      </c>
      <c r="CV427" s="179">
        <f t="shared" si="309"/>
        <v>76746.215693430669</v>
      </c>
      <c r="CW427" s="178">
        <f t="shared" si="309"/>
        <v>86493.182207014543</v>
      </c>
      <c r="CX427" s="179">
        <f t="shared" si="309"/>
        <v>49880.545682102631</v>
      </c>
      <c r="CY427" s="178">
        <f t="shared" si="309"/>
        <v>49723.85199138859</v>
      </c>
      <c r="CZ427" s="179">
        <f t="shared" si="309"/>
        <v>65351.878881987577</v>
      </c>
      <c r="DA427" s="178">
        <f t="shared" si="309"/>
        <v>75650.721854304647</v>
      </c>
      <c r="DB427" s="179">
        <f t="shared" si="309"/>
        <v>0</v>
      </c>
      <c r="DC427" s="178">
        <f t="shared" si="309"/>
        <v>0</v>
      </c>
      <c r="DD427" s="179">
        <f t="shared" si="294"/>
        <v>90384.320301793487</v>
      </c>
      <c r="DE427" s="178">
        <f t="shared" si="294"/>
        <v>95779.373163699915</v>
      </c>
      <c r="DF427" s="177">
        <f t="shared" si="295"/>
        <v>327</v>
      </c>
      <c r="DG427" s="178">
        <f t="shared" si="295"/>
        <v>372</v>
      </c>
      <c r="DH427" s="179">
        <f t="shared" si="296"/>
        <v>403</v>
      </c>
      <c r="DI427" s="178">
        <f t="shared" si="296"/>
        <v>426</v>
      </c>
      <c r="DJ427" s="179">
        <f t="shared" si="297"/>
        <v>288</v>
      </c>
      <c r="DK427" s="178">
        <f t="shared" si="297"/>
        <v>378</v>
      </c>
      <c r="DL427" s="179">
        <f t="shared" si="298"/>
        <v>162</v>
      </c>
      <c r="DM427" s="178">
        <f t="shared" si="298"/>
        <v>187</v>
      </c>
      <c r="DN427" s="179">
        <f t="shared" si="299"/>
        <v>33</v>
      </c>
      <c r="DO427" s="178">
        <f t="shared" si="299"/>
        <v>32</v>
      </c>
      <c r="DP427" s="179">
        <f t="shared" si="300"/>
        <v>0</v>
      </c>
      <c r="DQ427" s="178">
        <f t="shared" si="300"/>
        <v>0</v>
      </c>
      <c r="DR427" s="179">
        <f t="shared" si="301"/>
        <v>1213</v>
      </c>
      <c r="DS427" s="178">
        <f t="shared" si="301"/>
        <v>1395</v>
      </c>
      <c r="DT427" s="177">
        <f t="shared" si="310"/>
        <v>41934030.04028824</v>
      </c>
      <c r="DU427" s="178">
        <f t="shared" si="310"/>
        <v>49847171.377423033</v>
      </c>
      <c r="DV427" s="179">
        <f t="shared" si="310"/>
        <v>35361979.962473005</v>
      </c>
      <c r="DW427" s="178">
        <f t="shared" si="310"/>
        <v>39351447.889959432</v>
      </c>
      <c r="DX427" s="179">
        <f t="shared" si="310"/>
        <v>22102910.119708031</v>
      </c>
      <c r="DY427" s="178">
        <f t="shared" si="310"/>
        <v>32694422.874251496</v>
      </c>
      <c r="DZ427" s="179">
        <f t="shared" si="310"/>
        <v>8080648.4005006263</v>
      </c>
      <c r="EA427" s="178">
        <f t="shared" si="310"/>
        <v>9298360.322389666</v>
      </c>
      <c r="EB427" s="179">
        <f t="shared" si="310"/>
        <v>2156612.0031055901</v>
      </c>
      <c r="EC427" s="178">
        <f t="shared" si="310"/>
        <v>2420823.0993377487</v>
      </c>
      <c r="ED427" s="179">
        <f t="shared" si="310"/>
        <v>0</v>
      </c>
      <c r="EE427" s="178">
        <f t="shared" si="310"/>
        <v>0</v>
      </c>
      <c r="EF427" s="179">
        <f t="shared" si="310"/>
        <v>109636180.5260755</v>
      </c>
      <c r="EG427" s="178">
        <f t="shared" si="262"/>
        <v>133612225.56336138</v>
      </c>
    </row>
    <row r="428" spans="1:137" ht="15">
      <c r="A428" s="29" t="s">
        <v>456</v>
      </c>
      <c r="B428" s="28" t="s">
        <v>459</v>
      </c>
      <c r="C428" s="303"/>
      <c r="D428" s="26">
        <v>217819</v>
      </c>
      <c r="E428" s="26">
        <v>3</v>
      </c>
      <c r="F428" s="63"/>
      <c r="G428" s="185">
        <v>152</v>
      </c>
      <c r="H428" s="63">
        <v>154</v>
      </c>
      <c r="I428" s="185"/>
      <c r="J428" s="63"/>
      <c r="K428" s="185"/>
      <c r="L428" s="63"/>
      <c r="M428" s="185"/>
      <c r="N428" s="63"/>
      <c r="O428" s="63"/>
      <c r="P428" s="185">
        <v>178</v>
      </c>
      <c r="Q428" s="63">
        <v>178</v>
      </c>
      <c r="R428" s="185"/>
      <c r="S428" s="63"/>
      <c r="T428" s="185"/>
      <c r="U428" s="63"/>
      <c r="V428" s="185"/>
      <c r="W428" s="63"/>
      <c r="X428" s="63"/>
      <c r="Y428" s="185">
        <v>163</v>
      </c>
      <c r="Z428" s="191">
        <v>145</v>
      </c>
      <c r="AA428" s="185"/>
      <c r="AB428" s="63"/>
      <c r="AC428" s="185"/>
      <c r="AD428" s="63"/>
      <c r="AE428" s="185"/>
      <c r="AF428" s="63"/>
      <c r="AG428" s="63"/>
      <c r="AH428" s="185">
        <v>55</v>
      </c>
      <c r="AI428" s="63">
        <v>54</v>
      </c>
      <c r="AJ428" s="185"/>
      <c r="AK428" s="63"/>
      <c r="AL428" s="185"/>
      <c r="AM428" s="63"/>
      <c r="AN428" s="185"/>
      <c r="AO428" s="63"/>
      <c r="AP428" s="63"/>
      <c r="AQ428" s="185"/>
      <c r="AR428" s="63"/>
      <c r="AS428" s="185"/>
      <c r="AT428" s="63"/>
      <c r="AU428" s="185"/>
      <c r="AV428" s="63"/>
      <c r="AW428" s="185"/>
      <c r="AX428" s="63"/>
      <c r="AY428" s="63"/>
      <c r="AZ428" s="185"/>
      <c r="BA428" s="63"/>
      <c r="BB428" s="185"/>
      <c r="BC428" s="63"/>
      <c r="BD428" s="185"/>
      <c r="BE428" s="63"/>
      <c r="BF428" s="185"/>
      <c r="BG428" s="62"/>
      <c r="BH428" s="188">
        <v>14069535</v>
      </c>
      <c r="BI428" s="63">
        <v>14501543</v>
      </c>
      <c r="BJ428" s="185">
        <v>13042736</v>
      </c>
      <c r="BK428" s="63">
        <v>13385544</v>
      </c>
      <c r="BL428" s="185">
        <v>10723271</v>
      </c>
      <c r="BM428" s="191">
        <v>9967506</v>
      </c>
      <c r="BN428" s="185">
        <v>3025673</v>
      </c>
      <c r="BO428" s="63">
        <v>3109456</v>
      </c>
      <c r="BP428" s="185">
        <v>0</v>
      </c>
      <c r="BQ428" s="63"/>
      <c r="BR428" s="185"/>
      <c r="BS428" s="61"/>
      <c r="BT428" s="177">
        <f t="shared" si="288"/>
        <v>1368</v>
      </c>
      <c r="BU428" s="178">
        <f t="shared" si="288"/>
        <v>1386</v>
      </c>
      <c r="BV428" s="179">
        <f t="shared" si="289"/>
        <v>1602</v>
      </c>
      <c r="BW428" s="178">
        <f t="shared" si="289"/>
        <v>1602</v>
      </c>
      <c r="BX428" s="179">
        <f t="shared" si="290"/>
        <v>1467</v>
      </c>
      <c r="BY428" s="178">
        <f t="shared" si="290"/>
        <v>1305</v>
      </c>
      <c r="BZ428" s="179">
        <f t="shared" si="291"/>
        <v>495</v>
      </c>
      <c r="CA428" s="178">
        <f t="shared" si="291"/>
        <v>486</v>
      </c>
      <c r="CB428" s="179">
        <f t="shared" si="292"/>
        <v>0</v>
      </c>
      <c r="CC428" s="178">
        <f t="shared" si="292"/>
        <v>0</v>
      </c>
      <c r="CD428" s="179">
        <f t="shared" si="293"/>
        <v>0</v>
      </c>
      <c r="CE428" s="178">
        <f t="shared" si="293"/>
        <v>0</v>
      </c>
      <c r="CF428" s="177">
        <f t="shared" si="287"/>
        <v>10284.747807017544</v>
      </c>
      <c r="CG428" s="178">
        <f t="shared" si="279"/>
        <v>10462.873737373737</v>
      </c>
      <c r="CH428" s="179">
        <f t="shared" si="287"/>
        <v>8141.5330836454432</v>
      </c>
      <c r="CI428" s="178">
        <f t="shared" si="280"/>
        <v>8355.5205992509364</v>
      </c>
      <c r="CJ428" s="179">
        <f t="shared" si="287"/>
        <v>7309.6598500340833</v>
      </c>
      <c r="CK428" s="178">
        <f t="shared" si="281"/>
        <v>7637.9356321839077</v>
      </c>
      <c r="CL428" s="179">
        <f t="shared" si="287"/>
        <v>6112.4707070707072</v>
      </c>
      <c r="CM428" s="178">
        <f t="shared" si="287"/>
        <v>6398.0576131687239</v>
      </c>
      <c r="CN428" s="179">
        <f t="shared" si="287"/>
        <v>0</v>
      </c>
      <c r="CO428" s="178">
        <f t="shared" si="287"/>
        <v>0</v>
      </c>
      <c r="CP428" s="179">
        <f t="shared" si="287"/>
        <v>0</v>
      </c>
      <c r="CQ428" s="178">
        <f t="shared" si="287"/>
        <v>0</v>
      </c>
      <c r="CR428" s="177">
        <f t="shared" si="309"/>
        <v>92562.730263157893</v>
      </c>
      <c r="CS428" s="178">
        <f t="shared" si="309"/>
        <v>94165.863636363632</v>
      </c>
      <c r="CT428" s="179">
        <f t="shared" si="309"/>
        <v>73273.797752808983</v>
      </c>
      <c r="CU428" s="178">
        <f t="shared" si="309"/>
        <v>75199.685393258434</v>
      </c>
      <c r="CV428" s="179">
        <f t="shared" si="309"/>
        <v>65786.938650306751</v>
      </c>
      <c r="CW428" s="178">
        <f t="shared" si="309"/>
        <v>68741.420689655177</v>
      </c>
      <c r="CX428" s="179">
        <f t="shared" si="309"/>
        <v>55012.236363636366</v>
      </c>
      <c r="CY428" s="178">
        <f t="shared" si="309"/>
        <v>57582.518518518518</v>
      </c>
      <c r="CZ428" s="179">
        <f t="shared" si="309"/>
        <v>0</v>
      </c>
      <c r="DA428" s="178">
        <f t="shared" si="309"/>
        <v>0</v>
      </c>
      <c r="DB428" s="179">
        <f t="shared" si="309"/>
        <v>0</v>
      </c>
      <c r="DC428" s="178">
        <f t="shared" si="309"/>
        <v>0</v>
      </c>
      <c r="DD428" s="179">
        <f t="shared" si="294"/>
        <v>74564.26094890511</v>
      </c>
      <c r="DE428" s="178">
        <f t="shared" si="294"/>
        <v>77145.101694915254</v>
      </c>
      <c r="DF428" s="177">
        <f t="shared" si="295"/>
        <v>152</v>
      </c>
      <c r="DG428" s="178">
        <f t="shared" si="295"/>
        <v>154</v>
      </c>
      <c r="DH428" s="179">
        <f t="shared" si="296"/>
        <v>178</v>
      </c>
      <c r="DI428" s="178">
        <f t="shared" si="296"/>
        <v>178</v>
      </c>
      <c r="DJ428" s="179">
        <f t="shared" si="297"/>
        <v>163</v>
      </c>
      <c r="DK428" s="178">
        <f t="shared" si="297"/>
        <v>145</v>
      </c>
      <c r="DL428" s="179">
        <f t="shared" si="298"/>
        <v>55</v>
      </c>
      <c r="DM428" s="178">
        <f t="shared" si="298"/>
        <v>54</v>
      </c>
      <c r="DN428" s="179">
        <f t="shared" si="299"/>
        <v>0</v>
      </c>
      <c r="DO428" s="178">
        <f t="shared" si="299"/>
        <v>0</v>
      </c>
      <c r="DP428" s="179">
        <f t="shared" si="300"/>
        <v>0</v>
      </c>
      <c r="DQ428" s="178">
        <f t="shared" si="300"/>
        <v>0</v>
      </c>
      <c r="DR428" s="179">
        <f t="shared" si="301"/>
        <v>548</v>
      </c>
      <c r="DS428" s="178">
        <f t="shared" si="301"/>
        <v>531</v>
      </c>
      <c r="DT428" s="177">
        <f t="shared" si="310"/>
        <v>14069535</v>
      </c>
      <c r="DU428" s="178">
        <f t="shared" si="310"/>
        <v>14501543</v>
      </c>
      <c r="DV428" s="179">
        <f t="shared" si="310"/>
        <v>13042735.999999998</v>
      </c>
      <c r="DW428" s="178">
        <f t="shared" si="310"/>
        <v>13385544.000000002</v>
      </c>
      <c r="DX428" s="179">
        <f t="shared" si="310"/>
        <v>10723271</v>
      </c>
      <c r="DY428" s="178">
        <f t="shared" si="310"/>
        <v>9967506</v>
      </c>
      <c r="DZ428" s="179">
        <f t="shared" si="310"/>
        <v>3025673</v>
      </c>
      <c r="EA428" s="178">
        <f t="shared" si="310"/>
        <v>3109456</v>
      </c>
      <c r="EB428" s="179">
        <f t="shared" si="310"/>
        <v>0</v>
      </c>
      <c r="EC428" s="178">
        <f t="shared" si="310"/>
        <v>0</v>
      </c>
      <c r="ED428" s="179">
        <f t="shared" si="310"/>
        <v>0</v>
      </c>
      <c r="EE428" s="178">
        <f t="shared" si="310"/>
        <v>0</v>
      </c>
      <c r="EF428" s="179">
        <f t="shared" si="310"/>
        <v>40861215</v>
      </c>
      <c r="EG428" s="178">
        <f t="shared" si="262"/>
        <v>40964049</v>
      </c>
    </row>
    <row r="429" spans="1:137" ht="15">
      <c r="A429" s="29" t="s">
        <v>456</v>
      </c>
      <c r="B429" s="28" t="s">
        <v>460</v>
      </c>
      <c r="C429" s="303"/>
      <c r="D429" s="26">
        <v>217864</v>
      </c>
      <c r="E429" s="26">
        <v>3</v>
      </c>
      <c r="F429" s="63"/>
      <c r="G429" s="185">
        <v>65</v>
      </c>
      <c r="H429" s="63">
        <v>67</v>
      </c>
      <c r="I429" s="185"/>
      <c r="J429" s="63"/>
      <c r="K429" s="185"/>
      <c r="L429" s="63"/>
      <c r="M429" s="185"/>
      <c r="N429" s="63"/>
      <c r="O429" s="63"/>
      <c r="P429" s="185">
        <v>62</v>
      </c>
      <c r="Q429" s="63">
        <v>59</v>
      </c>
      <c r="R429" s="185"/>
      <c r="S429" s="63"/>
      <c r="T429" s="185"/>
      <c r="U429" s="63"/>
      <c r="V429" s="185"/>
      <c r="W429" s="63"/>
      <c r="X429" s="63"/>
      <c r="Y429" s="185">
        <v>49</v>
      </c>
      <c r="Z429" s="63">
        <v>51</v>
      </c>
      <c r="AA429" s="185"/>
      <c r="AB429" s="63"/>
      <c r="AC429" s="185"/>
      <c r="AD429" s="63"/>
      <c r="AE429" s="185"/>
      <c r="AF429" s="63"/>
      <c r="AG429" s="63"/>
      <c r="AH429" s="185">
        <v>16</v>
      </c>
      <c r="AI429" s="191">
        <v>13</v>
      </c>
      <c r="AJ429" s="185"/>
      <c r="AK429" s="63"/>
      <c r="AL429" s="185"/>
      <c r="AM429" s="63"/>
      <c r="AN429" s="185"/>
      <c r="AO429" s="63"/>
      <c r="AP429" s="63"/>
      <c r="AQ429" s="185"/>
      <c r="AR429" s="63"/>
      <c r="AS429" s="185"/>
      <c r="AT429" s="63"/>
      <c r="AU429" s="185"/>
      <c r="AV429" s="63"/>
      <c r="AW429" s="185"/>
      <c r="AX429" s="63"/>
      <c r="AY429" s="63"/>
      <c r="AZ429" s="185"/>
      <c r="BA429" s="63"/>
      <c r="BB429" s="185"/>
      <c r="BC429" s="63"/>
      <c r="BD429" s="185"/>
      <c r="BE429" s="63"/>
      <c r="BF429" s="185"/>
      <c r="BG429" s="62"/>
      <c r="BH429" s="188">
        <v>5793681</v>
      </c>
      <c r="BI429" s="191">
        <v>6358887</v>
      </c>
      <c r="BJ429" s="185">
        <v>4746556</v>
      </c>
      <c r="BK429" s="63">
        <v>4606153</v>
      </c>
      <c r="BL429" s="185">
        <v>3072597</v>
      </c>
      <c r="BM429" s="191">
        <v>3384715</v>
      </c>
      <c r="BN429" s="185">
        <v>810338</v>
      </c>
      <c r="BO429" s="191">
        <v>607607</v>
      </c>
      <c r="BP429" s="185">
        <v>0</v>
      </c>
      <c r="BQ429" s="63"/>
      <c r="BR429" s="185"/>
      <c r="BS429" s="61"/>
      <c r="BT429" s="177">
        <f t="shared" si="288"/>
        <v>585</v>
      </c>
      <c r="BU429" s="178">
        <f t="shared" si="288"/>
        <v>603</v>
      </c>
      <c r="BV429" s="179">
        <f t="shared" si="289"/>
        <v>558</v>
      </c>
      <c r="BW429" s="178">
        <f t="shared" si="289"/>
        <v>531</v>
      </c>
      <c r="BX429" s="179">
        <f t="shared" si="290"/>
        <v>441</v>
      </c>
      <c r="BY429" s="178">
        <f t="shared" si="290"/>
        <v>459</v>
      </c>
      <c r="BZ429" s="179">
        <f t="shared" si="291"/>
        <v>144</v>
      </c>
      <c r="CA429" s="178">
        <f t="shared" si="291"/>
        <v>117</v>
      </c>
      <c r="CB429" s="179">
        <f t="shared" si="292"/>
        <v>0</v>
      </c>
      <c r="CC429" s="178">
        <f t="shared" si="292"/>
        <v>0</v>
      </c>
      <c r="CD429" s="179">
        <f t="shared" si="293"/>
        <v>0</v>
      </c>
      <c r="CE429" s="178">
        <f t="shared" si="293"/>
        <v>0</v>
      </c>
      <c r="CF429" s="177">
        <f t="shared" ref="CF429:CQ450" si="311">IF(BT429&gt;0,BH429/BT429,)</f>
        <v>9903.7282051282054</v>
      </c>
      <c r="CG429" s="178">
        <f t="shared" si="279"/>
        <v>10545.417910447761</v>
      </c>
      <c r="CH429" s="179">
        <f t="shared" si="311"/>
        <v>8506.3727598566311</v>
      </c>
      <c r="CI429" s="178">
        <f t="shared" si="280"/>
        <v>8674.4877589453863</v>
      </c>
      <c r="CJ429" s="179">
        <f t="shared" si="311"/>
        <v>6967.3401360544221</v>
      </c>
      <c r="CK429" s="178">
        <f t="shared" si="281"/>
        <v>7374.1067538126363</v>
      </c>
      <c r="CL429" s="179">
        <f t="shared" si="311"/>
        <v>5627.3472222222226</v>
      </c>
      <c r="CM429" s="178">
        <f t="shared" si="311"/>
        <v>5193.2222222222226</v>
      </c>
      <c r="CN429" s="179">
        <f t="shared" si="311"/>
        <v>0</v>
      </c>
      <c r="CO429" s="178">
        <f t="shared" si="311"/>
        <v>0</v>
      </c>
      <c r="CP429" s="179">
        <f t="shared" si="311"/>
        <v>0</v>
      </c>
      <c r="CQ429" s="178">
        <f t="shared" si="311"/>
        <v>0</v>
      </c>
      <c r="CR429" s="177">
        <f t="shared" si="309"/>
        <v>89133.553846153853</v>
      </c>
      <c r="CS429" s="178">
        <f t="shared" si="309"/>
        <v>94908.761194029852</v>
      </c>
      <c r="CT429" s="179">
        <f t="shared" si="309"/>
        <v>76557.354838709682</v>
      </c>
      <c r="CU429" s="178">
        <f t="shared" si="309"/>
        <v>78070.389830508473</v>
      </c>
      <c r="CV429" s="179">
        <f t="shared" si="309"/>
        <v>62706.0612244898</v>
      </c>
      <c r="CW429" s="178">
        <f t="shared" si="309"/>
        <v>66366.96078431372</v>
      </c>
      <c r="CX429" s="179">
        <f t="shared" si="309"/>
        <v>50646.125</v>
      </c>
      <c r="CY429" s="178">
        <f t="shared" si="309"/>
        <v>46739</v>
      </c>
      <c r="CZ429" s="179">
        <f t="shared" si="309"/>
        <v>0</v>
      </c>
      <c r="DA429" s="178">
        <f t="shared" si="309"/>
        <v>0</v>
      </c>
      <c r="DB429" s="179">
        <f t="shared" si="309"/>
        <v>0</v>
      </c>
      <c r="DC429" s="178">
        <f t="shared" si="309"/>
        <v>0</v>
      </c>
      <c r="DD429" s="179">
        <f t="shared" si="294"/>
        <v>75120.6875</v>
      </c>
      <c r="DE429" s="178">
        <f t="shared" si="294"/>
        <v>78722.957894736843</v>
      </c>
      <c r="DF429" s="177">
        <f t="shared" si="295"/>
        <v>65</v>
      </c>
      <c r="DG429" s="178">
        <f t="shared" si="295"/>
        <v>67</v>
      </c>
      <c r="DH429" s="179">
        <f t="shared" si="296"/>
        <v>62</v>
      </c>
      <c r="DI429" s="178">
        <f t="shared" si="296"/>
        <v>59</v>
      </c>
      <c r="DJ429" s="179">
        <f t="shared" si="297"/>
        <v>49</v>
      </c>
      <c r="DK429" s="178">
        <f t="shared" si="297"/>
        <v>51</v>
      </c>
      <c r="DL429" s="179">
        <f t="shared" si="298"/>
        <v>16</v>
      </c>
      <c r="DM429" s="178">
        <f t="shared" si="298"/>
        <v>13</v>
      </c>
      <c r="DN429" s="179">
        <f t="shared" si="299"/>
        <v>0</v>
      </c>
      <c r="DO429" s="178">
        <f t="shared" si="299"/>
        <v>0</v>
      </c>
      <c r="DP429" s="179">
        <f t="shared" si="300"/>
        <v>0</v>
      </c>
      <c r="DQ429" s="178">
        <f t="shared" si="300"/>
        <v>0</v>
      </c>
      <c r="DR429" s="179">
        <f t="shared" si="301"/>
        <v>192</v>
      </c>
      <c r="DS429" s="178">
        <f t="shared" si="301"/>
        <v>190</v>
      </c>
      <c r="DT429" s="177">
        <f t="shared" si="310"/>
        <v>5793681</v>
      </c>
      <c r="DU429" s="178">
        <f t="shared" si="310"/>
        <v>6358887</v>
      </c>
      <c r="DV429" s="179">
        <f t="shared" si="310"/>
        <v>4746556</v>
      </c>
      <c r="DW429" s="178">
        <f t="shared" si="310"/>
        <v>4606153</v>
      </c>
      <c r="DX429" s="179">
        <f t="shared" si="310"/>
        <v>3072597</v>
      </c>
      <c r="DY429" s="178">
        <f t="shared" si="310"/>
        <v>3384714.9999999995</v>
      </c>
      <c r="DZ429" s="179">
        <f t="shared" si="310"/>
        <v>810338</v>
      </c>
      <c r="EA429" s="178">
        <f t="shared" si="310"/>
        <v>607607</v>
      </c>
      <c r="EB429" s="179">
        <f t="shared" si="310"/>
        <v>0</v>
      </c>
      <c r="EC429" s="178">
        <f t="shared" si="310"/>
        <v>0</v>
      </c>
      <c r="ED429" s="179">
        <f t="shared" si="310"/>
        <v>0</v>
      </c>
      <c r="EE429" s="178">
        <f t="shared" si="310"/>
        <v>0</v>
      </c>
      <c r="EF429" s="179">
        <f t="shared" si="310"/>
        <v>14423172</v>
      </c>
      <c r="EG429" s="178">
        <f t="shared" si="262"/>
        <v>14957362</v>
      </c>
    </row>
    <row r="430" spans="1:137" ht="15">
      <c r="A430" s="29" t="s">
        <v>456</v>
      </c>
      <c r="B430" s="28" t="s">
        <v>461</v>
      </c>
      <c r="C430" s="303"/>
      <c r="D430" s="26">
        <v>218964</v>
      </c>
      <c r="E430" s="26">
        <v>3</v>
      </c>
      <c r="F430" s="63"/>
      <c r="G430" s="185">
        <v>70</v>
      </c>
      <c r="H430" s="63">
        <v>69</v>
      </c>
      <c r="I430" s="185">
        <v>18</v>
      </c>
      <c r="J430" s="191">
        <v>19</v>
      </c>
      <c r="K430" s="185"/>
      <c r="L430" s="191"/>
      <c r="M430" s="185">
        <v>1</v>
      </c>
      <c r="N430" s="63">
        <v>1</v>
      </c>
      <c r="O430" s="63"/>
      <c r="P430" s="185">
        <v>79</v>
      </c>
      <c r="Q430" s="191">
        <v>70</v>
      </c>
      <c r="R430" s="185">
        <v>11</v>
      </c>
      <c r="S430" s="191">
        <v>10</v>
      </c>
      <c r="T430" s="185"/>
      <c r="U430" s="191"/>
      <c r="V430" s="185"/>
      <c r="W430" s="63"/>
      <c r="X430" s="63"/>
      <c r="Y430" s="185">
        <v>72</v>
      </c>
      <c r="Z430" s="191">
        <v>78</v>
      </c>
      <c r="AA430" s="185">
        <v>3</v>
      </c>
      <c r="AB430" s="191">
        <v>3</v>
      </c>
      <c r="AC430" s="185"/>
      <c r="AD430" s="191"/>
      <c r="AE430" s="185">
        <v>1</v>
      </c>
      <c r="AF430" s="63">
        <v>1</v>
      </c>
      <c r="AG430" s="63"/>
      <c r="AH430" s="185">
        <v>22</v>
      </c>
      <c r="AI430" s="191">
        <v>24</v>
      </c>
      <c r="AJ430" s="185">
        <v>1</v>
      </c>
      <c r="AK430" s="63">
        <v>1</v>
      </c>
      <c r="AL430" s="185"/>
      <c r="AM430" s="63"/>
      <c r="AN430" s="185">
        <v>2</v>
      </c>
      <c r="AO430" s="191">
        <v>3</v>
      </c>
      <c r="AP430" s="63"/>
      <c r="AQ430" s="185"/>
      <c r="AR430" s="63"/>
      <c r="AS430" s="185">
        <v>1</v>
      </c>
      <c r="AT430" s="191">
        <v>1</v>
      </c>
      <c r="AU430" s="185"/>
      <c r="AV430" s="191"/>
      <c r="AW430" s="185"/>
      <c r="AX430" s="63"/>
      <c r="AY430" s="63"/>
      <c r="AZ430" s="185"/>
      <c r="BA430" s="63"/>
      <c r="BB430" s="185"/>
      <c r="BC430" s="63"/>
      <c r="BD430" s="185"/>
      <c r="BE430" s="63"/>
      <c r="BF430" s="185"/>
      <c r="BG430" s="62"/>
      <c r="BH430" s="188">
        <v>7313875</v>
      </c>
      <c r="BI430" s="63">
        <v>7565073</v>
      </c>
      <c r="BJ430" s="185">
        <v>6205953</v>
      </c>
      <c r="BK430" s="191">
        <v>5782962</v>
      </c>
      <c r="BL430" s="185">
        <v>4696730</v>
      </c>
      <c r="BM430" s="191">
        <v>5074507</v>
      </c>
      <c r="BN430" s="185">
        <v>1124081</v>
      </c>
      <c r="BO430" s="191">
        <v>1314192</v>
      </c>
      <c r="BP430" s="185">
        <v>35700</v>
      </c>
      <c r="BQ430" s="191">
        <v>37686</v>
      </c>
      <c r="BR430" s="185"/>
      <c r="BS430" s="61"/>
      <c r="BT430" s="177">
        <f t="shared" si="288"/>
        <v>822</v>
      </c>
      <c r="BU430" s="178">
        <f t="shared" si="288"/>
        <v>823</v>
      </c>
      <c r="BV430" s="179">
        <f t="shared" si="289"/>
        <v>821</v>
      </c>
      <c r="BW430" s="178">
        <f t="shared" si="289"/>
        <v>730</v>
      </c>
      <c r="BX430" s="179">
        <f t="shared" si="290"/>
        <v>690</v>
      </c>
      <c r="BY430" s="178">
        <f t="shared" si="290"/>
        <v>744</v>
      </c>
      <c r="BZ430" s="179">
        <f t="shared" si="291"/>
        <v>232</v>
      </c>
      <c r="CA430" s="178">
        <f t="shared" si="291"/>
        <v>262</v>
      </c>
      <c r="CB430" s="179">
        <f t="shared" si="292"/>
        <v>10</v>
      </c>
      <c r="CC430" s="178">
        <f t="shared" si="292"/>
        <v>10</v>
      </c>
      <c r="CD430" s="179">
        <f t="shared" si="293"/>
        <v>0</v>
      </c>
      <c r="CE430" s="178">
        <f t="shared" si="293"/>
        <v>0</v>
      </c>
      <c r="CF430" s="177">
        <f t="shared" si="311"/>
        <v>8897.658150851581</v>
      </c>
      <c r="CG430" s="178">
        <f t="shared" si="279"/>
        <v>9192.0692588092352</v>
      </c>
      <c r="CH430" s="179">
        <f t="shared" si="311"/>
        <v>7559.0170523751522</v>
      </c>
      <c r="CI430" s="178">
        <f t="shared" si="280"/>
        <v>7921.8657534246577</v>
      </c>
      <c r="CJ430" s="179">
        <f t="shared" si="311"/>
        <v>6806.855072463768</v>
      </c>
      <c r="CK430" s="178">
        <f t="shared" si="281"/>
        <v>6820.5739247311831</v>
      </c>
      <c r="CL430" s="179">
        <f t="shared" si="311"/>
        <v>4845.1767241379312</v>
      </c>
      <c r="CM430" s="178">
        <f t="shared" si="311"/>
        <v>5016</v>
      </c>
      <c r="CN430" s="179">
        <f t="shared" si="311"/>
        <v>3570</v>
      </c>
      <c r="CO430" s="178">
        <f t="shared" si="311"/>
        <v>3768.6</v>
      </c>
      <c r="CP430" s="179">
        <f t="shared" si="311"/>
        <v>0</v>
      </c>
      <c r="CQ430" s="178">
        <f t="shared" si="311"/>
        <v>0</v>
      </c>
      <c r="CR430" s="177">
        <f t="shared" si="309"/>
        <v>80078.923357664229</v>
      </c>
      <c r="CS430" s="178">
        <f t="shared" si="309"/>
        <v>82728.623329283117</v>
      </c>
      <c r="CT430" s="179">
        <f t="shared" si="309"/>
        <v>68031.153471376369</v>
      </c>
      <c r="CU430" s="178">
        <f t="shared" si="309"/>
        <v>71296.791780821921</v>
      </c>
      <c r="CV430" s="179">
        <f t="shared" si="309"/>
        <v>61261.695652173912</v>
      </c>
      <c r="CW430" s="178">
        <f t="shared" si="309"/>
        <v>61385.165322580651</v>
      </c>
      <c r="CX430" s="179">
        <f t="shared" si="309"/>
        <v>43606.590517241377</v>
      </c>
      <c r="CY430" s="178">
        <f t="shared" si="309"/>
        <v>45144</v>
      </c>
      <c r="CZ430" s="179">
        <f t="shared" si="309"/>
        <v>32130</v>
      </c>
      <c r="DA430" s="178">
        <f t="shared" si="309"/>
        <v>33917.4</v>
      </c>
      <c r="DB430" s="179">
        <f t="shared" si="309"/>
        <v>0</v>
      </c>
      <c r="DC430" s="178">
        <f t="shared" si="309"/>
        <v>0</v>
      </c>
      <c r="DD430" s="179">
        <f t="shared" si="294"/>
        <v>67715.343856769541</v>
      </c>
      <c r="DE430" s="178">
        <f t="shared" si="294"/>
        <v>69279.013482941285</v>
      </c>
      <c r="DF430" s="177">
        <f t="shared" si="295"/>
        <v>89</v>
      </c>
      <c r="DG430" s="178">
        <f t="shared" si="295"/>
        <v>89</v>
      </c>
      <c r="DH430" s="179">
        <f t="shared" si="296"/>
        <v>90</v>
      </c>
      <c r="DI430" s="178">
        <f t="shared" si="296"/>
        <v>80</v>
      </c>
      <c r="DJ430" s="179">
        <f t="shared" si="297"/>
        <v>76</v>
      </c>
      <c r="DK430" s="178">
        <f t="shared" si="297"/>
        <v>82</v>
      </c>
      <c r="DL430" s="179">
        <f t="shared" si="298"/>
        <v>25</v>
      </c>
      <c r="DM430" s="178">
        <f t="shared" si="298"/>
        <v>28</v>
      </c>
      <c r="DN430" s="179">
        <f t="shared" si="299"/>
        <v>1</v>
      </c>
      <c r="DO430" s="178">
        <f t="shared" si="299"/>
        <v>1</v>
      </c>
      <c r="DP430" s="179">
        <f t="shared" si="300"/>
        <v>0</v>
      </c>
      <c r="DQ430" s="178">
        <f t="shared" si="300"/>
        <v>0</v>
      </c>
      <c r="DR430" s="179">
        <f t="shared" si="301"/>
        <v>281</v>
      </c>
      <c r="DS430" s="178">
        <f t="shared" si="301"/>
        <v>280</v>
      </c>
      <c r="DT430" s="177">
        <f t="shared" si="310"/>
        <v>7127024.1788321165</v>
      </c>
      <c r="DU430" s="178">
        <f t="shared" si="310"/>
        <v>7362847.4763061972</v>
      </c>
      <c r="DV430" s="179">
        <f t="shared" si="310"/>
        <v>6122803.8124238728</v>
      </c>
      <c r="DW430" s="178">
        <f t="shared" si="310"/>
        <v>5703743.3424657537</v>
      </c>
      <c r="DX430" s="179">
        <f t="shared" si="310"/>
        <v>4655888.8695652178</v>
      </c>
      <c r="DY430" s="178">
        <f t="shared" si="310"/>
        <v>5033583.5564516131</v>
      </c>
      <c r="DZ430" s="179">
        <f t="shared" si="310"/>
        <v>1090164.7629310344</v>
      </c>
      <c r="EA430" s="178">
        <f t="shared" si="310"/>
        <v>1264032</v>
      </c>
      <c r="EB430" s="179">
        <f t="shared" si="310"/>
        <v>32130</v>
      </c>
      <c r="EC430" s="178">
        <f t="shared" si="310"/>
        <v>33917.4</v>
      </c>
      <c r="ED430" s="179">
        <f t="shared" si="310"/>
        <v>0</v>
      </c>
      <c r="EE430" s="178">
        <f t="shared" si="310"/>
        <v>0</v>
      </c>
      <c r="EF430" s="179">
        <f t="shared" si="310"/>
        <v>19028011.62375224</v>
      </c>
      <c r="EG430" s="178">
        <f t="shared" si="262"/>
        <v>19398123.775223561</v>
      </c>
    </row>
    <row r="431" spans="1:137" ht="15">
      <c r="A431" s="29" t="s">
        <v>456</v>
      </c>
      <c r="B431" s="28" t="s">
        <v>462</v>
      </c>
      <c r="C431" s="303" t="s">
        <v>892</v>
      </c>
      <c r="D431" s="26">
        <v>218724</v>
      </c>
      <c r="E431" s="26">
        <v>5</v>
      </c>
      <c r="F431" s="63"/>
      <c r="G431" s="185">
        <v>81</v>
      </c>
      <c r="H431" s="191">
        <v>89</v>
      </c>
      <c r="I431" s="185"/>
      <c r="J431" s="63"/>
      <c r="K431" s="185"/>
      <c r="L431" s="63"/>
      <c r="M431" s="185">
        <v>7</v>
      </c>
      <c r="N431" s="191">
        <v>6</v>
      </c>
      <c r="O431" s="63"/>
      <c r="P431" s="185">
        <v>105</v>
      </c>
      <c r="Q431" s="191">
        <v>111</v>
      </c>
      <c r="R431" s="185"/>
      <c r="S431" s="63"/>
      <c r="T431" s="185">
        <v>1</v>
      </c>
      <c r="U431" s="63">
        <v>1</v>
      </c>
      <c r="V431" s="185">
        <v>2</v>
      </c>
      <c r="W431" s="191">
        <v>5</v>
      </c>
      <c r="X431" s="63"/>
      <c r="Y431" s="185">
        <v>116</v>
      </c>
      <c r="Z431" s="63">
        <v>114</v>
      </c>
      <c r="AA431" s="185"/>
      <c r="AB431" s="63"/>
      <c r="AC431" s="185"/>
      <c r="AD431" s="63"/>
      <c r="AE431" s="185"/>
      <c r="AF431" s="63"/>
      <c r="AG431" s="63"/>
      <c r="AH431" s="185">
        <v>11</v>
      </c>
      <c r="AI431" s="191">
        <v>10</v>
      </c>
      <c r="AJ431" s="185"/>
      <c r="AK431" s="63"/>
      <c r="AL431" s="185"/>
      <c r="AM431" s="63"/>
      <c r="AN431" s="185">
        <v>1</v>
      </c>
      <c r="AO431" s="63">
        <v>1</v>
      </c>
      <c r="AP431" s="63"/>
      <c r="AQ431" s="185">
        <v>102</v>
      </c>
      <c r="AR431" s="63">
        <v>107</v>
      </c>
      <c r="AS431" s="185"/>
      <c r="AT431" s="63"/>
      <c r="AU431" s="185"/>
      <c r="AV431" s="191">
        <v>1</v>
      </c>
      <c r="AW431" s="185">
        <v>5</v>
      </c>
      <c r="AX431" s="191">
        <v>6</v>
      </c>
      <c r="AY431" s="63"/>
      <c r="AZ431" s="185"/>
      <c r="BA431" s="63"/>
      <c r="BB431" s="185"/>
      <c r="BC431" s="63"/>
      <c r="BD431" s="185"/>
      <c r="BE431" s="63"/>
      <c r="BF431" s="185"/>
      <c r="BG431" s="62"/>
      <c r="BH431" s="188">
        <v>8513029</v>
      </c>
      <c r="BI431" s="191">
        <v>9492930</v>
      </c>
      <c r="BJ431" s="185">
        <v>7499484</v>
      </c>
      <c r="BK431" s="191">
        <v>8829470</v>
      </c>
      <c r="BL431" s="185">
        <v>6111388</v>
      </c>
      <c r="BM431" s="191">
        <v>7589870</v>
      </c>
      <c r="BN431" s="185">
        <v>584430</v>
      </c>
      <c r="BO431" s="63">
        <v>559581</v>
      </c>
      <c r="BP431" s="185">
        <v>4320300</v>
      </c>
      <c r="BQ431" s="191">
        <v>5570893</v>
      </c>
      <c r="BR431" s="185"/>
      <c r="BS431" s="61"/>
      <c r="BT431" s="177">
        <f t="shared" si="288"/>
        <v>813</v>
      </c>
      <c r="BU431" s="178">
        <f t="shared" si="288"/>
        <v>873</v>
      </c>
      <c r="BV431" s="179">
        <f t="shared" si="289"/>
        <v>980</v>
      </c>
      <c r="BW431" s="178">
        <f t="shared" si="289"/>
        <v>1070</v>
      </c>
      <c r="BX431" s="179">
        <f t="shared" si="290"/>
        <v>1044</v>
      </c>
      <c r="BY431" s="178">
        <f t="shared" si="290"/>
        <v>1026</v>
      </c>
      <c r="BZ431" s="179">
        <f t="shared" si="291"/>
        <v>111</v>
      </c>
      <c r="CA431" s="178">
        <f t="shared" si="291"/>
        <v>102</v>
      </c>
      <c r="CB431" s="179">
        <f t="shared" si="292"/>
        <v>978</v>
      </c>
      <c r="CC431" s="178">
        <f t="shared" si="292"/>
        <v>1046</v>
      </c>
      <c r="CD431" s="179">
        <f t="shared" si="293"/>
        <v>0</v>
      </c>
      <c r="CE431" s="178">
        <f t="shared" si="293"/>
        <v>0</v>
      </c>
      <c r="CF431" s="177">
        <f t="shared" si="311"/>
        <v>10471.130381303814</v>
      </c>
      <c r="CG431" s="178">
        <f t="shared" si="279"/>
        <v>10873.917525773197</v>
      </c>
      <c r="CH431" s="179">
        <f t="shared" si="311"/>
        <v>7652.534693877551</v>
      </c>
      <c r="CI431" s="178">
        <f t="shared" si="280"/>
        <v>8251.8411214953267</v>
      </c>
      <c r="CJ431" s="179">
        <f t="shared" si="311"/>
        <v>5853.8199233716477</v>
      </c>
      <c r="CK431" s="178">
        <f t="shared" si="281"/>
        <v>7397.5341130604293</v>
      </c>
      <c r="CL431" s="179">
        <f t="shared" si="311"/>
        <v>5265.135135135135</v>
      </c>
      <c r="CM431" s="178">
        <f t="shared" si="311"/>
        <v>5486.088235294118</v>
      </c>
      <c r="CN431" s="179">
        <f t="shared" si="311"/>
        <v>4417.4846625766868</v>
      </c>
      <c r="CO431" s="178">
        <f t="shared" si="311"/>
        <v>5325.9015296367115</v>
      </c>
      <c r="CP431" s="179">
        <f t="shared" si="311"/>
        <v>0</v>
      </c>
      <c r="CQ431" s="178">
        <f t="shared" si="311"/>
        <v>0</v>
      </c>
      <c r="CR431" s="177">
        <f t="shared" si="309"/>
        <v>94240.173431734322</v>
      </c>
      <c r="CS431" s="178">
        <f t="shared" si="309"/>
        <v>97865.257731958773</v>
      </c>
      <c r="CT431" s="179">
        <f t="shared" si="309"/>
        <v>68872.812244897956</v>
      </c>
      <c r="CU431" s="178">
        <f t="shared" si="309"/>
        <v>74266.570093457936</v>
      </c>
      <c r="CV431" s="179">
        <f t="shared" si="309"/>
        <v>52684.379310344826</v>
      </c>
      <c r="CW431" s="178">
        <f t="shared" si="309"/>
        <v>66577.807017543862</v>
      </c>
      <c r="CX431" s="179">
        <f t="shared" si="309"/>
        <v>47386.216216216213</v>
      </c>
      <c r="CY431" s="178">
        <f t="shared" si="309"/>
        <v>49374.794117647063</v>
      </c>
      <c r="CZ431" s="179">
        <f t="shared" si="309"/>
        <v>39757.361963190182</v>
      </c>
      <c r="DA431" s="178">
        <f t="shared" si="309"/>
        <v>47933.113766730406</v>
      </c>
      <c r="DB431" s="179">
        <f t="shared" si="309"/>
        <v>0</v>
      </c>
      <c r="DC431" s="178">
        <f t="shared" si="309"/>
        <v>0</v>
      </c>
      <c r="DD431" s="179">
        <f t="shared" si="294"/>
        <v>61868.815102314489</v>
      </c>
      <c r="DE431" s="178">
        <f t="shared" si="294"/>
        <v>70030.500865126494</v>
      </c>
      <c r="DF431" s="177">
        <f t="shared" si="295"/>
        <v>88</v>
      </c>
      <c r="DG431" s="178">
        <f t="shared" si="295"/>
        <v>95</v>
      </c>
      <c r="DH431" s="179">
        <f t="shared" si="296"/>
        <v>108</v>
      </c>
      <c r="DI431" s="178">
        <f t="shared" si="296"/>
        <v>117</v>
      </c>
      <c r="DJ431" s="179">
        <f t="shared" si="297"/>
        <v>116</v>
      </c>
      <c r="DK431" s="178">
        <f t="shared" si="297"/>
        <v>114</v>
      </c>
      <c r="DL431" s="179">
        <f t="shared" si="298"/>
        <v>12</v>
      </c>
      <c r="DM431" s="178">
        <f t="shared" si="298"/>
        <v>11</v>
      </c>
      <c r="DN431" s="179">
        <f t="shared" si="299"/>
        <v>107</v>
      </c>
      <c r="DO431" s="178">
        <f t="shared" si="299"/>
        <v>114</v>
      </c>
      <c r="DP431" s="179">
        <f t="shared" si="300"/>
        <v>0</v>
      </c>
      <c r="DQ431" s="178">
        <f t="shared" si="300"/>
        <v>0</v>
      </c>
      <c r="DR431" s="179">
        <f t="shared" si="301"/>
        <v>431</v>
      </c>
      <c r="DS431" s="178">
        <f t="shared" si="301"/>
        <v>451</v>
      </c>
      <c r="DT431" s="177">
        <f t="shared" si="310"/>
        <v>8293135.2619926203</v>
      </c>
      <c r="DU431" s="178">
        <f t="shared" si="310"/>
        <v>9297199.4845360834</v>
      </c>
      <c r="DV431" s="179">
        <f t="shared" si="310"/>
        <v>7438263.7224489795</v>
      </c>
      <c r="DW431" s="178">
        <f t="shared" si="310"/>
        <v>8689188.7009345777</v>
      </c>
      <c r="DX431" s="179">
        <f t="shared" si="310"/>
        <v>6111388</v>
      </c>
      <c r="DY431" s="178">
        <f t="shared" si="310"/>
        <v>7589870</v>
      </c>
      <c r="DZ431" s="179">
        <f t="shared" si="310"/>
        <v>568634.59459459456</v>
      </c>
      <c r="EA431" s="178">
        <f t="shared" si="310"/>
        <v>543122.73529411771</v>
      </c>
      <c r="EB431" s="179">
        <f t="shared" si="310"/>
        <v>4254037.7300613495</v>
      </c>
      <c r="EC431" s="178">
        <f t="shared" si="310"/>
        <v>5464374.969407266</v>
      </c>
      <c r="ED431" s="179">
        <f t="shared" si="310"/>
        <v>0</v>
      </c>
      <c r="EE431" s="178">
        <f t="shared" si="310"/>
        <v>0</v>
      </c>
      <c r="EF431" s="179">
        <f t="shared" si="310"/>
        <v>26665459.309097543</v>
      </c>
      <c r="EG431" s="178">
        <f t="shared" si="262"/>
        <v>31583755.890172049</v>
      </c>
    </row>
    <row r="432" spans="1:137" ht="15">
      <c r="A432" s="29" t="s">
        <v>456</v>
      </c>
      <c r="B432" s="28" t="s">
        <v>463</v>
      </c>
      <c r="C432" s="303"/>
      <c r="D432" s="26">
        <v>218061</v>
      </c>
      <c r="E432" s="26">
        <v>5</v>
      </c>
      <c r="F432" s="63"/>
      <c r="G432" s="185">
        <v>48</v>
      </c>
      <c r="H432" s="191">
        <v>52</v>
      </c>
      <c r="I432" s="185">
        <v>2</v>
      </c>
      <c r="J432" s="191">
        <v>4</v>
      </c>
      <c r="K432" s="185">
        <v>2</v>
      </c>
      <c r="L432" s="191">
        <v>4</v>
      </c>
      <c r="M432" s="185">
        <v>6</v>
      </c>
      <c r="N432" s="191">
        <v>4</v>
      </c>
      <c r="O432" s="63"/>
      <c r="P432" s="185">
        <v>59</v>
      </c>
      <c r="Q432" s="191">
        <v>53</v>
      </c>
      <c r="R432" s="185"/>
      <c r="S432" s="191">
        <v>1</v>
      </c>
      <c r="T432" s="185">
        <v>3</v>
      </c>
      <c r="U432" s="191">
        <v>2</v>
      </c>
      <c r="V432" s="185"/>
      <c r="W432" s="191">
        <v>1</v>
      </c>
      <c r="X432" s="63"/>
      <c r="Y432" s="185">
        <v>65</v>
      </c>
      <c r="Z432" s="63">
        <v>66</v>
      </c>
      <c r="AA432" s="185"/>
      <c r="AB432" s="63"/>
      <c r="AC432" s="185"/>
      <c r="AD432" s="63"/>
      <c r="AE432" s="185">
        <v>1</v>
      </c>
      <c r="AF432" s="191">
        <v>4</v>
      </c>
      <c r="AG432" s="63"/>
      <c r="AH432" s="185">
        <v>14</v>
      </c>
      <c r="AI432" s="63">
        <v>14</v>
      </c>
      <c r="AJ432" s="185"/>
      <c r="AK432" s="63"/>
      <c r="AL432" s="185"/>
      <c r="AM432" s="63"/>
      <c r="AN432" s="185"/>
      <c r="AO432" s="63"/>
      <c r="AP432" s="63"/>
      <c r="AQ432" s="185"/>
      <c r="AR432" s="63"/>
      <c r="AS432" s="185"/>
      <c r="AT432" s="63"/>
      <c r="AU432" s="185"/>
      <c r="AV432" s="63"/>
      <c r="AW432" s="185"/>
      <c r="AX432" s="63"/>
      <c r="AY432" s="63"/>
      <c r="AZ432" s="185"/>
      <c r="BA432" s="63"/>
      <c r="BB432" s="185"/>
      <c r="BC432" s="63"/>
      <c r="BD432" s="185"/>
      <c r="BE432" s="63"/>
      <c r="BF432" s="185"/>
      <c r="BG432" s="62"/>
      <c r="BH432" s="188">
        <v>5200224</v>
      </c>
      <c r="BI432" s="191">
        <v>5538459</v>
      </c>
      <c r="BJ432" s="185">
        <v>4154920</v>
      </c>
      <c r="BK432" s="63">
        <v>3968634</v>
      </c>
      <c r="BL432" s="185">
        <v>3638142</v>
      </c>
      <c r="BM432" s="191">
        <v>3976216</v>
      </c>
      <c r="BN432" s="185">
        <v>757543</v>
      </c>
      <c r="BO432" s="63">
        <v>730985</v>
      </c>
      <c r="BP432" s="185"/>
      <c r="BQ432" s="63"/>
      <c r="BR432" s="185"/>
      <c r="BS432" s="61"/>
      <c r="BT432" s="177">
        <f t="shared" si="288"/>
        <v>546</v>
      </c>
      <c r="BU432" s="178">
        <f t="shared" si="288"/>
        <v>600</v>
      </c>
      <c r="BV432" s="179">
        <f t="shared" si="289"/>
        <v>564</v>
      </c>
      <c r="BW432" s="178">
        <f t="shared" si="289"/>
        <v>521</v>
      </c>
      <c r="BX432" s="179">
        <f t="shared" si="290"/>
        <v>597</v>
      </c>
      <c r="BY432" s="178">
        <f t="shared" si="290"/>
        <v>642</v>
      </c>
      <c r="BZ432" s="179">
        <f t="shared" si="291"/>
        <v>126</v>
      </c>
      <c r="CA432" s="178">
        <f t="shared" si="291"/>
        <v>126</v>
      </c>
      <c r="CB432" s="179">
        <f t="shared" si="292"/>
        <v>0</v>
      </c>
      <c r="CC432" s="178">
        <f t="shared" si="292"/>
        <v>0</v>
      </c>
      <c r="CD432" s="179">
        <f t="shared" si="293"/>
        <v>0</v>
      </c>
      <c r="CE432" s="178">
        <f t="shared" si="293"/>
        <v>0</v>
      </c>
      <c r="CF432" s="177">
        <f t="shared" si="311"/>
        <v>9524.2197802197807</v>
      </c>
      <c r="CG432" s="178">
        <f t="shared" si="279"/>
        <v>9230.7649999999994</v>
      </c>
      <c r="CH432" s="179">
        <f t="shared" si="311"/>
        <v>7366.8794326241132</v>
      </c>
      <c r="CI432" s="178">
        <f t="shared" si="280"/>
        <v>7617.3397312859888</v>
      </c>
      <c r="CJ432" s="179">
        <f t="shared" si="311"/>
        <v>6094.0402010050248</v>
      </c>
      <c r="CK432" s="178">
        <f t="shared" si="281"/>
        <v>6193.4828660436133</v>
      </c>
      <c r="CL432" s="179">
        <f t="shared" si="311"/>
        <v>6012.2460317460318</v>
      </c>
      <c r="CM432" s="178">
        <f t="shared" si="311"/>
        <v>5801.4682539682535</v>
      </c>
      <c r="CN432" s="179">
        <f t="shared" si="311"/>
        <v>0</v>
      </c>
      <c r="CO432" s="178">
        <f t="shared" si="311"/>
        <v>0</v>
      </c>
      <c r="CP432" s="179">
        <f t="shared" si="311"/>
        <v>0</v>
      </c>
      <c r="CQ432" s="178">
        <f t="shared" si="311"/>
        <v>0</v>
      </c>
      <c r="CR432" s="177">
        <f t="shared" si="309"/>
        <v>85717.978021978022</v>
      </c>
      <c r="CS432" s="178">
        <f t="shared" si="309"/>
        <v>83076.884999999995</v>
      </c>
      <c r="CT432" s="179">
        <f t="shared" si="309"/>
        <v>66301.914893617024</v>
      </c>
      <c r="CU432" s="178">
        <f t="shared" si="309"/>
        <v>68556.057581573899</v>
      </c>
      <c r="CV432" s="179">
        <f t="shared" si="309"/>
        <v>54846.361809045222</v>
      </c>
      <c r="CW432" s="178">
        <f t="shared" si="309"/>
        <v>55741.345794392517</v>
      </c>
      <c r="CX432" s="179">
        <f t="shared" si="309"/>
        <v>54110.21428571429</v>
      </c>
      <c r="CY432" s="178">
        <f t="shared" si="309"/>
        <v>52213.214285714283</v>
      </c>
      <c r="CZ432" s="179">
        <f t="shared" si="309"/>
        <v>0</v>
      </c>
      <c r="DA432" s="178">
        <f t="shared" si="309"/>
        <v>0</v>
      </c>
      <c r="DB432" s="179">
        <f t="shared" si="309"/>
        <v>0</v>
      </c>
      <c r="DC432" s="178">
        <f t="shared" si="309"/>
        <v>0</v>
      </c>
      <c r="DD432" s="179">
        <f t="shared" si="294"/>
        <v>67298.821640379829</v>
      </c>
      <c r="DE432" s="178">
        <f t="shared" si="294"/>
        <v>67597.537208571652</v>
      </c>
      <c r="DF432" s="177">
        <f t="shared" si="295"/>
        <v>58</v>
      </c>
      <c r="DG432" s="178">
        <f t="shared" si="295"/>
        <v>64</v>
      </c>
      <c r="DH432" s="179">
        <f t="shared" si="296"/>
        <v>62</v>
      </c>
      <c r="DI432" s="178">
        <f t="shared" si="296"/>
        <v>57</v>
      </c>
      <c r="DJ432" s="179">
        <f t="shared" si="297"/>
        <v>66</v>
      </c>
      <c r="DK432" s="178">
        <f t="shared" si="297"/>
        <v>70</v>
      </c>
      <c r="DL432" s="179">
        <f t="shared" si="298"/>
        <v>14</v>
      </c>
      <c r="DM432" s="178">
        <f t="shared" si="298"/>
        <v>14</v>
      </c>
      <c r="DN432" s="179">
        <f t="shared" si="299"/>
        <v>0</v>
      </c>
      <c r="DO432" s="178">
        <f t="shared" si="299"/>
        <v>0</v>
      </c>
      <c r="DP432" s="179">
        <f t="shared" si="300"/>
        <v>0</v>
      </c>
      <c r="DQ432" s="178">
        <f t="shared" si="300"/>
        <v>0</v>
      </c>
      <c r="DR432" s="179">
        <f t="shared" si="301"/>
        <v>200</v>
      </c>
      <c r="DS432" s="178">
        <f t="shared" si="301"/>
        <v>205</v>
      </c>
      <c r="DT432" s="177">
        <f t="shared" si="310"/>
        <v>4971642.7252747249</v>
      </c>
      <c r="DU432" s="178">
        <f t="shared" si="310"/>
        <v>5316920.6399999997</v>
      </c>
      <c r="DV432" s="179">
        <f t="shared" si="310"/>
        <v>4110718.7234042557</v>
      </c>
      <c r="DW432" s="178">
        <f t="shared" si="310"/>
        <v>3907695.2821497121</v>
      </c>
      <c r="DX432" s="179">
        <f t="shared" si="310"/>
        <v>3619859.8793969848</v>
      </c>
      <c r="DY432" s="178">
        <f t="shared" si="310"/>
        <v>3901894.2056074762</v>
      </c>
      <c r="DZ432" s="179">
        <f t="shared" si="310"/>
        <v>757543</v>
      </c>
      <c r="EA432" s="178">
        <f t="shared" si="310"/>
        <v>730985</v>
      </c>
      <c r="EB432" s="179">
        <f t="shared" si="310"/>
        <v>0</v>
      </c>
      <c r="EC432" s="178">
        <f t="shared" si="310"/>
        <v>0</v>
      </c>
      <c r="ED432" s="179">
        <f t="shared" si="310"/>
        <v>0</v>
      </c>
      <c r="EE432" s="178">
        <f t="shared" si="310"/>
        <v>0</v>
      </c>
      <c r="EF432" s="179">
        <f t="shared" si="310"/>
        <v>13459764.328075966</v>
      </c>
      <c r="EG432" s="178">
        <f t="shared" si="262"/>
        <v>13857495.127757188</v>
      </c>
    </row>
    <row r="433" spans="1:137" ht="15">
      <c r="A433" s="29" t="s">
        <v>456</v>
      </c>
      <c r="B433" s="28" t="s">
        <v>464</v>
      </c>
      <c r="C433" s="303"/>
      <c r="D433" s="26">
        <v>218733</v>
      </c>
      <c r="E433" s="26">
        <v>5</v>
      </c>
      <c r="F433" s="63"/>
      <c r="G433" s="185">
        <v>35</v>
      </c>
      <c r="H433" s="63">
        <v>35</v>
      </c>
      <c r="I433" s="185"/>
      <c r="J433" s="191">
        <v>1</v>
      </c>
      <c r="K433" s="185"/>
      <c r="L433" s="63"/>
      <c r="M433" s="185">
        <v>1</v>
      </c>
      <c r="N433" s="191">
        <v>2</v>
      </c>
      <c r="O433" s="63"/>
      <c r="P433" s="185">
        <v>43</v>
      </c>
      <c r="Q433" s="63">
        <v>43</v>
      </c>
      <c r="R433" s="185"/>
      <c r="S433" s="63"/>
      <c r="T433" s="185"/>
      <c r="U433" s="63"/>
      <c r="V433" s="185">
        <v>2</v>
      </c>
      <c r="W433" s="191">
        <v>1</v>
      </c>
      <c r="X433" s="63"/>
      <c r="Y433" s="185">
        <v>31</v>
      </c>
      <c r="Z433" s="191">
        <v>33</v>
      </c>
      <c r="AA433" s="185">
        <v>2</v>
      </c>
      <c r="AB433" s="63">
        <v>2</v>
      </c>
      <c r="AC433" s="185"/>
      <c r="AD433" s="63"/>
      <c r="AE433" s="185"/>
      <c r="AF433" s="63"/>
      <c r="AG433" s="63"/>
      <c r="AH433" s="185">
        <v>15</v>
      </c>
      <c r="AI433" s="191">
        <v>18</v>
      </c>
      <c r="AJ433" s="185">
        <v>1</v>
      </c>
      <c r="AK433" s="191"/>
      <c r="AL433" s="185"/>
      <c r="AM433" s="63"/>
      <c r="AN433" s="185">
        <v>3</v>
      </c>
      <c r="AO433" s="191">
        <v>2</v>
      </c>
      <c r="AP433" s="63"/>
      <c r="AQ433" s="185"/>
      <c r="AR433" s="63"/>
      <c r="AS433" s="185"/>
      <c r="AT433" s="63"/>
      <c r="AU433" s="185"/>
      <c r="AV433" s="63"/>
      <c r="AW433" s="185"/>
      <c r="AX433" s="63"/>
      <c r="AY433" s="63"/>
      <c r="AZ433" s="185"/>
      <c r="BA433" s="63"/>
      <c r="BB433" s="185"/>
      <c r="BC433" s="63"/>
      <c r="BD433" s="185"/>
      <c r="BE433" s="63"/>
      <c r="BF433" s="185"/>
      <c r="BG433" s="62"/>
      <c r="BH433" s="188">
        <v>2597013</v>
      </c>
      <c r="BI433" s="191">
        <v>2883363</v>
      </c>
      <c r="BJ433" s="185">
        <v>2916459</v>
      </c>
      <c r="BK433" s="63">
        <v>2906797</v>
      </c>
      <c r="BL433" s="185">
        <v>1990672</v>
      </c>
      <c r="BM433" s="191">
        <v>2145671</v>
      </c>
      <c r="BN433" s="185">
        <v>959525</v>
      </c>
      <c r="BO433" s="191">
        <v>1026445</v>
      </c>
      <c r="BP433" s="185"/>
      <c r="BQ433" s="63"/>
      <c r="BR433" s="185"/>
      <c r="BS433" s="61"/>
      <c r="BT433" s="177">
        <f t="shared" si="288"/>
        <v>327</v>
      </c>
      <c r="BU433" s="178">
        <f t="shared" si="288"/>
        <v>349</v>
      </c>
      <c r="BV433" s="179">
        <f t="shared" si="289"/>
        <v>411</v>
      </c>
      <c r="BW433" s="178">
        <f t="shared" si="289"/>
        <v>399</v>
      </c>
      <c r="BX433" s="179">
        <f t="shared" si="290"/>
        <v>299</v>
      </c>
      <c r="BY433" s="178">
        <f t="shared" si="290"/>
        <v>317</v>
      </c>
      <c r="BZ433" s="179">
        <f t="shared" si="291"/>
        <v>181</v>
      </c>
      <c r="CA433" s="178">
        <f t="shared" si="291"/>
        <v>186</v>
      </c>
      <c r="CB433" s="179">
        <f t="shared" si="292"/>
        <v>0</v>
      </c>
      <c r="CC433" s="178">
        <f t="shared" si="292"/>
        <v>0</v>
      </c>
      <c r="CD433" s="179">
        <f t="shared" si="293"/>
        <v>0</v>
      </c>
      <c r="CE433" s="178">
        <f t="shared" si="293"/>
        <v>0</v>
      </c>
      <c r="CF433" s="177">
        <f t="shared" si="311"/>
        <v>7941.9357798165138</v>
      </c>
      <c r="CG433" s="178">
        <f t="shared" si="279"/>
        <v>8261.7851002865336</v>
      </c>
      <c r="CH433" s="179">
        <f t="shared" si="311"/>
        <v>7096.0072992700734</v>
      </c>
      <c r="CI433" s="178">
        <f t="shared" si="280"/>
        <v>7285.2055137844609</v>
      </c>
      <c r="CJ433" s="179">
        <f t="shared" si="311"/>
        <v>6657.7658862876251</v>
      </c>
      <c r="CK433" s="178">
        <f t="shared" si="281"/>
        <v>6768.6782334384861</v>
      </c>
      <c r="CL433" s="179">
        <f t="shared" si="311"/>
        <v>5301.2430939226515</v>
      </c>
      <c r="CM433" s="178">
        <f t="shared" si="311"/>
        <v>5518.5215053763441</v>
      </c>
      <c r="CN433" s="179">
        <f t="shared" si="311"/>
        <v>0</v>
      </c>
      <c r="CO433" s="178">
        <f t="shared" si="311"/>
        <v>0</v>
      </c>
      <c r="CP433" s="179">
        <f t="shared" si="311"/>
        <v>0</v>
      </c>
      <c r="CQ433" s="178">
        <f t="shared" si="311"/>
        <v>0</v>
      </c>
      <c r="CR433" s="177">
        <f t="shared" si="309"/>
        <v>71477.422018348618</v>
      </c>
      <c r="CS433" s="178">
        <f t="shared" si="309"/>
        <v>74356.065902578805</v>
      </c>
      <c r="CT433" s="179">
        <f t="shared" si="309"/>
        <v>63864.065693430661</v>
      </c>
      <c r="CU433" s="178">
        <f t="shared" si="309"/>
        <v>65566.849624060153</v>
      </c>
      <c r="CV433" s="179">
        <f t="shared" si="309"/>
        <v>59919.892976588628</v>
      </c>
      <c r="CW433" s="178">
        <f t="shared" si="309"/>
        <v>60918.104100946373</v>
      </c>
      <c r="CX433" s="179">
        <f t="shared" si="309"/>
        <v>47711.187845303866</v>
      </c>
      <c r="CY433" s="178">
        <f t="shared" si="309"/>
        <v>49666.693548387098</v>
      </c>
      <c r="CZ433" s="179">
        <f t="shared" si="309"/>
        <v>0</v>
      </c>
      <c r="DA433" s="178">
        <f t="shared" si="309"/>
        <v>0</v>
      </c>
      <c r="DB433" s="179">
        <f t="shared" si="309"/>
        <v>0</v>
      </c>
      <c r="DC433" s="178">
        <f t="shared" si="309"/>
        <v>0</v>
      </c>
      <c r="DD433" s="179">
        <f t="shared" si="294"/>
        <v>62638.640497391949</v>
      </c>
      <c r="DE433" s="178">
        <f t="shared" si="294"/>
        <v>64495.908045675242</v>
      </c>
      <c r="DF433" s="177">
        <f t="shared" si="295"/>
        <v>36</v>
      </c>
      <c r="DG433" s="178">
        <f t="shared" si="295"/>
        <v>38</v>
      </c>
      <c r="DH433" s="179">
        <f t="shared" si="296"/>
        <v>45</v>
      </c>
      <c r="DI433" s="178">
        <f t="shared" si="296"/>
        <v>44</v>
      </c>
      <c r="DJ433" s="179">
        <f t="shared" si="297"/>
        <v>33</v>
      </c>
      <c r="DK433" s="178">
        <f t="shared" si="297"/>
        <v>35</v>
      </c>
      <c r="DL433" s="179">
        <f t="shared" si="298"/>
        <v>19</v>
      </c>
      <c r="DM433" s="178">
        <f t="shared" si="298"/>
        <v>20</v>
      </c>
      <c r="DN433" s="179">
        <f t="shared" si="299"/>
        <v>0</v>
      </c>
      <c r="DO433" s="178">
        <f t="shared" si="299"/>
        <v>0</v>
      </c>
      <c r="DP433" s="179">
        <f t="shared" si="300"/>
        <v>0</v>
      </c>
      <c r="DQ433" s="178">
        <f t="shared" si="300"/>
        <v>0</v>
      </c>
      <c r="DR433" s="179">
        <f t="shared" si="301"/>
        <v>133</v>
      </c>
      <c r="DS433" s="178">
        <f t="shared" si="301"/>
        <v>137</v>
      </c>
      <c r="DT433" s="177">
        <f t="shared" si="310"/>
        <v>2573187.1926605501</v>
      </c>
      <c r="DU433" s="178">
        <f t="shared" si="310"/>
        <v>2825530.5042979945</v>
      </c>
      <c r="DV433" s="179">
        <f t="shared" si="310"/>
        <v>2873882.9562043799</v>
      </c>
      <c r="DW433" s="178">
        <f t="shared" si="310"/>
        <v>2884941.3834586469</v>
      </c>
      <c r="DX433" s="179">
        <f t="shared" si="310"/>
        <v>1977356.4682274247</v>
      </c>
      <c r="DY433" s="178">
        <f t="shared" si="310"/>
        <v>2132133.6435331232</v>
      </c>
      <c r="DZ433" s="179">
        <f t="shared" si="310"/>
        <v>906512.56906077347</v>
      </c>
      <c r="EA433" s="178">
        <f t="shared" si="310"/>
        <v>993333.87096774194</v>
      </c>
      <c r="EB433" s="179">
        <f t="shared" si="310"/>
        <v>0</v>
      </c>
      <c r="EC433" s="178">
        <f t="shared" si="310"/>
        <v>0</v>
      </c>
      <c r="ED433" s="179">
        <f t="shared" si="310"/>
        <v>0</v>
      </c>
      <c r="EE433" s="178">
        <f t="shared" si="310"/>
        <v>0</v>
      </c>
      <c r="EF433" s="179">
        <f t="shared" si="310"/>
        <v>8330939.1861531287</v>
      </c>
      <c r="EG433" s="178">
        <f t="shared" si="262"/>
        <v>8835939.4022575077</v>
      </c>
    </row>
    <row r="434" spans="1:137" ht="15">
      <c r="A434" s="29" t="s">
        <v>456</v>
      </c>
      <c r="B434" s="28" t="s">
        <v>465</v>
      </c>
      <c r="C434" s="303"/>
      <c r="D434" s="26">
        <v>218229</v>
      </c>
      <c r="E434" s="26">
        <v>6</v>
      </c>
      <c r="F434" s="63"/>
      <c r="G434" s="185">
        <v>26</v>
      </c>
      <c r="H434" s="191">
        <v>20</v>
      </c>
      <c r="I434" s="185"/>
      <c r="J434" s="63"/>
      <c r="K434" s="185"/>
      <c r="L434" s="63"/>
      <c r="M434" s="185">
        <v>1</v>
      </c>
      <c r="N434" s="191"/>
      <c r="O434" s="63"/>
      <c r="P434" s="185">
        <v>38</v>
      </c>
      <c r="Q434" s="191">
        <v>35</v>
      </c>
      <c r="R434" s="185"/>
      <c r="S434" s="63"/>
      <c r="T434" s="185"/>
      <c r="U434" s="63"/>
      <c r="V434" s="185">
        <v>2</v>
      </c>
      <c r="W434" s="191">
        <v>1</v>
      </c>
      <c r="X434" s="63"/>
      <c r="Y434" s="185">
        <v>34</v>
      </c>
      <c r="Z434" s="191">
        <v>47</v>
      </c>
      <c r="AA434" s="185"/>
      <c r="AB434" s="63"/>
      <c r="AC434" s="185"/>
      <c r="AD434" s="63"/>
      <c r="AE434" s="185"/>
      <c r="AF434" s="63"/>
      <c r="AG434" s="63"/>
      <c r="AH434" s="185">
        <v>5</v>
      </c>
      <c r="AI434" s="191">
        <v>9</v>
      </c>
      <c r="AJ434" s="185"/>
      <c r="AK434" s="63"/>
      <c r="AL434" s="185"/>
      <c r="AM434" s="63"/>
      <c r="AN434" s="185"/>
      <c r="AO434" s="63"/>
      <c r="AP434" s="63"/>
      <c r="AQ434" s="185">
        <v>20</v>
      </c>
      <c r="AR434" s="191">
        <v>15</v>
      </c>
      <c r="AS434" s="185">
        <v>1</v>
      </c>
      <c r="AT434" s="63">
        <v>1</v>
      </c>
      <c r="AU434" s="185"/>
      <c r="AV434" s="63"/>
      <c r="AW434" s="185">
        <v>2</v>
      </c>
      <c r="AX434" s="191"/>
      <c r="AY434" s="63"/>
      <c r="AZ434" s="185"/>
      <c r="BA434" s="63"/>
      <c r="BB434" s="185"/>
      <c r="BC434" s="63"/>
      <c r="BD434" s="185"/>
      <c r="BE434" s="63"/>
      <c r="BF434" s="185"/>
      <c r="BG434" s="62"/>
      <c r="BH434" s="188">
        <v>1783638</v>
      </c>
      <c r="BI434" s="191">
        <v>1325516</v>
      </c>
      <c r="BJ434" s="185">
        <v>2351417</v>
      </c>
      <c r="BK434" s="191">
        <v>2215267</v>
      </c>
      <c r="BL434" s="185">
        <v>1804970</v>
      </c>
      <c r="BM434" s="191">
        <v>2620348</v>
      </c>
      <c r="BN434" s="185">
        <v>188723</v>
      </c>
      <c r="BO434" s="191">
        <v>254427</v>
      </c>
      <c r="BP434" s="185">
        <v>1087750</v>
      </c>
      <c r="BQ434" s="191">
        <v>683118</v>
      </c>
      <c r="BR434" s="185"/>
      <c r="BS434" s="61"/>
      <c r="BT434" s="177">
        <f t="shared" si="288"/>
        <v>246</v>
      </c>
      <c r="BU434" s="178">
        <f t="shared" si="288"/>
        <v>180</v>
      </c>
      <c r="BV434" s="179">
        <f t="shared" si="289"/>
        <v>366</v>
      </c>
      <c r="BW434" s="178">
        <f t="shared" si="289"/>
        <v>327</v>
      </c>
      <c r="BX434" s="179">
        <f t="shared" si="290"/>
        <v>306</v>
      </c>
      <c r="BY434" s="178">
        <f t="shared" si="290"/>
        <v>423</v>
      </c>
      <c r="BZ434" s="179">
        <f t="shared" si="291"/>
        <v>45</v>
      </c>
      <c r="CA434" s="178">
        <f t="shared" si="291"/>
        <v>81</v>
      </c>
      <c r="CB434" s="179">
        <f t="shared" si="292"/>
        <v>214</v>
      </c>
      <c r="CC434" s="178">
        <f t="shared" si="292"/>
        <v>145</v>
      </c>
      <c r="CD434" s="179">
        <f t="shared" si="293"/>
        <v>0</v>
      </c>
      <c r="CE434" s="178">
        <f t="shared" si="293"/>
        <v>0</v>
      </c>
      <c r="CF434" s="177">
        <f t="shared" si="311"/>
        <v>7250.5609756097565</v>
      </c>
      <c r="CG434" s="178">
        <f t="shared" si="279"/>
        <v>7363.9777777777781</v>
      </c>
      <c r="CH434" s="179">
        <f t="shared" si="311"/>
        <v>6424.6366120218581</v>
      </c>
      <c r="CI434" s="178">
        <f t="shared" si="280"/>
        <v>6774.5168195718652</v>
      </c>
      <c r="CJ434" s="179">
        <f t="shared" si="311"/>
        <v>5898.5947712418301</v>
      </c>
      <c r="CK434" s="178">
        <f t="shared" si="281"/>
        <v>6194.6761229314425</v>
      </c>
      <c r="CL434" s="179">
        <f t="shared" si="311"/>
        <v>4193.8444444444449</v>
      </c>
      <c r="CM434" s="178">
        <f t="shared" si="311"/>
        <v>3141.0740740740739</v>
      </c>
      <c r="CN434" s="179">
        <f t="shared" si="311"/>
        <v>5082.9439252336451</v>
      </c>
      <c r="CO434" s="178">
        <f t="shared" si="311"/>
        <v>4711.1586206896554</v>
      </c>
      <c r="CP434" s="179">
        <f t="shared" si="311"/>
        <v>0</v>
      </c>
      <c r="CQ434" s="178">
        <f t="shared" si="311"/>
        <v>0</v>
      </c>
      <c r="CR434" s="177">
        <f t="shared" si="309"/>
        <v>65255.048780487807</v>
      </c>
      <c r="CS434" s="178">
        <f t="shared" si="309"/>
        <v>66275.8</v>
      </c>
      <c r="CT434" s="179">
        <f t="shared" si="309"/>
        <v>57821.729508196724</v>
      </c>
      <c r="CU434" s="178">
        <f t="shared" si="309"/>
        <v>60970.651376146787</v>
      </c>
      <c r="CV434" s="179">
        <f t="shared" si="309"/>
        <v>53087.352941176468</v>
      </c>
      <c r="CW434" s="178">
        <f t="shared" si="309"/>
        <v>55752.085106382983</v>
      </c>
      <c r="CX434" s="179">
        <f t="shared" si="309"/>
        <v>37744.600000000006</v>
      </c>
      <c r="CY434" s="178">
        <f t="shared" si="309"/>
        <v>28269.666666666664</v>
      </c>
      <c r="CZ434" s="179">
        <f t="shared" si="309"/>
        <v>45746.495327102806</v>
      </c>
      <c r="DA434" s="178">
        <f t="shared" si="309"/>
        <v>42400.427586206897</v>
      </c>
      <c r="DB434" s="179">
        <f t="shared" si="309"/>
        <v>0</v>
      </c>
      <c r="DC434" s="178">
        <f t="shared" si="309"/>
        <v>0</v>
      </c>
      <c r="DD434" s="179">
        <f t="shared" si="294"/>
        <v>55198.588293987639</v>
      </c>
      <c r="DE434" s="178">
        <f t="shared" si="294"/>
        <v>55262.822585317139</v>
      </c>
      <c r="DF434" s="177">
        <f t="shared" si="295"/>
        <v>27</v>
      </c>
      <c r="DG434" s="178">
        <f t="shared" si="295"/>
        <v>20</v>
      </c>
      <c r="DH434" s="179">
        <f t="shared" si="296"/>
        <v>40</v>
      </c>
      <c r="DI434" s="178">
        <f t="shared" si="296"/>
        <v>36</v>
      </c>
      <c r="DJ434" s="179">
        <f t="shared" si="297"/>
        <v>34</v>
      </c>
      <c r="DK434" s="178">
        <f t="shared" si="297"/>
        <v>47</v>
      </c>
      <c r="DL434" s="179">
        <f t="shared" si="298"/>
        <v>5</v>
      </c>
      <c r="DM434" s="178">
        <f t="shared" si="298"/>
        <v>9</v>
      </c>
      <c r="DN434" s="179">
        <f t="shared" si="299"/>
        <v>23</v>
      </c>
      <c r="DO434" s="178">
        <f t="shared" si="299"/>
        <v>16</v>
      </c>
      <c r="DP434" s="179">
        <f t="shared" si="300"/>
        <v>0</v>
      </c>
      <c r="DQ434" s="178">
        <f t="shared" si="300"/>
        <v>0</v>
      </c>
      <c r="DR434" s="179">
        <f t="shared" si="301"/>
        <v>129</v>
      </c>
      <c r="DS434" s="178">
        <f t="shared" si="301"/>
        <v>128</v>
      </c>
      <c r="DT434" s="177">
        <f t="shared" si="310"/>
        <v>1761886.3170731708</v>
      </c>
      <c r="DU434" s="178">
        <f t="shared" si="310"/>
        <v>1325516</v>
      </c>
      <c r="DV434" s="179">
        <f t="shared" si="310"/>
        <v>2312869.180327869</v>
      </c>
      <c r="DW434" s="178">
        <f t="shared" si="310"/>
        <v>2194943.4495412842</v>
      </c>
      <c r="DX434" s="179">
        <f t="shared" si="310"/>
        <v>1804970</v>
      </c>
      <c r="DY434" s="178">
        <f t="shared" si="310"/>
        <v>2620348</v>
      </c>
      <c r="DZ434" s="179">
        <f t="shared" si="310"/>
        <v>188723.00000000003</v>
      </c>
      <c r="EA434" s="178">
        <f t="shared" si="310"/>
        <v>254426.99999999997</v>
      </c>
      <c r="EB434" s="179">
        <f t="shared" si="310"/>
        <v>1052169.3925233646</v>
      </c>
      <c r="EC434" s="178">
        <f t="shared" si="310"/>
        <v>678406.84137931035</v>
      </c>
      <c r="ED434" s="179">
        <f t="shared" si="310"/>
        <v>0</v>
      </c>
      <c r="EE434" s="178">
        <f t="shared" si="310"/>
        <v>0</v>
      </c>
      <c r="EF434" s="179">
        <f t="shared" si="310"/>
        <v>7120617.8899244051</v>
      </c>
      <c r="EG434" s="178">
        <f t="shared" si="262"/>
        <v>7073641.2909205938</v>
      </c>
    </row>
    <row r="435" spans="1:137" ht="15">
      <c r="A435" s="29" t="s">
        <v>456</v>
      </c>
      <c r="B435" s="28" t="s">
        <v>466</v>
      </c>
      <c r="C435" s="303"/>
      <c r="D435" s="26">
        <v>218645</v>
      </c>
      <c r="E435" s="26">
        <v>6</v>
      </c>
      <c r="F435" s="63"/>
      <c r="G435" s="185">
        <v>23</v>
      </c>
      <c r="H435" s="63">
        <v>24</v>
      </c>
      <c r="I435" s="185"/>
      <c r="J435" s="63"/>
      <c r="K435" s="185">
        <v>3</v>
      </c>
      <c r="L435" s="191">
        <v>6</v>
      </c>
      <c r="M435" s="185">
        <v>2</v>
      </c>
      <c r="N435" s="191">
        <v>5</v>
      </c>
      <c r="O435" s="63"/>
      <c r="P435" s="185">
        <v>30</v>
      </c>
      <c r="Q435" s="191">
        <v>34</v>
      </c>
      <c r="R435" s="185"/>
      <c r="S435" s="63"/>
      <c r="T435" s="185">
        <v>2</v>
      </c>
      <c r="U435" s="191">
        <v>1</v>
      </c>
      <c r="V435" s="185">
        <v>1</v>
      </c>
      <c r="W435" s="191">
        <v>4</v>
      </c>
      <c r="X435" s="63"/>
      <c r="Y435" s="185">
        <v>27</v>
      </c>
      <c r="Z435" s="191">
        <v>45</v>
      </c>
      <c r="AA435" s="185"/>
      <c r="AB435" s="63"/>
      <c r="AC435" s="185">
        <v>1</v>
      </c>
      <c r="AD435" s="63">
        <v>1</v>
      </c>
      <c r="AE435" s="185"/>
      <c r="AF435" s="191">
        <v>1</v>
      </c>
      <c r="AG435" s="63"/>
      <c r="AH435" s="185">
        <v>32</v>
      </c>
      <c r="AI435" s="63">
        <v>32</v>
      </c>
      <c r="AJ435" s="185"/>
      <c r="AK435" s="63"/>
      <c r="AL435" s="185"/>
      <c r="AM435" s="63"/>
      <c r="AN435" s="185">
        <v>2</v>
      </c>
      <c r="AO435" s="191">
        <v>1</v>
      </c>
      <c r="AP435" s="63"/>
      <c r="AQ435" s="185"/>
      <c r="AR435" s="63"/>
      <c r="AS435" s="185"/>
      <c r="AT435" s="63"/>
      <c r="AU435" s="185"/>
      <c r="AV435" s="63"/>
      <c r="AW435" s="185"/>
      <c r="AX435" s="63"/>
      <c r="AY435" s="63"/>
      <c r="AZ435" s="185"/>
      <c r="BA435" s="63"/>
      <c r="BB435" s="185"/>
      <c r="BC435" s="63"/>
      <c r="BD435" s="185"/>
      <c r="BE435" s="63"/>
      <c r="BF435" s="185"/>
      <c r="BG435" s="62"/>
      <c r="BH435" s="188">
        <v>2237754</v>
      </c>
      <c r="BI435" s="191">
        <v>2998201</v>
      </c>
      <c r="BJ435" s="185">
        <v>2082403</v>
      </c>
      <c r="BK435" s="191">
        <v>2588305</v>
      </c>
      <c r="BL435" s="185">
        <v>1624259</v>
      </c>
      <c r="BM435" s="191">
        <v>2776767</v>
      </c>
      <c r="BN435" s="185">
        <v>1577377</v>
      </c>
      <c r="BO435" s="63">
        <v>1589467</v>
      </c>
      <c r="BP435" s="185"/>
      <c r="BQ435" s="63"/>
      <c r="BR435" s="185"/>
      <c r="BS435" s="61"/>
      <c r="BT435" s="177">
        <f t="shared" ref="BT435:BU457" si="312">((G435*9)+(I435*10)+(K435*11)+(M435*12))</f>
        <v>264</v>
      </c>
      <c r="BU435" s="178">
        <f t="shared" si="312"/>
        <v>342</v>
      </c>
      <c r="BV435" s="179">
        <f t="shared" ref="BV435:BW457" si="313">((P435*9)+(R435*10)+(T435*11)+(V435*12))</f>
        <v>304</v>
      </c>
      <c r="BW435" s="178">
        <f t="shared" si="313"/>
        <v>365</v>
      </c>
      <c r="BX435" s="179">
        <f t="shared" ref="BX435:BY457" si="314">((Y435*9)+(AA435*10)+(AC435*11)+(AE435*12))</f>
        <v>254</v>
      </c>
      <c r="BY435" s="178">
        <f t="shared" si="314"/>
        <v>428</v>
      </c>
      <c r="BZ435" s="179">
        <f t="shared" ref="BZ435:CA457" si="315">((AH435*9)+(AJ435*10)+(AL435*11)+(AN435*12))</f>
        <v>312</v>
      </c>
      <c r="CA435" s="178">
        <f t="shared" si="315"/>
        <v>300</v>
      </c>
      <c r="CB435" s="179">
        <f t="shared" ref="CB435:CC457" si="316">((AQ435*9)+(AS435*10)+(AU435*11)+(AW435*12))</f>
        <v>0</v>
      </c>
      <c r="CC435" s="178">
        <f t="shared" si="316"/>
        <v>0</v>
      </c>
      <c r="CD435" s="179">
        <f t="shared" ref="CD435:CE457" si="317">((AZ435*9)+(BB435*10)+(BD435*11)+(BF435*12))</f>
        <v>0</v>
      </c>
      <c r="CE435" s="178">
        <f t="shared" si="317"/>
        <v>0</v>
      </c>
      <c r="CF435" s="177">
        <f t="shared" si="311"/>
        <v>8476.3409090909099</v>
      </c>
      <c r="CG435" s="178">
        <f t="shared" si="279"/>
        <v>8766.6695906432742</v>
      </c>
      <c r="CH435" s="179">
        <f t="shared" si="311"/>
        <v>6850.0098684210525</v>
      </c>
      <c r="CI435" s="178">
        <f t="shared" si="280"/>
        <v>7091.2465753424658</v>
      </c>
      <c r="CJ435" s="179">
        <f t="shared" si="311"/>
        <v>6394.7204724409448</v>
      </c>
      <c r="CK435" s="178">
        <f t="shared" si="281"/>
        <v>6487.7733644859809</v>
      </c>
      <c r="CL435" s="179">
        <f t="shared" si="311"/>
        <v>5055.6955128205127</v>
      </c>
      <c r="CM435" s="178">
        <f t="shared" si="311"/>
        <v>5298.2233333333334</v>
      </c>
      <c r="CN435" s="179">
        <f t="shared" si="311"/>
        <v>0</v>
      </c>
      <c r="CO435" s="178">
        <f t="shared" si="311"/>
        <v>0</v>
      </c>
      <c r="CP435" s="179">
        <f t="shared" si="311"/>
        <v>0</v>
      </c>
      <c r="CQ435" s="178">
        <f t="shared" si="311"/>
        <v>0</v>
      </c>
      <c r="CR435" s="177">
        <f t="shared" si="309"/>
        <v>76287.068181818191</v>
      </c>
      <c r="CS435" s="178">
        <f t="shared" si="309"/>
        <v>78900.026315789466</v>
      </c>
      <c r="CT435" s="179">
        <f t="shared" si="309"/>
        <v>61650.088815789473</v>
      </c>
      <c r="CU435" s="178">
        <f t="shared" si="309"/>
        <v>63821.219178082189</v>
      </c>
      <c r="CV435" s="179">
        <f t="shared" si="309"/>
        <v>57552.484251968504</v>
      </c>
      <c r="CW435" s="178">
        <f t="shared" si="309"/>
        <v>58389.960280373831</v>
      </c>
      <c r="CX435" s="179">
        <f t="shared" si="309"/>
        <v>45501.259615384617</v>
      </c>
      <c r="CY435" s="178">
        <f t="shared" si="309"/>
        <v>47684.01</v>
      </c>
      <c r="CZ435" s="179">
        <f t="shared" si="309"/>
        <v>0</v>
      </c>
      <c r="DA435" s="178">
        <f t="shared" si="309"/>
        <v>0</v>
      </c>
      <c r="DB435" s="179">
        <f t="shared" si="309"/>
        <v>0</v>
      </c>
      <c r="DC435" s="178">
        <f t="shared" si="309"/>
        <v>0</v>
      </c>
      <c r="DD435" s="179">
        <f t="shared" ref="DD435:DE457" si="318">IF(DR435&gt;0,((CR435*DF435)+(CT435*DH435)+(CV435*DJ435)+(CX435*DL435)+(CZ435*DN435)+(DB435*DP435))/DR435,)</f>
        <v>59585.392081220787</v>
      </c>
      <c r="DE435" s="178">
        <f t="shared" si="318"/>
        <v>62132.655403736397</v>
      </c>
      <c r="DF435" s="177">
        <f t="shared" ref="DF435:DG457" si="319">+G435+I435+K435+M435</f>
        <v>28</v>
      </c>
      <c r="DG435" s="178">
        <f t="shared" si="319"/>
        <v>35</v>
      </c>
      <c r="DH435" s="179">
        <f t="shared" ref="DH435:DI457" si="320">+P435+R435+T435+V435</f>
        <v>33</v>
      </c>
      <c r="DI435" s="178">
        <f t="shared" si="320"/>
        <v>39</v>
      </c>
      <c r="DJ435" s="179">
        <f t="shared" ref="DJ435:DK457" si="321">+Y435+AA435+AC435+AE435</f>
        <v>28</v>
      </c>
      <c r="DK435" s="178">
        <f t="shared" si="321"/>
        <v>47</v>
      </c>
      <c r="DL435" s="179">
        <f t="shared" ref="DL435:DM457" si="322">+AH435+AJ435+AL435+AN435</f>
        <v>34</v>
      </c>
      <c r="DM435" s="178">
        <f t="shared" si="322"/>
        <v>33</v>
      </c>
      <c r="DN435" s="179">
        <f t="shared" ref="DN435:DO457" si="323">+AQ435+AS435+AU435+AW435</f>
        <v>0</v>
      </c>
      <c r="DO435" s="178">
        <f t="shared" si="323"/>
        <v>0</v>
      </c>
      <c r="DP435" s="179">
        <f t="shared" ref="DP435:DQ457" si="324">+AZ435+BB435+BD435+BF435</f>
        <v>0</v>
      </c>
      <c r="DQ435" s="178">
        <f t="shared" si="324"/>
        <v>0</v>
      </c>
      <c r="DR435" s="179">
        <f t="shared" ref="DR435:DS457" si="325">+DF435+DH435+DJ435+DL435+DN435+DP435</f>
        <v>123</v>
      </c>
      <c r="DS435" s="178">
        <f t="shared" si="325"/>
        <v>154</v>
      </c>
      <c r="DT435" s="177">
        <f t="shared" si="310"/>
        <v>2136037.9090909092</v>
      </c>
      <c r="DU435" s="178">
        <f t="shared" si="310"/>
        <v>2761500.9210526315</v>
      </c>
      <c r="DV435" s="179">
        <f t="shared" si="310"/>
        <v>2034452.9309210526</v>
      </c>
      <c r="DW435" s="178">
        <f t="shared" si="310"/>
        <v>2489027.5479452051</v>
      </c>
      <c r="DX435" s="179">
        <f t="shared" si="310"/>
        <v>1611469.5590551181</v>
      </c>
      <c r="DY435" s="178">
        <f t="shared" si="310"/>
        <v>2744328.1331775701</v>
      </c>
      <c r="DZ435" s="179">
        <f t="shared" si="310"/>
        <v>1547042.826923077</v>
      </c>
      <c r="EA435" s="178">
        <f t="shared" si="310"/>
        <v>1573572.33</v>
      </c>
      <c r="EB435" s="179">
        <f t="shared" si="310"/>
        <v>0</v>
      </c>
      <c r="EC435" s="178">
        <f t="shared" si="310"/>
        <v>0</v>
      </c>
      <c r="ED435" s="179">
        <f t="shared" si="310"/>
        <v>0</v>
      </c>
      <c r="EE435" s="178">
        <f t="shared" si="310"/>
        <v>0</v>
      </c>
      <c r="EF435" s="179">
        <f t="shared" si="310"/>
        <v>7329003.2259901566</v>
      </c>
      <c r="EG435" s="178">
        <f t="shared" si="262"/>
        <v>9568428.9321754053</v>
      </c>
    </row>
    <row r="436" spans="1:137" ht="15">
      <c r="A436" s="29" t="s">
        <v>456</v>
      </c>
      <c r="B436" s="206" t="s">
        <v>467</v>
      </c>
      <c r="C436" s="303"/>
      <c r="D436" s="26">
        <v>218654</v>
      </c>
      <c r="E436" s="26">
        <v>6</v>
      </c>
      <c r="F436" s="63"/>
      <c r="G436" s="185">
        <v>6</v>
      </c>
      <c r="H436" s="191">
        <v>8</v>
      </c>
      <c r="I436" s="185"/>
      <c r="J436" s="63"/>
      <c r="K436" s="185">
        <v>2</v>
      </c>
      <c r="L436" s="191">
        <v>6</v>
      </c>
      <c r="M436" s="185"/>
      <c r="N436" s="63"/>
      <c r="O436" s="63"/>
      <c r="P436" s="185">
        <v>17</v>
      </c>
      <c r="Q436" s="191">
        <v>16</v>
      </c>
      <c r="R436" s="185"/>
      <c r="S436" s="63"/>
      <c r="T436" s="185">
        <v>2</v>
      </c>
      <c r="U436" s="191">
        <v>5</v>
      </c>
      <c r="V436" s="185"/>
      <c r="W436" s="63"/>
      <c r="X436" s="63"/>
      <c r="Y436" s="185">
        <v>18</v>
      </c>
      <c r="Z436" s="191">
        <v>34</v>
      </c>
      <c r="AA436" s="185"/>
      <c r="AB436" s="63"/>
      <c r="AC436" s="185"/>
      <c r="AD436" s="191">
        <v>1</v>
      </c>
      <c r="AE436" s="185"/>
      <c r="AF436" s="63"/>
      <c r="AG436" s="63"/>
      <c r="AH436" s="185">
        <v>21</v>
      </c>
      <c r="AI436" s="191">
        <v>25</v>
      </c>
      <c r="AJ436" s="185"/>
      <c r="AK436" s="63"/>
      <c r="AL436" s="185">
        <v>2</v>
      </c>
      <c r="AM436" s="63">
        <v>2</v>
      </c>
      <c r="AN436" s="185"/>
      <c r="AO436" s="63"/>
      <c r="AP436" s="63"/>
      <c r="AQ436" s="185"/>
      <c r="AR436" s="63"/>
      <c r="AS436" s="185"/>
      <c r="AT436" s="63"/>
      <c r="AU436" s="185"/>
      <c r="AV436" s="63"/>
      <c r="AW436" s="185"/>
      <c r="AX436" s="63"/>
      <c r="AY436" s="63"/>
      <c r="AZ436" s="185"/>
      <c r="BA436" s="63"/>
      <c r="BB436" s="185"/>
      <c r="BC436" s="63"/>
      <c r="BD436" s="185"/>
      <c r="BE436" s="63"/>
      <c r="BF436" s="185"/>
      <c r="BG436" s="62"/>
      <c r="BH436" s="188">
        <v>670072</v>
      </c>
      <c r="BI436" s="191">
        <v>1294932</v>
      </c>
      <c r="BJ436" s="185">
        <v>1252206</v>
      </c>
      <c r="BK436" s="191">
        <v>1603639</v>
      </c>
      <c r="BL436" s="185">
        <v>1015911</v>
      </c>
      <c r="BM436" s="191">
        <v>2085040</v>
      </c>
      <c r="BN436" s="185">
        <v>1151245</v>
      </c>
      <c r="BO436" s="191">
        <v>1430210</v>
      </c>
      <c r="BP436" s="185"/>
      <c r="BQ436" s="63"/>
      <c r="BR436" s="185"/>
      <c r="BS436" s="61"/>
      <c r="BT436" s="177">
        <f t="shared" si="312"/>
        <v>76</v>
      </c>
      <c r="BU436" s="178">
        <f t="shared" si="312"/>
        <v>138</v>
      </c>
      <c r="BV436" s="179">
        <f t="shared" si="313"/>
        <v>175</v>
      </c>
      <c r="BW436" s="178">
        <f t="shared" si="313"/>
        <v>199</v>
      </c>
      <c r="BX436" s="179">
        <f t="shared" si="314"/>
        <v>162</v>
      </c>
      <c r="BY436" s="178">
        <f t="shared" si="314"/>
        <v>317</v>
      </c>
      <c r="BZ436" s="179">
        <f t="shared" si="315"/>
        <v>211</v>
      </c>
      <c r="CA436" s="178">
        <f t="shared" si="315"/>
        <v>247</v>
      </c>
      <c r="CB436" s="179">
        <f t="shared" si="316"/>
        <v>0</v>
      </c>
      <c r="CC436" s="178">
        <f t="shared" si="316"/>
        <v>0</v>
      </c>
      <c r="CD436" s="179">
        <f t="shared" si="317"/>
        <v>0</v>
      </c>
      <c r="CE436" s="178">
        <f t="shared" si="317"/>
        <v>0</v>
      </c>
      <c r="CF436" s="177">
        <f t="shared" si="311"/>
        <v>8816.7368421052633</v>
      </c>
      <c r="CG436" s="178">
        <f t="shared" si="279"/>
        <v>9383.565217391304</v>
      </c>
      <c r="CH436" s="179">
        <f t="shared" si="311"/>
        <v>7155.4628571428575</v>
      </c>
      <c r="CI436" s="178">
        <f t="shared" si="280"/>
        <v>8058.4874371859296</v>
      </c>
      <c r="CJ436" s="179">
        <f t="shared" si="311"/>
        <v>6271.0555555555557</v>
      </c>
      <c r="CK436" s="178">
        <f t="shared" si="281"/>
        <v>6577.4132492113567</v>
      </c>
      <c r="CL436" s="179">
        <f t="shared" si="311"/>
        <v>5456.1374407582935</v>
      </c>
      <c r="CM436" s="178">
        <f t="shared" si="311"/>
        <v>5790.3238866396759</v>
      </c>
      <c r="CN436" s="179">
        <f t="shared" si="311"/>
        <v>0</v>
      </c>
      <c r="CO436" s="178">
        <f t="shared" si="311"/>
        <v>0</v>
      </c>
      <c r="CP436" s="179">
        <f t="shared" si="311"/>
        <v>0</v>
      </c>
      <c r="CQ436" s="178">
        <f t="shared" si="311"/>
        <v>0</v>
      </c>
      <c r="CR436" s="177">
        <f t="shared" si="309"/>
        <v>79350.631578947374</v>
      </c>
      <c r="CS436" s="178">
        <f t="shared" si="309"/>
        <v>84452.086956521729</v>
      </c>
      <c r="CT436" s="179">
        <f t="shared" si="309"/>
        <v>64399.165714285715</v>
      </c>
      <c r="CU436" s="178">
        <f t="shared" si="309"/>
        <v>72526.38693467337</v>
      </c>
      <c r="CV436" s="179">
        <f t="shared" si="309"/>
        <v>56439.5</v>
      </c>
      <c r="CW436" s="178">
        <f t="shared" si="309"/>
        <v>59196.719242902211</v>
      </c>
      <c r="CX436" s="179">
        <f t="shared" si="309"/>
        <v>49105.236966824639</v>
      </c>
      <c r="CY436" s="178">
        <f t="shared" si="309"/>
        <v>52112.914979757086</v>
      </c>
      <c r="CZ436" s="179">
        <f t="shared" si="309"/>
        <v>0</v>
      </c>
      <c r="DA436" s="178">
        <f t="shared" si="309"/>
        <v>0</v>
      </c>
      <c r="DB436" s="179">
        <f t="shared" si="309"/>
        <v>0</v>
      </c>
      <c r="DC436" s="178">
        <f t="shared" si="309"/>
        <v>0</v>
      </c>
      <c r="DD436" s="179">
        <f t="shared" si="318"/>
        <v>58878.244874117263</v>
      </c>
      <c r="DE436" s="178">
        <f t="shared" si="318"/>
        <v>63755.847638911997</v>
      </c>
      <c r="DF436" s="177">
        <f t="shared" si="319"/>
        <v>8</v>
      </c>
      <c r="DG436" s="178">
        <f t="shared" si="319"/>
        <v>14</v>
      </c>
      <c r="DH436" s="179">
        <f t="shared" si="320"/>
        <v>19</v>
      </c>
      <c r="DI436" s="178">
        <f t="shared" si="320"/>
        <v>21</v>
      </c>
      <c r="DJ436" s="179">
        <f t="shared" si="321"/>
        <v>18</v>
      </c>
      <c r="DK436" s="178">
        <f t="shared" si="321"/>
        <v>35</v>
      </c>
      <c r="DL436" s="179">
        <f t="shared" si="322"/>
        <v>23</v>
      </c>
      <c r="DM436" s="178">
        <f t="shared" si="322"/>
        <v>27</v>
      </c>
      <c r="DN436" s="179">
        <f t="shared" si="323"/>
        <v>0</v>
      </c>
      <c r="DO436" s="178">
        <f t="shared" si="323"/>
        <v>0</v>
      </c>
      <c r="DP436" s="179">
        <f t="shared" si="324"/>
        <v>0</v>
      </c>
      <c r="DQ436" s="178">
        <f t="shared" si="324"/>
        <v>0</v>
      </c>
      <c r="DR436" s="179">
        <f t="shared" si="325"/>
        <v>68</v>
      </c>
      <c r="DS436" s="178">
        <f t="shared" si="325"/>
        <v>97</v>
      </c>
      <c r="DT436" s="177">
        <f t="shared" si="310"/>
        <v>634805.05263157899</v>
      </c>
      <c r="DU436" s="178">
        <f t="shared" si="310"/>
        <v>1182329.2173913042</v>
      </c>
      <c r="DV436" s="179">
        <f t="shared" si="310"/>
        <v>1223584.1485714286</v>
      </c>
      <c r="DW436" s="178">
        <f t="shared" si="310"/>
        <v>1523054.1256281408</v>
      </c>
      <c r="DX436" s="179">
        <f t="shared" si="310"/>
        <v>1015911</v>
      </c>
      <c r="DY436" s="178">
        <f t="shared" si="310"/>
        <v>2071885.1735015775</v>
      </c>
      <c r="DZ436" s="179">
        <f t="shared" si="310"/>
        <v>1129420.4502369666</v>
      </c>
      <c r="EA436" s="178">
        <f t="shared" si="310"/>
        <v>1407048.7044534413</v>
      </c>
      <c r="EB436" s="179">
        <f t="shared" si="310"/>
        <v>0</v>
      </c>
      <c r="EC436" s="178">
        <f t="shared" si="310"/>
        <v>0</v>
      </c>
      <c r="ED436" s="179">
        <f t="shared" si="310"/>
        <v>0</v>
      </c>
      <c r="EE436" s="178">
        <f t="shared" si="310"/>
        <v>0</v>
      </c>
      <c r="EF436" s="179">
        <f t="shared" si="310"/>
        <v>4003720.6514399741</v>
      </c>
      <c r="EG436" s="178">
        <f t="shared" si="262"/>
        <v>6184317.220974464</v>
      </c>
    </row>
    <row r="437" spans="1:137" ht="15">
      <c r="A437" s="29" t="s">
        <v>456</v>
      </c>
      <c r="B437" s="28" t="s">
        <v>468</v>
      </c>
      <c r="C437" s="303"/>
      <c r="D437" s="26">
        <v>218742</v>
      </c>
      <c r="E437" s="26">
        <v>6</v>
      </c>
      <c r="F437" s="63"/>
      <c r="G437" s="185">
        <v>26</v>
      </c>
      <c r="H437" s="191">
        <v>32</v>
      </c>
      <c r="I437" s="185"/>
      <c r="J437" s="63"/>
      <c r="K437" s="185"/>
      <c r="L437" s="63"/>
      <c r="M437" s="185">
        <v>1</v>
      </c>
      <c r="N437" s="191">
        <v>3</v>
      </c>
      <c r="O437" s="63"/>
      <c r="P437" s="185">
        <v>49</v>
      </c>
      <c r="Q437" s="191">
        <v>54</v>
      </c>
      <c r="R437" s="185"/>
      <c r="S437" s="63"/>
      <c r="T437" s="185">
        <v>3</v>
      </c>
      <c r="U437" s="63">
        <v>3</v>
      </c>
      <c r="V437" s="185">
        <v>1</v>
      </c>
      <c r="W437" s="63">
        <v>1</v>
      </c>
      <c r="X437" s="63"/>
      <c r="Y437" s="185">
        <v>37</v>
      </c>
      <c r="Z437" s="191">
        <v>65</v>
      </c>
      <c r="AA437" s="185"/>
      <c r="AB437" s="63"/>
      <c r="AC437" s="185">
        <v>2</v>
      </c>
      <c r="AD437" s="63">
        <v>2</v>
      </c>
      <c r="AE437" s="185"/>
      <c r="AF437" s="63"/>
      <c r="AG437" s="63"/>
      <c r="AH437" s="185">
        <v>67</v>
      </c>
      <c r="AI437" s="191">
        <v>71</v>
      </c>
      <c r="AJ437" s="185"/>
      <c r="AK437" s="63"/>
      <c r="AL437" s="185">
        <v>3</v>
      </c>
      <c r="AM437" s="191">
        <v>2</v>
      </c>
      <c r="AN437" s="185">
        <v>3</v>
      </c>
      <c r="AO437" s="191">
        <v>2</v>
      </c>
      <c r="AP437" s="63"/>
      <c r="AQ437" s="185"/>
      <c r="AR437" s="63"/>
      <c r="AS437" s="185"/>
      <c r="AT437" s="63"/>
      <c r="AU437" s="185"/>
      <c r="AV437" s="63"/>
      <c r="AW437" s="185">
        <v>1</v>
      </c>
      <c r="AX437" s="191"/>
      <c r="AY437" s="63"/>
      <c r="AZ437" s="185"/>
      <c r="BA437" s="63"/>
      <c r="BB437" s="185"/>
      <c r="BC437" s="63"/>
      <c r="BD437" s="185"/>
      <c r="BE437" s="63"/>
      <c r="BF437" s="185"/>
      <c r="BG437" s="62"/>
      <c r="BH437" s="188">
        <v>1948486</v>
      </c>
      <c r="BI437" s="191">
        <v>2659885</v>
      </c>
      <c r="BJ437" s="185">
        <v>3311402</v>
      </c>
      <c r="BK437" s="191">
        <v>3722217</v>
      </c>
      <c r="BL437" s="185">
        <v>2239394</v>
      </c>
      <c r="BM437" s="191">
        <v>3982066</v>
      </c>
      <c r="BN437" s="185">
        <v>3556900</v>
      </c>
      <c r="BO437" s="63">
        <v>3692188</v>
      </c>
      <c r="BP437" s="185">
        <v>45900</v>
      </c>
      <c r="BQ437" s="191"/>
      <c r="BR437" s="185"/>
      <c r="BS437" s="61"/>
      <c r="BT437" s="177">
        <f t="shared" si="312"/>
        <v>246</v>
      </c>
      <c r="BU437" s="178">
        <f t="shared" si="312"/>
        <v>324</v>
      </c>
      <c r="BV437" s="179">
        <f t="shared" si="313"/>
        <v>486</v>
      </c>
      <c r="BW437" s="178">
        <f t="shared" si="313"/>
        <v>531</v>
      </c>
      <c r="BX437" s="179">
        <f t="shared" si="314"/>
        <v>355</v>
      </c>
      <c r="BY437" s="178">
        <f t="shared" si="314"/>
        <v>607</v>
      </c>
      <c r="BZ437" s="179">
        <f t="shared" si="315"/>
        <v>672</v>
      </c>
      <c r="CA437" s="178">
        <f t="shared" si="315"/>
        <v>685</v>
      </c>
      <c r="CB437" s="179">
        <f t="shared" si="316"/>
        <v>12</v>
      </c>
      <c r="CC437" s="178">
        <f t="shared" si="316"/>
        <v>0</v>
      </c>
      <c r="CD437" s="179">
        <f t="shared" si="317"/>
        <v>0</v>
      </c>
      <c r="CE437" s="178">
        <f t="shared" si="317"/>
        <v>0</v>
      </c>
      <c r="CF437" s="177">
        <f t="shared" si="311"/>
        <v>7920.6747967479678</v>
      </c>
      <c r="CG437" s="178">
        <f t="shared" si="279"/>
        <v>8209.5216049382725</v>
      </c>
      <c r="CH437" s="179">
        <f t="shared" si="311"/>
        <v>6813.5843621399181</v>
      </c>
      <c r="CI437" s="178">
        <f t="shared" si="280"/>
        <v>7009.8248587570624</v>
      </c>
      <c r="CJ437" s="179">
        <f t="shared" si="311"/>
        <v>6308.1521126760563</v>
      </c>
      <c r="CK437" s="178">
        <f t="shared" si="281"/>
        <v>6560.2405271828666</v>
      </c>
      <c r="CL437" s="179">
        <f t="shared" si="311"/>
        <v>5293.0059523809523</v>
      </c>
      <c r="CM437" s="178">
        <f t="shared" si="311"/>
        <v>5390.0554744525543</v>
      </c>
      <c r="CN437" s="179">
        <f t="shared" si="311"/>
        <v>3825</v>
      </c>
      <c r="CO437" s="178">
        <f t="shared" si="311"/>
        <v>0</v>
      </c>
      <c r="CP437" s="179">
        <f t="shared" si="311"/>
        <v>0</v>
      </c>
      <c r="CQ437" s="178">
        <f t="shared" si="311"/>
        <v>0</v>
      </c>
      <c r="CR437" s="177">
        <f t="shared" si="309"/>
        <v>71286.073170731717</v>
      </c>
      <c r="CS437" s="178">
        <f t="shared" si="309"/>
        <v>73885.694444444453</v>
      </c>
      <c r="CT437" s="179">
        <f t="shared" si="309"/>
        <v>61322.259259259263</v>
      </c>
      <c r="CU437" s="178">
        <f t="shared" si="309"/>
        <v>63088.423728813563</v>
      </c>
      <c r="CV437" s="179">
        <f t="shared" si="309"/>
        <v>56773.369014084506</v>
      </c>
      <c r="CW437" s="178">
        <f t="shared" si="309"/>
        <v>59042.164744645801</v>
      </c>
      <c r="CX437" s="179">
        <f t="shared" si="309"/>
        <v>47637.053571428572</v>
      </c>
      <c r="CY437" s="178">
        <f t="shared" si="309"/>
        <v>48510.499270072993</v>
      </c>
      <c r="CZ437" s="179">
        <f t="shared" si="309"/>
        <v>34425</v>
      </c>
      <c r="DA437" s="178">
        <f t="shared" si="309"/>
        <v>0</v>
      </c>
      <c r="DB437" s="179">
        <f t="shared" si="309"/>
        <v>0</v>
      </c>
      <c r="DC437" s="178">
        <f t="shared" si="309"/>
        <v>0</v>
      </c>
      <c r="DD437" s="179">
        <f t="shared" si="318"/>
        <v>56481.321339969327</v>
      </c>
      <c r="DE437" s="178">
        <f t="shared" si="318"/>
        <v>58890.384531802076</v>
      </c>
      <c r="DF437" s="177">
        <f t="shared" si="319"/>
        <v>27</v>
      </c>
      <c r="DG437" s="178">
        <f t="shared" si="319"/>
        <v>35</v>
      </c>
      <c r="DH437" s="179">
        <f t="shared" si="320"/>
        <v>53</v>
      </c>
      <c r="DI437" s="178">
        <f t="shared" si="320"/>
        <v>58</v>
      </c>
      <c r="DJ437" s="179">
        <f t="shared" si="321"/>
        <v>39</v>
      </c>
      <c r="DK437" s="178">
        <f t="shared" si="321"/>
        <v>67</v>
      </c>
      <c r="DL437" s="179">
        <f t="shared" si="322"/>
        <v>73</v>
      </c>
      <c r="DM437" s="178">
        <f t="shared" si="322"/>
        <v>75</v>
      </c>
      <c r="DN437" s="179">
        <f t="shared" si="323"/>
        <v>1</v>
      </c>
      <c r="DO437" s="178">
        <f t="shared" si="323"/>
        <v>0</v>
      </c>
      <c r="DP437" s="179">
        <f t="shared" si="324"/>
        <v>0</v>
      </c>
      <c r="DQ437" s="178">
        <f t="shared" si="324"/>
        <v>0</v>
      </c>
      <c r="DR437" s="179">
        <f t="shared" si="325"/>
        <v>193</v>
      </c>
      <c r="DS437" s="178">
        <f t="shared" si="325"/>
        <v>235</v>
      </c>
      <c r="DT437" s="177">
        <f t="shared" si="310"/>
        <v>1924723.9756097563</v>
      </c>
      <c r="DU437" s="178">
        <f t="shared" si="310"/>
        <v>2585999.305555556</v>
      </c>
      <c r="DV437" s="179">
        <f t="shared" si="310"/>
        <v>3250079.7407407411</v>
      </c>
      <c r="DW437" s="178">
        <f t="shared" si="310"/>
        <v>3659128.5762711866</v>
      </c>
      <c r="DX437" s="179">
        <f t="shared" si="310"/>
        <v>2214161.3915492957</v>
      </c>
      <c r="DY437" s="178">
        <f t="shared" si="310"/>
        <v>3955825.0378912687</v>
      </c>
      <c r="DZ437" s="179">
        <f t="shared" si="310"/>
        <v>3477504.9107142859</v>
      </c>
      <c r="EA437" s="178">
        <f t="shared" si="310"/>
        <v>3638287.4452554747</v>
      </c>
      <c r="EB437" s="179">
        <f t="shared" si="310"/>
        <v>34425</v>
      </c>
      <c r="EC437" s="178">
        <f t="shared" si="310"/>
        <v>0</v>
      </c>
      <c r="ED437" s="179">
        <f t="shared" si="310"/>
        <v>0</v>
      </c>
      <c r="EE437" s="178">
        <f t="shared" si="310"/>
        <v>0</v>
      </c>
      <c r="EF437" s="179">
        <f t="shared" si="310"/>
        <v>10900895.01861408</v>
      </c>
      <c r="EG437" s="178">
        <f t="shared" si="262"/>
        <v>13839240.364973487</v>
      </c>
    </row>
    <row r="438" spans="1:137" ht="15">
      <c r="A438" s="29" t="s">
        <v>456</v>
      </c>
      <c r="B438" s="212" t="s">
        <v>469</v>
      </c>
      <c r="C438" s="303" t="s">
        <v>893</v>
      </c>
      <c r="D438" s="26">
        <v>218025</v>
      </c>
      <c r="E438" s="26">
        <v>8</v>
      </c>
      <c r="F438" s="63"/>
      <c r="G438" s="185"/>
      <c r="H438" s="63"/>
      <c r="I438" s="185"/>
      <c r="J438" s="63"/>
      <c r="K438" s="185"/>
      <c r="L438" s="63"/>
      <c r="M438" s="185"/>
      <c r="N438" s="63"/>
      <c r="O438" s="63"/>
      <c r="P438" s="185"/>
      <c r="Q438" s="63"/>
      <c r="R438" s="185"/>
      <c r="S438" s="63"/>
      <c r="T438" s="185"/>
      <c r="U438" s="63"/>
      <c r="V438" s="185"/>
      <c r="W438" s="63"/>
      <c r="X438" s="63"/>
      <c r="Y438" s="185"/>
      <c r="Z438" s="63"/>
      <c r="AA438" s="185"/>
      <c r="AB438" s="63"/>
      <c r="AC438" s="185"/>
      <c r="AD438" s="63"/>
      <c r="AE438" s="185"/>
      <c r="AF438" s="63"/>
      <c r="AG438" s="63"/>
      <c r="AH438" s="185"/>
      <c r="AI438" s="63"/>
      <c r="AJ438" s="185"/>
      <c r="AK438" s="63"/>
      <c r="AL438" s="185"/>
      <c r="AM438" s="63"/>
      <c r="AN438" s="185"/>
      <c r="AO438" s="63"/>
      <c r="AP438" s="63"/>
      <c r="AQ438" s="185">
        <v>97</v>
      </c>
      <c r="AR438" s="63">
        <v>99</v>
      </c>
      <c r="AS438" s="185"/>
      <c r="AT438" s="63"/>
      <c r="AU438" s="185"/>
      <c r="AV438" s="63"/>
      <c r="AW438" s="185"/>
      <c r="AX438" s="63"/>
      <c r="AY438" s="63"/>
      <c r="AZ438" s="185"/>
      <c r="BA438" s="63"/>
      <c r="BB438" s="185"/>
      <c r="BC438" s="63"/>
      <c r="BD438" s="185"/>
      <c r="BE438" s="63"/>
      <c r="BF438" s="185"/>
      <c r="BG438" s="62"/>
      <c r="BH438" s="188"/>
      <c r="BI438" s="63"/>
      <c r="BJ438" s="185"/>
      <c r="BK438" s="63"/>
      <c r="BL438" s="185"/>
      <c r="BM438" s="63"/>
      <c r="BN438" s="185"/>
      <c r="BO438" s="63"/>
      <c r="BP438" s="185">
        <v>5047465</v>
      </c>
      <c r="BQ438" s="63">
        <v>5204154</v>
      </c>
      <c r="BR438" s="185"/>
      <c r="BS438" s="61"/>
      <c r="BT438" s="177">
        <f t="shared" si="312"/>
        <v>0</v>
      </c>
      <c r="BU438" s="178">
        <f t="shared" si="312"/>
        <v>0</v>
      </c>
      <c r="BV438" s="179">
        <f t="shared" si="313"/>
        <v>0</v>
      </c>
      <c r="BW438" s="178">
        <f t="shared" si="313"/>
        <v>0</v>
      </c>
      <c r="BX438" s="179">
        <f t="shared" si="314"/>
        <v>0</v>
      </c>
      <c r="BY438" s="178">
        <f t="shared" si="314"/>
        <v>0</v>
      </c>
      <c r="BZ438" s="179">
        <f t="shared" si="315"/>
        <v>0</v>
      </c>
      <c r="CA438" s="178">
        <f t="shared" si="315"/>
        <v>0</v>
      </c>
      <c r="CB438" s="179">
        <f t="shared" si="316"/>
        <v>873</v>
      </c>
      <c r="CC438" s="178">
        <f t="shared" si="316"/>
        <v>891</v>
      </c>
      <c r="CD438" s="179">
        <f t="shared" si="317"/>
        <v>0</v>
      </c>
      <c r="CE438" s="178">
        <f t="shared" si="317"/>
        <v>0</v>
      </c>
      <c r="CF438" s="177">
        <f t="shared" si="311"/>
        <v>0</v>
      </c>
      <c r="CG438" s="178">
        <f t="shared" si="279"/>
        <v>0</v>
      </c>
      <c r="CH438" s="179">
        <f t="shared" si="311"/>
        <v>0</v>
      </c>
      <c r="CI438" s="178">
        <f t="shared" si="280"/>
        <v>0</v>
      </c>
      <c r="CJ438" s="179">
        <f t="shared" si="311"/>
        <v>0</v>
      </c>
      <c r="CK438" s="178">
        <f t="shared" si="281"/>
        <v>0</v>
      </c>
      <c r="CL438" s="179">
        <f t="shared" si="311"/>
        <v>0</v>
      </c>
      <c r="CM438" s="178">
        <f t="shared" si="311"/>
        <v>0</v>
      </c>
      <c r="CN438" s="179">
        <f t="shared" si="311"/>
        <v>5781.7468499427259</v>
      </c>
      <c r="CO438" s="178">
        <f t="shared" si="311"/>
        <v>5840.8013468013469</v>
      </c>
      <c r="CP438" s="179">
        <f t="shared" si="311"/>
        <v>0</v>
      </c>
      <c r="CQ438" s="178">
        <f t="shared" si="311"/>
        <v>0</v>
      </c>
      <c r="CR438" s="177">
        <f t="shared" si="309"/>
        <v>0</v>
      </c>
      <c r="CS438" s="178">
        <f t="shared" si="309"/>
        <v>0</v>
      </c>
      <c r="CT438" s="179">
        <f t="shared" si="309"/>
        <v>0</v>
      </c>
      <c r="CU438" s="178">
        <f t="shared" si="309"/>
        <v>0</v>
      </c>
      <c r="CV438" s="179">
        <f t="shared" si="309"/>
        <v>0</v>
      </c>
      <c r="CW438" s="178">
        <f t="shared" si="309"/>
        <v>0</v>
      </c>
      <c r="CX438" s="179">
        <f t="shared" si="309"/>
        <v>0</v>
      </c>
      <c r="CY438" s="178">
        <f t="shared" si="309"/>
        <v>0</v>
      </c>
      <c r="CZ438" s="179">
        <f t="shared" si="309"/>
        <v>52035.721649484534</v>
      </c>
      <c r="DA438" s="178">
        <f t="shared" si="309"/>
        <v>52567.21212121212</v>
      </c>
      <c r="DB438" s="179">
        <f t="shared" si="309"/>
        <v>0</v>
      </c>
      <c r="DC438" s="178">
        <f t="shared" si="309"/>
        <v>0</v>
      </c>
      <c r="DD438" s="179">
        <f t="shared" si="318"/>
        <v>52035.721649484534</v>
      </c>
      <c r="DE438" s="178">
        <f t="shared" si="318"/>
        <v>52567.21212121212</v>
      </c>
      <c r="DF438" s="177">
        <f t="shared" si="319"/>
        <v>0</v>
      </c>
      <c r="DG438" s="178">
        <f t="shared" si="319"/>
        <v>0</v>
      </c>
      <c r="DH438" s="179">
        <f t="shared" si="320"/>
        <v>0</v>
      </c>
      <c r="DI438" s="178">
        <f t="shared" si="320"/>
        <v>0</v>
      </c>
      <c r="DJ438" s="179">
        <f t="shared" si="321"/>
        <v>0</v>
      </c>
      <c r="DK438" s="178">
        <f t="shared" si="321"/>
        <v>0</v>
      </c>
      <c r="DL438" s="179">
        <f t="shared" si="322"/>
        <v>0</v>
      </c>
      <c r="DM438" s="178">
        <f t="shared" si="322"/>
        <v>0</v>
      </c>
      <c r="DN438" s="179">
        <f t="shared" si="323"/>
        <v>97</v>
      </c>
      <c r="DO438" s="178">
        <f t="shared" si="323"/>
        <v>99</v>
      </c>
      <c r="DP438" s="179">
        <f t="shared" si="324"/>
        <v>0</v>
      </c>
      <c r="DQ438" s="178">
        <f t="shared" si="324"/>
        <v>0</v>
      </c>
      <c r="DR438" s="179">
        <f t="shared" si="325"/>
        <v>97</v>
      </c>
      <c r="DS438" s="178">
        <f t="shared" si="325"/>
        <v>99</v>
      </c>
      <c r="DT438" s="177">
        <f t="shared" si="310"/>
        <v>0</v>
      </c>
      <c r="DU438" s="178">
        <f t="shared" si="310"/>
        <v>0</v>
      </c>
      <c r="DV438" s="179">
        <f t="shared" si="310"/>
        <v>0</v>
      </c>
      <c r="DW438" s="178">
        <f t="shared" si="310"/>
        <v>0</v>
      </c>
      <c r="DX438" s="179">
        <f t="shared" si="310"/>
        <v>0</v>
      </c>
      <c r="DY438" s="178">
        <f t="shared" si="310"/>
        <v>0</v>
      </c>
      <c r="DZ438" s="179">
        <f t="shared" si="310"/>
        <v>0</v>
      </c>
      <c r="EA438" s="178">
        <f t="shared" si="310"/>
        <v>0</v>
      </c>
      <c r="EB438" s="179">
        <f t="shared" si="310"/>
        <v>5047465</v>
      </c>
      <c r="EC438" s="178">
        <f t="shared" si="310"/>
        <v>5204154</v>
      </c>
      <c r="ED438" s="179">
        <f t="shared" si="310"/>
        <v>0</v>
      </c>
      <c r="EE438" s="178">
        <f t="shared" si="310"/>
        <v>0</v>
      </c>
      <c r="EF438" s="179">
        <f t="shared" si="310"/>
        <v>5047465</v>
      </c>
      <c r="EG438" s="178">
        <f t="shared" si="262"/>
        <v>5204154</v>
      </c>
    </row>
    <row r="439" spans="1:137" ht="15">
      <c r="A439" s="29" t="s">
        <v>456</v>
      </c>
      <c r="B439" s="28" t="s">
        <v>470</v>
      </c>
      <c r="C439" s="303"/>
      <c r="D439" s="26">
        <v>218113</v>
      </c>
      <c r="E439" s="26">
        <v>8</v>
      </c>
      <c r="F439" s="63"/>
      <c r="G439" s="185"/>
      <c r="H439" s="63"/>
      <c r="I439" s="185"/>
      <c r="J439" s="63"/>
      <c r="K439" s="185"/>
      <c r="L439" s="63"/>
      <c r="M439" s="185"/>
      <c r="N439" s="63"/>
      <c r="O439" s="63"/>
      <c r="P439" s="185"/>
      <c r="Q439" s="63"/>
      <c r="R439" s="185"/>
      <c r="S439" s="63"/>
      <c r="T439" s="185"/>
      <c r="U439" s="63"/>
      <c r="V439" s="185"/>
      <c r="W439" s="63"/>
      <c r="X439" s="63"/>
      <c r="Y439" s="185"/>
      <c r="Z439" s="63"/>
      <c r="AA439" s="185"/>
      <c r="AB439" s="63"/>
      <c r="AC439" s="185"/>
      <c r="AD439" s="63"/>
      <c r="AE439" s="185"/>
      <c r="AF439" s="63"/>
      <c r="AG439" s="63"/>
      <c r="AH439" s="185"/>
      <c r="AI439" s="63"/>
      <c r="AJ439" s="185"/>
      <c r="AK439" s="63"/>
      <c r="AL439" s="185"/>
      <c r="AM439" s="63"/>
      <c r="AN439" s="185"/>
      <c r="AO439" s="63"/>
      <c r="AP439" s="63"/>
      <c r="AQ439" s="185">
        <v>336</v>
      </c>
      <c r="AR439" s="63">
        <v>324</v>
      </c>
      <c r="AS439" s="185"/>
      <c r="AT439" s="63"/>
      <c r="AU439" s="185"/>
      <c r="AV439" s="63"/>
      <c r="AW439" s="185"/>
      <c r="AX439" s="63"/>
      <c r="AY439" s="63"/>
      <c r="AZ439" s="185"/>
      <c r="BA439" s="63"/>
      <c r="BB439" s="185"/>
      <c r="BC439" s="63"/>
      <c r="BD439" s="185"/>
      <c r="BE439" s="63"/>
      <c r="BF439" s="185"/>
      <c r="BG439" s="62"/>
      <c r="BH439" s="188"/>
      <c r="BI439" s="63"/>
      <c r="BJ439" s="185"/>
      <c r="BK439" s="63"/>
      <c r="BL439" s="185"/>
      <c r="BM439" s="63"/>
      <c r="BN439" s="185"/>
      <c r="BO439" s="63"/>
      <c r="BP439" s="185">
        <v>15857426</v>
      </c>
      <c r="BQ439" s="63">
        <v>15575396</v>
      </c>
      <c r="BR439" s="185"/>
      <c r="BS439" s="61"/>
      <c r="BT439" s="177">
        <f t="shared" si="312"/>
        <v>0</v>
      </c>
      <c r="BU439" s="178">
        <f t="shared" si="312"/>
        <v>0</v>
      </c>
      <c r="BV439" s="179">
        <f t="shared" si="313"/>
        <v>0</v>
      </c>
      <c r="BW439" s="178">
        <f t="shared" si="313"/>
        <v>0</v>
      </c>
      <c r="BX439" s="179">
        <f t="shared" si="314"/>
        <v>0</v>
      </c>
      <c r="BY439" s="178">
        <f t="shared" si="314"/>
        <v>0</v>
      </c>
      <c r="BZ439" s="179">
        <f t="shared" si="315"/>
        <v>0</v>
      </c>
      <c r="CA439" s="178">
        <f t="shared" si="315"/>
        <v>0</v>
      </c>
      <c r="CB439" s="179">
        <f t="shared" si="316"/>
        <v>3024</v>
      </c>
      <c r="CC439" s="178">
        <f t="shared" si="316"/>
        <v>2916</v>
      </c>
      <c r="CD439" s="179">
        <f t="shared" si="317"/>
        <v>0</v>
      </c>
      <c r="CE439" s="178">
        <f t="shared" si="317"/>
        <v>0</v>
      </c>
      <c r="CF439" s="177">
        <f t="shared" si="311"/>
        <v>0</v>
      </c>
      <c r="CG439" s="178">
        <f t="shared" si="279"/>
        <v>0</v>
      </c>
      <c r="CH439" s="179">
        <f t="shared" si="311"/>
        <v>0</v>
      </c>
      <c r="CI439" s="178">
        <f t="shared" si="280"/>
        <v>0</v>
      </c>
      <c r="CJ439" s="179">
        <f t="shared" si="311"/>
        <v>0</v>
      </c>
      <c r="CK439" s="178">
        <f t="shared" si="281"/>
        <v>0</v>
      </c>
      <c r="CL439" s="179">
        <f t="shared" si="311"/>
        <v>0</v>
      </c>
      <c r="CM439" s="178">
        <f t="shared" si="311"/>
        <v>0</v>
      </c>
      <c r="CN439" s="179">
        <f t="shared" si="311"/>
        <v>5243.8578042328045</v>
      </c>
      <c r="CO439" s="178">
        <f t="shared" si="311"/>
        <v>5341.3566529492455</v>
      </c>
      <c r="CP439" s="179">
        <f t="shared" si="311"/>
        <v>0</v>
      </c>
      <c r="CQ439" s="178">
        <f t="shared" si="311"/>
        <v>0</v>
      </c>
      <c r="CR439" s="177">
        <f t="shared" si="309"/>
        <v>0</v>
      </c>
      <c r="CS439" s="178">
        <f t="shared" si="309"/>
        <v>0</v>
      </c>
      <c r="CT439" s="179">
        <f t="shared" si="309"/>
        <v>0</v>
      </c>
      <c r="CU439" s="178">
        <f t="shared" si="309"/>
        <v>0</v>
      </c>
      <c r="CV439" s="179">
        <f t="shared" si="309"/>
        <v>0</v>
      </c>
      <c r="CW439" s="178">
        <f t="shared" si="309"/>
        <v>0</v>
      </c>
      <c r="CX439" s="179">
        <f t="shared" si="309"/>
        <v>0</v>
      </c>
      <c r="CY439" s="178">
        <f t="shared" si="309"/>
        <v>0</v>
      </c>
      <c r="CZ439" s="179">
        <f t="shared" si="309"/>
        <v>47194.720238095237</v>
      </c>
      <c r="DA439" s="178">
        <f t="shared" si="309"/>
        <v>48072.209876543209</v>
      </c>
      <c r="DB439" s="179">
        <f t="shared" si="309"/>
        <v>0</v>
      </c>
      <c r="DC439" s="178">
        <f t="shared" si="309"/>
        <v>0</v>
      </c>
      <c r="DD439" s="179">
        <f t="shared" si="318"/>
        <v>47194.720238095237</v>
      </c>
      <c r="DE439" s="178">
        <f t="shared" si="318"/>
        <v>48072.209876543209</v>
      </c>
      <c r="DF439" s="177">
        <f t="shared" si="319"/>
        <v>0</v>
      </c>
      <c r="DG439" s="178">
        <f t="shared" si="319"/>
        <v>0</v>
      </c>
      <c r="DH439" s="179">
        <f t="shared" si="320"/>
        <v>0</v>
      </c>
      <c r="DI439" s="178">
        <f t="shared" si="320"/>
        <v>0</v>
      </c>
      <c r="DJ439" s="179">
        <f t="shared" si="321"/>
        <v>0</v>
      </c>
      <c r="DK439" s="178">
        <f t="shared" si="321"/>
        <v>0</v>
      </c>
      <c r="DL439" s="179">
        <f t="shared" si="322"/>
        <v>0</v>
      </c>
      <c r="DM439" s="178">
        <f t="shared" si="322"/>
        <v>0</v>
      </c>
      <c r="DN439" s="179">
        <f t="shared" si="323"/>
        <v>336</v>
      </c>
      <c r="DO439" s="178">
        <f t="shared" si="323"/>
        <v>324</v>
      </c>
      <c r="DP439" s="179">
        <f t="shared" si="324"/>
        <v>0</v>
      </c>
      <c r="DQ439" s="178">
        <f t="shared" si="324"/>
        <v>0</v>
      </c>
      <c r="DR439" s="179">
        <f t="shared" si="325"/>
        <v>336</v>
      </c>
      <c r="DS439" s="178">
        <f t="shared" si="325"/>
        <v>324</v>
      </c>
      <c r="DT439" s="177">
        <f t="shared" si="310"/>
        <v>0</v>
      </c>
      <c r="DU439" s="178">
        <f t="shared" si="310"/>
        <v>0</v>
      </c>
      <c r="DV439" s="179">
        <f t="shared" si="310"/>
        <v>0</v>
      </c>
      <c r="DW439" s="178">
        <f t="shared" si="310"/>
        <v>0</v>
      </c>
      <c r="DX439" s="179">
        <f t="shared" si="310"/>
        <v>0</v>
      </c>
      <c r="DY439" s="178">
        <f t="shared" si="310"/>
        <v>0</v>
      </c>
      <c r="DZ439" s="179">
        <f t="shared" si="310"/>
        <v>0</v>
      </c>
      <c r="EA439" s="178">
        <f t="shared" si="310"/>
        <v>0</v>
      </c>
      <c r="EB439" s="179">
        <f t="shared" si="310"/>
        <v>15857426</v>
      </c>
      <c r="EC439" s="178">
        <f t="shared" si="310"/>
        <v>15575396</v>
      </c>
      <c r="ED439" s="179">
        <f t="shared" si="310"/>
        <v>0</v>
      </c>
      <c r="EE439" s="178">
        <f t="shared" si="310"/>
        <v>0</v>
      </c>
      <c r="EF439" s="179">
        <f t="shared" si="310"/>
        <v>15857426</v>
      </c>
      <c r="EG439" s="178">
        <f t="shared" si="262"/>
        <v>15575396</v>
      </c>
    </row>
    <row r="440" spans="1:137" ht="15">
      <c r="A440" s="29" t="s">
        <v>456</v>
      </c>
      <c r="B440" s="212" t="s">
        <v>471</v>
      </c>
      <c r="C440" s="303"/>
      <c r="D440" s="26">
        <v>218140</v>
      </c>
      <c r="E440" s="26">
        <v>8</v>
      </c>
      <c r="F440" s="63"/>
      <c r="G440" s="185"/>
      <c r="H440" s="63"/>
      <c r="I440" s="185"/>
      <c r="J440" s="63"/>
      <c r="K440" s="185"/>
      <c r="L440" s="63"/>
      <c r="M440" s="185"/>
      <c r="N440" s="63"/>
      <c r="O440" s="63"/>
      <c r="P440" s="185"/>
      <c r="Q440" s="63"/>
      <c r="R440" s="185"/>
      <c r="S440" s="63"/>
      <c r="T440" s="185"/>
      <c r="U440" s="63"/>
      <c r="V440" s="185"/>
      <c r="W440" s="63"/>
      <c r="X440" s="63"/>
      <c r="Y440" s="185"/>
      <c r="Z440" s="63"/>
      <c r="AA440" s="185"/>
      <c r="AB440" s="63"/>
      <c r="AC440" s="185"/>
      <c r="AD440" s="63"/>
      <c r="AE440" s="185"/>
      <c r="AF440" s="63"/>
      <c r="AG440" s="63"/>
      <c r="AH440" s="185"/>
      <c r="AI440" s="63"/>
      <c r="AJ440" s="185"/>
      <c r="AK440" s="63"/>
      <c r="AL440" s="185"/>
      <c r="AM440" s="63"/>
      <c r="AN440" s="185"/>
      <c r="AO440" s="63"/>
      <c r="AP440" s="63"/>
      <c r="AQ440" s="185">
        <v>165</v>
      </c>
      <c r="AR440" s="63">
        <v>162</v>
      </c>
      <c r="AS440" s="185"/>
      <c r="AT440" s="63"/>
      <c r="AU440" s="185"/>
      <c r="AV440" s="63"/>
      <c r="AW440" s="185"/>
      <c r="AX440" s="63"/>
      <c r="AY440" s="63"/>
      <c r="AZ440" s="185"/>
      <c r="BA440" s="63"/>
      <c r="BB440" s="185"/>
      <c r="BC440" s="63"/>
      <c r="BD440" s="185"/>
      <c r="BE440" s="63"/>
      <c r="BF440" s="185"/>
      <c r="BG440" s="62"/>
      <c r="BH440" s="188"/>
      <c r="BI440" s="63"/>
      <c r="BJ440" s="185"/>
      <c r="BK440" s="63"/>
      <c r="BL440" s="185"/>
      <c r="BM440" s="63"/>
      <c r="BN440" s="185"/>
      <c r="BO440" s="63"/>
      <c r="BP440" s="238">
        <v>8309764</v>
      </c>
      <c r="BQ440" s="191">
        <v>8446562</v>
      </c>
      <c r="BR440" s="185"/>
      <c r="BS440" s="61"/>
      <c r="BT440" s="177">
        <f t="shared" si="312"/>
        <v>0</v>
      </c>
      <c r="BU440" s="178">
        <f t="shared" si="312"/>
        <v>0</v>
      </c>
      <c r="BV440" s="179">
        <f t="shared" si="313"/>
        <v>0</v>
      </c>
      <c r="BW440" s="178">
        <f t="shared" si="313"/>
        <v>0</v>
      </c>
      <c r="BX440" s="179">
        <f t="shared" si="314"/>
        <v>0</v>
      </c>
      <c r="BY440" s="178">
        <f t="shared" si="314"/>
        <v>0</v>
      </c>
      <c r="BZ440" s="179">
        <f t="shared" si="315"/>
        <v>0</v>
      </c>
      <c r="CA440" s="178">
        <f t="shared" si="315"/>
        <v>0</v>
      </c>
      <c r="CB440" s="179">
        <f t="shared" si="316"/>
        <v>1485</v>
      </c>
      <c r="CC440" s="178">
        <f t="shared" si="316"/>
        <v>1458</v>
      </c>
      <c r="CD440" s="179">
        <f t="shared" si="317"/>
        <v>0</v>
      </c>
      <c r="CE440" s="178">
        <f t="shared" si="317"/>
        <v>0</v>
      </c>
      <c r="CF440" s="177">
        <f t="shared" si="311"/>
        <v>0</v>
      </c>
      <c r="CG440" s="178">
        <f t="shared" si="279"/>
        <v>0</v>
      </c>
      <c r="CH440" s="179">
        <f t="shared" si="311"/>
        <v>0</v>
      </c>
      <c r="CI440" s="178">
        <f t="shared" si="280"/>
        <v>0</v>
      </c>
      <c r="CJ440" s="179">
        <f t="shared" si="311"/>
        <v>0</v>
      </c>
      <c r="CK440" s="178">
        <f t="shared" si="281"/>
        <v>0</v>
      </c>
      <c r="CL440" s="179">
        <f t="shared" si="311"/>
        <v>0</v>
      </c>
      <c r="CM440" s="178">
        <f t="shared" si="311"/>
        <v>0</v>
      </c>
      <c r="CN440" s="179">
        <f t="shared" si="311"/>
        <v>5595.8006734006731</v>
      </c>
      <c r="CO440" s="178">
        <f t="shared" si="311"/>
        <v>5793.2524005486966</v>
      </c>
      <c r="CP440" s="179">
        <f t="shared" si="311"/>
        <v>0</v>
      </c>
      <c r="CQ440" s="178">
        <f t="shared" si="311"/>
        <v>0</v>
      </c>
      <c r="CR440" s="177">
        <f t="shared" si="309"/>
        <v>0</v>
      </c>
      <c r="CS440" s="178">
        <f t="shared" si="309"/>
        <v>0</v>
      </c>
      <c r="CT440" s="179">
        <f t="shared" si="309"/>
        <v>0</v>
      </c>
      <c r="CU440" s="178">
        <f t="shared" si="309"/>
        <v>0</v>
      </c>
      <c r="CV440" s="179">
        <f t="shared" si="309"/>
        <v>0</v>
      </c>
      <c r="CW440" s="178">
        <f t="shared" si="309"/>
        <v>0</v>
      </c>
      <c r="CX440" s="179">
        <f t="shared" si="309"/>
        <v>0</v>
      </c>
      <c r="CY440" s="178">
        <f t="shared" si="309"/>
        <v>0</v>
      </c>
      <c r="CZ440" s="179">
        <f t="shared" si="309"/>
        <v>50362.206060606055</v>
      </c>
      <c r="DA440" s="178">
        <f t="shared" si="309"/>
        <v>52139.271604938273</v>
      </c>
      <c r="DB440" s="179">
        <f t="shared" si="309"/>
        <v>0</v>
      </c>
      <c r="DC440" s="178">
        <f t="shared" si="309"/>
        <v>0</v>
      </c>
      <c r="DD440" s="179">
        <f t="shared" si="318"/>
        <v>50362.206060606055</v>
      </c>
      <c r="DE440" s="178">
        <f t="shared" si="318"/>
        <v>52139.271604938273</v>
      </c>
      <c r="DF440" s="177">
        <f t="shared" si="319"/>
        <v>0</v>
      </c>
      <c r="DG440" s="178">
        <f t="shared" si="319"/>
        <v>0</v>
      </c>
      <c r="DH440" s="179">
        <f t="shared" si="320"/>
        <v>0</v>
      </c>
      <c r="DI440" s="178">
        <f t="shared" si="320"/>
        <v>0</v>
      </c>
      <c r="DJ440" s="179">
        <f t="shared" si="321"/>
        <v>0</v>
      </c>
      <c r="DK440" s="178">
        <f t="shared" si="321"/>
        <v>0</v>
      </c>
      <c r="DL440" s="179">
        <f t="shared" si="322"/>
        <v>0</v>
      </c>
      <c r="DM440" s="178">
        <f t="shared" si="322"/>
        <v>0</v>
      </c>
      <c r="DN440" s="179">
        <f t="shared" si="323"/>
        <v>165</v>
      </c>
      <c r="DO440" s="178">
        <f t="shared" si="323"/>
        <v>162</v>
      </c>
      <c r="DP440" s="179">
        <f t="shared" si="324"/>
        <v>0</v>
      </c>
      <c r="DQ440" s="178">
        <f t="shared" si="324"/>
        <v>0</v>
      </c>
      <c r="DR440" s="179">
        <f t="shared" si="325"/>
        <v>165</v>
      </c>
      <c r="DS440" s="178">
        <f t="shared" si="325"/>
        <v>162</v>
      </c>
      <c r="DT440" s="177">
        <f t="shared" si="310"/>
        <v>0</v>
      </c>
      <c r="DU440" s="178">
        <f t="shared" si="310"/>
        <v>0</v>
      </c>
      <c r="DV440" s="179">
        <f t="shared" si="310"/>
        <v>0</v>
      </c>
      <c r="DW440" s="178">
        <f t="shared" si="310"/>
        <v>0</v>
      </c>
      <c r="DX440" s="179">
        <f t="shared" si="310"/>
        <v>0</v>
      </c>
      <c r="DY440" s="178">
        <f t="shared" si="310"/>
        <v>0</v>
      </c>
      <c r="DZ440" s="179">
        <f t="shared" si="310"/>
        <v>0</v>
      </c>
      <c r="EA440" s="178">
        <f t="shared" si="310"/>
        <v>0</v>
      </c>
      <c r="EB440" s="179">
        <f t="shared" si="310"/>
        <v>8309763.9999999991</v>
      </c>
      <c r="EC440" s="178">
        <f t="shared" si="310"/>
        <v>8446562</v>
      </c>
      <c r="ED440" s="179">
        <f t="shared" si="310"/>
        <v>0</v>
      </c>
      <c r="EE440" s="178">
        <f t="shared" si="310"/>
        <v>0</v>
      </c>
      <c r="EF440" s="179">
        <f t="shared" si="310"/>
        <v>8309763.9999999991</v>
      </c>
      <c r="EG440" s="178">
        <f t="shared" si="262"/>
        <v>8446562</v>
      </c>
    </row>
    <row r="441" spans="1:137" ht="15">
      <c r="A441" s="29" t="s">
        <v>456</v>
      </c>
      <c r="B441" s="28" t="s">
        <v>472</v>
      </c>
      <c r="C441" s="303"/>
      <c r="D441" s="26">
        <v>218353</v>
      </c>
      <c r="E441" s="26">
        <v>8</v>
      </c>
      <c r="F441" s="63"/>
      <c r="G441" s="185"/>
      <c r="H441" s="63"/>
      <c r="I441" s="185"/>
      <c r="J441" s="63"/>
      <c r="K441" s="185"/>
      <c r="L441" s="63"/>
      <c r="M441" s="185"/>
      <c r="N441" s="63"/>
      <c r="O441" s="63"/>
      <c r="P441" s="185"/>
      <c r="Q441" s="63"/>
      <c r="R441" s="185"/>
      <c r="S441" s="63"/>
      <c r="T441" s="185"/>
      <c r="U441" s="63"/>
      <c r="V441" s="185"/>
      <c r="W441" s="63"/>
      <c r="X441" s="63"/>
      <c r="Y441" s="185"/>
      <c r="Z441" s="63"/>
      <c r="AA441" s="185"/>
      <c r="AB441" s="63"/>
      <c r="AC441" s="185"/>
      <c r="AD441" s="63"/>
      <c r="AE441" s="185"/>
      <c r="AF441" s="63"/>
      <c r="AG441" s="63"/>
      <c r="AH441" s="185"/>
      <c r="AI441" s="63"/>
      <c r="AJ441" s="185"/>
      <c r="AK441" s="63"/>
      <c r="AL441" s="185"/>
      <c r="AM441" s="63"/>
      <c r="AN441" s="185"/>
      <c r="AO441" s="63"/>
      <c r="AP441" s="63"/>
      <c r="AQ441" s="185">
        <v>232</v>
      </c>
      <c r="AR441" s="63">
        <v>227</v>
      </c>
      <c r="AS441" s="185"/>
      <c r="AT441" s="63"/>
      <c r="AU441" s="185"/>
      <c r="AV441" s="63"/>
      <c r="AW441" s="185"/>
      <c r="AX441" s="63"/>
      <c r="AY441" s="63"/>
      <c r="AZ441" s="185"/>
      <c r="BA441" s="63"/>
      <c r="BB441" s="185"/>
      <c r="BC441" s="63"/>
      <c r="BD441" s="185"/>
      <c r="BE441" s="63"/>
      <c r="BF441" s="185"/>
      <c r="BG441" s="62"/>
      <c r="BH441" s="188"/>
      <c r="BI441" s="63"/>
      <c r="BJ441" s="185"/>
      <c r="BK441" s="63"/>
      <c r="BL441" s="185"/>
      <c r="BM441" s="63"/>
      <c r="BN441" s="185"/>
      <c r="BO441" s="63"/>
      <c r="BP441" s="185">
        <v>12740178</v>
      </c>
      <c r="BQ441" s="63">
        <v>12762163</v>
      </c>
      <c r="BR441" s="185"/>
      <c r="BS441" s="61"/>
      <c r="BT441" s="177">
        <f t="shared" si="312"/>
        <v>0</v>
      </c>
      <c r="BU441" s="178">
        <f t="shared" si="312"/>
        <v>0</v>
      </c>
      <c r="BV441" s="179">
        <f t="shared" si="313"/>
        <v>0</v>
      </c>
      <c r="BW441" s="178">
        <f t="shared" si="313"/>
        <v>0</v>
      </c>
      <c r="BX441" s="179">
        <f t="shared" si="314"/>
        <v>0</v>
      </c>
      <c r="BY441" s="178">
        <f t="shared" si="314"/>
        <v>0</v>
      </c>
      <c r="BZ441" s="179">
        <f t="shared" si="315"/>
        <v>0</v>
      </c>
      <c r="CA441" s="178">
        <f t="shared" si="315"/>
        <v>0</v>
      </c>
      <c r="CB441" s="179">
        <f t="shared" si="316"/>
        <v>2088</v>
      </c>
      <c r="CC441" s="178">
        <f t="shared" si="316"/>
        <v>2043</v>
      </c>
      <c r="CD441" s="179">
        <f t="shared" si="317"/>
        <v>0</v>
      </c>
      <c r="CE441" s="178">
        <f t="shared" si="317"/>
        <v>0</v>
      </c>
      <c r="CF441" s="177">
        <f t="shared" si="311"/>
        <v>0</v>
      </c>
      <c r="CG441" s="178">
        <f t="shared" si="279"/>
        <v>0</v>
      </c>
      <c r="CH441" s="179">
        <f t="shared" si="311"/>
        <v>0</v>
      </c>
      <c r="CI441" s="178">
        <f t="shared" si="280"/>
        <v>0</v>
      </c>
      <c r="CJ441" s="179">
        <f t="shared" si="311"/>
        <v>0</v>
      </c>
      <c r="CK441" s="178">
        <f t="shared" si="281"/>
        <v>0</v>
      </c>
      <c r="CL441" s="179">
        <f t="shared" si="311"/>
        <v>0</v>
      </c>
      <c r="CM441" s="178">
        <f t="shared" si="311"/>
        <v>0</v>
      </c>
      <c r="CN441" s="179">
        <f t="shared" si="311"/>
        <v>6101.6178160919544</v>
      </c>
      <c r="CO441" s="178">
        <f t="shared" si="311"/>
        <v>6246.7758198727361</v>
      </c>
      <c r="CP441" s="179">
        <f t="shared" si="311"/>
        <v>0</v>
      </c>
      <c r="CQ441" s="178">
        <f t="shared" si="311"/>
        <v>0</v>
      </c>
      <c r="CR441" s="177">
        <f t="shared" si="309"/>
        <v>0</v>
      </c>
      <c r="CS441" s="178">
        <f t="shared" si="309"/>
        <v>0</v>
      </c>
      <c r="CT441" s="179">
        <f t="shared" si="309"/>
        <v>0</v>
      </c>
      <c r="CU441" s="178">
        <f t="shared" si="309"/>
        <v>0</v>
      </c>
      <c r="CV441" s="179">
        <f t="shared" si="309"/>
        <v>0</v>
      </c>
      <c r="CW441" s="178">
        <f t="shared" si="309"/>
        <v>0</v>
      </c>
      <c r="CX441" s="179">
        <f t="shared" si="309"/>
        <v>0</v>
      </c>
      <c r="CY441" s="178">
        <f t="shared" si="309"/>
        <v>0</v>
      </c>
      <c r="CZ441" s="179">
        <f t="shared" si="309"/>
        <v>54914.560344827587</v>
      </c>
      <c r="DA441" s="178">
        <f t="shared" si="309"/>
        <v>56220.982378854627</v>
      </c>
      <c r="DB441" s="179">
        <f t="shared" si="309"/>
        <v>0</v>
      </c>
      <c r="DC441" s="178">
        <f t="shared" si="309"/>
        <v>0</v>
      </c>
      <c r="DD441" s="179">
        <f t="shared" si="318"/>
        <v>54914.560344827587</v>
      </c>
      <c r="DE441" s="178">
        <f t="shared" si="318"/>
        <v>56220.982378854627</v>
      </c>
      <c r="DF441" s="177">
        <f t="shared" si="319"/>
        <v>0</v>
      </c>
      <c r="DG441" s="178">
        <f t="shared" si="319"/>
        <v>0</v>
      </c>
      <c r="DH441" s="179">
        <f t="shared" si="320"/>
        <v>0</v>
      </c>
      <c r="DI441" s="178">
        <f t="shared" si="320"/>
        <v>0</v>
      </c>
      <c r="DJ441" s="179">
        <f t="shared" si="321"/>
        <v>0</v>
      </c>
      <c r="DK441" s="178">
        <f t="shared" si="321"/>
        <v>0</v>
      </c>
      <c r="DL441" s="179">
        <f t="shared" si="322"/>
        <v>0</v>
      </c>
      <c r="DM441" s="178">
        <f t="shared" si="322"/>
        <v>0</v>
      </c>
      <c r="DN441" s="179">
        <f t="shared" si="323"/>
        <v>232</v>
      </c>
      <c r="DO441" s="178">
        <f t="shared" si="323"/>
        <v>227</v>
      </c>
      <c r="DP441" s="179">
        <f t="shared" si="324"/>
        <v>0</v>
      </c>
      <c r="DQ441" s="178">
        <f t="shared" si="324"/>
        <v>0</v>
      </c>
      <c r="DR441" s="179">
        <f t="shared" si="325"/>
        <v>232</v>
      </c>
      <c r="DS441" s="178">
        <f t="shared" si="325"/>
        <v>227</v>
      </c>
      <c r="DT441" s="177">
        <f t="shared" si="310"/>
        <v>0</v>
      </c>
      <c r="DU441" s="178">
        <f t="shared" si="310"/>
        <v>0</v>
      </c>
      <c r="DV441" s="179">
        <f t="shared" si="310"/>
        <v>0</v>
      </c>
      <c r="DW441" s="178">
        <f t="shared" si="310"/>
        <v>0</v>
      </c>
      <c r="DX441" s="179">
        <f t="shared" si="310"/>
        <v>0</v>
      </c>
      <c r="DY441" s="178">
        <f t="shared" si="310"/>
        <v>0</v>
      </c>
      <c r="DZ441" s="179">
        <f t="shared" si="310"/>
        <v>0</v>
      </c>
      <c r="EA441" s="178">
        <f t="shared" si="310"/>
        <v>0</v>
      </c>
      <c r="EB441" s="179">
        <f t="shared" si="310"/>
        <v>12740178</v>
      </c>
      <c r="EC441" s="178">
        <f t="shared" si="310"/>
        <v>12762163</v>
      </c>
      <c r="ED441" s="179">
        <f t="shared" si="310"/>
        <v>0</v>
      </c>
      <c r="EE441" s="178">
        <f t="shared" si="310"/>
        <v>0</v>
      </c>
      <c r="EF441" s="179">
        <f t="shared" si="310"/>
        <v>12740178</v>
      </c>
      <c r="EG441" s="178">
        <f t="shared" si="262"/>
        <v>12762163</v>
      </c>
    </row>
    <row r="442" spans="1:137" ht="15">
      <c r="A442" s="29" t="s">
        <v>456</v>
      </c>
      <c r="B442" s="212" t="s">
        <v>473</v>
      </c>
      <c r="C442" s="304" t="s">
        <v>894</v>
      </c>
      <c r="D442" s="26">
        <v>218520</v>
      </c>
      <c r="E442" s="210">
        <v>9</v>
      </c>
      <c r="F442" s="63"/>
      <c r="G442" s="185"/>
      <c r="H442" s="63"/>
      <c r="I442" s="185"/>
      <c r="J442" s="63"/>
      <c r="K442" s="185"/>
      <c r="L442" s="63"/>
      <c r="M442" s="185"/>
      <c r="N442" s="63"/>
      <c r="O442" s="63"/>
      <c r="P442" s="185"/>
      <c r="Q442" s="63"/>
      <c r="R442" s="185"/>
      <c r="S442" s="63"/>
      <c r="T442" s="185"/>
      <c r="U442" s="63"/>
      <c r="V442" s="185"/>
      <c r="W442" s="63"/>
      <c r="X442" s="63"/>
      <c r="Y442" s="185"/>
      <c r="Z442" s="63"/>
      <c r="AA442" s="185"/>
      <c r="AB442" s="63"/>
      <c r="AC442" s="185"/>
      <c r="AD442" s="63"/>
      <c r="AE442" s="185"/>
      <c r="AF442" s="63"/>
      <c r="AG442" s="63"/>
      <c r="AH442" s="185"/>
      <c r="AI442" s="63"/>
      <c r="AJ442" s="185"/>
      <c r="AK442" s="63"/>
      <c r="AL442" s="185"/>
      <c r="AM442" s="63"/>
      <c r="AN442" s="185"/>
      <c r="AO442" s="63"/>
      <c r="AP442" s="63"/>
      <c r="AQ442" s="185">
        <v>121</v>
      </c>
      <c r="AR442" s="191">
        <v>113</v>
      </c>
      <c r="AS442" s="185"/>
      <c r="AT442" s="63"/>
      <c r="AU442" s="185"/>
      <c r="AV442" s="63"/>
      <c r="AW442" s="185"/>
      <c r="AX442" s="63"/>
      <c r="AY442" s="63"/>
      <c r="AZ442" s="185"/>
      <c r="BA442" s="63"/>
      <c r="BB442" s="185"/>
      <c r="BC442" s="63"/>
      <c r="BD442" s="185"/>
      <c r="BE442" s="63"/>
      <c r="BF442" s="185"/>
      <c r="BG442" s="62"/>
      <c r="BH442" s="188"/>
      <c r="BI442" s="63"/>
      <c r="BJ442" s="185"/>
      <c r="BK442" s="63"/>
      <c r="BL442" s="185"/>
      <c r="BM442" s="63"/>
      <c r="BN442" s="185"/>
      <c r="BO442" s="63"/>
      <c r="BP442" s="185">
        <v>5498330</v>
      </c>
      <c r="BQ442" s="63">
        <v>5290339</v>
      </c>
      <c r="BR442" s="185"/>
      <c r="BS442" s="61"/>
      <c r="BT442" s="177">
        <f t="shared" si="312"/>
        <v>0</v>
      </c>
      <c r="BU442" s="178">
        <f t="shared" si="312"/>
        <v>0</v>
      </c>
      <c r="BV442" s="179">
        <f t="shared" si="313"/>
        <v>0</v>
      </c>
      <c r="BW442" s="178">
        <f t="shared" si="313"/>
        <v>0</v>
      </c>
      <c r="BX442" s="179">
        <f t="shared" si="314"/>
        <v>0</v>
      </c>
      <c r="BY442" s="178">
        <f t="shared" si="314"/>
        <v>0</v>
      </c>
      <c r="BZ442" s="179">
        <f t="shared" si="315"/>
        <v>0</v>
      </c>
      <c r="CA442" s="178">
        <f t="shared" si="315"/>
        <v>0</v>
      </c>
      <c r="CB442" s="179">
        <f t="shared" si="316"/>
        <v>1089</v>
      </c>
      <c r="CC442" s="178">
        <f t="shared" si="316"/>
        <v>1017</v>
      </c>
      <c r="CD442" s="179">
        <f t="shared" si="317"/>
        <v>0</v>
      </c>
      <c r="CE442" s="178">
        <f t="shared" si="317"/>
        <v>0</v>
      </c>
      <c r="CF442" s="177">
        <f t="shared" si="311"/>
        <v>0</v>
      </c>
      <c r="CG442" s="178">
        <f t="shared" si="279"/>
        <v>0</v>
      </c>
      <c r="CH442" s="179">
        <f t="shared" si="311"/>
        <v>0</v>
      </c>
      <c r="CI442" s="178">
        <f t="shared" si="280"/>
        <v>0</v>
      </c>
      <c r="CJ442" s="179">
        <f t="shared" si="311"/>
        <v>0</v>
      </c>
      <c r="CK442" s="178">
        <f t="shared" si="281"/>
        <v>0</v>
      </c>
      <c r="CL442" s="179">
        <f t="shared" si="311"/>
        <v>0</v>
      </c>
      <c r="CM442" s="178">
        <f t="shared" si="311"/>
        <v>0</v>
      </c>
      <c r="CN442" s="179">
        <f t="shared" si="311"/>
        <v>5048.9715335169876</v>
      </c>
      <c r="CO442" s="178">
        <f t="shared" si="311"/>
        <v>5201.9065880039334</v>
      </c>
      <c r="CP442" s="179">
        <f t="shared" si="311"/>
        <v>0</v>
      </c>
      <c r="CQ442" s="178">
        <f t="shared" si="311"/>
        <v>0</v>
      </c>
      <c r="CR442" s="177">
        <f t="shared" si="309"/>
        <v>0</v>
      </c>
      <c r="CS442" s="178">
        <f t="shared" si="309"/>
        <v>0</v>
      </c>
      <c r="CT442" s="179">
        <f t="shared" si="309"/>
        <v>0</v>
      </c>
      <c r="CU442" s="178">
        <f t="shared" si="309"/>
        <v>0</v>
      </c>
      <c r="CV442" s="179">
        <f t="shared" si="309"/>
        <v>0</v>
      </c>
      <c r="CW442" s="178">
        <f t="shared" si="309"/>
        <v>0</v>
      </c>
      <c r="CX442" s="179">
        <f t="shared" si="309"/>
        <v>0</v>
      </c>
      <c r="CY442" s="178">
        <f t="shared" si="309"/>
        <v>0</v>
      </c>
      <c r="CZ442" s="179">
        <f t="shared" si="309"/>
        <v>45440.74380165289</v>
      </c>
      <c r="DA442" s="178">
        <f t="shared" si="309"/>
        <v>46817.159292035401</v>
      </c>
      <c r="DB442" s="179">
        <f t="shared" si="309"/>
        <v>0</v>
      </c>
      <c r="DC442" s="178">
        <f t="shared" si="309"/>
        <v>0</v>
      </c>
      <c r="DD442" s="179">
        <f t="shared" si="318"/>
        <v>45440.74380165289</v>
      </c>
      <c r="DE442" s="178">
        <f t="shared" si="318"/>
        <v>46817.159292035401</v>
      </c>
      <c r="DF442" s="177">
        <f t="shared" si="319"/>
        <v>0</v>
      </c>
      <c r="DG442" s="178">
        <f t="shared" si="319"/>
        <v>0</v>
      </c>
      <c r="DH442" s="179">
        <f t="shared" si="320"/>
        <v>0</v>
      </c>
      <c r="DI442" s="178">
        <f t="shared" si="320"/>
        <v>0</v>
      </c>
      <c r="DJ442" s="179">
        <f t="shared" si="321"/>
        <v>0</v>
      </c>
      <c r="DK442" s="178">
        <f t="shared" si="321"/>
        <v>0</v>
      </c>
      <c r="DL442" s="179">
        <f t="shared" si="322"/>
        <v>0</v>
      </c>
      <c r="DM442" s="178">
        <f t="shared" si="322"/>
        <v>0</v>
      </c>
      <c r="DN442" s="179">
        <f t="shared" si="323"/>
        <v>121</v>
      </c>
      <c r="DO442" s="178">
        <f t="shared" si="323"/>
        <v>113</v>
      </c>
      <c r="DP442" s="179">
        <f t="shared" si="324"/>
        <v>0</v>
      </c>
      <c r="DQ442" s="178">
        <f t="shared" si="324"/>
        <v>0</v>
      </c>
      <c r="DR442" s="179">
        <f t="shared" si="325"/>
        <v>121</v>
      </c>
      <c r="DS442" s="178">
        <f t="shared" si="325"/>
        <v>113</v>
      </c>
      <c r="DT442" s="177">
        <f t="shared" si="310"/>
        <v>0</v>
      </c>
      <c r="DU442" s="178">
        <f t="shared" si="310"/>
        <v>0</v>
      </c>
      <c r="DV442" s="179">
        <f t="shared" si="310"/>
        <v>0</v>
      </c>
      <c r="DW442" s="178">
        <f t="shared" si="310"/>
        <v>0</v>
      </c>
      <c r="DX442" s="179">
        <f t="shared" si="310"/>
        <v>0</v>
      </c>
      <c r="DY442" s="178">
        <f t="shared" si="310"/>
        <v>0</v>
      </c>
      <c r="DZ442" s="179">
        <f t="shared" si="310"/>
        <v>0</v>
      </c>
      <c r="EA442" s="178">
        <f t="shared" si="310"/>
        <v>0</v>
      </c>
      <c r="EB442" s="179">
        <f t="shared" si="310"/>
        <v>5498330</v>
      </c>
      <c r="EC442" s="178">
        <f t="shared" si="310"/>
        <v>5290339</v>
      </c>
      <c r="ED442" s="179">
        <f t="shared" si="310"/>
        <v>0</v>
      </c>
      <c r="EE442" s="178">
        <f t="shared" si="310"/>
        <v>0</v>
      </c>
      <c r="EF442" s="179">
        <f t="shared" si="310"/>
        <v>5498330</v>
      </c>
      <c r="EG442" s="178">
        <f t="shared" si="262"/>
        <v>5290339</v>
      </c>
    </row>
    <row r="443" spans="1:137" ht="15">
      <c r="A443" s="29" t="s">
        <v>456</v>
      </c>
      <c r="B443" s="28" t="s">
        <v>474</v>
      </c>
      <c r="C443" s="303" t="s">
        <v>889</v>
      </c>
      <c r="D443" s="26">
        <v>218885</v>
      </c>
      <c r="E443" s="26">
        <v>8</v>
      </c>
      <c r="F443" s="63"/>
      <c r="G443" s="185"/>
      <c r="H443" s="63"/>
      <c r="I443" s="185"/>
      <c r="J443" s="63"/>
      <c r="K443" s="185"/>
      <c r="L443" s="63"/>
      <c r="M443" s="185"/>
      <c r="N443" s="63"/>
      <c r="O443" s="63"/>
      <c r="P443" s="185"/>
      <c r="Q443" s="63"/>
      <c r="R443" s="185"/>
      <c r="S443" s="63"/>
      <c r="T443" s="185"/>
      <c r="U443" s="63"/>
      <c r="V443" s="185"/>
      <c r="W443" s="63"/>
      <c r="X443" s="63"/>
      <c r="Y443" s="185"/>
      <c r="Z443" s="63"/>
      <c r="AA443" s="185"/>
      <c r="AB443" s="63"/>
      <c r="AC443" s="185"/>
      <c r="AD443" s="63"/>
      <c r="AE443" s="185"/>
      <c r="AF443" s="63"/>
      <c r="AG443" s="63"/>
      <c r="AH443" s="185"/>
      <c r="AI443" s="63"/>
      <c r="AJ443" s="185"/>
      <c r="AK443" s="63"/>
      <c r="AL443" s="185"/>
      <c r="AM443" s="63"/>
      <c r="AN443" s="185"/>
      <c r="AO443" s="63"/>
      <c r="AP443" s="63"/>
      <c r="AQ443" s="185">
        <v>144</v>
      </c>
      <c r="AR443" s="63">
        <v>138</v>
      </c>
      <c r="AS443" s="185"/>
      <c r="AT443" s="63"/>
      <c r="AU443" s="185"/>
      <c r="AV443" s="63"/>
      <c r="AW443" s="185"/>
      <c r="AX443" s="63"/>
      <c r="AY443" s="63"/>
      <c r="AZ443" s="185"/>
      <c r="BA443" s="63"/>
      <c r="BB443" s="185"/>
      <c r="BC443" s="63"/>
      <c r="BD443" s="185"/>
      <c r="BE443" s="63"/>
      <c r="BF443" s="185"/>
      <c r="BG443" s="62"/>
      <c r="BH443" s="188"/>
      <c r="BI443" s="63"/>
      <c r="BJ443" s="185"/>
      <c r="BK443" s="63"/>
      <c r="BL443" s="185"/>
      <c r="BM443" s="63"/>
      <c r="BN443" s="185"/>
      <c r="BO443" s="63"/>
      <c r="BP443" s="185">
        <v>6362926</v>
      </c>
      <c r="BQ443" s="63">
        <v>6349820</v>
      </c>
      <c r="BR443" s="185"/>
      <c r="BS443" s="61"/>
      <c r="BT443" s="177">
        <f t="shared" si="312"/>
        <v>0</v>
      </c>
      <c r="BU443" s="178">
        <f t="shared" si="312"/>
        <v>0</v>
      </c>
      <c r="BV443" s="179">
        <f t="shared" si="313"/>
        <v>0</v>
      </c>
      <c r="BW443" s="178">
        <f t="shared" si="313"/>
        <v>0</v>
      </c>
      <c r="BX443" s="179">
        <f t="shared" si="314"/>
        <v>0</v>
      </c>
      <c r="BY443" s="178">
        <f t="shared" si="314"/>
        <v>0</v>
      </c>
      <c r="BZ443" s="179">
        <f t="shared" si="315"/>
        <v>0</v>
      </c>
      <c r="CA443" s="178">
        <f t="shared" si="315"/>
        <v>0</v>
      </c>
      <c r="CB443" s="179">
        <f t="shared" si="316"/>
        <v>1296</v>
      </c>
      <c r="CC443" s="178">
        <f t="shared" si="316"/>
        <v>1242</v>
      </c>
      <c r="CD443" s="179">
        <f t="shared" si="317"/>
        <v>0</v>
      </c>
      <c r="CE443" s="178">
        <f t="shared" si="317"/>
        <v>0</v>
      </c>
      <c r="CF443" s="177">
        <f t="shared" si="311"/>
        <v>0</v>
      </c>
      <c r="CG443" s="178">
        <f t="shared" si="279"/>
        <v>0</v>
      </c>
      <c r="CH443" s="179">
        <f t="shared" si="311"/>
        <v>0</v>
      </c>
      <c r="CI443" s="178">
        <f t="shared" si="280"/>
        <v>0</v>
      </c>
      <c r="CJ443" s="179">
        <f t="shared" si="311"/>
        <v>0</v>
      </c>
      <c r="CK443" s="178">
        <f t="shared" si="281"/>
        <v>0</v>
      </c>
      <c r="CL443" s="179">
        <f t="shared" si="311"/>
        <v>0</v>
      </c>
      <c r="CM443" s="178">
        <f t="shared" si="311"/>
        <v>0</v>
      </c>
      <c r="CN443" s="179">
        <f t="shared" si="311"/>
        <v>4909.6651234567898</v>
      </c>
      <c r="CO443" s="178">
        <f t="shared" si="311"/>
        <v>5112.5764895330112</v>
      </c>
      <c r="CP443" s="179">
        <f t="shared" si="311"/>
        <v>0</v>
      </c>
      <c r="CQ443" s="178">
        <f t="shared" si="311"/>
        <v>0</v>
      </c>
      <c r="CR443" s="177">
        <f t="shared" si="309"/>
        <v>0</v>
      </c>
      <c r="CS443" s="178">
        <f t="shared" si="309"/>
        <v>0</v>
      </c>
      <c r="CT443" s="179">
        <f t="shared" si="309"/>
        <v>0</v>
      </c>
      <c r="CU443" s="178">
        <f t="shared" si="309"/>
        <v>0</v>
      </c>
      <c r="CV443" s="179">
        <f t="shared" si="309"/>
        <v>0</v>
      </c>
      <c r="CW443" s="178">
        <f t="shared" si="309"/>
        <v>0</v>
      </c>
      <c r="CX443" s="179">
        <f t="shared" si="309"/>
        <v>0</v>
      </c>
      <c r="CY443" s="178">
        <f t="shared" si="309"/>
        <v>0</v>
      </c>
      <c r="CZ443" s="179">
        <f t="shared" si="309"/>
        <v>44186.986111111109</v>
      </c>
      <c r="DA443" s="178">
        <f t="shared" si="309"/>
        <v>46013.188405797104</v>
      </c>
      <c r="DB443" s="179">
        <f t="shared" si="309"/>
        <v>0</v>
      </c>
      <c r="DC443" s="178">
        <f t="shared" si="309"/>
        <v>0</v>
      </c>
      <c r="DD443" s="179">
        <f t="shared" si="318"/>
        <v>44186.986111111109</v>
      </c>
      <c r="DE443" s="178">
        <f t="shared" si="318"/>
        <v>46013.188405797104</v>
      </c>
      <c r="DF443" s="177">
        <f t="shared" si="319"/>
        <v>0</v>
      </c>
      <c r="DG443" s="178">
        <f t="shared" si="319"/>
        <v>0</v>
      </c>
      <c r="DH443" s="179">
        <f t="shared" si="320"/>
        <v>0</v>
      </c>
      <c r="DI443" s="178">
        <f t="shared" si="320"/>
        <v>0</v>
      </c>
      <c r="DJ443" s="179">
        <f t="shared" si="321"/>
        <v>0</v>
      </c>
      <c r="DK443" s="178">
        <f t="shared" si="321"/>
        <v>0</v>
      </c>
      <c r="DL443" s="179">
        <f t="shared" si="322"/>
        <v>0</v>
      </c>
      <c r="DM443" s="178">
        <f t="shared" si="322"/>
        <v>0</v>
      </c>
      <c r="DN443" s="179">
        <f t="shared" si="323"/>
        <v>144</v>
      </c>
      <c r="DO443" s="178">
        <f t="shared" si="323"/>
        <v>138</v>
      </c>
      <c r="DP443" s="179">
        <f t="shared" si="324"/>
        <v>0</v>
      </c>
      <c r="DQ443" s="178">
        <f t="shared" si="324"/>
        <v>0</v>
      </c>
      <c r="DR443" s="179">
        <f t="shared" si="325"/>
        <v>144</v>
      </c>
      <c r="DS443" s="178">
        <f t="shared" si="325"/>
        <v>138</v>
      </c>
      <c r="DT443" s="177">
        <f t="shared" si="310"/>
        <v>0</v>
      </c>
      <c r="DU443" s="178">
        <f t="shared" si="310"/>
        <v>0</v>
      </c>
      <c r="DV443" s="179">
        <f t="shared" si="310"/>
        <v>0</v>
      </c>
      <c r="DW443" s="178">
        <f t="shared" si="310"/>
        <v>0</v>
      </c>
      <c r="DX443" s="179">
        <f t="shared" si="310"/>
        <v>0</v>
      </c>
      <c r="DY443" s="178">
        <f t="shared" si="310"/>
        <v>0</v>
      </c>
      <c r="DZ443" s="179">
        <f t="shared" si="310"/>
        <v>0</v>
      </c>
      <c r="EA443" s="178">
        <f t="shared" si="310"/>
        <v>0</v>
      </c>
      <c r="EB443" s="179">
        <f t="shared" si="310"/>
        <v>6362926</v>
      </c>
      <c r="EC443" s="178">
        <f t="shared" si="310"/>
        <v>6349820</v>
      </c>
      <c r="ED443" s="179">
        <f t="shared" si="310"/>
        <v>0</v>
      </c>
      <c r="EE443" s="178">
        <f t="shared" si="310"/>
        <v>0</v>
      </c>
      <c r="EF443" s="179">
        <f t="shared" si="310"/>
        <v>6362926</v>
      </c>
      <c r="EG443" s="178">
        <f t="shared" si="262"/>
        <v>6349820</v>
      </c>
    </row>
    <row r="444" spans="1:137" ht="15">
      <c r="A444" s="29" t="s">
        <v>456</v>
      </c>
      <c r="B444" s="28" t="s">
        <v>475</v>
      </c>
      <c r="C444" s="303"/>
      <c r="D444" s="26">
        <v>218894</v>
      </c>
      <c r="E444" s="26">
        <v>8</v>
      </c>
      <c r="F444" s="63"/>
      <c r="G444" s="185"/>
      <c r="H444" s="63"/>
      <c r="I444" s="185"/>
      <c r="J444" s="63"/>
      <c r="K444" s="185"/>
      <c r="L444" s="63"/>
      <c r="M444" s="185"/>
      <c r="N444" s="63"/>
      <c r="O444" s="63"/>
      <c r="P444" s="185"/>
      <c r="Q444" s="63"/>
      <c r="R444" s="185"/>
      <c r="S444" s="63"/>
      <c r="T444" s="185"/>
      <c r="U444" s="63"/>
      <c r="V444" s="185"/>
      <c r="W444" s="63"/>
      <c r="X444" s="63"/>
      <c r="Y444" s="185"/>
      <c r="Z444" s="63"/>
      <c r="AA444" s="185"/>
      <c r="AB444" s="63"/>
      <c r="AC444" s="185"/>
      <c r="AD444" s="63"/>
      <c r="AE444" s="185"/>
      <c r="AF444" s="63"/>
      <c r="AG444" s="63"/>
      <c r="AH444" s="185"/>
      <c r="AI444" s="63"/>
      <c r="AJ444" s="185"/>
      <c r="AK444" s="63"/>
      <c r="AL444" s="185"/>
      <c r="AM444" s="63"/>
      <c r="AN444" s="185"/>
      <c r="AO444" s="63"/>
      <c r="AP444" s="63"/>
      <c r="AQ444" s="185">
        <v>334</v>
      </c>
      <c r="AR444" s="191">
        <v>309</v>
      </c>
      <c r="AS444" s="185"/>
      <c r="AT444" s="63"/>
      <c r="AU444" s="185"/>
      <c r="AV444" s="63"/>
      <c r="AW444" s="185"/>
      <c r="AX444" s="63"/>
      <c r="AY444" s="63"/>
      <c r="AZ444" s="185"/>
      <c r="BA444" s="63"/>
      <c r="BB444" s="185"/>
      <c r="BC444" s="63"/>
      <c r="BD444" s="185"/>
      <c r="BE444" s="63"/>
      <c r="BF444" s="185"/>
      <c r="BG444" s="62"/>
      <c r="BH444" s="188"/>
      <c r="BI444" s="63"/>
      <c r="BJ444" s="185"/>
      <c r="BK444" s="63"/>
      <c r="BL444" s="185"/>
      <c r="BM444" s="63"/>
      <c r="BN444" s="185"/>
      <c r="BO444" s="63"/>
      <c r="BP444" s="185">
        <v>16273470</v>
      </c>
      <c r="BQ444" s="191">
        <v>15443499</v>
      </c>
      <c r="BR444" s="185"/>
      <c r="BS444" s="61"/>
      <c r="BT444" s="177">
        <f t="shared" si="312"/>
        <v>0</v>
      </c>
      <c r="BU444" s="178">
        <f t="shared" si="312"/>
        <v>0</v>
      </c>
      <c r="BV444" s="179">
        <f t="shared" si="313"/>
        <v>0</v>
      </c>
      <c r="BW444" s="178">
        <f t="shared" si="313"/>
        <v>0</v>
      </c>
      <c r="BX444" s="179">
        <f t="shared" si="314"/>
        <v>0</v>
      </c>
      <c r="BY444" s="178">
        <f t="shared" si="314"/>
        <v>0</v>
      </c>
      <c r="BZ444" s="179">
        <f t="shared" si="315"/>
        <v>0</v>
      </c>
      <c r="CA444" s="178">
        <f t="shared" si="315"/>
        <v>0</v>
      </c>
      <c r="CB444" s="179">
        <f t="shared" si="316"/>
        <v>3006</v>
      </c>
      <c r="CC444" s="178">
        <f t="shared" si="316"/>
        <v>2781</v>
      </c>
      <c r="CD444" s="179">
        <f t="shared" si="317"/>
        <v>0</v>
      </c>
      <c r="CE444" s="178">
        <f t="shared" si="317"/>
        <v>0</v>
      </c>
      <c r="CF444" s="177">
        <f t="shared" si="311"/>
        <v>0</v>
      </c>
      <c r="CG444" s="178">
        <f t="shared" si="279"/>
        <v>0</v>
      </c>
      <c r="CH444" s="179">
        <f t="shared" si="311"/>
        <v>0</v>
      </c>
      <c r="CI444" s="178">
        <f t="shared" si="280"/>
        <v>0</v>
      </c>
      <c r="CJ444" s="179">
        <f t="shared" si="311"/>
        <v>0</v>
      </c>
      <c r="CK444" s="178">
        <f t="shared" si="281"/>
        <v>0</v>
      </c>
      <c r="CL444" s="179">
        <f t="shared" si="311"/>
        <v>0</v>
      </c>
      <c r="CM444" s="178">
        <f t="shared" si="311"/>
        <v>0</v>
      </c>
      <c r="CN444" s="179">
        <f t="shared" si="311"/>
        <v>5413.662674650699</v>
      </c>
      <c r="CO444" s="178">
        <f t="shared" si="311"/>
        <v>5553.2179072276158</v>
      </c>
      <c r="CP444" s="179">
        <f t="shared" si="311"/>
        <v>0</v>
      </c>
      <c r="CQ444" s="178">
        <f t="shared" si="311"/>
        <v>0</v>
      </c>
      <c r="CR444" s="177">
        <f t="shared" si="309"/>
        <v>0</v>
      </c>
      <c r="CS444" s="178">
        <f t="shared" si="309"/>
        <v>0</v>
      </c>
      <c r="CT444" s="179">
        <f t="shared" si="309"/>
        <v>0</v>
      </c>
      <c r="CU444" s="178">
        <f t="shared" si="309"/>
        <v>0</v>
      </c>
      <c r="CV444" s="179">
        <f t="shared" si="309"/>
        <v>0</v>
      </c>
      <c r="CW444" s="178">
        <f t="shared" si="309"/>
        <v>0</v>
      </c>
      <c r="CX444" s="179">
        <f t="shared" si="309"/>
        <v>0</v>
      </c>
      <c r="CY444" s="178">
        <f t="shared" si="309"/>
        <v>0</v>
      </c>
      <c r="CZ444" s="179">
        <f t="shared" si="309"/>
        <v>48722.964071856288</v>
      </c>
      <c r="DA444" s="178">
        <f t="shared" si="309"/>
        <v>49978.961165048546</v>
      </c>
      <c r="DB444" s="179">
        <f t="shared" si="309"/>
        <v>0</v>
      </c>
      <c r="DC444" s="178">
        <f t="shared" si="309"/>
        <v>0</v>
      </c>
      <c r="DD444" s="179">
        <f t="shared" si="318"/>
        <v>48722.964071856288</v>
      </c>
      <c r="DE444" s="178">
        <f t="shared" si="318"/>
        <v>49978.961165048546</v>
      </c>
      <c r="DF444" s="177">
        <f t="shared" si="319"/>
        <v>0</v>
      </c>
      <c r="DG444" s="178">
        <f t="shared" si="319"/>
        <v>0</v>
      </c>
      <c r="DH444" s="179">
        <f t="shared" si="320"/>
        <v>0</v>
      </c>
      <c r="DI444" s="178">
        <f t="shared" si="320"/>
        <v>0</v>
      </c>
      <c r="DJ444" s="179">
        <f t="shared" si="321"/>
        <v>0</v>
      </c>
      <c r="DK444" s="178">
        <f t="shared" si="321"/>
        <v>0</v>
      </c>
      <c r="DL444" s="179">
        <f t="shared" si="322"/>
        <v>0</v>
      </c>
      <c r="DM444" s="178">
        <f t="shared" si="322"/>
        <v>0</v>
      </c>
      <c r="DN444" s="179">
        <f t="shared" si="323"/>
        <v>334</v>
      </c>
      <c r="DO444" s="178">
        <f t="shared" si="323"/>
        <v>309</v>
      </c>
      <c r="DP444" s="179">
        <f t="shared" si="324"/>
        <v>0</v>
      </c>
      <c r="DQ444" s="178">
        <f t="shared" si="324"/>
        <v>0</v>
      </c>
      <c r="DR444" s="179">
        <f t="shared" si="325"/>
        <v>334</v>
      </c>
      <c r="DS444" s="178">
        <f t="shared" si="325"/>
        <v>309</v>
      </c>
      <c r="DT444" s="177">
        <f t="shared" si="310"/>
        <v>0</v>
      </c>
      <c r="DU444" s="178">
        <f t="shared" si="310"/>
        <v>0</v>
      </c>
      <c r="DV444" s="179">
        <f t="shared" si="310"/>
        <v>0</v>
      </c>
      <c r="DW444" s="178">
        <f t="shared" ref="DW444:EG459" si="326">+DI444*CU444</f>
        <v>0</v>
      </c>
      <c r="DX444" s="179">
        <f t="shared" si="326"/>
        <v>0</v>
      </c>
      <c r="DY444" s="178">
        <f t="shared" si="326"/>
        <v>0</v>
      </c>
      <c r="DZ444" s="179">
        <f t="shared" si="326"/>
        <v>0</v>
      </c>
      <c r="EA444" s="178">
        <f t="shared" si="326"/>
        <v>0</v>
      </c>
      <c r="EB444" s="179">
        <f t="shared" si="326"/>
        <v>16273470</v>
      </c>
      <c r="EC444" s="178">
        <f t="shared" si="326"/>
        <v>15443499</v>
      </c>
      <c r="ED444" s="179">
        <f t="shared" si="326"/>
        <v>0</v>
      </c>
      <c r="EE444" s="178">
        <f t="shared" si="326"/>
        <v>0</v>
      </c>
      <c r="EF444" s="179">
        <f t="shared" si="326"/>
        <v>16273470</v>
      </c>
      <c r="EG444" s="178">
        <f t="shared" si="262"/>
        <v>15443499</v>
      </c>
    </row>
    <row r="445" spans="1:137" ht="15">
      <c r="A445" s="29" t="s">
        <v>456</v>
      </c>
      <c r="B445" s="28" t="s">
        <v>476</v>
      </c>
      <c r="C445" s="304" t="s">
        <v>882</v>
      </c>
      <c r="D445" s="26">
        <v>217615</v>
      </c>
      <c r="E445" s="210">
        <v>10</v>
      </c>
      <c r="F445" s="63"/>
      <c r="G445" s="185"/>
      <c r="H445" s="63"/>
      <c r="I445" s="185"/>
      <c r="J445" s="63"/>
      <c r="K445" s="185"/>
      <c r="L445" s="63"/>
      <c r="M445" s="185"/>
      <c r="N445" s="63"/>
      <c r="O445" s="63"/>
      <c r="P445" s="185"/>
      <c r="Q445" s="63"/>
      <c r="R445" s="185"/>
      <c r="S445" s="63"/>
      <c r="T445" s="185"/>
      <c r="U445" s="63"/>
      <c r="V445" s="185"/>
      <c r="W445" s="63"/>
      <c r="X445" s="63"/>
      <c r="Y445" s="185"/>
      <c r="Z445" s="63"/>
      <c r="AA445" s="185"/>
      <c r="AB445" s="63"/>
      <c r="AC445" s="185"/>
      <c r="AD445" s="63"/>
      <c r="AE445" s="185"/>
      <c r="AF445" s="63"/>
      <c r="AG445" s="63"/>
      <c r="AH445" s="185"/>
      <c r="AI445" s="63"/>
      <c r="AJ445" s="185"/>
      <c r="AK445" s="63"/>
      <c r="AL445" s="185"/>
      <c r="AM445" s="63"/>
      <c r="AN445" s="185"/>
      <c r="AO445" s="63"/>
      <c r="AP445" s="63"/>
      <c r="AQ445" s="185">
        <v>53</v>
      </c>
      <c r="AR445" s="63">
        <v>55</v>
      </c>
      <c r="AS445" s="185"/>
      <c r="AT445" s="63"/>
      <c r="AU445" s="185"/>
      <c r="AV445" s="63"/>
      <c r="AW445" s="185"/>
      <c r="AX445" s="63"/>
      <c r="AY445" s="63"/>
      <c r="AZ445" s="185"/>
      <c r="BA445" s="63"/>
      <c r="BB445" s="185"/>
      <c r="BC445" s="63"/>
      <c r="BD445" s="185"/>
      <c r="BE445" s="63"/>
      <c r="BF445" s="185"/>
      <c r="BG445" s="62"/>
      <c r="BH445" s="188"/>
      <c r="BI445" s="63"/>
      <c r="BJ445" s="185"/>
      <c r="BK445" s="63"/>
      <c r="BL445" s="185"/>
      <c r="BM445" s="63"/>
      <c r="BN445" s="185"/>
      <c r="BO445" s="63"/>
      <c r="BP445" s="185">
        <v>2632608</v>
      </c>
      <c r="BQ445" s="191">
        <v>2808866</v>
      </c>
      <c r="BR445" s="185"/>
      <c r="BS445" s="61"/>
      <c r="BT445" s="177">
        <f t="shared" si="312"/>
        <v>0</v>
      </c>
      <c r="BU445" s="178">
        <f t="shared" si="312"/>
        <v>0</v>
      </c>
      <c r="BV445" s="179">
        <f t="shared" si="313"/>
        <v>0</v>
      </c>
      <c r="BW445" s="178">
        <f t="shared" si="313"/>
        <v>0</v>
      </c>
      <c r="BX445" s="179">
        <f t="shared" si="314"/>
        <v>0</v>
      </c>
      <c r="BY445" s="178">
        <f t="shared" si="314"/>
        <v>0</v>
      </c>
      <c r="BZ445" s="179">
        <f t="shared" si="315"/>
        <v>0</v>
      </c>
      <c r="CA445" s="178">
        <f t="shared" si="315"/>
        <v>0</v>
      </c>
      <c r="CB445" s="179">
        <f t="shared" si="316"/>
        <v>477</v>
      </c>
      <c r="CC445" s="178">
        <f t="shared" si="316"/>
        <v>495</v>
      </c>
      <c r="CD445" s="179">
        <f t="shared" si="317"/>
        <v>0</v>
      </c>
      <c r="CE445" s="178">
        <f t="shared" si="317"/>
        <v>0</v>
      </c>
      <c r="CF445" s="177">
        <f t="shared" si="311"/>
        <v>0</v>
      </c>
      <c r="CG445" s="178">
        <f t="shared" si="279"/>
        <v>0</v>
      </c>
      <c r="CH445" s="179">
        <f t="shared" si="311"/>
        <v>0</v>
      </c>
      <c r="CI445" s="178">
        <f t="shared" si="280"/>
        <v>0</v>
      </c>
      <c r="CJ445" s="179">
        <f t="shared" si="311"/>
        <v>0</v>
      </c>
      <c r="CK445" s="178">
        <f t="shared" si="281"/>
        <v>0</v>
      </c>
      <c r="CL445" s="179">
        <f t="shared" si="311"/>
        <v>0</v>
      </c>
      <c r="CM445" s="178">
        <f t="shared" si="311"/>
        <v>0</v>
      </c>
      <c r="CN445" s="179">
        <f t="shared" si="311"/>
        <v>5519.0943396226412</v>
      </c>
      <c r="CO445" s="178">
        <f t="shared" si="311"/>
        <v>5674.4767676767678</v>
      </c>
      <c r="CP445" s="179">
        <f t="shared" si="311"/>
        <v>0</v>
      </c>
      <c r="CQ445" s="178">
        <f t="shared" si="311"/>
        <v>0</v>
      </c>
      <c r="CR445" s="177">
        <f t="shared" si="309"/>
        <v>0</v>
      </c>
      <c r="CS445" s="178">
        <f t="shared" si="309"/>
        <v>0</v>
      </c>
      <c r="CT445" s="179">
        <f t="shared" si="309"/>
        <v>0</v>
      </c>
      <c r="CU445" s="178">
        <f t="shared" si="309"/>
        <v>0</v>
      </c>
      <c r="CV445" s="179">
        <f t="shared" si="309"/>
        <v>0</v>
      </c>
      <c r="CW445" s="178">
        <f t="shared" si="309"/>
        <v>0</v>
      </c>
      <c r="CX445" s="179">
        <f t="shared" si="309"/>
        <v>0</v>
      </c>
      <c r="CY445" s="178">
        <f t="shared" si="309"/>
        <v>0</v>
      </c>
      <c r="CZ445" s="179">
        <f t="shared" si="309"/>
        <v>49671.849056603773</v>
      </c>
      <c r="DA445" s="178">
        <f t="shared" si="309"/>
        <v>51070.290909090909</v>
      </c>
      <c r="DB445" s="179">
        <f t="shared" si="309"/>
        <v>0</v>
      </c>
      <c r="DC445" s="178">
        <f t="shared" si="309"/>
        <v>0</v>
      </c>
      <c r="DD445" s="179">
        <f t="shared" si="318"/>
        <v>49671.849056603773</v>
      </c>
      <c r="DE445" s="178">
        <f t="shared" si="318"/>
        <v>51070.290909090909</v>
      </c>
      <c r="DF445" s="177">
        <f t="shared" si="319"/>
        <v>0</v>
      </c>
      <c r="DG445" s="178">
        <f t="shared" si="319"/>
        <v>0</v>
      </c>
      <c r="DH445" s="179">
        <f t="shared" si="320"/>
        <v>0</v>
      </c>
      <c r="DI445" s="178">
        <f t="shared" si="320"/>
        <v>0</v>
      </c>
      <c r="DJ445" s="179">
        <f t="shared" si="321"/>
        <v>0</v>
      </c>
      <c r="DK445" s="178">
        <f t="shared" si="321"/>
        <v>0</v>
      </c>
      <c r="DL445" s="179">
        <f t="shared" si="322"/>
        <v>0</v>
      </c>
      <c r="DM445" s="178">
        <f t="shared" si="322"/>
        <v>0</v>
      </c>
      <c r="DN445" s="179">
        <f t="shared" si="323"/>
        <v>53</v>
      </c>
      <c r="DO445" s="178">
        <f t="shared" si="323"/>
        <v>55</v>
      </c>
      <c r="DP445" s="179">
        <f t="shared" si="324"/>
        <v>0</v>
      </c>
      <c r="DQ445" s="178">
        <f t="shared" si="324"/>
        <v>0</v>
      </c>
      <c r="DR445" s="179">
        <f t="shared" si="325"/>
        <v>53</v>
      </c>
      <c r="DS445" s="178">
        <f t="shared" si="325"/>
        <v>55</v>
      </c>
      <c r="DT445" s="177">
        <f t="shared" ref="DT445:EG460" si="327">+DF445*CR445</f>
        <v>0</v>
      </c>
      <c r="DU445" s="178">
        <f t="shared" si="327"/>
        <v>0</v>
      </c>
      <c r="DV445" s="179">
        <f t="shared" si="327"/>
        <v>0</v>
      </c>
      <c r="DW445" s="178">
        <f t="shared" si="326"/>
        <v>0</v>
      </c>
      <c r="DX445" s="179">
        <f t="shared" si="326"/>
        <v>0</v>
      </c>
      <c r="DY445" s="178">
        <f t="shared" si="326"/>
        <v>0</v>
      </c>
      <c r="DZ445" s="179">
        <f t="shared" si="326"/>
        <v>0</v>
      </c>
      <c r="EA445" s="178">
        <f t="shared" si="326"/>
        <v>0</v>
      </c>
      <c r="EB445" s="179">
        <f t="shared" si="326"/>
        <v>2632608</v>
      </c>
      <c r="EC445" s="178">
        <f t="shared" si="326"/>
        <v>2808866</v>
      </c>
      <c r="ED445" s="179">
        <f t="shared" si="326"/>
        <v>0</v>
      </c>
      <c r="EE445" s="178">
        <f t="shared" si="326"/>
        <v>0</v>
      </c>
      <c r="EF445" s="179">
        <f t="shared" si="326"/>
        <v>2632608</v>
      </c>
      <c r="EG445" s="178">
        <f t="shared" si="262"/>
        <v>2808866</v>
      </c>
    </row>
    <row r="446" spans="1:137" ht="15">
      <c r="A446" s="29" t="s">
        <v>456</v>
      </c>
      <c r="B446" s="28" t="s">
        <v>477</v>
      </c>
      <c r="C446" s="303"/>
      <c r="D446" s="26">
        <v>218858</v>
      </c>
      <c r="E446" s="26">
        <v>9</v>
      </c>
      <c r="F446" s="63"/>
      <c r="G446" s="185"/>
      <c r="H446" s="63"/>
      <c r="I446" s="185"/>
      <c r="J446" s="63"/>
      <c r="K446" s="185"/>
      <c r="L446" s="63"/>
      <c r="M446" s="185"/>
      <c r="N446" s="63"/>
      <c r="O446" s="63"/>
      <c r="P446" s="185"/>
      <c r="Q446" s="63"/>
      <c r="R446" s="185"/>
      <c r="S446" s="63"/>
      <c r="T446" s="185"/>
      <c r="U446" s="63"/>
      <c r="V446" s="185"/>
      <c r="W446" s="63"/>
      <c r="X446" s="63"/>
      <c r="Y446" s="185"/>
      <c r="Z446" s="63"/>
      <c r="AA446" s="185"/>
      <c r="AB446" s="63"/>
      <c r="AC446" s="185"/>
      <c r="AD446" s="63"/>
      <c r="AE446" s="185"/>
      <c r="AF446" s="63"/>
      <c r="AG446" s="63"/>
      <c r="AH446" s="185"/>
      <c r="AI446" s="63"/>
      <c r="AJ446" s="185"/>
      <c r="AK446" s="63"/>
      <c r="AL446" s="185"/>
      <c r="AM446" s="63"/>
      <c r="AN446" s="185"/>
      <c r="AO446" s="63"/>
      <c r="AP446" s="63"/>
      <c r="AQ446" s="185">
        <v>84</v>
      </c>
      <c r="AR446" s="191">
        <v>92</v>
      </c>
      <c r="AS446" s="185"/>
      <c r="AT446" s="63"/>
      <c r="AU446" s="185"/>
      <c r="AV446" s="63"/>
      <c r="AW446" s="185"/>
      <c r="AX446" s="63"/>
      <c r="AY446" s="63"/>
      <c r="AZ446" s="185"/>
      <c r="BA446" s="63"/>
      <c r="BB446" s="185"/>
      <c r="BC446" s="63"/>
      <c r="BD446" s="185"/>
      <c r="BE446" s="63"/>
      <c r="BF446" s="185"/>
      <c r="BG446" s="62"/>
      <c r="BH446" s="188"/>
      <c r="BI446" s="63"/>
      <c r="BJ446" s="185"/>
      <c r="BK446" s="63"/>
      <c r="BL446" s="185"/>
      <c r="BM446" s="63"/>
      <c r="BN446" s="185"/>
      <c r="BO446" s="63"/>
      <c r="BP446" s="185">
        <v>3937550</v>
      </c>
      <c r="BQ446" s="191">
        <v>4389028</v>
      </c>
      <c r="BR446" s="185"/>
      <c r="BS446" s="61"/>
      <c r="BT446" s="177">
        <f t="shared" si="312"/>
        <v>0</v>
      </c>
      <c r="BU446" s="178">
        <f t="shared" si="312"/>
        <v>0</v>
      </c>
      <c r="BV446" s="179">
        <f t="shared" si="313"/>
        <v>0</v>
      </c>
      <c r="BW446" s="178">
        <f t="shared" si="313"/>
        <v>0</v>
      </c>
      <c r="BX446" s="179">
        <f t="shared" si="314"/>
        <v>0</v>
      </c>
      <c r="BY446" s="178">
        <f t="shared" si="314"/>
        <v>0</v>
      </c>
      <c r="BZ446" s="179">
        <f t="shared" si="315"/>
        <v>0</v>
      </c>
      <c r="CA446" s="178">
        <f t="shared" si="315"/>
        <v>0</v>
      </c>
      <c r="CB446" s="179">
        <f t="shared" si="316"/>
        <v>756</v>
      </c>
      <c r="CC446" s="178">
        <f t="shared" si="316"/>
        <v>828</v>
      </c>
      <c r="CD446" s="179">
        <f t="shared" si="317"/>
        <v>0</v>
      </c>
      <c r="CE446" s="178">
        <f t="shared" si="317"/>
        <v>0</v>
      </c>
      <c r="CF446" s="177">
        <f t="shared" si="311"/>
        <v>0</v>
      </c>
      <c r="CG446" s="178">
        <f t="shared" si="279"/>
        <v>0</v>
      </c>
      <c r="CH446" s="179">
        <f t="shared" si="311"/>
        <v>0</v>
      </c>
      <c r="CI446" s="178">
        <f t="shared" si="280"/>
        <v>0</v>
      </c>
      <c r="CJ446" s="179">
        <f t="shared" si="311"/>
        <v>0</v>
      </c>
      <c r="CK446" s="178">
        <f t="shared" si="281"/>
        <v>0</v>
      </c>
      <c r="CL446" s="179">
        <f t="shared" si="311"/>
        <v>0</v>
      </c>
      <c r="CM446" s="178">
        <f t="shared" si="311"/>
        <v>0</v>
      </c>
      <c r="CN446" s="179">
        <f t="shared" si="311"/>
        <v>5208.3994708994705</v>
      </c>
      <c r="CO446" s="178">
        <f t="shared" si="311"/>
        <v>5300.7584541062806</v>
      </c>
      <c r="CP446" s="179">
        <f t="shared" si="311"/>
        <v>0</v>
      </c>
      <c r="CQ446" s="178">
        <f t="shared" si="311"/>
        <v>0</v>
      </c>
      <c r="CR446" s="177">
        <f t="shared" si="309"/>
        <v>0</v>
      </c>
      <c r="CS446" s="178">
        <f t="shared" si="309"/>
        <v>0</v>
      </c>
      <c r="CT446" s="179">
        <f t="shared" si="309"/>
        <v>0</v>
      </c>
      <c r="CU446" s="178">
        <f t="shared" si="309"/>
        <v>0</v>
      </c>
      <c r="CV446" s="179">
        <f t="shared" si="309"/>
        <v>0</v>
      </c>
      <c r="CW446" s="178">
        <f t="shared" si="309"/>
        <v>0</v>
      </c>
      <c r="CX446" s="179">
        <f t="shared" si="309"/>
        <v>0</v>
      </c>
      <c r="CY446" s="178">
        <f t="shared" si="309"/>
        <v>0</v>
      </c>
      <c r="CZ446" s="179">
        <f t="shared" si="309"/>
        <v>46875.595238095237</v>
      </c>
      <c r="DA446" s="178">
        <f t="shared" si="309"/>
        <v>47706.826086956527</v>
      </c>
      <c r="DB446" s="179">
        <f t="shared" si="309"/>
        <v>0</v>
      </c>
      <c r="DC446" s="178">
        <f t="shared" si="309"/>
        <v>0</v>
      </c>
      <c r="DD446" s="179">
        <f t="shared" si="318"/>
        <v>46875.595238095237</v>
      </c>
      <c r="DE446" s="178">
        <f t="shared" si="318"/>
        <v>47706.826086956535</v>
      </c>
      <c r="DF446" s="177">
        <f t="shared" si="319"/>
        <v>0</v>
      </c>
      <c r="DG446" s="178">
        <f t="shared" si="319"/>
        <v>0</v>
      </c>
      <c r="DH446" s="179">
        <f t="shared" si="320"/>
        <v>0</v>
      </c>
      <c r="DI446" s="178">
        <f t="shared" si="320"/>
        <v>0</v>
      </c>
      <c r="DJ446" s="179">
        <f t="shared" si="321"/>
        <v>0</v>
      </c>
      <c r="DK446" s="178">
        <f t="shared" si="321"/>
        <v>0</v>
      </c>
      <c r="DL446" s="179">
        <f t="shared" si="322"/>
        <v>0</v>
      </c>
      <c r="DM446" s="178">
        <f t="shared" si="322"/>
        <v>0</v>
      </c>
      <c r="DN446" s="179">
        <f t="shared" si="323"/>
        <v>84</v>
      </c>
      <c r="DO446" s="178">
        <f t="shared" si="323"/>
        <v>92</v>
      </c>
      <c r="DP446" s="179">
        <f t="shared" si="324"/>
        <v>0</v>
      </c>
      <c r="DQ446" s="178">
        <f t="shared" si="324"/>
        <v>0</v>
      </c>
      <c r="DR446" s="179">
        <f t="shared" si="325"/>
        <v>84</v>
      </c>
      <c r="DS446" s="178">
        <f t="shared" si="325"/>
        <v>92</v>
      </c>
      <c r="DT446" s="177">
        <f t="shared" si="327"/>
        <v>0</v>
      </c>
      <c r="DU446" s="178">
        <f t="shared" si="327"/>
        <v>0</v>
      </c>
      <c r="DV446" s="179">
        <f t="shared" si="327"/>
        <v>0</v>
      </c>
      <c r="DW446" s="178">
        <f t="shared" si="326"/>
        <v>0</v>
      </c>
      <c r="DX446" s="179">
        <f t="shared" si="326"/>
        <v>0</v>
      </c>
      <c r="DY446" s="178">
        <f t="shared" si="326"/>
        <v>0</v>
      </c>
      <c r="DZ446" s="179">
        <f t="shared" si="326"/>
        <v>0</v>
      </c>
      <c r="EA446" s="178">
        <f t="shared" si="326"/>
        <v>0</v>
      </c>
      <c r="EB446" s="179">
        <f t="shared" si="326"/>
        <v>3937550</v>
      </c>
      <c r="EC446" s="178">
        <f t="shared" si="326"/>
        <v>4389028.0000000009</v>
      </c>
      <c r="ED446" s="179">
        <f t="shared" si="326"/>
        <v>0</v>
      </c>
      <c r="EE446" s="178">
        <f t="shared" si="326"/>
        <v>0</v>
      </c>
      <c r="EF446" s="179">
        <f t="shared" si="326"/>
        <v>3937550</v>
      </c>
      <c r="EG446" s="178">
        <f t="shared" si="262"/>
        <v>4389028.0000000009</v>
      </c>
    </row>
    <row r="447" spans="1:137" ht="15">
      <c r="A447" s="29" t="s">
        <v>456</v>
      </c>
      <c r="B447" s="28" t="s">
        <v>478</v>
      </c>
      <c r="C447" s="303" t="s">
        <v>886</v>
      </c>
      <c r="D447" s="26">
        <v>218487</v>
      </c>
      <c r="E447" s="26">
        <v>9</v>
      </c>
      <c r="F447" s="63"/>
      <c r="G447" s="185"/>
      <c r="H447" s="63"/>
      <c r="I447" s="185"/>
      <c r="J447" s="63"/>
      <c r="K447" s="185"/>
      <c r="L447" s="63"/>
      <c r="M447" s="185"/>
      <c r="N447" s="63"/>
      <c r="O447" s="63"/>
      <c r="P447" s="185"/>
      <c r="Q447" s="63"/>
      <c r="R447" s="185"/>
      <c r="S447" s="63"/>
      <c r="T447" s="185"/>
      <c r="U447" s="63"/>
      <c r="V447" s="185"/>
      <c r="W447" s="63"/>
      <c r="X447" s="63"/>
      <c r="Y447" s="185"/>
      <c r="Z447" s="63"/>
      <c r="AA447" s="185"/>
      <c r="AB447" s="63"/>
      <c r="AC447" s="185"/>
      <c r="AD447" s="63"/>
      <c r="AE447" s="185"/>
      <c r="AF447" s="63"/>
      <c r="AG447" s="63"/>
      <c r="AH447" s="185"/>
      <c r="AI447" s="63"/>
      <c r="AJ447" s="185"/>
      <c r="AK447" s="63"/>
      <c r="AL447" s="185"/>
      <c r="AM447" s="63"/>
      <c r="AN447" s="185"/>
      <c r="AO447" s="63"/>
      <c r="AP447" s="63"/>
      <c r="AQ447" s="185">
        <v>82</v>
      </c>
      <c r="AR447" s="63">
        <v>80</v>
      </c>
      <c r="AS447" s="185"/>
      <c r="AT447" s="63"/>
      <c r="AU447" s="185"/>
      <c r="AV447" s="63"/>
      <c r="AW447" s="185"/>
      <c r="AX447" s="63"/>
      <c r="AY447" s="63"/>
      <c r="AZ447" s="185"/>
      <c r="BA447" s="63"/>
      <c r="BB447" s="185"/>
      <c r="BC447" s="63"/>
      <c r="BD447" s="185"/>
      <c r="BE447" s="63"/>
      <c r="BF447" s="185"/>
      <c r="BG447" s="62"/>
      <c r="BH447" s="188"/>
      <c r="BI447" s="63"/>
      <c r="BJ447" s="185"/>
      <c r="BK447" s="63"/>
      <c r="BL447" s="185"/>
      <c r="BM447" s="63"/>
      <c r="BN447" s="185"/>
      <c r="BO447" s="63"/>
      <c r="BP447" s="185">
        <v>3652503</v>
      </c>
      <c r="BQ447" s="63">
        <v>3771017</v>
      </c>
      <c r="BR447" s="185"/>
      <c r="BS447" s="61"/>
      <c r="BT447" s="177">
        <f t="shared" si="312"/>
        <v>0</v>
      </c>
      <c r="BU447" s="178">
        <f t="shared" si="312"/>
        <v>0</v>
      </c>
      <c r="BV447" s="179">
        <f t="shared" si="313"/>
        <v>0</v>
      </c>
      <c r="BW447" s="178">
        <f t="shared" si="313"/>
        <v>0</v>
      </c>
      <c r="BX447" s="179">
        <f t="shared" si="314"/>
        <v>0</v>
      </c>
      <c r="BY447" s="178">
        <f t="shared" si="314"/>
        <v>0</v>
      </c>
      <c r="BZ447" s="179">
        <f t="shared" si="315"/>
        <v>0</v>
      </c>
      <c r="CA447" s="178">
        <f t="shared" si="315"/>
        <v>0</v>
      </c>
      <c r="CB447" s="179">
        <f t="shared" si="316"/>
        <v>738</v>
      </c>
      <c r="CC447" s="178">
        <f t="shared" si="316"/>
        <v>720</v>
      </c>
      <c r="CD447" s="179">
        <f t="shared" si="317"/>
        <v>0</v>
      </c>
      <c r="CE447" s="178">
        <f t="shared" si="317"/>
        <v>0</v>
      </c>
      <c r="CF447" s="177">
        <f t="shared" si="311"/>
        <v>0</v>
      </c>
      <c r="CG447" s="178">
        <f t="shared" si="279"/>
        <v>0</v>
      </c>
      <c r="CH447" s="179">
        <f t="shared" si="311"/>
        <v>0</v>
      </c>
      <c r="CI447" s="178">
        <f t="shared" si="280"/>
        <v>0</v>
      </c>
      <c r="CJ447" s="179">
        <f t="shared" si="311"/>
        <v>0</v>
      </c>
      <c r="CK447" s="178">
        <f t="shared" si="281"/>
        <v>0</v>
      </c>
      <c r="CL447" s="179">
        <f t="shared" si="311"/>
        <v>0</v>
      </c>
      <c r="CM447" s="178">
        <f t="shared" si="311"/>
        <v>0</v>
      </c>
      <c r="CN447" s="179">
        <f t="shared" si="311"/>
        <v>4949.1910569105694</v>
      </c>
      <c r="CO447" s="178">
        <f t="shared" si="311"/>
        <v>5237.5236111111108</v>
      </c>
      <c r="CP447" s="179">
        <f t="shared" si="311"/>
        <v>0</v>
      </c>
      <c r="CQ447" s="178">
        <f t="shared" si="311"/>
        <v>0</v>
      </c>
      <c r="CR447" s="177">
        <f t="shared" si="309"/>
        <v>0</v>
      </c>
      <c r="CS447" s="178">
        <f t="shared" si="309"/>
        <v>0</v>
      </c>
      <c r="CT447" s="179">
        <f t="shared" si="309"/>
        <v>0</v>
      </c>
      <c r="CU447" s="178">
        <f t="shared" ref="CU447:DC462" si="328">+CI447*9</f>
        <v>0</v>
      </c>
      <c r="CV447" s="179">
        <f t="shared" si="328"/>
        <v>0</v>
      </c>
      <c r="CW447" s="178">
        <f t="shared" si="328"/>
        <v>0</v>
      </c>
      <c r="CX447" s="179">
        <f t="shared" si="328"/>
        <v>0</v>
      </c>
      <c r="CY447" s="178">
        <f t="shared" si="328"/>
        <v>0</v>
      </c>
      <c r="CZ447" s="179">
        <f t="shared" si="328"/>
        <v>44542.719512195123</v>
      </c>
      <c r="DA447" s="178">
        <f t="shared" si="328"/>
        <v>47137.712499999994</v>
      </c>
      <c r="DB447" s="179">
        <f t="shared" si="328"/>
        <v>0</v>
      </c>
      <c r="DC447" s="178">
        <f t="shared" si="328"/>
        <v>0</v>
      </c>
      <c r="DD447" s="179">
        <f t="shared" si="318"/>
        <v>44542.719512195123</v>
      </c>
      <c r="DE447" s="178">
        <f t="shared" si="318"/>
        <v>47137.712499999994</v>
      </c>
      <c r="DF447" s="177">
        <f t="shared" si="319"/>
        <v>0</v>
      </c>
      <c r="DG447" s="178">
        <f t="shared" si="319"/>
        <v>0</v>
      </c>
      <c r="DH447" s="179">
        <f t="shared" si="320"/>
        <v>0</v>
      </c>
      <c r="DI447" s="178">
        <f t="shared" si="320"/>
        <v>0</v>
      </c>
      <c r="DJ447" s="179">
        <f t="shared" si="321"/>
        <v>0</v>
      </c>
      <c r="DK447" s="178">
        <f t="shared" si="321"/>
        <v>0</v>
      </c>
      <c r="DL447" s="179">
        <f t="shared" si="322"/>
        <v>0</v>
      </c>
      <c r="DM447" s="178">
        <f t="shared" si="322"/>
        <v>0</v>
      </c>
      <c r="DN447" s="179">
        <f t="shared" si="323"/>
        <v>82</v>
      </c>
      <c r="DO447" s="178">
        <f t="shared" si="323"/>
        <v>80</v>
      </c>
      <c r="DP447" s="179">
        <f t="shared" si="324"/>
        <v>0</v>
      </c>
      <c r="DQ447" s="178">
        <f t="shared" si="324"/>
        <v>0</v>
      </c>
      <c r="DR447" s="179">
        <f t="shared" si="325"/>
        <v>82</v>
      </c>
      <c r="DS447" s="178">
        <f t="shared" si="325"/>
        <v>80</v>
      </c>
      <c r="DT447" s="177">
        <f t="shared" si="327"/>
        <v>0</v>
      </c>
      <c r="DU447" s="178">
        <f t="shared" si="327"/>
        <v>0</v>
      </c>
      <c r="DV447" s="179">
        <f t="shared" si="327"/>
        <v>0</v>
      </c>
      <c r="DW447" s="178">
        <f t="shared" si="326"/>
        <v>0</v>
      </c>
      <c r="DX447" s="179">
        <f t="shared" si="326"/>
        <v>0</v>
      </c>
      <c r="DY447" s="178">
        <f t="shared" si="326"/>
        <v>0</v>
      </c>
      <c r="DZ447" s="179">
        <f t="shared" si="326"/>
        <v>0</v>
      </c>
      <c r="EA447" s="178">
        <f t="shared" si="326"/>
        <v>0</v>
      </c>
      <c r="EB447" s="179">
        <f t="shared" si="326"/>
        <v>3652503</v>
      </c>
      <c r="EC447" s="178">
        <f t="shared" si="326"/>
        <v>3771016.9999999995</v>
      </c>
      <c r="ED447" s="179">
        <f t="shared" si="326"/>
        <v>0</v>
      </c>
      <c r="EE447" s="178">
        <f t="shared" si="326"/>
        <v>0</v>
      </c>
      <c r="EF447" s="179">
        <f t="shared" si="326"/>
        <v>3652503</v>
      </c>
      <c r="EG447" s="178">
        <f t="shared" si="262"/>
        <v>3771016.9999999995</v>
      </c>
    </row>
    <row r="448" spans="1:137" ht="15">
      <c r="A448" s="29" t="s">
        <v>456</v>
      </c>
      <c r="B448" s="212" t="s">
        <v>479</v>
      </c>
      <c r="C448" s="303"/>
      <c r="D448" s="26">
        <v>218830</v>
      </c>
      <c r="E448" s="26">
        <v>9</v>
      </c>
      <c r="F448" s="63"/>
      <c r="G448" s="185"/>
      <c r="H448" s="63"/>
      <c r="I448" s="185"/>
      <c r="J448" s="63"/>
      <c r="K448" s="185"/>
      <c r="L448" s="63"/>
      <c r="M448" s="185"/>
      <c r="N448" s="63"/>
      <c r="O448" s="63"/>
      <c r="P448" s="185"/>
      <c r="Q448" s="63"/>
      <c r="R448" s="185"/>
      <c r="S448" s="63"/>
      <c r="T448" s="185"/>
      <c r="U448" s="63"/>
      <c r="V448" s="185"/>
      <c r="W448" s="63"/>
      <c r="X448" s="63"/>
      <c r="Y448" s="185"/>
      <c r="Z448" s="63"/>
      <c r="AA448" s="185"/>
      <c r="AB448" s="63"/>
      <c r="AC448" s="185"/>
      <c r="AD448" s="63"/>
      <c r="AE448" s="185"/>
      <c r="AF448" s="63"/>
      <c r="AG448" s="63"/>
      <c r="AH448" s="185"/>
      <c r="AI448" s="63"/>
      <c r="AJ448" s="185"/>
      <c r="AK448" s="63"/>
      <c r="AL448" s="185"/>
      <c r="AM448" s="63"/>
      <c r="AN448" s="185"/>
      <c r="AO448" s="63"/>
      <c r="AP448" s="63"/>
      <c r="AQ448" s="185">
        <v>121</v>
      </c>
      <c r="AR448" s="63">
        <v>117</v>
      </c>
      <c r="AS448" s="185"/>
      <c r="AT448" s="63"/>
      <c r="AU448" s="185"/>
      <c r="AV448" s="63"/>
      <c r="AW448" s="185"/>
      <c r="AX448" s="63"/>
      <c r="AY448" s="63"/>
      <c r="AZ448" s="185"/>
      <c r="BA448" s="63"/>
      <c r="BB448" s="185"/>
      <c r="BC448" s="63"/>
      <c r="BD448" s="185"/>
      <c r="BE448" s="63"/>
      <c r="BF448" s="185"/>
      <c r="BG448" s="62"/>
      <c r="BH448" s="188"/>
      <c r="BI448" s="63"/>
      <c r="BJ448" s="185"/>
      <c r="BK448" s="63"/>
      <c r="BL448" s="185"/>
      <c r="BM448" s="63"/>
      <c r="BN448" s="185"/>
      <c r="BO448" s="63"/>
      <c r="BP448" s="185">
        <v>5820789</v>
      </c>
      <c r="BQ448" s="63">
        <v>5729936</v>
      </c>
      <c r="BR448" s="185"/>
      <c r="BS448" s="61"/>
      <c r="BT448" s="177">
        <f t="shared" si="312"/>
        <v>0</v>
      </c>
      <c r="BU448" s="178">
        <f t="shared" si="312"/>
        <v>0</v>
      </c>
      <c r="BV448" s="179">
        <f t="shared" si="313"/>
        <v>0</v>
      </c>
      <c r="BW448" s="178">
        <f t="shared" si="313"/>
        <v>0</v>
      </c>
      <c r="BX448" s="179">
        <f t="shared" si="314"/>
        <v>0</v>
      </c>
      <c r="BY448" s="178">
        <f t="shared" si="314"/>
        <v>0</v>
      </c>
      <c r="BZ448" s="179">
        <f t="shared" si="315"/>
        <v>0</v>
      </c>
      <c r="CA448" s="178">
        <f t="shared" si="315"/>
        <v>0</v>
      </c>
      <c r="CB448" s="179">
        <f t="shared" si="316"/>
        <v>1089</v>
      </c>
      <c r="CC448" s="178">
        <f t="shared" si="316"/>
        <v>1053</v>
      </c>
      <c r="CD448" s="179">
        <f t="shared" si="317"/>
        <v>0</v>
      </c>
      <c r="CE448" s="178">
        <f t="shared" si="317"/>
        <v>0</v>
      </c>
      <c r="CF448" s="177">
        <f t="shared" si="311"/>
        <v>0</v>
      </c>
      <c r="CG448" s="178">
        <f t="shared" si="279"/>
        <v>0</v>
      </c>
      <c r="CH448" s="179">
        <f t="shared" si="311"/>
        <v>0</v>
      </c>
      <c r="CI448" s="178">
        <f t="shared" si="280"/>
        <v>0</v>
      </c>
      <c r="CJ448" s="179">
        <f t="shared" si="311"/>
        <v>0</v>
      </c>
      <c r="CK448" s="178">
        <f t="shared" si="281"/>
        <v>0</v>
      </c>
      <c r="CL448" s="179">
        <f t="shared" si="311"/>
        <v>0</v>
      </c>
      <c r="CM448" s="178">
        <f t="shared" si="311"/>
        <v>0</v>
      </c>
      <c r="CN448" s="179">
        <f t="shared" si="311"/>
        <v>5345.0771349862262</v>
      </c>
      <c r="CO448" s="178">
        <f t="shared" si="311"/>
        <v>5441.5346628679963</v>
      </c>
      <c r="CP448" s="179">
        <f t="shared" si="311"/>
        <v>0</v>
      </c>
      <c r="CQ448" s="178">
        <f t="shared" si="311"/>
        <v>0</v>
      </c>
      <c r="CR448" s="177">
        <f t="shared" ref="CR448:DC463" si="329">+CF448*9</f>
        <v>0</v>
      </c>
      <c r="CS448" s="178">
        <f t="shared" si="329"/>
        <v>0</v>
      </c>
      <c r="CT448" s="179">
        <f t="shared" si="329"/>
        <v>0</v>
      </c>
      <c r="CU448" s="178">
        <f t="shared" si="328"/>
        <v>0</v>
      </c>
      <c r="CV448" s="179">
        <f t="shared" si="328"/>
        <v>0</v>
      </c>
      <c r="CW448" s="178">
        <f t="shared" si="328"/>
        <v>0</v>
      </c>
      <c r="CX448" s="179">
        <f t="shared" si="328"/>
        <v>0</v>
      </c>
      <c r="CY448" s="178">
        <f t="shared" si="328"/>
        <v>0</v>
      </c>
      <c r="CZ448" s="179">
        <f t="shared" si="328"/>
        <v>48105.694214876035</v>
      </c>
      <c r="DA448" s="178">
        <f t="shared" si="328"/>
        <v>48973.811965811969</v>
      </c>
      <c r="DB448" s="179">
        <f t="shared" si="328"/>
        <v>0</v>
      </c>
      <c r="DC448" s="178">
        <f t="shared" si="328"/>
        <v>0</v>
      </c>
      <c r="DD448" s="179">
        <f t="shared" si="318"/>
        <v>48105.694214876035</v>
      </c>
      <c r="DE448" s="178">
        <f t="shared" si="318"/>
        <v>48973.811965811969</v>
      </c>
      <c r="DF448" s="177">
        <f t="shared" si="319"/>
        <v>0</v>
      </c>
      <c r="DG448" s="178">
        <f t="shared" si="319"/>
        <v>0</v>
      </c>
      <c r="DH448" s="179">
        <f t="shared" si="320"/>
        <v>0</v>
      </c>
      <c r="DI448" s="178">
        <f t="shared" si="320"/>
        <v>0</v>
      </c>
      <c r="DJ448" s="179">
        <f t="shared" si="321"/>
        <v>0</v>
      </c>
      <c r="DK448" s="178">
        <f t="shared" si="321"/>
        <v>0</v>
      </c>
      <c r="DL448" s="179">
        <f t="shared" si="322"/>
        <v>0</v>
      </c>
      <c r="DM448" s="178">
        <f t="shared" si="322"/>
        <v>0</v>
      </c>
      <c r="DN448" s="179">
        <f t="shared" si="323"/>
        <v>121</v>
      </c>
      <c r="DO448" s="178">
        <f t="shared" si="323"/>
        <v>117</v>
      </c>
      <c r="DP448" s="179">
        <f t="shared" si="324"/>
        <v>0</v>
      </c>
      <c r="DQ448" s="178">
        <f t="shared" si="324"/>
        <v>0</v>
      </c>
      <c r="DR448" s="179">
        <f t="shared" si="325"/>
        <v>121</v>
      </c>
      <c r="DS448" s="178">
        <f t="shared" si="325"/>
        <v>117</v>
      </c>
      <c r="DT448" s="177">
        <f t="shared" si="327"/>
        <v>0</v>
      </c>
      <c r="DU448" s="178">
        <f t="shared" si="327"/>
        <v>0</v>
      </c>
      <c r="DV448" s="179">
        <f t="shared" si="327"/>
        <v>0</v>
      </c>
      <c r="DW448" s="178">
        <f t="shared" si="326"/>
        <v>0</v>
      </c>
      <c r="DX448" s="179">
        <f t="shared" si="326"/>
        <v>0</v>
      </c>
      <c r="DY448" s="178">
        <f t="shared" si="326"/>
        <v>0</v>
      </c>
      <c r="DZ448" s="179">
        <f t="shared" si="326"/>
        <v>0</v>
      </c>
      <c r="EA448" s="178">
        <f t="shared" si="326"/>
        <v>0</v>
      </c>
      <c r="EB448" s="179">
        <f t="shared" si="326"/>
        <v>5820789</v>
      </c>
      <c r="EC448" s="178">
        <f t="shared" si="326"/>
        <v>5729936</v>
      </c>
      <c r="ED448" s="179">
        <f t="shared" si="326"/>
        <v>0</v>
      </c>
      <c r="EE448" s="178">
        <f t="shared" si="326"/>
        <v>0</v>
      </c>
      <c r="EF448" s="179">
        <f t="shared" si="326"/>
        <v>5820789</v>
      </c>
      <c r="EG448" s="178">
        <f t="shared" si="262"/>
        <v>5729936</v>
      </c>
    </row>
    <row r="449" spans="1:137" ht="15">
      <c r="A449" s="29" t="s">
        <v>456</v>
      </c>
      <c r="B449" s="212" t="s">
        <v>480</v>
      </c>
      <c r="C449" s="303"/>
      <c r="D449" s="26">
        <v>218991</v>
      </c>
      <c r="E449" s="26">
        <v>9</v>
      </c>
      <c r="F449" s="63"/>
      <c r="G449" s="185"/>
      <c r="H449" s="63"/>
      <c r="I449" s="185"/>
      <c r="J449" s="63"/>
      <c r="K449" s="185"/>
      <c r="L449" s="63"/>
      <c r="M449" s="185"/>
      <c r="N449" s="63"/>
      <c r="O449" s="63"/>
      <c r="P449" s="185"/>
      <c r="Q449" s="63"/>
      <c r="R449" s="185"/>
      <c r="S449" s="63"/>
      <c r="T449" s="185"/>
      <c r="U449" s="63"/>
      <c r="V449" s="185"/>
      <c r="W449" s="63"/>
      <c r="X449" s="63"/>
      <c r="Y449" s="185"/>
      <c r="Z449" s="63"/>
      <c r="AA449" s="185"/>
      <c r="AB449" s="63"/>
      <c r="AC449" s="185"/>
      <c r="AD449" s="63"/>
      <c r="AE449" s="185"/>
      <c r="AF449" s="63"/>
      <c r="AG449" s="63"/>
      <c r="AH449" s="185"/>
      <c r="AI449" s="63"/>
      <c r="AJ449" s="185"/>
      <c r="AK449" s="63"/>
      <c r="AL449" s="185"/>
      <c r="AM449" s="63"/>
      <c r="AN449" s="185"/>
      <c r="AO449" s="63"/>
      <c r="AP449" s="63"/>
      <c r="AQ449" s="185">
        <v>119</v>
      </c>
      <c r="AR449" s="63">
        <v>121</v>
      </c>
      <c r="AS449" s="185"/>
      <c r="AT449" s="63"/>
      <c r="AU449" s="185"/>
      <c r="AV449" s="63"/>
      <c r="AW449" s="185"/>
      <c r="AX449" s="63"/>
      <c r="AY449" s="63"/>
      <c r="AZ449" s="185"/>
      <c r="BA449" s="63"/>
      <c r="BB449" s="185"/>
      <c r="BC449" s="63"/>
      <c r="BD449" s="185"/>
      <c r="BE449" s="63"/>
      <c r="BF449" s="185"/>
      <c r="BG449" s="62"/>
      <c r="BH449" s="188"/>
      <c r="BI449" s="63"/>
      <c r="BJ449" s="185"/>
      <c r="BK449" s="63"/>
      <c r="BL449" s="185"/>
      <c r="BM449" s="63"/>
      <c r="BN449" s="185"/>
      <c r="BO449" s="63"/>
      <c r="BP449" s="185">
        <v>5873156</v>
      </c>
      <c r="BQ449" s="191">
        <v>6198400</v>
      </c>
      <c r="BR449" s="185"/>
      <c r="BS449" s="61"/>
      <c r="BT449" s="177">
        <f t="shared" si="312"/>
        <v>0</v>
      </c>
      <c r="BU449" s="178">
        <f t="shared" si="312"/>
        <v>0</v>
      </c>
      <c r="BV449" s="179">
        <f t="shared" si="313"/>
        <v>0</v>
      </c>
      <c r="BW449" s="178">
        <f t="shared" si="313"/>
        <v>0</v>
      </c>
      <c r="BX449" s="179">
        <f t="shared" si="314"/>
        <v>0</v>
      </c>
      <c r="BY449" s="178">
        <f t="shared" si="314"/>
        <v>0</v>
      </c>
      <c r="BZ449" s="179">
        <f t="shared" si="315"/>
        <v>0</v>
      </c>
      <c r="CA449" s="178">
        <f t="shared" si="315"/>
        <v>0</v>
      </c>
      <c r="CB449" s="179">
        <f t="shared" si="316"/>
        <v>1071</v>
      </c>
      <c r="CC449" s="178">
        <f t="shared" si="316"/>
        <v>1089</v>
      </c>
      <c r="CD449" s="179">
        <f t="shared" si="317"/>
        <v>0</v>
      </c>
      <c r="CE449" s="178">
        <f t="shared" si="317"/>
        <v>0</v>
      </c>
      <c r="CF449" s="177">
        <f t="shared" si="311"/>
        <v>0</v>
      </c>
      <c r="CG449" s="178">
        <f t="shared" si="279"/>
        <v>0</v>
      </c>
      <c r="CH449" s="179">
        <f t="shared" si="311"/>
        <v>0</v>
      </c>
      <c r="CI449" s="178">
        <f t="shared" si="280"/>
        <v>0</v>
      </c>
      <c r="CJ449" s="179">
        <f t="shared" si="311"/>
        <v>0</v>
      </c>
      <c r="CK449" s="178">
        <f t="shared" si="281"/>
        <v>0</v>
      </c>
      <c r="CL449" s="179">
        <f t="shared" si="311"/>
        <v>0</v>
      </c>
      <c r="CM449" s="178">
        <f t="shared" si="311"/>
        <v>0</v>
      </c>
      <c r="CN449" s="179">
        <f t="shared" si="311"/>
        <v>5483.8057889822594</v>
      </c>
      <c r="CO449" s="178">
        <f t="shared" si="311"/>
        <v>5691.8273645546369</v>
      </c>
      <c r="CP449" s="179">
        <f t="shared" si="311"/>
        <v>0</v>
      </c>
      <c r="CQ449" s="178">
        <f t="shared" si="311"/>
        <v>0</v>
      </c>
      <c r="CR449" s="177">
        <f t="shared" si="329"/>
        <v>0</v>
      </c>
      <c r="CS449" s="178">
        <f t="shared" si="329"/>
        <v>0</v>
      </c>
      <c r="CT449" s="179">
        <f t="shared" si="329"/>
        <v>0</v>
      </c>
      <c r="CU449" s="178">
        <f t="shared" si="328"/>
        <v>0</v>
      </c>
      <c r="CV449" s="179">
        <f t="shared" si="328"/>
        <v>0</v>
      </c>
      <c r="CW449" s="178">
        <f t="shared" si="328"/>
        <v>0</v>
      </c>
      <c r="CX449" s="179">
        <f t="shared" si="328"/>
        <v>0</v>
      </c>
      <c r="CY449" s="178">
        <f t="shared" si="328"/>
        <v>0</v>
      </c>
      <c r="CZ449" s="179">
        <f t="shared" si="328"/>
        <v>49354.252100840335</v>
      </c>
      <c r="DA449" s="178">
        <f t="shared" si="328"/>
        <v>51226.446280991731</v>
      </c>
      <c r="DB449" s="179">
        <f t="shared" si="328"/>
        <v>0</v>
      </c>
      <c r="DC449" s="178">
        <f t="shared" si="328"/>
        <v>0</v>
      </c>
      <c r="DD449" s="179">
        <f t="shared" si="318"/>
        <v>49354.252100840335</v>
      </c>
      <c r="DE449" s="178">
        <f t="shared" si="318"/>
        <v>51226.446280991731</v>
      </c>
      <c r="DF449" s="177">
        <f t="shared" si="319"/>
        <v>0</v>
      </c>
      <c r="DG449" s="178">
        <f t="shared" si="319"/>
        <v>0</v>
      </c>
      <c r="DH449" s="179">
        <f t="shared" si="320"/>
        <v>0</v>
      </c>
      <c r="DI449" s="178">
        <f t="shared" si="320"/>
        <v>0</v>
      </c>
      <c r="DJ449" s="179">
        <f t="shared" si="321"/>
        <v>0</v>
      </c>
      <c r="DK449" s="178">
        <f t="shared" si="321"/>
        <v>0</v>
      </c>
      <c r="DL449" s="179">
        <f t="shared" si="322"/>
        <v>0</v>
      </c>
      <c r="DM449" s="178">
        <f t="shared" si="322"/>
        <v>0</v>
      </c>
      <c r="DN449" s="179">
        <f t="shared" si="323"/>
        <v>119</v>
      </c>
      <c r="DO449" s="178">
        <f t="shared" si="323"/>
        <v>121</v>
      </c>
      <c r="DP449" s="179">
        <f t="shared" si="324"/>
        <v>0</v>
      </c>
      <c r="DQ449" s="178">
        <f t="shared" si="324"/>
        <v>0</v>
      </c>
      <c r="DR449" s="179">
        <f t="shared" si="325"/>
        <v>119</v>
      </c>
      <c r="DS449" s="178">
        <f t="shared" si="325"/>
        <v>121</v>
      </c>
      <c r="DT449" s="177">
        <f t="shared" si="327"/>
        <v>0</v>
      </c>
      <c r="DU449" s="178">
        <f t="shared" si="327"/>
        <v>0</v>
      </c>
      <c r="DV449" s="179">
        <f t="shared" si="327"/>
        <v>0</v>
      </c>
      <c r="DW449" s="178">
        <f t="shared" si="326"/>
        <v>0</v>
      </c>
      <c r="DX449" s="179">
        <f t="shared" si="326"/>
        <v>0</v>
      </c>
      <c r="DY449" s="178">
        <f t="shared" si="326"/>
        <v>0</v>
      </c>
      <c r="DZ449" s="179">
        <f t="shared" si="326"/>
        <v>0</v>
      </c>
      <c r="EA449" s="178">
        <f t="shared" si="326"/>
        <v>0</v>
      </c>
      <c r="EB449" s="179">
        <f t="shared" si="326"/>
        <v>5873156</v>
      </c>
      <c r="EC449" s="178">
        <f t="shared" si="326"/>
        <v>6198399.9999999991</v>
      </c>
      <c r="ED449" s="179">
        <f t="shared" si="326"/>
        <v>0</v>
      </c>
      <c r="EE449" s="178">
        <f t="shared" si="326"/>
        <v>0</v>
      </c>
      <c r="EF449" s="179">
        <f t="shared" si="326"/>
        <v>5873156</v>
      </c>
      <c r="EG449" s="178">
        <f t="shared" si="326"/>
        <v>6198399.9999999991</v>
      </c>
    </row>
    <row r="450" spans="1:137" ht="15">
      <c r="A450" s="29" t="s">
        <v>456</v>
      </c>
      <c r="B450" s="28" t="s">
        <v>481</v>
      </c>
      <c r="C450" s="303"/>
      <c r="D450" s="26">
        <v>217989</v>
      </c>
      <c r="E450" s="26">
        <v>10</v>
      </c>
      <c r="F450" s="63"/>
      <c r="G450" s="185"/>
      <c r="H450" s="63"/>
      <c r="I450" s="185"/>
      <c r="J450" s="63"/>
      <c r="K450" s="185"/>
      <c r="L450" s="63"/>
      <c r="M450" s="185"/>
      <c r="N450" s="63"/>
      <c r="O450" s="63"/>
      <c r="P450" s="185"/>
      <c r="Q450" s="63"/>
      <c r="R450" s="185"/>
      <c r="S450" s="63"/>
      <c r="T450" s="185"/>
      <c r="U450" s="63"/>
      <c r="V450" s="185"/>
      <c r="W450" s="63"/>
      <c r="X450" s="63"/>
      <c r="Y450" s="185"/>
      <c r="Z450" s="63"/>
      <c r="AA450" s="185"/>
      <c r="AB450" s="63"/>
      <c r="AC450" s="185"/>
      <c r="AD450" s="63"/>
      <c r="AE450" s="185"/>
      <c r="AF450" s="63"/>
      <c r="AG450" s="63"/>
      <c r="AH450" s="185"/>
      <c r="AI450" s="63"/>
      <c r="AJ450" s="185"/>
      <c r="AK450" s="63"/>
      <c r="AL450" s="185"/>
      <c r="AM450" s="63"/>
      <c r="AN450" s="185"/>
      <c r="AO450" s="63"/>
      <c r="AP450" s="63"/>
      <c r="AQ450" s="185">
        <v>31</v>
      </c>
      <c r="AR450" s="191">
        <v>27</v>
      </c>
      <c r="AS450" s="185"/>
      <c r="AT450" s="63"/>
      <c r="AU450" s="185"/>
      <c r="AV450" s="63"/>
      <c r="AW450" s="185"/>
      <c r="AX450" s="63"/>
      <c r="AY450" s="63"/>
      <c r="AZ450" s="185"/>
      <c r="BA450" s="63"/>
      <c r="BB450" s="185"/>
      <c r="BC450" s="63"/>
      <c r="BD450" s="185"/>
      <c r="BE450" s="63"/>
      <c r="BF450" s="185"/>
      <c r="BG450" s="62"/>
      <c r="BH450" s="188"/>
      <c r="BI450" s="63"/>
      <c r="BJ450" s="185"/>
      <c r="BK450" s="63"/>
      <c r="BL450" s="185"/>
      <c r="BM450" s="63"/>
      <c r="BN450" s="185"/>
      <c r="BO450" s="63"/>
      <c r="BP450" s="185">
        <v>1656253</v>
      </c>
      <c r="BQ450" s="191">
        <v>1102336</v>
      </c>
      <c r="BR450" s="185"/>
      <c r="BS450" s="61"/>
      <c r="BT450" s="177">
        <f t="shared" si="312"/>
        <v>0</v>
      </c>
      <c r="BU450" s="178">
        <f t="shared" si="312"/>
        <v>0</v>
      </c>
      <c r="BV450" s="179">
        <f t="shared" si="313"/>
        <v>0</v>
      </c>
      <c r="BW450" s="178">
        <f t="shared" si="313"/>
        <v>0</v>
      </c>
      <c r="BX450" s="179">
        <f t="shared" si="314"/>
        <v>0</v>
      </c>
      <c r="BY450" s="178">
        <f t="shared" si="314"/>
        <v>0</v>
      </c>
      <c r="BZ450" s="179">
        <f t="shared" si="315"/>
        <v>0</v>
      </c>
      <c r="CA450" s="178">
        <f t="shared" si="315"/>
        <v>0</v>
      </c>
      <c r="CB450" s="179">
        <f t="shared" si="316"/>
        <v>279</v>
      </c>
      <c r="CC450" s="178">
        <f t="shared" si="316"/>
        <v>243</v>
      </c>
      <c r="CD450" s="179">
        <f t="shared" si="317"/>
        <v>0</v>
      </c>
      <c r="CE450" s="178">
        <f t="shared" si="317"/>
        <v>0</v>
      </c>
      <c r="CF450" s="177">
        <f t="shared" si="311"/>
        <v>0</v>
      </c>
      <c r="CG450" s="178">
        <f t="shared" si="279"/>
        <v>0</v>
      </c>
      <c r="CH450" s="179">
        <f t="shared" si="311"/>
        <v>0</v>
      </c>
      <c r="CI450" s="178">
        <f t="shared" si="280"/>
        <v>0</v>
      </c>
      <c r="CJ450" s="179">
        <f t="shared" ref="CJ450:CQ465" si="330">IF(BX450&gt;0,BL450/BX450,)</f>
        <v>0</v>
      </c>
      <c r="CK450" s="178">
        <f t="shared" si="281"/>
        <v>0</v>
      </c>
      <c r="CL450" s="179">
        <f t="shared" si="330"/>
        <v>0</v>
      </c>
      <c r="CM450" s="178">
        <f t="shared" si="330"/>
        <v>0</v>
      </c>
      <c r="CN450" s="179">
        <f t="shared" si="330"/>
        <v>5936.3906810035842</v>
      </c>
      <c r="CO450" s="178">
        <f t="shared" si="330"/>
        <v>4536.3621399176955</v>
      </c>
      <c r="CP450" s="179">
        <f t="shared" si="330"/>
        <v>0</v>
      </c>
      <c r="CQ450" s="178">
        <f t="shared" si="330"/>
        <v>0</v>
      </c>
      <c r="CR450" s="177">
        <f t="shared" si="329"/>
        <v>0</v>
      </c>
      <c r="CS450" s="178">
        <f t="shared" si="329"/>
        <v>0</v>
      </c>
      <c r="CT450" s="179">
        <f t="shared" si="329"/>
        <v>0</v>
      </c>
      <c r="CU450" s="178">
        <f t="shared" si="328"/>
        <v>0</v>
      </c>
      <c r="CV450" s="179">
        <f t="shared" si="328"/>
        <v>0</v>
      </c>
      <c r="CW450" s="178">
        <f t="shared" si="328"/>
        <v>0</v>
      </c>
      <c r="CX450" s="179">
        <f t="shared" si="328"/>
        <v>0</v>
      </c>
      <c r="CY450" s="178">
        <f t="shared" si="328"/>
        <v>0</v>
      </c>
      <c r="CZ450" s="179">
        <f t="shared" si="328"/>
        <v>53427.516129032258</v>
      </c>
      <c r="DA450" s="178">
        <f t="shared" si="328"/>
        <v>40827.259259259255</v>
      </c>
      <c r="DB450" s="179">
        <f t="shared" si="328"/>
        <v>0</v>
      </c>
      <c r="DC450" s="178">
        <f t="shared" si="328"/>
        <v>0</v>
      </c>
      <c r="DD450" s="179">
        <f t="shared" si="318"/>
        <v>53427.516129032258</v>
      </c>
      <c r="DE450" s="178">
        <f t="shared" si="318"/>
        <v>40827.259259259263</v>
      </c>
      <c r="DF450" s="177">
        <f t="shared" si="319"/>
        <v>0</v>
      </c>
      <c r="DG450" s="178">
        <f t="shared" si="319"/>
        <v>0</v>
      </c>
      <c r="DH450" s="179">
        <f t="shared" si="320"/>
        <v>0</v>
      </c>
      <c r="DI450" s="178">
        <f t="shared" si="320"/>
        <v>0</v>
      </c>
      <c r="DJ450" s="179">
        <f t="shared" si="321"/>
        <v>0</v>
      </c>
      <c r="DK450" s="178">
        <f t="shared" si="321"/>
        <v>0</v>
      </c>
      <c r="DL450" s="179">
        <f t="shared" si="322"/>
        <v>0</v>
      </c>
      <c r="DM450" s="178">
        <f t="shared" si="322"/>
        <v>0</v>
      </c>
      <c r="DN450" s="179">
        <f t="shared" si="323"/>
        <v>31</v>
      </c>
      <c r="DO450" s="178">
        <f t="shared" si="323"/>
        <v>27</v>
      </c>
      <c r="DP450" s="179">
        <f t="shared" si="324"/>
        <v>0</v>
      </c>
      <c r="DQ450" s="178">
        <f t="shared" si="324"/>
        <v>0</v>
      </c>
      <c r="DR450" s="179">
        <f t="shared" si="325"/>
        <v>31</v>
      </c>
      <c r="DS450" s="178">
        <f t="shared" si="325"/>
        <v>27</v>
      </c>
      <c r="DT450" s="177">
        <f t="shared" si="327"/>
        <v>0</v>
      </c>
      <c r="DU450" s="178">
        <f t="shared" si="327"/>
        <v>0</v>
      </c>
      <c r="DV450" s="179">
        <f t="shared" si="327"/>
        <v>0</v>
      </c>
      <c r="DW450" s="178">
        <f t="shared" si="326"/>
        <v>0</v>
      </c>
      <c r="DX450" s="179">
        <f t="shared" si="326"/>
        <v>0</v>
      </c>
      <c r="DY450" s="178">
        <f t="shared" si="326"/>
        <v>0</v>
      </c>
      <c r="DZ450" s="179">
        <f t="shared" si="326"/>
        <v>0</v>
      </c>
      <c r="EA450" s="178">
        <f t="shared" si="326"/>
        <v>0</v>
      </c>
      <c r="EB450" s="179">
        <f t="shared" si="326"/>
        <v>1656253</v>
      </c>
      <c r="EC450" s="178">
        <f t="shared" si="326"/>
        <v>1102336</v>
      </c>
      <c r="ED450" s="179">
        <f t="shared" si="326"/>
        <v>0</v>
      </c>
      <c r="EE450" s="178">
        <f t="shared" si="326"/>
        <v>0</v>
      </c>
      <c r="EF450" s="179">
        <f t="shared" si="326"/>
        <v>1656253</v>
      </c>
      <c r="EG450" s="178">
        <f t="shared" si="326"/>
        <v>1102336</v>
      </c>
    </row>
    <row r="451" spans="1:137" ht="15">
      <c r="A451" s="29" t="s">
        <v>456</v>
      </c>
      <c r="B451" s="28" t="s">
        <v>482</v>
      </c>
      <c r="C451" s="303"/>
      <c r="D451" s="26">
        <v>217837</v>
      </c>
      <c r="E451" s="26">
        <v>10</v>
      </c>
      <c r="F451" s="63"/>
      <c r="G451" s="185"/>
      <c r="H451" s="63"/>
      <c r="I451" s="185"/>
      <c r="J451" s="63"/>
      <c r="K451" s="185"/>
      <c r="L451" s="63"/>
      <c r="M451" s="185"/>
      <c r="N451" s="63"/>
      <c r="O451" s="63"/>
      <c r="P451" s="185"/>
      <c r="Q451" s="63"/>
      <c r="R451" s="185"/>
      <c r="S451" s="63"/>
      <c r="T451" s="185"/>
      <c r="U451" s="63"/>
      <c r="V451" s="185"/>
      <c r="W451" s="63"/>
      <c r="X451" s="63"/>
      <c r="Y451" s="185"/>
      <c r="Z451" s="63"/>
      <c r="AA451" s="185"/>
      <c r="AB451" s="63"/>
      <c r="AC451" s="185"/>
      <c r="AD451" s="63"/>
      <c r="AE451" s="185"/>
      <c r="AF451" s="63"/>
      <c r="AG451" s="63"/>
      <c r="AH451" s="185"/>
      <c r="AI451" s="63"/>
      <c r="AJ451" s="185"/>
      <c r="AK451" s="63"/>
      <c r="AL451" s="185"/>
      <c r="AM451" s="63"/>
      <c r="AN451" s="185"/>
      <c r="AO451" s="63"/>
      <c r="AP451" s="63"/>
      <c r="AQ451" s="185">
        <v>28</v>
      </c>
      <c r="AR451" s="191">
        <v>26</v>
      </c>
      <c r="AS451" s="185"/>
      <c r="AT451" s="63"/>
      <c r="AU451" s="185"/>
      <c r="AV451" s="63"/>
      <c r="AW451" s="185"/>
      <c r="AX451" s="63"/>
      <c r="AY451" s="63"/>
      <c r="AZ451" s="185"/>
      <c r="BA451" s="63"/>
      <c r="BB451" s="185"/>
      <c r="BC451" s="63"/>
      <c r="BD451" s="185"/>
      <c r="BE451" s="63"/>
      <c r="BF451" s="185"/>
      <c r="BG451" s="62"/>
      <c r="BH451" s="188"/>
      <c r="BI451" s="63"/>
      <c r="BJ451" s="185"/>
      <c r="BK451" s="63"/>
      <c r="BL451" s="185"/>
      <c r="BM451" s="63"/>
      <c r="BN451" s="185"/>
      <c r="BO451" s="63"/>
      <c r="BP451" s="185">
        <v>984640</v>
      </c>
      <c r="BQ451" s="63">
        <v>968293</v>
      </c>
      <c r="BR451" s="185"/>
      <c r="BS451" s="61"/>
      <c r="BT451" s="177">
        <f t="shared" si="312"/>
        <v>0</v>
      </c>
      <c r="BU451" s="178">
        <f t="shared" si="312"/>
        <v>0</v>
      </c>
      <c r="BV451" s="179">
        <f t="shared" si="313"/>
        <v>0</v>
      </c>
      <c r="BW451" s="178">
        <f t="shared" si="313"/>
        <v>0</v>
      </c>
      <c r="BX451" s="179">
        <f t="shared" si="314"/>
        <v>0</v>
      </c>
      <c r="BY451" s="178">
        <f t="shared" si="314"/>
        <v>0</v>
      </c>
      <c r="BZ451" s="179">
        <f t="shared" si="315"/>
        <v>0</v>
      </c>
      <c r="CA451" s="178">
        <f t="shared" si="315"/>
        <v>0</v>
      </c>
      <c r="CB451" s="179">
        <f t="shared" si="316"/>
        <v>252</v>
      </c>
      <c r="CC451" s="178">
        <f t="shared" si="316"/>
        <v>234</v>
      </c>
      <c r="CD451" s="179">
        <f t="shared" si="317"/>
        <v>0</v>
      </c>
      <c r="CE451" s="178">
        <f t="shared" si="317"/>
        <v>0</v>
      </c>
      <c r="CF451" s="177">
        <f t="shared" ref="CF451:CQ466" si="331">IF(BT451&gt;0,BH451/BT451,)</f>
        <v>0</v>
      </c>
      <c r="CG451" s="178">
        <f t="shared" si="279"/>
        <v>0</v>
      </c>
      <c r="CH451" s="179">
        <f t="shared" si="331"/>
        <v>0</v>
      </c>
      <c r="CI451" s="178">
        <f t="shared" si="280"/>
        <v>0</v>
      </c>
      <c r="CJ451" s="179">
        <f t="shared" si="330"/>
        <v>0</v>
      </c>
      <c r="CK451" s="178">
        <f t="shared" si="281"/>
        <v>0</v>
      </c>
      <c r="CL451" s="179">
        <f t="shared" si="330"/>
        <v>0</v>
      </c>
      <c r="CM451" s="178">
        <f t="shared" si="330"/>
        <v>0</v>
      </c>
      <c r="CN451" s="179">
        <f t="shared" si="330"/>
        <v>3907.3015873015875</v>
      </c>
      <c r="CO451" s="178">
        <f t="shared" si="330"/>
        <v>4138.0042735042734</v>
      </c>
      <c r="CP451" s="179">
        <f t="shared" si="330"/>
        <v>0</v>
      </c>
      <c r="CQ451" s="178">
        <f t="shared" si="330"/>
        <v>0</v>
      </c>
      <c r="CR451" s="177">
        <f t="shared" si="329"/>
        <v>0</v>
      </c>
      <c r="CS451" s="178">
        <f t="shared" si="329"/>
        <v>0</v>
      </c>
      <c r="CT451" s="179">
        <f t="shared" si="329"/>
        <v>0</v>
      </c>
      <c r="CU451" s="178">
        <f t="shared" si="328"/>
        <v>0</v>
      </c>
      <c r="CV451" s="179">
        <f t="shared" si="328"/>
        <v>0</v>
      </c>
      <c r="CW451" s="178">
        <f t="shared" si="328"/>
        <v>0</v>
      </c>
      <c r="CX451" s="179">
        <f t="shared" si="328"/>
        <v>0</v>
      </c>
      <c r="CY451" s="178">
        <f t="shared" si="328"/>
        <v>0</v>
      </c>
      <c r="CZ451" s="179">
        <f t="shared" si="328"/>
        <v>35165.71428571429</v>
      </c>
      <c r="DA451" s="178">
        <f t="shared" si="328"/>
        <v>37242.038461538461</v>
      </c>
      <c r="DB451" s="179">
        <f t="shared" si="328"/>
        <v>0</v>
      </c>
      <c r="DC451" s="178">
        <f t="shared" si="328"/>
        <v>0</v>
      </c>
      <c r="DD451" s="179">
        <f t="shared" si="318"/>
        <v>35165.71428571429</v>
      </c>
      <c r="DE451" s="178">
        <f t="shared" si="318"/>
        <v>37242.038461538461</v>
      </c>
      <c r="DF451" s="177">
        <f t="shared" si="319"/>
        <v>0</v>
      </c>
      <c r="DG451" s="178">
        <f t="shared" si="319"/>
        <v>0</v>
      </c>
      <c r="DH451" s="179">
        <f t="shared" si="320"/>
        <v>0</v>
      </c>
      <c r="DI451" s="178">
        <f t="shared" si="320"/>
        <v>0</v>
      </c>
      <c r="DJ451" s="179">
        <f t="shared" si="321"/>
        <v>0</v>
      </c>
      <c r="DK451" s="178">
        <f t="shared" si="321"/>
        <v>0</v>
      </c>
      <c r="DL451" s="179">
        <f t="shared" si="322"/>
        <v>0</v>
      </c>
      <c r="DM451" s="178">
        <f t="shared" si="322"/>
        <v>0</v>
      </c>
      <c r="DN451" s="179">
        <f t="shared" si="323"/>
        <v>28</v>
      </c>
      <c r="DO451" s="178">
        <f t="shared" si="323"/>
        <v>26</v>
      </c>
      <c r="DP451" s="179">
        <f t="shared" si="324"/>
        <v>0</v>
      </c>
      <c r="DQ451" s="178">
        <f t="shared" si="324"/>
        <v>0</v>
      </c>
      <c r="DR451" s="179">
        <f t="shared" si="325"/>
        <v>28</v>
      </c>
      <c r="DS451" s="178">
        <f t="shared" si="325"/>
        <v>26</v>
      </c>
      <c r="DT451" s="177">
        <f t="shared" si="327"/>
        <v>0</v>
      </c>
      <c r="DU451" s="178">
        <f t="shared" si="327"/>
        <v>0</v>
      </c>
      <c r="DV451" s="179">
        <f t="shared" si="327"/>
        <v>0</v>
      </c>
      <c r="DW451" s="178">
        <f t="shared" si="326"/>
        <v>0</v>
      </c>
      <c r="DX451" s="179">
        <f t="shared" si="326"/>
        <v>0</v>
      </c>
      <c r="DY451" s="178">
        <f t="shared" si="326"/>
        <v>0</v>
      </c>
      <c r="DZ451" s="179">
        <f t="shared" si="326"/>
        <v>0</v>
      </c>
      <c r="EA451" s="178">
        <f t="shared" si="326"/>
        <v>0</v>
      </c>
      <c r="EB451" s="179">
        <f t="shared" si="326"/>
        <v>984640.00000000012</v>
      </c>
      <c r="EC451" s="178">
        <f t="shared" si="326"/>
        <v>968293</v>
      </c>
      <c r="ED451" s="179">
        <f t="shared" si="326"/>
        <v>0</v>
      </c>
      <c r="EE451" s="178">
        <f t="shared" si="326"/>
        <v>0</v>
      </c>
      <c r="EF451" s="179">
        <f t="shared" si="326"/>
        <v>984640.00000000012</v>
      </c>
      <c r="EG451" s="178">
        <f t="shared" si="326"/>
        <v>968293</v>
      </c>
    </row>
    <row r="452" spans="1:137" ht="15">
      <c r="A452" s="29" t="s">
        <v>456</v>
      </c>
      <c r="B452" s="28" t="s">
        <v>483</v>
      </c>
      <c r="C452" s="303"/>
      <c r="D452" s="26">
        <v>217712</v>
      </c>
      <c r="E452" s="26">
        <v>10</v>
      </c>
      <c r="F452" s="63"/>
      <c r="G452" s="185"/>
      <c r="H452" s="63"/>
      <c r="I452" s="185"/>
      <c r="J452" s="63"/>
      <c r="K452" s="185"/>
      <c r="L452" s="63"/>
      <c r="M452" s="185"/>
      <c r="N452" s="63"/>
      <c r="O452" s="63"/>
      <c r="P452" s="185"/>
      <c r="Q452" s="63"/>
      <c r="R452" s="185"/>
      <c r="S452" s="63"/>
      <c r="T452" s="185"/>
      <c r="U452" s="63"/>
      <c r="V452" s="185"/>
      <c r="W452" s="63"/>
      <c r="X452" s="63"/>
      <c r="Y452" s="185"/>
      <c r="Z452" s="63"/>
      <c r="AA452" s="185"/>
      <c r="AB452" s="63"/>
      <c r="AC452" s="185"/>
      <c r="AD452" s="63"/>
      <c r="AE452" s="185"/>
      <c r="AF452" s="63"/>
      <c r="AG452" s="63"/>
      <c r="AH452" s="185"/>
      <c r="AI452" s="63"/>
      <c r="AJ452" s="185"/>
      <c r="AK452" s="63"/>
      <c r="AL452" s="185"/>
      <c r="AM452" s="63"/>
      <c r="AN452" s="185"/>
      <c r="AO452" s="63"/>
      <c r="AP452" s="63"/>
      <c r="AQ452" s="185">
        <v>44</v>
      </c>
      <c r="AR452" s="63">
        <v>46</v>
      </c>
      <c r="AS452" s="185"/>
      <c r="AT452" s="63"/>
      <c r="AU452" s="185"/>
      <c r="AV452" s="63"/>
      <c r="AW452" s="185"/>
      <c r="AX452" s="63"/>
      <c r="AY452" s="63"/>
      <c r="AZ452" s="185"/>
      <c r="BA452" s="63"/>
      <c r="BB452" s="185"/>
      <c r="BC452" s="63"/>
      <c r="BD452" s="185"/>
      <c r="BE452" s="63"/>
      <c r="BF452" s="185"/>
      <c r="BG452" s="62"/>
      <c r="BH452" s="188"/>
      <c r="BI452" s="63"/>
      <c r="BJ452" s="185"/>
      <c r="BK452" s="63"/>
      <c r="BL452" s="185"/>
      <c r="BM452" s="63"/>
      <c r="BN452" s="185"/>
      <c r="BO452" s="63"/>
      <c r="BP452" s="185">
        <v>2145612</v>
      </c>
      <c r="BQ452" s="191">
        <v>2349044</v>
      </c>
      <c r="BR452" s="185"/>
      <c r="BS452" s="61"/>
      <c r="BT452" s="177">
        <f t="shared" si="312"/>
        <v>0</v>
      </c>
      <c r="BU452" s="178">
        <f t="shared" si="312"/>
        <v>0</v>
      </c>
      <c r="BV452" s="179">
        <f t="shared" si="313"/>
        <v>0</v>
      </c>
      <c r="BW452" s="178">
        <f t="shared" si="313"/>
        <v>0</v>
      </c>
      <c r="BX452" s="179">
        <f t="shared" si="314"/>
        <v>0</v>
      </c>
      <c r="BY452" s="178">
        <f t="shared" si="314"/>
        <v>0</v>
      </c>
      <c r="BZ452" s="179">
        <f t="shared" si="315"/>
        <v>0</v>
      </c>
      <c r="CA452" s="178">
        <f t="shared" si="315"/>
        <v>0</v>
      </c>
      <c r="CB452" s="179">
        <f t="shared" si="316"/>
        <v>396</v>
      </c>
      <c r="CC452" s="178">
        <f t="shared" si="316"/>
        <v>414</v>
      </c>
      <c r="CD452" s="179">
        <f t="shared" si="317"/>
        <v>0</v>
      </c>
      <c r="CE452" s="178">
        <f t="shared" si="317"/>
        <v>0</v>
      </c>
      <c r="CF452" s="177">
        <f t="shared" si="331"/>
        <v>0</v>
      </c>
      <c r="CG452" s="178">
        <f t="shared" si="279"/>
        <v>0</v>
      </c>
      <c r="CH452" s="179">
        <f t="shared" si="331"/>
        <v>0</v>
      </c>
      <c r="CI452" s="178">
        <f t="shared" si="280"/>
        <v>0</v>
      </c>
      <c r="CJ452" s="179">
        <f t="shared" si="330"/>
        <v>0</v>
      </c>
      <c r="CK452" s="178">
        <f t="shared" si="281"/>
        <v>0</v>
      </c>
      <c r="CL452" s="179">
        <f t="shared" si="330"/>
        <v>0</v>
      </c>
      <c r="CM452" s="178">
        <f t="shared" si="330"/>
        <v>0</v>
      </c>
      <c r="CN452" s="179">
        <f t="shared" si="330"/>
        <v>5418.212121212121</v>
      </c>
      <c r="CO452" s="178">
        <f t="shared" si="330"/>
        <v>5674.0193236714977</v>
      </c>
      <c r="CP452" s="179">
        <f t="shared" si="330"/>
        <v>0</v>
      </c>
      <c r="CQ452" s="178">
        <f t="shared" si="330"/>
        <v>0</v>
      </c>
      <c r="CR452" s="177">
        <f t="shared" si="329"/>
        <v>0</v>
      </c>
      <c r="CS452" s="178">
        <f t="shared" si="329"/>
        <v>0</v>
      </c>
      <c r="CT452" s="179">
        <f t="shared" si="329"/>
        <v>0</v>
      </c>
      <c r="CU452" s="178">
        <f t="shared" si="328"/>
        <v>0</v>
      </c>
      <c r="CV452" s="179">
        <f t="shared" si="328"/>
        <v>0</v>
      </c>
      <c r="CW452" s="178">
        <f t="shared" si="328"/>
        <v>0</v>
      </c>
      <c r="CX452" s="179">
        <f t="shared" si="328"/>
        <v>0</v>
      </c>
      <c r="CY452" s="178">
        <f t="shared" si="328"/>
        <v>0</v>
      </c>
      <c r="CZ452" s="179">
        <f t="shared" si="328"/>
        <v>48763.909090909088</v>
      </c>
      <c r="DA452" s="178">
        <f t="shared" si="328"/>
        <v>51066.17391304348</v>
      </c>
      <c r="DB452" s="179">
        <f t="shared" si="328"/>
        <v>0</v>
      </c>
      <c r="DC452" s="178">
        <f t="shared" si="328"/>
        <v>0</v>
      </c>
      <c r="DD452" s="179">
        <f t="shared" si="318"/>
        <v>48763.909090909088</v>
      </c>
      <c r="DE452" s="178">
        <f t="shared" si="318"/>
        <v>51066.17391304348</v>
      </c>
      <c r="DF452" s="177">
        <f t="shared" si="319"/>
        <v>0</v>
      </c>
      <c r="DG452" s="178">
        <f t="shared" si="319"/>
        <v>0</v>
      </c>
      <c r="DH452" s="179">
        <f t="shared" si="320"/>
        <v>0</v>
      </c>
      <c r="DI452" s="178">
        <f t="shared" si="320"/>
        <v>0</v>
      </c>
      <c r="DJ452" s="179">
        <f t="shared" si="321"/>
        <v>0</v>
      </c>
      <c r="DK452" s="178">
        <f t="shared" si="321"/>
        <v>0</v>
      </c>
      <c r="DL452" s="179">
        <f t="shared" si="322"/>
        <v>0</v>
      </c>
      <c r="DM452" s="178">
        <f t="shared" si="322"/>
        <v>0</v>
      </c>
      <c r="DN452" s="179">
        <f t="shared" si="323"/>
        <v>44</v>
      </c>
      <c r="DO452" s="178">
        <f t="shared" si="323"/>
        <v>46</v>
      </c>
      <c r="DP452" s="179">
        <f t="shared" si="324"/>
        <v>0</v>
      </c>
      <c r="DQ452" s="178">
        <f t="shared" si="324"/>
        <v>0</v>
      </c>
      <c r="DR452" s="179">
        <f t="shared" si="325"/>
        <v>44</v>
      </c>
      <c r="DS452" s="178">
        <f t="shared" si="325"/>
        <v>46</v>
      </c>
      <c r="DT452" s="177">
        <f t="shared" si="327"/>
        <v>0</v>
      </c>
      <c r="DU452" s="178">
        <f t="shared" si="327"/>
        <v>0</v>
      </c>
      <c r="DV452" s="179">
        <f t="shared" si="327"/>
        <v>0</v>
      </c>
      <c r="DW452" s="178">
        <f t="shared" si="326"/>
        <v>0</v>
      </c>
      <c r="DX452" s="179">
        <f t="shared" si="326"/>
        <v>0</v>
      </c>
      <c r="DY452" s="178">
        <f t="shared" si="326"/>
        <v>0</v>
      </c>
      <c r="DZ452" s="179">
        <f t="shared" si="326"/>
        <v>0</v>
      </c>
      <c r="EA452" s="178">
        <f t="shared" si="326"/>
        <v>0</v>
      </c>
      <c r="EB452" s="179">
        <f t="shared" si="326"/>
        <v>2145612</v>
      </c>
      <c r="EC452" s="178">
        <f t="shared" si="326"/>
        <v>2349044</v>
      </c>
      <c r="ED452" s="179">
        <f t="shared" si="326"/>
        <v>0</v>
      </c>
      <c r="EE452" s="178">
        <f t="shared" si="326"/>
        <v>0</v>
      </c>
      <c r="EF452" s="179">
        <f t="shared" si="326"/>
        <v>2145612</v>
      </c>
      <c r="EG452" s="178">
        <f t="shared" si="326"/>
        <v>2349044</v>
      </c>
    </row>
    <row r="453" spans="1:137" ht="15">
      <c r="A453" s="29" t="s">
        <v>456</v>
      </c>
      <c r="B453" s="28" t="s">
        <v>484</v>
      </c>
      <c r="C453" s="303"/>
      <c r="D453" s="26">
        <v>218672</v>
      </c>
      <c r="E453" s="26">
        <v>10</v>
      </c>
      <c r="F453" s="63"/>
      <c r="G453" s="185">
        <v>2</v>
      </c>
      <c r="H453" s="63">
        <v>2</v>
      </c>
      <c r="I453" s="185"/>
      <c r="J453" s="63"/>
      <c r="K453" s="185"/>
      <c r="L453" s="63"/>
      <c r="M453" s="185"/>
      <c r="N453" s="191">
        <v>1</v>
      </c>
      <c r="O453" s="63"/>
      <c r="P453" s="185">
        <v>16</v>
      </c>
      <c r="Q453" s="191">
        <v>20</v>
      </c>
      <c r="R453" s="185"/>
      <c r="S453" s="63"/>
      <c r="T453" s="185"/>
      <c r="U453" s="63"/>
      <c r="V453" s="185"/>
      <c r="W453" s="63"/>
      <c r="X453" s="63"/>
      <c r="Y453" s="185">
        <v>7</v>
      </c>
      <c r="Z453" s="191">
        <v>8</v>
      </c>
      <c r="AA453" s="185"/>
      <c r="AB453" s="63"/>
      <c r="AC453" s="185"/>
      <c r="AD453" s="63"/>
      <c r="AE453" s="185"/>
      <c r="AF453" s="63"/>
      <c r="AG453" s="63"/>
      <c r="AH453" s="185">
        <v>17</v>
      </c>
      <c r="AI453" s="63">
        <v>17</v>
      </c>
      <c r="AJ453" s="185"/>
      <c r="AK453" s="63"/>
      <c r="AL453" s="185">
        <v>2</v>
      </c>
      <c r="AM453" s="63">
        <v>2</v>
      </c>
      <c r="AN453" s="185">
        <v>2</v>
      </c>
      <c r="AO453" s="191">
        <v>1</v>
      </c>
      <c r="AP453" s="63"/>
      <c r="AQ453" s="185"/>
      <c r="AR453" s="63"/>
      <c r="AS453" s="185"/>
      <c r="AT453" s="63"/>
      <c r="AU453" s="185"/>
      <c r="AV453" s="63"/>
      <c r="AW453" s="185"/>
      <c r="AX453" s="63"/>
      <c r="AY453" s="63"/>
      <c r="AZ453" s="185"/>
      <c r="BA453" s="63"/>
      <c r="BB453" s="185"/>
      <c r="BC453" s="63"/>
      <c r="BD453" s="185"/>
      <c r="BE453" s="63"/>
      <c r="BF453" s="185"/>
      <c r="BG453" s="62"/>
      <c r="BH453" s="188">
        <v>125983</v>
      </c>
      <c r="BI453" s="191">
        <v>236272</v>
      </c>
      <c r="BJ453" s="185">
        <v>916692</v>
      </c>
      <c r="BK453" s="191">
        <v>1166753</v>
      </c>
      <c r="BL453" s="185">
        <v>328185</v>
      </c>
      <c r="BM453" s="191">
        <v>375332</v>
      </c>
      <c r="BN453" s="185">
        <v>1107040</v>
      </c>
      <c r="BO453" s="191">
        <v>1220354</v>
      </c>
      <c r="BP453" s="185"/>
      <c r="BQ453" s="63"/>
      <c r="BR453" s="185"/>
      <c r="BS453" s="61"/>
      <c r="BT453" s="177">
        <f t="shared" si="312"/>
        <v>18</v>
      </c>
      <c r="BU453" s="178">
        <f t="shared" si="312"/>
        <v>30</v>
      </c>
      <c r="BV453" s="179">
        <f t="shared" si="313"/>
        <v>144</v>
      </c>
      <c r="BW453" s="178">
        <f t="shared" si="313"/>
        <v>180</v>
      </c>
      <c r="BX453" s="179">
        <f t="shared" si="314"/>
        <v>63</v>
      </c>
      <c r="BY453" s="178">
        <f t="shared" si="314"/>
        <v>72</v>
      </c>
      <c r="BZ453" s="179">
        <f t="shared" si="315"/>
        <v>199</v>
      </c>
      <c r="CA453" s="178">
        <f t="shared" si="315"/>
        <v>187</v>
      </c>
      <c r="CB453" s="179">
        <f t="shared" si="316"/>
        <v>0</v>
      </c>
      <c r="CC453" s="178">
        <f t="shared" si="316"/>
        <v>0</v>
      </c>
      <c r="CD453" s="179">
        <f t="shared" si="317"/>
        <v>0</v>
      </c>
      <c r="CE453" s="178">
        <f t="shared" si="317"/>
        <v>0</v>
      </c>
      <c r="CF453" s="177">
        <f t="shared" si="331"/>
        <v>6999.0555555555557</v>
      </c>
      <c r="CG453" s="178">
        <f t="shared" si="279"/>
        <v>7875.7333333333336</v>
      </c>
      <c r="CH453" s="179">
        <f t="shared" si="331"/>
        <v>6365.916666666667</v>
      </c>
      <c r="CI453" s="178">
        <f t="shared" si="280"/>
        <v>6481.9611111111108</v>
      </c>
      <c r="CJ453" s="179">
        <f t="shared" si="330"/>
        <v>5209.2857142857147</v>
      </c>
      <c r="CK453" s="178">
        <f t="shared" si="281"/>
        <v>5212.9444444444443</v>
      </c>
      <c r="CL453" s="179">
        <f t="shared" si="330"/>
        <v>5563.0150753768849</v>
      </c>
      <c r="CM453" s="178">
        <f t="shared" si="330"/>
        <v>6525.9572192513369</v>
      </c>
      <c r="CN453" s="179">
        <f t="shared" si="330"/>
        <v>0</v>
      </c>
      <c r="CO453" s="178">
        <f t="shared" si="330"/>
        <v>0</v>
      </c>
      <c r="CP453" s="179">
        <f t="shared" si="330"/>
        <v>0</v>
      </c>
      <c r="CQ453" s="178">
        <f t="shared" si="330"/>
        <v>0</v>
      </c>
      <c r="CR453" s="177">
        <f t="shared" si="329"/>
        <v>62991.5</v>
      </c>
      <c r="CS453" s="178">
        <f t="shared" si="329"/>
        <v>70881.600000000006</v>
      </c>
      <c r="CT453" s="179">
        <f t="shared" si="329"/>
        <v>57293.25</v>
      </c>
      <c r="CU453" s="178">
        <f t="shared" si="328"/>
        <v>58337.649999999994</v>
      </c>
      <c r="CV453" s="179">
        <f t="shared" si="328"/>
        <v>46883.571428571435</v>
      </c>
      <c r="CW453" s="178">
        <f t="shared" si="328"/>
        <v>46916.5</v>
      </c>
      <c r="CX453" s="179">
        <f t="shared" si="328"/>
        <v>50067.135678391962</v>
      </c>
      <c r="CY453" s="178">
        <f t="shared" si="328"/>
        <v>58733.614973262032</v>
      </c>
      <c r="CZ453" s="179">
        <f t="shared" si="328"/>
        <v>0</v>
      </c>
      <c r="DA453" s="178">
        <f t="shared" si="328"/>
        <v>0</v>
      </c>
      <c r="DB453" s="179">
        <f t="shared" si="328"/>
        <v>0</v>
      </c>
      <c r="DC453" s="178">
        <f t="shared" si="328"/>
        <v>0</v>
      </c>
      <c r="DD453" s="179">
        <f t="shared" si="318"/>
        <v>52658.040201005017</v>
      </c>
      <c r="DE453" s="178">
        <f t="shared" si="318"/>
        <v>57439.256852259619</v>
      </c>
      <c r="DF453" s="177">
        <f t="shared" si="319"/>
        <v>2</v>
      </c>
      <c r="DG453" s="178">
        <f t="shared" si="319"/>
        <v>3</v>
      </c>
      <c r="DH453" s="179">
        <f t="shared" si="320"/>
        <v>16</v>
      </c>
      <c r="DI453" s="178">
        <f t="shared" si="320"/>
        <v>20</v>
      </c>
      <c r="DJ453" s="179">
        <f t="shared" si="321"/>
        <v>7</v>
      </c>
      <c r="DK453" s="178">
        <f t="shared" si="321"/>
        <v>8</v>
      </c>
      <c r="DL453" s="179">
        <f t="shared" si="322"/>
        <v>21</v>
      </c>
      <c r="DM453" s="178">
        <f t="shared" si="322"/>
        <v>20</v>
      </c>
      <c r="DN453" s="179">
        <f t="shared" si="323"/>
        <v>0</v>
      </c>
      <c r="DO453" s="178">
        <f t="shared" si="323"/>
        <v>0</v>
      </c>
      <c r="DP453" s="179">
        <f t="shared" si="324"/>
        <v>0</v>
      </c>
      <c r="DQ453" s="178">
        <f t="shared" si="324"/>
        <v>0</v>
      </c>
      <c r="DR453" s="179">
        <f t="shared" si="325"/>
        <v>46</v>
      </c>
      <c r="DS453" s="178">
        <f t="shared" si="325"/>
        <v>51</v>
      </c>
      <c r="DT453" s="177">
        <f t="shared" si="327"/>
        <v>125983</v>
      </c>
      <c r="DU453" s="178">
        <f t="shared" si="327"/>
        <v>212644.80000000002</v>
      </c>
      <c r="DV453" s="179">
        <f t="shared" si="327"/>
        <v>916692</v>
      </c>
      <c r="DW453" s="178">
        <f t="shared" si="326"/>
        <v>1166753</v>
      </c>
      <c r="DX453" s="179">
        <f t="shared" si="326"/>
        <v>328185.00000000006</v>
      </c>
      <c r="DY453" s="178">
        <f t="shared" si="326"/>
        <v>375332</v>
      </c>
      <c r="DZ453" s="179">
        <f t="shared" si="326"/>
        <v>1051409.8492462311</v>
      </c>
      <c r="EA453" s="178">
        <f t="shared" si="326"/>
        <v>1174672.2994652407</v>
      </c>
      <c r="EB453" s="179">
        <f t="shared" si="326"/>
        <v>0</v>
      </c>
      <c r="EC453" s="178">
        <f t="shared" si="326"/>
        <v>0</v>
      </c>
      <c r="ED453" s="179">
        <f t="shared" si="326"/>
        <v>0</v>
      </c>
      <c r="EE453" s="178">
        <f t="shared" si="326"/>
        <v>0</v>
      </c>
      <c r="EF453" s="179">
        <f t="shared" si="326"/>
        <v>2422269.8492462309</v>
      </c>
      <c r="EG453" s="178">
        <f t="shared" si="326"/>
        <v>2929402.0994652407</v>
      </c>
    </row>
    <row r="454" spans="1:137" ht="15">
      <c r="A454" s="29" t="s">
        <v>456</v>
      </c>
      <c r="B454" s="28" t="s">
        <v>485</v>
      </c>
      <c r="C454" s="303"/>
      <c r="D454" s="26">
        <v>218681</v>
      </c>
      <c r="E454" s="26">
        <v>10</v>
      </c>
      <c r="F454" s="63"/>
      <c r="G454" s="185">
        <v>1</v>
      </c>
      <c r="H454" s="63">
        <v>1</v>
      </c>
      <c r="I454" s="185"/>
      <c r="J454" s="63"/>
      <c r="K454" s="185"/>
      <c r="L454" s="63"/>
      <c r="M454" s="185"/>
      <c r="N454" s="63"/>
      <c r="O454" s="63"/>
      <c r="P454" s="185">
        <v>7</v>
      </c>
      <c r="Q454" s="191">
        <v>11</v>
      </c>
      <c r="R454" s="185"/>
      <c r="S454" s="63"/>
      <c r="T454" s="185"/>
      <c r="U454" s="63"/>
      <c r="V454" s="185"/>
      <c r="W454" s="63"/>
      <c r="X454" s="63"/>
      <c r="Y454" s="185">
        <v>6</v>
      </c>
      <c r="Z454" s="191">
        <v>1</v>
      </c>
      <c r="AA454" s="185"/>
      <c r="AB454" s="63"/>
      <c r="AC454" s="185"/>
      <c r="AD454" s="63"/>
      <c r="AE454" s="185"/>
      <c r="AF454" s="63"/>
      <c r="AG454" s="63"/>
      <c r="AH454" s="185">
        <v>5</v>
      </c>
      <c r="AI454" s="63">
        <v>5</v>
      </c>
      <c r="AJ454" s="185"/>
      <c r="AK454" s="63"/>
      <c r="AL454" s="185"/>
      <c r="AM454" s="63"/>
      <c r="AN454" s="185">
        <v>1</v>
      </c>
      <c r="AO454" s="63">
        <v>1</v>
      </c>
      <c r="AP454" s="63"/>
      <c r="AQ454" s="185"/>
      <c r="AR454" s="63"/>
      <c r="AS454" s="185"/>
      <c r="AT454" s="63"/>
      <c r="AU454" s="185"/>
      <c r="AV454" s="63"/>
      <c r="AW454" s="185"/>
      <c r="AX454" s="63"/>
      <c r="AY454" s="63"/>
      <c r="AZ454" s="185"/>
      <c r="BA454" s="63"/>
      <c r="BB454" s="185"/>
      <c r="BC454" s="63"/>
      <c r="BD454" s="185"/>
      <c r="BE454" s="63"/>
      <c r="BF454" s="185"/>
      <c r="BG454" s="62"/>
      <c r="BH454" s="188">
        <v>60152</v>
      </c>
      <c r="BI454" s="63">
        <v>62106</v>
      </c>
      <c r="BJ454" s="185">
        <v>378507</v>
      </c>
      <c r="BK454" s="191">
        <v>611276</v>
      </c>
      <c r="BL454" s="185">
        <v>276942</v>
      </c>
      <c r="BM454" s="191">
        <v>42126</v>
      </c>
      <c r="BN454" s="185">
        <v>250750</v>
      </c>
      <c r="BO454" s="63">
        <v>253001</v>
      </c>
      <c r="BP454" s="185"/>
      <c r="BQ454" s="63"/>
      <c r="BR454" s="185"/>
      <c r="BS454" s="61"/>
      <c r="BT454" s="177">
        <f t="shared" si="312"/>
        <v>9</v>
      </c>
      <c r="BU454" s="178">
        <f t="shared" si="312"/>
        <v>9</v>
      </c>
      <c r="BV454" s="179">
        <f t="shared" si="313"/>
        <v>63</v>
      </c>
      <c r="BW454" s="178">
        <f t="shared" si="313"/>
        <v>99</v>
      </c>
      <c r="BX454" s="179">
        <f t="shared" si="314"/>
        <v>54</v>
      </c>
      <c r="BY454" s="178">
        <f t="shared" si="314"/>
        <v>9</v>
      </c>
      <c r="BZ454" s="179">
        <f t="shared" si="315"/>
        <v>57</v>
      </c>
      <c r="CA454" s="178">
        <f t="shared" si="315"/>
        <v>57</v>
      </c>
      <c r="CB454" s="179">
        <f t="shared" si="316"/>
        <v>0</v>
      </c>
      <c r="CC454" s="178">
        <f t="shared" si="316"/>
        <v>0</v>
      </c>
      <c r="CD454" s="179">
        <f t="shared" si="317"/>
        <v>0</v>
      </c>
      <c r="CE454" s="178">
        <f t="shared" si="317"/>
        <v>0</v>
      </c>
      <c r="CF454" s="177">
        <f t="shared" si="331"/>
        <v>6683.5555555555557</v>
      </c>
      <c r="CG454" s="178">
        <f t="shared" si="279"/>
        <v>6900.666666666667</v>
      </c>
      <c r="CH454" s="179">
        <f t="shared" si="331"/>
        <v>6008.0476190476193</v>
      </c>
      <c r="CI454" s="178">
        <f t="shared" si="280"/>
        <v>6174.5050505050503</v>
      </c>
      <c r="CJ454" s="179">
        <f t="shared" si="330"/>
        <v>5128.5555555555557</v>
      </c>
      <c r="CK454" s="178">
        <f t="shared" si="281"/>
        <v>4680.666666666667</v>
      </c>
      <c r="CL454" s="179">
        <f t="shared" si="330"/>
        <v>4399.1228070175439</v>
      </c>
      <c r="CM454" s="178">
        <f t="shared" si="330"/>
        <v>4438.6140350877195</v>
      </c>
      <c r="CN454" s="179">
        <f t="shared" si="330"/>
        <v>0</v>
      </c>
      <c r="CO454" s="178">
        <f t="shared" si="330"/>
        <v>0</v>
      </c>
      <c r="CP454" s="179">
        <f t="shared" si="330"/>
        <v>0</v>
      </c>
      <c r="CQ454" s="178">
        <f t="shared" si="330"/>
        <v>0</v>
      </c>
      <c r="CR454" s="177">
        <f t="shared" si="329"/>
        <v>60152</v>
      </c>
      <c r="CS454" s="178">
        <f t="shared" si="329"/>
        <v>62106</v>
      </c>
      <c r="CT454" s="179">
        <f t="shared" si="329"/>
        <v>54072.428571428572</v>
      </c>
      <c r="CU454" s="178">
        <f t="shared" si="328"/>
        <v>55570.545454545456</v>
      </c>
      <c r="CV454" s="179">
        <f t="shared" si="328"/>
        <v>46157</v>
      </c>
      <c r="CW454" s="178">
        <f t="shared" si="328"/>
        <v>42126</v>
      </c>
      <c r="CX454" s="179">
        <f t="shared" si="328"/>
        <v>39592.105263157893</v>
      </c>
      <c r="CY454" s="178">
        <f t="shared" si="328"/>
        <v>39947.526315789473</v>
      </c>
      <c r="CZ454" s="179">
        <f t="shared" si="328"/>
        <v>0</v>
      </c>
      <c r="DA454" s="178">
        <f t="shared" si="328"/>
        <v>0</v>
      </c>
      <c r="DB454" s="179">
        <f t="shared" si="328"/>
        <v>0</v>
      </c>
      <c r="DC454" s="178">
        <f t="shared" si="328"/>
        <v>0</v>
      </c>
      <c r="DD454" s="179">
        <f t="shared" si="318"/>
        <v>47657.681578947369</v>
      </c>
      <c r="DE454" s="178">
        <f t="shared" si="318"/>
        <v>50273.324099722995</v>
      </c>
      <c r="DF454" s="177">
        <f t="shared" si="319"/>
        <v>1</v>
      </c>
      <c r="DG454" s="178">
        <f t="shared" si="319"/>
        <v>1</v>
      </c>
      <c r="DH454" s="179">
        <f t="shared" si="320"/>
        <v>7</v>
      </c>
      <c r="DI454" s="178">
        <f t="shared" si="320"/>
        <v>11</v>
      </c>
      <c r="DJ454" s="179">
        <f t="shared" si="321"/>
        <v>6</v>
      </c>
      <c r="DK454" s="178">
        <f t="shared" si="321"/>
        <v>1</v>
      </c>
      <c r="DL454" s="179">
        <f t="shared" si="322"/>
        <v>6</v>
      </c>
      <c r="DM454" s="178">
        <f t="shared" si="322"/>
        <v>6</v>
      </c>
      <c r="DN454" s="179">
        <f t="shared" si="323"/>
        <v>0</v>
      </c>
      <c r="DO454" s="178">
        <f t="shared" si="323"/>
        <v>0</v>
      </c>
      <c r="DP454" s="179">
        <f t="shared" si="324"/>
        <v>0</v>
      </c>
      <c r="DQ454" s="178">
        <f t="shared" si="324"/>
        <v>0</v>
      </c>
      <c r="DR454" s="179">
        <f t="shared" si="325"/>
        <v>20</v>
      </c>
      <c r="DS454" s="178">
        <f t="shared" si="325"/>
        <v>19</v>
      </c>
      <c r="DT454" s="177">
        <f t="shared" si="327"/>
        <v>60152</v>
      </c>
      <c r="DU454" s="178">
        <f t="shared" si="327"/>
        <v>62106</v>
      </c>
      <c r="DV454" s="179">
        <f t="shared" si="327"/>
        <v>378507</v>
      </c>
      <c r="DW454" s="178">
        <f t="shared" si="326"/>
        <v>611276</v>
      </c>
      <c r="DX454" s="179">
        <f t="shared" si="326"/>
        <v>276942</v>
      </c>
      <c r="DY454" s="178">
        <f t="shared" si="326"/>
        <v>42126</v>
      </c>
      <c r="DZ454" s="179">
        <f t="shared" si="326"/>
        <v>237552.63157894736</v>
      </c>
      <c r="EA454" s="178">
        <f t="shared" si="326"/>
        <v>239685.15789473685</v>
      </c>
      <c r="EB454" s="179">
        <f t="shared" si="326"/>
        <v>0</v>
      </c>
      <c r="EC454" s="178">
        <f t="shared" si="326"/>
        <v>0</v>
      </c>
      <c r="ED454" s="179">
        <f t="shared" si="326"/>
        <v>0</v>
      </c>
      <c r="EE454" s="178">
        <f t="shared" si="326"/>
        <v>0</v>
      </c>
      <c r="EF454" s="179">
        <f t="shared" si="326"/>
        <v>953153.63157894742</v>
      </c>
      <c r="EG454" s="178">
        <f t="shared" si="326"/>
        <v>955193.15789473685</v>
      </c>
    </row>
    <row r="455" spans="1:137" ht="15">
      <c r="A455" s="29" t="s">
        <v>456</v>
      </c>
      <c r="B455" s="28" t="s">
        <v>486</v>
      </c>
      <c r="C455" s="303"/>
      <c r="D455" s="26">
        <v>218690</v>
      </c>
      <c r="E455" s="26">
        <v>10</v>
      </c>
      <c r="F455" s="63"/>
      <c r="G455" s="185">
        <v>3</v>
      </c>
      <c r="H455" s="191">
        <v>7</v>
      </c>
      <c r="I455" s="185"/>
      <c r="J455" s="63"/>
      <c r="K455" s="185"/>
      <c r="L455" s="63"/>
      <c r="M455" s="185">
        <v>2</v>
      </c>
      <c r="N455" s="191">
        <v>3</v>
      </c>
      <c r="O455" s="63"/>
      <c r="P455" s="185">
        <v>9</v>
      </c>
      <c r="Q455" s="191">
        <v>7</v>
      </c>
      <c r="R455" s="185"/>
      <c r="S455" s="63"/>
      <c r="T455" s="185"/>
      <c r="U455" s="63"/>
      <c r="V455" s="185"/>
      <c r="W455" s="191">
        <v>1</v>
      </c>
      <c r="X455" s="63"/>
      <c r="Y455" s="185">
        <v>1</v>
      </c>
      <c r="Z455" s="191">
        <v>5</v>
      </c>
      <c r="AA455" s="185"/>
      <c r="AB455" s="63"/>
      <c r="AC455" s="185"/>
      <c r="AD455" s="63"/>
      <c r="AE455" s="185"/>
      <c r="AF455" s="63"/>
      <c r="AG455" s="63"/>
      <c r="AH455" s="185">
        <v>11</v>
      </c>
      <c r="AI455" s="63">
        <v>11</v>
      </c>
      <c r="AJ455" s="185"/>
      <c r="AK455" s="63"/>
      <c r="AL455" s="185"/>
      <c r="AM455" s="63"/>
      <c r="AN455" s="185"/>
      <c r="AO455" s="63"/>
      <c r="AP455" s="63"/>
      <c r="AQ455" s="185"/>
      <c r="AR455" s="63"/>
      <c r="AS455" s="185"/>
      <c r="AT455" s="63"/>
      <c r="AU455" s="185"/>
      <c r="AV455" s="63"/>
      <c r="AW455" s="185"/>
      <c r="AX455" s="63"/>
      <c r="AY455" s="63"/>
      <c r="AZ455" s="185"/>
      <c r="BA455" s="63"/>
      <c r="BB455" s="185"/>
      <c r="BC455" s="63"/>
      <c r="BD455" s="185"/>
      <c r="BE455" s="63"/>
      <c r="BF455" s="185"/>
      <c r="BG455" s="62"/>
      <c r="BH455" s="188">
        <v>424030</v>
      </c>
      <c r="BI455" s="191">
        <v>795458</v>
      </c>
      <c r="BJ455" s="185">
        <v>517305</v>
      </c>
      <c r="BK455" s="63">
        <v>499955</v>
      </c>
      <c r="BL455" s="185">
        <v>44125</v>
      </c>
      <c r="BM455" s="191">
        <v>219783</v>
      </c>
      <c r="BN455" s="185">
        <v>424710</v>
      </c>
      <c r="BO455" s="63">
        <v>438509</v>
      </c>
      <c r="BP455" s="185"/>
      <c r="BQ455" s="63"/>
      <c r="BR455" s="185"/>
      <c r="BS455" s="61"/>
      <c r="BT455" s="177">
        <f t="shared" si="312"/>
        <v>51</v>
      </c>
      <c r="BU455" s="178">
        <f t="shared" si="312"/>
        <v>99</v>
      </c>
      <c r="BV455" s="179">
        <f t="shared" si="313"/>
        <v>81</v>
      </c>
      <c r="BW455" s="178">
        <f t="shared" si="313"/>
        <v>75</v>
      </c>
      <c r="BX455" s="179">
        <f t="shared" si="314"/>
        <v>9</v>
      </c>
      <c r="BY455" s="178">
        <f t="shared" si="314"/>
        <v>45</v>
      </c>
      <c r="BZ455" s="179">
        <f t="shared" si="315"/>
        <v>99</v>
      </c>
      <c r="CA455" s="178">
        <f t="shared" si="315"/>
        <v>99</v>
      </c>
      <c r="CB455" s="179">
        <f t="shared" si="316"/>
        <v>0</v>
      </c>
      <c r="CC455" s="178">
        <f t="shared" si="316"/>
        <v>0</v>
      </c>
      <c r="CD455" s="179">
        <f t="shared" si="317"/>
        <v>0</v>
      </c>
      <c r="CE455" s="178">
        <f t="shared" si="317"/>
        <v>0</v>
      </c>
      <c r="CF455" s="177">
        <f t="shared" si="331"/>
        <v>8314.3137254901958</v>
      </c>
      <c r="CG455" s="178">
        <f t="shared" si="331"/>
        <v>8034.9292929292933</v>
      </c>
      <c r="CH455" s="179">
        <f t="shared" si="331"/>
        <v>6386.4814814814818</v>
      </c>
      <c r="CI455" s="178">
        <f t="shared" si="331"/>
        <v>6666.0666666666666</v>
      </c>
      <c r="CJ455" s="179">
        <f t="shared" si="330"/>
        <v>4902.7777777777774</v>
      </c>
      <c r="CK455" s="178">
        <f t="shared" si="330"/>
        <v>4884.0666666666666</v>
      </c>
      <c r="CL455" s="179">
        <f t="shared" si="330"/>
        <v>4290</v>
      </c>
      <c r="CM455" s="178">
        <f t="shared" si="330"/>
        <v>4429.3838383838383</v>
      </c>
      <c r="CN455" s="179">
        <f t="shared" si="330"/>
        <v>0</v>
      </c>
      <c r="CO455" s="178">
        <f t="shared" si="330"/>
        <v>0</v>
      </c>
      <c r="CP455" s="179">
        <f t="shared" si="330"/>
        <v>0</v>
      </c>
      <c r="CQ455" s="178">
        <f t="shared" si="330"/>
        <v>0</v>
      </c>
      <c r="CR455" s="177">
        <f t="shared" si="329"/>
        <v>74828.823529411762</v>
      </c>
      <c r="CS455" s="178">
        <f t="shared" si="329"/>
        <v>72314.363636363647</v>
      </c>
      <c r="CT455" s="179">
        <f t="shared" si="329"/>
        <v>57478.333333333336</v>
      </c>
      <c r="CU455" s="178">
        <f t="shared" si="328"/>
        <v>59994.6</v>
      </c>
      <c r="CV455" s="179">
        <f t="shared" si="328"/>
        <v>44125</v>
      </c>
      <c r="CW455" s="178">
        <f t="shared" si="328"/>
        <v>43956.6</v>
      </c>
      <c r="CX455" s="179">
        <f t="shared" si="328"/>
        <v>38610</v>
      </c>
      <c r="CY455" s="178">
        <f t="shared" si="328"/>
        <v>39864.454545454544</v>
      </c>
      <c r="CZ455" s="179">
        <f t="shared" si="328"/>
        <v>0</v>
      </c>
      <c r="DA455" s="178">
        <f t="shared" si="328"/>
        <v>0</v>
      </c>
      <c r="DB455" s="179">
        <f t="shared" si="328"/>
        <v>0</v>
      </c>
      <c r="DC455" s="178">
        <f t="shared" si="328"/>
        <v>0</v>
      </c>
      <c r="DD455" s="179">
        <f t="shared" si="318"/>
        <v>52318.61990950226</v>
      </c>
      <c r="DE455" s="178">
        <f t="shared" si="318"/>
        <v>54746.836363636365</v>
      </c>
      <c r="DF455" s="177">
        <f t="shared" si="319"/>
        <v>5</v>
      </c>
      <c r="DG455" s="178">
        <f t="shared" si="319"/>
        <v>10</v>
      </c>
      <c r="DH455" s="179">
        <f t="shared" si="320"/>
        <v>9</v>
      </c>
      <c r="DI455" s="178">
        <f t="shared" si="320"/>
        <v>8</v>
      </c>
      <c r="DJ455" s="179">
        <f t="shared" si="321"/>
        <v>1</v>
      </c>
      <c r="DK455" s="178">
        <f t="shared" si="321"/>
        <v>5</v>
      </c>
      <c r="DL455" s="179">
        <f t="shared" si="322"/>
        <v>11</v>
      </c>
      <c r="DM455" s="178">
        <f t="shared" si="322"/>
        <v>11</v>
      </c>
      <c r="DN455" s="179">
        <f t="shared" si="323"/>
        <v>0</v>
      </c>
      <c r="DO455" s="178">
        <f t="shared" si="323"/>
        <v>0</v>
      </c>
      <c r="DP455" s="179">
        <f t="shared" si="324"/>
        <v>0</v>
      </c>
      <c r="DQ455" s="178">
        <f t="shared" si="324"/>
        <v>0</v>
      </c>
      <c r="DR455" s="179">
        <f t="shared" si="325"/>
        <v>26</v>
      </c>
      <c r="DS455" s="178">
        <f t="shared" si="325"/>
        <v>34</v>
      </c>
      <c r="DT455" s="177">
        <f t="shared" si="327"/>
        <v>374144.1176470588</v>
      </c>
      <c r="DU455" s="178">
        <f t="shared" si="327"/>
        <v>723143.63636363647</v>
      </c>
      <c r="DV455" s="179">
        <f t="shared" si="327"/>
        <v>517305</v>
      </c>
      <c r="DW455" s="178">
        <f t="shared" si="326"/>
        <v>479956.8</v>
      </c>
      <c r="DX455" s="179">
        <f t="shared" si="326"/>
        <v>44125</v>
      </c>
      <c r="DY455" s="178">
        <f t="shared" si="326"/>
        <v>219783</v>
      </c>
      <c r="DZ455" s="179">
        <f t="shared" si="326"/>
        <v>424710</v>
      </c>
      <c r="EA455" s="178">
        <f t="shared" si="326"/>
        <v>438509</v>
      </c>
      <c r="EB455" s="179">
        <f t="shared" si="326"/>
        <v>0</v>
      </c>
      <c r="EC455" s="178">
        <f t="shared" si="326"/>
        <v>0</v>
      </c>
      <c r="ED455" s="179">
        <f t="shared" si="326"/>
        <v>0</v>
      </c>
      <c r="EE455" s="178">
        <f t="shared" si="326"/>
        <v>0</v>
      </c>
      <c r="EF455" s="179">
        <f t="shared" si="326"/>
        <v>1360284.1176470588</v>
      </c>
      <c r="EG455" s="178">
        <f t="shared" si="326"/>
        <v>1861392.4363636365</v>
      </c>
    </row>
    <row r="456" spans="1:137" ht="15">
      <c r="A456" s="29" t="s">
        <v>456</v>
      </c>
      <c r="B456" s="28" t="s">
        <v>487</v>
      </c>
      <c r="C456" s="303"/>
      <c r="D456" s="26">
        <v>218706</v>
      </c>
      <c r="E456" s="26">
        <v>10</v>
      </c>
      <c r="F456" s="63"/>
      <c r="G456" s="185"/>
      <c r="H456" s="63"/>
      <c r="I456" s="185"/>
      <c r="J456" s="63"/>
      <c r="K456" s="185"/>
      <c r="L456" s="63"/>
      <c r="M456" s="185"/>
      <c r="N456" s="63"/>
      <c r="O456" s="63"/>
      <c r="P456" s="185">
        <v>1</v>
      </c>
      <c r="Q456" s="63">
        <v>1</v>
      </c>
      <c r="R456" s="185"/>
      <c r="S456" s="63"/>
      <c r="T456" s="185"/>
      <c r="U456" s="63"/>
      <c r="V456" s="185"/>
      <c r="W456" s="63"/>
      <c r="X456" s="63"/>
      <c r="Y456" s="185">
        <v>5</v>
      </c>
      <c r="Z456" s="191">
        <v>6</v>
      </c>
      <c r="AA456" s="185"/>
      <c r="AB456" s="63"/>
      <c r="AC456" s="185"/>
      <c r="AD456" s="63"/>
      <c r="AE456" s="185">
        <v>1</v>
      </c>
      <c r="AF456" s="63">
        <v>1</v>
      </c>
      <c r="AG456" s="63"/>
      <c r="AH456" s="185">
        <v>3</v>
      </c>
      <c r="AI456" s="63">
        <v>3</v>
      </c>
      <c r="AJ456" s="185"/>
      <c r="AK456" s="63"/>
      <c r="AL456" s="185"/>
      <c r="AM456" s="63"/>
      <c r="AN456" s="185"/>
      <c r="AO456" s="63"/>
      <c r="AP456" s="63"/>
      <c r="AQ456" s="185"/>
      <c r="AR456" s="63"/>
      <c r="AS456" s="185"/>
      <c r="AT456" s="63"/>
      <c r="AU456" s="185"/>
      <c r="AV456" s="63"/>
      <c r="AW456" s="185"/>
      <c r="AX456" s="63"/>
      <c r="AY456" s="63"/>
      <c r="AZ456" s="185"/>
      <c r="BA456" s="63"/>
      <c r="BB456" s="185"/>
      <c r="BC456" s="63"/>
      <c r="BD456" s="185"/>
      <c r="BE456" s="63"/>
      <c r="BF456" s="185"/>
      <c r="BG456" s="62"/>
      <c r="BH456" s="188"/>
      <c r="BI456" s="63"/>
      <c r="BJ456" s="185">
        <v>60387</v>
      </c>
      <c r="BK456" s="63">
        <v>62349</v>
      </c>
      <c r="BL456" s="185">
        <v>338537</v>
      </c>
      <c r="BM456" s="191">
        <v>388432</v>
      </c>
      <c r="BN456" s="185">
        <v>161130</v>
      </c>
      <c r="BO456" s="191">
        <v>172922</v>
      </c>
      <c r="BP456" s="185"/>
      <c r="BQ456" s="63"/>
      <c r="BR456" s="185"/>
      <c r="BS456" s="61"/>
      <c r="BT456" s="177">
        <f t="shared" si="312"/>
        <v>0</v>
      </c>
      <c r="BU456" s="178">
        <f t="shared" si="312"/>
        <v>0</v>
      </c>
      <c r="BV456" s="179">
        <f t="shared" si="313"/>
        <v>9</v>
      </c>
      <c r="BW456" s="178">
        <f t="shared" si="313"/>
        <v>9</v>
      </c>
      <c r="BX456" s="179">
        <f t="shared" si="314"/>
        <v>57</v>
      </c>
      <c r="BY456" s="178">
        <f t="shared" si="314"/>
        <v>66</v>
      </c>
      <c r="BZ456" s="179">
        <f t="shared" si="315"/>
        <v>27</v>
      </c>
      <c r="CA456" s="178">
        <f t="shared" si="315"/>
        <v>27</v>
      </c>
      <c r="CB456" s="179">
        <f t="shared" si="316"/>
        <v>0</v>
      </c>
      <c r="CC456" s="178">
        <f t="shared" si="316"/>
        <v>0</v>
      </c>
      <c r="CD456" s="179">
        <f t="shared" si="317"/>
        <v>0</v>
      </c>
      <c r="CE456" s="178">
        <f t="shared" si="317"/>
        <v>0</v>
      </c>
      <c r="CF456" s="177">
        <f t="shared" si="331"/>
        <v>0</v>
      </c>
      <c r="CG456" s="178">
        <f t="shared" si="331"/>
        <v>0</v>
      </c>
      <c r="CH456" s="179">
        <f t="shared" si="331"/>
        <v>6709.666666666667</v>
      </c>
      <c r="CI456" s="178">
        <f t="shared" si="331"/>
        <v>6927.666666666667</v>
      </c>
      <c r="CJ456" s="179">
        <f t="shared" si="330"/>
        <v>5939.2456140350878</v>
      </c>
      <c r="CK456" s="178">
        <f t="shared" si="330"/>
        <v>5885.333333333333</v>
      </c>
      <c r="CL456" s="179">
        <f t="shared" si="330"/>
        <v>5967.7777777777774</v>
      </c>
      <c r="CM456" s="178">
        <f t="shared" si="330"/>
        <v>6404.5185185185182</v>
      </c>
      <c r="CN456" s="179">
        <f t="shared" si="330"/>
        <v>0</v>
      </c>
      <c r="CO456" s="178">
        <f t="shared" si="330"/>
        <v>0</v>
      </c>
      <c r="CP456" s="179">
        <f t="shared" si="330"/>
        <v>0</v>
      </c>
      <c r="CQ456" s="178">
        <f t="shared" si="330"/>
        <v>0</v>
      </c>
      <c r="CR456" s="177">
        <f t="shared" si="329"/>
        <v>0</v>
      </c>
      <c r="CS456" s="178">
        <f t="shared" si="329"/>
        <v>0</v>
      </c>
      <c r="CT456" s="179">
        <f t="shared" si="329"/>
        <v>60387</v>
      </c>
      <c r="CU456" s="178">
        <f t="shared" si="328"/>
        <v>62349</v>
      </c>
      <c r="CV456" s="179">
        <f t="shared" si="328"/>
        <v>53453.210526315786</v>
      </c>
      <c r="CW456" s="178">
        <f t="shared" si="328"/>
        <v>52968</v>
      </c>
      <c r="CX456" s="179">
        <f t="shared" si="328"/>
        <v>53710</v>
      </c>
      <c r="CY456" s="178">
        <f t="shared" si="328"/>
        <v>57640.666666666664</v>
      </c>
      <c r="CZ456" s="179">
        <f t="shared" si="328"/>
        <v>0</v>
      </c>
      <c r="DA456" s="178">
        <f t="shared" si="328"/>
        <v>0</v>
      </c>
      <c r="DB456" s="179">
        <f t="shared" si="328"/>
        <v>0</v>
      </c>
      <c r="DC456" s="178">
        <f t="shared" si="328"/>
        <v>0</v>
      </c>
      <c r="DD456" s="179">
        <f t="shared" si="318"/>
        <v>54223.626315789472</v>
      </c>
      <c r="DE456" s="178">
        <f t="shared" si="318"/>
        <v>55095.181818181816</v>
      </c>
      <c r="DF456" s="177">
        <f t="shared" si="319"/>
        <v>0</v>
      </c>
      <c r="DG456" s="178">
        <f t="shared" si="319"/>
        <v>0</v>
      </c>
      <c r="DH456" s="179">
        <f t="shared" si="320"/>
        <v>1</v>
      </c>
      <c r="DI456" s="178">
        <f t="shared" si="320"/>
        <v>1</v>
      </c>
      <c r="DJ456" s="179">
        <f t="shared" si="321"/>
        <v>6</v>
      </c>
      <c r="DK456" s="178">
        <f t="shared" si="321"/>
        <v>7</v>
      </c>
      <c r="DL456" s="179">
        <f t="shared" si="322"/>
        <v>3</v>
      </c>
      <c r="DM456" s="178">
        <f t="shared" si="322"/>
        <v>3</v>
      </c>
      <c r="DN456" s="179">
        <f t="shared" si="323"/>
        <v>0</v>
      </c>
      <c r="DO456" s="178">
        <f t="shared" si="323"/>
        <v>0</v>
      </c>
      <c r="DP456" s="179">
        <f t="shared" si="324"/>
        <v>0</v>
      </c>
      <c r="DQ456" s="178">
        <f t="shared" si="324"/>
        <v>0</v>
      </c>
      <c r="DR456" s="179">
        <f t="shared" si="325"/>
        <v>10</v>
      </c>
      <c r="DS456" s="178">
        <f t="shared" si="325"/>
        <v>11</v>
      </c>
      <c r="DT456" s="177">
        <f t="shared" si="327"/>
        <v>0</v>
      </c>
      <c r="DU456" s="178">
        <f t="shared" si="327"/>
        <v>0</v>
      </c>
      <c r="DV456" s="179">
        <f t="shared" si="327"/>
        <v>60387</v>
      </c>
      <c r="DW456" s="178">
        <f t="shared" si="326"/>
        <v>62349</v>
      </c>
      <c r="DX456" s="179">
        <f t="shared" si="326"/>
        <v>320719.26315789472</v>
      </c>
      <c r="DY456" s="178">
        <f t="shared" si="326"/>
        <v>370776</v>
      </c>
      <c r="DZ456" s="179">
        <f t="shared" si="326"/>
        <v>161130</v>
      </c>
      <c r="EA456" s="178">
        <f t="shared" si="326"/>
        <v>172922</v>
      </c>
      <c r="EB456" s="179">
        <f t="shared" si="326"/>
        <v>0</v>
      </c>
      <c r="EC456" s="178">
        <f t="shared" si="326"/>
        <v>0</v>
      </c>
      <c r="ED456" s="179">
        <f t="shared" si="326"/>
        <v>0</v>
      </c>
      <c r="EE456" s="178">
        <f t="shared" si="326"/>
        <v>0</v>
      </c>
      <c r="EF456" s="179">
        <f t="shared" si="326"/>
        <v>542236.26315789472</v>
      </c>
      <c r="EG456" s="178">
        <f t="shared" si="326"/>
        <v>606047</v>
      </c>
    </row>
    <row r="457" spans="1:137">
      <c r="A457" s="29" t="s">
        <v>456</v>
      </c>
      <c r="B457" s="28" t="s">
        <v>488</v>
      </c>
      <c r="C457" s="237"/>
      <c r="D457" s="26">
        <v>218955</v>
      </c>
      <c r="E457" s="26">
        <v>10</v>
      </c>
      <c r="F457" s="63"/>
      <c r="G457" s="185"/>
      <c r="H457" s="63"/>
      <c r="I457" s="185"/>
      <c r="J457" s="63"/>
      <c r="K457" s="185"/>
      <c r="L457" s="63"/>
      <c r="M457" s="185"/>
      <c r="N457" s="63"/>
      <c r="O457" s="63"/>
      <c r="P457" s="185"/>
      <c r="Q457" s="63"/>
      <c r="R457" s="185"/>
      <c r="S457" s="63"/>
      <c r="T457" s="185"/>
      <c r="U457" s="63"/>
      <c r="V457" s="185"/>
      <c r="W457" s="63"/>
      <c r="X457" s="63"/>
      <c r="Y457" s="185"/>
      <c r="Z457" s="63"/>
      <c r="AA457" s="185"/>
      <c r="AB457" s="63"/>
      <c r="AC457" s="185"/>
      <c r="AD457" s="63"/>
      <c r="AE457" s="185"/>
      <c r="AF457" s="63"/>
      <c r="AG457" s="63"/>
      <c r="AH457" s="185"/>
      <c r="AI457" s="63"/>
      <c r="AJ457" s="185"/>
      <c r="AK457" s="63"/>
      <c r="AL457" s="185"/>
      <c r="AM457" s="63"/>
      <c r="AN457" s="185"/>
      <c r="AO457" s="63"/>
      <c r="AP457" s="63"/>
      <c r="AQ457" s="185">
        <v>18</v>
      </c>
      <c r="AR457" s="63">
        <v>18</v>
      </c>
      <c r="AS457" s="185"/>
      <c r="AT457" s="63"/>
      <c r="AU457" s="185"/>
      <c r="AV457" s="63"/>
      <c r="AW457" s="185"/>
      <c r="AX457" s="63"/>
      <c r="AY457" s="63"/>
      <c r="AZ457" s="185"/>
      <c r="BA457" s="63"/>
      <c r="BB457" s="185"/>
      <c r="BC457" s="63"/>
      <c r="BD457" s="185"/>
      <c r="BE457" s="63"/>
      <c r="BF457" s="185"/>
      <c r="BG457" s="62"/>
      <c r="BH457" s="188"/>
      <c r="BI457" s="63"/>
      <c r="BJ457" s="185"/>
      <c r="BK457" s="63"/>
      <c r="BL457" s="185"/>
      <c r="BM457" s="63"/>
      <c r="BN457" s="185"/>
      <c r="BO457" s="63"/>
      <c r="BP457" s="238">
        <v>662215</v>
      </c>
      <c r="BQ457" s="191">
        <v>699452</v>
      </c>
      <c r="BR457" s="185"/>
      <c r="BS457" s="61"/>
      <c r="BT457" s="177">
        <f t="shared" si="312"/>
        <v>0</v>
      </c>
      <c r="BU457" s="178">
        <f t="shared" si="312"/>
        <v>0</v>
      </c>
      <c r="BV457" s="179">
        <f t="shared" si="313"/>
        <v>0</v>
      </c>
      <c r="BW457" s="178">
        <f t="shared" si="313"/>
        <v>0</v>
      </c>
      <c r="BX457" s="179">
        <f t="shared" si="314"/>
        <v>0</v>
      </c>
      <c r="BY457" s="178">
        <f t="shared" si="314"/>
        <v>0</v>
      </c>
      <c r="BZ457" s="179">
        <f t="shared" si="315"/>
        <v>0</v>
      </c>
      <c r="CA457" s="178">
        <f t="shared" si="315"/>
        <v>0</v>
      </c>
      <c r="CB457" s="179">
        <f t="shared" si="316"/>
        <v>162</v>
      </c>
      <c r="CC457" s="178">
        <f t="shared" si="316"/>
        <v>162</v>
      </c>
      <c r="CD457" s="179">
        <f t="shared" si="317"/>
        <v>0</v>
      </c>
      <c r="CE457" s="178">
        <f t="shared" si="317"/>
        <v>0</v>
      </c>
      <c r="CF457" s="177">
        <f t="shared" si="331"/>
        <v>0</v>
      </c>
      <c r="CG457" s="178">
        <f t="shared" si="331"/>
        <v>0</v>
      </c>
      <c r="CH457" s="179">
        <f t="shared" si="331"/>
        <v>0</v>
      </c>
      <c r="CI457" s="178">
        <f t="shared" si="331"/>
        <v>0</v>
      </c>
      <c r="CJ457" s="179">
        <f t="shared" si="330"/>
        <v>0</v>
      </c>
      <c r="CK457" s="178">
        <f t="shared" si="330"/>
        <v>0</v>
      </c>
      <c r="CL457" s="179">
        <f t="shared" si="330"/>
        <v>0</v>
      </c>
      <c r="CM457" s="178">
        <f t="shared" si="330"/>
        <v>0</v>
      </c>
      <c r="CN457" s="179">
        <f t="shared" si="330"/>
        <v>4087.7469135802471</v>
      </c>
      <c r="CO457" s="178">
        <f t="shared" si="330"/>
        <v>4317.6049382716046</v>
      </c>
      <c r="CP457" s="179">
        <f t="shared" si="330"/>
        <v>0</v>
      </c>
      <c r="CQ457" s="178">
        <f t="shared" si="330"/>
        <v>0</v>
      </c>
      <c r="CR457" s="177">
        <f t="shared" si="329"/>
        <v>0</v>
      </c>
      <c r="CS457" s="178">
        <f t="shared" si="329"/>
        <v>0</v>
      </c>
      <c r="CT457" s="179">
        <f t="shared" si="329"/>
        <v>0</v>
      </c>
      <c r="CU457" s="178">
        <f t="shared" si="328"/>
        <v>0</v>
      </c>
      <c r="CV457" s="179">
        <f t="shared" si="328"/>
        <v>0</v>
      </c>
      <c r="CW457" s="178">
        <f t="shared" si="328"/>
        <v>0</v>
      </c>
      <c r="CX457" s="179">
        <f t="shared" si="328"/>
        <v>0</v>
      </c>
      <c r="CY457" s="178">
        <f t="shared" si="328"/>
        <v>0</v>
      </c>
      <c r="CZ457" s="179">
        <f t="shared" si="328"/>
        <v>36789.722222222226</v>
      </c>
      <c r="DA457" s="178">
        <f t="shared" si="328"/>
        <v>38858.444444444438</v>
      </c>
      <c r="DB457" s="179">
        <f t="shared" si="328"/>
        <v>0</v>
      </c>
      <c r="DC457" s="178">
        <f t="shared" si="328"/>
        <v>0</v>
      </c>
      <c r="DD457" s="179">
        <f t="shared" si="318"/>
        <v>36789.722222222226</v>
      </c>
      <c r="DE457" s="178">
        <f t="shared" si="318"/>
        <v>38858.444444444438</v>
      </c>
      <c r="DF457" s="177">
        <f t="shared" si="319"/>
        <v>0</v>
      </c>
      <c r="DG457" s="178">
        <f t="shared" si="319"/>
        <v>0</v>
      </c>
      <c r="DH457" s="179">
        <f t="shared" si="320"/>
        <v>0</v>
      </c>
      <c r="DI457" s="178">
        <f t="shared" si="320"/>
        <v>0</v>
      </c>
      <c r="DJ457" s="179">
        <f t="shared" si="321"/>
        <v>0</v>
      </c>
      <c r="DK457" s="178">
        <f t="shared" si="321"/>
        <v>0</v>
      </c>
      <c r="DL457" s="179">
        <f t="shared" si="322"/>
        <v>0</v>
      </c>
      <c r="DM457" s="178">
        <f t="shared" si="322"/>
        <v>0</v>
      </c>
      <c r="DN457" s="179">
        <f t="shared" si="323"/>
        <v>18</v>
      </c>
      <c r="DO457" s="178">
        <f t="shared" si="323"/>
        <v>18</v>
      </c>
      <c r="DP457" s="179">
        <f t="shared" si="324"/>
        <v>0</v>
      </c>
      <c r="DQ457" s="178">
        <f t="shared" si="324"/>
        <v>0</v>
      </c>
      <c r="DR457" s="179">
        <f t="shared" si="325"/>
        <v>18</v>
      </c>
      <c r="DS457" s="178">
        <f t="shared" si="325"/>
        <v>18</v>
      </c>
      <c r="DT457" s="177">
        <f t="shared" si="327"/>
        <v>0</v>
      </c>
      <c r="DU457" s="178">
        <f t="shared" si="327"/>
        <v>0</v>
      </c>
      <c r="DV457" s="179">
        <f t="shared" si="327"/>
        <v>0</v>
      </c>
      <c r="DW457" s="178">
        <f t="shared" si="326"/>
        <v>0</v>
      </c>
      <c r="DX457" s="179">
        <f t="shared" si="326"/>
        <v>0</v>
      </c>
      <c r="DY457" s="178">
        <f t="shared" si="326"/>
        <v>0</v>
      </c>
      <c r="DZ457" s="179">
        <f t="shared" si="326"/>
        <v>0</v>
      </c>
      <c r="EA457" s="178">
        <f t="shared" si="326"/>
        <v>0</v>
      </c>
      <c r="EB457" s="179">
        <f t="shared" si="326"/>
        <v>662215.00000000012</v>
      </c>
      <c r="EC457" s="178">
        <f t="shared" si="326"/>
        <v>699451.99999999988</v>
      </c>
      <c r="ED457" s="179">
        <f t="shared" si="326"/>
        <v>0</v>
      </c>
      <c r="EE457" s="178">
        <f t="shared" si="326"/>
        <v>0</v>
      </c>
      <c r="EF457" s="179">
        <f t="shared" si="326"/>
        <v>662215.00000000012</v>
      </c>
      <c r="EG457" s="178">
        <f t="shared" si="326"/>
        <v>699451.99999999988</v>
      </c>
    </row>
    <row r="458" spans="1:137" ht="15">
      <c r="A458" s="66" t="s">
        <v>489</v>
      </c>
      <c r="B458" s="65" t="s">
        <v>490</v>
      </c>
      <c r="C458" s="290"/>
      <c r="D458" s="64">
        <v>220862</v>
      </c>
      <c r="E458" s="64">
        <v>1</v>
      </c>
      <c r="F458" s="63">
        <v>0</v>
      </c>
      <c r="G458" s="185">
        <v>208</v>
      </c>
      <c r="H458" s="191">
        <v>196</v>
      </c>
      <c r="I458" s="185">
        <v>0</v>
      </c>
      <c r="J458" s="63">
        <v>0</v>
      </c>
      <c r="K458" s="185">
        <v>0</v>
      </c>
      <c r="L458" s="63">
        <v>0</v>
      </c>
      <c r="M458" s="185">
        <v>16</v>
      </c>
      <c r="N458" s="191">
        <v>15</v>
      </c>
      <c r="O458" s="63">
        <v>0</v>
      </c>
      <c r="P458" s="185">
        <v>234</v>
      </c>
      <c r="Q458" s="63">
        <v>234</v>
      </c>
      <c r="R458" s="185">
        <v>0</v>
      </c>
      <c r="S458" s="63">
        <v>0</v>
      </c>
      <c r="T458" s="185">
        <v>0</v>
      </c>
      <c r="U458" s="63">
        <v>0</v>
      </c>
      <c r="V458" s="185">
        <v>17</v>
      </c>
      <c r="W458" s="191">
        <v>16</v>
      </c>
      <c r="X458" s="63">
        <v>0</v>
      </c>
      <c r="Y458" s="185">
        <v>239</v>
      </c>
      <c r="Z458" s="63">
        <v>237</v>
      </c>
      <c r="AA458" s="185">
        <v>0</v>
      </c>
      <c r="AB458" s="63">
        <v>0</v>
      </c>
      <c r="AC458" s="185">
        <v>0</v>
      </c>
      <c r="AD458" s="63">
        <v>0</v>
      </c>
      <c r="AE458" s="185">
        <v>15</v>
      </c>
      <c r="AF458" s="191">
        <v>19</v>
      </c>
      <c r="AG458" s="63">
        <v>0</v>
      </c>
      <c r="AH458" s="185">
        <v>121</v>
      </c>
      <c r="AI458" s="63">
        <v>116</v>
      </c>
      <c r="AJ458" s="185">
        <v>0</v>
      </c>
      <c r="AK458" s="63">
        <v>0</v>
      </c>
      <c r="AL458" s="185">
        <v>0</v>
      </c>
      <c r="AM458" s="63">
        <v>0</v>
      </c>
      <c r="AN458" s="185">
        <v>29</v>
      </c>
      <c r="AO458" s="191">
        <v>26</v>
      </c>
      <c r="AP458" s="63">
        <v>0</v>
      </c>
      <c r="AQ458" s="185">
        <v>2</v>
      </c>
      <c r="AR458" s="63">
        <v>2</v>
      </c>
      <c r="AS458" s="185">
        <v>0</v>
      </c>
      <c r="AT458" s="63">
        <v>0</v>
      </c>
      <c r="AU458" s="185">
        <v>0</v>
      </c>
      <c r="AV458" s="63">
        <v>0</v>
      </c>
      <c r="AW458" s="185">
        <v>0</v>
      </c>
      <c r="AX458" s="63">
        <v>0</v>
      </c>
      <c r="AY458" s="63"/>
      <c r="AZ458" s="185"/>
      <c r="BA458" s="63"/>
      <c r="BB458" s="185"/>
      <c r="BC458" s="63"/>
      <c r="BD458" s="185"/>
      <c r="BE458" s="63"/>
      <c r="BF458" s="185"/>
      <c r="BG458" s="62"/>
      <c r="BH458" s="188">
        <v>25719317</v>
      </c>
      <c r="BI458" s="63">
        <v>24513456</v>
      </c>
      <c r="BJ458" s="185">
        <v>19360580</v>
      </c>
      <c r="BK458" s="63">
        <v>19318360</v>
      </c>
      <c r="BL458" s="185">
        <v>17160946</v>
      </c>
      <c r="BM458" s="63">
        <v>17600119</v>
      </c>
      <c r="BN458" s="185">
        <v>7083699</v>
      </c>
      <c r="BO458" s="63">
        <v>6750254</v>
      </c>
      <c r="BP458" s="185">
        <v>75950</v>
      </c>
      <c r="BQ458" s="63">
        <v>75950</v>
      </c>
      <c r="BR458" s="185"/>
      <c r="BS458" s="61"/>
      <c r="BT458" s="177">
        <f t="shared" ref="BT458:BU489" si="332">((G458*9)+(I458*10)+(K458*11)+(M458*12))</f>
        <v>2064</v>
      </c>
      <c r="BU458" s="178">
        <f t="shared" si="332"/>
        <v>1944</v>
      </c>
      <c r="BV458" s="179">
        <f t="shared" ref="BV458:BW489" si="333">((P458*9)+(R458*10)+(T458*11)+(V458*12))</f>
        <v>2310</v>
      </c>
      <c r="BW458" s="178">
        <f t="shared" si="333"/>
        <v>2298</v>
      </c>
      <c r="BX458" s="179">
        <f t="shared" ref="BX458:BY489" si="334">((Y458*9)+(AA458*10)+(AC458*11)+(AE458*12))</f>
        <v>2331</v>
      </c>
      <c r="BY458" s="178">
        <f t="shared" si="334"/>
        <v>2361</v>
      </c>
      <c r="BZ458" s="179">
        <f t="shared" ref="BZ458:CA489" si="335">((AH458*9)+(AJ458*10)+(AL458*11)+(AN458*12))</f>
        <v>1437</v>
      </c>
      <c r="CA458" s="178">
        <f t="shared" si="335"/>
        <v>1356</v>
      </c>
      <c r="CB458" s="179">
        <f t="shared" ref="CB458:CC489" si="336">((AQ458*9)+(AS458*10)+(AU458*11)+(AW458*12))</f>
        <v>18</v>
      </c>
      <c r="CC458" s="178">
        <f t="shared" si="336"/>
        <v>18</v>
      </c>
      <c r="CD458" s="179">
        <f t="shared" ref="CD458:CE489" si="337">((AZ458*9)+(BB458*10)+(BD458*11)+(BF458*12))</f>
        <v>0</v>
      </c>
      <c r="CE458" s="178">
        <f t="shared" si="337"/>
        <v>0</v>
      </c>
      <c r="CF458" s="177">
        <f t="shared" si="331"/>
        <v>12460.909399224805</v>
      </c>
      <c r="CG458" s="178">
        <f t="shared" si="331"/>
        <v>12609.802469135802</v>
      </c>
      <c r="CH458" s="179">
        <f t="shared" si="331"/>
        <v>8381.2034632034629</v>
      </c>
      <c r="CI458" s="178">
        <f t="shared" si="331"/>
        <v>8406.5970409051351</v>
      </c>
      <c r="CJ458" s="179">
        <f t="shared" si="330"/>
        <v>7362.0531960531962</v>
      </c>
      <c r="CK458" s="178">
        <f t="shared" si="330"/>
        <v>7454.5188479457856</v>
      </c>
      <c r="CL458" s="179">
        <f t="shared" si="330"/>
        <v>4929.5052192066805</v>
      </c>
      <c r="CM458" s="178">
        <f t="shared" si="330"/>
        <v>4978.0634218289088</v>
      </c>
      <c r="CN458" s="179">
        <f t="shared" si="330"/>
        <v>4219.4444444444443</v>
      </c>
      <c r="CO458" s="178">
        <f t="shared" si="330"/>
        <v>4219.4444444444443</v>
      </c>
      <c r="CP458" s="179">
        <f t="shared" si="330"/>
        <v>0</v>
      </c>
      <c r="CQ458" s="178">
        <f t="shared" si="330"/>
        <v>0</v>
      </c>
      <c r="CR458" s="177">
        <f t="shared" si="329"/>
        <v>112148.18459302325</v>
      </c>
      <c r="CS458" s="178">
        <f t="shared" si="329"/>
        <v>113488.22222222222</v>
      </c>
      <c r="CT458" s="179">
        <f t="shared" si="329"/>
        <v>75430.831168831166</v>
      </c>
      <c r="CU458" s="178">
        <f t="shared" si="328"/>
        <v>75659.373368146218</v>
      </c>
      <c r="CV458" s="179">
        <f t="shared" si="328"/>
        <v>66258.478764478772</v>
      </c>
      <c r="CW458" s="178">
        <f t="shared" si="328"/>
        <v>67090.669631512064</v>
      </c>
      <c r="CX458" s="179">
        <f t="shared" si="328"/>
        <v>44365.546972860124</v>
      </c>
      <c r="CY458" s="178">
        <f t="shared" si="328"/>
        <v>44802.570796460175</v>
      </c>
      <c r="CZ458" s="179">
        <f t="shared" si="328"/>
        <v>37975</v>
      </c>
      <c r="DA458" s="178">
        <f t="shared" si="328"/>
        <v>37975</v>
      </c>
      <c r="DB458" s="179">
        <f t="shared" si="328"/>
        <v>0</v>
      </c>
      <c r="DC458" s="178">
        <f t="shared" si="328"/>
        <v>0</v>
      </c>
      <c r="DD458" s="179">
        <f t="shared" ref="DD458:DE489" si="338">IF(DR458&gt;0,((CR458*DF458)+(CT458*DH458)+(CV458*DJ458)+(CX458*DL458)+(CZ458*DN458)+(DB458*DP458))/DR458,)</f>
        <v>76747.749857344446</v>
      </c>
      <c r="DE458" s="178">
        <f t="shared" si="338"/>
        <v>77205.55715411136</v>
      </c>
      <c r="DF458" s="177">
        <f t="shared" ref="DF458:DG489" si="339">+G458+I458+K458+M458</f>
        <v>224</v>
      </c>
      <c r="DG458" s="178">
        <f t="shared" si="339"/>
        <v>211</v>
      </c>
      <c r="DH458" s="179">
        <f t="shared" ref="DH458:DI489" si="340">+P458+R458+T458+V458</f>
        <v>251</v>
      </c>
      <c r="DI458" s="178">
        <f t="shared" si="340"/>
        <v>250</v>
      </c>
      <c r="DJ458" s="179">
        <f t="shared" ref="DJ458:DK489" si="341">+Y458+AA458+AC458+AE458</f>
        <v>254</v>
      </c>
      <c r="DK458" s="178">
        <f t="shared" si="341"/>
        <v>256</v>
      </c>
      <c r="DL458" s="179">
        <f t="shared" ref="DL458:DM489" si="342">+AH458+AJ458+AL458+AN458</f>
        <v>150</v>
      </c>
      <c r="DM458" s="178">
        <f t="shared" si="342"/>
        <v>142</v>
      </c>
      <c r="DN458" s="179">
        <f t="shared" ref="DN458:DO489" si="343">+AQ458+AS458+AU458+AW458</f>
        <v>2</v>
      </c>
      <c r="DO458" s="178">
        <f t="shared" si="343"/>
        <v>2</v>
      </c>
      <c r="DP458" s="179">
        <f t="shared" ref="DP458:DQ489" si="344">+AZ458+BB458+BD458+BF458</f>
        <v>0</v>
      </c>
      <c r="DQ458" s="178">
        <f t="shared" si="344"/>
        <v>0</v>
      </c>
      <c r="DR458" s="179">
        <f t="shared" ref="DR458:DS489" si="345">+DF458+DH458+DJ458+DL458+DN458+DP458</f>
        <v>881</v>
      </c>
      <c r="DS458" s="178">
        <f t="shared" si="345"/>
        <v>861</v>
      </c>
      <c r="DT458" s="177">
        <f t="shared" si="327"/>
        <v>25121193.348837208</v>
      </c>
      <c r="DU458" s="178">
        <f t="shared" si="327"/>
        <v>23946014.888888888</v>
      </c>
      <c r="DV458" s="179">
        <f t="shared" si="327"/>
        <v>18933138.623376623</v>
      </c>
      <c r="DW458" s="178">
        <f t="shared" si="326"/>
        <v>18914843.342036553</v>
      </c>
      <c r="DX458" s="179">
        <f t="shared" si="326"/>
        <v>16829653.606177609</v>
      </c>
      <c r="DY458" s="178">
        <f t="shared" si="326"/>
        <v>17175211.425667088</v>
      </c>
      <c r="DZ458" s="179">
        <f t="shared" si="326"/>
        <v>6654832.0459290184</v>
      </c>
      <c r="EA458" s="178">
        <f t="shared" si="326"/>
        <v>6361965.0530973449</v>
      </c>
      <c r="EB458" s="179">
        <f t="shared" si="326"/>
        <v>75950</v>
      </c>
      <c r="EC458" s="178">
        <f t="shared" si="326"/>
        <v>75950</v>
      </c>
      <c r="ED458" s="179">
        <f t="shared" si="326"/>
        <v>0</v>
      </c>
      <c r="EE458" s="178">
        <f t="shared" si="326"/>
        <v>0</v>
      </c>
      <c r="EF458" s="179">
        <f t="shared" si="326"/>
        <v>67614767.624320462</v>
      </c>
      <c r="EG458" s="178">
        <f t="shared" si="326"/>
        <v>66473984.709689878</v>
      </c>
    </row>
    <row r="459" spans="1:137" ht="15">
      <c r="A459" s="66" t="s">
        <v>489</v>
      </c>
      <c r="B459" s="65" t="s">
        <v>491</v>
      </c>
      <c r="C459" s="290"/>
      <c r="D459" s="64">
        <v>221759</v>
      </c>
      <c r="E459" s="64">
        <v>1</v>
      </c>
      <c r="F459" s="63">
        <v>0</v>
      </c>
      <c r="G459" s="185">
        <v>379</v>
      </c>
      <c r="H459" s="63">
        <v>387</v>
      </c>
      <c r="I459" s="185">
        <v>0</v>
      </c>
      <c r="J459" s="63">
        <v>0</v>
      </c>
      <c r="K459" s="185">
        <v>0</v>
      </c>
      <c r="L459" s="63">
        <v>0</v>
      </c>
      <c r="M459" s="185">
        <v>121</v>
      </c>
      <c r="N459" s="63">
        <v>121</v>
      </c>
      <c r="O459" s="63">
        <v>0</v>
      </c>
      <c r="P459" s="185">
        <v>317</v>
      </c>
      <c r="Q459" s="63">
        <v>318</v>
      </c>
      <c r="R459" s="185">
        <v>0</v>
      </c>
      <c r="S459" s="63">
        <v>0</v>
      </c>
      <c r="T459" s="185">
        <v>0</v>
      </c>
      <c r="U459" s="63">
        <v>0</v>
      </c>
      <c r="V459" s="185">
        <v>54</v>
      </c>
      <c r="W459" s="63">
        <v>54</v>
      </c>
      <c r="X459" s="63">
        <v>0</v>
      </c>
      <c r="Y459" s="185">
        <v>258</v>
      </c>
      <c r="Z459" s="191">
        <v>244</v>
      </c>
      <c r="AA459" s="185">
        <v>0</v>
      </c>
      <c r="AB459" s="63">
        <v>0</v>
      </c>
      <c r="AC459" s="185">
        <v>0</v>
      </c>
      <c r="AD459" s="63">
        <v>0</v>
      </c>
      <c r="AE459" s="185">
        <v>75</v>
      </c>
      <c r="AF459" s="191">
        <v>83</v>
      </c>
      <c r="AG459" s="63">
        <v>0</v>
      </c>
      <c r="AH459" s="185">
        <v>23</v>
      </c>
      <c r="AI459" s="191">
        <v>21</v>
      </c>
      <c r="AJ459" s="185">
        <v>0</v>
      </c>
      <c r="AK459" s="63">
        <v>0</v>
      </c>
      <c r="AL459" s="185">
        <v>0</v>
      </c>
      <c r="AM459" s="63">
        <v>0</v>
      </c>
      <c r="AN459" s="185">
        <v>7</v>
      </c>
      <c r="AO459" s="191">
        <v>4</v>
      </c>
      <c r="AP459" s="63">
        <v>0</v>
      </c>
      <c r="AQ459" s="185">
        <v>274</v>
      </c>
      <c r="AR459" s="63">
        <v>279</v>
      </c>
      <c r="AS459" s="185">
        <v>0</v>
      </c>
      <c r="AT459" s="63">
        <v>0</v>
      </c>
      <c r="AU459" s="185">
        <v>0</v>
      </c>
      <c r="AV459" s="63">
        <v>0</v>
      </c>
      <c r="AW459" s="185">
        <v>18</v>
      </c>
      <c r="AX459" s="63">
        <v>18</v>
      </c>
      <c r="AY459" s="63"/>
      <c r="AZ459" s="185"/>
      <c r="BA459" s="63"/>
      <c r="BB459" s="185"/>
      <c r="BC459" s="63"/>
      <c r="BD459" s="185"/>
      <c r="BE459" s="63"/>
      <c r="BF459" s="185"/>
      <c r="BG459" s="62"/>
      <c r="BH459" s="188">
        <v>71708931</v>
      </c>
      <c r="BI459" s="63">
        <v>74949868</v>
      </c>
      <c r="BJ459" s="185">
        <v>35840856</v>
      </c>
      <c r="BK459" s="63">
        <v>37151349</v>
      </c>
      <c r="BL459" s="185">
        <v>27630729</v>
      </c>
      <c r="BM459" s="63">
        <v>28003074</v>
      </c>
      <c r="BN459" s="185">
        <v>1786641</v>
      </c>
      <c r="BO459" s="191">
        <v>1525407</v>
      </c>
      <c r="BP459" s="185">
        <v>15271307</v>
      </c>
      <c r="BQ459" s="63">
        <f>15224469+315000</f>
        <v>15539469</v>
      </c>
      <c r="BR459" s="185"/>
      <c r="BS459" s="61"/>
      <c r="BT459" s="177">
        <f t="shared" si="332"/>
        <v>4863</v>
      </c>
      <c r="BU459" s="178">
        <f t="shared" si="332"/>
        <v>4935</v>
      </c>
      <c r="BV459" s="179">
        <f t="shared" si="333"/>
        <v>3501</v>
      </c>
      <c r="BW459" s="178">
        <f t="shared" si="333"/>
        <v>3510</v>
      </c>
      <c r="BX459" s="179">
        <f t="shared" si="334"/>
        <v>3222</v>
      </c>
      <c r="BY459" s="178">
        <f t="shared" si="334"/>
        <v>3192</v>
      </c>
      <c r="BZ459" s="179">
        <f t="shared" si="335"/>
        <v>291</v>
      </c>
      <c r="CA459" s="178">
        <f t="shared" si="335"/>
        <v>237</v>
      </c>
      <c r="CB459" s="179">
        <f t="shared" si="336"/>
        <v>2682</v>
      </c>
      <c r="CC459" s="178">
        <f t="shared" si="336"/>
        <v>2727</v>
      </c>
      <c r="CD459" s="179">
        <f t="shared" si="337"/>
        <v>0</v>
      </c>
      <c r="CE459" s="178">
        <f t="shared" si="337"/>
        <v>0</v>
      </c>
      <c r="CF459" s="177">
        <f t="shared" si="331"/>
        <v>14745.821714990747</v>
      </c>
      <c r="CG459" s="178">
        <f t="shared" si="331"/>
        <v>15187.409929078014</v>
      </c>
      <c r="CH459" s="179">
        <f t="shared" si="331"/>
        <v>10237.319622964867</v>
      </c>
      <c r="CI459" s="178">
        <f t="shared" si="331"/>
        <v>10584.429914529914</v>
      </c>
      <c r="CJ459" s="179">
        <f t="shared" si="330"/>
        <v>8575.6452513966487</v>
      </c>
      <c r="CK459" s="178">
        <f t="shared" si="330"/>
        <v>8772.8928571428569</v>
      </c>
      <c r="CL459" s="179">
        <f t="shared" si="330"/>
        <v>6139.6597938144332</v>
      </c>
      <c r="CM459" s="178">
        <f t="shared" si="330"/>
        <v>6436.3164556962029</v>
      </c>
      <c r="CN459" s="179">
        <f t="shared" si="330"/>
        <v>5693.9996271439222</v>
      </c>
      <c r="CO459" s="178">
        <f t="shared" si="330"/>
        <v>5698.3751375137517</v>
      </c>
      <c r="CP459" s="179">
        <f t="shared" si="330"/>
        <v>0</v>
      </c>
      <c r="CQ459" s="178">
        <f t="shared" si="330"/>
        <v>0</v>
      </c>
      <c r="CR459" s="177">
        <f t="shared" si="329"/>
        <v>132712.39543491672</v>
      </c>
      <c r="CS459" s="178">
        <f t="shared" si="329"/>
        <v>136686.68936170213</v>
      </c>
      <c r="CT459" s="179">
        <f t="shared" si="329"/>
        <v>92135.8766066838</v>
      </c>
      <c r="CU459" s="178">
        <f t="shared" si="328"/>
        <v>95259.869230769225</v>
      </c>
      <c r="CV459" s="179">
        <f t="shared" si="328"/>
        <v>77180.807262569841</v>
      </c>
      <c r="CW459" s="178">
        <f t="shared" si="328"/>
        <v>78956.03571428571</v>
      </c>
      <c r="CX459" s="179">
        <f t="shared" si="328"/>
        <v>55256.938144329899</v>
      </c>
      <c r="CY459" s="178">
        <f t="shared" si="328"/>
        <v>57926.848101265823</v>
      </c>
      <c r="CZ459" s="179">
        <f t="shared" si="328"/>
        <v>51245.996644295301</v>
      </c>
      <c r="DA459" s="178">
        <f t="shared" si="328"/>
        <v>51285.376237623765</v>
      </c>
      <c r="DB459" s="179">
        <f t="shared" si="328"/>
        <v>0</v>
      </c>
      <c r="DC459" s="178">
        <f t="shared" si="328"/>
        <v>0</v>
      </c>
      <c r="DD459" s="179">
        <f t="shared" si="338"/>
        <v>93618.188677220125</v>
      </c>
      <c r="DE459" s="178">
        <f t="shared" si="338"/>
        <v>96384.60508389023</v>
      </c>
      <c r="DF459" s="177">
        <f t="shared" si="339"/>
        <v>500</v>
      </c>
      <c r="DG459" s="178">
        <f t="shared" si="339"/>
        <v>508</v>
      </c>
      <c r="DH459" s="179">
        <f t="shared" si="340"/>
        <v>371</v>
      </c>
      <c r="DI459" s="178">
        <f t="shared" si="340"/>
        <v>372</v>
      </c>
      <c r="DJ459" s="179">
        <f t="shared" si="341"/>
        <v>333</v>
      </c>
      <c r="DK459" s="178">
        <f t="shared" si="341"/>
        <v>327</v>
      </c>
      <c r="DL459" s="179">
        <f t="shared" si="342"/>
        <v>30</v>
      </c>
      <c r="DM459" s="178">
        <f t="shared" si="342"/>
        <v>25</v>
      </c>
      <c r="DN459" s="179">
        <f t="shared" si="343"/>
        <v>292</v>
      </c>
      <c r="DO459" s="178">
        <f t="shared" si="343"/>
        <v>297</v>
      </c>
      <c r="DP459" s="179">
        <f t="shared" si="344"/>
        <v>0</v>
      </c>
      <c r="DQ459" s="178">
        <f t="shared" si="344"/>
        <v>0</v>
      </c>
      <c r="DR459" s="179">
        <f t="shared" si="345"/>
        <v>1526</v>
      </c>
      <c r="DS459" s="178">
        <f t="shared" si="345"/>
        <v>1529</v>
      </c>
      <c r="DT459" s="177">
        <f t="shared" si="327"/>
        <v>66356197.71745836</v>
      </c>
      <c r="DU459" s="178">
        <f t="shared" si="327"/>
        <v>69436838.195744678</v>
      </c>
      <c r="DV459" s="179">
        <f t="shared" si="327"/>
        <v>34182410.221079692</v>
      </c>
      <c r="DW459" s="178">
        <f t="shared" si="326"/>
        <v>35436671.353846155</v>
      </c>
      <c r="DX459" s="179">
        <f t="shared" si="326"/>
        <v>25701208.818435758</v>
      </c>
      <c r="DY459" s="178">
        <f t="shared" si="326"/>
        <v>25818623.678571425</v>
      </c>
      <c r="DZ459" s="179">
        <f t="shared" si="326"/>
        <v>1657708.1443298969</v>
      </c>
      <c r="EA459" s="178">
        <f t="shared" si="326"/>
        <v>1448171.2025316455</v>
      </c>
      <c r="EB459" s="179">
        <f t="shared" si="326"/>
        <v>14963831.020134227</v>
      </c>
      <c r="EC459" s="178">
        <f t="shared" si="326"/>
        <v>15231756.742574258</v>
      </c>
      <c r="ED459" s="179">
        <f t="shared" si="326"/>
        <v>0</v>
      </c>
      <c r="EE459" s="178">
        <f t="shared" si="326"/>
        <v>0</v>
      </c>
      <c r="EF459" s="179">
        <f t="shared" si="326"/>
        <v>142861355.92143792</v>
      </c>
      <c r="EG459" s="178">
        <f t="shared" si="326"/>
        <v>147372061.17326817</v>
      </c>
    </row>
    <row r="460" spans="1:137" ht="15">
      <c r="A460" s="66" t="s">
        <v>489</v>
      </c>
      <c r="B460" s="65" t="s">
        <v>492</v>
      </c>
      <c r="C460" s="290"/>
      <c r="D460" s="64">
        <v>221838</v>
      </c>
      <c r="E460" s="64">
        <v>2</v>
      </c>
      <c r="F460" s="63">
        <v>0</v>
      </c>
      <c r="G460" s="185">
        <v>100</v>
      </c>
      <c r="H460" s="63">
        <v>98</v>
      </c>
      <c r="I460" s="185">
        <v>0</v>
      </c>
      <c r="J460" s="63">
        <v>0</v>
      </c>
      <c r="K460" s="185">
        <v>0</v>
      </c>
      <c r="L460" s="63">
        <v>0</v>
      </c>
      <c r="M460" s="185">
        <v>3</v>
      </c>
      <c r="N460" s="63">
        <v>3</v>
      </c>
      <c r="O460" s="63">
        <v>0</v>
      </c>
      <c r="P460" s="185">
        <v>93</v>
      </c>
      <c r="Q460" s="63">
        <v>91</v>
      </c>
      <c r="R460" s="185">
        <v>0</v>
      </c>
      <c r="S460" s="63">
        <v>0</v>
      </c>
      <c r="T460" s="185">
        <v>0</v>
      </c>
      <c r="U460" s="63">
        <v>0</v>
      </c>
      <c r="V460" s="185">
        <v>12</v>
      </c>
      <c r="W460" s="191">
        <v>16</v>
      </c>
      <c r="X460" s="63">
        <v>0</v>
      </c>
      <c r="Y460" s="185">
        <v>53</v>
      </c>
      <c r="Z460" s="63">
        <v>51</v>
      </c>
      <c r="AA460" s="185">
        <v>0</v>
      </c>
      <c r="AB460" s="63">
        <v>0</v>
      </c>
      <c r="AC460" s="185">
        <v>0</v>
      </c>
      <c r="AD460" s="63">
        <v>0</v>
      </c>
      <c r="AE460" s="185">
        <v>19</v>
      </c>
      <c r="AF460" s="191">
        <v>32</v>
      </c>
      <c r="AG460" s="63">
        <v>0</v>
      </c>
      <c r="AH460" s="185">
        <v>3</v>
      </c>
      <c r="AI460" s="191">
        <v>4</v>
      </c>
      <c r="AJ460" s="185">
        <v>0</v>
      </c>
      <c r="AK460" s="63">
        <v>0</v>
      </c>
      <c r="AL460" s="185">
        <v>0</v>
      </c>
      <c r="AM460" s="63">
        <v>0</v>
      </c>
      <c r="AN460" s="185">
        <v>0</v>
      </c>
      <c r="AO460" s="63">
        <v>0</v>
      </c>
      <c r="AP460" s="63">
        <v>0</v>
      </c>
      <c r="AQ460" s="185">
        <v>26</v>
      </c>
      <c r="AR460" s="191">
        <v>29</v>
      </c>
      <c r="AS460" s="185">
        <v>0</v>
      </c>
      <c r="AT460" s="63">
        <v>0</v>
      </c>
      <c r="AU460" s="185">
        <v>0</v>
      </c>
      <c r="AV460" s="63">
        <v>0</v>
      </c>
      <c r="AW460" s="185">
        <v>0</v>
      </c>
      <c r="AX460" s="191">
        <v>1</v>
      </c>
      <c r="AY460" s="63"/>
      <c r="AZ460" s="185"/>
      <c r="BA460" s="63"/>
      <c r="BB460" s="185"/>
      <c r="BC460" s="63"/>
      <c r="BD460" s="185"/>
      <c r="BE460" s="63"/>
      <c r="BF460" s="185"/>
      <c r="BG460" s="62"/>
      <c r="BH460" s="188">
        <v>8586832</v>
      </c>
      <c r="BI460" s="63">
        <v>8450246</v>
      </c>
      <c r="BJ460" s="185">
        <v>6789506</v>
      </c>
      <c r="BK460" s="63">
        <v>7060130</v>
      </c>
      <c r="BL460" s="185">
        <v>4220731</v>
      </c>
      <c r="BM460" s="191">
        <v>5017534</v>
      </c>
      <c r="BN460" s="185">
        <v>153039</v>
      </c>
      <c r="BO460" s="191">
        <v>202917</v>
      </c>
      <c r="BP460" s="185">
        <v>787700</v>
      </c>
      <c r="BQ460" s="191">
        <v>1199101</v>
      </c>
      <c r="BR460" s="185"/>
      <c r="BS460" s="61"/>
      <c r="BT460" s="177">
        <f t="shared" si="332"/>
        <v>936</v>
      </c>
      <c r="BU460" s="178">
        <f t="shared" si="332"/>
        <v>918</v>
      </c>
      <c r="BV460" s="179">
        <f t="shared" si="333"/>
        <v>981</v>
      </c>
      <c r="BW460" s="178">
        <f t="shared" si="333"/>
        <v>1011</v>
      </c>
      <c r="BX460" s="179">
        <f t="shared" si="334"/>
        <v>705</v>
      </c>
      <c r="BY460" s="178">
        <f t="shared" si="334"/>
        <v>843</v>
      </c>
      <c r="BZ460" s="179">
        <f t="shared" si="335"/>
        <v>27</v>
      </c>
      <c r="CA460" s="178">
        <f t="shared" si="335"/>
        <v>36</v>
      </c>
      <c r="CB460" s="179">
        <f t="shared" si="336"/>
        <v>234</v>
      </c>
      <c r="CC460" s="178">
        <f t="shared" si="336"/>
        <v>273</v>
      </c>
      <c r="CD460" s="179">
        <f t="shared" si="337"/>
        <v>0</v>
      </c>
      <c r="CE460" s="178">
        <f t="shared" si="337"/>
        <v>0</v>
      </c>
      <c r="CF460" s="177">
        <f t="shared" si="331"/>
        <v>9173.9658119658125</v>
      </c>
      <c r="CG460" s="178">
        <f t="shared" si="331"/>
        <v>9205.0610021786488</v>
      </c>
      <c r="CH460" s="179">
        <f t="shared" si="331"/>
        <v>6921.0050968399592</v>
      </c>
      <c r="CI460" s="178">
        <f t="shared" si="331"/>
        <v>6983.3135509396634</v>
      </c>
      <c r="CJ460" s="179">
        <f t="shared" si="330"/>
        <v>5986.8524822695035</v>
      </c>
      <c r="CK460" s="178">
        <f t="shared" si="330"/>
        <v>5951.9976275207591</v>
      </c>
      <c r="CL460" s="179">
        <f t="shared" si="330"/>
        <v>5668.1111111111113</v>
      </c>
      <c r="CM460" s="178">
        <f t="shared" si="330"/>
        <v>5636.583333333333</v>
      </c>
      <c r="CN460" s="179">
        <f t="shared" si="330"/>
        <v>3366.2393162393164</v>
      </c>
      <c r="CO460" s="178">
        <f t="shared" si="330"/>
        <v>4392.3113553113553</v>
      </c>
      <c r="CP460" s="179">
        <f t="shared" si="330"/>
        <v>0</v>
      </c>
      <c r="CQ460" s="178">
        <f t="shared" si="330"/>
        <v>0</v>
      </c>
      <c r="CR460" s="177">
        <f t="shared" si="329"/>
        <v>82565.692307692312</v>
      </c>
      <c r="CS460" s="178">
        <f t="shared" si="329"/>
        <v>82845.549019607832</v>
      </c>
      <c r="CT460" s="179">
        <f t="shared" si="329"/>
        <v>62289.045871559632</v>
      </c>
      <c r="CU460" s="178">
        <f t="shared" si="328"/>
        <v>62849.821958456974</v>
      </c>
      <c r="CV460" s="179">
        <f t="shared" si="328"/>
        <v>53881.672340425532</v>
      </c>
      <c r="CW460" s="178">
        <f t="shared" si="328"/>
        <v>53567.978647686832</v>
      </c>
      <c r="CX460" s="179">
        <f t="shared" si="328"/>
        <v>51013</v>
      </c>
      <c r="CY460" s="178">
        <f t="shared" si="328"/>
        <v>50729.25</v>
      </c>
      <c r="CZ460" s="179">
        <f t="shared" si="328"/>
        <v>30296.153846153848</v>
      </c>
      <c r="DA460" s="178">
        <f t="shared" si="328"/>
        <v>39530.802197802201</v>
      </c>
      <c r="DB460" s="179">
        <f t="shared" si="328"/>
        <v>0</v>
      </c>
      <c r="DC460" s="178">
        <f t="shared" si="328"/>
        <v>0</v>
      </c>
      <c r="DD460" s="179">
        <f t="shared" si="338"/>
        <v>64287.493633387399</v>
      </c>
      <c r="DE460" s="178">
        <f t="shared" si="338"/>
        <v>64391.737520699571</v>
      </c>
      <c r="DF460" s="177">
        <f t="shared" si="339"/>
        <v>103</v>
      </c>
      <c r="DG460" s="178">
        <f t="shared" si="339"/>
        <v>101</v>
      </c>
      <c r="DH460" s="179">
        <f t="shared" si="340"/>
        <v>105</v>
      </c>
      <c r="DI460" s="178">
        <f t="shared" si="340"/>
        <v>107</v>
      </c>
      <c r="DJ460" s="179">
        <f t="shared" si="341"/>
        <v>72</v>
      </c>
      <c r="DK460" s="178">
        <f t="shared" si="341"/>
        <v>83</v>
      </c>
      <c r="DL460" s="179">
        <f t="shared" si="342"/>
        <v>3</v>
      </c>
      <c r="DM460" s="178">
        <f t="shared" si="342"/>
        <v>4</v>
      </c>
      <c r="DN460" s="179">
        <f t="shared" si="343"/>
        <v>26</v>
      </c>
      <c r="DO460" s="178">
        <f t="shared" si="343"/>
        <v>30</v>
      </c>
      <c r="DP460" s="179">
        <f t="shared" si="344"/>
        <v>0</v>
      </c>
      <c r="DQ460" s="178">
        <f t="shared" si="344"/>
        <v>0</v>
      </c>
      <c r="DR460" s="179">
        <f t="shared" si="345"/>
        <v>309</v>
      </c>
      <c r="DS460" s="178">
        <f t="shared" si="345"/>
        <v>325</v>
      </c>
      <c r="DT460" s="177">
        <f t="shared" si="327"/>
        <v>8504266.307692308</v>
      </c>
      <c r="DU460" s="178">
        <f t="shared" si="327"/>
        <v>8367400.4509803914</v>
      </c>
      <c r="DV460" s="179">
        <f t="shared" si="327"/>
        <v>6540349.8165137609</v>
      </c>
      <c r="DW460" s="178">
        <f t="shared" si="327"/>
        <v>6724930.949554896</v>
      </c>
      <c r="DX460" s="179">
        <f t="shared" si="327"/>
        <v>3879480.4085106384</v>
      </c>
      <c r="DY460" s="178">
        <f t="shared" si="327"/>
        <v>4446142.2277580071</v>
      </c>
      <c r="DZ460" s="179">
        <f t="shared" si="327"/>
        <v>153039</v>
      </c>
      <c r="EA460" s="178">
        <f t="shared" si="327"/>
        <v>202917</v>
      </c>
      <c r="EB460" s="179">
        <f t="shared" si="327"/>
        <v>787700</v>
      </c>
      <c r="EC460" s="178">
        <f t="shared" si="327"/>
        <v>1185924.065934066</v>
      </c>
      <c r="ED460" s="179">
        <f t="shared" si="327"/>
        <v>0</v>
      </c>
      <c r="EE460" s="178">
        <f t="shared" si="327"/>
        <v>0</v>
      </c>
      <c r="EF460" s="179">
        <f t="shared" si="327"/>
        <v>19864835.532716706</v>
      </c>
      <c r="EG460" s="178">
        <f t="shared" si="327"/>
        <v>20927314.69422736</v>
      </c>
    </row>
    <row r="461" spans="1:137" ht="15">
      <c r="A461" s="66" t="s">
        <v>489</v>
      </c>
      <c r="B461" s="65" t="s">
        <v>493</v>
      </c>
      <c r="C461" s="290"/>
      <c r="D461" s="64">
        <v>219602</v>
      </c>
      <c r="E461" s="64">
        <v>3</v>
      </c>
      <c r="F461" s="63">
        <v>0</v>
      </c>
      <c r="G461" s="185">
        <v>130</v>
      </c>
      <c r="H461" s="63">
        <v>126</v>
      </c>
      <c r="I461" s="185">
        <v>0</v>
      </c>
      <c r="J461" s="63">
        <v>0</v>
      </c>
      <c r="K461" s="185">
        <v>0</v>
      </c>
      <c r="L461" s="63">
        <v>0</v>
      </c>
      <c r="M461" s="185">
        <v>4</v>
      </c>
      <c r="N461" s="191">
        <v>3</v>
      </c>
      <c r="O461" s="63">
        <v>0</v>
      </c>
      <c r="P461" s="185">
        <v>98</v>
      </c>
      <c r="Q461" s="191">
        <v>90</v>
      </c>
      <c r="R461" s="185">
        <v>0</v>
      </c>
      <c r="S461" s="63">
        <v>0</v>
      </c>
      <c r="T461" s="185">
        <v>0</v>
      </c>
      <c r="U461" s="63">
        <v>0</v>
      </c>
      <c r="V461" s="185">
        <v>3</v>
      </c>
      <c r="W461" s="191">
        <v>2</v>
      </c>
      <c r="X461" s="63">
        <v>0</v>
      </c>
      <c r="Y461" s="185">
        <v>89</v>
      </c>
      <c r="Z461" s="191">
        <v>110</v>
      </c>
      <c r="AA461" s="185">
        <v>0</v>
      </c>
      <c r="AB461" s="63">
        <v>0</v>
      </c>
      <c r="AC461" s="185">
        <v>0</v>
      </c>
      <c r="AD461" s="63">
        <v>0</v>
      </c>
      <c r="AE461" s="185">
        <v>0</v>
      </c>
      <c r="AF461" s="63">
        <v>0</v>
      </c>
      <c r="AG461" s="63">
        <v>0</v>
      </c>
      <c r="AH461" s="185">
        <v>42</v>
      </c>
      <c r="AI461" s="191">
        <v>39</v>
      </c>
      <c r="AJ461" s="185">
        <v>0</v>
      </c>
      <c r="AK461" s="63">
        <v>0</v>
      </c>
      <c r="AL461" s="185">
        <v>0</v>
      </c>
      <c r="AM461" s="63">
        <v>0</v>
      </c>
      <c r="AN461" s="185">
        <v>0</v>
      </c>
      <c r="AO461" s="191">
        <v>1</v>
      </c>
      <c r="AP461" s="63">
        <v>0</v>
      </c>
      <c r="AQ461" s="185">
        <v>0</v>
      </c>
      <c r="AR461" s="63">
        <v>0</v>
      </c>
      <c r="AS461" s="185">
        <v>0</v>
      </c>
      <c r="AT461" s="63">
        <v>0</v>
      </c>
      <c r="AU461" s="185">
        <v>0</v>
      </c>
      <c r="AV461" s="63">
        <v>0</v>
      </c>
      <c r="AW461" s="185">
        <v>0</v>
      </c>
      <c r="AX461" s="63">
        <v>0</v>
      </c>
      <c r="AY461" s="63"/>
      <c r="AZ461" s="185"/>
      <c r="BA461" s="63"/>
      <c r="BB461" s="185"/>
      <c r="BC461" s="63"/>
      <c r="BD461" s="185"/>
      <c r="BE461" s="63"/>
      <c r="BF461" s="185"/>
      <c r="BG461" s="62"/>
      <c r="BH461" s="188">
        <v>10432187</v>
      </c>
      <c r="BI461" s="63">
        <v>10633248</v>
      </c>
      <c r="BJ461" s="185">
        <v>6147652</v>
      </c>
      <c r="BK461" s="63">
        <v>6082600</v>
      </c>
      <c r="BL461" s="185">
        <v>4559506</v>
      </c>
      <c r="BM461" s="191">
        <v>6135986</v>
      </c>
      <c r="BN461" s="185">
        <v>1775344</v>
      </c>
      <c r="BO461" s="63">
        <v>1778026</v>
      </c>
      <c r="BP461" s="185">
        <v>0</v>
      </c>
      <c r="BQ461" s="63">
        <v>0</v>
      </c>
      <c r="BR461" s="185"/>
      <c r="BS461" s="61"/>
      <c r="BT461" s="177">
        <f t="shared" si="332"/>
        <v>1218</v>
      </c>
      <c r="BU461" s="178">
        <f t="shared" si="332"/>
        <v>1170</v>
      </c>
      <c r="BV461" s="179">
        <f t="shared" si="333"/>
        <v>918</v>
      </c>
      <c r="BW461" s="178">
        <f t="shared" si="333"/>
        <v>834</v>
      </c>
      <c r="BX461" s="179">
        <f t="shared" si="334"/>
        <v>801</v>
      </c>
      <c r="BY461" s="178">
        <f t="shared" si="334"/>
        <v>990</v>
      </c>
      <c r="BZ461" s="179">
        <f t="shared" si="335"/>
        <v>378</v>
      </c>
      <c r="CA461" s="178">
        <f t="shared" si="335"/>
        <v>363</v>
      </c>
      <c r="CB461" s="179">
        <f t="shared" si="336"/>
        <v>0</v>
      </c>
      <c r="CC461" s="178">
        <f t="shared" si="336"/>
        <v>0</v>
      </c>
      <c r="CD461" s="179">
        <f t="shared" si="337"/>
        <v>0</v>
      </c>
      <c r="CE461" s="178">
        <f t="shared" si="337"/>
        <v>0</v>
      </c>
      <c r="CF461" s="177">
        <f t="shared" si="331"/>
        <v>8565.013957307061</v>
      </c>
      <c r="CG461" s="178">
        <f t="shared" si="331"/>
        <v>9088.2461538461539</v>
      </c>
      <c r="CH461" s="179">
        <f t="shared" si="331"/>
        <v>6696.7886710239654</v>
      </c>
      <c r="CI461" s="178">
        <f t="shared" si="331"/>
        <v>7293.2853717026383</v>
      </c>
      <c r="CJ461" s="179">
        <f t="shared" si="330"/>
        <v>5692.2671660424467</v>
      </c>
      <c r="CK461" s="178">
        <f t="shared" si="330"/>
        <v>6197.9656565656569</v>
      </c>
      <c r="CL461" s="179">
        <f t="shared" si="330"/>
        <v>4696.6772486772488</v>
      </c>
      <c r="CM461" s="178">
        <f t="shared" si="330"/>
        <v>4898.1432506887049</v>
      </c>
      <c r="CN461" s="179">
        <f t="shared" si="330"/>
        <v>0</v>
      </c>
      <c r="CO461" s="178">
        <f t="shared" si="330"/>
        <v>0</v>
      </c>
      <c r="CP461" s="179">
        <f t="shared" si="330"/>
        <v>0</v>
      </c>
      <c r="CQ461" s="178">
        <f t="shared" si="330"/>
        <v>0</v>
      </c>
      <c r="CR461" s="177">
        <f t="shared" si="329"/>
        <v>77085.125615763551</v>
      </c>
      <c r="CS461" s="178">
        <f t="shared" si="329"/>
        <v>81794.215384615381</v>
      </c>
      <c r="CT461" s="179">
        <f t="shared" si="329"/>
        <v>60271.098039215693</v>
      </c>
      <c r="CU461" s="178">
        <f t="shared" si="328"/>
        <v>65639.568345323743</v>
      </c>
      <c r="CV461" s="179">
        <f t="shared" si="328"/>
        <v>51230.404494382019</v>
      </c>
      <c r="CW461" s="178">
        <f t="shared" si="328"/>
        <v>55781.69090909091</v>
      </c>
      <c r="CX461" s="179">
        <f t="shared" si="328"/>
        <v>42270.095238095237</v>
      </c>
      <c r="CY461" s="178">
        <f t="shared" si="328"/>
        <v>44083.289256198346</v>
      </c>
      <c r="CZ461" s="179">
        <f t="shared" si="328"/>
        <v>0</v>
      </c>
      <c r="DA461" s="178">
        <f t="shared" si="328"/>
        <v>0</v>
      </c>
      <c r="DB461" s="179">
        <f t="shared" si="328"/>
        <v>0</v>
      </c>
      <c r="DC461" s="178">
        <f t="shared" si="328"/>
        <v>0</v>
      </c>
      <c r="DD461" s="179">
        <f t="shared" si="338"/>
        <v>62162.944629707927</v>
      </c>
      <c r="DE461" s="178">
        <f t="shared" si="338"/>
        <v>66009.734885803511</v>
      </c>
      <c r="DF461" s="177">
        <f t="shared" si="339"/>
        <v>134</v>
      </c>
      <c r="DG461" s="178">
        <f t="shared" si="339"/>
        <v>129</v>
      </c>
      <c r="DH461" s="179">
        <f t="shared" si="340"/>
        <v>101</v>
      </c>
      <c r="DI461" s="178">
        <f t="shared" si="340"/>
        <v>92</v>
      </c>
      <c r="DJ461" s="179">
        <f t="shared" si="341"/>
        <v>89</v>
      </c>
      <c r="DK461" s="178">
        <f t="shared" si="341"/>
        <v>110</v>
      </c>
      <c r="DL461" s="179">
        <f t="shared" si="342"/>
        <v>42</v>
      </c>
      <c r="DM461" s="178">
        <f t="shared" si="342"/>
        <v>40</v>
      </c>
      <c r="DN461" s="179">
        <f t="shared" si="343"/>
        <v>0</v>
      </c>
      <c r="DO461" s="178">
        <f t="shared" si="343"/>
        <v>0</v>
      </c>
      <c r="DP461" s="179">
        <f t="shared" si="344"/>
        <v>0</v>
      </c>
      <c r="DQ461" s="178">
        <f t="shared" si="344"/>
        <v>0</v>
      </c>
      <c r="DR461" s="179">
        <f t="shared" si="345"/>
        <v>366</v>
      </c>
      <c r="DS461" s="178">
        <f t="shared" si="345"/>
        <v>371</v>
      </c>
      <c r="DT461" s="177">
        <f t="shared" ref="DT461:EF479" si="346">+DF461*CR461</f>
        <v>10329406.832512315</v>
      </c>
      <c r="DU461" s="178">
        <f t="shared" si="346"/>
        <v>10551453.784615384</v>
      </c>
      <c r="DV461" s="179">
        <f t="shared" si="346"/>
        <v>6087380.9019607846</v>
      </c>
      <c r="DW461" s="178">
        <f t="shared" si="346"/>
        <v>6038840.2877697842</v>
      </c>
      <c r="DX461" s="179">
        <f t="shared" si="346"/>
        <v>4559506</v>
      </c>
      <c r="DY461" s="178">
        <f t="shared" si="346"/>
        <v>6135986</v>
      </c>
      <c r="DZ461" s="179">
        <f t="shared" si="346"/>
        <v>1775344</v>
      </c>
      <c r="EA461" s="178">
        <f t="shared" si="346"/>
        <v>1763331.5702479337</v>
      </c>
      <c r="EB461" s="179">
        <f t="shared" si="346"/>
        <v>0</v>
      </c>
      <c r="EC461" s="178">
        <f t="shared" si="346"/>
        <v>0</v>
      </c>
      <c r="ED461" s="179">
        <f t="shared" si="346"/>
        <v>0</v>
      </c>
      <c r="EE461" s="178">
        <f t="shared" si="346"/>
        <v>0</v>
      </c>
      <c r="EF461" s="179">
        <f t="shared" si="346"/>
        <v>22751637.734473102</v>
      </c>
      <c r="EG461" s="178">
        <f t="shared" ref="EG461:EG524" si="347">+DS461*DE461</f>
        <v>24489611.642633103</v>
      </c>
    </row>
    <row r="462" spans="1:137" ht="15">
      <c r="A462" s="66" t="s">
        <v>489</v>
      </c>
      <c r="B462" s="65" t="s">
        <v>494</v>
      </c>
      <c r="C462" s="290"/>
      <c r="D462" s="64">
        <v>220075</v>
      </c>
      <c r="E462" s="64">
        <v>2</v>
      </c>
      <c r="F462" s="63">
        <v>0</v>
      </c>
      <c r="G462" s="185">
        <v>114</v>
      </c>
      <c r="H462" s="63">
        <v>112</v>
      </c>
      <c r="I462" s="185">
        <v>0</v>
      </c>
      <c r="J462" s="63">
        <v>0</v>
      </c>
      <c r="K462" s="185">
        <v>0</v>
      </c>
      <c r="L462" s="63">
        <v>0</v>
      </c>
      <c r="M462" s="185">
        <v>42</v>
      </c>
      <c r="N462" s="191">
        <v>45</v>
      </c>
      <c r="O462" s="63">
        <v>0</v>
      </c>
      <c r="P462" s="185">
        <v>125</v>
      </c>
      <c r="Q462" s="191">
        <v>128</v>
      </c>
      <c r="R462" s="185">
        <v>0</v>
      </c>
      <c r="S462" s="63">
        <v>0</v>
      </c>
      <c r="T462" s="185">
        <v>0</v>
      </c>
      <c r="U462" s="63">
        <v>0</v>
      </c>
      <c r="V462" s="185">
        <v>29</v>
      </c>
      <c r="W462" s="191">
        <v>35</v>
      </c>
      <c r="X462" s="63">
        <v>0</v>
      </c>
      <c r="Y462" s="185">
        <v>141</v>
      </c>
      <c r="Z462" s="191">
        <v>135</v>
      </c>
      <c r="AA462" s="185">
        <v>0</v>
      </c>
      <c r="AB462" s="63">
        <v>0</v>
      </c>
      <c r="AC462" s="185">
        <v>0</v>
      </c>
      <c r="AD462" s="63">
        <v>0</v>
      </c>
      <c r="AE462" s="185">
        <v>31</v>
      </c>
      <c r="AF462" s="191">
        <v>34</v>
      </c>
      <c r="AG462" s="63">
        <v>0</v>
      </c>
      <c r="AH462" s="185">
        <v>24</v>
      </c>
      <c r="AI462" s="191">
        <v>24</v>
      </c>
      <c r="AJ462" s="185">
        <v>0</v>
      </c>
      <c r="AK462" s="63">
        <v>0</v>
      </c>
      <c r="AL462" s="185">
        <v>0</v>
      </c>
      <c r="AM462" s="63">
        <v>0</v>
      </c>
      <c r="AN462" s="185">
        <v>7</v>
      </c>
      <c r="AO462" s="191">
        <v>11</v>
      </c>
      <c r="AP462" s="63">
        <v>0</v>
      </c>
      <c r="AQ462" s="185">
        <v>60</v>
      </c>
      <c r="AR462" s="63">
        <v>59</v>
      </c>
      <c r="AS462" s="185">
        <v>0</v>
      </c>
      <c r="AT462" s="63">
        <v>0</v>
      </c>
      <c r="AU462" s="185">
        <v>0</v>
      </c>
      <c r="AV462" s="63">
        <v>0</v>
      </c>
      <c r="AW462" s="185">
        <v>2</v>
      </c>
      <c r="AX462" s="63">
        <v>2</v>
      </c>
      <c r="AY462" s="63"/>
      <c r="AZ462" s="185"/>
      <c r="BA462" s="63"/>
      <c r="BB462" s="185"/>
      <c r="BC462" s="63"/>
      <c r="BD462" s="185"/>
      <c r="BE462" s="63"/>
      <c r="BF462" s="185"/>
      <c r="BG462" s="62"/>
      <c r="BH462" s="188">
        <v>13631353</v>
      </c>
      <c r="BI462" s="63">
        <v>13724425</v>
      </c>
      <c r="BJ462" s="185">
        <v>10373890</v>
      </c>
      <c r="BK462" s="191">
        <v>11545763</v>
      </c>
      <c r="BL462" s="185">
        <v>10159456</v>
      </c>
      <c r="BM462" s="191">
        <v>10174063</v>
      </c>
      <c r="BN462" s="185">
        <v>1521814</v>
      </c>
      <c r="BO462" s="191">
        <v>1812906</v>
      </c>
      <c r="BP462" s="185">
        <v>1962476</v>
      </c>
      <c r="BQ462" s="63">
        <f>1878798+50000</f>
        <v>1928798</v>
      </c>
      <c r="BR462" s="185"/>
      <c r="BS462" s="61"/>
      <c r="BT462" s="177">
        <f t="shared" si="332"/>
        <v>1530</v>
      </c>
      <c r="BU462" s="178">
        <f t="shared" si="332"/>
        <v>1548</v>
      </c>
      <c r="BV462" s="179">
        <f t="shared" si="333"/>
        <v>1473</v>
      </c>
      <c r="BW462" s="178">
        <f t="shared" si="333"/>
        <v>1572</v>
      </c>
      <c r="BX462" s="179">
        <f t="shared" si="334"/>
        <v>1641</v>
      </c>
      <c r="BY462" s="178">
        <f t="shared" si="334"/>
        <v>1623</v>
      </c>
      <c r="BZ462" s="179">
        <f t="shared" si="335"/>
        <v>300</v>
      </c>
      <c r="CA462" s="178">
        <f t="shared" si="335"/>
        <v>348</v>
      </c>
      <c r="CB462" s="179">
        <f t="shared" si="336"/>
        <v>564</v>
      </c>
      <c r="CC462" s="178">
        <f t="shared" si="336"/>
        <v>555</v>
      </c>
      <c r="CD462" s="179">
        <f t="shared" si="337"/>
        <v>0</v>
      </c>
      <c r="CE462" s="178">
        <f t="shared" si="337"/>
        <v>0</v>
      </c>
      <c r="CF462" s="177">
        <f t="shared" si="331"/>
        <v>8909.3810457516338</v>
      </c>
      <c r="CG462" s="178">
        <f t="shared" si="331"/>
        <v>8865.9076227390178</v>
      </c>
      <c r="CH462" s="179">
        <f t="shared" si="331"/>
        <v>7042.6951799049557</v>
      </c>
      <c r="CI462" s="178">
        <f t="shared" si="331"/>
        <v>7344.6329516539445</v>
      </c>
      <c r="CJ462" s="179">
        <f t="shared" si="330"/>
        <v>6191.0152346130408</v>
      </c>
      <c r="CK462" s="178">
        <f t="shared" si="330"/>
        <v>6268.6771410967349</v>
      </c>
      <c r="CL462" s="179">
        <f t="shared" si="330"/>
        <v>5072.7133333333331</v>
      </c>
      <c r="CM462" s="178">
        <f t="shared" si="330"/>
        <v>5209.5</v>
      </c>
      <c r="CN462" s="179">
        <f t="shared" si="330"/>
        <v>3479.567375886525</v>
      </c>
      <c r="CO462" s="178">
        <f t="shared" si="330"/>
        <v>3475.3117117117117</v>
      </c>
      <c r="CP462" s="179">
        <f t="shared" si="330"/>
        <v>0</v>
      </c>
      <c r="CQ462" s="178">
        <f t="shared" si="330"/>
        <v>0</v>
      </c>
      <c r="CR462" s="177">
        <f t="shared" si="329"/>
        <v>80184.429411764708</v>
      </c>
      <c r="CS462" s="178">
        <f t="shared" si="329"/>
        <v>79793.16860465116</v>
      </c>
      <c r="CT462" s="179">
        <f t="shared" si="329"/>
        <v>63384.256619144602</v>
      </c>
      <c r="CU462" s="178">
        <f t="shared" si="328"/>
        <v>66101.696564885497</v>
      </c>
      <c r="CV462" s="179">
        <f t="shared" si="328"/>
        <v>55719.137111517368</v>
      </c>
      <c r="CW462" s="178">
        <f t="shared" si="328"/>
        <v>56418.094269870613</v>
      </c>
      <c r="CX462" s="179">
        <f t="shared" si="328"/>
        <v>45654.42</v>
      </c>
      <c r="CY462" s="178">
        <f t="shared" si="328"/>
        <v>46885.5</v>
      </c>
      <c r="CZ462" s="179">
        <f t="shared" si="328"/>
        <v>31316.106382978724</v>
      </c>
      <c r="DA462" s="178">
        <f t="shared" si="328"/>
        <v>31277.805405405405</v>
      </c>
      <c r="DB462" s="179">
        <f t="shared" si="328"/>
        <v>0</v>
      </c>
      <c r="DC462" s="178">
        <f t="shared" si="328"/>
        <v>0</v>
      </c>
      <c r="DD462" s="179">
        <f t="shared" si="338"/>
        <v>61235.693402624755</v>
      </c>
      <c r="DE462" s="178">
        <f t="shared" si="338"/>
        <v>62197.77875614434</v>
      </c>
      <c r="DF462" s="177">
        <f t="shared" si="339"/>
        <v>156</v>
      </c>
      <c r="DG462" s="178">
        <f t="shared" si="339"/>
        <v>157</v>
      </c>
      <c r="DH462" s="179">
        <f t="shared" si="340"/>
        <v>154</v>
      </c>
      <c r="DI462" s="178">
        <f t="shared" si="340"/>
        <v>163</v>
      </c>
      <c r="DJ462" s="179">
        <f t="shared" si="341"/>
        <v>172</v>
      </c>
      <c r="DK462" s="178">
        <f t="shared" si="341"/>
        <v>169</v>
      </c>
      <c r="DL462" s="179">
        <f t="shared" si="342"/>
        <v>31</v>
      </c>
      <c r="DM462" s="178">
        <f t="shared" si="342"/>
        <v>35</v>
      </c>
      <c r="DN462" s="179">
        <f t="shared" si="343"/>
        <v>62</v>
      </c>
      <c r="DO462" s="178">
        <f t="shared" si="343"/>
        <v>61</v>
      </c>
      <c r="DP462" s="179">
        <f t="shared" si="344"/>
        <v>0</v>
      </c>
      <c r="DQ462" s="178">
        <f t="shared" si="344"/>
        <v>0</v>
      </c>
      <c r="DR462" s="179">
        <f t="shared" si="345"/>
        <v>575</v>
      </c>
      <c r="DS462" s="178">
        <f t="shared" si="345"/>
        <v>585</v>
      </c>
      <c r="DT462" s="177">
        <f t="shared" si="346"/>
        <v>12508770.988235295</v>
      </c>
      <c r="DU462" s="178">
        <f t="shared" si="346"/>
        <v>12527527.470930232</v>
      </c>
      <c r="DV462" s="179">
        <f t="shared" si="346"/>
        <v>9761175.5193482693</v>
      </c>
      <c r="DW462" s="178">
        <f t="shared" si="346"/>
        <v>10774576.540076336</v>
      </c>
      <c r="DX462" s="179">
        <f t="shared" si="346"/>
        <v>9583691.5831809863</v>
      </c>
      <c r="DY462" s="178">
        <f t="shared" si="346"/>
        <v>9534657.931608133</v>
      </c>
      <c r="DZ462" s="179">
        <f t="shared" si="346"/>
        <v>1415287.02</v>
      </c>
      <c r="EA462" s="178">
        <f t="shared" si="346"/>
        <v>1640992.5</v>
      </c>
      <c r="EB462" s="179">
        <f t="shared" si="346"/>
        <v>1941598.5957446808</v>
      </c>
      <c r="EC462" s="178">
        <f t="shared" si="346"/>
        <v>1907946.1297297296</v>
      </c>
      <c r="ED462" s="179">
        <f t="shared" si="346"/>
        <v>0</v>
      </c>
      <c r="EE462" s="178">
        <f t="shared" si="346"/>
        <v>0</v>
      </c>
      <c r="EF462" s="179">
        <f t="shared" si="346"/>
        <v>35210523.706509233</v>
      </c>
      <c r="EG462" s="178">
        <f t="shared" si="347"/>
        <v>36385700.572344437</v>
      </c>
    </row>
    <row r="463" spans="1:137" ht="15">
      <c r="A463" s="66" t="s">
        <v>489</v>
      </c>
      <c r="B463" s="65" t="s">
        <v>495</v>
      </c>
      <c r="C463" s="290" t="s">
        <v>877</v>
      </c>
      <c r="D463" s="64">
        <v>220978</v>
      </c>
      <c r="E463" s="64">
        <v>3</v>
      </c>
      <c r="F463" s="63">
        <v>0</v>
      </c>
      <c r="G463" s="185">
        <v>0</v>
      </c>
      <c r="H463" s="63">
        <v>0</v>
      </c>
      <c r="I463" s="185">
        <v>331</v>
      </c>
      <c r="J463" s="191">
        <v>314</v>
      </c>
      <c r="K463" s="185">
        <v>2</v>
      </c>
      <c r="L463" s="63">
        <v>2</v>
      </c>
      <c r="M463" s="185">
        <v>2</v>
      </c>
      <c r="N463" s="191">
        <v>1</v>
      </c>
      <c r="O463" s="63">
        <v>0</v>
      </c>
      <c r="P463" s="185">
        <v>0</v>
      </c>
      <c r="Q463" s="63">
        <v>0</v>
      </c>
      <c r="R463" s="185">
        <v>210</v>
      </c>
      <c r="S463" s="63">
        <v>204</v>
      </c>
      <c r="T463" s="185">
        <v>0</v>
      </c>
      <c r="U463" s="63">
        <v>0</v>
      </c>
      <c r="V463" s="185">
        <v>2</v>
      </c>
      <c r="W463" s="63">
        <v>2</v>
      </c>
      <c r="X463" s="63">
        <v>0</v>
      </c>
      <c r="Y463" s="185">
        <v>0</v>
      </c>
      <c r="Z463" s="63">
        <v>0</v>
      </c>
      <c r="AA463" s="185">
        <v>159</v>
      </c>
      <c r="AB463" s="63">
        <v>160</v>
      </c>
      <c r="AC463" s="185">
        <v>0</v>
      </c>
      <c r="AD463" s="63">
        <v>0</v>
      </c>
      <c r="AE463" s="185">
        <v>0</v>
      </c>
      <c r="AF463" s="63">
        <v>0</v>
      </c>
      <c r="AG463" s="63">
        <v>0</v>
      </c>
      <c r="AH463" s="185">
        <v>0</v>
      </c>
      <c r="AI463" s="63">
        <v>0</v>
      </c>
      <c r="AJ463" s="185">
        <v>14</v>
      </c>
      <c r="AK463" s="191">
        <v>17</v>
      </c>
      <c r="AL463" s="185">
        <v>0</v>
      </c>
      <c r="AM463" s="63">
        <v>0</v>
      </c>
      <c r="AN463" s="185">
        <v>1</v>
      </c>
      <c r="AO463" s="63">
        <v>1</v>
      </c>
      <c r="AP463" s="63">
        <v>0</v>
      </c>
      <c r="AQ463" s="185">
        <v>0</v>
      </c>
      <c r="AR463" s="63">
        <v>0</v>
      </c>
      <c r="AS463" s="185">
        <v>169</v>
      </c>
      <c r="AT463" s="191">
        <v>195</v>
      </c>
      <c r="AU463" s="185">
        <v>1</v>
      </c>
      <c r="AV463" s="63">
        <v>1</v>
      </c>
      <c r="AW463" s="185">
        <v>1</v>
      </c>
      <c r="AX463" s="191">
        <v>0</v>
      </c>
      <c r="AY463" s="63"/>
      <c r="AZ463" s="185"/>
      <c r="BA463" s="63"/>
      <c r="BB463" s="185"/>
      <c r="BC463" s="63"/>
      <c r="BD463" s="185"/>
      <c r="BE463" s="63"/>
      <c r="BF463" s="185"/>
      <c r="BG463" s="62"/>
      <c r="BH463" s="188">
        <v>30453467</v>
      </c>
      <c r="BI463" s="191">
        <v>28823516</v>
      </c>
      <c r="BJ463" s="185">
        <v>15231577</v>
      </c>
      <c r="BK463" s="63">
        <v>14841730</v>
      </c>
      <c r="BL463" s="185">
        <v>9870225</v>
      </c>
      <c r="BM463" s="63">
        <v>9806846</v>
      </c>
      <c r="BN463" s="185">
        <v>799365</v>
      </c>
      <c r="BO463" s="191">
        <v>941551</v>
      </c>
      <c r="BP463" s="185">
        <v>7578866</v>
      </c>
      <c r="BQ463" s="191">
        <v>8984893</v>
      </c>
      <c r="BR463" s="185"/>
      <c r="BS463" s="61"/>
      <c r="BT463" s="177">
        <f t="shared" si="332"/>
        <v>3356</v>
      </c>
      <c r="BU463" s="178">
        <f t="shared" si="332"/>
        <v>3174</v>
      </c>
      <c r="BV463" s="179">
        <f t="shared" si="333"/>
        <v>2124</v>
      </c>
      <c r="BW463" s="178">
        <f t="shared" si="333"/>
        <v>2064</v>
      </c>
      <c r="BX463" s="179">
        <f t="shared" si="334"/>
        <v>1590</v>
      </c>
      <c r="BY463" s="178">
        <f t="shared" si="334"/>
        <v>1600</v>
      </c>
      <c r="BZ463" s="179">
        <f t="shared" si="335"/>
        <v>152</v>
      </c>
      <c r="CA463" s="178">
        <f t="shared" si="335"/>
        <v>182</v>
      </c>
      <c r="CB463" s="179">
        <f t="shared" si="336"/>
        <v>1713</v>
      </c>
      <c r="CC463" s="178">
        <f t="shared" si="336"/>
        <v>1961</v>
      </c>
      <c r="CD463" s="179">
        <f t="shared" si="337"/>
        <v>0</v>
      </c>
      <c r="CE463" s="178">
        <f t="shared" si="337"/>
        <v>0</v>
      </c>
      <c r="CF463" s="177">
        <f t="shared" si="331"/>
        <v>9074.3346245530392</v>
      </c>
      <c r="CG463" s="178">
        <f t="shared" si="331"/>
        <v>9081.1329552614989</v>
      </c>
      <c r="CH463" s="179">
        <f t="shared" si="331"/>
        <v>7171.1756120527307</v>
      </c>
      <c r="CI463" s="178">
        <f t="shared" si="331"/>
        <v>7190.760658914729</v>
      </c>
      <c r="CJ463" s="179">
        <f t="shared" si="330"/>
        <v>6207.6886792452833</v>
      </c>
      <c r="CK463" s="178">
        <f t="shared" si="330"/>
        <v>6129.2787500000004</v>
      </c>
      <c r="CL463" s="179">
        <f t="shared" si="330"/>
        <v>5258.980263157895</v>
      </c>
      <c r="CM463" s="178">
        <f t="shared" si="330"/>
        <v>5173.3571428571431</v>
      </c>
      <c r="CN463" s="179">
        <f t="shared" si="330"/>
        <v>4424.3234092235843</v>
      </c>
      <c r="CO463" s="178">
        <f t="shared" si="330"/>
        <v>4581.7914329423766</v>
      </c>
      <c r="CP463" s="179">
        <f t="shared" si="330"/>
        <v>0</v>
      </c>
      <c r="CQ463" s="178">
        <f t="shared" si="330"/>
        <v>0</v>
      </c>
      <c r="CR463" s="177">
        <f t="shared" si="329"/>
        <v>81669.011620977355</v>
      </c>
      <c r="CS463" s="178">
        <f t="shared" si="329"/>
        <v>81730.196597353497</v>
      </c>
      <c r="CT463" s="179">
        <f t="shared" si="329"/>
        <v>64540.580508474573</v>
      </c>
      <c r="CU463" s="178">
        <f t="shared" si="329"/>
        <v>64716.845930232565</v>
      </c>
      <c r="CV463" s="179">
        <f t="shared" si="329"/>
        <v>55869.198113207553</v>
      </c>
      <c r="CW463" s="178">
        <f t="shared" si="329"/>
        <v>55163.508750000001</v>
      </c>
      <c r="CX463" s="179">
        <f t="shared" si="329"/>
        <v>47330.822368421053</v>
      </c>
      <c r="CY463" s="178">
        <f t="shared" si="329"/>
        <v>46560.21428571429</v>
      </c>
      <c r="CZ463" s="179">
        <f t="shared" si="329"/>
        <v>39818.910683012262</v>
      </c>
      <c r="DA463" s="178">
        <f t="shared" si="329"/>
        <v>41236.122896481393</v>
      </c>
      <c r="DB463" s="179">
        <f t="shared" si="329"/>
        <v>0</v>
      </c>
      <c r="DC463" s="178">
        <f t="shared" si="329"/>
        <v>0</v>
      </c>
      <c r="DD463" s="179">
        <f t="shared" si="338"/>
        <v>64399.014039400725</v>
      </c>
      <c r="DE463" s="178">
        <f t="shared" si="338"/>
        <v>63530.287544974548</v>
      </c>
      <c r="DF463" s="177">
        <f t="shared" si="339"/>
        <v>335</v>
      </c>
      <c r="DG463" s="178">
        <f t="shared" si="339"/>
        <v>317</v>
      </c>
      <c r="DH463" s="179">
        <f t="shared" si="340"/>
        <v>212</v>
      </c>
      <c r="DI463" s="178">
        <f t="shared" si="340"/>
        <v>206</v>
      </c>
      <c r="DJ463" s="179">
        <f t="shared" si="341"/>
        <v>159</v>
      </c>
      <c r="DK463" s="178">
        <f t="shared" si="341"/>
        <v>160</v>
      </c>
      <c r="DL463" s="179">
        <f t="shared" si="342"/>
        <v>15</v>
      </c>
      <c r="DM463" s="178">
        <f t="shared" si="342"/>
        <v>18</v>
      </c>
      <c r="DN463" s="179">
        <f t="shared" si="343"/>
        <v>171</v>
      </c>
      <c r="DO463" s="178">
        <f t="shared" si="343"/>
        <v>196</v>
      </c>
      <c r="DP463" s="179">
        <f t="shared" si="344"/>
        <v>0</v>
      </c>
      <c r="DQ463" s="178">
        <f t="shared" si="344"/>
        <v>0</v>
      </c>
      <c r="DR463" s="179">
        <f t="shared" si="345"/>
        <v>892</v>
      </c>
      <c r="DS463" s="178">
        <f t="shared" si="345"/>
        <v>897</v>
      </c>
      <c r="DT463" s="177">
        <f t="shared" si="346"/>
        <v>27359118.893027414</v>
      </c>
      <c r="DU463" s="178">
        <f t="shared" si="346"/>
        <v>25908472.321361057</v>
      </c>
      <c r="DV463" s="179">
        <f t="shared" si="346"/>
        <v>13682603.06779661</v>
      </c>
      <c r="DW463" s="178">
        <f t="shared" si="346"/>
        <v>13331670.261627909</v>
      </c>
      <c r="DX463" s="179">
        <f t="shared" si="346"/>
        <v>8883202.5</v>
      </c>
      <c r="DY463" s="178">
        <f t="shared" si="346"/>
        <v>8826161.4000000004</v>
      </c>
      <c r="DZ463" s="179">
        <f t="shared" si="346"/>
        <v>709962.33552631584</v>
      </c>
      <c r="EA463" s="178">
        <f t="shared" si="346"/>
        <v>838083.85714285728</v>
      </c>
      <c r="EB463" s="179">
        <f t="shared" si="346"/>
        <v>6809033.7267950969</v>
      </c>
      <c r="EC463" s="178">
        <f t="shared" si="346"/>
        <v>8082280.0877103526</v>
      </c>
      <c r="ED463" s="179">
        <f t="shared" si="346"/>
        <v>0</v>
      </c>
      <c r="EE463" s="178">
        <f t="shared" si="346"/>
        <v>0</v>
      </c>
      <c r="EF463" s="179">
        <f t="shared" si="346"/>
        <v>57443920.523145445</v>
      </c>
      <c r="EG463" s="178">
        <f t="shared" si="347"/>
        <v>56986667.92784217</v>
      </c>
    </row>
    <row r="464" spans="1:137" ht="15">
      <c r="A464" s="66" t="s">
        <v>489</v>
      </c>
      <c r="B464" s="65" t="s">
        <v>496</v>
      </c>
      <c r="C464" s="290"/>
      <c r="D464" s="64">
        <v>221847</v>
      </c>
      <c r="E464" s="64">
        <v>3</v>
      </c>
      <c r="F464" s="63">
        <v>0</v>
      </c>
      <c r="G464" s="185">
        <v>140</v>
      </c>
      <c r="H464" s="63">
        <v>142</v>
      </c>
      <c r="I464" s="185">
        <v>0</v>
      </c>
      <c r="J464" s="191">
        <v>0</v>
      </c>
      <c r="K464" s="185">
        <v>0</v>
      </c>
      <c r="L464" s="63">
        <v>0</v>
      </c>
      <c r="M464" s="185">
        <v>3</v>
      </c>
      <c r="N464" s="191">
        <v>3</v>
      </c>
      <c r="O464" s="63">
        <v>0</v>
      </c>
      <c r="P464" s="185">
        <v>70</v>
      </c>
      <c r="Q464" s="191">
        <v>75</v>
      </c>
      <c r="R464" s="185">
        <v>0</v>
      </c>
      <c r="S464" s="63">
        <v>0</v>
      </c>
      <c r="T464" s="185">
        <v>0</v>
      </c>
      <c r="U464" s="63">
        <v>0</v>
      </c>
      <c r="V464" s="185">
        <v>1</v>
      </c>
      <c r="W464" s="63">
        <v>1</v>
      </c>
      <c r="X464" s="63">
        <v>0</v>
      </c>
      <c r="Y464" s="185">
        <v>111</v>
      </c>
      <c r="Z464" s="63">
        <v>109</v>
      </c>
      <c r="AA464" s="185">
        <v>0</v>
      </c>
      <c r="AB464" s="63">
        <v>0</v>
      </c>
      <c r="AC464" s="185">
        <v>0</v>
      </c>
      <c r="AD464" s="63">
        <v>0</v>
      </c>
      <c r="AE464" s="185">
        <v>0</v>
      </c>
      <c r="AF464" s="191">
        <v>1</v>
      </c>
      <c r="AG464" s="63">
        <v>0</v>
      </c>
      <c r="AH464" s="185">
        <v>80</v>
      </c>
      <c r="AI464" s="191">
        <v>62</v>
      </c>
      <c r="AJ464" s="185">
        <v>0</v>
      </c>
      <c r="AK464" s="191">
        <v>0</v>
      </c>
      <c r="AL464" s="185">
        <v>0</v>
      </c>
      <c r="AM464" s="63">
        <v>0</v>
      </c>
      <c r="AN464" s="185">
        <v>1</v>
      </c>
      <c r="AO464" s="63">
        <v>1</v>
      </c>
      <c r="AP464" s="63">
        <v>0</v>
      </c>
      <c r="AQ464" s="185">
        <v>16</v>
      </c>
      <c r="AR464" s="191">
        <v>35</v>
      </c>
      <c r="AS464" s="185">
        <v>0</v>
      </c>
      <c r="AT464" s="191">
        <v>0</v>
      </c>
      <c r="AU464" s="185">
        <v>0</v>
      </c>
      <c r="AV464" s="63">
        <v>0</v>
      </c>
      <c r="AW464" s="185">
        <v>0</v>
      </c>
      <c r="AX464" s="191">
        <v>1</v>
      </c>
      <c r="AY464" s="63"/>
      <c r="AZ464" s="185"/>
      <c r="BA464" s="63"/>
      <c r="BB464" s="185"/>
      <c r="BC464" s="63"/>
      <c r="BD464" s="185"/>
      <c r="BE464" s="63"/>
      <c r="BF464" s="185"/>
      <c r="BG464" s="62"/>
      <c r="BH464" s="188">
        <v>12752488</v>
      </c>
      <c r="BI464" s="191">
        <v>13096252</v>
      </c>
      <c r="BJ464" s="185">
        <v>5247738</v>
      </c>
      <c r="BK464" s="191">
        <v>5635004</v>
      </c>
      <c r="BL464" s="185">
        <v>7166649</v>
      </c>
      <c r="BM464" s="63">
        <v>7239131</v>
      </c>
      <c r="BN464" s="185">
        <v>3536122</v>
      </c>
      <c r="BO464" s="191">
        <v>2831481</v>
      </c>
      <c r="BP464" s="185">
        <v>754531</v>
      </c>
      <c r="BQ464" s="191">
        <v>1681512</v>
      </c>
      <c r="BR464" s="185"/>
      <c r="BS464" s="61"/>
      <c r="BT464" s="177">
        <f t="shared" si="332"/>
        <v>1296</v>
      </c>
      <c r="BU464" s="178">
        <f t="shared" si="332"/>
        <v>1314</v>
      </c>
      <c r="BV464" s="179">
        <f t="shared" si="333"/>
        <v>642</v>
      </c>
      <c r="BW464" s="178">
        <f t="shared" si="333"/>
        <v>687</v>
      </c>
      <c r="BX464" s="179">
        <f t="shared" si="334"/>
        <v>999</v>
      </c>
      <c r="BY464" s="178">
        <f t="shared" si="334"/>
        <v>993</v>
      </c>
      <c r="BZ464" s="179">
        <f t="shared" si="335"/>
        <v>732</v>
      </c>
      <c r="CA464" s="178">
        <f t="shared" si="335"/>
        <v>570</v>
      </c>
      <c r="CB464" s="179">
        <f t="shared" si="336"/>
        <v>144</v>
      </c>
      <c r="CC464" s="178">
        <f t="shared" si="336"/>
        <v>327</v>
      </c>
      <c r="CD464" s="179">
        <f t="shared" si="337"/>
        <v>0</v>
      </c>
      <c r="CE464" s="178">
        <f t="shared" si="337"/>
        <v>0</v>
      </c>
      <c r="CF464" s="177">
        <f t="shared" si="331"/>
        <v>9839.882716049382</v>
      </c>
      <c r="CG464" s="178">
        <f t="shared" si="331"/>
        <v>9966.706240487063</v>
      </c>
      <c r="CH464" s="179">
        <f t="shared" si="331"/>
        <v>8174.0467289719627</v>
      </c>
      <c r="CI464" s="178">
        <f t="shared" si="331"/>
        <v>8202.334788937409</v>
      </c>
      <c r="CJ464" s="179">
        <f t="shared" si="330"/>
        <v>7173.8228228228227</v>
      </c>
      <c r="CK464" s="178">
        <f t="shared" si="330"/>
        <v>7290.1621349446123</v>
      </c>
      <c r="CL464" s="179">
        <f t="shared" si="330"/>
        <v>4830.7677595628411</v>
      </c>
      <c r="CM464" s="178">
        <f t="shared" si="330"/>
        <v>4967.5105263157893</v>
      </c>
      <c r="CN464" s="179">
        <f t="shared" si="330"/>
        <v>5239.7986111111113</v>
      </c>
      <c r="CO464" s="178">
        <f t="shared" si="330"/>
        <v>5142.2385321100919</v>
      </c>
      <c r="CP464" s="179">
        <f t="shared" si="330"/>
        <v>0</v>
      </c>
      <c r="CQ464" s="178">
        <f t="shared" si="330"/>
        <v>0</v>
      </c>
      <c r="CR464" s="177">
        <f t="shared" ref="CR464:DC485" si="348">+CF464*9</f>
        <v>88558.944444444438</v>
      </c>
      <c r="CS464" s="178">
        <f t="shared" si="348"/>
        <v>89700.356164383571</v>
      </c>
      <c r="CT464" s="179">
        <f t="shared" si="348"/>
        <v>73566.420560747662</v>
      </c>
      <c r="CU464" s="178">
        <f t="shared" si="348"/>
        <v>73821.013100436685</v>
      </c>
      <c r="CV464" s="179">
        <f t="shared" si="348"/>
        <v>64564.405405405407</v>
      </c>
      <c r="CW464" s="178">
        <f t="shared" si="348"/>
        <v>65611.459214501505</v>
      </c>
      <c r="CX464" s="179">
        <f t="shared" si="348"/>
        <v>43476.90983606557</v>
      </c>
      <c r="CY464" s="178">
        <f t="shared" si="348"/>
        <v>44707.594736842104</v>
      </c>
      <c r="CZ464" s="179">
        <f t="shared" si="348"/>
        <v>47158.1875</v>
      </c>
      <c r="DA464" s="178">
        <f t="shared" si="348"/>
        <v>46280.146788990824</v>
      </c>
      <c r="DB464" s="179">
        <f t="shared" si="348"/>
        <v>0</v>
      </c>
      <c r="DC464" s="178">
        <f t="shared" si="348"/>
        <v>0</v>
      </c>
      <c r="DD464" s="179">
        <f t="shared" si="338"/>
        <v>69502.262113957229</v>
      </c>
      <c r="DE464" s="178">
        <f t="shared" si="338"/>
        <v>70504.355595089975</v>
      </c>
      <c r="DF464" s="177">
        <f t="shared" si="339"/>
        <v>143</v>
      </c>
      <c r="DG464" s="178">
        <f t="shared" si="339"/>
        <v>145</v>
      </c>
      <c r="DH464" s="179">
        <f t="shared" si="340"/>
        <v>71</v>
      </c>
      <c r="DI464" s="178">
        <f t="shared" si="340"/>
        <v>76</v>
      </c>
      <c r="DJ464" s="179">
        <f t="shared" si="341"/>
        <v>111</v>
      </c>
      <c r="DK464" s="178">
        <f t="shared" si="341"/>
        <v>110</v>
      </c>
      <c r="DL464" s="179">
        <f t="shared" si="342"/>
        <v>81</v>
      </c>
      <c r="DM464" s="178">
        <f t="shared" si="342"/>
        <v>63</v>
      </c>
      <c r="DN464" s="179">
        <f t="shared" si="343"/>
        <v>16</v>
      </c>
      <c r="DO464" s="178">
        <f t="shared" si="343"/>
        <v>36</v>
      </c>
      <c r="DP464" s="179">
        <f t="shared" si="344"/>
        <v>0</v>
      </c>
      <c r="DQ464" s="178">
        <f t="shared" si="344"/>
        <v>0</v>
      </c>
      <c r="DR464" s="179">
        <f t="shared" si="345"/>
        <v>422</v>
      </c>
      <c r="DS464" s="178">
        <f t="shared" si="345"/>
        <v>430</v>
      </c>
      <c r="DT464" s="177">
        <f t="shared" si="346"/>
        <v>12663929.055555554</v>
      </c>
      <c r="DU464" s="178">
        <f t="shared" si="346"/>
        <v>13006551.643835617</v>
      </c>
      <c r="DV464" s="179">
        <f t="shared" si="346"/>
        <v>5223215.8598130839</v>
      </c>
      <c r="DW464" s="178">
        <f t="shared" si="346"/>
        <v>5610396.9956331877</v>
      </c>
      <c r="DX464" s="179">
        <f t="shared" si="346"/>
        <v>7166649</v>
      </c>
      <c r="DY464" s="178">
        <f t="shared" si="346"/>
        <v>7217260.5135951657</v>
      </c>
      <c r="DZ464" s="179">
        <f t="shared" si="346"/>
        <v>3521629.6967213112</v>
      </c>
      <c r="EA464" s="178">
        <f t="shared" si="346"/>
        <v>2816578.4684210527</v>
      </c>
      <c r="EB464" s="179">
        <f t="shared" si="346"/>
        <v>754531</v>
      </c>
      <c r="EC464" s="178">
        <f t="shared" si="346"/>
        <v>1666085.2844036696</v>
      </c>
      <c r="ED464" s="179">
        <f t="shared" si="346"/>
        <v>0</v>
      </c>
      <c r="EE464" s="178">
        <f t="shared" si="346"/>
        <v>0</v>
      </c>
      <c r="EF464" s="179">
        <f t="shared" si="346"/>
        <v>29329954.612089951</v>
      </c>
      <c r="EG464" s="178">
        <f t="shared" si="347"/>
        <v>30316872.905888688</v>
      </c>
    </row>
    <row r="465" spans="1:137" ht="15">
      <c r="A465" s="66" t="s">
        <v>489</v>
      </c>
      <c r="B465" s="65" t="s">
        <v>497</v>
      </c>
      <c r="C465" s="290"/>
      <c r="D465" s="64">
        <v>221740</v>
      </c>
      <c r="E465" s="64">
        <v>3</v>
      </c>
      <c r="F465" s="63">
        <v>0</v>
      </c>
      <c r="G465" s="185">
        <v>118</v>
      </c>
      <c r="H465" s="63">
        <v>121</v>
      </c>
      <c r="I465" s="185">
        <v>0</v>
      </c>
      <c r="J465" s="63">
        <v>0</v>
      </c>
      <c r="K465" s="185">
        <v>0</v>
      </c>
      <c r="L465" s="63">
        <v>0</v>
      </c>
      <c r="M465" s="185">
        <v>24</v>
      </c>
      <c r="N465" s="191">
        <v>22</v>
      </c>
      <c r="O465" s="63">
        <v>0</v>
      </c>
      <c r="P465" s="185">
        <v>75</v>
      </c>
      <c r="Q465" s="63">
        <v>74</v>
      </c>
      <c r="R465" s="185">
        <v>0</v>
      </c>
      <c r="S465" s="63">
        <v>0</v>
      </c>
      <c r="T465" s="185">
        <v>0</v>
      </c>
      <c r="U465" s="63">
        <v>0</v>
      </c>
      <c r="V465" s="185">
        <v>6</v>
      </c>
      <c r="W465" s="63">
        <v>6</v>
      </c>
      <c r="X465" s="63">
        <v>0</v>
      </c>
      <c r="Y465" s="185">
        <v>104</v>
      </c>
      <c r="Z465" s="191">
        <v>117</v>
      </c>
      <c r="AA465" s="185">
        <v>0</v>
      </c>
      <c r="AB465" s="63">
        <v>0</v>
      </c>
      <c r="AC465" s="185">
        <v>0</v>
      </c>
      <c r="AD465" s="63">
        <v>0</v>
      </c>
      <c r="AE465" s="185">
        <v>16</v>
      </c>
      <c r="AF465" s="191">
        <v>15</v>
      </c>
      <c r="AG465" s="63">
        <v>0</v>
      </c>
      <c r="AH465" s="185">
        <v>6</v>
      </c>
      <c r="AI465" s="191">
        <v>7</v>
      </c>
      <c r="AJ465" s="185">
        <v>0</v>
      </c>
      <c r="AK465" s="63">
        <v>0</v>
      </c>
      <c r="AL465" s="185">
        <v>0</v>
      </c>
      <c r="AM465" s="63">
        <v>0</v>
      </c>
      <c r="AN465" s="185">
        <v>2</v>
      </c>
      <c r="AO465" s="63">
        <v>2</v>
      </c>
      <c r="AP465" s="63">
        <v>0</v>
      </c>
      <c r="AQ465" s="185">
        <v>88</v>
      </c>
      <c r="AR465" s="63">
        <v>90</v>
      </c>
      <c r="AS465" s="185">
        <v>0</v>
      </c>
      <c r="AT465" s="63">
        <v>0</v>
      </c>
      <c r="AU465" s="185">
        <v>0</v>
      </c>
      <c r="AV465" s="63">
        <v>0</v>
      </c>
      <c r="AW465" s="185">
        <v>6</v>
      </c>
      <c r="AX465" s="191">
        <v>7</v>
      </c>
      <c r="AY465" s="63"/>
      <c r="AZ465" s="185"/>
      <c r="BA465" s="63"/>
      <c r="BB465" s="185"/>
      <c r="BC465" s="63"/>
      <c r="BD465" s="185"/>
      <c r="BE465" s="63"/>
      <c r="BF465" s="185"/>
      <c r="BG465" s="62"/>
      <c r="BH465" s="188">
        <v>13919828</v>
      </c>
      <c r="BI465" s="63">
        <v>14598080</v>
      </c>
      <c r="BJ465" s="185">
        <v>5851841</v>
      </c>
      <c r="BK465" s="63">
        <v>6025160</v>
      </c>
      <c r="BL465" s="185">
        <v>7956272</v>
      </c>
      <c r="BM465" s="191">
        <v>9068987</v>
      </c>
      <c r="BN465" s="185">
        <v>373570</v>
      </c>
      <c r="BO465" s="191">
        <v>449625</v>
      </c>
      <c r="BP465" s="185">
        <v>3965021</v>
      </c>
      <c r="BQ465" s="191">
        <v>4520921</v>
      </c>
      <c r="BR465" s="185"/>
      <c r="BS465" s="61"/>
      <c r="BT465" s="177">
        <f t="shared" si="332"/>
        <v>1350</v>
      </c>
      <c r="BU465" s="178">
        <f t="shared" si="332"/>
        <v>1353</v>
      </c>
      <c r="BV465" s="179">
        <f t="shared" si="333"/>
        <v>747</v>
      </c>
      <c r="BW465" s="178">
        <f t="shared" si="333"/>
        <v>738</v>
      </c>
      <c r="BX465" s="179">
        <f t="shared" si="334"/>
        <v>1128</v>
      </c>
      <c r="BY465" s="178">
        <f t="shared" si="334"/>
        <v>1233</v>
      </c>
      <c r="BZ465" s="179">
        <f t="shared" si="335"/>
        <v>78</v>
      </c>
      <c r="CA465" s="178">
        <f t="shared" si="335"/>
        <v>87</v>
      </c>
      <c r="CB465" s="179">
        <f t="shared" si="336"/>
        <v>864</v>
      </c>
      <c r="CC465" s="178">
        <f t="shared" si="336"/>
        <v>894</v>
      </c>
      <c r="CD465" s="179">
        <f t="shared" si="337"/>
        <v>0</v>
      </c>
      <c r="CE465" s="178">
        <f t="shared" si="337"/>
        <v>0</v>
      </c>
      <c r="CF465" s="177">
        <f t="shared" si="331"/>
        <v>10310.983703703703</v>
      </c>
      <c r="CG465" s="178">
        <f t="shared" si="331"/>
        <v>10789.416112342942</v>
      </c>
      <c r="CH465" s="179">
        <f t="shared" si="331"/>
        <v>7833.7898259705489</v>
      </c>
      <c r="CI465" s="178">
        <f t="shared" si="331"/>
        <v>8164.1734417344178</v>
      </c>
      <c r="CJ465" s="179">
        <f t="shared" si="330"/>
        <v>7053.432624113475</v>
      </c>
      <c r="CK465" s="178">
        <f t="shared" si="330"/>
        <v>7355.2206001622062</v>
      </c>
      <c r="CL465" s="179">
        <f t="shared" si="330"/>
        <v>4789.3589743589746</v>
      </c>
      <c r="CM465" s="178">
        <f t="shared" si="330"/>
        <v>5168.1034482758623</v>
      </c>
      <c r="CN465" s="179">
        <f t="shared" si="330"/>
        <v>4589.1446759259261</v>
      </c>
      <c r="CO465" s="178">
        <f t="shared" si="330"/>
        <v>5056.9586129753916</v>
      </c>
      <c r="CP465" s="179">
        <f t="shared" si="330"/>
        <v>0</v>
      </c>
      <c r="CQ465" s="178">
        <f t="shared" si="330"/>
        <v>0</v>
      </c>
      <c r="CR465" s="177">
        <f t="shared" si="348"/>
        <v>92798.853333333333</v>
      </c>
      <c r="CS465" s="178">
        <f t="shared" si="348"/>
        <v>97104.745011086474</v>
      </c>
      <c r="CT465" s="179">
        <f t="shared" si="348"/>
        <v>70504.108433734946</v>
      </c>
      <c r="CU465" s="178">
        <f t="shared" si="348"/>
        <v>73477.560975609755</v>
      </c>
      <c r="CV465" s="179">
        <f t="shared" si="348"/>
        <v>63480.893617021276</v>
      </c>
      <c r="CW465" s="178">
        <f t="shared" si="348"/>
        <v>66196.985401459853</v>
      </c>
      <c r="CX465" s="179">
        <f t="shared" si="348"/>
        <v>43104.230769230773</v>
      </c>
      <c r="CY465" s="178">
        <f t="shared" si="348"/>
        <v>46512.931034482761</v>
      </c>
      <c r="CZ465" s="179">
        <f t="shared" si="348"/>
        <v>41302.302083333336</v>
      </c>
      <c r="DA465" s="178">
        <f t="shared" si="348"/>
        <v>45512.627516778521</v>
      </c>
      <c r="DB465" s="179">
        <f t="shared" si="348"/>
        <v>0</v>
      </c>
      <c r="DC465" s="178">
        <f t="shared" si="348"/>
        <v>0</v>
      </c>
      <c r="DD465" s="179">
        <f t="shared" si="338"/>
        <v>69063.43243257438</v>
      </c>
      <c r="DE465" s="178">
        <f t="shared" si="338"/>
        <v>72311.33782226617</v>
      </c>
      <c r="DF465" s="177">
        <f t="shared" si="339"/>
        <v>142</v>
      </c>
      <c r="DG465" s="178">
        <f t="shared" si="339"/>
        <v>143</v>
      </c>
      <c r="DH465" s="179">
        <f t="shared" si="340"/>
        <v>81</v>
      </c>
      <c r="DI465" s="178">
        <f t="shared" si="340"/>
        <v>80</v>
      </c>
      <c r="DJ465" s="179">
        <f t="shared" si="341"/>
        <v>120</v>
      </c>
      <c r="DK465" s="178">
        <f t="shared" si="341"/>
        <v>132</v>
      </c>
      <c r="DL465" s="179">
        <f t="shared" si="342"/>
        <v>8</v>
      </c>
      <c r="DM465" s="178">
        <f t="shared" si="342"/>
        <v>9</v>
      </c>
      <c r="DN465" s="179">
        <f t="shared" si="343"/>
        <v>94</v>
      </c>
      <c r="DO465" s="178">
        <f t="shared" si="343"/>
        <v>97</v>
      </c>
      <c r="DP465" s="179">
        <f t="shared" si="344"/>
        <v>0</v>
      </c>
      <c r="DQ465" s="178">
        <f t="shared" si="344"/>
        <v>0</v>
      </c>
      <c r="DR465" s="179">
        <f t="shared" si="345"/>
        <v>445</v>
      </c>
      <c r="DS465" s="178">
        <f t="shared" si="345"/>
        <v>461</v>
      </c>
      <c r="DT465" s="177">
        <f t="shared" si="346"/>
        <v>13177437.173333334</v>
      </c>
      <c r="DU465" s="178">
        <f t="shared" si="346"/>
        <v>13885978.536585366</v>
      </c>
      <c r="DV465" s="179">
        <f t="shared" si="346"/>
        <v>5710832.7831325307</v>
      </c>
      <c r="DW465" s="178">
        <f t="shared" si="346"/>
        <v>5878204.8780487804</v>
      </c>
      <c r="DX465" s="179">
        <f t="shared" si="346"/>
        <v>7617707.2340425532</v>
      </c>
      <c r="DY465" s="178">
        <f t="shared" si="346"/>
        <v>8738002.0729927011</v>
      </c>
      <c r="DZ465" s="179">
        <f t="shared" si="346"/>
        <v>344833.84615384619</v>
      </c>
      <c r="EA465" s="178">
        <f t="shared" si="346"/>
        <v>418616.37931034487</v>
      </c>
      <c r="EB465" s="179">
        <f t="shared" si="346"/>
        <v>3882416.3958333335</v>
      </c>
      <c r="EC465" s="178">
        <f t="shared" si="346"/>
        <v>4414724.8691275166</v>
      </c>
      <c r="ED465" s="179">
        <f t="shared" si="346"/>
        <v>0</v>
      </c>
      <c r="EE465" s="178">
        <f t="shared" si="346"/>
        <v>0</v>
      </c>
      <c r="EF465" s="179">
        <f t="shared" si="346"/>
        <v>30733227.432495598</v>
      </c>
      <c r="EG465" s="178">
        <f t="shared" si="347"/>
        <v>33335526.736064706</v>
      </c>
    </row>
    <row r="466" spans="1:137" ht="15">
      <c r="A466" s="66" t="s">
        <v>489</v>
      </c>
      <c r="B466" s="65" t="s">
        <v>498</v>
      </c>
      <c r="C466" s="290"/>
      <c r="D466" s="64">
        <v>221768</v>
      </c>
      <c r="E466" s="64">
        <v>5</v>
      </c>
      <c r="F466" s="63">
        <v>0</v>
      </c>
      <c r="G466" s="185">
        <v>72</v>
      </c>
      <c r="H466" s="191">
        <v>67</v>
      </c>
      <c r="I466" s="185">
        <v>0</v>
      </c>
      <c r="J466" s="63">
        <v>0</v>
      </c>
      <c r="K466" s="185">
        <v>0</v>
      </c>
      <c r="L466" s="63">
        <v>0</v>
      </c>
      <c r="M466" s="185">
        <v>12</v>
      </c>
      <c r="N466" s="191">
        <v>10</v>
      </c>
      <c r="O466" s="63">
        <v>0</v>
      </c>
      <c r="P466" s="185">
        <v>64</v>
      </c>
      <c r="Q466" s="191">
        <v>68</v>
      </c>
      <c r="R466" s="185">
        <v>0</v>
      </c>
      <c r="S466" s="63">
        <v>0</v>
      </c>
      <c r="T466" s="185">
        <v>0</v>
      </c>
      <c r="U466" s="63">
        <v>0</v>
      </c>
      <c r="V466" s="185">
        <v>3</v>
      </c>
      <c r="W466" s="191">
        <v>4</v>
      </c>
      <c r="X466" s="63">
        <v>0</v>
      </c>
      <c r="Y466" s="185">
        <v>66</v>
      </c>
      <c r="Z466" s="191">
        <v>58</v>
      </c>
      <c r="AA466" s="185">
        <v>0</v>
      </c>
      <c r="AB466" s="63">
        <v>0</v>
      </c>
      <c r="AC466" s="185">
        <v>0</v>
      </c>
      <c r="AD466" s="63">
        <v>0</v>
      </c>
      <c r="AE466" s="185">
        <v>0</v>
      </c>
      <c r="AF466" s="191">
        <v>2</v>
      </c>
      <c r="AG466" s="63">
        <v>0</v>
      </c>
      <c r="AH466" s="185">
        <v>11</v>
      </c>
      <c r="AI466" s="191">
        <v>9</v>
      </c>
      <c r="AJ466" s="185">
        <v>0</v>
      </c>
      <c r="AK466" s="63">
        <v>0</v>
      </c>
      <c r="AL466" s="185">
        <v>0</v>
      </c>
      <c r="AM466" s="63">
        <v>0</v>
      </c>
      <c r="AN466" s="185">
        <v>2</v>
      </c>
      <c r="AO466" s="63">
        <v>2</v>
      </c>
      <c r="AP466" s="63">
        <v>0</v>
      </c>
      <c r="AQ466" s="185">
        <v>56</v>
      </c>
      <c r="AR466" s="191">
        <v>67</v>
      </c>
      <c r="AS466" s="185">
        <v>0</v>
      </c>
      <c r="AT466" s="63">
        <v>0</v>
      </c>
      <c r="AU466" s="185">
        <v>0</v>
      </c>
      <c r="AV466" s="63">
        <v>0</v>
      </c>
      <c r="AW466" s="185">
        <v>5</v>
      </c>
      <c r="AX466" s="191">
        <v>4</v>
      </c>
      <c r="AY466" s="63"/>
      <c r="AZ466" s="185"/>
      <c r="BA466" s="63"/>
      <c r="BB466" s="185"/>
      <c r="BC466" s="63"/>
      <c r="BD466" s="185"/>
      <c r="BE466" s="63"/>
      <c r="BF466" s="185"/>
      <c r="BG466" s="62"/>
      <c r="BH466" s="188">
        <v>6604957</v>
      </c>
      <c r="BI466" s="191">
        <v>6241333</v>
      </c>
      <c r="BJ466" s="185">
        <v>4425284</v>
      </c>
      <c r="BK466" s="191">
        <v>4935924</v>
      </c>
      <c r="BL466" s="185">
        <v>3933775</v>
      </c>
      <c r="BM466" s="191">
        <v>3644867</v>
      </c>
      <c r="BN466" s="185">
        <v>707554</v>
      </c>
      <c r="BO466" s="191">
        <v>576083</v>
      </c>
      <c r="BP466" s="185">
        <v>2781073</v>
      </c>
      <c r="BQ466" s="191">
        <v>3327968</v>
      </c>
      <c r="BR466" s="185"/>
      <c r="BS466" s="61"/>
      <c r="BT466" s="177">
        <f t="shared" si="332"/>
        <v>792</v>
      </c>
      <c r="BU466" s="178">
        <f t="shared" si="332"/>
        <v>723</v>
      </c>
      <c r="BV466" s="179">
        <f t="shared" si="333"/>
        <v>612</v>
      </c>
      <c r="BW466" s="178">
        <f t="shared" si="333"/>
        <v>660</v>
      </c>
      <c r="BX466" s="179">
        <f t="shared" si="334"/>
        <v>594</v>
      </c>
      <c r="BY466" s="178">
        <f t="shared" si="334"/>
        <v>546</v>
      </c>
      <c r="BZ466" s="179">
        <f t="shared" si="335"/>
        <v>123</v>
      </c>
      <c r="CA466" s="178">
        <f t="shared" si="335"/>
        <v>105</v>
      </c>
      <c r="CB466" s="179">
        <f t="shared" si="336"/>
        <v>564</v>
      </c>
      <c r="CC466" s="178">
        <f t="shared" si="336"/>
        <v>651</v>
      </c>
      <c r="CD466" s="179">
        <f t="shared" si="337"/>
        <v>0</v>
      </c>
      <c r="CE466" s="178">
        <f t="shared" si="337"/>
        <v>0</v>
      </c>
      <c r="CF466" s="177">
        <f t="shared" si="331"/>
        <v>8339.5921717171714</v>
      </c>
      <c r="CG466" s="178">
        <f t="shared" si="331"/>
        <v>8632.5491009681882</v>
      </c>
      <c r="CH466" s="179">
        <f t="shared" si="331"/>
        <v>7230.8562091503272</v>
      </c>
      <c r="CI466" s="178">
        <f t="shared" si="331"/>
        <v>7478.6727272727276</v>
      </c>
      <c r="CJ466" s="179">
        <f t="shared" si="331"/>
        <v>6622.5168350168351</v>
      </c>
      <c r="CK466" s="178">
        <f t="shared" si="331"/>
        <v>6675.5805860805858</v>
      </c>
      <c r="CL466" s="179">
        <f t="shared" si="331"/>
        <v>5752.4715447154467</v>
      </c>
      <c r="CM466" s="178">
        <f t="shared" si="331"/>
        <v>5486.5047619047618</v>
      </c>
      <c r="CN466" s="179">
        <f t="shared" si="331"/>
        <v>4930.9804964539007</v>
      </c>
      <c r="CO466" s="178">
        <f t="shared" si="331"/>
        <v>5112.0860215053763</v>
      </c>
      <c r="CP466" s="179">
        <f t="shared" si="331"/>
        <v>0</v>
      </c>
      <c r="CQ466" s="178">
        <f t="shared" si="331"/>
        <v>0</v>
      </c>
      <c r="CR466" s="177">
        <f t="shared" si="348"/>
        <v>75056.329545454544</v>
      </c>
      <c r="CS466" s="178">
        <f t="shared" si="348"/>
        <v>77692.941908713692</v>
      </c>
      <c r="CT466" s="179">
        <f t="shared" si="348"/>
        <v>65077.705882352944</v>
      </c>
      <c r="CU466" s="178">
        <f t="shared" si="348"/>
        <v>67308.05454545455</v>
      </c>
      <c r="CV466" s="179">
        <f t="shared" si="348"/>
        <v>59602.65151515152</v>
      </c>
      <c r="CW466" s="178">
        <f t="shared" si="348"/>
        <v>60080.225274725271</v>
      </c>
      <c r="CX466" s="179">
        <f t="shared" si="348"/>
        <v>51772.243902439019</v>
      </c>
      <c r="CY466" s="178">
        <f t="shared" si="348"/>
        <v>49378.542857142857</v>
      </c>
      <c r="CZ466" s="179">
        <f t="shared" si="348"/>
        <v>44378.824468085106</v>
      </c>
      <c r="DA466" s="178">
        <f t="shared" si="348"/>
        <v>46008.774193548386</v>
      </c>
      <c r="DB466" s="179">
        <f t="shared" si="348"/>
        <v>0</v>
      </c>
      <c r="DC466" s="178">
        <f t="shared" si="348"/>
        <v>0</v>
      </c>
      <c r="DD466" s="179">
        <f t="shared" si="338"/>
        <v>61783.025564332391</v>
      </c>
      <c r="DE466" s="178">
        <f t="shared" si="338"/>
        <v>62691.192130232659</v>
      </c>
      <c r="DF466" s="177">
        <f t="shared" si="339"/>
        <v>84</v>
      </c>
      <c r="DG466" s="178">
        <f t="shared" si="339"/>
        <v>77</v>
      </c>
      <c r="DH466" s="179">
        <f t="shared" si="340"/>
        <v>67</v>
      </c>
      <c r="DI466" s="178">
        <f t="shared" si="340"/>
        <v>72</v>
      </c>
      <c r="DJ466" s="179">
        <f t="shared" si="341"/>
        <v>66</v>
      </c>
      <c r="DK466" s="178">
        <f t="shared" si="341"/>
        <v>60</v>
      </c>
      <c r="DL466" s="179">
        <f t="shared" si="342"/>
        <v>13</v>
      </c>
      <c r="DM466" s="178">
        <f t="shared" si="342"/>
        <v>11</v>
      </c>
      <c r="DN466" s="179">
        <f t="shared" si="343"/>
        <v>61</v>
      </c>
      <c r="DO466" s="178">
        <f t="shared" si="343"/>
        <v>71</v>
      </c>
      <c r="DP466" s="179">
        <f t="shared" si="344"/>
        <v>0</v>
      </c>
      <c r="DQ466" s="178">
        <f t="shared" si="344"/>
        <v>0</v>
      </c>
      <c r="DR466" s="179">
        <f t="shared" si="345"/>
        <v>291</v>
      </c>
      <c r="DS466" s="178">
        <f t="shared" si="345"/>
        <v>291</v>
      </c>
      <c r="DT466" s="177">
        <f t="shared" si="346"/>
        <v>6304731.6818181816</v>
      </c>
      <c r="DU466" s="178">
        <f t="shared" si="346"/>
        <v>5982356.5269709546</v>
      </c>
      <c r="DV466" s="179">
        <f t="shared" si="346"/>
        <v>4360206.2941176472</v>
      </c>
      <c r="DW466" s="178">
        <f t="shared" si="346"/>
        <v>4846179.9272727277</v>
      </c>
      <c r="DX466" s="179">
        <f t="shared" si="346"/>
        <v>3933775.0000000005</v>
      </c>
      <c r="DY466" s="178">
        <f t="shared" si="346"/>
        <v>3604813.5164835164</v>
      </c>
      <c r="DZ466" s="179">
        <f t="shared" si="346"/>
        <v>673039.17073170724</v>
      </c>
      <c r="EA466" s="178">
        <f t="shared" si="346"/>
        <v>543163.97142857139</v>
      </c>
      <c r="EB466" s="179">
        <f t="shared" si="346"/>
        <v>2707108.2925531915</v>
      </c>
      <c r="EC466" s="178">
        <f t="shared" si="346"/>
        <v>3266622.9677419355</v>
      </c>
      <c r="ED466" s="179">
        <f t="shared" si="346"/>
        <v>0</v>
      </c>
      <c r="EE466" s="178">
        <f t="shared" si="346"/>
        <v>0</v>
      </c>
      <c r="EF466" s="179">
        <f t="shared" si="346"/>
        <v>17978860.439220726</v>
      </c>
      <c r="EG466" s="178">
        <f t="shared" si="347"/>
        <v>18243136.909897704</v>
      </c>
    </row>
    <row r="467" spans="1:137" ht="15">
      <c r="A467" s="66" t="s">
        <v>489</v>
      </c>
      <c r="B467" s="65" t="s">
        <v>499</v>
      </c>
      <c r="C467" s="290"/>
      <c r="D467" s="64">
        <v>219824</v>
      </c>
      <c r="E467" s="64">
        <v>8</v>
      </c>
      <c r="F467" s="63">
        <v>0</v>
      </c>
      <c r="G467" s="185">
        <v>21</v>
      </c>
      <c r="H467" s="191">
        <v>23</v>
      </c>
      <c r="I467" s="185">
        <v>0</v>
      </c>
      <c r="J467" s="63">
        <v>0</v>
      </c>
      <c r="K467" s="185">
        <v>0</v>
      </c>
      <c r="L467" s="63">
        <v>0</v>
      </c>
      <c r="M467" s="185">
        <v>7</v>
      </c>
      <c r="N467" s="191">
        <v>8</v>
      </c>
      <c r="O467" s="63">
        <v>0</v>
      </c>
      <c r="P467" s="185">
        <v>59</v>
      </c>
      <c r="Q467" s="63">
        <v>58</v>
      </c>
      <c r="R467" s="185">
        <v>0</v>
      </c>
      <c r="S467" s="63">
        <v>0</v>
      </c>
      <c r="T467" s="185">
        <v>0</v>
      </c>
      <c r="U467" s="63">
        <v>0</v>
      </c>
      <c r="V467" s="185">
        <v>15</v>
      </c>
      <c r="W467" s="191">
        <v>12</v>
      </c>
      <c r="X467" s="63">
        <v>0</v>
      </c>
      <c r="Y467" s="185">
        <v>41</v>
      </c>
      <c r="Z467" s="63">
        <v>42</v>
      </c>
      <c r="AA467" s="185">
        <v>0</v>
      </c>
      <c r="AB467" s="63">
        <v>0</v>
      </c>
      <c r="AC467" s="185">
        <v>0</v>
      </c>
      <c r="AD467" s="63">
        <v>0</v>
      </c>
      <c r="AE467" s="185">
        <v>12</v>
      </c>
      <c r="AF467" s="191">
        <v>11</v>
      </c>
      <c r="AG467" s="63">
        <v>0</v>
      </c>
      <c r="AH467" s="185">
        <v>37</v>
      </c>
      <c r="AI467" s="191">
        <v>39</v>
      </c>
      <c r="AJ467" s="185">
        <v>0</v>
      </c>
      <c r="AK467" s="63">
        <v>0</v>
      </c>
      <c r="AL467" s="185">
        <v>0</v>
      </c>
      <c r="AM467" s="63">
        <v>0</v>
      </c>
      <c r="AN467" s="185">
        <v>46</v>
      </c>
      <c r="AO467" s="63">
        <v>47</v>
      </c>
      <c r="AP467" s="63">
        <v>0</v>
      </c>
      <c r="AQ467" s="185">
        <v>0</v>
      </c>
      <c r="AR467" s="191">
        <v>1</v>
      </c>
      <c r="AS467" s="185">
        <v>0</v>
      </c>
      <c r="AT467" s="63">
        <v>0</v>
      </c>
      <c r="AU467" s="185">
        <v>0</v>
      </c>
      <c r="AV467" s="63">
        <v>0</v>
      </c>
      <c r="AW467" s="185">
        <v>0</v>
      </c>
      <c r="AX467" s="191">
        <v>1</v>
      </c>
      <c r="AY467" s="63"/>
      <c r="AZ467" s="185"/>
      <c r="BA467" s="63"/>
      <c r="BB467" s="185"/>
      <c r="BC467" s="63"/>
      <c r="BD467" s="185"/>
      <c r="BE467" s="63"/>
      <c r="BF467" s="185"/>
      <c r="BG467" s="62"/>
      <c r="BH467" s="188">
        <v>1809120</v>
      </c>
      <c r="BI467" s="191">
        <v>2092007</v>
      </c>
      <c r="BJ467" s="185">
        <v>4203105</v>
      </c>
      <c r="BK467" s="63">
        <v>4079425</v>
      </c>
      <c r="BL467" s="185">
        <v>2777255</v>
      </c>
      <c r="BM467" s="63">
        <v>2783835</v>
      </c>
      <c r="BN467" s="185">
        <v>4098978</v>
      </c>
      <c r="BO467" s="191">
        <v>2993873</v>
      </c>
      <c r="BP467" s="185">
        <v>0</v>
      </c>
      <c r="BQ467" s="191">
        <v>68209</v>
      </c>
      <c r="BR467" s="185"/>
      <c r="BS467" s="61"/>
      <c r="BT467" s="177">
        <f t="shared" si="332"/>
        <v>273</v>
      </c>
      <c r="BU467" s="178">
        <f t="shared" si="332"/>
        <v>303</v>
      </c>
      <c r="BV467" s="179">
        <f t="shared" si="333"/>
        <v>711</v>
      </c>
      <c r="BW467" s="178">
        <f t="shared" si="333"/>
        <v>666</v>
      </c>
      <c r="BX467" s="179">
        <f t="shared" si="334"/>
        <v>513</v>
      </c>
      <c r="BY467" s="178">
        <f t="shared" si="334"/>
        <v>510</v>
      </c>
      <c r="BZ467" s="179">
        <f t="shared" si="335"/>
        <v>885</v>
      </c>
      <c r="CA467" s="178">
        <f t="shared" si="335"/>
        <v>915</v>
      </c>
      <c r="CB467" s="179">
        <f t="shared" si="336"/>
        <v>0</v>
      </c>
      <c r="CC467" s="178">
        <f t="shared" si="336"/>
        <v>21</v>
      </c>
      <c r="CD467" s="179">
        <f t="shared" si="337"/>
        <v>0</v>
      </c>
      <c r="CE467" s="178">
        <f t="shared" si="337"/>
        <v>0</v>
      </c>
      <c r="CF467" s="177">
        <f t="shared" ref="CF467:CQ488" si="349">IF(BT467&gt;0,BH467/BT467,)</f>
        <v>6626.8131868131868</v>
      </c>
      <c r="CG467" s="178">
        <f t="shared" ref="CG467:CG530" si="350">IF(BU467&gt;0,BI467/BU467,)</f>
        <v>6904.3135313531357</v>
      </c>
      <c r="CH467" s="179">
        <f t="shared" si="349"/>
        <v>5911.5400843881853</v>
      </c>
      <c r="CI467" s="178">
        <f t="shared" ref="CI467:CI530" si="351">IF(BW467&gt;0,BK467/BW467,)</f>
        <v>6125.2627627627626</v>
      </c>
      <c r="CJ467" s="179">
        <f t="shared" si="349"/>
        <v>5413.7524366471735</v>
      </c>
      <c r="CK467" s="178">
        <f t="shared" ref="CK467:CK530" si="352">IF(BY467&gt;0,BM467/BY467,)</f>
        <v>5458.5</v>
      </c>
      <c r="CL467" s="179">
        <f t="shared" si="349"/>
        <v>4631.6135593220342</v>
      </c>
      <c r="CM467" s="178">
        <f t="shared" si="349"/>
        <v>3271.992349726776</v>
      </c>
      <c r="CN467" s="179">
        <f t="shared" si="349"/>
        <v>0</v>
      </c>
      <c r="CO467" s="178">
        <f t="shared" si="349"/>
        <v>3248.0476190476193</v>
      </c>
      <c r="CP467" s="179">
        <f t="shared" si="349"/>
        <v>0</v>
      </c>
      <c r="CQ467" s="178">
        <f t="shared" si="349"/>
        <v>0</v>
      </c>
      <c r="CR467" s="177">
        <f t="shared" si="348"/>
        <v>59641.318681318684</v>
      </c>
      <c r="CS467" s="178">
        <f t="shared" si="348"/>
        <v>62138.821782178224</v>
      </c>
      <c r="CT467" s="179">
        <f t="shared" si="348"/>
        <v>53203.860759493669</v>
      </c>
      <c r="CU467" s="178">
        <f t="shared" si="348"/>
        <v>55127.364864864867</v>
      </c>
      <c r="CV467" s="179">
        <f t="shared" si="348"/>
        <v>48723.771929824565</v>
      </c>
      <c r="CW467" s="178">
        <f t="shared" si="348"/>
        <v>49126.5</v>
      </c>
      <c r="CX467" s="179">
        <f t="shared" si="348"/>
        <v>41684.522033898305</v>
      </c>
      <c r="CY467" s="178">
        <f t="shared" si="348"/>
        <v>29447.931147540985</v>
      </c>
      <c r="CZ467" s="179">
        <f t="shared" si="348"/>
        <v>0</v>
      </c>
      <c r="DA467" s="178">
        <f t="shared" si="348"/>
        <v>29232.428571428572</v>
      </c>
      <c r="DB467" s="179">
        <f t="shared" si="348"/>
        <v>0</v>
      </c>
      <c r="DC467" s="178">
        <f t="shared" si="348"/>
        <v>0</v>
      </c>
      <c r="DD467" s="179">
        <f t="shared" si="338"/>
        <v>48946.293530982002</v>
      </c>
      <c r="DE467" s="178">
        <f t="shared" si="338"/>
        <v>45371.530791815894</v>
      </c>
      <c r="DF467" s="177">
        <f t="shared" si="339"/>
        <v>28</v>
      </c>
      <c r="DG467" s="178">
        <f t="shared" si="339"/>
        <v>31</v>
      </c>
      <c r="DH467" s="179">
        <f t="shared" si="340"/>
        <v>74</v>
      </c>
      <c r="DI467" s="178">
        <f t="shared" si="340"/>
        <v>70</v>
      </c>
      <c r="DJ467" s="179">
        <f t="shared" si="341"/>
        <v>53</v>
      </c>
      <c r="DK467" s="178">
        <f t="shared" si="341"/>
        <v>53</v>
      </c>
      <c r="DL467" s="179">
        <f t="shared" si="342"/>
        <v>83</v>
      </c>
      <c r="DM467" s="178">
        <f t="shared" si="342"/>
        <v>86</v>
      </c>
      <c r="DN467" s="179">
        <f t="shared" si="343"/>
        <v>0</v>
      </c>
      <c r="DO467" s="178">
        <f t="shared" si="343"/>
        <v>2</v>
      </c>
      <c r="DP467" s="179">
        <f t="shared" si="344"/>
        <v>0</v>
      </c>
      <c r="DQ467" s="178">
        <f t="shared" si="344"/>
        <v>0</v>
      </c>
      <c r="DR467" s="179">
        <f t="shared" si="345"/>
        <v>238</v>
      </c>
      <c r="DS467" s="178">
        <f t="shared" si="345"/>
        <v>242</v>
      </c>
      <c r="DT467" s="177">
        <f t="shared" si="346"/>
        <v>1669956.9230769232</v>
      </c>
      <c r="DU467" s="178">
        <f t="shared" si="346"/>
        <v>1926303.4752475249</v>
      </c>
      <c r="DV467" s="179">
        <f t="shared" si="346"/>
        <v>3937085.6962025315</v>
      </c>
      <c r="DW467" s="178">
        <f t="shared" si="346"/>
        <v>3858915.5405405406</v>
      </c>
      <c r="DX467" s="179">
        <f t="shared" si="346"/>
        <v>2582359.912280702</v>
      </c>
      <c r="DY467" s="178">
        <f t="shared" si="346"/>
        <v>2603704.5</v>
      </c>
      <c r="DZ467" s="179">
        <f t="shared" si="346"/>
        <v>3459815.3288135594</v>
      </c>
      <c r="EA467" s="178">
        <f t="shared" si="346"/>
        <v>2532522.0786885247</v>
      </c>
      <c r="EB467" s="179">
        <f t="shared" si="346"/>
        <v>0</v>
      </c>
      <c r="EC467" s="178">
        <f t="shared" si="346"/>
        <v>58464.857142857145</v>
      </c>
      <c r="ED467" s="179">
        <f t="shared" si="346"/>
        <v>0</v>
      </c>
      <c r="EE467" s="178">
        <f t="shared" si="346"/>
        <v>0</v>
      </c>
      <c r="EF467" s="179">
        <f t="shared" si="346"/>
        <v>11649217.860373717</v>
      </c>
      <c r="EG467" s="178">
        <f t="shared" si="347"/>
        <v>10979910.451619446</v>
      </c>
    </row>
    <row r="468" spans="1:137" ht="15">
      <c r="A468" s="66" t="s">
        <v>489</v>
      </c>
      <c r="B468" s="65" t="s">
        <v>500</v>
      </c>
      <c r="C468" s="290"/>
      <c r="D468" s="64">
        <v>221184</v>
      </c>
      <c r="E468" s="64">
        <v>8</v>
      </c>
      <c r="F468" s="63">
        <v>0</v>
      </c>
      <c r="G468" s="185">
        <v>4</v>
      </c>
      <c r="H468" s="191">
        <v>5</v>
      </c>
      <c r="I468" s="185">
        <v>0</v>
      </c>
      <c r="J468" s="63">
        <v>0</v>
      </c>
      <c r="K468" s="185">
        <v>0</v>
      </c>
      <c r="L468" s="63">
        <v>0</v>
      </c>
      <c r="M468" s="185">
        <v>0</v>
      </c>
      <c r="N468" s="63">
        <v>0</v>
      </c>
      <c r="O468" s="63">
        <v>0</v>
      </c>
      <c r="P468" s="185">
        <v>44</v>
      </c>
      <c r="Q468" s="191">
        <v>40</v>
      </c>
      <c r="R468" s="185">
        <v>0</v>
      </c>
      <c r="S468" s="63">
        <v>0</v>
      </c>
      <c r="T468" s="185">
        <v>0</v>
      </c>
      <c r="U468" s="63">
        <v>0</v>
      </c>
      <c r="V468" s="185">
        <v>0</v>
      </c>
      <c r="W468" s="63">
        <v>0</v>
      </c>
      <c r="X468" s="63">
        <v>0</v>
      </c>
      <c r="Y468" s="185">
        <v>36</v>
      </c>
      <c r="Z468" s="191">
        <v>34</v>
      </c>
      <c r="AA468" s="185">
        <v>0</v>
      </c>
      <c r="AB468" s="63">
        <v>0</v>
      </c>
      <c r="AC468" s="185">
        <v>0</v>
      </c>
      <c r="AD468" s="63">
        <v>0</v>
      </c>
      <c r="AE468" s="185">
        <v>0</v>
      </c>
      <c r="AF468" s="63">
        <v>0</v>
      </c>
      <c r="AG468" s="63">
        <v>0</v>
      </c>
      <c r="AH468" s="185">
        <v>81</v>
      </c>
      <c r="AI468" s="191">
        <v>70</v>
      </c>
      <c r="AJ468" s="185">
        <v>0</v>
      </c>
      <c r="AK468" s="63">
        <v>0</v>
      </c>
      <c r="AL468" s="185">
        <v>0</v>
      </c>
      <c r="AM468" s="63">
        <v>0</v>
      </c>
      <c r="AN468" s="185">
        <v>0</v>
      </c>
      <c r="AO468" s="63">
        <v>0</v>
      </c>
      <c r="AP468" s="63">
        <v>0</v>
      </c>
      <c r="AQ468" s="185">
        <v>0</v>
      </c>
      <c r="AR468" s="63">
        <v>0</v>
      </c>
      <c r="AS468" s="185">
        <v>0</v>
      </c>
      <c r="AT468" s="63">
        <v>0</v>
      </c>
      <c r="AU468" s="185">
        <v>0</v>
      </c>
      <c r="AV468" s="63">
        <v>0</v>
      </c>
      <c r="AW468" s="185">
        <v>0</v>
      </c>
      <c r="AX468" s="63">
        <v>0</v>
      </c>
      <c r="AY468" s="63"/>
      <c r="AZ468" s="185"/>
      <c r="BA468" s="63"/>
      <c r="BB468" s="185"/>
      <c r="BC468" s="63"/>
      <c r="BD468" s="185"/>
      <c r="BE468" s="63"/>
      <c r="BF468" s="185"/>
      <c r="BG468" s="62"/>
      <c r="BH468" s="188">
        <v>298603</v>
      </c>
      <c r="BI468" s="191">
        <v>365549</v>
      </c>
      <c r="BJ468" s="185">
        <v>2567726</v>
      </c>
      <c r="BK468" s="191">
        <v>2355024</v>
      </c>
      <c r="BL468" s="185">
        <v>1754302</v>
      </c>
      <c r="BM468" s="63">
        <v>1718000</v>
      </c>
      <c r="BN468" s="185">
        <v>3550019</v>
      </c>
      <c r="BO468" s="191">
        <v>3165628</v>
      </c>
      <c r="BP468" s="185">
        <v>0</v>
      </c>
      <c r="BQ468" s="63">
        <v>0</v>
      </c>
      <c r="BR468" s="185"/>
      <c r="BS468" s="61"/>
      <c r="BT468" s="177">
        <f t="shared" si="332"/>
        <v>36</v>
      </c>
      <c r="BU468" s="178">
        <f t="shared" si="332"/>
        <v>45</v>
      </c>
      <c r="BV468" s="179">
        <f t="shared" si="333"/>
        <v>396</v>
      </c>
      <c r="BW468" s="178">
        <f t="shared" si="333"/>
        <v>360</v>
      </c>
      <c r="BX468" s="179">
        <f t="shared" si="334"/>
        <v>324</v>
      </c>
      <c r="BY468" s="178">
        <f t="shared" si="334"/>
        <v>306</v>
      </c>
      <c r="BZ468" s="179">
        <f t="shared" si="335"/>
        <v>729</v>
      </c>
      <c r="CA468" s="178">
        <f t="shared" si="335"/>
        <v>630</v>
      </c>
      <c r="CB468" s="179">
        <f t="shared" si="336"/>
        <v>0</v>
      </c>
      <c r="CC468" s="178">
        <f t="shared" si="336"/>
        <v>0</v>
      </c>
      <c r="CD468" s="179">
        <f t="shared" si="337"/>
        <v>0</v>
      </c>
      <c r="CE468" s="178">
        <f t="shared" si="337"/>
        <v>0</v>
      </c>
      <c r="CF468" s="177">
        <f t="shared" si="349"/>
        <v>8294.5277777777774</v>
      </c>
      <c r="CG468" s="178">
        <f t="shared" si="350"/>
        <v>8123.3111111111111</v>
      </c>
      <c r="CH468" s="179">
        <f t="shared" si="349"/>
        <v>6484.1565656565654</v>
      </c>
      <c r="CI468" s="178">
        <f t="shared" si="351"/>
        <v>6541.7333333333336</v>
      </c>
      <c r="CJ468" s="179">
        <f t="shared" si="349"/>
        <v>5414.5123456790125</v>
      </c>
      <c r="CK468" s="178">
        <f t="shared" si="352"/>
        <v>5614.3790849673205</v>
      </c>
      <c r="CL468" s="179">
        <f t="shared" si="349"/>
        <v>4869.710562414266</v>
      </c>
      <c r="CM468" s="178">
        <f t="shared" si="349"/>
        <v>5024.8063492063493</v>
      </c>
      <c r="CN468" s="179">
        <f t="shared" si="349"/>
        <v>0</v>
      </c>
      <c r="CO468" s="178">
        <f t="shared" si="349"/>
        <v>0</v>
      </c>
      <c r="CP468" s="179">
        <f t="shared" si="349"/>
        <v>0</v>
      </c>
      <c r="CQ468" s="178">
        <f t="shared" si="349"/>
        <v>0</v>
      </c>
      <c r="CR468" s="177">
        <f t="shared" si="348"/>
        <v>74650.75</v>
      </c>
      <c r="CS468" s="178">
        <f t="shared" si="348"/>
        <v>73109.8</v>
      </c>
      <c r="CT468" s="179">
        <f t="shared" si="348"/>
        <v>58357.409090909088</v>
      </c>
      <c r="CU468" s="178">
        <f t="shared" si="348"/>
        <v>58875.600000000006</v>
      </c>
      <c r="CV468" s="179">
        <f t="shared" si="348"/>
        <v>48730.611111111109</v>
      </c>
      <c r="CW468" s="178">
        <f t="shared" si="348"/>
        <v>50529.411764705888</v>
      </c>
      <c r="CX468" s="179">
        <f t="shared" si="348"/>
        <v>43827.395061728392</v>
      </c>
      <c r="CY468" s="178">
        <f t="shared" si="348"/>
        <v>45223.257142857146</v>
      </c>
      <c r="CZ468" s="179">
        <f t="shared" si="348"/>
        <v>0</v>
      </c>
      <c r="DA468" s="178">
        <f t="shared" si="348"/>
        <v>0</v>
      </c>
      <c r="DB468" s="179">
        <f t="shared" si="348"/>
        <v>0</v>
      </c>
      <c r="DC468" s="178">
        <f t="shared" si="348"/>
        <v>0</v>
      </c>
      <c r="DD468" s="179">
        <f t="shared" si="338"/>
        <v>49519.090909090912</v>
      </c>
      <c r="DE468" s="178">
        <f t="shared" si="338"/>
        <v>51034.906040268455</v>
      </c>
      <c r="DF468" s="177">
        <f t="shared" si="339"/>
        <v>4</v>
      </c>
      <c r="DG468" s="178">
        <f t="shared" si="339"/>
        <v>5</v>
      </c>
      <c r="DH468" s="179">
        <f t="shared" si="340"/>
        <v>44</v>
      </c>
      <c r="DI468" s="178">
        <f t="shared" si="340"/>
        <v>40</v>
      </c>
      <c r="DJ468" s="179">
        <f t="shared" si="341"/>
        <v>36</v>
      </c>
      <c r="DK468" s="178">
        <f t="shared" si="341"/>
        <v>34</v>
      </c>
      <c r="DL468" s="179">
        <f t="shared" si="342"/>
        <v>81</v>
      </c>
      <c r="DM468" s="178">
        <f t="shared" si="342"/>
        <v>70</v>
      </c>
      <c r="DN468" s="179">
        <f t="shared" si="343"/>
        <v>0</v>
      </c>
      <c r="DO468" s="178">
        <f t="shared" si="343"/>
        <v>0</v>
      </c>
      <c r="DP468" s="179">
        <f t="shared" si="344"/>
        <v>0</v>
      </c>
      <c r="DQ468" s="178">
        <f t="shared" si="344"/>
        <v>0</v>
      </c>
      <c r="DR468" s="179">
        <f t="shared" si="345"/>
        <v>165</v>
      </c>
      <c r="DS468" s="178">
        <f t="shared" si="345"/>
        <v>149</v>
      </c>
      <c r="DT468" s="177">
        <f t="shared" si="346"/>
        <v>298603</v>
      </c>
      <c r="DU468" s="178">
        <f t="shared" si="346"/>
        <v>365549</v>
      </c>
      <c r="DV468" s="179">
        <f t="shared" si="346"/>
        <v>2567726</v>
      </c>
      <c r="DW468" s="178">
        <f t="shared" si="346"/>
        <v>2355024</v>
      </c>
      <c r="DX468" s="179">
        <f t="shared" si="346"/>
        <v>1754302</v>
      </c>
      <c r="DY468" s="178">
        <f t="shared" si="346"/>
        <v>1718000.0000000002</v>
      </c>
      <c r="DZ468" s="179">
        <f t="shared" si="346"/>
        <v>3550018.9999999995</v>
      </c>
      <c r="EA468" s="178">
        <f t="shared" si="346"/>
        <v>3165628.0000000005</v>
      </c>
      <c r="EB468" s="179">
        <f t="shared" si="346"/>
        <v>0</v>
      </c>
      <c r="EC468" s="178">
        <f t="shared" si="346"/>
        <v>0</v>
      </c>
      <c r="ED468" s="179">
        <f t="shared" si="346"/>
        <v>0</v>
      </c>
      <c r="EE468" s="178">
        <f t="shared" si="346"/>
        <v>0</v>
      </c>
      <c r="EF468" s="179">
        <f t="shared" si="346"/>
        <v>8170650</v>
      </c>
      <c r="EG468" s="178">
        <f t="shared" si="347"/>
        <v>7604201</v>
      </c>
    </row>
    <row r="469" spans="1:137" ht="15">
      <c r="A469" s="66" t="s">
        <v>489</v>
      </c>
      <c r="B469" s="65" t="s">
        <v>501</v>
      </c>
      <c r="C469" s="290"/>
      <c r="D469" s="64">
        <v>221643</v>
      </c>
      <c r="E469" s="64">
        <v>8</v>
      </c>
      <c r="F469" s="63">
        <v>0</v>
      </c>
      <c r="G469" s="185">
        <v>36</v>
      </c>
      <c r="H469" s="63">
        <v>36</v>
      </c>
      <c r="I469" s="185">
        <v>0</v>
      </c>
      <c r="J469" s="63">
        <v>0</v>
      </c>
      <c r="K469" s="185">
        <v>0</v>
      </c>
      <c r="L469" s="63">
        <v>0</v>
      </c>
      <c r="M469" s="185">
        <v>2</v>
      </c>
      <c r="N469" s="63">
        <v>2</v>
      </c>
      <c r="O469" s="63">
        <v>0</v>
      </c>
      <c r="P469" s="185">
        <v>106</v>
      </c>
      <c r="Q469" s="63">
        <v>106</v>
      </c>
      <c r="R469" s="185">
        <v>0</v>
      </c>
      <c r="S469" s="63">
        <v>0</v>
      </c>
      <c r="T469" s="185">
        <v>0</v>
      </c>
      <c r="U469" s="63">
        <v>0</v>
      </c>
      <c r="V469" s="185">
        <v>4</v>
      </c>
      <c r="W469" s="63">
        <v>4</v>
      </c>
      <c r="X469" s="63">
        <v>0</v>
      </c>
      <c r="Y469" s="185">
        <v>46</v>
      </c>
      <c r="Z469" s="191">
        <v>55</v>
      </c>
      <c r="AA469" s="185">
        <v>0</v>
      </c>
      <c r="AB469" s="63">
        <v>0</v>
      </c>
      <c r="AC469" s="185">
        <v>0</v>
      </c>
      <c r="AD469" s="63">
        <v>0</v>
      </c>
      <c r="AE469" s="185">
        <v>0</v>
      </c>
      <c r="AF469" s="63">
        <v>0</v>
      </c>
      <c r="AG469" s="63">
        <v>0</v>
      </c>
      <c r="AH469" s="185">
        <v>39</v>
      </c>
      <c r="AI469" s="191">
        <v>32</v>
      </c>
      <c r="AJ469" s="185">
        <v>0</v>
      </c>
      <c r="AK469" s="63">
        <v>0</v>
      </c>
      <c r="AL469" s="185">
        <v>0</v>
      </c>
      <c r="AM469" s="63">
        <v>0</v>
      </c>
      <c r="AN469" s="185">
        <v>4</v>
      </c>
      <c r="AO469" s="63">
        <v>4</v>
      </c>
      <c r="AP469" s="63">
        <v>0</v>
      </c>
      <c r="AQ469" s="185">
        <v>0</v>
      </c>
      <c r="AR469" s="63">
        <v>0</v>
      </c>
      <c r="AS469" s="185">
        <v>0</v>
      </c>
      <c r="AT469" s="63">
        <v>0</v>
      </c>
      <c r="AU469" s="185">
        <v>0</v>
      </c>
      <c r="AV469" s="63">
        <v>0</v>
      </c>
      <c r="AW469" s="185">
        <v>0</v>
      </c>
      <c r="AX469" s="63">
        <v>0</v>
      </c>
      <c r="AY469" s="63"/>
      <c r="AZ469" s="185"/>
      <c r="BA469" s="63"/>
      <c r="BB469" s="185"/>
      <c r="BC469" s="63"/>
      <c r="BD469" s="185"/>
      <c r="BE469" s="63"/>
      <c r="BF469" s="185"/>
      <c r="BG469" s="62"/>
      <c r="BH469" s="188">
        <v>2731980</v>
      </c>
      <c r="BI469" s="63">
        <v>2696870</v>
      </c>
      <c r="BJ469" s="185">
        <v>6658710</v>
      </c>
      <c r="BK469" s="63">
        <v>6571730</v>
      </c>
      <c r="BL469" s="185">
        <v>2214360</v>
      </c>
      <c r="BM469" s="191">
        <v>2625580</v>
      </c>
      <c r="BN469" s="185">
        <v>1884640</v>
      </c>
      <c r="BO469" s="191">
        <v>1608770</v>
      </c>
      <c r="BP469" s="185">
        <v>0</v>
      </c>
      <c r="BQ469" s="63">
        <v>0</v>
      </c>
      <c r="BR469" s="185"/>
      <c r="BS469" s="61"/>
      <c r="BT469" s="177">
        <f t="shared" si="332"/>
        <v>348</v>
      </c>
      <c r="BU469" s="178">
        <f t="shared" si="332"/>
        <v>348</v>
      </c>
      <c r="BV469" s="179">
        <f t="shared" si="333"/>
        <v>1002</v>
      </c>
      <c r="BW469" s="178">
        <f t="shared" si="333"/>
        <v>1002</v>
      </c>
      <c r="BX469" s="179">
        <f t="shared" si="334"/>
        <v>414</v>
      </c>
      <c r="BY469" s="178">
        <f t="shared" si="334"/>
        <v>495</v>
      </c>
      <c r="BZ469" s="179">
        <f t="shared" si="335"/>
        <v>399</v>
      </c>
      <c r="CA469" s="178">
        <f t="shared" si="335"/>
        <v>336</v>
      </c>
      <c r="CB469" s="179">
        <f t="shared" si="336"/>
        <v>0</v>
      </c>
      <c r="CC469" s="178">
        <f t="shared" si="336"/>
        <v>0</v>
      </c>
      <c r="CD469" s="179">
        <f t="shared" si="337"/>
        <v>0</v>
      </c>
      <c r="CE469" s="178">
        <f t="shared" si="337"/>
        <v>0</v>
      </c>
      <c r="CF469" s="177">
        <f t="shared" si="349"/>
        <v>7850.5172413793107</v>
      </c>
      <c r="CG469" s="178">
        <f t="shared" si="350"/>
        <v>7749.6264367816093</v>
      </c>
      <c r="CH469" s="179">
        <f t="shared" si="349"/>
        <v>6645.4191616766466</v>
      </c>
      <c r="CI469" s="178">
        <f t="shared" si="351"/>
        <v>6558.6127744510977</v>
      </c>
      <c r="CJ469" s="179">
        <f t="shared" si="349"/>
        <v>5348.695652173913</v>
      </c>
      <c r="CK469" s="178">
        <f t="shared" si="352"/>
        <v>5304.2020202020203</v>
      </c>
      <c r="CL469" s="179">
        <f t="shared" si="349"/>
        <v>4723.4085213032586</v>
      </c>
      <c r="CM469" s="178">
        <f t="shared" si="349"/>
        <v>4788.0059523809523</v>
      </c>
      <c r="CN469" s="179">
        <f t="shared" si="349"/>
        <v>0</v>
      </c>
      <c r="CO469" s="178">
        <f t="shared" si="349"/>
        <v>0</v>
      </c>
      <c r="CP469" s="179">
        <f t="shared" si="349"/>
        <v>0</v>
      </c>
      <c r="CQ469" s="178">
        <f t="shared" si="349"/>
        <v>0</v>
      </c>
      <c r="CR469" s="177">
        <f t="shared" si="348"/>
        <v>70654.655172413797</v>
      </c>
      <c r="CS469" s="178">
        <f t="shared" si="348"/>
        <v>69746.637931034478</v>
      </c>
      <c r="CT469" s="179">
        <f t="shared" si="348"/>
        <v>59808.77245508982</v>
      </c>
      <c r="CU469" s="178">
        <f t="shared" si="348"/>
        <v>59027.514970059878</v>
      </c>
      <c r="CV469" s="179">
        <f t="shared" si="348"/>
        <v>48138.260869565216</v>
      </c>
      <c r="CW469" s="178">
        <f t="shared" si="348"/>
        <v>47737.818181818184</v>
      </c>
      <c r="CX469" s="179">
        <f t="shared" si="348"/>
        <v>42510.676691729328</v>
      </c>
      <c r="CY469" s="178">
        <f t="shared" si="348"/>
        <v>43092.053571428572</v>
      </c>
      <c r="CZ469" s="179">
        <f t="shared" si="348"/>
        <v>0</v>
      </c>
      <c r="DA469" s="178">
        <f t="shared" si="348"/>
        <v>0</v>
      </c>
      <c r="DB469" s="179">
        <f t="shared" si="348"/>
        <v>0</v>
      </c>
      <c r="DC469" s="178">
        <f t="shared" si="348"/>
        <v>0</v>
      </c>
      <c r="DD469" s="179">
        <f t="shared" si="338"/>
        <v>56144.139090109551</v>
      </c>
      <c r="DE469" s="178">
        <f t="shared" si="338"/>
        <v>55733.442747520196</v>
      </c>
      <c r="DF469" s="177">
        <f t="shared" si="339"/>
        <v>38</v>
      </c>
      <c r="DG469" s="178">
        <f t="shared" si="339"/>
        <v>38</v>
      </c>
      <c r="DH469" s="179">
        <f t="shared" si="340"/>
        <v>110</v>
      </c>
      <c r="DI469" s="178">
        <f t="shared" si="340"/>
        <v>110</v>
      </c>
      <c r="DJ469" s="179">
        <f t="shared" si="341"/>
        <v>46</v>
      </c>
      <c r="DK469" s="178">
        <f t="shared" si="341"/>
        <v>55</v>
      </c>
      <c r="DL469" s="179">
        <f t="shared" si="342"/>
        <v>43</v>
      </c>
      <c r="DM469" s="178">
        <f t="shared" si="342"/>
        <v>36</v>
      </c>
      <c r="DN469" s="179">
        <f t="shared" si="343"/>
        <v>0</v>
      </c>
      <c r="DO469" s="178">
        <f t="shared" si="343"/>
        <v>0</v>
      </c>
      <c r="DP469" s="179">
        <f t="shared" si="344"/>
        <v>0</v>
      </c>
      <c r="DQ469" s="178">
        <f t="shared" si="344"/>
        <v>0</v>
      </c>
      <c r="DR469" s="179">
        <f t="shared" si="345"/>
        <v>237</v>
      </c>
      <c r="DS469" s="178">
        <f t="shared" si="345"/>
        <v>239</v>
      </c>
      <c r="DT469" s="177">
        <f t="shared" si="346"/>
        <v>2684876.8965517245</v>
      </c>
      <c r="DU469" s="178">
        <f t="shared" si="346"/>
        <v>2650372.2413793104</v>
      </c>
      <c r="DV469" s="179">
        <f t="shared" si="346"/>
        <v>6578964.9700598801</v>
      </c>
      <c r="DW469" s="178">
        <f t="shared" si="346"/>
        <v>6493026.6467065867</v>
      </c>
      <c r="DX469" s="179">
        <f t="shared" si="346"/>
        <v>2214360</v>
      </c>
      <c r="DY469" s="178">
        <f t="shared" si="346"/>
        <v>2625580</v>
      </c>
      <c r="DZ469" s="179">
        <f t="shared" si="346"/>
        <v>1827959.097744361</v>
      </c>
      <c r="EA469" s="178">
        <f t="shared" si="346"/>
        <v>1551313.9285714286</v>
      </c>
      <c r="EB469" s="179">
        <f t="shared" si="346"/>
        <v>0</v>
      </c>
      <c r="EC469" s="178">
        <f t="shared" si="346"/>
        <v>0</v>
      </c>
      <c r="ED469" s="179">
        <f t="shared" si="346"/>
        <v>0</v>
      </c>
      <c r="EE469" s="178">
        <f t="shared" si="346"/>
        <v>0</v>
      </c>
      <c r="EF469" s="179">
        <f t="shared" si="346"/>
        <v>13306160.964355964</v>
      </c>
      <c r="EG469" s="178">
        <f t="shared" si="347"/>
        <v>13320292.816657327</v>
      </c>
    </row>
    <row r="470" spans="1:137" ht="15">
      <c r="A470" s="66" t="s">
        <v>489</v>
      </c>
      <c r="B470" s="65" t="s">
        <v>502</v>
      </c>
      <c r="C470" s="290"/>
      <c r="D470" s="64">
        <v>221485</v>
      </c>
      <c r="E470" s="64">
        <v>8</v>
      </c>
      <c r="F470" s="63">
        <v>0</v>
      </c>
      <c r="G470" s="185">
        <v>15</v>
      </c>
      <c r="H470" s="63">
        <v>15</v>
      </c>
      <c r="I470" s="185">
        <v>0</v>
      </c>
      <c r="J470" s="63">
        <v>0</v>
      </c>
      <c r="K470" s="185">
        <v>0</v>
      </c>
      <c r="L470" s="63">
        <v>0</v>
      </c>
      <c r="M470" s="185">
        <v>1</v>
      </c>
      <c r="N470" s="63">
        <v>1</v>
      </c>
      <c r="O470" s="63">
        <v>0</v>
      </c>
      <c r="P470" s="185">
        <v>78</v>
      </c>
      <c r="Q470" s="191">
        <v>69</v>
      </c>
      <c r="R470" s="185">
        <v>0</v>
      </c>
      <c r="S470" s="63">
        <v>0</v>
      </c>
      <c r="T470" s="185">
        <v>0</v>
      </c>
      <c r="U470" s="63">
        <v>0</v>
      </c>
      <c r="V470" s="185">
        <v>4</v>
      </c>
      <c r="W470" s="63">
        <v>4</v>
      </c>
      <c r="X470" s="63">
        <v>0</v>
      </c>
      <c r="Y470" s="185">
        <v>54</v>
      </c>
      <c r="Z470" s="191">
        <v>50</v>
      </c>
      <c r="AA470" s="185">
        <v>0</v>
      </c>
      <c r="AB470" s="63">
        <v>0</v>
      </c>
      <c r="AC470" s="185">
        <v>0</v>
      </c>
      <c r="AD470" s="63">
        <v>0</v>
      </c>
      <c r="AE470" s="185">
        <v>3</v>
      </c>
      <c r="AF470" s="191">
        <v>2</v>
      </c>
      <c r="AG470" s="63">
        <v>0</v>
      </c>
      <c r="AH470" s="185">
        <v>47</v>
      </c>
      <c r="AI470" s="191">
        <v>42</v>
      </c>
      <c r="AJ470" s="185">
        <v>0</v>
      </c>
      <c r="AK470" s="63">
        <v>0</v>
      </c>
      <c r="AL470" s="185">
        <v>0</v>
      </c>
      <c r="AM470" s="63">
        <v>0</v>
      </c>
      <c r="AN470" s="185">
        <v>0</v>
      </c>
      <c r="AO470" s="63">
        <v>0</v>
      </c>
      <c r="AP470" s="63">
        <v>0</v>
      </c>
      <c r="AQ470" s="185">
        <v>0</v>
      </c>
      <c r="AR470" s="191">
        <v>5</v>
      </c>
      <c r="AS470" s="185">
        <v>0</v>
      </c>
      <c r="AT470" s="63">
        <v>0</v>
      </c>
      <c r="AU470" s="185">
        <v>0</v>
      </c>
      <c r="AV470" s="63">
        <v>0</v>
      </c>
      <c r="AW470" s="185">
        <v>0</v>
      </c>
      <c r="AX470" s="63">
        <v>0</v>
      </c>
      <c r="AY470" s="63"/>
      <c r="AZ470" s="185"/>
      <c r="BA470" s="63"/>
      <c r="BB470" s="185"/>
      <c r="BC470" s="63"/>
      <c r="BD470" s="185"/>
      <c r="BE470" s="63"/>
      <c r="BF470" s="185"/>
      <c r="BG470" s="62"/>
      <c r="BH470" s="188">
        <v>1026384</v>
      </c>
      <c r="BI470" s="63">
        <v>1059420</v>
      </c>
      <c r="BJ470" s="185">
        <v>4317336</v>
      </c>
      <c r="BK470" s="191">
        <v>3920124</v>
      </c>
      <c r="BL470" s="185">
        <v>2496228</v>
      </c>
      <c r="BM470" s="63">
        <v>2407392</v>
      </c>
      <c r="BN470" s="185">
        <v>1590102</v>
      </c>
      <c r="BO470" s="63">
        <v>1587696</v>
      </c>
      <c r="BP470" s="185">
        <v>0</v>
      </c>
      <c r="BQ470" s="191">
        <v>215352</v>
      </c>
      <c r="BR470" s="185"/>
      <c r="BS470" s="61"/>
      <c r="BT470" s="177">
        <f t="shared" si="332"/>
        <v>147</v>
      </c>
      <c r="BU470" s="178">
        <f t="shared" si="332"/>
        <v>147</v>
      </c>
      <c r="BV470" s="179">
        <f t="shared" si="333"/>
        <v>750</v>
      </c>
      <c r="BW470" s="178">
        <f t="shared" si="333"/>
        <v>669</v>
      </c>
      <c r="BX470" s="179">
        <f t="shared" si="334"/>
        <v>522</v>
      </c>
      <c r="BY470" s="178">
        <f t="shared" si="334"/>
        <v>474</v>
      </c>
      <c r="BZ470" s="179">
        <f t="shared" si="335"/>
        <v>423</v>
      </c>
      <c r="CA470" s="178">
        <f t="shared" si="335"/>
        <v>378</v>
      </c>
      <c r="CB470" s="179">
        <f t="shared" si="336"/>
        <v>0</v>
      </c>
      <c r="CC470" s="178">
        <f t="shared" si="336"/>
        <v>45</v>
      </c>
      <c r="CD470" s="179">
        <f t="shared" si="337"/>
        <v>0</v>
      </c>
      <c r="CE470" s="178">
        <f t="shared" si="337"/>
        <v>0</v>
      </c>
      <c r="CF470" s="177">
        <f t="shared" si="349"/>
        <v>6982.2040816326535</v>
      </c>
      <c r="CG470" s="178">
        <f t="shared" si="350"/>
        <v>7206.9387755102043</v>
      </c>
      <c r="CH470" s="179">
        <f t="shared" si="349"/>
        <v>5756.4480000000003</v>
      </c>
      <c r="CI470" s="178">
        <f t="shared" si="351"/>
        <v>5859.6771300448427</v>
      </c>
      <c r="CJ470" s="179">
        <f t="shared" si="349"/>
        <v>4782.045977011494</v>
      </c>
      <c r="CK470" s="178">
        <f t="shared" si="352"/>
        <v>5078.8860759493673</v>
      </c>
      <c r="CL470" s="179">
        <f t="shared" si="349"/>
        <v>3759.1063829787236</v>
      </c>
      <c r="CM470" s="178">
        <f t="shared" si="349"/>
        <v>4200.2539682539682</v>
      </c>
      <c r="CN470" s="179">
        <f t="shared" si="349"/>
        <v>0</v>
      </c>
      <c r="CO470" s="178">
        <f t="shared" si="349"/>
        <v>4785.6000000000004</v>
      </c>
      <c r="CP470" s="179">
        <f t="shared" si="349"/>
        <v>0</v>
      </c>
      <c r="CQ470" s="178">
        <f t="shared" si="349"/>
        <v>0</v>
      </c>
      <c r="CR470" s="177">
        <f t="shared" si="348"/>
        <v>62839.836734693883</v>
      </c>
      <c r="CS470" s="178">
        <f t="shared" si="348"/>
        <v>64862.448979591842</v>
      </c>
      <c r="CT470" s="179">
        <f t="shared" si="348"/>
        <v>51808.032000000007</v>
      </c>
      <c r="CU470" s="178">
        <f t="shared" si="348"/>
        <v>52737.094170403587</v>
      </c>
      <c r="CV470" s="179">
        <f t="shared" si="348"/>
        <v>43038.413793103449</v>
      </c>
      <c r="CW470" s="178">
        <f t="shared" si="348"/>
        <v>45709.974683544307</v>
      </c>
      <c r="CX470" s="179">
        <f t="shared" si="348"/>
        <v>33831.957446808512</v>
      </c>
      <c r="CY470" s="178">
        <f t="shared" si="348"/>
        <v>37802.28571428571</v>
      </c>
      <c r="CZ470" s="179">
        <f t="shared" si="348"/>
        <v>0</v>
      </c>
      <c r="DA470" s="178">
        <f t="shared" si="348"/>
        <v>43070.400000000001</v>
      </c>
      <c r="DB470" s="179">
        <f t="shared" si="348"/>
        <v>0</v>
      </c>
      <c r="DC470" s="178">
        <f t="shared" si="348"/>
        <v>0</v>
      </c>
      <c r="DD470" s="179">
        <f t="shared" si="338"/>
        <v>46024.691079019802</v>
      </c>
      <c r="DE470" s="178">
        <f t="shared" si="338"/>
        <v>48231.775221581032</v>
      </c>
      <c r="DF470" s="177">
        <f t="shared" si="339"/>
        <v>16</v>
      </c>
      <c r="DG470" s="178">
        <f t="shared" si="339"/>
        <v>16</v>
      </c>
      <c r="DH470" s="179">
        <f t="shared" si="340"/>
        <v>82</v>
      </c>
      <c r="DI470" s="178">
        <f t="shared" si="340"/>
        <v>73</v>
      </c>
      <c r="DJ470" s="179">
        <f t="shared" si="341"/>
        <v>57</v>
      </c>
      <c r="DK470" s="178">
        <f t="shared" si="341"/>
        <v>52</v>
      </c>
      <c r="DL470" s="179">
        <f t="shared" si="342"/>
        <v>47</v>
      </c>
      <c r="DM470" s="178">
        <f t="shared" si="342"/>
        <v>42</v>
      </c>
      <c r="DN470" s="179">
        <f t="shared" si="343"/>
        <v>0</v>
      </c>
      <c r="DO470" s="178">
        <f t="shared" si="343"/>
        <v>5</v>
      </c>
      <c r="DP470" s="179">
        <f t="shared" si="344"/>
        <v>0</v>
      </c>
      <c r="DQ470" s="178">
        <f t="shared" si="344"/>
        <v>0</v>
      </c>
      <c r="DR470" s="179">
        <f t="shared" si="345"/>
        <v>202</v>
      </c>
      <c r="DS470" s="178">
        <f t="shared" si="345"/>
        <v>188</v>
      </c>
      <c r="DT470" s="177">
        <f t="shared" si="346"/>
        <v>1005437.3877551021</v>
      </c>
      <c r="DU470" s="178">
        <f t="shared" si="346"/>
        <v>1037799.1836734695</v>
      </c>
      <c r="DV470" s="179">
        <f t="shared" si="346"/>
        <v>4248258.6240000008</v>
      </c>
      <c r="DW470" s="178">
        <f t="shared" si="346"/>
        <v>3849807.8744394616</v>
      </c>
      <c r="DX470" s="179">
        <f t="shared" si="346"/>
        <v>2453189.5862068967</v>
      </c>
      <c r="DY470" s="178">
        <f t="shared" si="346"/>
        <v>2376918.6835443042</v>
      </c>
      <c r="DZ470" s="179">
        <f t="shared" si="346"/>
        <v>1590102</v>
      </c>
      <c r="EA470" s="178">
        <f t="shared" si="346"/>
        <v>1587695.9999999998</v>
      </c>
      <c r="EB470" s="179">
        <f t="shared" si="346"/>
        <v>0</v>
      </c>
      <c r="EC470" s="178">
        <f t="shared" si="346"/>
        <v>215352</v>
      </c>
      <c r="ED470" s="179">
        <f t="shared" si="346"/>
        <v>0</v>
      </c>
      <c r="EE470" s="178">
        <f t="shared" si="346"/>
        <v>0</v>
      </c>
      <c r="EF470" s="179">
        <f t="shared" si="346"/>
        <v>9296987.5979619995</v>
      </c>
      <c r="EG470" s="178">
        <f t="shared" si="347"/>
        <v>9067573.7416572347</v>
      </c>
    </row>
    <row r="471" spans="1:137" ht="15">
      <c r="A471" s="66" t="s">
        <v>489</v>
      </c>
      <c r="B471" s="65" t="s">
        <v>503</v>
      </c>
      <c r="C471" s="290"/>
      <c r="D471" s="64">
        <v>222053</v>
      </c>
      <c r="E471" s="64">
        <v>8</v>
      </c>
      <c r="F471" s="63">
        <v>0</v>
      </c>
      <c r="G471" s="185">
        <v>17</v>
      </c>
      <c r="H471" s="191">
        <v>18</v>
      </c>
      <c r="I471" s="185">
        <v>0</v>
      </c>
      <c r="J471" s="63">
        <v>0</v>
      </c>
      <c r="K471" s="185">
        <v>0</v>
      </c>
      <c r="L471" s="63">
        <v>0</v>
      </c>
      <c r="M471" s="185">
        <v>1</v>
      </c>
      <c r="N471" s="63">
        <v>1</v>
      </c>
      <c r="O471" s="63">
        <v>0</v>
      </c>
      <c r="P471" s="185">
        <v>57</v>
      </c>
      <c r="Q471" s="63">
        <v>57</v>
      </c>
      <c r="R471" s="185">
        <v>0</v>
      </c>
      <c r="S471" s="63">
        <v>0</v>
      </c>
      <c r="T471" s="185">
        <v>0</v>
      </c>
      <c r="U471" s="63">
        <v>0</v>
      </c>
      <c r="V471" s="185">
        <v>13</v>
      </c>
      <c r="W471" s="191">
        <v>12</v>
      </c>
      <c r="X471" s="63">
        <v>0</v>
      </c>
      <c r="Y471" s="185">
        <v>24</v>
      </c>
      <c r="Z471" s="63">
        <v>25</v>
      </c>
      <c r="AA471" s="185">
        <v>0</v>
      </c>
      <c r="AB471" s="63">
        <v>0</v>
      </c>
      <c r="AC471" s="185">
        <v>0</v>
      </c>
      <c r="AD471" s="63">
        <v>0</v>
      </c>
      <c r="AE471" s="185">
        <v>5</v>
      </c>
      <c r="AF471" s="63">
        <v>5</v>
      </c>
      <c r="AG471" s="63">
        <v>0</v>
      </c>
      <c r="AH471" s="185">
        <v>41</v>
      </c>
      <c r="AI471" s="191">
        <v>47</v>
      </c>
      <c r="AJ471" s="185">
        <v>0</v>
      </c>
      <c r="AK471" s="63">
        <v>0</v>
      </c>
      <c r="AL471" s="185">
        <v>0</v>
      </c>
      <c r="AM471" s="63">
        <v>0</v>
      </c>
      <c r="AN471" s="185">
        <v>13</v>
      </c>
      <c r="AO471" s="191">
        <v>12</v>
      </c>
      <c r="AP471" s="63">
        <v>0</v>
      </c>
      <c r="AQ471" s="185">
        <v>0</v>
      </c>
      <c r="AR471" s="63">
        <v>0</v>
      </c>
      <c r="AS471" s="185">
        <v>0</v>
      </c>
      <c r="AT471" s="63">
        <v>0</v>
      </c>
      <c r="AU471" s="185">
        <v>0</v>
      </c>
      <c r="AV471" s="63">
        <v>0</v>
      </c>
      <c r="AW471" s="185">
        <v>0</v>
      </c>
      <c r="AX471" s="63">
        <v>0</v>
      </c>
      <c r="AY471" s="63"/>
      <c r="AZ471" s="185"/>
      <c r="BA471" s="63"/>
      <c r="BB471" s="185"/>
      <c r="BC471" s="63"/>
      <c r="BD471" s="185"/>
      <c r="BE471" s="63"/>
      <c r="BF471" s="185"/>
      <c r="BG471" s="62"/>
      <c r="BH471" s="188">
        <v>1127959</v>
      </c>
      <c r="BI471" s="191">
        <v>1253358</v>
      </c>
      <c r="BJ471" s="185">
        <v>4101502</v>
      </c>
      <c r="BK471" s="63">
        <v>4096151</v>
      </c>
      <c r="BL471" s="185">
        <v>1424689</v>
      </c>
      <c r="BM471" s="191">
        <v>1522239</v>
      </c>
      <c r="BN471" s="185">
        <v>2360987</v>
      </c>
      <c r="BO471" s="191">
        <v>2629713</v>
      </c>
      <c r="BP471" s="185">
        <v>0</v>
      </c>
      <c r="BQ471" s="63">
        <v>0</v>
      </c>
      <c r="BR471" s="185"/>
      <c r="BS471" s="61"/>
      <c r="BT471" s="177">
        <f t="shared" si="332"/>
        <v>165</v>
      </c>
      <c r="BU471" s="178">
        <f t="shared" si="332"/>
        <v>174</v>
      </c>
      <c r="BV471" s="179">
        <f t="shared" si="333"/>
        <v>669</v>
      </c>
      <c r="BW471" s="178">
        <f t="shared" si="333"/>
        <v>657</v>
      </c>
      <c r="BX471" s="179">
        <f t="shared" si="334"/>
        <v>276</v>
      </c>
      <c r="BY471" s="178">
        <f t="shared" si="334"/>
        <v>285</v>
      </c>
      <c r="BZ471" s="179">
        <f t="shared" si="335"/>
        <v>525</v>
      </c>
      <c r="CA471" s="178">
        <f t="shared" si="335"/>
        <v>567</v>
      </c>
      <c r="CB471" s="179">
        <f t="shared" si="336"/>
        <v>0</v>
      </c>
      <c r="CC471" s="178">
        <f t="shared" si="336"/>
        <v>0</v>
      </c>
      <c r="CD471" s="179">
        <f t="shared" si="337"/>
        <v>0</v>
      </c>
      <c r="CE471" s="178">
        <f t="shared" si="337"/>
        <v>0</v>
      </c>
      <c r="CF471" s="177">
        <f t="shared" si="349"/>
        <v>6836.1151515151514</v>
      </c>
      <c r="CG471" s="178">
        <f t="shared" si="350"/>
        <v>7203.2068965517237</v>
      </c>
      <c r="CH471" s="179">
        <f t="shared" si="349"/>
        <v>6130.7952167414051</v>
      </c>
      <c r="CI471" s="178">
        <f t="shared" si="351"/>
        <v>6234.6286149162861</v>
      </c>
      <c r="CJ471" s="179">
        <f t="shared" si="349"/>
        <v>5161.916666666667</v>
      </c>
      <c r="CK471" s="178">
        <f t="shared" si="352"/>
        <v>5341.1894736842105</v>
      </c>
      <c r="CL471" s="179">
        <f t="shared" si="349"/>
        <v>4497.1180952380955</v>
      </c>
      <c r="CM471" s="178">
        <f t="shared" si="349"/>
        <v>4637.9417989417989</v>
      </c>
      <c r="CN471" s="179">
        <f t="shared" si="349"/>
        <v>0</v>
      </c>
      <c r="CO471" s="178">
        <f t="shared" si="349"/>
        <v>0</v>
      </c>
      <c r="CP471" s="179">
        <f t="shared" si="349"/>
        <v>0</v>
      </c>
      <c r="CQ471" s="178">
        <f t="shared" si="349"/>
        <v>0</v>
      </c>
      <c r="CR471" s="177">
        <f t="shared" si="348"/>
        <v>61525.036363636362</v>
      </c>
      <c r="CS471" s="178">
        <f t="shared" si="348"/>
        <v>64828.862068965514</v>
      </c>
      <c r="CT471" s="179">
        <f t="shared" si="348"/>
        <v>55177.156950672645</v>
      </c>
      <c r="CU471" s="178">
        <f t="shared" si="348"/>
        <v>56111.657534246573</v>
      </c>
      <c r="CV471" s="179">
        <f t="shared" si="348"/>
        <v>46457.25</v>
      </c>
      <c r="CW471" s="178">
        <f t="shared" si="348"/>
        <v>48070.705263157892</v>
      </c>
      <c r="CX471" s="179">
        <f t="shared" si="348"/>
        <v>40474.062857142861</v>
      </c>
      <c r="CY471" s="178">
        <f t="shared" si="348"/>
        <v>41741.476190476191</v>
      </c>
      <c r="CZ471" s="179">
        <f t="shared" si="348"/>
        <v>0</v>
      </c>
      <c r="DA471" s="178">
        <f t="shared" si="348"/>
        <v>0</v>
      </c>
      <c r="DB471" s="179">
        <f t="shared" si="348"/>
        <v>0</v>
      </c>
      <c r="DC471" s="178">
        <f t="shared" si="348"/>
        <v>0</v>
      </c>
      <c r="DD471" s="179">
        <f t="shared" si="338"/>
        <v>49723.457809229563</v>
      </c>
      <c r="DE471" s="178">
        <f t="shared" si="338"/>
        <v>50894.468939582992</v>
      </c>
      <c r="DF471" s="177">
        <f t="shared" si="339"/>
        <v>18</v>
      </c>
      <c r="DG471" s="178">
        <f t="shared" si="339"/>
        <v>19</v>
      </c>
      <c r="DH471" s="179">
        <f t="shared" si="340"/>
        <v>70</v>
      </c>
      <c r="DI471" s="178">
        <f t="shared" si="340"/>
        <v>69</v>
      </c>
      <c r="DJ471" s="179">
        <f t="shared" si="341"/>
        <v>29</v>
      </c>
      <c r="DK471" s="178">
        <f t="shared" si="341"/>
        <v>30</v>
      </c>
      <c r="DL471" s="179">
        <f t="shared" si="342"/>
        <v>54</v>
      </c>
      <c r="DM471" s="178">
        <f t="shared" si="342"/>
        <v>59</v>
      </c>
      <c r="DN471" s="179">
        <f t="shared" si="343"/>
        <v>0</v>
      </c>
      <c r="DO471" s="178">
        <f t="shared" si="343"/>
        <v>0</v>
      </c>
      <c r="DP471" s="179">
        <f t="shared" si="344"/>
        <v>0</v>
      </c>
      <c r="DQ471" s="178">
        <f t="shared" si="344"/>
        <v>0</v>
      </c>
      <c r="DR471" s="179">
        <f t="shared" si="345"/>
        <v>171</v>
      </c>
      <c r="DS471" s="178">
        <f t="shared" si="345"/>
        <v>177</v>
      </c>
      <c r="DT471" s="177">
        <f t="shared" si="346"/>
        <v>1107450.6545454545</v>
      </c>
      <c r="DU471" s="178">
        <f t="shared" si="346"/>
        <v>1231748.3793103448</v>
      </c>
      <c r="DV471" s="179">
        <f t="shared" si="346"/>
        <v>3862400.986547085</v>
      </c>
      <c r="DW471" s="178">
        <f t="shared" si="346"/>
        <v>3871704.3698630137</v>
      </c>
      <c r="DX471" s="179">
        <f t="shared" si="346"/>
        <v>1347260.25</v>
      </c>
      <c r="DY471" s="178">
        <f t="shared" si="346"/>
        <v>1442121.1578947369</v>
      </c>
      <c r="DZ471" s="179">
        <f t="shared" si="346"/>
        <v>2185599.3942857143</v>
      </c>
      <c r="EA471" s="178">
        <f t="shared" si="346"/>
        <v>2462747.0952380951</v>
      </c>
      <c r="EB471" s="179">
        <f t="shared" si="346"/>
        <v>0</v>
      </c>
      <c r="EC471" s="178">
        <f t="shared" si="346"/>
        <v>0</v>
      </c>
      <c r="ED471" s="179">
        <f t="shared" si="346"/>
        <v>0</v>
      </c>
      <c r="EE471" s="178">
        <f t="shared" si="346"/>
        <v>0</v>
      </c>
      <c r="EF471" s="179">
        <f t="shared" si="346"/>
        <v>8502711.285378255</v>
      </c>
      <c r="EG471" s="178">
        <f t="shared" si="347"/>
        <v>9008321.0023061894</v>
      </c>
    </row>
    <row r="472" spans="1:137" ht="15">
      <c r="A472" s="66" t="s">
        <v>489</v>
      </c>
      <c r="B472" s="65" t="s">
        <v>504</v>
      </c>
      <c r="C472" s="290"/>
      <c r="D472" s="64">
        <v>219879</v>
      </c>
      <c r="E472" s="64">
        <v>9</v>
      </c>
      <c r="F472" s="63">
        <v>0</v>
      </c>
      <c r="G472" s="185">
        <v>2</v>
      </c>
      <c r="H472" s="191">
        <v>3</v>
      </c>
      <c r="I472" s="185">
        <v>0</v>
      </c>
      <c r="J472" s="63">
        <v>0</v>
      </c>
      <c r="K472" s="185">
        <v>0</v>
      </c>
      <c r="L472" s="63">
        <v>0</v>
      </c>
      <c r="M472" s="185">
        <v>0</v>
      </c>
      <c r="N472" s="63">
        <v>0</v>
      </c>
      <c r="O472" s="63">
        <v>0</v>
      </c>
      <c r="P472" s="185">
        <v>41</v>
      </c>
      <c r="Q472" s="191">
        <v>37</v>
      </c>
      <c r="R472" s="185">
        <v>0</v>
      </c>
      <c r="S472" s="63">
        <v>0</v>
      </c>
      <c r="T472" s="185">
        <v>0</v>
      </c>
      <c r="U472" s="63">
        <v>0</v>
      </c>
      <c r="V472" s="185">
        <v>0</v>
      </c>
      <c r="W472" s="63">
        <v>0</v>
      </c>
      <c r="X472" s="63">
        <v>0</v>
      </c>
      <c r="Y472" s="185">
        <v>14</v>
      </c>
      <c r="Z472" s="191">
        <v>15</v>
      </c>
      <c r="AA472" s="185">
        <v>0</v>
      </c>
      <c r="AB472" s="63">
        <v>0</v>
      </c>
      <c r="AC472" s="185">
        <v>0</v>
      </c>
      <c r="AD472" s="63">
        <v>0</v>
      </c>
      <c r="AE472" s="185">
        <v>0</v>
      </c>
      <c r="AF472" s="63">
        <v>0</v>
      </c>
      <c r="AG472" s="63">
        <v>0</v>
      </c>
      <c r="AH472" s="185">
        <v>19</v>
      </c>
      <c r="AI472" s="191">
        <v>15</v>
      </c>
      <c r="AJ472" s="185">
        <v>0</v>
      </c>
      <c r="AK472" s="63">
        <v>0</v>
      </c>
      <c r="AL472" s="185">
        <v>0</v>
      </c>
      <c r="AM472" s="63">
        <v>0</v>
      </c>
      <c r="AN472" s="185">
        <v>0</v>
      </c>
      <c r="AO472" s="63">
        <v>0</v>
      </c>
      <c r="AP472" s="63">
        <v>0</v>
      </c>
      <c r="AQ472" s="185">
        <v>0</v>
      </c>
      <c r="AR472" s="63">
        <v>0</v>
      </c>
      <c r="AS472" s="185">
        <v>0</v>
      </c>
      <c r="AT472" s="63">
        <v>0</v>
      </c>
      <c r="AU472" s="185">
        <v>0</v>
      </c>
      <c r="AV472" s="63">
        <v>0</v>
      </c>
      <c r="AW472" s="185">
        <v>0</v>
      </c>
      <c r="AX472" s="63">
        <v>0</v>
      </c>
      <c r="AY472" s="63"/>
      <c r="AZ472" s="185"/>
      <c r="BA472" s="63"/>
      <c r="BB472" s="185"/>
      <c r="BC472" s="63"/>
      <c r="BD472" s="185"/>
      <c r="BE472" s="63"/>
      <c r="BF472" s="185"/>
      <c r="BG472" s="62"/>
      <c r="BH472" s="188">
        <v>124226</v>
      </c>
      <c r="BI472" s="191">
        <v>191480</v>
      </c>
      <c r="BJ472" s="185">
        <v>2155727</v>
      </c>
      <c r="BK472" s="191">
        <v>1951354</v>
      </c>
      <c r="BL472" s="185">
        <v>638868</v>
      </c>
      <c r="BM472" s="191">
        <v>703718</v>
      </c>
      <c r="BN472" s="185">
        <v>906573</v>
      </c>
      <c r="BO472" s="191">
        <v>744497</v>
      </c>
      <c r="BP472" s="185">
        <v>0</v>
      </c>
      <c r="BQ472" s="63">
        <v>0</v>
      </c>
      <c r="BR472" s="185"/>
      <c r="BS472" s="61"/>
      <c r="BT472" s="177">
        <f t="shared" si="332"/>
        <v>18</v>
      </c>
      <c r="BU472" s="178">
        <f t="shared" si="332"/>
        <v>27</v>
      </c>
      <c r="BV472" s="179">
        <f t="shared" si="333"/>
        <v>369</v>
      </c>
      <c r="BW472" s="178">
        <f t="shared" si="333"/>
        <v>333</v>
      </c>
      <c r="BX472" s="179">
        <f t="shared" si="334"/>
        <v>126</v>
      </c>
      <c r="BY472" s="178">
        <f t="shared" si="334"/>
        <v>135</v>
      </c>
      <c r="BZ472" s="179">
        <f t="shared" si="335"/>
        <v>171</v>
      </c>
      <c r="CA472" s="178">
        <f t="shared" si="335"/>
        <v>135</v>
      </c>
      <c r="CB472" s="179">
        <f t="shared" si="336"/>
        <v>0</v>
      </c>
      <c r="CC472" s="178">
        <f t="shared" si="336"/>
        <v>0</v>
      </c>
      <c r="CD472" s="179">
        <f t="shared" si="337"/>
        <v>0</v>
      </c>
      <c r="CE472" s="178">
        <f t="shared" si="337"/>
        <v>0</v>
      </c>
      <c r="CF472" s="177">
        <f t="shared" si="349"/>
        <v>6901.4444444444443</v>
      </c>
      <c r="CG472" s="178">
        <f t="shared" si="350"/>
        <v>7091.8518518518522</v>
      </c>
      <c r="CH472" s="179">
        <f t="shared" si="349"/>
        <v>5842.0785907859081</v>
      </c>
      <c r="CI472" s="178">
        <f t="shared" si="351"/>
        <v>5859.9219219219221</v>
      </c>
      <c r="CJ472" s="179">
        <f t="shared" si="349"/>
        <v>5070.3809523809523</v>
      </c>
      <c r="CK472" s="178">
        <f t="shared" si="352"/>
        <v>5212.7259259259263</v>
      </c>
      <c r="CL472" s="179">
        <f t="shared" si="349"/>
        <v>5301.5964912280706</v>
      </c>
      <c r="CM472" s="178">
        <f t="shared" si="349"/>
        <v>5514.7925925925929</v>
      </c>
      <c r="CN472" s="179">
        <f t="shared" si="349"/>
        <v>0</v>
      </c>
      <c r="CO472" s="178">
        <f t="shared" si="349"/>
        <v>0</v>
      </c>
      <c r="CP472" s="179">
        <f t="shared" si="349"/>
        <v>0</v>
      </c>
      <c r="CQ472" s="178">
        <f t="shared" si="349"/>
        <v>0</v>
      </c>
      <c r="CR472" s="177">
        <f t="shared" si="348"/>
        <v>62113</v>
      </c>
      <c r="CS472" s="178">
        <f t="shared" si="348"/>
        <v>63826.666666666672</v>
      </c>
      <c r="CT472" s="179">
        <f t="shared" si="348"/>
        <v>52578.707317073175</v>
      </c>
      <c r="CU472" s="178">
        <f t="shared" si="348"/>
        <v>52739.2972972973</v>
      </c>
      <c r="CV472" s="179">
        <f t="shared" si="348"/>
        <v>45633.428571428572</v>
      </c>
      <c r="CW472" s="178">
        <f t="shared" si="348"/>
        <v>46914.53333333334</v>
      </c>
      <c r="CX472" s="179">
        <f t="shared" si="348"/>
        <v>47714.368421052633</v>
      </c>
      <c r="CY472" s="178">
        <f t="shared" si="348"/>
        <v>49633.133333333339</v>
      </c>
      <c r="CZ472" s="179">
        <f t="shared" si="348"/>
        <v>0</v>
      </c>
      <c r="DA472" s="178">
        <f t="shared" si="348"/>
        <v>0</v>
      </c>
      <c r="DB472" s="179">
        <f t="shared" si="348"/>
        <v>0</v>
      </c>
      <c r="DC472" s="178">
        <f t="shared" si="348"/>
        <v>0</v>
      </c>
      <c r="DD472" s="179">
        <f t="shared" si="338"/>
        <v>50334.131578947367</v>
      </c>
      <c r="DE472" s="178">
        <f t="shared" si="338"/>
        <v>51300.7</v>
      </c>
      <c r="DF472" s="177">
        <f t="shared" si="339"/>
        <v>2</v>
      </c>
      <c r="DG472" s="178">
        <f t="shared" si="339"/>
        <v>3</v>
      </c>
      <c r="DH472" s="179">
        <f t="shared" si="340"/>
        <v>41</v>
      </c>
      <c r="DI472" s="178">
        <f t="shared" si="340"/>
        <v>37</v>
      </c>
      <c r="DJ472" s="179">
        <f t="shared" si="341"/>
        <v>14</v>
      </c>
      <c r="DK472" s="178">
        <f t="shared" si="341"/>
        <v>15</v>
      </c>
      <c r="DL472" s="179">
        <f t="shared" si="342"/>
        <v>19</v>
      </c>
      <c r="DM472" s="178">
        <f t="shared" si="342"/>
        <v>15</v>
      </c>
      <c r="DN472" s="179">
        <f t="shared" si="343"/>
        <v>0</v>
      </c>
      <c r="DO472" s="178">
        <f t="shared" si="343"/>
        <v>0</v>
      </c>
      <c r="DP472" s="179">
        <f t="shared" si="344"/>
        <v>0</v>
      </c>
      <c r="DQ472" s="178">
        <f t="shared" si="344"/>
        <v>0</v>
      </c>
      <c r="DR472" s="179">
        <f t="shared" si="345"/>
        <v>76</v>
      </c>
      <c r="DS472" s="178">
        <f t="shared" si="345"/>
        <v>70</v>
      </c>
      <c r="DT472" s="177">
        <f t="shared" si="346"/>
        <v>124226</v>
      </c>
      <c r="DU472" s="178">
        <f t="shared" si="346"/>
        <v>191480</v>
      </c>
      <c r="DV472" s="179">
        <f t="shared" si="346"/>
        <v>2155727</v>
      </c>
      <c r="DW472" s="178">
        <f t="shared" si="346"/>
        <v>1951354</v>
      </c>
      <c r="DX472" s="179">
        <f t="shared" si="346"/>
        <v>638868</v>
      </c>
      <c r="DY472" s="178">
        <f t="shared" si="346"/>
        <v>703718.00000000012</v>
      </c>
      <c r="DZ472" s="179">
        <f t="shared" si="346"/>
        <v>906573</v>
      </c>
      <c r="EA472" s="178">
        <f t="shared" si="346"/>
        <v>744497.00000000012</v>
      </c>
      <c r="EB472" s="179">
        <f t="shared" si="346"/>
        <v>0</v>
      </c>
      <c r="EC472" s="178">
        <f t="shared" si="346"/>
        <v>0</v>
      </c>
      <c r="ED472" s="179">
        <f t="shared" si="346"/>
        <v>0</v>
      </c>
      <c r="EE472" s="178">
        <f t="shared" si="346"/>
        <v>0</v>
      </c>
      <c r="EF472" s="179">
        <f t="shared" si="346"/>
        <v>3825394</v>
      </c>
      <c r="EG472" s="178">
        <f t="shared" si="347"/>
        <v>3591049</v>
      </c>
    </row>
    <row r="473" spans="1:137" ht="15">
      <c r="A473" s="66" t="s">
        <v>489</v>
      </c>
      <c r="B473" s="65" t="s">
        <v>505</v>
      </c>
      <c r="C473" s="290"/>
      <c r="D473" s="64">
        <v>219888</v>
      </c>
      <c r="E473" s="64">
        <v>9</v>
      </c>
      <c r="F473" s="63">
        <v>0</v>
      </c>
      <c r="G473" s="185">
        <v>0</v>
      </c>
      <c r="H473" s="63">
        <v>0</v>
      </c>
      <c r="I473" s="185">
        <v>11</v>
      </c>
      <c r="J473" s="191">
        <v>10</v>
      </c>
      <c r="K473" s="185">
        <v>0</v>
      </c>
      <c r="L473" s="63">
        <v>0</v>
      </c>
      <c r="M473" s="185">
        <v>2</v>
      </c>
      <c r="N473" s="191">
        <v>3</v>
      </c>
      <c r="O473" s="63">
        <v>0</v>
      </c>
      <c r="P473" s="185">
        <v>0</v>
      </c>
      <c r="Q473" s="63">
        <v>0</v>
      </c>
      <c r="R473" s="185">
        <v>32</v>
      </c>
      <c r="S473" s="191">
        <v>30</v>
      </c>
      <c r="T473" s="185">
        <v>0</v>
      </c>
      <c r="U473" s="63">
        <v>0</v>
      </c>
      <c r="V473" s="185">
        <v>7</v>
      </c>
      <c r="W473" s="63">
        <v>7</v>
      </c>
      <c r="X473" s="63">
        <v>0</v>
      </c>
      <c r="Y473" s="185">
        <v>0</v>
      </c>
      <c r="Z473" s="63">
        <v>0</v>
      </c>
      <c r="AA473" s="185">
        <v>28</v>
      </c>
      <c r="AB473" s="63">
        <v>29</v>
      </c>
      <c r="AC473" s="185">
        <v>0</v>
      </c>
      <c r="AD473" s="63">
        <v>0</v>
      </c>
      <c r="AE473" s="185">
        <v>4</v>
      </c>
      <c r="AF473" s="191">
        <v>5</v>
      </c>
      <c r="AG473" s="63">
        <v>0</v>
      </c>
      <c r="AH473" s="185">
        <v>0</v>
      </c>
      <c r="AI473" s="63">
        <v>0</v>
      </c>
      <c r="AJ473" s="185">
        <v>14</v>
      </c>
      <c r="AK473" s="191">
        <v>17</v>
      </c>
      <c r="AL473" s="185">
        <v>0</v>
      </c>
      <c r="AM473" s="63">
        <v>0</v>
      </c>
      <c r="AN473" s="185">
        <v>4</v>
      </c>
      <c r="AO473" s="191">
        <v>5</v>
      </c>
      <c r="AP473" s="63">
        <v>0</v>
      </c>
      <c r="AQ473" s="185">
        <v>0</v>
      </c>
      <c r="AR473" s="63">
        <v>0</v>
      </c>
      <c r="AS473" s="185">
        <v>0</v>
      </c>
      <c r="AT473" s="63">
        <v>0</v>
      </c>
      <c r="AU473" s="185">
        <v>0</v>
      </c>
      <c r="AV473" s="63">
        <v>0</v>
      </c>
      <c r="AW473" s="185">
        <v>0</v>
      </c>
      <c r="AX473" s="63">
        <v>0</v>
      </c>
      <c r="AY473" s="63"/>
      <c r="AZ473" s="185"/>
      <c r="BA473" s="63"/>
      <c r="BB473" s="185"/>
      <c r="BC473" s="63"/>
      <c r="BD473" s="185"/>
      <c r="BE473" s="63"/>
      <c r="BF473" s="185"/>
      <c r="BG473" s="62"/>
      <c r="BH473" s="188">
        <v>924210</v>
      </c>
      <c r="BI473" s="63">
        <v>951260</v>
      </c>
      <c r="BJ473" s="185">
        <v>2152440</v>
      </c>
      <c r="BK473" s="63">
        <v>2188170</v>
      </c>
      <c r="BL473" s="185">
        <v>1554770</v>
      </c>
      <c r="BM473" s="191">
        <v>1705250</v>
      </c>
      <c r="BN473" s="185">
        <v>746840</v>
      </c>
      <c r="BO473" s="191">
        <v>927810</v>
      </c>
      <c r="BP473" s="185">
        <v>0</v>
      </c>
      <c r="BQ473" s="63">
        <v>0</v>
      </c>
      <c r="BR473" s="185"/>
      <c r="BS473" s="61"/>
      <c r="BT473" s="177">
        <f t="shared" si="332"/>
        <v>134</v>
      </c>
      <c r="BU473" s="178">
        <f t="shared" si="332"/>
        <v>136</v>
      </c>
      <c r="BV473" s="179">
        <f t="shared" si="333"/>
        <v>404</v>
      </c>
      <c r="BW473" s="178">
        <f t="shared" si="333"/>
        <v>384</v>
      </c>
      <c r="BX473" s="179">
        <f t="shared" si="334"/>
        <v>328</v>
      </c>
      <c r="BY473" s="178">
        <f t="shared" si="334"/>
        <v>350</v>
      </c>
      <c r="BZ473" s="179">
        <f t="shared" si="335"/>
        <v>188</v>
      </c>
      <c r="CA473" s="178">
        <f t="shared" si="335"/>
        <v>230</v>
      </c>
      <c r="CB473" s="179">
        <f t="shared" si="336"/>
        <v>0</v>
      </c>
      <c r="CC473" s="178">
        <f t="shared" si="336"/>
        <v>0</v>
      </c>
      <c r="CD473" s="179">
        <f t="shared" si="337"/>
        <v>0</v>
      </c>
      <c r="CE473" s="178">
        <f t="shared" si="337"/>
        <v>0</v>
      </c>
      <c r="CF473" s="177">
        <f t="shared" si="349"/>
        <v>6897.0895522388064</v>
      </c>
      <c r="CG473" s="178">
        <f t="shared" si="350"/>
        <v>6994.5588235294117</v>
      </c>
      <c r="CH473" s="179">
        <f t="shared" si="349"/>
        <v>5327.8217821782182</v>
      </c>
      <c r="CI473" s="178">
        <f t="shared" si="351"/>
        <v>5698.359375</v>
      </c>
      <c r="CJ473" s="179">
        <f t="shared" si="349"/>
        <v>4740.1524390243903</v>
      </c>
      <c r="CK473" s="178">
        <f t="shared" si="352"/>
        <v>4872.1428571428569</v>
      </c>
      <c r="CL473" s="179">
        <f t="shared" si="349"/>
        <v>3972.5531914893618</v>
      </c>
      <c r="CM473" s="178">
        <f t="shared" si="349"/>
        <v>4033.9565217391305</v>
      </c>
      <c r="CN473" s="179">
        <f t="shared" si="349"/>
        <v>0</v>
      </c>
      <c r="CO473" s="178">
        <f t="shared" si="349"/>
        <v>0</v>
      </c>
      <c r="CP473" s="179">
        <f t="shared" si="349"/>
        <v>0</v>
      </c>
      <c r="CQ473" s="178">
        <f t="shared" si="349"/>
        <v>0</v>
      </c>
      <c r="CR473" s="177">
        <f t="shared" si="348"/>
        <v>62073.80597014926</v>
      </c>
      <c r="CS473" s="178">
        <f t="shared" si="348"/>
        <v>62951.029411764706</v>
      </c>
      <c r="CT473" s="179">
        <f t="shared" si="348"/>
        <v>47950.396039603962</v>
      </c>
      <c r="CU473" s="178">
        <f t="shared" si="348"/>
        <v>51285.234375</v>
      </c>
      <c r="CV473" s="179">
        <f t="shared" si="348"/>
        <v>42661.371951219509</v>
      </c>
      <c r="CW473" s="178">
        <f t="shared" si="348"/>
        <v>43849.28571428571</v>
      </c>
      <c r="CX473" s="179">
        <f t="shared" si="348"/>
        <v>35752.97872340426</v>
      </c>
      <c r="CY473" s="178">
        <f t="shared" si="348"/>
        <v>36305.608695652176</v>
      </c>
      <c r="CZ473" s="179">
        <f t="shared" si="348"/>
        <v>0</v>
      </c>
      <c r="DA473" s="178">
        <f t="shared" si="348"/>
        <v>0</v>
      </c>
      <c r="DB473" s="179">
        <f t="shared" si="348"/>
        <v>0</v>
      </c>
      <c r="DC473" s="178">
        <f t="shared" si="348"/>
        <v>0</v>
      </c>
      <c r="DD473" s="179">
        <f t="shared" si="338"/>
        <v>45938.651398203881</v>
      </c>
      <c r="DE473" s="178">
        <f t="shared" si="338"/>
        <v>47221.850564320783</v>
      </c>
      <c r="DF473" s="177">
        <f t="shared" si="339"/>
        <v>13</v>
      </c>
      <c r="DG473" s="178">
        <f t="shared" si="339"/>
        <v>13</v>
      </c>
      <c r="DH473" s="179">
        <f t="shared" si="340"/>
        <v>39</v>
      </c>
      <c r="DI473" s="178">
        <f t="shared" si="340"/>
        <v>37</v>
      </c>
      <c r="DJ473" s="179">
        <f t="shared" si="341"/>
        <v>32</v>
      </c>
      <c r="DK473" s="178">
        <f t="shared" si="341"/>
        <v>34</v>
      </c>
      <c r="DL473" s="179">
        <f t="shared" si="342"/>
        <v>18</v>
      </c>
      <c r="DM473" s="178">
        <f t="shared" si="342"/>
        <v>22</v>
      </c>
      <c r="DN473" s="179">
        <f t="shared" si="343"/>
        <v>0</v>
      </c>
      <c r="DO473" s="178">
        <f t="shared" si="343"/>
        <v>0</v>
      </c>
      <c r="DP473" s="179">
        <f t="shared" si="344"/>
        <v>0</v>
      </c>
      <c r="DQ473" s="178">
        <f t="shared" si="344"/>
        <v>0</v>
      </c>
      <c r="DR473" s="179">
        <f t="shared" si="345"/>
        <v>102</v>
      </c>
      <c r="DS473" s="178">
        <f t="shared" si="345"/>
        <v>106</v>
      </c>
      <c r="DT473" s="177">
        <f t="shared" si="346"/>
        <v>806959.47761194035</v>
      </c>
      <c r="DU473" s="178">
        <f t="shared" si="346"/>
        <v>818363.3823529412</v>
      </c>
      <c r="DV473" s="179">
        <f t="shared" si="346"/>
        <v>1870065.4455445546</v>
      </c>
      <c r="DW473" s="178">
        <f t="shared" si="346"/>
        <v>1897553.671875</v>
      </c>
      <c r="DX473" s="179">
        <f t="shared" si="346"/>
        <v>1365163.9024390243</v>
      </c>
      <c r="DY473" s="178">
        <f t="shared" si="346"/>
        <v>1490875.7142857141</v>
      </c>
      <c r="DZ473" s="179">
        <f t="shared" si="346"/>
        <v>643553.61702127662</v>
      </c>
      <c r="EA473" s="178">
        <f t="shared" si="346"/>
        <v>798723.3913043479</v>
      </c>
      <c r="EB473" s="179">
        <f t="shared" si="346"/>
        <v>0</v>
      </c>
      <c r="EC473" s="178">
        <f t="shared" si="346"/>
        <v>0</v>
      </c>
      <c r="ED473" s="179">
        <f t="shared" si="346"/>
        <v>0</v>
      </c>
      <c r="EE473" s="178">
        <f t="shared" si="346"/>
        <v>0</v>
      </c>
      <c r="EF473" s="179">
        <f t="shared" si="346"/>
        <v>4685742.4426167961</v>
      </c>
      <c r="EG473" s="178">
        <f t="shared" si="347"/>
        <v>5005516.159818003</v>
      </c>
    </row>
    <row r="474" spans="1:137" ht="15">
      <c r="A474" s="66" t="s">
        <v>489</v>
      </c>
      <c r="B474" s="65" t="s">
        <v>506</v>
      </c>
      <c r="C474" s="299" t="s">
        <v>882</v>
      </c>
      <c r="D474" s="64">
        <v>220057</v>
      </c>
      <c r="E474" s="300">
        <v>10</v>
      </c>
      <c r="F474" s="63">
        <v>0</v>
      </c>
      <c r="G474" s="185">
        <v>7</v>
      </c>
      <c r="H474" s="191">
        <v>5</v>
      </c>
      <c r="I474" s="185">
        <v>0</v>
      </c>
      <c r="J474" s="191">
        <v>0</v>
      </c>
      <c r="K474" s="185">
        <v>0</v>
      </c>
      <c r="L474" s="63">
        <v>0</v>
      </c>
      <c r="M474" s="185">
        <v>0</v>
      </c>
      <c r="N474" s="191">
        <v>0</v>
      </c>
      <c r="O474" s="63">
        <v>0</v>
      </c>
      <c r="P474" s="185">
        <v>20</v>
      </c>
      <c r="Q474" s="63">
        <v>19</v>
      </c>
      <c r="R474" s="185">
        <v>0</v>
      </c>
      <c r="S474" s="191">
        <v>0</v>
      </c>
      <c r="T474" s="185">
        <v>0</v>
      </c>
      <c r="U474" s="63">
        <v>0</v>
      </c>
      <c r="V474" s="185">
        <v>1</v>
      </c>
      <c r="W474" s="63">
        <v>1</v>
      </c>
      <c r="X474" s="63">
        <v>0</v>
      </c>
      <c r="Y474" s="185">
        <v>14</v>
      </c>
      <c r="Z474" s="191">
        <v>12</v>
      </c>
      <c r="AA474" s="185">
        <v>0</v>
      </c>
      <c r="AB474" s="63">
        <v>0</v>
      </c>
      <c r="AC474" s="185">
        <v>0</v>
      </c>
      <c r="AD474" s="63">
        <v>0</v>
      </c>
      <c r="AE474" s="185">
        <v>1</v>
      </c>
      <c r="AF474" s="191">
        <v>1</v>
      </c>
      <c r="AG474" s="63">
        <v>0</v>
      </c>
      <c r="AH474" s="185">
        <v>5</v>
      </c>
      <c r="AI474" s="191">
        <v>12</v>
      </c>
      <c r="AJ474" s="185">
        <v>0</v>
      </c>
      <c r="AK474" s="191">
        <v>0</v>
      </c>
      <c r="AL474" s="185">
        <v>0</v>
      </c>
      <c r="AM474" s="63">
        <v>0</v>
      </c>
      <c r="AN474" s="185">
        <v>4</v>
      </c>
      <c r="AO474" s="191">
        <v>5</v>
      </c>
      <c r="AP474" s="63">
        <v>0</v>
      </c>
      <c r="AQ474" s="185">
        <v>0</v>
      </c>
      <c r="AR474" s="63">
        <v>0</v>
      </c>
      <c r="AS474" s="185">
        <v>0</v>
      </c>
      <c r="AT474" s="63">
        <v>0</v>
      </c>
      <c r="AU474" s="185">
        <v>0</v>
      </c>
      <c r="AV474" s="63">
        <v>0</v>
      </c>
      <c r="AW474" s="185">
        <v>0</v>
      </c>
      <c r="AX474" s="63">
        <v>0</v>
      </c>
      <c r="AY474" s="63"/>
      <c r="AZ474" s="185"/>
      <c r="BA474" s="63"/>
      <c r="BB474" s="185"/>
      <c r="BC474" s="63"/>
      <c r="BD474" s="185"/>
      <c r="BE474" s="63"/>
      <c r="BF474" s="185"/>
      <c r="BG474" s="62"/>
      <c r="BH474" s="188">
        <v>421889</v>
      </c>
      <c r="BI474" s="191">
        <v>302369</v>
      </c>
      <c r="BJ474" s="185">
        <v>1133433</v>
      </c>
      <c r="BK474" s="63">
        <v>1110649</v>
      </c>
      <c r="BL474" s="185">
        <v>826676</v>
      </c>
      <c r="BM474" s="191">
        <v>748493</v>
      </c>
      <c r="BN474" s="185">
        <v>479763</v>
      </c>
      <c r="BO474" s="191">
        <v>876729</v>
      </c>
      <c r="BP474" s="185">
        <v>0</v>
      </c>
      <c r="BQ474" s="63">
        <v>0</v>
      </c>
      <c r="BR474" s="185"/>
      <c r="BS474" s="61"/>
      <c r="BT474" s="177">
        <f t="shared" si="332"/>
        <v>63</v>
      </c>
      <c r="BU474" s="178">
        <f t="shared" si="332"/>
        <v>45</v>
      </c>
      <c r="BV474" s="179">
        <f t="shared" si="333"/>
        <v>192</v>
      </c>
      <c r="BW474" s="178">
        <f t="shared" si="333"/>
        <v>183</v>
      </c>
      <c r="BX474" s="179">
        <f t="shared" si="334"/>
        <v>138</v>
      </c>
      <c r="BY474" s="178">
        <f t="shared" si="334"/>
        <v>120</v>
      </c>
      <c r="BZ474" s="179">
        <f t="shared" si="335"/>
        <v>93</v>
      </c>
      <c r="CA474" s="178">
        <f t="shared" si="335"/>
        <v>168</v>
      </c>
      <c r="CB474" s="179">
        <f t="shared" si="336"/>
        <v>0</v>
      </c>
      <c r="CC474" s="178">
        <f t="shared" si="336"/>
        <v>0</v>
      </c>
      <c r="CD474" s="179">
        <f t="shared" si="337"/>
        <v>0</v>
      </c>
      <c r="CE474" s="178">
        <f t="shared" si="337"/>
        <v>0</v>
      </c>
      <c r="CF474" s="177">
        <f t="shared" si="349"/>
        <v>6696.6507936507933</v>
      </c>
      <c r="CG474" s="178">
        <f t="shared" si="350"/>
        <v>6719.3111111111111</v>
      </c>
      <c r="CH474" s="179">
        <f t="shared" si="349"/>
        <v>5903.296875</v>
      </c>
      <c r="CI474" s="178">
        <f t="shared" si="351"/>
        <v>6069.1202185792354</v>
      </c>
      <c r="CJ474" s="179">
        <f t="shared" si="349"/>
        <v>5990.405797101449</v>
      </c>
      <c r="CK474" s="178">
        <f t="shared" si="352"/>
        <v>6237.4416666666666</v>
      </c>
      <c r="CL474" s="179">
        <f t="shared" si="349"/>
        <v>5158.7419354838712</v>
      </c>
      <c r="CM474" s="178">
        <f t="shared" si="349"/>
        <v>5218.625</v>
      </c>
      <c r="CN474" s="179">
        <f t="shared" si="349"/>
        <v>0</v>
      </c>
      <c r="CO474" s="178">
        <f t="shared" si="349"/>
        <v>0</v>
      </c>
      <c r="CP474" s="179">
        <f t="shared" si="349"/>
        <v>0</v>
      </c>
      <c r="CQ474" s="178">
        <f t="shared" si="349"/>
        <v>0</v>
      </c>
      <c r="CR474" s="177">
        <f t="shared" si="348"/>
        <v>60269.857142857138</v>
      </c>
      <c r="CS474" s="178">
        <f t="shared" si="348"/>
        <v>60473.8</v>
      </c>
      <c r="CT474" s="179">
        <f t="shared" si="348"/>
        <v>53129.671875</v>
      </c>
      <c r="CU474" s="178">
        <f t="shared" si="348"/>
        <v>54622.081967213118</v>
      </c>
      <c r="CV474" s="179">
        <f t="shared" si="348"/>
        <v>53913.65217391304</v>
      </c>
      <c r="CW474" s="178">
        <f t="shared" si="348"/>
        <v>56136.974999999999</v>
      </c>
      <c r="CX474" s="179">
        <f t="shared" si="348"/>
        <v>46428.677419354841</v>
      </c>
      <c r="CY474" s="178">
        <f t="shared" si="348"/>
        <v>46967.625</v>
      </c>
      <c r="CZ474" s="179">
        <f t="shared" si="348"/>
        <v>0</v>
      </c>
      <c r="DA474" s="178">
        <f t="shared" si="348"/>
        <v>0</v>
      </c>
      <c r="DB474" s="179">
        <f t="shared" si="348"/>
        <v>0</v>
      </c>
      <c r="DC474" s="178">
        <f t="shared" si="348"/>
        <v>0</v>
      </c>
      <c r="DD474" s="179">
        <f t="shared" si="338"/>
        <v>53157.211322267089</v>
      </c>
      <c r="DE474" s="178">
        <f t="shared" si="338"/>
        <v>53146.198897168404</v>
      </c>
      <c r="DF474" s="177">
        <f t="shared" si="339"/>
        <v>7</v>
      </c>
      <c r="DG474" s="178">
        <f t="shared" si="339"/>
        <v>5</v>
      </c>
      <c r="DH474" s="179">
        <f t="shared" si="340"/>
        <v>21</v>
      </c>
      <c r="DI474" s="178">
        <f t="shared" si="340"/>
        <v>20</v>
      </c>
      <c r="DJ474" s="179">
        <f t="shared" si="341"/>
        <v>15</v>
      </c>
      <c r="DK474" s="178">
        <f t="shared" si="341"/>
        <v>13</v>
      </c>
      <c r="DL474" s="179">
        <f t="shared" si="342"/>
        <v>9</v>
      </c>
      <c r="DM474" s="178">
        <f t="shared" si="342"/>
        <v>17</v>
      </c>
      <c r="DN474" s="179">
        <f t="shared" si="343"/>
        <v>0</v>
      </c>
      <c r="DO474" s="178">
        <f t="shared" si="343"/>
        <v>0</v>
      </c>
      <c r="DP474" s="179">
        <f t="shared" si="344"/>
        <v>0</v>
      </c>
      <c r="DQ474" s="178">
        <f t="shared" si="344"/>
        <v>0</v>
      </c>
      <c r="DR474" s="179">
        <f t="shared" si="345"/>
        <v>52</v>
      </c>
      <c r="DS474" s="178">
        <f t="shared" si="345"/>
        <v>55</v>
      </c>
      <c r="DT474" s="177">
        <f t="shared" si="346"/>
        <v>421888.99999999994</v>
      </c>
      <c r="DU474" s="178">
        <f t="shared" si="346"/>
        <v>302369</v>
      </c>
      <c r="DV474" s="179">
        <f t="shared" si="346"/>
        <v>1115723.109375</v>
      </c>
      <c r="DW474" s="178">
        <f t="shared" si="346"/>
        <v>1092441.6393442624</v>
      </c>
      <c r="DX474" s="179">
        <f t="shared" si="346"/>
        <v>808704.78260869556</v>
      </c>
      <c r="DY474" s="178">
        <f t="shared" si="346"/>
        <v>729780.67499999993</v>
      </c>
      <c r="DZ474" s="179">
        <f t="shared" si="346"/>
        <v>417858.09677419357</v>
      </c>
      <c r="EA474" s="178">
        <f t="shared" si="346"/>
        <v>798449.625</v>
      </c>
      <c r="EB474" s="179">
        <f t="shared" si="346"/>
        <v>0</v>
      </c>
      <c r="EC474" s="178">
        <f t="shared" si="346"/>
        <v>0</v>
      </c>
      <c r="ED474" s="179">
        <f t="shared" si="346"/>
        <v>0</v>
      </c>
      <c r="EE474" s="178">
        <f t="shared" si="346"/>
        <v>0</v>
      </c>
      <c r="EF474" s="179">
        <f t="shared" si="346"/>
        <v>2764174.9887578888</v>
      </c>
      <c r="EG474" s="178">
        <f t="shared" si="347"/>
        <v>2923040.9393442622</v>
      </c>
    </row>
    <row r="475" spans="1:137" ht="15">
      <c r="A475" s="66" t="s">
        <v>489</v>
      </c>
      <c r="B475" s="65" t="s">
        <v>507</v>
      </c>
      <c r="C475" s="290"/>
      <c r="D475" s="64">
        <v>220400</v>
      </c>
      <c r="E475" s="64">
        <v>9</v>
      </c>
      <c r="F475" s="63">
        <v>0</v>
      </c>
      <c r="G475" s="185">
        <v>7</v>
      </c>
      <c r="H475" s="63">
        <v>7</v>
      </c>
      <c r="I475" s="185">
        <v>0</v>
      </c>
      <c r="J475" s="63">
        <v>0</v>
      </c>
      <c r="K475" s="185">
        <v>0</v>
      </c>
      <c r="L475" s="63">
        <v>0</v>
      </c>
      <c r="M475" s="185">
        <v>1</v>
      </c>
      <c r="N475" s="191">
        <v>2</v>
      </c>
      <c r="O475" s="63">
        <v>0</v>
      </c>
      <c r="P475" s="185">
        <v>43</v>
      </c>
      <c r="Q475" s="191">
        <v>40</v>
      </c>
      <c r="R475" s="185">
        <v>0</v>
      </c>
      <c r="S475" s="191">
        <v>1</v>
      </c>
      <c r="T475" s="185">
        <v>7</v>
      </c>
      <c r="U475" s="191">
        <v>0</v>
      </c>
      <c r="V475" s="185">
        <v>1</v>
      </c>
      <c r="W475" s="191">
        <v>6</v>
      </c>
      <c r="X475" s="63">
        <v>0</v>
      </c>
      <c r="Y475" s="185">
        <v>15</v>
      </c>
      <c r="Z475" s="63">
        <v>15</v>
      </c>
      <c r="AA475" s="185">
        <v>0</v>
      </c>
      <c r="AB475" s="63">
        <v>0</v>
      </c>
      <c r="AC475" s="185">
        <v>3</v>
      </c>
      <c r="AD475" s="191">
        <v>0</v>
      </c>
      <c r="AE475" s="185">
        <v>0</v>
      </c>
      <c r="AF475" s="191">
        <v>2</v>
      </c>
      <c r="AG475" s="63">
        <v>0</v>
      </c>
      <c r="AH475" s="185">
        <v>5</v>
      </c>
      <c r="AI475" s="191">
        <v>3</v>
      </c>
      <c r="AJ475" s="185">
        <v>0</v>
      </c>
      <c r="AK475" s="63">
        <v>0</v>
      </c>
      <c r="AL475" s="185">
        <v>0</v>
      </c>
      <c r="AM475" s="63">
        <v>0</v>
      </c>
      <c r="AN475" s="185">
        <v>0</v>
      </c>
      <c r="AO475" s="63">
        <v>0</v>
      </c>
      <c r="AP475" s="63">
        <v>0</v>
      </c>
      <c r="AQ475" s="185">
        <v>0</v>
      </c>
      <c r="AR475" s="63">
        <v>0</v>
      </c>
      <c r="AS475" s="185">
        <v>0</v>
      </c>
      <c r="AT475" s="63">
        <v>0</v>
      </c>
      <c r="AU475" s="185">
        <v>0</v>
      </c>
      <c r="AV475" s="63">
        <v>0</v>
      </c>
      <c r="AW475" s="185">
        <v>0</v>
      </c>
      <c r="AX475" s="63">
        <v>0</v>
      </c>
      <c r="AY475" s="63"/>
      <c r="AZ475" s="185"/>
      <c r="BA475" s="63"/>
      <c r="BB475" s="185"/>
      <c r="BC475" s="63"/>
      <c r="BD475" s="185"/>
      <c r="BE475" s="63"/>
      <c r="BF475" s="185"/>
      <c r="BG475" s="62"/>
      <c r="BH475" s="188">
        <v>528665</v>
      </c>
      <c r="BI475" s="191">
        <v>616231</v>
      </c>
      <c r="BJ475" s="185">
        <v>2856894</v>
      </c>
      <c r="BK475" s="191">
        <v>2662296</v>
      </c>
      <c r="BL475" s="185">
        <v>932096</v>
      </c>
      <c r="BM475" s="63">
        <v>891676</v>
      </c>
      <c r="BN475" s="185">
        <v>212741</v>
      </c>
      <c r="BO475" s="191">
        <v>125303</v>
      </c>
      <c r="BP475" s="185">
        <v>0</v>
      </c>
      <c r="BQ475" s="63">
        <v>0</v>
      </c>
      <c r="BR475" s="185"/>
      <c r="BS475" s="61"/>
      <c r="BT475" s="177">
        <f t="shared" si="332"/>
        <v>75</v>
      </c>
      <c r="BU475" s="178">
        <f t="shared" si="332"/>
        <v>87</v>
      </c>
      <c r="BV475" s="179">
        <f t="shared" si="333"/>
        <v>476</v>
      </c>
      <c r="BW475" s="178">
        <f t="shared" si="333"/>
        <v>442</v>
      </c>
      <c r="BX475" s="179">
        <f t="shared" si="334"/>
        <v>168</v>
      </c>
      <c r="BY475" s="178">
        <f t="shared" si="334"/>
        <v>159</v>
      </c>
      <c r="BZ475" s="179">
        <f t="shared" si="335"/>
        <v>45</v>
      </c>
      <c r="CA475" s="178">
        <f t="shared" si="335"/>
        <v>27</v>
      </c>
      <c r="CB475" s="179">
        <f t="shared" si="336"/>
        <v>0</v>
      </c>
      <c r="CC475" s="178">
        <f t="shared" si="336"/>
        <v>0</v>
      </c>
      <c r="CD475" s="179">
        <f t="shared" si="337"/>
        <v>0</v>
      </c>
      <c r="CE475" s="178">
        <f t="shared" si="337"/>
        <v>0</v>
      </c>
      <c r="CF475" s="177">
        <f t="shared" si="349"/>
        <v>7048.8666666666668</v>
      </c>
      <c r="CG475" s="178">
        <f t="shared" si="350"/>
        <v>7083.1149425287358</v>
      </c>
      <c r="CH475" s="179">
        <f t="shared" si="349"/>
        <v>6001.8781512605046</v>
      </c>
      <c r="CI475" s="178">
        <f t="shared" si="351"/>
        <v>6023.2941176470586</v>
      </c>
      <c r="CJ475" s="179">
        <f t="shared" si="349"/>
        <v>5548.1904761904761</v>
      </c>
      <c r="CK475" s="178">
        <f t="shared" si="352"/>
        <v>5608.0251572327043</v>
      </c>
      <c r="CL475" s="179">
        <f t="shared" si="349"/>
        <v>4727.5777777777776</v>
      </c>
      <c r="CM475" s="178">
        <f t="shared" si="349"/>
        <v>4640.8518518518522</v>
      </c>
      <c r="CN475" s="179">
        <f t="shared" si="349"/>
        <v>0</v>
      </c>
      <c r="CO475" s="178">
        <f t="shared" si="349"/>
        <v>0</v>
      </c>
      <c r="CP475" s="179">
        <f t="shared" si="349"/>
        <v>0</v>
      </c>
      <c r="CQ475" s="178">
        <f t="shared" si="349"/>
        <v>0</v>
      </c>
      <c r="CR475" s="177">
        <f t="shared" si="348"/>
        <v>63439.8</v>
      </c>
      <c r="CS475" s="178">
        <f t="shared" si="348"/>
        <v>63748.034482758623</v>
      </c>
      <c r="CT475" s="179">
        <f t="shared" si="348"/>
        <v>54016.903361344543</v>
      </c>
      <c r="CU475" s="178">
        <f t="shared" si="348"/>
        <v>54209.647058823524</v>
      </c>
      <c r="CV475" s="179">
        <f t="shared" si="348"/>
        <v>49933.714285714283</v>
      </c>
      <c r="CW475" s="178">
        <f t="shared" si="348"/>
        <v>50472.226415094337</v>
      </c>
      <c r="CX475" s="179">
        <f t="shared" si="348"/>
        <v>42548.2</v>
      </c>
      <c r="CY475" s="178">
        <f t="shared" si="348"/>
        <v>41767.666666666672</v>
      </c>
      <c r="CZ475" s="179">
        <f t="shared" si="348"/>
        <v>0</v>
      </c>
      <c r="DA475" s="178">
        <f t="shared" si="348"/>
        <v>0</v>
      </c>
      <c r="DB475" s="179">
        <f t="shared" si="348"/>
        <v>0</v>
      </c>
      <c r="DC475" s="178">
        <f t="shared" si="348"/>
        <v>0</v>
      </c>
      <c r="DD475" s="179">
        <f t="shared" si="338"/>
        <v>53340.589372822302</v>
      </c>
      <c r="DE475" s="178">
        <f t="shared" si="338"/>
        <v>54012.06014692285</v>
      </c>
      <c r="DF475" s="177">
        <f t="shared" si="339"/>
        <v>8</v>
      </c>
      <c r="DG475" s="178">
        <f t="shared" si="339"/>
        <v>9</v>
      </c>
      <c r="DH475" s="179">
        <f t="shared" si="340"/>
        <v>51</v>
      </c>
      <c r="DI475" s="178">
        <f t="shared" si="340"/>
        <v>47</v>
      </c>
      <c r="DJ475" s="179">
        <f t="shared" si="341"/>
        <v>18</v>
      </c>
      <c r="DK475" s="178">
        <f t="shared" si="341"/>
        <v>17</v>
      </c>
      <c r="DL475" s="179">
        <f t="shared" si="342"/>
        <v>5</v>
      </c>
      <c r="DM475" s="178">
        <f t="shared" si="342"/>
        <v>3</v>
      </c>
      <c r="DN475" s="179">
        <f t="shared" si="343"/>
        <v>0</v>
      </c>
      <c r="DO475" s="178">
        <f t="shared" si="343"/>
        <v>0</v>
      </c>
      <c r="DP475" s="179">
        <f t="shared" si="344"/>
        <v>0</v>
      </c>
      <c r="DQ475" s="178">
        <f t="shared" si="344"/>
        <v>0</v>
      </c>
      <c r="DR475" s="179">
        <f t="shared" si="345"/>
        <v>82</v>
      </c>
      <c r="DS475" s="178">
        <f t="shared" si="345"/>
        <v>76</v>
      </c>
      <c r="DT475" s="177">
        <f t="shared" si="346"/>
        <v>507518.4</v>
      </c>
      <c r="DU475" s="178">
        <f t="shared" si="346"/>
        <v>573732.31034482759</v>
      </c>
      <c r="DV475" s="179">
        <f t="shared" si="346"/>
        <v>2754862.0714285718</v>
      </c>
      <c r="DW475" s="178">
        <f t="shared" si="346"/>
        <v>2547853.4117647056</v>
      </c>
      <c r="DX475" s="179">
        <f t="shared" si="346"/>
        <v>898806.85714285704</v>
      </c>
      <c r="DY475" s="178">
        <f t="shared" si="346"/>
        <v>858027.84905660374</v>
      </c>
      <c r="DZ475" s="179">
        <f t="shared" si="346"/>
        <v>212741</v>
      </c>
      <c r="EA475" s="178">
        <f t="shared" si="346"/>
        <v>125303.00000000001</v>
      </c>
      <c r="EB475" s="179">
        <f t="shared" si="346"/>
        <v>0</v>
      </c>
      <c r="EC475" s="178">
        <f t="shared" si="346"/>
        <v>0</v>
      </c>
      <c r="ED475" s="179">
        <f t="shared" si="346"/>
        <v>0</v>
      </c>
      <c r="EE475" s="178">
        <f t="shared" si="346"/>
        <v>0</v>
      </c>
      <c r="EF475" s="179">
        <f t="shared" si="346"/>
        <v>4373928.3285714285</v>
      </c>
      <c r="EG475" s="178">
        <f t="shared" si="347"/>
        <v>4104916.5711661368</v>
      </c>
    </row>
    <row r="476" spans="1:137" ht="15">
      <c r="A476" s="66" t="s">
        <v>489</v>
      </c>
      <c r="B476" s="65" t="s">
        <v>508</v>
      </c>
      <c r="C476" s="290"/>
      <c r="D476" s="64">
        <v>221096</v>
      </c>
      <c r="E476" s="64">
        <v>9</v>
      </c>
      <c r="F476" s="63">
        <v>0</v>
      </c>
      <c r="G476" s="185">
        <v>9</v>
      </c>
      <c r="H476" s="191">
        <v>8</v>
      </c>
      <c r="I476" s="185">
        <v>0</v>
      </c>
      <c r="J476" s="63">
        <v>0</v>
      </c>
      <c r="K476" s="185">
        <v>0</v>
      </c>
      <c r="L476" s="63">
        <v>0</v>
      </c>
      <c r="M476" s="185">
        <v>0</v>
      </c>
      <c r="N476" s="240">
        <v>0</v>
      </c>
      <c r="O476" s="63">
        <v>0</v>
      </c>
      <c r="P476" s="185">
        <v>26</v>
      </c>
      <c r="Q476" s="191">
        <v>27</v>
      </c>
      <c r="R476" s="185">
        <v>0</v>
      </c>
      <c r="S476" s="89">
        <v>0</v>
      </c>
      <c r="T476" s="185">
        <v>0</v>
      </c>
      <c r="U476" s="240">
        <v>0</v>
      </c>
      <c r="V476" s="185">
        <v>0</v>
      </c>
      <c r="W476" s="89">
        <v>0</v>
      </c>
      <c r="X476" s="63">
        <v>0</v>
      </c>
      <c r="Y476" s="185">
        <v>20</v>
      </c>
      <c r="Z476" s="191">
        <v>24</v>
      </c>
      <c r="AA476" s="185">
        <v>0</v>
      </c>
      <c r="AB476" s="63">
        <v>0</v>
      </c>
      <c r="AC476" s="185">
        <v>0</v>
      </c>
      <c r="AD476" s="240">
        <v>0</v>
      </c>
      <c r="AE476" s="185">
        <v>0</v>
      </c>
      <c r="AF476" s="89">
        <v>0</v>
      </c>
      <c r="AG476" s="63">
        <v>0</v>
      </c>
      <c r="AH476" s="185">
        <v>29</v>
      </c>
      <c r="AI476" s="191">
        <v>32</v>
      </c>
      <c r="AJ476" s="185">
        <v>0</v>
      </c>
      <c r="AK476" s="63">
        <v>0</v>
      </c>
      <c r="AL476" s="185">
        <v>0</v>
      </c>
      <c r="AM476" s="63">
        <v>0</v>
      </c>
      <c r="AN476" s="185">
        <v>7</v>
      </c>
      <c r="AO476" s="191">
        <v>2</v>
      </c>
      <c r="AP476" s="63">
        <v>0</v>
      </c>
      <c r="AQ476" s="185">
        <v>1</v>
      </c>
      <c r="AR476" s="191">
        <v>0</v>
      </c>
      <c r="AS476" s="185">
        <v>0</v>
      </c>
      <c r="AT476" s="63">
        <v>0</v>
      </c>
      <c r="AU476" s="185">
        <v>0</v>
      </c>
      <c r="AV476" s="63">
        <v>0</v>
      </c>
      <c r="AW476" s="185">
        <v>0</v>
      </c>
      <c r="AX476" s="63">
        <v>0</v>
      </c>
      <c r="AY476" s="63"/>
      <c r="AZ476" s="185"/>
      <c r="BA476" s="63"/>
      <c r="BB476" s="185"/>
      <c r="BC476" s="63"/>
      <c r="BD476" s="185"/>
      <c r="BE476" s="63"/>
      <c r="BF476" s="185"/>
      <c r="BG476" s="62"/>
      <c r="BH476" s="188">
        <v>599448</v>
      </c>
      <c r="BI476" s="191">
        <v>507502</v>
      </c>
      <c r="BJ476" s="185">
        <v>1319433</v>
      </c>
      <c r="BK476" s="191">
        <v>1415686</v>
      </c>
      <c r="BL476" s="185">
        <v>922583</v>
      </c>
      <c r="BM476" s="191">
        <v>1194972</v>
      </c>
      <c r="BN476" s="185">
        <v>1605773</v>
      </c>
      <c r="BO476" s="191">
        <v>1420112</v>
      </c>
      <c r="BP476" s="185">
        <v>42840</v>
      </c>
      <c r="BQ476" s="191">
        <v>0</v>
      </c>
      <c r="BR476" s="185"/>
      <c r="BS476" s="61"/>
      <c r="BT476" s="177">
        <f t="shared" si="332"/>
        <v>81</v>
      </c>
      <c r="BU476" s="178">
        <f t="shared" si="332"/>
        <v>72</v>
      </c>
      <c r="BV476" s="179">
        <f t="shared" si="333"/>
        <v>234</v>
      </c>
      <c r="BW476" s="178">
        <f t="shared" si="333"/>
        <v>243</v>
      </c>
      <c r="BX476" s="179">
        <f t="shared" si="334"/>
        <v>180</v>
      </c>
      <c r="BY476" s="178">
        <f t="shared" si="334"/>
        <v>216</v>
      </c>
      <c r="BZ476" s="179">
        <f t="shared" si="335"/>
        <v>345</v>
      </c>
      <c r="CA476" s="178">
        <f t="shared" si="335"/>
        <v>312</v>
      </c>
      <c r="CB476" s="179">
        <f t="shared" si="336"/>
        <v>9</v>
      </c>
      <c r="CC476" s="178">
        <f t="shared" si="336"/>
        <v>0</v>
      </c>
      <c r="CD476" s="179">
        <f t="shared" si="337"/>
        <v>0</v>
      </c>
      <c r="CE476" s="178">
        <f t="shared" si="337"/>
        <v>0</v>
      </c>
      <c r="CF476" s="177">
        <f t="shared" si="349"/>
        <v>7400.5925925925922</v>
      </c>
      <c r="CG476" s="178">
        <f t="shared" si="350"/>
        <v>7048.6388888888887</v>
      </c>
      <c r="CH476" s="179">
        <f t="shared" si="349"/>
        <v>5638.6025641025644</v>
      </c>
      <c r="CI476" s="178">
        <f t="shared" si="351"/>
        <v>5825.8683127572012</v>
      </c>
      <c r="CJ476" s="179">
        <f t="shared" si="349"/>
        <v>5125.4611111111108</v>
      </c>
      <c r="CK476" s="178">
        <f t="shared" si="352"/>
        <v>5532.2777777777774</v>
      </c>
      <c r="CL476" s="179">
        <f t="shared" si="349"/>
        <v>4654.4144927536236</v>
      </c>
      <c r="CM476" s="178">
        <f t="shared" si="349"/>
        <v>4551.6410256410254</v>
      </c>
      <c r="CN476" s="179">
        <f t="shared" si="349"/>
        <v>4760</v>
      </c>
      <c r="CO476" s="178">
        <f t="shared" si="349"/>
        <v>0</v>
      </c>
      <c r="CP476" s="179">
        <f t="shared" si="349"/>
        <v>0</v>
      </c>
      <c r="CQ476" s="178">
        <f t="shared" si="349"/>
        <v>0</v>
      </c>
      <c r="CR476" s="177">
        <f t="shared" si="348"/>
        <v>66605.333333333328</v>
      </c>
      <c r="CS476" s="178">
        <f t="shared" si="348"/>
        <v>63437.75</v>
      </c>
      <c r="CT476" s="179">
        <f t="shared" si="348"/>
        <v>50747.423076923078</v>
      </c>
      <c r="CU476" s="178">
        <f t="shared" si="348"/>
        <v>52432.81481481481</v>
      </c>
      <c r="CV476" s="179">
        <f t="shared" si="348"/>
        <v>46129.149999999994</v>
      </c>
      <c r="CW476" s="178">
        <f t="shared" si="348"/>
        <v>49790.5</v>
      </c>
      <c r="CX476" s="179">
        <f t="shared" si="348"/>
        <v>41889.730434782614</v>
      </c>
      <c r="CY476" s="178">
        <f t="shared" si="348"/>
        <v>40964.769230769227</v>
      </c>
      <c r="CZ476" s="179">
        <f t="shared" si="348"/>
        <v>42840</v>
      </c>
      <c r="DA476" s="178">
        <f t="shared" si="348"/>
        <v>0</v>
      </c>
      <c r="DB476" s="179">
        <f t="shared" si="348"/>
        <v>0</v>
      </c>
      <c r="DC476" s="178">
        <f t="shared" si="348"/>
        <v>0</v>
      </c>
      <c r="DD476" s="179">
        <f t="shared" si="338"/>
        <v>47742.764083175811</v>
      </c>
      <c r="DE476" s="178">
        <f t="shared" si="338"/>
        <v>48504.969396195207</v>
      </c>
      <c r="DF476" s="177">
        <f t="shared" si="339"/>
        <v>9</v>
      </c>
      <c r="DG476" s="178">
        <f t="shared" si="339"/>
        <v>8</v>
      </c>
      <c r="DH476" s="179">
        <f t="shared" si="340"/>
        <v>26</v>
      </c>
      <c r="DI476" s="178">
        <f t="shared" si="340"/>
        <v>27</v>
      </c>
      <c r="DJ476" s="179">
        <f t="shared" si="341"/>
        <v>20</v>
      </c>
      <c r="DK476" s="178">
        <f t="shared" si="341"/>
        <v>24</v>
      </c>
      <c r="DL476" s="179">
        <f t="shared" si="342"/>
        <v>36</v>
      </c>
      <c r="DM476" s="178">
        <f t="shared" si="342"/>
        <v>34</v>
      </c>
      <c r="DN476" s="179">
        <f t="shared" si="343"/>
        <v>1</v>
      </c>
      <c r="DO476" s="178">
        <f t="shared" si="343"/>
        <v>0</v>
      </c>
      <c r="DP476" s="179">
        <f t="shared" si="344"/>
        <v>0</v>
      </c>
      <c r="DQ476" s="178">
        <f t="shared" si="344"/>
        <v>0</v>
      </c>
      <c r="DR476" s="179">
        <f t="shared" si="345"/>
        <v>92</v>
      </c>
      <c r="DS476" s="178">
        <f t="shared" si="345"/>
        <v>93</v>
      </c>
      <c r="DT476" s="177">
        <f t="shared" si="346"/>
        <v>599448</v>
      </c>
      <c r="DU476" s="178">
        <f t="shared" si="346"/>
        <v>507502</v>
      </c>
      <c r="DV476" s="179">
        <f t="shared" si="346"/>
        <v>1319433</v>
      </c>
      <c r="DW476" s="178">
        <f t="shared" si="346"/>
        <v>1415685.9999999998</v>
      </c>
      <c r="DX476" s="179">
        <f t="shared" si="346"/>
        <v>922582.99999999988</v>
      </c>
      <c r="DY476" s="178">
        <f t="shared" si="346"/>
        <v>1194972</v>
      </c>
      <c r="DZ476" s="179">
        <f t="shared" si="346"/>
        <v>1508030.2956521742</v>
      </c>
      <c r="EA476" s="178">
        <f t="shared" si="346"/>
        <v>1392802.1538461538</v>
      </c>
      <c r="EB476" s="179">
        <f t="shared" si="346"/>
        <v>42840</v>
      </c>
      <c r="EC476" s="178">
        <f t="shared" si="346"/>
        <v>0</v>
      </c>
      <c r="ED476" s="179">
        <f t="shared" si="346"/>
        <v>0</v>
      </c>
      <c r="EE476" s="178">
        <f t="shared" si="346"/>
        <v>0</v>
      </c>
      <c r="EF476" s="179">
        <f t="shared" si="346"/>
        <v>4392334.2956521744</v>
      </c>
      <c r="EG476" s="178">
        <f t="shared" si="347"/>
        <v>4510962.153846154</v>
      </c>
    </row>
    <row r="477" spans="1:137" ht="15">
      <c r="A477" s="66" t="s">
        <v>489</v>
      </c>
      <c r="B477" s="65" t="s">
        <v>509</v>
      </c>
      <c r="C477" s="290"/>
      <c r="D477" s="64">
        <v>221908</v>
      </c>
      <c r="E477" s="64">
        <v>9</v>
      </c>
      <c r="F477" s="63">
        <v>0</v>
      </c>
      <c r="G477" s="185">
        <v>12</v>
      </c>
      <c r="H477" s="191">
        <v>11</v>
      </c>
      <c r="I477" s="185">
        <v>0</v>
      </c>
      <c r="J477" s="63">
        <v>0</v>
      </c>
      <c r="K477" s="185">
        <v>0</v>
      </c>
      <c r="L477" s="63">
        <v>0</v>
      </c>
      <c r="M477" s="185">
        <v>3</v>
      </c>
      <c r="N477" s="63">
        <v>3</v>
      </c>
      <c r="O477" s="63">
        <v>0</v>
      </c>
      <c r="P477" s="185">
        <v>47</v>
      </c>
      <c r="Q477" s="63">
        <v>48</v>
      </c>
      <c r="R477" s="185">
        <v>0</v>
      </c>
      <c r="S477" s="63">
        <v>0</v>
      </c>
      <c r="T477" s="185">
        <v>0</v>
      </c>
      <c r="U477" s="63">
        <v>0</v>
      </c>
      <c r="V477" s="185">
        <v>5</v>
      </c>
      <c r="W477" s="191">
        <v>6</v>
      </c>
      <c r="X477" s="63">
        <v>0</v>
      </c>
      <c r="Y477" s="185">
        <v>23</v>
      </c>
      <c r="Z477" s="191">
        <v>21</v>
      </c>
      <c r="AA477" s="185">
        <v>0</v>
      </c>
      <c r="AB477" s="63">
        <v>0</v>
      </c>
      <c r="AC477" s="185">
        <v>0</v>
      </c>
      <c r="AD477" s="63">
        <v>0</v>
      </c>
      <c r="AE477" s="185">
        <v>3</v>
      </c>
      <c r="AF477" s="191">
        <v>2</v>
      </c>
      <c r="AG477" s="63">
        <v>0</v>
      </c>
      <c r="AH477" s="185">
        <v>29</v>
      </c>
      <c r="AI477" s="191">
        <v>36</v>
      </c>
      <c r="AJ477" s="185">
        <v>0</v>
      </c>
      <c r="AK477" s="63">
        <v>0</v>
      </c>
      <c r="AL477" s="185">
        <v>0</v>
      </c>
      <c r="AM477" s="63">
        <v>0</v>
      </c>
      <c r="AN477" s="185">
        <v>7</v>
      </c>
      <c r="AO477" s="191">
        <v>8</v>
      </c>
      <c r="AP477" s="63">
        <v>0</v>
      </c>
      <c r="AQ477" s="185">
        <v>0</v>
      </c>
      <c r="AR477" s="63">
        <v>0</v>
      </c>
      <c r="AS477" s="185">
        <v>0</v>
      </c>
      <c r="AT477" s="63">
        <v>0</v>
      </c>
      <c r="AU477" s="185">
        <v>0</v>
      </c>
      <c r="AV477" s="63">
        <v>0</v>
      </c>
      <c r="AW477" s="185">
        <v>0</v>
      </c>
      <c r="AX477" s="63">
        <v>0</v>
      </c>
      <c r="AY477" s="63"/>
      <c r="AZ477" s="185"/>
      <c r="BA477" s="63"/>
      <c r="BB477" s="185"/>
      <c r="BC477" s="63"/>
      <c r="BD477" s="185"/>
      <c r="BE477" s="63"/>
      <c r="BF477" s="185"/>
      <c r="BG477" s="62"/>
      <c r="BH477" s="188">
        <v>984555</v>
      </c>
      <c r="BI477" s="191">
        <v>930849</v>
      </c>
      <c r="BJ477" s="185">
        <v>2888640</v>
      </c>
      <c r="BK477" s="63">
        <v>3020682</v>
      </c>
      <c r="BL477" s="185">
        <v>1234422</v>
      </c>
      <c r="BM477" s="191">
        <v>1136121</v>
      </c>
      <c r="BN477" s="185">
        <v>1694255</v>
      </c>
      <c r="BO477" s="191">
        <v>2090059</v>
      </c>
      <c r="BP477" s="185">
        <v>0</v>
      </c>
      <c r="BQ477" s="63">
        <v>0</v>
      </c>
      <c r="BR477" s="185"/>
      <c r="BS477" s="61"/>
      <c r="BT477" s="177">
        <f t="shared" si="332"/>
        <v>144</v>
      </c>
      <c r="BU477" s="178">
        <f t="shared" si="332"/>
        <v>135</v>
      </c>
      <c r="BV477" s="179">
        <f t="shared" si="333"/>
        <v>483</v>
      </c>
      <c r="BW477" s="178">
        <f t="shared" si="333"/>
        <v>504</v>
      </c>
      <c r="BX477" s="179">
        <f t="shared" si="334"/>
        <v>243</v>
      </c>
      <c r="BY477" s="178">
        <f t="shared" si="334"/>
        <v>213</v>
      </c>
      <c r="BZ477" s="179">
        <f t="shared" si="335"/>
        <v>345</v>
      </c>
      <c r="CA477" s="178">
        <f t="shared" si="335"/>
        <v>420</v>
      </c>
      <c r="CB477" s="179">
        <f t="shared" si="336"/>
        <v>0</v>
      </c>
      <c r="CC477" s="178">
        <f t="shared" si="336"/>
        <v>0</v>
      </c>
      <c r="CD477" s="179">
        <f t="shared" si="337"/>
        <v>0</v>
      </c>
      <c r="CE477" s="178">
        <f t="shared" si="337"/>
        <v>0</v>
      </c>
      <c r="CF477" s="177">
        <f t="shared" si="349"/>
        <v>6837.1875</v>
      </c>
      <c r="CG477" s="178">
        <f t="shared" si="350"/>
        <v>6895.1777777777779</v>
      </c>
      <c r="CH477" s="179">
        <f t="shared" si="349"/>
        <v>5980.6211180124228</v>
      </c>
      <c r="CI477" s="178">
        <f t="shared" si="351"/>
        <v>5993.416666666667</v>
      </c>
      <c r="CJ477" s="179">
        <f t="shared" si="349"/>
        <v>5079.9259259259261</v>
      </c>
      <c r="CK477" s="178">
        <f t="shared" si="352"/>
        <v>5333.9014084507044</v>
      </c>
      <c r="CL477" s="179">
        <f t="shared" si="349"/>
        <v>4910.884057971014</v>
      </c>
      <c r="CM477" s="178">
        <f t="shared" si="349"/>
        <v>4976.3309523809521</v>
      </c>
      <c r="CN477" s="179">
        <f t="shared" si="349"/>
        <v>0</v>
      </c>
      <c r="CO477" s="178">
        <f t="shared" si="349"/>
        <v>0</v>
      </c>
      <c r="CP477" s="179">
        <f t="shared" si="349"/>
        <v>0</v>
      </c>
      <c r="CQ477" s="178">
        <f t="shared" si="349"/>
        <v>0</v>
      </c>
      <c r="CR477" s="177">
        <f t="shared" si="348"/>
        <v>61534.6875</v>
      </c>
      <c r="CS477" s="178">
        <f t="shared" si="348"/>
        <v>62056.6</v>
      </c>
      <c r="CT477" s="179">
        <f t="shared" si="348"/>
        <v>53825.590062111805</v>
      </c>
      <c r="CU477" s="178">
        <f t="shared" si="348"/>
        <v>53940.75</v>
      </c>
      <c r="CV477" s="179">
        <f t="shared" si="348"/>
        <v>45719.333333333336</v>
      </c>
      <c r="CW477" s="178">
        <f t="shared" si="348"/>
        <v>48005.112676056342</v>
      </c>
      <c r="CX477" s="179">
        <f t="shared" si="348"/>
        <v>44197.956521739128</v>
      </c>
      <c r="CY477" s="178">
        <f t="shared" si="348"/>
        <v>44786.978571428568</v>
      </c>
      <c r="CZ477" s="179">
        <f t="shared" si="348"/>
        <v>0</v>
      </c>
      <c r="DA477" s="178">
        <f t="shared" si="348"/>
        <v>0</v>
      </c>
      <c r="DB477" s="179">
        <f t="shared" si="348"/>
        <v>0</v>
      </c>
      <c r="DC477" s="178">
        <f t="shared" si="348"/>
        <v>0</v>
      </c>
      <c r="DD477" s="179">
        <f t="shared" si="338"/>
        <v>50401.396102163475</v>
      </c>
      <c r="DE477" s="178">
        <f t="shared" si="338"/>
        <v>50787.685545867804</v>
      </c>
      <c r="DF477" s="177">
        <f t="shared" si="339"/>
        <v>15</v>
      </c>
      <c r="DG477" s="178">
        <f t="shared" si="339"/>
        <v>14</v>
      </c>
      <c r="DH477" s="179">
        <f t="shared" si="340"/>
        <v>52</v>
      </c>
      <c r="DI477" s="178">
        <f t="shared" si="340"/>
        <v>54</v>
      </c>
      <c r="DJ477" s="179">
        <f t="shared" si="341"/>
        <v>26</v>
      </c>
      <c r="DK477" s="178">
        <f t="shared" si="341"/>
        <v>23</v>
      </c>
      <c r="DL477" s="179">
        <f t="shared" si="342"/>
        <v>36</v>
      </c>
      <c r="DM477" s="178">
        <f t="shared" si="342"/>
        <v>44</v>
      </c>
      <c r="DN477" s="179">
        <f t="shared" si="343"/>
        <v>0</v>
      </c>
      <c r="DO477" s="178">
        <f t="shared" si="343"/>
        <v>0</v>
      </c>
      <c r="DP477" s="179">
        <f t="shared" si="344"/>
        <v>0</v>
      </c>
      <c r="DQ477" s="178">
        <f t="shared" si="344"/>
        <v>0</v>
      </c>
      <c r="DR477" s="179">
        <f t="shared" si="345"/>
        <v>129</v>
      </c>
      <c r="DS477" s="178">
        <f t="shared" si="345"/>
        <v>135</v>
      </c>
      <c r="DT477" s="177">
        <f t="shared" si="346"/>
        <v>923020.3125</v>
      </c>
      <c r="DU477" s="178">
        <f t="shared" si="346"/>
        <v>868792.4</v>
      </c>
      <c r="DV477" s="179">
        <f t="shared" si="346"/>
        <v>2798930.6832298138</v>
      </c>
      <c r="DW477" s="178">
        <f t="shared" si="346"/>
        <v>2912800.5</v>
      </c>
      <c r="DX477" s="179">
        <f t="shared" si="346"/>
        <v>1188702.6666666667</v>
      </c>
      <c r="DY477" s="178">
        <f t="shared" si="346"/>
        <v>1104117.5915492959</v>
      </c>
      <c r="DZ477" s="179">
        <f t="shared" si="346"/>
        <v>1591126.4347826086</v>
      </c>
      <c r="EA477" s="178">
        <f t="shared" si="346"/>
        <v>1970627.057142857</v>
      </c>
      <c r="EB477" s="179">
        <f t="shared" si="346"/>
        <v>0</v>
      </c>
      <c r="EC477" s="178">
        <f t="shared" si="346"/>
        <v>0</v>
      </c>
      <c r="ED477" s="179">
        <f t="shared" si="346"/>
        <v>0</v>
      </c>
      <c r="EE477" s="178">
        <f t="shared" si="346"/>
        <v>0</v>
      </c>
      <c r="EF477" s="179">
        <f t="shared" si="346"/>
        <v>6501780.0971790887</v>
      </c>
      <c r="EG477" s="178">
        <f t="shared" si="347"/>
        <v>6856337.5486921538</v>
      </c>
    </row>
    <row r="478" spans="1:137" ht="15">
      <c r="A478" s="66" t="s">
        <v>489</v>
      </c>
      <c r="B478" s="65" t="s">
        <v>510</v>
      </c>
      <c r="C478" s="290"/>
      <c r="D478" s="64">
        <v>221397</v>
      </c>
      <c r="E478" s="64">
        <v>9</v>
      </c>
      <c r="F478" s="63">
        <v>0</v>
      </c>
      <c r="G478" s="185">
        <v>13</v>
      </c>
      <c r="H478" s="191">
        <v>16</v>
      </c>
      <c r="I478" s="185">
        <v>0</v>
      </c>
      <c r="J478" s="63">
        <v>0</v>
      </c>
      <c r="K478" s="185">
        <v>0</v>
      </c>
      <c r="L478" s="63">
        <v>0</v>
      </c>
      <c r="M478" s="185">
        <v>4</v>
      </c>
      <c r="N478" s="191">
        <v>3</v>
      </c>
      <c r="O478" s="63">
        <v>0</v>
      </c>
      <c r="P478" s="185">
        <v>56</v>
      </c>
      <c r="Q478" s="63">
        <v>56</v>
      </c>
      <c r="R478" s="185">
        <v>0</v>
      </c>
      <c r="S478" s="63">
        <v>0</v>
      </c>
      <c r="T478" s="185">
        <v>0</v>
      </c>
      <c r="U478" s="63">
        <v>0</v>
      </c>
      <c r="V478" s="185">
        <v>7</v>
      </c>
      <c r="W478" s="191">
        <v>6</v>
      </c>
      <c r="X478" s="63">
        <v>0</v>
      </c>
      <c r="Y478" s="185">
        <v>39</v>
      </c>
      <c r="Z478" s="191">
        <v>18</v>
      </c>
      <c r="AA478" s="185">
        <v>0</v>
      </c>
      <c r="AB478" s="63">
        <v>0</v>
      </c>
      <c r="AC478" s="185">
        <v>0</v>
      </c>
      <c r="AD478" s="63">
        <v>0</v>
      </c>
      <c r="AE478" s="185">
        <v>6</v>
      </c>
      <c r="AF478" s="191">
        <v>3</v>
      </c>
      <c r="AG478" s="63">
        <v>0</v>
      </c>
      <c r="AH478" s="185">
        <v>7</v>
      </c>
      <c r="AI478" s="191">
        <v>4</v>
      </c>
      <c r="AJ478" s="185">
        <v>0</v>
      </c>
      <c r="AK478" s="63">
        <v>0</v>
      </c>
      <c r="AL478" s="185">
        <v>0</v>
      </c>
      <c r="AM478" s="63">
        <v>0</v>
      </c>
      <c r="AN478" s="185">
        <v>1</v>
      </c>
      <c r="AO478" s="191">
        <v>2</v>
      </c>
      <c r="AP478" s="63">
        <v>0</v>
      </c>
      <c r="AQ478" s="185">
        <v>0</v>
      </c>
      <c r="AR478" s="63">
        <v>0</v>
      </c>
      <c r="AS478" s="185">
        <v>0</v>
      </c>
      <c r="AT478" s="63">
        <v>0</v>
      </c>
      <c r="AU478" s="185">
        <v>0</v>
      </c>
      <c r="AV478" s="63">
        <v>0</v>
      </c>
      <c r="AW478" s="185">
        <v>0</v>
      </c>
      <c r="AX478" s="63">
        <v>0</v>
      </c>
      <c r="AY478" s="63"/>
      <c r="AZ478" s="185"/>
      <c r="BA478" s="63"/>
      <c r="BB478" s="185"/>
      <c r="BC478" s="63"/>
      <c r="BD478" s="185"/>
      <c r="BE478" s="63"/>
      <c r="BF478" s="185"/>
      <c r="BG478" s="62"/>
      <c r="BH478" s="188">
        <v>1226921</v>
      </c>
      <c r="BI478" s="191">
        <v>1218232</v>
      </c>
      <c r="BJ478" s="185">
        <v>3743223</v>
      </c>
      <c r="BK478" s="191">
        <v>3540765</v>
      </c>
      <c r="BL478" s="185">
        <v>2146412</v>
      </c>
      <c r="BM478" s="191">
        <v>1067841</v>
      </c>
      <c r="BN478" s="185">
        <v>384816</v>
      </c>
      <c r="BO478" s="191">
        <v>286886</v>
      </c>
      <c r="BP478" s="185">
        <v>0</v>
      </c>
      <c r="BQ478" s="63">
        <v>0</v>
      </c>
      <c r="BR478" s="185"/>
      <c r="BS478" s="61"/>
      <c r="BT478" s="177">
        <f t="shared" si="332"/>
        <v>165</v>
      </c>
      <c r="BU478" s="178">
        <f t="shared" si="332"/>
        <v>180</v>
      </c>
      <c r="BV478" s="179">
        <f t="shared" si="333"/>
        <v>588</v>
      </c>
      <c r="BW478" s="178">
        <f t="shared" si="333"/>
        <v>576</v>
      </c>
      <c r="BX478" s="179">
        <f t="shared" si="334"/>
        <v>423</v>
      </c>
      <c r="BY478" s="178">
        <f t="shared" si="334"/>
        <v>198</v>
      </c>
      <c r="BZ478" s="179">
        <f t="shared" si="335"/>
        <v>75</v>
      </c>
      <c r="CA478" s="178">
        <f t="shared" si="335"/>
        <v>60</v>
      </c>
      <c r="CB478" s="179">
        <f t="shared" si="336"/>
        <v>0</v>
      </c>
      <c r="CC478" s="178">
        <f t="shared" si="336"/>
        <v>0</v>
      </c>
      <c r="CD478" s="179">
        <f t="shared" si="337"/>
        <v>0</v>
      </c>
      <c r="CE478" s="178">
        <f t="shared" si="337"/>
        <v>0</v>
      </c>
      <c r="CF478" s="177">
        <f t="shared" si="349"/>
        <v>7435.8848484848486</v>
      </c>
      <c r="CG478" s="178">
        <f t="shared" si="350"/>
        <v>6767.9555555555553</v>
      </c>
      <c r="CH478" s="179">
        <f t="shared" si="349"/>
        <v>6366.0255102040819</v>
      </c>
      <c r="CI478" s="178">
        <f t="shared" si="351"/>
        <v>6147.161458333333</v>
      </c>
      <c r="CJ478" s="179">
        <f t="shared" si="349"/>
        <v>5074.2600472813238</v>
      </c>
      <c r="CK478" s="178">
        <f t="shared" si="352"/>
        <v>5393.136363636364</v>
      </c>
      <c r="CL478" s="179">
        <f t="shared" si="349"/>
        <v>5130.88</v>
      </c>
      <c r="CM478" s="178">
        <f t="shared" si="349"/>
        <v>4781.4333333333334</v>
      </c>
      <c r="CN478" s="179">
        <f t="shared" si="349"/>
        <v>0</v>
      </c>
      <c r="CO478" s="178">
        <f t="shared" si="349"/>
        <v>0</v>
      </c>
      <c r="CP478" s="179">
        <f t="shared" si="349"/>
        <v>0</v>
      </c>
      <c r="CQ478" s="178">
        <f t="shared" si="349"/>
        <v>0</v>
      </c>
      <c r="CR478" s="177">
        <f t="shared" si="348"/>
        <v>66922.963636363638</v>
      </c>
      <c r="CS478" s="178">
        <f t="shared" si="348"/>
        <v>60911.6</v>
      </c>
      <c r="CT478" s="179">
        <f t="shared" si="348"/>
        <v>57294.229591836738</v>
      </c>
      <c r="CU478" s="178">
        <f t="shared" si="348"/>
        <v>55324.453125</v>
      </c>
      <c r="CV478" s="179">
        <f t="shared" si="348"/>
        <v>45668.340425531911</v>
      </c>
      <c r="CW478" s="178">
        <f t="shared" si="348"/>
        <v>48538.227272727279</v>
      </c>
      <c r="CX478" s="179">
        <f t="shared" si="348"/>
        <v>46177.919999999998</v>
      </c>
      <c r="CY478" s="178">
        <f t="shared" si="348"/>
        <v>43032.9</v>
      </c>
      <c r="CZ478" s="179">
        <f t="shared" si="348"/>
        <v>0</v>
      </c>
      <c r="DA478" s="178">
        <f t="shared" si="348"/>
        <v>0</v>
      </c>
      <c r="DB478" s="179">
        <f t="shared" si="348"/>
        <v>0</v>
      </c>
      <c r="DC478" s="178">
        <f t="shared" si="348"/>
        <v>0</v>
      </c>
      <c r="DD478" s="179">
        <f t="shared" si="338"/>
        <v>53922.748310171679</v>
      </c>
      <c r="DE478" s="178">
        <f t="shared" si="338"/>
        <v>54304.969134048828</v>
      </c>
      <c r="DF478" s="177">
        <f t="shared" si="339"/>
        <v>17</v>
      </c>
      <c r="DG478" s="178">
        <f t="shared" si="339"/>
        <v>19</v>
      </c>
      <c r="DH478" s="179">
        <f t="shared" si="340"/>
        <v>63</v>
      </c>
      <c r="DI478" s="178">
        <f t="shared" si="340"/>
        <v>62</v>
      </c>
      <c r="DJ478" s="179">
        <f t="shared" si="341"/>
        <v>45</v>
      </c>
      <c r="DK478" s="178">
        <f t="shared" si="341"/>
        <v>21</v>
      </c>
      <c r="DL478" s="179">
        <f t="shared" si="342"/>
        <v>8</v>
      </c>
      <c r="DM478" s="178">
        <f t="shared" si="342"/>
        <v>6</v>
      </c>
      <c r="DN478" s="179">
        <f t="shared" si="343"/>
        <v>0</v>
      </c>
      <c r="DO478" s="178">
        <f t="shared" si="343"/>
        <v>0</v>
      </c>
      <c r="DP478" s="179">
        <f t="shared" si="344"/>
        <v>0</v>
      </c>
      <c r="DQ478" s="178">
        <f t="shared" si="344"/>
        <v>0</v>
      </c>
      <c r="DR478" s="179">
        <f t="shared" si="345"/>
        <v>133</v>
      </c>
      <c r="DS478" s="178">
        <f t="shared" si="345"/>
        <v>108</v>
      </c>
      <c r="DT478" s="177">
        <f t="shared" si="346"/>
        <v>1137690.3818181818</v>
      </c>
      <c r="DU478" s="178">
        <f t="shared" si="346"/>
        <v>1157320.3999999999</v>
      </c>
      <c r="DV478" s="179">
        <f t="shared" si="346"/>
        <v>3609536.4642857146</v>
      </c>
      <c r="DW478" s="178">
        <f t="shared" si="346"/>
        <v>3430116.09375</v>
      </c>
      <c r="DX478" s="179">
        <f t="shared" si="346"/>
        <v>2055075.3191489361</v>
      </c>
      <c r="DY478" s="178">
        <f t="shared" si="346"/>
        <v>1019302.7727272728</v>
      </c>
      <c r="DZ478" s="179">
        <f t="shared" si="346"/>
        <v>369423.35999999999</v>
      </c>
      <c r="EA478" s="178">
        <f t="shared" si="346"/>
        <v>258197.40000000002</v>
      </c>
      <c r="EB478" s="179">
        <f t="shared" si="346"/>
        <v>0</v>
      </c>
      <c r="EC478" s="178">
        <f t="shared" si="346"/>
        <v>0</v>
      </c>
      <c r="ED478" s="179">
        <f t="shared" si="346"/>
        <v>0</v>
      </c>
      <c r="EE478" s="178">
        <f t="shared" si="346"/>
        <v>0</v>
      </c>
      <c r="EF478" s="179">
        <f t="shared" si="346"/>
        <v>7171725.525252833</v>
      </c>
      <c r="EG478" s="178">
        <f t="shared" si="347"/>
        <v>5864936.6664772732</v>
      </c>
    </row>
    <row r="479" spans="1:137" ht="15">
      <c r="A479" s="66" t="s">
        <v>489</v>
      </c>
      <c r="B479" s="65" t="s">
        <v>511</v>
      </c>
      <c r="C479" s="290"/>
      <c r="D479" s="64">
        <v>222062</v>
      </c>
      <c r="E479" s="64">
        <v>9</v>
      </c>
      <c r="F479" s="63">
        <v>0</v>
      </c>
      <c r="G479" s="185">
        <v>20</v>
      </c>
      <c r="H479" s="191">
        <v>16</v>
      </c>
      <c r="I479" s="185">
        <v>0</v>
      </c>
      <c r="J479" s="63">
        <v>0</v>
      </c>
      <c r="K479" s="185">
        <v>0</v>
      </c>
      <c r="L479" s="63">
        <v>0</v>
      </c>
      <c r="M479" s="185">
        <v>5</v>
      </c>
      <c r="N479" s="191">
        <v>4</v>
      </c>
      <c r="O479" s="63">
        <v>0</v>
      </c>
      <c r="P479" s="185">
        <v>72</v>
      </c>
      <c r="Q479" s="191">
        <v>63</v>
      </c>
      <c r="R479" s="185">
        <v>0</v>
      </c>
      <c r="S479" s="63">
        <v>0</v>
      </c>
      <c r="T479" s="185">
        <v>0</v>
      </c>
      <c r="U479" s="63">
        <v>0</v>
      </c>
      <c r="V479" s="185">
        <v>12</v>
      </c>
      <c r="W479" s="191">
        <v>14</v>
      </c>
      <c r="X479" s="63">
        <v>0</v>
      </c>
      <c r="Y479" s="185">
        <v>21</v>
      </c>
      <c r="Z479" s="191">
        <v>26</v>
      </c>
      <c r="AA479" s="185">
        <v>0</v>
      </c>
      <c r="AB479" s="63">
        <v>0</v>
      </c>
      <c r="AC479" s="185">
        <v>0</v>
      </c>
      <c r="AD479" s="63">
        <v>0</v>
      </c>
      <c r="AE479" s="185">
        <v>6</v>
      </c>
      <c r="AF479" s="191">
        <v>7</v>
      </c>
      <c r="AG479" s="63">
        <v>0</v>
      </c>
      <c r="AH479" s="185">
        <v>22</v>
      </c>
      <c r="AI479" s="191">
        <v>32</v>
      </c>
      <c r="AJ479" s="185">
        <v>32</v>
      </c>
      <c r="AK479" s="191">
        <v>0</v>
      </c>
      <c r="AL479" s="185">
        <v>0</v>
      </c>
      <c r="AM479" s="63">
        <v>0</v>
      </c>
      <c r="AN479" s="185">
        <v>6</v>
      </c>
      <c r="AO479" s="191">
        <v>7</v>
      </c>
      <c r="AP479" s="63">
        <v>0</v>
      </c>
      <c r="AQ479" s="185">
        <v>0</v>
      </c>
      <c r="AR479" s="63">
        <v>0</v>
      </c>
      <c r="AS479" s="185">
        <v>0</v>
      </c>
      <c r="AT479" s="63">
        <v>0</v>
      </c>
      <c r="AU479" s="185">
        <v>0</v>
      </c>
      <c r="AV479" s="63">
        <v>0</v>
      </c>
      <c r="AW479" s="185">
        <v>0</v>
      </c>
      <c r="AX479" s="63">
        <v>0</v>
      </c>
      <c r="AY479" s="63"/>
      <c r="AZ479" s="185"/>
      <c r="BA479" s="63"/>
      <c r="BB479" s="185"/>
      <c r="BC479" s="63"/>
      <c r="BD479" s="185"/>
      <c r="BE479" s="63"/>
      <c r="BF479" s="185"/>
      <c r="BG479" s="62"/>
      <c r="BH479" s="188">
        <v>1702285</v>
      </c>
      <c r="BI479" s="191">
        <v>1303568</v>
      </c>
      <c r="BJ479" s="185">
        <v>4827389</v>
      </c>
      <c r="BK479" s="191">
        <v>4473124</v>
      </c>
      <c r="BL479" s="185">
        <v>1356130</v>
      </c>
      <c r="BM479" s="191">
        <v>1728652</v>
      </c>
      <c r="BN479" s="185">
        <v>1219300</v>
      </c>
      <c r="BO479" s="191">
        <v>1690530</v>
      </c>
      <c r="BP479" s="185">
        <v>0</v>
      </c>
      <c r="BQ479" s="63">
        <v>0</v>
      </c>
      <c r="BR479" s="185"/>
      <c r="BS479" s="61"/>
      <c r="BT479" s="177">
        <f t="shared" si="332"/>
        <v>240</v>
      </c>
      <c r="BU479" s="178">
        <f t="shared" si="332"/>
        <v>192</v>
      </c>
      <c r="BV479" s="179">
        <f t="shared" si="333"/>
        <v>792</v>
      </c>
      <c r="BW479" s="178">
        <f t="shared" si="333"/>
        <v>735</v>
      </c>
      <c r="BX479" s="179">
        <f t="shared" si="334"/>
        <v>261</v>
      </c>
      <c r="BY479" s="178">
        <f t="shared" si="334"/>
        <v>318</v>
      </c>
      <c r="BZ479" s="179">
        <f t="shared" si="335"/>
        <v>590</v>
      </c>
      <c r="CA479" s="178">
        <f t="shared" si="335"/>
        <v>372</v>
      </c>
      <c r="CB479" s="179">
        <f t="shared" si="336"/>
        <v>0</v>
      </c>
      <c r="CC479" s="178">
        <f t="shared" si="336"/>
        <v>0</v>
      </c>
      <c r="CD479" s="179">
        <f t="shared" si="337"/>
        <v>0</v>
      </c>
      <c r="CE479" s="178">
        <f t="shared" si="337"/>
        <v>0</v>
      </c>
      <c r="CF479" s="177">
        <f t="shared" si="349"/>
        <v>7092.854166666667</v>
      </c>
      <c r="CG479" s="178">
        <f t="shared" si="350"/>
        <v>6789.416666666667</v>
      </c>
      <c r="CH479" s="179">
        <f t="shared" si="349"/>
        <v>6095.1881313131316</v>
      </c>
      <c r="CI479" s="178">
        <f t="shared" si="351"/>
        <v>6085.8829931972787</v>
      </c>
      <c r="CJ479" s="179">
        <f t="shared" si="349"/>
        <v>5195.9003831417622</v>
      </c>
      <c r="CK479" s="178">
        <f t="shared" si="352"/>
        <v>5436.0125786163526</v>
      </c>
      <c r="CL479" s="179">
        <f t="shared" si="349"/>
        <v>2066.6101694915255</v>
      </c>
      <c r="CM479" s="178">
        <f t="shared" si="349"/>
        <v>4544.4354838709678</v>
      </c>
      <c r="CN479" s="179">
        <f t="shared" si="349"/>
        <v>0</v>
      </c>
      <c r="CO479" s="178">
        <f t="shared" si="349"/>
        <v>0</v>
      </c>
      <c r="CP479" s="179">
        <f t="shared" si="349"/>
        <v>0</v>
      </c>
      <c r="CQ479" s="178">
        <f t="shared" si="349"/>
        <v>0</v>
      </c>
      <c r="CR479" s="177">
        <f t="shared" si="348"/>
        <v>63835.6875</v>
      </c>
      <c r="CS479" s="178">
        <f t="shared" si="348"/>
        <v>61104.75</v>
      </c>
      <c r="CT479" s="179">
        <f t="shared" si="348"/>
        <v>54856.693181818184</v>
      </c>
      <c r="CU479" s="178">
        <f t="shared" si="348"/>
        <v>54772.946938775509</v>
      </c>
      <c r="CV479" s="179">
        <f t="shared" si="348"/>
        <v>46763.103448275862</v>
      </c>
      <c r="CW479" s="178">
        <f t="shared" si="348"/>
        <v>48924.113207547176</v>
      </c>
      <c r="CX479" s="179">
        <f t="shared" si="348"/>
        <v>18599.491525423731</v>
      </c>
      <c r="CY479" s="178">
        <f t="shared" si="348"/>
        <v>40899.919354838712</v>
      </c>
      <c r="CZ479" s="179">
        <f t="shared" si="348"/>
        <v>0</v>
      </c>
      <c r="DA479" s="178">
        <f t="shared" si="348"/>
        <v>0</v>
      </c>
      <c r="DB479" s="179">
        <f t="shared" si="348"/>
        <v>0</v>
      </c>
      <c r="DC479" s="178">
        <f t="shared" si="348"/>
        <v>0</v>
      </c>
      <c r="DD479" s="179">
        <f t="shared" si="338"/>
        <v>43787.896425518367</v>
      </c>
      <c r="DE479" s="178">
        <f t="shared" si="338"/>
        <v>51178.724881499882</v>
      </c>
      <c r="DF479" s="177">
        <f t="shared" si="339"/>
        <v>25</v>
      </c>
      <c r="DG479" s="178">
        <f t="shared" si="339"/>
        <v>20</v>
      </c>
      <c r="DH479" s="179">
        <f t="shared" si="340"/>
        <v>84</v>
      </c>
      <c r="DI479" s="178">
        <f t="shared" si="340"/>
        <v>77</v>
      </c>
      <c r="DJ479" s="179">
        <f t="shared" si="341"/>
        <v>27</v>
      </c>
      <c r="DK479" s="178">
        <f t="shared" si="341"/>
        <v>33</v>
      </c>
      <c r="DL479" s="179">
        <f t="shared" si="342"/>
        <v>60</v>
      </c>
      <c r="DM479" s="178">
        <f t="shared" si="342"/>
        <v>39</v>
      </c>
      <c r="DN479" s="179">
        <f t="shared" si="343"/>
        <v>0</v>
      </c>
      <c r="DO479" s="178">
        <f t="shared" si="343"/>
        <v>0</v>
      </c>
      <c r="DP479" s="179">
        <f t="shared" si="344"/>
        <v>0</v>
      </c>
      <c r="DQ479" s="178">
        <f t="shared" si="344"/>
        <v>0</v>
      </c>
      <c r="DR479" s="179">
        <f t="shared" si="345"/>
        <v>196</v>
      </c>
      <c r="DS479" s="178">
        <f t="shared" si="345"/>
        <v>169</v>
      </c>
      <c r="DT479" s="177">
        <f t="shared" si="346"/>
        <v>1595892.1875</v>
      </c>
      <c r="DU479" s="178">
        <f t="shared" si="346"/>
        <v>1222095</v>
      </c>
      <c r="DV479" s="179">
        <f t="shared" si="346"/>
        <v>4607962.2272727275</v>
      </c>
      <c r="DW479" s="178">
        <f t="shared" ref="DW479:EF502" si="353">+DI479*CU479</f>
        <v>4217516.9142857138</v>
      </c>
      <c r="DX479" s="179">
        <f t="shared" si="353"/>
        <v>1262603.7931034483</v>
      </c>
      <c r="DY479" s="178">
        <f t="shared" si="353"/>
        <v>1614495.7358490569</v>
      </c>
      <c r="DZ479" s="179">
        <f t="shared" si="353"/>
        <v>1115969.4915254239</v>
      </c>
      <c r="EA479" s="178">
        <f t="shared" si="353"/>
        <v>1595096.8548387098</v>
      </c>
      <c r="EB479" s="179">
        <f t="shared" si="353"/>
        <v>0</v>
      </c>
      <c r="EC479" s="178">
        <f t="shared" si="353"/>
        <v>0</v>
      </c>
      <c r="ED479" s="179">
        <f t="shared" si="353"/>
        <v>0</v>
      </c>
      <c r="EE479" s="178">
        <f t="shared" si="353"/>
        <v>0</v>
      </c>
      <c r="EF479" s="179">
        <f t="shared" si="353"/>
        <v>8582427.6994016003</v>
      </c>
      <c r="EG479" s="178">
        <f t="shared" si="347"/>
        <v>8649204.5049734805</v>
      </c>
    </row>
    <row r="480" spans="1:137" ht="15">
      <c r="A480" s="66" t="s">
        <v>489</v>
      </c>
      <c r="B480" s="65" t="s">
        <v>512</v>
      </c>
      <c r="C480" s="290" t="s">
        <v>886</v>
      </c>
      <c r="D480" s="64" t="s">
        <v>513</v>
      </c>
      <c r="E480" s="64">
        <v>12</v>
      </c>
      <c r="F480" s="63"/>
      <c r="G480" s="185"/>
      <c r="H480" s="63"/>
      <c r="I480" s="185"/>
      <c r="J480" s="63"/>
      <c r="K480" s="185"/>
      <c r="L480" s="63"/>
      <c r="M480" s="185"/>
      <c r="N480" s="63"/>
      <c r="O480" s="63"/>
      <c r="P480" s="185"/>
      <c r="Q480" s="63"/>
      <c r="R480" s="185"/>
      <c r="S480" s="63"/>
      <c r="T480" s="185"/>
      <c r="U480" s="63"/>
      <c r="V480" s="185"/>
      <c r="W480" s="63"/>
      <c r="X480" s="63"/>
      <c r="Y480" s="185"/>
      <c r="Z480" s="63"/>
      <c r="AA480" s="185"/>
      <c r="AB480" s="63"/>
      <c r="AC480" s="185"/>
      <c r="AD480" s="63"/>
      <c r="AE480" s="185"/>
      <c r="AF480" s="63"/>
      <c r="AG480" s="63"/>
      <c r="AH480" s="185"/>
      <c r="AI480" s="63"/>
      <c r="AJ480" s="185"/>
      <c r="AK480" s="63"/>
      <c r="AL480" s="185"/>
      <c r="AM480" s="63"/>
      <c r="AN480" s="185"/>
      <c r="AO480" s="63"/>
      <c r="AP480" s="63"/>
      <c r="AQ480" s="185"/>
      <c r="AR480" s="63"/>
      <c r="AS480" s="185"/>
      <c r="AT480" s="63"/>
      <c r="AU480" s="185"/>
      <c r="AV480" s="63"/>
      <c r="AW480" s="185"/>
      <c r="AX480" s="63"/>
      <c r="AY480" s="63"/>
      <c r="AZ480" s="185"/>
      <c r="BA480" s="63"/>
      <c r="BB480" s="185"/>
      <c r="BC480" s="63"/>
      <c r="BD480" s="185"/>
      <c r="BE480" s="63"/>
      <c r="BF480" s="185">
        <v>39</v>
      </c>
      <c r="BG480" s="197">
        <v>41</v>
      </c>
      <c r="BH480" s="188"/>
      <c r="BI480" s="63"/>
      <c r="BJ480" s="185"/>
      <c r="BK480" s="63"/>
      <c r="BL480" s="185"/>
      <c r="BM480" s="63"/>
      <c r="BN480" s="185"/>
      <c r="BO480" s="63"/>
      <c r="BP480" s="185"/>
      <c r="BQ480" s="63"/>
      <c r="BR480" s="185">
        <v>1996297</v>
      </c>
      <c r="BS480" s="61">
        <v>2070245</v>
      </c>
      <c r="BT480" s="177">
        <f t="shared" si="332"/>
        <v>0</v>
      </c>
      <c r="BU480" s="178">
        <f t="shared" si="332"/>
        <v>0</v>
      </c>
      <c r="BV480" s="179">
        <f t="shared" si="333"/>
        <v>0</v>
      </c>
      <c r="BW480" s="178">
        <f t="shared" si="333"/>
        <v>0</v>
      </c>
      <c r="BX480" s="179">
        <f t="shared" si="334"/>
        <v>0</v>
      </c>
      <c r="BY480" s="178">
        <f t="shared" si="334"/>
        <v>0</v>
      </c>
      <c r="BZ480" s="179">
        <f t="shared" si="335"/>
        <v>0</v>
      </c>
      <c r="CA480" s="178">
        <f t="shared" si="335"/>
        <v>0</v>
      </c>
      <c r="CB480" s="179">
        <f t="shared" si="336"/>
        <v>0</v>
      </c>
      <c r="CC480" s="178">
        <f t="shared" si="336"/>
        <v>0</v>
      </c>
      <c r="CD480" s="179">
        <f t="shared" si="337"/>
        <v>468</v>
      </c>
      <c r="CE480" s="178">
        <f t="shared" si="337"/>
        <v>492</v>
      </c>
      <c r="CF480" s="177">
        <f t="shared" si="349"/>
        <v>0</v>
      </c>
      <c r="CG480" s="178">
        <f t="shared" si="350"/>
        <v>0</v>
      </c>
      <c r="CH480" s="179">
        <f t="shared" si="349"/>
        <v>0</v>
      </c>
      <c r="CI480" s="178">
        <f t="shared" si="351"/>
        <v>0</v>
      </c>
      <c r="CJ480" s="179">
        <f t="shared" si="349"/>
        <v>0</v>
      </c>
      <c r="CK480" s="178">
        <f t="shared" si="352"/>
        <v>0</v>
      </c>
      <c r="CL480" s="179">
        <f t="shared" si="349"/>
        <v>0</v>
      </c>
      <c r="CM480" s="178">
        <f t="shared" si="349"/>
        <v>0</v>
      </c>
      <c r="CN480" s="179">
        <f t="shared" si="349"/>
        <v>0</v>
      </c>
      <c r="CO480" s="178">
        <f t="shared" si="349"/>
        <v>0</v>
      </c>
      <c r="CP480" s="179">
        <f t="shared" si="349"/>
        <v>4265.5918803418799</v>
      </c>
      <c r="CQ480" s="178">
        <f t="shared" si="349"/>
        <v>4207.8150406504064</v>
      </c>
      <c r="CR480" s="177">
        <f t="shared" si="348"/>
        <v>0</v>
      </c>
      <c r="CS480" s="178">
        <f t="shared" si="348"/>
        <v>0</v>
      </c>
      <c r="CT480" s="179">
        <f t="shared" si="348"/>
        <v>0</v>
      </c>
      <c r="CU480" s="178">
        <f t="shared" si="348"/>
        <v>0</v>
      </c>
      <c r="CV480" s="179">
        <f t="shared" si="348"/>
        <v>0</v>
      </c>
      <c r="CW480" s="178">
        <f t="shared" si="348"/>
        <v>0</v>
      </c>
      <c r="CX480" s="179">
        <f t="shared" si="348"/>
        <v>0</v>
      </c>
      <c r="CY480" s="178">
        <f t="shared" si="348"/>
        <v>0</v>
      </c>
      <c r="CZ480" s="179">
        <f t="shared" si="348"/>
        <v>0</v>
      </c>
      <c r="DA480" s="178">
        <f t="shared" si="348"/>
        <v>0</v>
      </c>
      <c r="DB480" s="179">
        <f t="shared" si="348"/>
        <v>38390.326923076922</v>
      </c>
      <c r="DC480" s="178">
        <f t="shared" si="348"/>
        <v>37870.335365853658</v>
      </c>
      <c r="DD480" s="179">
        <f t="shared" si="338"/>
        <v>38390.326923076922</v>
      </c>
      <c r="DE480" s="178">
        <f t="shared" si="338"/>
        <v>37870.335365853658</v>
      </c>
      <c r="DF480" s="177">
        <f t="shared" si="339"/>
        <v>0</v>
      </c>
      <c r="DG480" s="178">
        <f t="shared" si="339"/>
        <v>0</v>
      </c>
      <c r="DH480" s="179">
        <f t="shared" si="340"/>
        <v>0</v>
      </c>
      <c r="DI480" s="178">
        <f t="shared" si="340"/>
        <v>0</v>
      </c>
      <c r="DJ480" s="179">
        <f t="shared" si="341"/>
        <v>0</v>
      </c>
      <c r="DK480" s="178">
        <f t="shared" si="341"/>
        <v>0</v>
      </c>
      <c r="DL480" s="179">
        <f t="shared" si="342"/>
        <v>0</v>
      </c>
      <c r="DM480" s="178">
        <f t="shared" si="342"/>
        <v>0</v>
      </c>
      <c r="DN480" s="179">
        <f t="shared" si="343"/>
        <v>0</v>
      </c>
      <c r="DO480" s="178">
        <f t="shared" si="343"/>
        <v>0</v>
      </c>
      <c r="DP480" s="179">
        <f t="shared" si="344"/>
        <v>39</v>
      </c>
      <c r="DQ480" s="178">
        <f t="shared" si="344"/>
        <v>41</v>
      </c>
      <c r="DR480" s="179">
        <f t="shared" si="345"/>
        <v>39</v>
      </c>
      <c r="DS480" s="178">
        <f t="shared" si="345"/>
        <v>41</v>
      </c>
      <c r="DT480" s="177">
        <f t="shared" ref="DT480:DX506" si="354">+DF480*CR480</f>
        <v>0</v>
      </c>
      <c r="DU480" s="178">
        <f t="shared" si="354"/>
        <v>0</v>
      </c>
      <c r="DV480" s="179">
        <f t="shared" si="354"/>
        <v>0</v>
      </c>
      <c r="DW480" s="178">
        <f t="shared" si="353"/>
        <v>0</v>
      </c>
      <c r="DX480" s="179">
        <f t="shared" si="353"/>
        <v>0</v>
      </c>
      <c r="DY480" s="178">
        <f t="shared" si="353"/>
        <v>0</v>
      </c>
      <c r="DZ480" s="179">
        <f t="shared" si="353"/>
        <v>0</v>
      </c>
      <c r="EA480" s="178">
        <f t="shared" si="353"/>
        <v>0</v>
      </c>
      <c r="EB480" s="179">
        <f t="shared" si="353"/>
        <v>0</v>
      </c>
      <c r="EC480" s="178">
        <f t="shared" si="353"/>
        <v>0</v>
      </c>
      <c r="ED480" s="179">
        <f t="shared" si="353"/>
        <v>1497222.75</v>
      </c>
      <c r="EE480" s="178">
        <f t="shared" si="353"/>
        <v>1552683.75</v>
      </c>
      <c r="EF480" s="179">
        <f t="shared" si="353"/>
        <v>1497222.75</v>
      </c>
      <c r="EG480" s="178">
        <f t="shared" si="347"/>
        <v>1552683.75</v>
      </c>
    </row>
    <row r="481" spans="1:137" ht="15">
      <c r="A481" s="66" t="s">
        <v>489</v>
      </c>
      <c r="B481" s="65" t="s">
        <v>514</v>
      </c>
      <c r="C481" s="290"/>
      <c r="D481" s="64">
        <v>219596</v>
      </c>
      <c r="E481" s="64">
        <v>13</v>
      </c>
      <c r="F481" s="63"/>
      <c r="G481" s="185"/>
      <c r="H481" s="63"/>
      <c r="I481" s="185"/>
      <c r="J481" s="63"/>
      <c r="K481" s="185"/>
      <c r="L481" s="63"/>
      <c r="M481" s="185"/>
      <c r="N481" s="63"/>
      <c r="O481" s="63"/>
      <c r="P481" s="185"/>
      <c r="Q481" s="63"/>
      <c r="R481" s="185"/>
      <c r="S481" s="63"/>
      <c r="T481" s="185"/>
      <c r="U481" s="63"/>
      <c r="V481" s="185"/>
      <c r="W481" s="63"/>
      <c r="X481" s="63"/>
      <c r="Y481" s="185"/>
      <c r="Z481" s="63"/>
      <c r="AA481" s="185"/>
      <c r="AB481" s="63"/>
      <c r="AC481" s="185"/>
      <c r="AD481" s="63"/>
      <c r="AE481" s="185"/>
      <c r="AF481" s="63"/>
      <c r="AG481" s="63"/>
      <c r="AH481" s="185"/>
      <c r="AI481" s="63"/>
      <c r="AJ481" s="185"/>
      <c r="AK481" s="63"/>
      <c r="AL481" s="185"/>
      <c r="AM481" s="63"/>
      <c r="AN481" s="185"/>
      <c r="AO481" s="63"/>
      <c r="AP481" s="63"/>
      <c r="AQ481" s="185"/>
      <c r="AR481" s="63"/>
      <c r="AS481" s="185"/>
      <c r="AT481" s="63"/>
      <c r="AU481" s="185"/>
      <c r="AV481" s="63"/>
      <c r="AW481" s="185"/>
      <c r="AX481" s="63"/>
      <c r="AY481" s="63"/>
      <c r="AZ481" s="185"/>
      <c r="BA481" s="63"/>
      <c r="BB481" s="185"/>
      <c r="BC481" s="63"/>
      <c r="BD481" s="185"/>
      <c r="BE481" s="63"/>
      <c r="BF481" s="185">
        <v>12</v>
      </c>
      <c r="BG481" s="197">
        <v>14</v>
      </c>
      <c r="BH481" s="188"/>
      <c r="BI481" s="63"/>
      <c r="BJ481" s="185"/>
      <c r="BK481" s="63"/>
      <c r="BL481" s="185"/>
      <c r="BM481" s="63"/>
      <c r="BN481" s="185"/>
      <c r="BO481" s="63"/>
      <c r="BP481" s="185"/>
      <c r="BQ481" s="63"/>
      <c r="BR481" s="185">
        <v>567816</v>
      </c>
      <c r="BS481" s="198">
        <v>668696</v>
      </c>
      <c r="BT481" s="177">
        <f t="shared" si="332"/>
        <v>0</v>
      </c>
      <c r="BU481" s="178">
        <f t="shared" si="332"/>
        <v>0</v>
      </c>
      <c r="BV481" s="179">
        <f t="shared" si="333"/>
        <v>0</v>
      </c>
      <c r="BW481" s="178">
        <f t="shared" si="333"/>
        <v>0</v>
      </c>
      <c r="BX481" s="179">
        <f t="shared" si="334"/>
        <v>0</v>
      </c>
      <c r="BY481" s="178">
        <f t="shared" si="334"/>
        <v>0</v>
      </c>
      <c r="BZ481" s="179">
        <f t="shared" si="335"/>
        <v>0</v>
      </c>
      <c r="CA481" s="178">
        <f t="shared" si="335"/>
        <v>0</v>
      </c>
      <c r="CB481" s="179">
        <f t="shared" si="336"/>
        <v>0</v>
      </c>
      <c r="CC481" s="178">
        <f t="shared" si="336"/>
        <v>0</v>
      </c>
      <c r="CD481" s="179">
        <f t="shared" si="337"/>
        <v>144</v>
      </c>
      <c r="CE481" s="178">
        <f t="shared" si="337"/>
        <v>168</v>
      </c>
      <c r="CF481" s="177">
        <f t="shared" si="349"/>
        <v>0</v>
      </c>
      <c r="CG481" s="178">
        <f t="shared" si="350"/>
        <v>0</v>
      </c>
      <c r="CH481" s="179">
        <f t="shared" si="349"/>
        <v>0</v>
      </c>
      <c r="CI481" s="178">
        <f t="shared" si="351"/>
        <v>0</v>
      </c>
      <c r="CJ481" s="179">
        <f t="shared" si="349"/>
        <v>0</v>
      </c>
      <c r="CK481" s="178">
        <f t="shared" si="352"/>
        <v>0</v>
      </c>
      <c r="CL481" s="179">
        <f t="shared" si="349"/>
        <v>0</v>
      </c>
      <c r="CM481" s="178">
        <f t="shared" si="349"/>
        <v>0</v>
      </c>
      <c r="CN481" s="179">
        <f t="shared" si="349"/>
        <v>0</v>
      </c>
      <c r="CO481" s="178">
        <f t="shared" si="349"/>
        <v>0</v>
      </c>
      <c r="CP481" s="179">
        <f t="shared" si="349"/>
        <v>3943.1666666666665</v>
      </c>
      <c r="CQ481" s="178">
        <f t="shared" si="349"/>
        <v>3980.3333333333335</v>
      </c>
      <c r="CR481" s="177">
        <f t="shared" si="348"/>
        <v>0</v>
      </c>
      <c r="CS481" s="178">
        <f t="shared" si="348"/>
        <v>0</v>
      </c>
      <c r="CT481" s="179">
        <f t="shared" si="348"/>
        <v>0</v>
      </c>
      <c r="CU481" s="178">
        <f t="shared" si="348"/>
        <v>0</v>
      </c>
      <c r="CV481" s="179">
        <f t="shared" si="348"/>
        <v>0</v>
      </c>
      <c r="CW481" s="178">
        <f t="shared" si="348"/>
        <v>0</v>
      </c>
      <c r="CX481" s="179">
        <f t="shared" si="348"/>
        <v>0</v>
      </c>
      <c r="CY481" s="178">
        <f t="shared" si="348"/>
        <v>0</v>
      </c>
      <c r="CZ481" s="179">
        <f t="shared" si="348"/>
        <v>0</v>
      </c>
      <c r="DA481" s="178">
        <f t="shared" si="348"/>
        <v>0</v>
      </c>
      <c r="DB481" s="179">
        <f t="shared" si="348"/>
        <v>35488.5</v>
      </c>
      <c r="DC481" s="178">
        <f t="shared" si="348"/>
        <v>35823</v>
      </c>
      <c r="DD481" s="179">
        <f t="shared" si="338"/>
        <v>35488.5</v>
      </c>
      <c r="DE481" s="178">
        <f t="shared" si="338"/>
        <v>35823</v>
      </c>
      <c r="DF481" s="177">
        <f t="shared" si="339"/>
        <v>0</v>
      </c>
      <c r="DG481" s="178">
        <f t="shared" si="339"/>
        <v>0</v>
      </c>
      <c r="DH481" s="179">
        <f t="shared" si="340"/>
        <v>0</v>
      </c>
      <c r="DI481" s="178">
        <f t="shared" si="340"/>
        <v>0</v>
      </c>
      <c r="DJ481" s="179">
        <f t="shared" si="341"/>
        <v>0</v>
      </c>
      <c r="DK481" s="178">
        <f t="shared" si="341"/>
        <v>0</v>
      </c>
      <c r="DL481" s="179">
        <f t="shared" si="342"/>
        <v>0</v>
      </c>
      <c r="DM481" s="178">
        <f t="shared" si="342"/>
        <v>0</v>
      </c>
      <c r="DN481" s="179">
        <f t="shared" si="343"/>
        <v>0</v>
      </c>
      <c r="DO481" s="178">
        <f t="shared" si="343"/>
        <v>0</v>
      </c>
      <c r="DP481" s="179">
        <f t="shared" si="344"/>
        <v>12</v>
      </c>
      <c r="DQ481" s="178">
        <f t="shared" si="344"/>
        <v>14</v>
      </c>
      <c r="DR481" s="179">
        <f t="shared" si="345"/>
        <v>12</v>
      </c>
      <c r="DS481" s="178">
        <f t="shared" si="345"/>
        <v>14</v>
      </c>
      <c r="DT481" s="177">
        <f t="shared" si="354"/>
        <v>0</v>
      </c>
      <c r="DU481" s="178">
        <f t="shared" si="354"/>
        <v>0</v>
      </c>
      <c r="DV481" s="179">
        <f t="shared" si="354"/>
        <v>0</v>
      </c>
      <c r="DW481" s="178">
        <f t="shared" si="353"/>
        <v>0</v>
      </c>
      <c r="DX481" s="179">
        <f t="shared" si="353"/>
        <v>0</v>
      </c>
      <c r="DY481" s="178">
        <f t="shared" si="353"/>
        <v>0</v>
      </c>
      <c r="DZ481" s="179">
        <f t="shared" si="353"/>
        <v>0</v>
      </c>
      <c r="EA481" s="178">
        <f t="shared" si="353"/>
        <v>0</v>
      </c>
      <c r="EB481" s="179">
        <f t="shared" si="353"/>
        <v>0</v>
      </c>
      <c r="EC481" s="178">
        <f t="shared" si="353"/>
        <v>0</v>
      </c>
      <c r="ED481" s="179">
        <f t="shared" si="353"/>
        <v>425862</v>
      </c>
      <c r="EE481" s="178">
        <f t="shared" si="353"/>
        <v>501522</v>
      </c>
      <c r="EF481" s="179">
        <f t="shared" si="353"/>
        <v>425862</v>
      </c>
      <c r="EG481" s="178">
        <f t="shared" si="347"/>
        <v>501522</v>
      </c>
    </row>
    <row r="482" spans="1:137" ht="15">
      <c r="A482" s="66" t="s">
        <v>489</v>
      </c>
      <c r="B482" s="65" t="s">
        <v>515</v>
      </c>
      <c r="C482" s="290"/>
      <c r="D482" s="64">
        <v>219921</v>
      </c>
      <c r="E482" s="64">
        <v>13</v>
      </c>
      <c r="F482" s="63"/>
      <c r="G482" s="185"/>
      <c r="H482" s="63"/>
      <c r="I482" s="185"/>
      <c r="J482" s="63"/>
      <c r="K482" s="185"/>
      <c r="L482" s="63"/>
      <c r="M482" s="185"/>
      <c r="N482" s="63"/>
      <c r="O482" s="63"/>
      <c r="P482" s="185"/>
      <c r="Q482" s="63"/>
      <c r="R482" s="185"/>
      <c r="S482" s="63"/>
      <c r="T482" s="185"/>
      <c r="U482" s="63"/>
      <c r="V482" s="185"/>
      <c r="W482" s="63"/>
      <c r="X482" s="63"/>
      <c r="Y482" s="185"/>
      <c r="Z482" s="63"/>
      <c r="AA482" s="185"/>
      <c r="AB482" s="63"/>
      <c r="AC482" s="185"/>
      <c r="AD482" s="63"/>
      <c r="AE482" s="185"/>
      <c r="AF482" s="63"/>
      <c r="AG482" s="63"/>
      <c r="AH482" s="185"/>
      <c r="AI482" s="63"/>
      <c r="AJ482" s="185"/>
      <c r="AK482" s="63"/>
      <c r="AL482" s="185"/>
      <c r="AM482" s="63"/>
      <c r="AN482" s="185"/>
      <c r="AO482" s="63"/>
      <c r="AP482" s="63"/>
      <c r="AQ482" s="185"/>
      <c r="AR482" s="63"/>
      <c r="AS482" s="185"/>
      <c r="AT482" s="63"/>
      <c r="AU482" s="185"/>
      <c r="AV482" s="63"/>
      <c r="AW482" s="185"/>
      <c r="AX482" s="63"/>
      <c r="AY482" s="63"/>
      <c r="AZ482" s="185"/>
      <c r="BA482" s="63"/>
      <c r="BB482" s="185"/>
      <c r="BC482" s="63"/>
      <c r="BD482" s="185"/>
      <c r="BE482" s="63"/>
      <c r="BF482" s="185">
        <v>9</v>
      </c>
      <c r="BG482" s="197">
        <v>8</v>
      </c>
      <c r="BH482" s="188"/>
      <c r="BI482" s="63"/>
      <c r="BJ482" s="185"/>
      <c r="BK482" s="63"/>
      <c r="BL482" s="185"/>
      <c r="BM482" s="63"/>
      <c r="BN482" s="185"/>
      <c r="BO482" s="63"/>
      <c r="BP482" s="185"/>
      <c r="BQ482" s="63"/>
      <c r="BR482" s="185">
        <v>451187</v>
      </c>
      <c r="BS482" s="198">
        <v>393682</v>
      </c>
      <c r="BT482" s="177">
        <f t="shared" si="332"/>
        <v>0</v>
      </c>
      <c r="BU482" s="178">
        <f t="shared" si="332"/>
        <v>0</v>
      </c>
      <c r="BV482" s="179">
        <f t="shared" si="333"/>
        <v>0</v>
      </c>
      <c r="BW482" s="178">
        <f t="shared" si="333"/>
        <v>0</v>
      </c>
      <c r="BX482" s="179">
        <f t="shared" si="334"/>
        <v>0</v>
      </c>
      <c r="BY482" s="178">
        <f t="shared" si="334"/>
        <v>0</v>
      </c>
      <c r="BZ482" s="179">
        <f t="shared" si="335"/>
        <v>0</v>
      </c>
      <c r="CA482" s="178">
        <f t="shared" si="335"/>
        <v>0</v>
      </c>
      <c r="CB482" s="179">
        <f t="shared" si="336"/>
        <v>0</v>
      </c>
      <c r="CC482" s="178">
        <f t="shared" si="336"/>
        <v>0</v>
      </c>
      <c r="CD482" s="179">
        <f t="shared" si="337"/>
        <v>108</v>
      </c>
      <c r="CE482" s="178">
        <f t="shared" si="337"/>
        <v>96</v>
      </c>
      <c r="CF482" s="177">
        <f t="shared" si="349"/>
        <v>0</v>
      </c>
      <c r="CG482" s="178">
        <f t="shared" si="350"/>
        <v>0</v>
      </c>
      <c r="CH482" s="179">
        <f t="shared" si="349"/>
        <v>0</v>
      </c>
      <c r="CI482" s="178">
        <f t="shared" si="351"/>
        <v>0</v>
      </c>
      <c r="CJ482" s="179">
        <f t="shared" si="349"/>
        <v>0</v>
      </c>
      <c r="CK482" s="178">
        <f t="shared" si="352"/>
        <v>0</v>
      </c>
      <c r="CL482" s="179">
        <f t="shared" si="349"/>
        <v>0</v>
      </c>
      <c r="CM482" s="178">
        <f t="shared" si="349"/>
        <v>0</v>
      </c>
      <c r="CN482" s="179">
        <f t="shared" si="349"/>
        <v>0</v>
      </c>
      <c r="CO482" s="178">
        <f t="shared" si="349"/>
        <v>0</v>
      </c>
      <c r="CP482" s="179">
        <f t="shared" si="349"/>
        <v>4177.6574074074078</v>
      </c>
      <c r="CQ482" s="178">
        <f t="shared" si="349"/>
        <v>4100.854166666667</v>
      </c>
      <c r="CR482" s="177">
        <f t="shared" si="348"/>
        <v>0</v>
      </c>
      <c r="CS482" s="178">
        <f t="shared" si="348"/>
        <v>0</v>
      </c>
      <c r="CT482" s="179">
        <f t="shared" si="348"/>
        <v>0</v>
      </c>
      <c r="CU482" s="178">
        <f t="shared" si="348"/>
        <v>0</v>
      </c>
      <c r="CV482" s="179">
        <f t="shared" si="348"/>
        <v>0</v>
      </c>
      <c r="CW482" s="178">
        <f t="shared" si="348"/>
        <v>0</v>
      </c>
      <c r="CX482" s="179">
        <f t="shared" si="348"/>
        <v>0</v>
      </c>
      <c r="CY482" s="178">
        <f t="shared" si="348"/>
        <v>0</v>
      </c>
      <c r="CZ482" s="179">
        <f t="shared" si="348"/>
        <v>0</v>
      </c>
      <c r="DA482" s="178">
        <f t="shared" si="348"/>
        <v>0</v>
      </c>
      <c r="DB482" s="179">
        <f t="shared" si="348"/>
        <v>37598.916666666672</v>
      </c>
      <c r="DC482" s="178">
        <f t="shared" si="348"/>
        <v>36907.6875</v>
      </c>
      <c r="DD482" s="179">
        <f t="shared" si="338"/>
        <v>37598.916666666672</v>
      </c>
      <c r="DE482" s="178">
        <f t="shared" si="338"/>
        <v>36907.6875</v>
      </c>
      <c r="DF482" s="177">
        <f t="shared" si="339"/>
        <v>0</v>
      </c>
      <c r="DG482" s="178">
        <f t="shared" si="339"/>
        <v>0</v>
      </c>
      <c r="DH482" s="179">
        <f t="shared" si="340"/>
        <v>0</v>
      </c>
      <c r="DI482" s="178">
        <f t="shared" si="340"/>
        <v>0</v>
      </c>
      <c r="DJ482" s="179">
        <f t="shared" si="341"/>
        <v>0</v>
      </c>
      <c r="DK482" s="178">
        <f t="shared" si="341"/>
        <v>0</v>
      </c>
      <c r="DL482" s="179">
        <f t="shared" si="342"/>
        <v>0</v>
      </c>
      <c r="DM482" s="178">
        <f t="shared" si="342"/>
        <v>0</v>
      </c>
      <c r="DN482" s="179">
        <f t="shared" si="343"/>
        <v>0</v>
      </c>
      <c r="DO482" s="178">
        <f t="shared" si="343"/>
        <v>0</v>
      </c>
      <c r="DP482" s="179">
        <f t="shared" si="344"/>
        <v>9</v>
      </c>
      <c r="DQ482" s="178">
        <f t="shared" si="344"/>
        <v>8</v>
      </c>
      <c r="DR482" s="179">
        <f t="shared" si="345"/>
        <v>9</v>
      </c>
      <c r="DS482" s="178">
        <f t="shared" si="345"/>
        <v>8</v>
      </c>
      <c r="DT482" s="177">
        <f t="shared" si="354"/>
        <v>0</v>
      </c>
      <c r="DU482" s="178">
        <f t="shared" si="354"/>
        <v>0</v>
      </c>
      <c r="DV482" s="179">
        <f t="shared" si="354"/>
        <v>0</v>
      </c>
      <c r="DW482" s="178">
        <f t="shared" si="353"/>
        <v>0</v>
      </c>
      <c r="DX482" s="179">
        <f t="shared" si="353"/>
        <v>0</v>
      </c>
      <c r="DY482" s="178">
        <f t="shared" si="353"/>
        <v>0</v>
      </c>
      <c r="DZ482" s="179">
        <f t="shared" si="353"/>
        <v>0</v>
      </c>
      <c r="EA482" s="178">
        <f t="shared" si="353"/>
        <v>0</v>
      </c>
      <c r="EB482" s="179">
        <f t="shared" si="353"/>
        <v>0</v>
      </c>
      <c r="EC482" s="178">
        <f t="shared" si="353"/>
        <v>0</v>
      </c>
      <c r="ED482" s="179">
        <f t="shared" si="353"/>
        <v>338390.25000000006</v>
      </c>
      <c r="EE482" s="178">
        <f t="shared" si="353"/>
        <v>295261.5</v>
      </c>
      <c r="EF482" s="179">
        <f t="shared" si="353"/>
        <v>338390.25000000006</v>
      </c>
      <c r="EG482" s="178">
        <f t="shared" si="347"/>
        <v>295261.5</v>
      </c>
    </row>
    <row r="483" spans="1:137">
      <c r="A483" s="66" t="s">
        <v>489</v>
      </c>
      <c r="B483" s="65" t="s">
        <v>516</v>
      </c>
      <c r="C483" s="239"/>
      <c r="D483" s="64">
        <v>221591</v>
      </c>
      <c r="E483" s="64">
        <v>13</v>
      </c>
      <c r="F483" s="63"/>
      <c r="G483" s="185"/>
      <c r="H483" s="63"/>
      <c r="I483" s="185"/>
      <c r="J483" s="63"/>
      <c r="K483" s="185"/>
      <c r="L483" s="63"/>
      <c r="M483" s="185"/>
      <c r="N483" s="63"/>
      <c r="O483" s="63"/>
      <c r="P483" s="185"/>
      <c r="Q483" s="63"/>
      <c r="R483" s="185"/>
      <c r="S483" s="63"/>
      <c r="T483" s="185"/>
      <c r="U483" s="63"/>
      <c r="V483" s="185"/>
      <c r="W483" s="63"/>
      <c r="X483" s="63"/>
      <c r="Y483" s="185"/>
      <c r="Z483" s="63"/>
      <c r="AA483" s="185"/>
      <c r="AB483" s="63"/>
      <c r="AC483" s="185"/>
      <c r="AD483" s="63"/>
      <c r="AE483" s="185"/>
      <c r="AF483" s="63"/>
      <c r="AG483" s="63"/>
      <c r="AH483" s="185"/>
      <c r="AI483" s="63"/>
      <c r="AJ483" s="185"/>
      <c r="AK483" s="63"/>
      <c r="AL483" s="185"/>
      <c r="AM483" s="63"/>
      <c r="AN483" s="185"/>
      <c r="AO483" s="63"/>
      <c r="AP483" s="63"/>
      <c r="AQ483" s="185"/>
      <c r="AR483" s="63"/>
      <c r="AS483" s="185"/>
      <c r="AT483" s="63"/>
      <c r="AU483" s="185"/>
      <c r="AV483" s="63"/>
      <c r="AW483" s="185"/>
      <c r="AX483" s="63"/>
      <c r="AY483" s="63"/>
      <c r="AZ483" s="185"/>
      <c r="BA483" s="63"/>
      <c r="BB483" s="185"/>
      <c r="BC483" s="63"/>
      <c r="BD483" s="185"/>
      <c r="BE483" s="63"/>
      <c r="BF483" s="185">
        <v>19</v>
      </c>
      <c r="BG483" s="197">
        <v>21</v>
      </c>
      <c r="BH483" s="188"/>
      <c r="BI483" s="63"/>
      <c r="BJ483" s="185"/>
      <c r="BK483" s="63"/>
      <c r="BL483" s="185"/>
      <c r="BM483" s="63"/>
      <c r="BN483" s="185"/>
      <c r="BO483" s="63"/>
      <c r="BP483" s="185"/>
      <c r="BQ483" s="63"/>
      <c r="BR483" s="185">
        <v>914726</v>
      </c>
      <c r="BS483" s="61">
        <v>960369</v>
      </c>
      <c r="BT483" s="177">
        <f t="shared" si="332"/>
        <v>0</v>
      </c>
      <c r="BU483" s="178">
        <f t="shared" si="332"/>
        <v>0</v>
      </c>
      <c r="BV483" s="179">
        <f t="shared" si="333"/>
        <v>0</v>
      </c>
      <c r="BW483" s="178">
        <f t="shared" si="333"/>
        <v>0</v>
      </c>
      <c r="BX483" s="179">
        <f t="shared" si="334"/>
        <v>0</v>
      </c>
      <c r="BY483" s="178">
        <f t="shared" si="334"/>
        <v>0</v>
      </c>
      <c r="BZ483" s="179">
        <f t="shared" si="335"/>
        <v>0</v>
      </c>
      <c r="CA483" s="178">
        <f t="shared" si="335"/>
        <v>0</v>
      </c>
      <c r="CB483" s="179">
        <f t="shared" si="336"/>
        <v>0</v>
      </c>
      <c r="CC483" s="178">
        <f t="shared" si="336"/>
        <v>0</v>
      </c>
      <c r="CD483" s="179">
        <f t="shared" si="337"/>
        <v>228</v>
      </c>
      <c r="CE483" s="178">
        <f t="shared" si="337"/>
        <v>252</v>
      </c>
      <c r="CF483" s="177">
        <f t="shared" si="349"/>
        <v>0</v>
      </c>
      <c r="CG483" s="178">
        <f t="shared" si="350"/>
        <v>0</v>
      </c>
      <c r="CH483" s="179">
        <f t="shared" si="349"/>
        <v>0</v>
      </c>
      <c r="CI483" s="178">
        <f t="shared" si="351"/>
        <v>0</v>
      </c>
      <c r="CJ483" s="179">
        <f t="shared" si="349"/>
        <v>0</v>
      </c>
      <c r="CK483" s="178">
        <f t="shared" si="352"/>
        <v>0</v>
      </c>
      <c r="CL483" s="179">
        <f t="shared" si="349"/>
        <v>0</v>
      </c>
      <c r="CM483" s="178">
        <f t="shared" si="349"/>
        <v>0</v>
      </c>
      <c r="CN483" s="179">
        <f t="shared" si="349"/>
        <v>0</v>
      </c>
      <c r="CO483" s="178">
        <f t="shared" si="349"/>
        <v>0</v>
      </c>
      <c r="CP483" s="179">
        <f t="shared" si="349"/>
        <v>4011.9561403508774</v>
      </c>
      <c r="CQ483" s="178">
        <f t="shared" si="349"/>
        <v>3810.9880952380954</v>
      </c>
      <c r="CR483" s="177">
        <f t="shared" si="348"/>
        <v>0</v>
      </c>
      <c r="CS483" s="178">
        <f t="shared" si="348"/>
        <v>0</v>
      </c>
      <c r="CT483" s="179">
        <f t="shared" si="348"/>
        <v>0</v>
      </c>
      <c r="CU483" s="178">
        <f t="shared" si="348"/>
        <v>0</v>
      </c>
      <c r="CV483" s="179">
        <f t="shared" si="348"/>
        <v>0</v>
      </c>
      <c r="CW483" s="178">
        <f t="shared" si="348"/>
        <v>0</v>
      </c>
      <c r="CX483" s="179">
        <f t="shared" si="348"/>
        <v>0</v>
      </c>
      <c r="CY483" s="178">
        <f t="shared" si="348"/>
        <v>0</v>
      </c>
      <c r="CZ483" s="179">
        <f t="shared" si="348"/>
        <v>0</v>
      </c>
      <c r="DA483" s="178">
        <f t="shared" si="348"/>
        <v>0</v>
      </c>
      <c r="DB483" s="179">
        <f t="shared" si="348"/>
        <v>36107.605263157893</v>
      </c>
      <c r="DC483" s="178">
        <f t="shared" si="348"/>
        <v>34298.892857142855</v>
      </c>
      <c r="DD483" s="179">
        <f t="shared" si="338"/>
        <v>36107.605263157893</v>
      </c>
      <c r="DE483" s="178">
        <f t="shared" si="338"/>
        <v>34298.892857142855</v>
      </c>
      <c r="DF483" s="177">
        <f t="shared" si="339"/>
        <v>0</v>
      </c>
      <c r="DG483" s="178">
        <f t="shared" si="339"/>
        <v>0</v>
      </c>
      <c r="DH483" s="179">
        <f t="shared" si="340"/>
        <v>0</v>
      </c>
      <c r="DI483" s="178">
        <f t="shared" si="340"/>
        <v>0</v>
      </c>
      <c r="DJ483" s="179">
        <f t="shared" si="341"/>
        <v>0</v>
      </c>
      <c r="DK483" s="178">
        <f t="shared" si="341"/>
        <v>0</v>
      </c>
      <c r="DL483" s="179">
        <f t="shared" si="342"/>
        <v>0</v>
      </c>
      <c r="DM483" s="178">
        <f t="shared" si="342"/>
        <v>0</v>
      </c>
      <c r="DN483" s="179">
        <f t="shared" si="343"/>
        <v>0</v>
      </c>
      <c r="DO483" s="178">
        <f t="shared" si="343"/>
        <v>0</v>
      </c>
      <c r="DP483" s="179">
        <f t="shared" si="344"/>
        <v>19</v>
      </c>
      <c r="DQ483" s="178">
        <f t="shared" si="344"/>
        <v>21</v>
      </c>
      <c r="DR483" s="179">
        <f t="shared" si="345"/>
        <v>19</v>
      </c>
      <c r="DS483" s="178">
        <f t="shared" si="345"/>
        <v>21</v>
      </c>
      <c r="DT483" s="177">
        <f t="shared" si="354"/>
        <v>0</v>
      </c>
      <c r="DU483" s="178">
        <f t="shared" si="354"/>
        <v>0</v>
      </c>
      <c r="DV483" s="179">
        <f t="shared" si="354"/>
        <v>0</v>
      </c>
      <c r="DW483" s="178">
        <f t="shared" si="353"/>
        <v>0</v>
      </c>
      <c r="DX483" s="179">
        <f t="shared" si="353"/>
        <v>0</v>
      </c>
      <c r="DY483" s="178">
        <f t="shared" si="353"/>
        <v>0</v>
      </c>
      <c r="DZ483" s="179">
        <f t="shared" si="353"/>
        <v>0</v>
      </c>
      <c r="EA483" s="178">
        <f t="shared" si="353"/>
        <v>0</v>
      </c>
      <c r="EB483" s="179">
        <f t="shared" si="353"/>
        <v>0</v>
      </c>
      <c r="EC483" s="178">
        <f t="shared" si="353"/>
        <v>0</v>
      </c>
      <c r="ED483" s="179">
        <f t="shared" si="353"/>
        <v>686044.5</v>
      </c>
      <c r="EE483" s="178">
        <f t="shared" si="353"/>
        <v>720276.75</v>
      </c>
      <c r="EF483" s="179">
        <f t="shared" si="353"/>
        <v>686044.5</v>
      </c>
      <c r="EG483" s="178">
        <f t="shared" si="347"/>
        <v>720276.75</v>
      </c>
    </row>
    <row r="484" spans="1:137">
      <c r="A484" s="66" t="s">
        <v>489</v>
      </c>
      <c r="B484" s="65" t="s">
        <v>517</v>
      </c>
      <c r="C484" s="239"/>
      <c r="D484" s="64">
        <v>221430</v>
      </c>
      <c r="E484" s="64">
        <v>13</v>
      </c>
      <c r="F484" s="63"/>
      <c r="G484" s="185"/>
      <c r="H484" s="63"/>
      <c r="I484" s="185"/>
      <c r="J484" s="63"/>
      <c r="K484" s="185"/>
      <c r="L484" s="63"/>
      <c r="M484" s="185"/>
      <c r="N484" s="63"/>
      <c r="O484" s="63"/>
      <c r="P484" s="185"/>
      <c r="Q484" s="63"/>
      <c r="R484" s="185"/>
      <c r="S484" s="63"/>
      <c r="T484" s="185"/>
      <c r="U484" s="63"/>
      <c r="V484" s="185"/>
      <c r="W484" s="63"/>
      <c r="X484" s="63"/>
      <c r="Y484" s="185"/>
      <c r="Z484" s="63"/>
      <c r="AA484" s="185"/>
      <c r="AB484" s="63"/>
      <c r="AC484" s="185"/>
      <c r="AD484" s="63"/>
      <c r="AE484" s="185"/>
      <c r="AF484" s="63"/>
      <c r="AG484" s="63"/>
      <c r="AH484" s="185"/>
      <c r="AI484" s="63"/>
      <c r="AJ484" s="185"/>
      <c r="AK484" s="63"/>
      <c r="AL484" s="185"/>
      <c r="AM484" s="63"/>
      <c r="AN484" s="185"/>
      <c r="AO484" s="63"/>
      <c r="AP484" s="63"/>
      <c r="AQ484" s="185"/>
      <c r="AR484" s="63"/>
      <c r="AS484" s="185"/>
      <c r="AT484" s="63"/>
      <c r="AU484" s="185"/>
      <c r="AV484" s="63"/>
      <c r="AW484" s="185"/>
      <c r="AX484" s="63"/>
      <c r="AY484" s="63"/>
      <c r="AZ484" s="185"/>
      <c r="BA484" s="63"/>
      <c r="BB484" s="185"/>
      <c r="BC484" s="63"/>
      <c r="BD484" s="185"/>
      <c r="BE484" s="63"/>
      <c r="BF484" s="185">
        <v>11</v>
      </c>
      <c r="BG484" s="197">
        <v>12</v>
      </c>
      <c r="BH484" s="188"/>
      <c r="BI484" s="63"/>
      <c r="BJ484" s="185"/>
      <c r="BK484" s="63"/>
      <c r="BL484" s="185"/>
      <c r="BM484" s="63"/>
      <c r="BN484" s="185"/>
      <c r="BO484" s="63"/>
      <c r="BP484" s="185"/>
      <c r="BQ484" s="63"/>
      <c r="BR484" s="185">
        <v>573861</v>
      </c>
      <c r="BS484" s="198">
        <v>614543</v>
      </c>
      <c r="BT484" s="177">
        <f t="shared" si="332"/>
        <v>0</v>
      </c>
      <c r="BU484" s="178">
        <f t="shared" si="332"/>
        <v>0</v>
      </c>
      <c r="BV484" s="179">
        <f t="shared" si="333"/>
        <v>0</v>
      </c>
      <c r="BW484" s="178">
        <f t="shared" si="333"/>
        <v>0</v>
      </c>
      <c r="BX484" s="179">
        <f t="shared" si="334"/>
        <v>0</v>
      </c>
      <c r="BY484" s="178">
        <f t="shared" si="334"/>
        <v>0</v>
      </c>
      <c r="BZ484" s="179">
        <f t="shared" si="335"/>
        <v>0</v>
      </c>
      <c r="CA484" s="178">
        <f t="shared" si="335"/>
        <v>0</v>
      </c>
      <c r="CB484" s="179">
        <f t="shared" si="336"/>
        <v>0</v>
      </c>
      <c r="CC484" s="178">
        <f t="shared" si="336"/>
        <v>0</v>
      </c>
      <c r="CD484" s="179">
        <f t="shared" si="337"/>
        <v>132</v>
      </c>
      <c r="CE484" s="178">
        <f t="shared" si="337"/>
        <v>144</v>
      </c>
      <c r="CF484" s="177">
        <f t="shared" si="349"/>
        <v>0</v>
      </c>
      <c r="CG484" s="178">
        <f t="shared" si="350"/>
        <v>0</v>
      </c>
      <c r="CH484" s="179">
        <f t="shared" si="349"/>
        <v>0</v>
      </c>
      <c r="CI484" s="178">
        <f t="shared" si="351"/>
        <v>0</v>
      </c>
      <c r="CJ484" s="179">
        <f t="shared" si="349"/>
        <v>0</v>
      </c>
      <c r="CK484" s="178">
        <f t="shared" si="352"/>
        <v>0</v>
      </c>
      <c r="CL484" s="179">
        <f t="shared" si="349"/>
        <v>0</v>
      </c>
      <c r="CM484" s="178">
        <f t="shared" si="349"/>
        <v>0</v>
      </c>
      <c r="CN484" s="179">
        <f t="shared" si="349"/>
        <v>0</v>
      </c>
      <c r="CO484" s="178">
        <f t="shared" si="349"/>
        <v>0</v>
      </c>
      <c r="CP484" s="179">
        <f t="shared" si="349"/>
        <v>4347.431818181818</v>
      </c>
      <c r="CQ484" s="178">
        <f t="shared" si="349"/>
        <v>4267.6597222222226</v>
      </c>
      <c r="CR484" s="177">
        <f t="shared" si="348"/>
        <v>0</v>
      </c>
      <c r="CS484" s="178">
        <f t="shared" si="348"/>
        <v>0</v>
      </c>
      <c r="CT484" s="179">
        <f t="shared" si="348"/>
        <v>0</v>
      </c>
      <c r="CU484" s="178">
        <f t="shared" si="348"/>
        <v>0</v>
      </c>
      <c r="CV484" s="179">
        <f t="shared" si="348"/>
        <v>0</v>
      </c>
      <c r="CW484" s="178">
        <f t="shared" si="348"/>
        <v>0</v>
      </c>
      <c r="CX484" s="179">
        <f t="shared" si="348"/>
        <v>0</v>
      </c>
      <c r="CY484" s="178">
        <f t="shared" si="348"/>
        <v>0</v>
      </c>
      <c r="CZ484" s="179">
        <f t="shared" si="348"/>
        <v>0</v>
      </c>
      <c r="DA484" s="178">
        <f t="shared" si="348"/>
        <v>0</v>
      </c>
      <c r="DB484" s="179">
        <f t="shared" si="348"/>
        <v>39126.88636363636</v>
      </c>
      <c r="DC484" s="178">
        <f t="shared" si="348"/>
        <v>38408.9375</v>
      </c>
      <c r="DD484" s="179">
        <f t="shared" si="338"/>
        <v>39126.88636363636</v>
      </c>
      <c r="DE484" s="178">
        <f t="shared" si="338"/>
        <v>38408.9375</v>
      </c>
      <c r="DF484" s="177">
        <f t="shared" si="339"/>
        <v>0</v>
      </c>
      <c r="DG484" s="178">
        <f t="shared" si="339"/>
        <v>0</v>
      </c>
      <c r="DH484" s="179">
        <f t="shared" si="340"/>
        <v>0</v>
      </c>
      <c r="DI484" s="178">
        <f t="shared" si="340"/>
        <v>0</v>
      </c>
      <c r="DJ484" s="179">
        <f t="shared" si="341"/>
        <v>0</v>
      </c>
      <c r="DK484" s="178">
        <f t="shared" si="341"/>
        <v>0</v>
      </c>
      <c r="DL484" s="179">
        <f t="shared" si="342"/>
        <v>0</v>
      </c>
      <c r="DM484" s="178">
        <f t="shared" si="342"/>
        <v>0</v>
      </c>
      <c r="DN484" s="179">
        <f t="shared" si="343"/>
        <v>0</v>
      </c>
      <c r="DO484" s="178">
        <f t="shared" si="343"/>
        <v>0</v>
      </c>
      <c r="DP484" s="179">
        <f t="shared" si="344"/>
        <v>11</v>
      </c>
      <c r="DQ484" s="178">
        <f t="shared" si="344"/>
        <v>12</v>
      </c>
      <c r="DR484" s="179">
        <f t="shared" si="345"/>
        <v>11</v>
      </c>
      <c r="DS484" s="178">
        <f t="shared" si="345"/>
        <v>12</v>
      </c>
      <c r="DT484" s="177">
        <f t="shared" si="354"/>
        <v>0</v>
      </c>
      <c r="DU484" s="178">
        <f t="shared" si="354"/>
        <v>0</v>
      </c>
      <c r="DV484" s="179">
        <f t="shared" si="354"/>
        <v>0</v>
      </c>
      <c r="DW484" s="178">
        <f t="shared" si="353"/>
        <v>0</v>
      </c>
      <c r="DX484" s="179">
        <f t="shared" si="353"/>
        <v>0</v>
      </c>
      <c r="DY484" s="178">
        <f t="shared" si="353"/>
        <v>0</v>
      </c>
      <c r="DZ484" s="179">
        <f t="shared" si="353"/>
        <v>0</v>
      </c>
      <c r="EA484" s="178">
        <f t="shared" si="353"/>
        <v>0</v>
      </c>
      <c r="EB484" s="179">
        <f t="shared" si="353"/>
        <v>0</v>
      </c>
      <c r="EC484" s="178">
        <f t="shared" si="353"/>
        <v>0</v>
      </c>
      <c r="ED484" s="179">
        <f t="shared" si="353"/>
        <v>430395.74999999994</v>
      </c>
      <c r="EE484" s="178">
        <f t="shared" si="353"/>
        <v>460907.25</v>
      </c>
      <c r="EF484" s="179">
        <f t="shared" si="353"/>
        <v>430395.74999999994</v>
      </c>
      <c r="EG484" s="178">
        <f t="shared" si="347"/>
        <v>460907.25</v>
      </c>
    </row>
    <row r="485" spans="1:137">
      <c r="A485" s="66" t="s">
        <v>489</v>
      </c>
      <c r="B485" s="65" t="s">
        <v>518</v>
      </c>
      <c r="C485" s="239"/>
      <c r="D485" s="64">
        <v>219994</v>
      </c>
      <c r="E485" s="64">
        <v>13</v>
      </c>
      <c r="F485" s="63"/>
      <c r="G485" s="185"/>
      <c r="H485" s="63"/>
      <c r="I485" s="185"/>
      <c r="J485" s="63"/>
      <c r="K485" s="185"/>
      <c r="L485" s="63"/>
      <c r="M485" s="185"/>
      <c r="N485" s="63"/>
      <c r="O485" s="63"/>
      <c r="P485" s="185"/>
      <c r="Q485" s="63"/>
      <c r="R485" s="185"/>
      <c r="S485" s="63"/>
      <c r="T485" s="185"/>
      <c r="U485" s="63"/>
      <c r="V485" s="185"/>
      <c r="W485" s="63"/>
      <c r="X485" s="63"/>
      <c r="Y485" s="185"/>
      <c r="Z485" s="63"/>
      <c r="AA485" s="185"/>
      <c r="AB485" s="63"/>
      <c r="AC485" s="185"/>
      <c r="AD485" s="63"/>
      <c r="AE485" s="185"/>
      <c r="AF485" s="63"/>
      <c r="AG485" s="63"/>
      <c r="AH485" s="185"/>
      <c r="AI485" s="63"/>
      <c r="AJ485" s="185"/>
      <c r="AK485" s="63"/>
      <c r="AL485" s="185"/>
      <c r="AM485" s="63"/>
      <c r="AN485" s="185"/>
      <c r="AO485" s="63"/>
      <c r="AP485" s="63"/>
      <c r="AQ485" s="185"/>
      <c r="AR485" s="63"/>
      <c r="AS485" s="185"/>
      <c r="AT485" s="63"/>
      <c r="AU485" s="185"/>
      <c r="AV485" s="63"/>
      <c r="AW485" s="185"/>
      <c r="AX485" s="63"/>
      <c r="AY485" s="63"/>
      <c r="AZ485" s="185"/>
      <c r="BA485" s="63"/>
      <c r="BB485" s="185"/>
      <c r="BC485" s="63"/>
      <c r="BD485" s="185"/>
      <c r="BE485" s="63"/>
      <c r="BF485" s="185">
        <v>30</v>
      </c>
      <c r="BG485" s="62">
        <v>31</v>
      </c>
      <c r="BH485" s="188"/>
      <c r="BI485" s="63"/>
      <c r="BJ485" s="185"/>
      <c r="BK485" s="63"/>
      <c r="BL485" s="185"/>
      <c r="BM485" s="63"/>
      <c r="BN485" s="185"/>
      <c r="BO485" s="63"/>
      <c r="BP485" s="185"/>
      <c r="BQ485" s="63"/>
      <c r="BR485" s="185">
        <v>1470005</v>
      </c>
      <c r="BS485" s="198">
        <v>1558751</v>
      </c>
      <c r="BT485" s="177">
        <f t="shared" si="332"/>
        <v>0</v>
      </c>
      <c r="BU485" s="178">
        <f t="shared" si="332"/>
        <v>0</v>
      </c>
      <c r="BV485" s="179">
        <f t="shared" si="333"/>
        <v>0</v>
      </c>
      <c r="BW485" s="178">
        <f t="shared" si="333"/>
        <v>0</v>
      </c>
      <c r="BX485" s="179">
        <f t="shared" si="334"/>
        <v>0</v>
      </c>
      <c r="BY485" s="178">
        <f t="shared" si="334"/>
        <v>0</v>
      </c>
      <c r="BZ485" s="179">
        <f t="shared" si="335"/>
        <v>0</v>
      </c>
      <c r="CA485" s="178">
        <f t="shared" si="335"/>
        <v>0</v>
      </c>
      <c r="CB485" s="179">
        <f t="shared" si="336"/>
        <v>0</v>
      </c>
      <c r="CC485" s="178">
        <f t="shared" si="336"/>
        <v>0</v>
      </c>
      <c r="CD485" s="179">
        <f t="shared" si="337"/>
        <v>360</v>
      </c>
      <c r="CE485" s="178">
        <f t="shared" si="337"/>
        <v>372</v>
      </c>
      <c r="CF485" s="177">
        <f t="shared" si="349"/>
        <v>0</v>
      </c>
      <c r="CG485" s="178">
        <f t="shared" si="350"/>
        <v>0</v>
      </c>
      <c r="CH485" s="179">
        <f t="shared" si="349"/>
        <v>0</v>
      </c>
      <c r="CI485" s="178">
        <f t="shared" si="351"/>
        <v>0</v>
      </c>
      <c r="CJ485" s="179">
        <f t="shared" si="349"/>
        <v>0</v>
      </c>
      <c r="CK485" s="178">
        <f t="shared" si="352"/>
        <v>0</v>
      </c>
      <c r="CL485" s="179">
        <f t="shared" si="349"/>
        <v>0</v>
      </c>
      <c r="CM485" s="178">
        <f t="shared" si="349"/>
        <v>0</v>
      </c>
      <c r="CN485" s="179">
        <f t="shared" si="349"/>
        <v>0</v>
      </c>
      <c r="CO485" s="178">
        <f t="shared" si="349"/>
        <v>0</v>
      </c>
      <c r="CP485" s="179">
        <f t="shared" si="349"/>
        <v>4083.3472222222222</v>
      </c>
      <c r="CQ485" s="178">
        <f t="shared" si="349"/>
        <v>4190.1908602150534</v>
      </c>
      <c r="CR485" s="177">
        <f t="shared" si="348"/>
        <v>0</v>
      </c>
      <c r="CS485" s="178">
        <f t="shared" si="348"/>
        <v>0</v>
      </c>
      <c r="CT485" s="179">
        <f t="shared" si="348"/>
        <v>0</v>
      </c>
      <c r="CU485" s="178">
        <f t="shared" ref="CU485:DC506" si="355">+CI485*9</f>
        <v>0</v>
      </c>
      <c r="CV485" s="179">
        <f t="shared" si="355"/>
        <v>0</v>
      </c>
      <c r="CW485" s="178">
        <f t="shared" si="355"/>
        <v>0</v>
      </c>
      <c r="CX485" s="179">
        <f t="shared" si="355"/>
        <v>0</v>
      </c>
      <c r="CY485" s="178">
        <f t="shared" si="355"/>
        <v>0</v>
      </c>
      <c r="CZ485" s="179">
        <f t="shared" si="355"/>
        <v>0</v>
      </c>
      <c r="DA485" s="178">
        <f t="shared" si="355"/>
        <v>0</v>
      </c>
      <c r="DB485" s="179">
        <f t="shared" si="355"/>
        <v>36750.125</v>
      </c>
      <c r="DC485" s="178">
        <f t="shared" si="355"/>
        <v>37711.717741935478</v>
      </c>
      <c r="DD485" s="179">
        <f t="shared" si="338"/>
        <v>36750.125</v>
      </c>
      <c r="DE485" s="178">
        <f t="shared" si="338"/>
        <v>37711.717741935478</v>
      </c>
      <c r="DF485" s="177">
        <f t="shared" si="339"/>
        <v>0</v>
      </c>
      <c r="DG485" s="178">
        <f t="shared" si="339"/>
        <v>0</v>
      </c>
      <c r="DH485" s="179">
        <f t="shared" si="340"/>
        <v>0</v>
      </c>
      <c r="DI485" s="178">
        <f t="shared" si="340"/>
        <v>0</v>
      </c>
      <c r="DJ485" s="179">
        <f t="shared" si="341"/>
        <v>0</v>
      </c>
      <c r="DK485" s="178">
        <f t="shared" si="341"/>
        <v>0</v>
      </c>
      <c r="DL485" s="179">
        <f t="shared" si="342"/>
        <v>0</v>
      </c>
      <c r="DM485" s="178">
        <f t="shared" si="342"/>
        <v>0</v>
      </c>
      <c r="DN485" s="179">
        <f t="shared" si="343"/>
        <v>0</v>
      </c>
      <c r="DO485" s="178">
        <f t="shared" si="343"/>
        <v>0</v>
      </c>
      <c r="DP485" s="179">
        <f t="shared" si="344"/>
        <v>30</v>
      </c>
      <c r="DQ485" s="178">
        <f t="shared" si="344"/>
        <v>31</v>
      </c>
      <c r="DR485" s="179">
        <f t="shared" si="345"/>
        <v>30</v>
      </c>
      <c r="DS485" s="178">
        <f t="shared" si="345"/>
        <v>31</v>
      </c>
      <c r="DT485" s="177">
        <f t="shared" si="354"/>
        <v>0</v>
      </c>
      <c r="DU485" s="178">
        <f t="shared" si="354"/>
        <v>0</v>
      </c>
      <c r="DV485" s="179">
        <f t="shared" si="354"/>
        <v>0</v>
      </c>
      <c r="DW485" s="178">
        <f t="shared" si="353"/>
        <v>0</v>
      </c>
      <c r="DX485" s="179">
        <f t="shared" si="353"/>
        <v>0</v>
      </c>
      <c r="DY485" s="178">
        <f t="shared" si="353"/>
        <v>0</v>
      </c>
      <c r="DZ485" s="179">
        <f t="shared" si="353"/>
        <v>0</v>
      </c>
      <c r="EA485" s="178">
        <f t="shared" si="353"/>
        <v>0</v>
      </c>
      <c r="EB485" s="179">
        <f t="shared" si="353"/>
        <v>0</v>
      </c>
      <c r="EC485" s="178">
        <f t="shared" si="353"/>
        <v>0</v>
      </c>
      <c r="ED485" s="179">
        <f t="shared" si="353"/>
        <v>1102503.75</v>
      </c>
      <c r="EE485" s="178">
        <f t="shared" si="353"/>
        <v>1169063.2499999998</v>
      </c>
      <c r="EF485" s="179">
        <f t="shared" si="353"/>
        <v>1102503.75</v>
      </c>
      <c r="EG485" s="178">
        <f t="shared" si="347"/>
        <v>1169063.2499999998</v>
      </c>
    </row>
    <row r="486" spans="1:137">
      <c r="A486" s="66" t="s">
        <v>489</v>
      </c>
      <c r="B486" s="65" t="s">
        <v>519</v>
      </c>
      <c r="C486" s="239"/>
      <c r="D486" s="64">
        <v>220127</v>
      </c>
      <c r="E486" s="64">
        <v>13</v>
      </c>
      <c r="F486" s="63"/>
      <c r="G486" s="185"/>
      <c r="H486" s="63"/>
      <c r="I486" s="185"/>
      <c r="J486" s="63"/>
      <c r="K486" s="185"/>
      <c r="L486" s="63"/>
      <c r="M486" s="185"/>
      <c r="N486" s="63"/>
      <c r="O486" s="63"/>
      <c r="P486" s="185"/>
      <c r="Q486" s="63"/>
      <c r="R486" s="185"/>
      <c r="S486" s="63"/>
      <c r="T486" s="185"/>
      <c r="U486" s="63"/>
      <c r="V486" s="185"/>
      <c r="W486" s="63"/>
      <c r="X486" s="63"/>
      <c r="Y486" s="185"/>
      <c r="Z486" s="63"/>
      <c r="AA486" s="185"/>
      <c r="AB486" s="63"/>
      <c r="AC486" s="185"/>
      <c r="AD486" s="63"/>
      <c r="AE486" s="185"/>
      <c r="AF486" s="63"/>
      <c r="AG486" s="63"/>
      <c r="AH486" s="185"/>
      <c r="AI486" s="63"/>
      <c r="AJ486" s="185"/>
      <c r="AK486" s="63"/>
      <c r="AL486" s="185"/>
      <c r="AM486" s="63"/>
      <c r="AN486" s="185"/>
      <c r="AO486" s="63"/>
      <c r="AP486" s="63"/>
      <c r="AQ486" s="185"/>
      <c r="AR486" s="63"/>
      <c r="AS486" s="185"/>
      <c r="AT486" s="63"/>
      <c r="AU486" s="185"/>
      <c r="AV486" s="63"/>
      <c r="AW486" s="185"/>
      <c r="AX486" s="63"/>
      <c r="AY486" s="63"/>
      <c r="AZ486" s="185"/>
      <c r="BA486" s="63"/>
      <c r="BB486" s="185"/>
      <c r="BC486" s="63"/>
      <c r="BD486" s="185"/>
      <c r="BE486" s="63"/>
      <c r="BF486" s="185">
        <v>19</v>
      </c>
      <c r="BG486" s="197">
        <v>21</v>
      </c>
      <c r="BH486" s="188"/>
      <c r="BI486" s="63"/>
      <c r="BJ486" s="185"/>
      <c r="BK486" s="63"/>
      <c r="BL486" s="185"/>
      <c r="BM486" s="63"/>
      <c r="BN486" s="185"/>
      <c r="BO486" s="63"/>
      <c r="BP486" s="185"/>
      <c r="BQ486" s="63"/>
      <c r="BR486" s="185">
        <v>940787</v>
      </c>
      <c r="BS486" s="198">
        <v>1069855</v>
      </c>
      <c r="BT486" s="177">
        <f t="shared" si="332"/>
        <v>0</v>
      </c>
      <c r="BU486" s="178">
        <f t="shared" si="332"/>
        <v>0</v>
      </c>
      <c r="BV486" s="179">
        <f t="shared" si="333"/>
        <v>0</v>
      </c>
      <c r="BW486" s="178">
        <f t="shared" si="333"/>
        <v>0</v>
      </c>
      <c r="BX486" s="179">
        <f t="shared" si="334"/>
        <v>0</v>
      </c>
      <c r="BY486" s="178">
        <f t="shared" si="334"/>
        <v>0</v>
      </c>
      <c r="BZ486" s="179">
        <f t="shared" si="335"/>
        <v>0</v>
      </c>
      <c r="CA486" s="178">
        <f t="shared" si="335"/>
        <v>0</v>
      </c>
      <c r="CB486" s="179">
        <f t="shared" si="336"/>
        <v>0</v>
      </c>
      <c r="CC486" s="178">
        <f t="shared" si="336"/>
        <v>0</v>
      </c>
      <c r="CD486" s="179">
        <f t="shared" si="337"/>
        <v>228</v>
      </c>
      <c r="CE486" s="178">
        <f t="shared" si="337"/>
        <v>252</v>
      </c>
      <c r="CF486" s="177">
        <f t="shared" si="349"/>
        <v>0</v>
      </c>
      <c r="CG486" s="178">
        <f t="shared" si="350"/>
        <v>0</v>
      </c>
      <c r="CH486" s="179">
        <f t="shared" si="349"/>
        <v>0</v>
      </c>
      <c r="CI486" s="178">
        <f t="shared" si="351"/>
        <v>0</v>
      </c>
      <c r="CJ486" s="179">
        <f t="shared" si="349"/>
        <v>0</v>
      </c>
      <c r="CK486" s="178">
        <f t="shared" si="352"/>
        <v>0</v>
      </c>
      <c r="CL486" s="179">
        <f t="shared" si="349"/>
        <v>0</v>
      </c>
      <c r="CM486" s="178">
        <f t="shared" si="349"/>
        <v>0</v>
      </c>
      <c r="CN486" s="179">
        <f t="shared" si="349"/>
        <v>0</v>
      </c>
      <c r="CO486" s="178">
        <f t="shared" si="349"/>
        <v>0</v>
      </c>
      <c r="CP486" s="179">
        <f t="shared" si="349"/>
        <v>4126.2587719298244</v>
      </c>
      <c r="CQ486" s="178">
        <f t="shared" si="349"/>
        <v>4245.4563492063489</v>
      </c>
      <c r="CR486" s="177">
        <f t="shared" ref="CR486:CT506" si="356">+CF486*9</f>
        <v>0</v>
      </c>
      <c r="CS486" s="178">
        <f t="shared" si="356"/>
        <v>0</v>
      </c>
      <c r="CT486" s="179">
        <f t="shared" si="356"/>
        <v>0</v>
      </c>
      <c r="CU486" s="178">
        <f t="shared" si="355"/>
        <v>0</v>
      </c>
      <c r="CV486" s="179">
        <f t="shared" si="355"/>
        <v>0</v>
      </c>
      <c r="CW486" s="178">
        <f t="shared" si="355"/>
        <v>0</v>
      </c>
      <c r="CX486" s="179">
        <f t="shared" si="355"/>
        <v>0</v>
      </c>
      <c r="CY486" s="178">
        <f t="shared" si="355"/>
        <v>0</v>
      </c>
      <c r="CZ486" s="179">
        <f t="shared" si="355"/>
        <v>0</v>
      </c>
      <c r="DA486" s="178">
        <f t="shared" si="355"/>
        <v>0</v>
      </c>
      <c r="DB486" s="179">
        <f t="shared" si="355"/>
        <v>37136.32894736842</v>
      </c>
      <c r="DC486" s="178">
        <f t="shared" si="355"/>
        <v>38209.107142857138</v>
      </c>
      <c r="DD486" s="179">
        <f t="shared" si="338"/>
        <v>37136.32894736842</v>
      </c>
      <c r="DE486" s="178">
        <f t="shared" si="338"/>
        <v>38209.107142857138</v>
      </c>
      <c r="DF486" s="177">
        <f t="shared" si="339"/>
        <v>0</v>
      </c>
      <c r="DG486" s="178">
        <f t="shared" si="339"/>
        <v>0</v>
      </c>
      <c r="DH486" s="179">
        <f t="shared" si="340"/>
        <v>0</v>
      </c>
      <c r="DI486" s="178">
        <f t="shared" si="340"/>
        <v>0</v>
      </c>
      <c r="DJ486" s="179">
        <f t="shared" si="341"/>
        <v>0</v>
      </c>
      <c r="DK486" s="178">
        <f t="shared" si="341"/>
        <v>0</v>
      </c>
      <c r="DL486" s="179">
        <f t="shared" si="342"/>
        <v>0</v>
      </c>
      <c r="DM486" s="178">
        <f t="shared" si="342"/>
        <v>0</v>
      </c>
      <c r="DN486" s="179">
        <f t="shared" si="343"/>
        <v>0</v>
      </c>
      <c r="DO486" s="178">
        <f t="shared" si="343"/>
        <v>0</v>
      </c>
      <c r="DP486" s="179">
        <f t="shared" si="344"/>
        <v>19</v>
      </c>
      <c r="DQ486" s="178">
        <f t="shared" si="344"/>
        <v>21</v>
      </c>
      <c r="DR486" s="179">
        <f t="shared" si="345"/>
        <v>19</v>
      </c>
      <c r="DS486" s="178">
        <f t="shared" si="345"/>
        <v>21</v>
      </c>
      <c r="DT486" s="177">
        <f t="shared" si="354"/>
        <v>0</v>
      </c>
      <c r="DU486" s="178">
        <f t="shared" si="354"/>
        <v>0</v>
      </c>
      <c r="DV486" s="179">
        <f t="shared" si="354"/>
        <v>0</v>
      </c>
      <c r="DW486" s="178">
        <f t="shared" si="353"/>
        <v>0</v>
      </c>
      <c r="DX486" s="179">
        <f t="shared" si="353"/>
        <v>0</v>
      </c>
      <c r="DY486" s="178">
        <f t="shared" si="353"/>
        <v>0</v>
      </c>
      <c r="DZ486" s="179">
        <f t="shared" si="353"/>
        <v>0</v>
      </c>
      <c r="EA486" s="178">
        <f t="shared" si="353"/>
        <v>0</v>
      </c>
      <c r="EB486" s="179">
        <f t="shared" si="353"/>
        <v>0</v>
      </c>
      <c r="EC486" s="178">
        <f t="shared" si="353"/>
        <v>0</v>
      </c>
      <c r="ED486" s="179">
        <f t="shared" si="353"/>
        <v>705590.25</v>
      </c>
      <c r="EE486" s="178">
        <f t="shared" si="353"/>
        <v>802391.24999999988</v>
      </c>
      <c r="EF486" s="179">
        <f t="shared" si="353"/>
        <v>705590.25</v>
      </c>
      <c r="EG486" s="178">
        <f t="shared" si="347"/>
        <v>802391.24999999988</v>
      </c>
    </row>
    <row r="487" spans="1:137">
      <c r="A487" s="66" t="s">
        <v>489</v>
      </c>
      <c r="B487" s="65" t="s">
        <v>520</v>
      </c>
      <c r="C487" s="239"/>
      <c r="D487" s="64">
        <v>220251</v>
      </c>
      <c r="E487" s="64">
        <v>13</v>
      </c>
      <c r="F487" s="63"/>
      <c r="G487" s="185"/>
      <c r="H487" s="63"/>
      <c r="I487" s="185"/>
      <c r="J487" s="63"/>
      <c r="K487" s="185"/>
      <c r="L487" s="63"/>
      <c r="M487" s="185"/>
      <c r="N487" s="63"/>
      <c r="O487" s="63"/>
      <c r="P487" s="185"/>
      <c r="Q487" s="63"/>
      <c r="R487" s="185"/>
      <c r="S487" s="63"/>
      <c r="T487" s="185"/>
      <c r="U487" s="63"/>
      <c r="V487" s="185"/>
      <c r="W487" s="63"/>
      <c r="X487" s="63"/>
      <c r="Y487" s="185"/>
      <c r="Z487" s="63"/>
      <c r="AA487" s="185"/>
      <c r="AB487" s="63"/>
      <c r="AC487" s="185"/>
      <c r="AD487" s="63"/>
      <c r="AE487" s="185"/>
      <c r="AF487" s="63"/>
      <c r="AG487" s="63"/>
      <c r="AH487" s="185"/>
      <c r="AI487" s="63"/>
      <c r="AJ487" s="185"/>
      <c r="AK487" s="63"/>
      <c r="AL487" s="185"/>
      <c r="AM487" s="63"/>
      <c r="AN487" s="185"/>
      <c r="AO487" s="63"/>
      <c r="AP487" s="63"/>
      <c r="AQ487" s="185"/>
      <c r="AR487" s="63"/>
      <c r="AS487" s="185"/>
      <c r="AT487" s="63"/>
      <c r="AU487" s="185"/>
      <c r="AV487" s="63"/>
      <c r="AW487" s="185"/>
      <c r="AX487" s="63"/>
      <c r="AY487" s="63"/>
      <c r="AZ487" s="185"/>
      <c r="BA487" s="63"/>
      <c r="BB487" s="185"/>
      <c r="BC487" s="63"/>
      <c r="BD487" s="185"/>
      <c r="BE487" s="63"/>
      <c r="BF487" s="185">
        <v>13</v>
      </c>
      <c r="BG487" s="197">
        <v>15</v>
      </c>
      <c r="BH487" s="188"/>
      <c r="BI487" s="63"/>
      <c r="BJ487" s="185"/>
      <c r="BK487" s="63"/>
      <c r="BL487" s="185"/>
      <c r="BM487" s="63"/>
      <c r="BN487" s="185"/>
      <c r="BO487" s="63"/>
      <c r="BP487" s="185"/>
      <c r="BQ487" s="63"/>
      <c r="BR487" s="185">
        <v>612737</v>
      </c>
      <c r="BS487" s="198">
        <v>740952</v>
      </c>
      <c r="BT487" s="177">
        <f t="shared" si="332"/>
        <v>0</v>
      </c>
      <c r="BU487" s="178">
        <f t="shared" si="332"/>
        <v>0</v>
      </c>
      <c r="BV487" s="179">
        <f t="shared" si="333"/>
        <v>0</v>
      </c>
      <c r="BW487" s="178">
        <f t="shared" si="333"/>
        <v>0</v>
      </c>
      <c r="BX487" s="179">
        <f t="shared" si="334"/>
        <v>0</v>
      </c>
      <c r="BY487" s="178">
        <f t="shared" si="334"/>
        <v>0</v>
      </c>
      <c r="BZ487" s="179">
        <f t="shared" si="335"/>
        <v>0</v>
      </c>
      <c r="CA487" s="178">
        <f t="shared" si="335"/>
        <v>0</v>
      </c>
      <c r="CB487" s="179">
        <f t="shared" si="336"/>
        <v>0</v>
      </c>
      <c r="CC487" s="178">
        <f t="shared" si="336"/>
        <v>0</v>
      </c>
      <c r="CD487" s="179">
        <f t="shared" si="337"/>
        <v>156</v>
      </c>
      <c r="CE487" s="178">
        <f t="shared" si="337"/>
        <v>180</v>
      </c>
      <c r="CF487" s="177">
        <f t="shared" si="349"/>
        <v>0</v>
      </c>
      <c r="CG487" s="178">
        <f t="shared" si="350"/>
        <v>0</v>
      </c>
      <c r="CH487" s="179">
        <f t="shared" si="349"/>
        <v>0</v>
      </c>
      <c r="CI487" s="178">
        <f t="shared" si="351"/>
        <v>0</v>
      </c>
      <c r="CJ487" s="179">
        <f t="shared" si="349"/>
        <v>0</v>
      </c>
      <c r="CK487" s="178">
        <f t="shared" si="352"/>
        <v>0</v>
      </c>
      <c r="CL487" s="179">
        <f t="shared" si="349"/>
        <v>0</v>
      </c>
      <c r="CM487" s="178">
        <f t="shared" si="349"/>
        <v>0</v>
      </c>
      <c r="CN487" s="179">
        <f t="shared" si="349"/>
        <v>0</v>
      </c>
      <c r="CO487" s="178">
        <f t="shared" si="349"/>
        <v>0</v>
      </c>
      <c r="CP487" s="179">
        <f t="shared" si="349"/>
        <v>3927.8012820512822</v>
      </c>
      <c r="CQ487" s="178">
        <f t="shared" si="349"/>
        <v>4116.3999999999996</v>
      </c>
      <c r="CR487" s="177">
        <f t="shared" si="356"/>
        <v>0</v>
      </c>
      <c r="CS487" s="178">
        <f t="shared" si="356"/>
        <v>0</v>
      </c>
      <c r="CT487" s="179">
        <f t="shared" si="356"/>
        <v>0</v>
      </c>
      <c r="CU487" s="178">
        <f t="shared" si="355"/>
        <v>0</v>
      </c>
      <c r="CV487" s="179">
        <f t="shared" si="355"/>
        <v>0</v>
      </c>
      <c r="CW487" s="178">
        <f t="shared" si="355"/>
        <v>0</v>
      </c>
      <c r="CX487" s="179">
        <f t="shared" si="355"/>
        <v>0</v>
      </c>
      <c r="CY487" s="178">
        <f t="shared" si="355"/>
        <v>0</v>
      </c>
      <c r="CZ487" s="179">
        <f t="shared" si="355"/>
        <v>0</v>
      </c>
      <c r="DA487" s="178">
        <f t="shared" si="355"/>
        <v>0</v>
      </c>
      <c r="DB487" s="179">
        <f t="shared" si="355"/>
        <v>35350.211538461539</v>
      </c>
      <c r="DC487" s="178">
        <f t="shared" si="355"/>
        <v>37047.599999999999</v>
      </c>
      <c r="DD487" s="179">
        <f t="shared" si="338"/>
        <v>35350.211538461539</v>
      </c>
      <c r="DE487" s="178">
        <f t="shared" si="338"/>
        <v>37047.599999999999</v>
      </c>
      <c r="DF487" s="177">
        <f t="shared" si="339"/>
        <v>0</v>
      </c>
      <c r="DG487" s="178">
        <f t="shared" si="339"/>
        <v>0</v>
      </c>
      <c r="DH487" s="179">
        <f t="shared" si="340"/>
        <v>0</v>
      </c>
      <c r="DI487" s="178">
        <f t="shared" si="340"/>
        <v>0</v>
      </c>
      <c r="DJ487" s="179">
        <f t="shared" si="341"/>
        <v>0</v>
      </c>
      <c r="DK487" s="178">
        <f t="shared" si="341"/>
        <v>0</v>
      </c>
      <c r="DL487" s="179">
        <f t="shared" si="342"/>
        <v>0</v>
      </c>
      <c r="DM487" s="178">
        <f t="shared" si="342"/>
        <v>0</v>
      </c>
      <c r="DN487" s="179">
        <f t="shared" si="343"/>
        <v>0</v>
      </c>
      <c r="DO487" s="178">
        <f t="shared" si="343"/>
        <v>0</v>
      </c>
      <c r="DP487" s="179">
        <f t="shared" si="344"/>
        <v>13</v>
      </c>
      <c r="DQ487" s="178">
        <f t="shared" si="344"/>
        <v>15</v>
      </c>
      <c r="DR487" s="179">
        <f t="shared" si="345"/>
        <v>13</v>
      </c>
      <c r="DS487" s="178">
        <f t="shared" si="345"/>
        <v>15</v>
      </c>
      <c r="DT487" s="177">
        <f t="shared" si="354"/>
        <v>0</v>
      </c>
      <c r="DU487" s="178">
        <f t="shared" si="354"/>
        <v>0</v>
      </c>
      <c r="DV487" s="179">
        <f t="shared" si="354"/>
        <v>0</v>
      </c>
      <c r="DW487" s="178">
        <f t="shared" si="353"/>
        <v>0</v>
      </c>
      <c r="DX487" s="179">
        <f t="shared" si="353"/>
        <v>0</v>
      </c>
      <c r="DY487" s="178">
        <f t="shared" si="353"/>
        <v>0</v>
      </c>
      <c r="DZ487" s="179">
        <f t="shared" si="353"/>
        <v>0</v>
      </c>
      <c r="EA487" s="178">
        <f t="shared" si="353"/>
        <v>0</v>
      </c>
      <c r="EB487" s="179">
        <f t="shared" si="353"/>
        <v>0</v>
      </c>
      <c r="EC487" s="178">
        <f t="shared" si="353"/>
        <v>0</v>
      </c>
      <c r="ED487" s="179">
        <f t="shared" si="353"/>
        <v>459552.75</v>
      </c>
      <c r="EE487" s="178">
        <f t="shared" si="353"/>
        <v>555714</v>
      </c>
      <c r="EF487" s="179">
        <f t="shared" si="353"/>
        <v>459552.75</v>
      </c>
      <c r="EG487" s="178">
        <f t="shared" si="347"/>
        <v>555714</v>
      </c>
    </row>
    <row r="488" spans="1:137">
      <c r="A488" s="66" t="s">
        <v>489</v>
      </c>
      <c r="B488" s="65" t="s">
        <v>521</v>
      </c>
      <c r="C488" s="239"/>
      <c r="D488" s="64">
        <v>220279</v>
      </c>
      <c r="E488" s="64">
        <v>13</v>
      </c>
      <c r="F488" s="63"/>
      <c r="G488" s="185"/>
      <c r="H488" s="63"/>
      <c r="I488" s="185"/>
      <c r="J488" s="63"/>
      <c r="K488" s="185"/>
      <c r="L488" s="63"/>
      <c r="M488" s="185"/>
      <c r="N488" s="63"/>
      <c r="O488" s="63"/>
      <c r="P488" s="185"/>
      <c r="Q488" s="63"/>
      <c r="R488" s="185"/>
      <c r="S488" s="63"/>
      <c r="T488" s="185"/>
      <c r="U488" s="63"/>
      <c r="V488" s="185"/>
      <c r="W488" s="63"/>
      <c r="X488" s="63"/>
      <c r="Y488" s="185"/>
      <c r="Z488" s="63"/>
      <c r="AA488" s="185"/>
      <c r="AB488" s="63"/>
      <c r="AC488" s="185"/>
      <c r="AD488" s="63"/>
      <c r="AE488" s="185"/>
      <c r="AF488" s="63"/>
      <c r="AG488" s="63"/>
      <c r="AH488" s="185"/>
      <c r="AI488" s="63"/>
      <c r="AJ488" s="185"/>
      <c r="AK488" s="63"/>
      <c r="AL488" s="185"/>
      <c r="AM488" s="63"/>
      <c r="AN488" s="185"/>
      <c r="AO488" s="63"/>
      <c r="AP488" s="63"/>
      <c r="AQ488" s="185"/>
      <c r="AR488" s="63"/>
      <c r="AS488" s="185"/>
      <c r="AT488" s="63"/>
      <c r="AU488" s="185"/>
      <c r="AV488" s="63"/>
      <c r="AW488" s="185"/>
      <c r="AX488" s="63"/>
      <c r="AY488" s="63"/>
      <c r="AZ488" s="185"/>
      <c r="BA488" s="63"/>
      <c r="BB488" s="185"/>
      <c r="BC488" s="63"/>
      <c r="BD488" s="185"/>
      <c r="BE488" s="63"/>
      <c r="BF488" s="185">
        <v>22</v>
      </c>
      <c r="BG488" s="197">
        <v>13</v>
      </c>
      <c r="BH488" s="188"/>
      <c r="BI488" s="63"/>
      <c r="BJ488" s="185"/>
      <c r="BK488" s="63"/>
      <c r="BL488" s="185"/>
      <c r="BM488" s="63"/>
      <c r="BN488" s="185"/>
      <c r="BO488" s="63"/>
      <c r="BP488" s="185"/>
      <c r="BQ488" s="63"/>
      <c r="BR488" s="185">
        <v>948428</v>
      </c>
      <c r="BS488" s="198">
        <v>575035</v>
      </c>
      <c r="BT488" s="177">
        <f t="shared" si="332"/>
        <v>0</v>
      </c>
      <c r="BU488" s="178">
        <f t="shared" si="332"/>
        <v>0</v>
      </c>
      <c r="BV488" s="179">
        <f t="shared" si="333"/>
        <v>0</v>
      </c>
      <c r="BW488" s="178">
        <f t="shared" si="333"/>
        <v>0</v>
      </c>
      <c r="BX488" s="179">
        <f t="shared" si="334"/>
        <v>0</v>
      </c>
      <c r="BY488" s="178">
        <f t="shared" si="334"/>
        <v>0</v>
      </c>
      <c r="BZ488" s="179">
        <f t="shared" si="335"/>
        <v>0</v>
      </c>
      <c r="CA488" s="178">
        <f t="shared" si="335"/>
        <v>0</v>
      </c>
      <c r="CB488" s="179">
        <f t="shared" si="336"/>
        <v>0</v>
      </c>
      <c r="CC488" s="178">
        <f t="shared" si="336"/>
        <v>0</v>
      </c>
      <c r="CD488" s="179">
        <f t="shared" si="337"/>
        <v>264</v>
      </c>
      <c r="CE488" s="178">
        <f t="shared" si="337"/>
        <v>156</v>
      </c>
      <c r="CF488" s="177">
        <f t="shared" si="349"/>
        <v>0</v>
      </c>
      <c r="CG488" s="178">
        <f t="shared" si="350"/>
        <v>0</v>
      </c>
      <c r="CH488" s="179">
        <f t="shared" si="349"/>
        <v>0</v>
      </c>
      <c r="CI488" s="178">
        <f t="shared" si="351"/>
        <v>0</v>
      </c>
      <c r="CJ488" s="179">
        <f t="shared" ref="CJ488:CQ506" si="357">IF(BX488&gt;0,BL488/BX488,)</f>
        <v>0</v>
      </c>
      <c r="CK488" s="178">
        <f t="shared" si="352"/>
        <v>0</v>
      </c>
      <c r="CL488" s="179">
        <f t="shared" si="357"/>
        <v>0</v>
      </c>
      <c r="CM488" s="178">
        <f t="shared" si="357"/>
        <v>0</v>
      </c>
      <c r="CN488" s="179">
        <f t="shared" si="357"/>
        <v>0</v>
      </c>
      <c r="CO488" s="178">
        <f t="shared" si="357"/>
        <v>0</v>
      </c>
      <c r="CP488" s="179">
        <f t="shared" si="357"/>
        <v>3592.530303030303</v>
      </c>
      <c r="CQ488" s="178">
        <f t="shared" si="357"/>
        <v>3686.1217948717949</v>
      </c>
      <c r="CR488" s="177">
        <f t="shared" si="356"/>
        <v>0</v>
      </c>
      <c r="CS488" s="178">
        <f t="shared" si="356"/>
        <v>0</v>
      </c>
      <c r="CT488" s="179">
        <f t="shared" si="356"/>
        <v>0</v>
      </c>
      <c r="CU488" s="178">
        <f t="shared" si="355"/>
        <v>0</v>
      </c>
      <c r="CV488" s="179">
        <f t="shared" si="355"/>
        <v>0</v>
      </c>
      <c r="CW488" s="178">
        <f t="shared" si="355"/>
        <v>0</v>
      </c>
      <c r="CX488" s="179">
        <f t="shared" si="355"/>
        <v>0</v>
      </c>
      <c r="CY488" s="178">
        <f t="shared" si="355"/>
        <v>0</v>
      </c>
      <c r="CZ488" s="179">
        <f t="shared" si="355"/>
        <v>0</v>
      </c>
      <c r="DA488" s="178">
        <f t="shared" si="355"/>
        <v>0</v>
      </c>
      <c r="DB488" s="179">
        <f t="shared" si="355"/>
        <v>32332.772727272728</v>
      </c>
      <c r="DC488" s="178">
        <f t="shared" si="355"/>
        <v>33175.096153846156</v>
      </c>
      <c r="DD488" s="179">
        <f t="shared" si="338"/>
        <v>32332.772727272728</v>
      </c>
      <c r="DE488" s="178">
        <f t="shared" si="338"/>
        <v>33175.096153846156</v>
      </c>
      <c r="DF488" s="177">
        <f t="shared" si="339"/>
        <v>0</v>
      </c>
      <c r="DG488" s="178">
        <f t="shared" si="339"/>
        <v>0</v>
      </c>
      <c r="DH488" s="179">
        <f t="shared" si="340"/>
        <v>0</v>
      </c>
      <c r="DI488" s="178">
        <f t="shared" si="340"/>
        <v>0</v>
      </c>
      <c r="DJ488" s="179">
        <f t="shared" si="341"/>
        <v>0</v>
      </c>
      <c r="DK488" s="178">
        <f t="shared" si="341"/>
        <v>0</v>
      </c>
      <c r="DL488" s="179">
        <f t="shared" si="342"/>
        <v>0</v>
      </c>
      <c r="DM488" s="178">
        <f t="shared" si="342"/>
        <v>0</v>
      </c>
      <c r="DN488" s="179">
        <f t="shared" si="343"/>
        <v>0</v>
      </c>
      <c r="DO488" s="178">
        <f t="shared" si="343"/>
        <v>0</v>
      </c>
      <c r="DP488" s="179">
        <f t="shared" si="344"/>
        <v>22</v>
      </c>
      <c r="DQ488" s="178">
        <f t="shared" si="344"/>
        <v>13</v>
      </c>
      <c r="DR488" s="179">
        <f t="shared" si="345"/>
        <v>22</v>
      </c>
      <c r="DS488" s="178">
        <f t="shared" si="345"/>
        <v>13</v>
      </c>
      <c r="DT488" s="177">
        <f t="shared" si="354"/>
        <v>0</v>
      </c>
      <c r="DU488" s="178">
        <f t="shared" si="354"/>
        <v>0</v>
      </c>
      <c r="DV488" s="179">
        <f t="shared" si="354"/>
        <v>0</v>
      </c>
      <c r="DW488" s="178">
        <f t="shared" si="353"/>
        <v>0</v>
      </c>
      <c r="DX488" s="179">
        <f t="shared" si="353"/>
        <v>0</v>
      </c>
      <c r="DY488" s="178">
        <f t="shared" si="353"/>
        <v>0</v>
      </c>
      <c r="DZ488" s="179">
        <f t="shared" si="353"/>
        <v>0</v>
      </c>
      <c r="EA488" s="178">
        <f t="shared" si="353"/>
        <v>0</v>
      </c>
      <c r="EB488" s="179">
        <f t="shared" si="353"/>
        <v>0</v>
      </c>
      <c r="EC488" s="178">
        <f t="shared" si="353"/>
        <v>0</v>
      </c>
      <c r="ED488" s="179">
        <f t="shared" si="353"/>
        <v>711321</v>
      </c>
      <c r="EE488" s="178">
        <f t="shared" si="353"/>
        <v>431276.25</v>
      </c>
      <c r="EF488" s="179">
        <f t="shared" si="353"/>
        <v>711321</v>
      </c>
      <c r="EG488" s="178">
        <f t="shared" si="347"/>
        <v>431276.25</v>
      </c>
    </row>
    <row r="489" spans="1:137">
      <c r="A489" s="66" t="s">
        <v>489</v>
      </c>
      <c r="B489" s="65" t="s">
        <v>522</v>
      </c>
      <c r="C489" s="239"/>
      <c r="D489" s="64">
        <v>220321</v>
      </c>
      <c r="E489" s="64">
        <v>13</v>
      </c>
      <c r="F489" s="63"/>
      <c r="G489" s="185"/>
      <c r="H489" s="63"/>
      <c r="I489" s="185"/>
      <c r="J489" s="63"/>
      <c r="K489" s="185"/>
      <c r="L489" s="63"/>
      <c r="M489" s="185"/>
      <c r="N489" s="63"/>
      <c r="O489" s="63"/>
      <c r="P489" s="185"/>
      <c r="Q489" s="63"/>
      <c r="R489" s="185"/>
      <c r="S489" s="63"/>
      <c r="T489" s="185"/>
      <c r="U489" s="63"/>
      <c r="V489" s="185"/>
      <c r="W489" s="63"/>
      <c r="X489" s="63"/>
      <c r="Y489" s="185"/>
      <c r="Z489" s="63"/>
      <c r="AA489" s="185"/>
      <c r="AB489" s="63"/>
      <c r="AC489" s="185"/>
      <c r="AD489" s="63"/>
      <c r="AE489" s="185"/>
      <c r="AF489" s="63"/>
      <c r="AG489" s="63"/>
      <c r="AH489" s="185"/>
      <c r="AI489" s="63"/>
      <c r="AJ489" s="185"/>
      <c r="AK489" s="63"/>
      <c r="AL489" s="185"/>
      <c r="AM489" s="63"/>
      <c r="AN489" s="185"/>
      <c r="AO489" s="63"/>
      <c r="AP489" s="63"/>
      <c r="AQ489" s="185"/>
      <c r="AR489" s="63"/>
      <c r="AS489" s="185"/>
      <c r="AT489" s="63"/>
      <c r="AU489" s="185"/>
      <c r="AV489" s="63"/>
      <c r="AW489" s="185"/>
      <c r="AX489" s="63"/>
      <c r="AY489" s="63"/>
      <c r="AZ489" s="185"/>
      <c r="BA489" s="63"/>
      <c r="BB489" s="185"/>
      <c r="BC489" s="63"/>
      <c r="BD489" s="185"/>
      <c r="BE489" s="63"/>
      <c r="BF489" s="185">
        <v>18</v>
      </c>
      <c r="BG489" s="62">
        <v>18</v>
      </c>
      <c r="BH489" s="188"/>
      <c r="BI489" s="63"/>
      <c r="BJ489" s="185"/>
      <c r="BK489" s="63"/>
      <c r="BL489" s="185"/>
      <c r="BM489" s="63"/>
      <c r="BN489" s="185"/>
      <c r="BO489" s="63"/>
      <c r="BP489" s="185"/>
      <c r="BQ489" s="63"/>
      <c r="BR489" s="185">
        <v>848904</v>
      </c>
      <c r="BS489" s="61">
        <v>856164</v>
      </c>
      <c r="BT489" s="177">
        <f t="shared" si="332"/>
        <v>0</v>
      </c>
      <c r="BU489" s="178">
        <f t="shared" si="332"/>
        <v>0</v>
      </c>
      <c r="BV489" s="179">
        <f t="shared" si="333"/>
        <v>0</v>
      </c>
      <c r="BW489" s="178">
        <f t="shared" si="333"/>
        <v>0</v>
      </c>
      <c r="BX489" s="179">
        <f t="shared" si="334"/>
        <v>0</v>
      </c>
      <c r="BY489" s="178">
        <f t="shared" si="334"/>
        <v>0</v>
      </c>
      <c r="BZ489" s="179">
        <f t="shared" si="335"/>
        <v>0</v>
      </c>
      <c r="CA489" s="178">
        <f t="shared" si="335"/>
        <v>0</v>
      </c>
      <c r="CB489" s="179">
        <f t="shared" si="336"/>
        <v>0</v>
      </c>
      <c r="CC489" s="178">
        <f t="shared" si="336"/>
        <v>0</v>
      </c>
      <c r="CD489" s="179">
        <f t="shared" si="337"/>
        <v>216</v>
      </c>
      <c r="CE489" s="178">
        <f t="shared" si="337"/>
        <v>216</v>
      </c>
      <c r="CF489" s="177">
        <f t="shared" ref="CF489:CH506" si="358">IF(BT489&gt;0,BH489/BT489,)</f>
        <v>0</v>
      </c>
      <c r="CG489" s="178">
        <f t="shared" si="350"/>
        <v>0</v>
      </c>
      <c r="CH489" s="179">
        <f t="shared" si="358"/>
        <v>0</v>
      </c>
      <c r="CI489" s="178">
        <f t="shared" si="351"/>
        <v>0</v>
      </c>
      <c r="CJ489" s="179">
        <f t="shared" si="357"/>
        <v>0</v>
      </c>
      <c r="CK489" s="178">
        <f t="shared" si="352"/>
        <v>0</v>
      </c>
      <c r="CL489" s="179">
        <f t="shared" si="357"/>
        <v>0</v>
      </c>
      <c r="CM489" s="178">
        <f t="shared" si="357"/>
        <v>0</v>
      </c>
      <c r="CN489" s="179">
        <f t="shared" si="357"/>
        <v>0</v>
      </c>
      <c r="CO489" s="178">
        <f t="shared" si="357"/>
        <v>0</v>
      </c>
      <c r="CP489" s="179">
        <f t="shared" si="357"/>
        <v>3930.1111111111113</v>
      </c>
      <c r="CQ489" s="178">
        <f t="shared" si="357"/>
        <v>3963.7222222222222</v>
      </c>
      <c r="CR489" s="177">
        <f t="shared" si="356"/>
        <v>0</v>
      </c>
      <c r="CS489" s="178">
        <f t="shared" si="356"/>
        <v>0</v>
      </c>
      <c r="CT489" s="179">
        <f t="shared" si="356"/>
        <v>0</v>
      </c>
      <c r="CU489" s="178">
        <f t="shared" si="355"/>
        <v>0</v>
      </c>
      <c r="CV489" s="179">
        <f t="shared" si="355"/>
        <v>0</v>
      </c>
      <c r="CW489" s="178">
        <f t="shared" si="355"/>
        <v>0</v>
      </c>
      <c r="CX489" s="179">
        <f t="shared" si="355"/>
        <v>0</v>
      </c>
      <c r="CY489" s="178">
        <f t="shared" si="355"/>
        <v>0</v>
      </c>
      <c r="CZ489" s="179">
        <f t="shared" si="355"/>
        <v>0</v>
      </c>
      <c r="DA489" s="178">
        <f t="shared" si="355"/>
        <v>0</v>
      </c>
      <c r="DB489" s="179">
        <f t="shared" si="355"/>
        <v>35371</v>
      </c>
      <c r="DC489" s="178">
        <f t="shared" si="355"/>
        <v>35673.5</v>
      </c>
      <c r="DD489" s="179">
        <f t="shared" si="338"/>
        <v>35371</v>
      </c>
      <c r="DE489" s="178">
        <f t="shared" si="338"/>
        <v>35673.5</v>
      </c>
      <c r="DF489" s="177">
        <f t="shared" si="339"/>
        <v>0</v>
      </c>
      <c r="DG489" s="178">
        <f t="shared" si="339"/>
        <v>0</v>
      </c>
      <c r="DH489" s="179">
        <f t="shared" si="340"/>
        <v>0</v>
      </c>
      <c r="DI489" s="178">
        <f t="shared" si="340"/>
        <v>0</v>
      </c>
      <c r="DJ489" s="179">
        <f t="shared" si="341"/>
        <v>0</v>
      </c>
      <c r="DK489" s="178">
        <f t="shared" si="341"/>
        <v>0</v>
      </c>
      <c r="DL489" s="179">
        <f t="shared" si="342"/>
        <v>0</v>
      </c>
      <c r="DM489" s="178">
        <f t="shared" si="342"/>
        <v>0</v>
      </c>
      <c r="DN489" s="179">
        <f t="shared" si="343"/>
        <v>0</v>
      </c>
      <c r="DO489" s="178">
        <f t="shared" si="343"/>
        <v>0</v>
      </c>
      <c r="DP489" s="179">
        <f t="shared" si="344"/>
        <v>18</v>
      </c>
      <c r="DQ489" s="178">
        <f t="shared" si="344"/>
        <v>18</v>
      </c>
      <c r="DR489" s="179">
        <f t="shared" si="345"/>
        <v>18</v>
      </c>
      <c r="DS489" s="178">
        <f t="shared" si="345"/>
        <v>18</v>
      </c>
      <c r="DT489" s="177">
        <f t="shared" si="354"/>
        <v>0</v>
      </c>
      <c r="DU489" s="178">
        <f t="shared" si="354"/>
        <v>0</v>
      </c>
      <c r="DV489" s="179">
        <f t="shared" si="354"/>
        <v>0</v>
      </c>
      <c r="DW489" s="178">
        <f t="shared" si="353"/>
        <v>0</v>
      </c>
      <c r="DX489" s="179">
        <f t="shared" si="353"/>
        <v>0</v>
      </c>
      <c r="DY489" s="178">
        <f t="shared" si="353"/>
        <v>0</v>
      </c>
      <c r="DZ489" s="179">
        <f t="shared" si="353"/>
        <v>0</v>
      </c>
      <c r="EA489" s="178">
        <f t="shared" si="353"/>
        <v>0</v>
      </c>
      <c r="EB489" s="179">
        <f t="shared" si="353"/>
        <v>0</v>
      </c>
      <c r="EC489" s="178">
        <f t="shared" si="353"/>
        <v>0</v>
      </c>
      <c r="ED489" s="179">
        <f t="shared" si="353"/>
        <v>636678</v>
      </c>
      <c r="EE489" s="178">
        <f t="shared" si="353"/>
        <v>642123</v>
      </c>
      <c r="EF489" s="179">
        <f t="shared" si="353"/>
        <v>636678</v>
      </c>
      <c r="EG489" s="178">
        <f t="shared" si="347"/>
        <v>642123</v>
      </c>
    </row>
    <row r="490" spans="1:137">
      <c r="A490" s="66" t="s">
        <v>489</v>
      </c>
      <c r="B490" s="65" t="s">
        <v>523</v>
      </c>
      <c r="C490" s="239"/>
      <c r="D490" s="64">
        <v>220394</v>
      </c>
      <c r="E490" s="64">
        <v>13</v>
      </c>
      <c r="F490" s="63"/>
      <c r="G490" s="185"/>
      <c r="H490" s="63"/>
      <c r="I490" s="185"/>
      <c r="J490" s="63"/>
      <c r="K490" s="185"/>
      <c r="L490" s="63"/>
      <c r="M490" s="185"/>
      <c r="N490" s="63"/>
      <c r="O490" s="63"/>
      <c r="P490" s="185"/>
      <c r="Q490" s="63"/>
      <c r="R490" s="185"/>
      <c r="S490" s="63"/>
      <c r="T490" s="185"/>
      <c r="U490" s="63"/>
      <c r="V490" s="185"/>
      <c r="W490" s="63"/>
      <c r="X490" s="63"/>
      <c r="Y490" s="185"/>
      <c r="Z490" s="63"/>
      <c r="AA490" s="185"/>
      <c r="AB490" s="63"/>
      <c r="AC490" s="185"/>
      <c r="AD490" s="63"/>
      <c r="AE490" s="185"/>
      <c r="AF490" s="63"/>
      <c r="AG490" s="63"/>
      <c r="AH490" s="185"/>
      <c r="AI490" s="63"/>
      <c r="AJ490" s="185"/>
      <c r="AK490" s="63"/>
      <c r="AL490" s="185"/>
      <c r="AM490" s="63"/>
      <c r="AN490" s="185"/>
      <c r="AO490" s="63"/>
      <c r="AP490" s="63"/>
      <c r="AQ490" s="185"/>
      <c r="AR490" s="63"/>
      <c r="AS490" s="185"/>
      <c r="AT490" s="63"/>
      <c r="AU490" s="185"/>
      <c r="AV490" s="63"/>
      <c r="AW490" s="185"/>
      <c r="AX490" s="63"/>
      <c r="AY490" s="63"/>
      <c r="AZ490" s="185"/>
      <c r="BA490" s="63"/>
      <c r="BB490" s="185"/>
      <c r="BC490" s="63"/>
      <c r="BD490" s="185"/>
      <c r="BE490" s="63"/>
      <c r="BF490" s="185">
        <v>12</v>
      </c>
      <c r="BG490" s="62">
        <v>12</v>
      </c>
      <c r="BH490" s="188"/>
      <c r="BI490" s="63"/>
      <c r="BJ490" s="185"/>
      <c r="BK490" s="63"/>
      <c r="BL490" s="185"/>
      <c r="BM490" s="63"/>
      <c r="BN490" s="185"/>
      <c r="BO490" s="63"/>
      <c r="BP490" s="185"/>
      <c r="BQ490" s="63"/>
      <c r="BR490" s="185">
        <v>601565</v>
      </c>
      <c r="BS490" s="61">
        <v>623236</v>
      </c>
      <c r="BT490" s="177">
        <f t="shared" ref="BT490:BU506" si="359">((G490*9)+(I490*10)+(K490*11)+(M490*12))</f>
        <v>0</v>
      </c>
      <c r="BU490" s="178">
        <f t="shared" si="359"/>
        <v>0</v>
      </c>
      <c r="BV490" s="179">
        <f t="shared" ref="BV490:BW506" si="360">((P490*9)+(R490*10)+(T490*11)+(V490*12))</f>
        <v>0</v>
      </c>
      <c r="BW490" s="178">
        <f t="shared" si="360"/>
        <v>0</v>
      </c>
      <c r="BX490" s="179">
        <f t="shared" ref="BX490:BY506" si="361">((Y490*9)+(AA490*10)+(AC490*11)+(AE490*12))</f>
        <v>0</v>
      </c>
      <c r="BY490" s="178">
        <f t="shared" si="361"/>
        <v>0</v>
      </c>
      <c r="BZ490" s="179">
        <f t="shared" ref="BZ490:CA506" si="362">((AH490*9)+(AJ490*10)+(AL490*11)+(AN490*12))</f>
        <v>0</v>
      </c>
      <c r="CA490" s="178">
        <f t="shared" si="362"/>
        <v>0</v>
      </c>
      <c r="CB490" s="179">
        <f t="shared" ref="CB490:CC506" si="363">((AQ490*9)+(AS490*10)+(AU490*11)+(AW490*12))</f>
        <v>0</v>
      </c>
      <c r="CC490" s="178">
        <f t="shared" si="363"/>
        <v>0</v>
      </c>
      <c r="CD490" s="179">
        <f t="shared" ref="CD490:CE506" si="364">((AZ490*9)+(BB490*10)+(BD490*11)+(BF490*12))</f>
        <v>144</v>
      </c>
      <c r="CE490" s="178">
        <f t="shared" si="364"/>
        <v>144</v>
      </c>
      <c r="CF490" s="177">
        <f t="shared" si="358"/>
        <v>0</v>
      </c>
      <c r="CG490" s="178">
        <f t="shared" si="350"/>
        <v>0</v>
      </c>
      <c r="CH490" s="179">
        <f t="shared" si="358"/>
        <v>0</v>
      </c>
      <c r="CI490" s="178">
        <f t="shared" si="351"/>
        <v>0</v>
      </c>
      <c r="CJ490" s="179">
        <f t="shared" si="357"/>
        <v>0</v>
      </c>
      <c r="CK490" s="178">
        <f t="shared" si="352"/>
        <v>0</v>
      </c>
      <c r="CL490" s="179">
        <f t="shared" si="357"/>
        <v>0</v>
      </c>
      <c r="CM490" s="178">
        <f t="shared" si="357"/>
        <v>0</v>
      </c>
      <c r="CN490" s="179">
        <f t="shared" si="357"/>
        <v>0</v>
      </c>
      <c r="CO490" s="178">
        <f t="shared" si="357"/>
        <v>0</v>
      </c>
      <c r="CP490" s="179">
        <f t="shared" si="357"/>
        <v>4177.5347222222226</v>
      </c>
      <c r="CQ490" s="178">
        <f t="shared" si="357"/>
        <v>4328.0277777777774</v>
      </c>
      <c r="CR490" s="177">
        <f t="shared" si="356"/>
        <v>0</v>
      </c>
      <c r="CS490" s="178">
        <f t="shared" si="356"/>
        <v>0</v>
      </c>
      <c r="CT490" s="179">
        <f t="shared" si="356"/>
        <v>0</v>
      </c>
      <c r="CU490" s="178">
        <f t="shared" si="355"/>
        <v>0</v>
      </c>
      <c r="CV490" s="179">
        <f t="shared" si="355"/>
        <v>0</v>
      </c>
      <c r="CW490" s="178">
        <f t="shared" si="355"/>
        <v>0</v>
      </c>
      <c r="CX490" s="179">
        <f t="shared" si="355"/>
        <v>0</v>
      </c>
      <c r="CY490" s="178">
        <f t="shared" si="355"/>
        <v>0</v>
      </c>
      <c r="CZ490" s="179">
        <f t="shared" si="355"/>
        <v>0</v>
      </c>
      <c r="DA490" s="178">
        <f t="shared" si="355"/>
        <v>0</v>
      </c>
      <c r="DB490" s="179">
        <f t="shared" si="355"/>
        <v>37597.8125</v>
      </c>
      <c r="DC490" s="178">
        <f t="shared" si="355"/>
        <v>38952.25</v>
      </c>
      <c r="DD490" s="179">
        <f t="shared" ref="DD490:DE506" si="365">IF(DR490&gt;0,((CR490*DF490)+(CT490*DH490)+(CV490*DJ490)+(CX490*DL490)+(CZ490*DN490)+(DB490*DP490))/DR490,)</f>
        <v>37597.8125</v>
      </c>
      <c r="DE490" s="178">
        <f t="shared" si="365"/>
        <v>38952.25</v>
      </c>
      <c r="DF490" s="177">
        <f t="shared" ref="DF490:DG506" si="366">+G490+I490+K490+M490</f>
        <v>0</v>
      </c>
      <c r="DG490" s="178">
        <f t="shared" si="366"/>
        <v>0</v>
      </c>
      <c r="DH490" s="179">
        <f t="shared" ref="DH490:DI506" si="367">+P490+R490+T490+V490</f>
        <v>0</v>
      </c>
      <c r="DI490" s="178">
        <f t="shared" si="367"/>
        <v>0</v>
      </c>
      <c r="DJ490" s="179">
        <f t="shared" ref="DJ490:DK506" si="368">+Y490+AA490+AC490+AE490</f>
        <v>0</v>
      </c>
      <c r="DK490" s="178">
        <f t="shared" si="368"/>
        <v>0</v>
      </c>
      <c r="DL490" s="179">
        <f t="shared" ref="DL490:DM506" si="369">+AH490+AJ490+AL490+AN490</f>
        <v>0</v>
      </c>
      <c r="DM490" s="178">
        <f t="shared" si="369"/>
        <v>0</v>
      </c>
      <c r="DN490" s="179">
        <f t="shared" ref="DN490:DO506" si="370">+AQ490+AS490+AU490+AW490</f>
        <v>0</v>
      </c>
      <c r="DO490" s="178">
        <f t="shared" si="370"/>
        <v>0</v>
      </c>
      <c r="DP490" s="179">
        <f t="shared" ref="DP490:DQ506" si="371">+AZ490+BB490+BD490+BF490</f>
        <v>12</v>
      </c>
      <c r="DQ490" s="178">
        <f t="shared" si="371"/>
        <v>12</v>
      </c>
      <c r="DR490" s="179">
        <f t="shared" ref="DR490:DS506" si="372">+DF490+DH490+DJ490+DL490+DN490+DP490</f>
        <v>12</v>
      </c>
      <c r="DS490" s="178">
        <f t="shared" si="372"/>
        <v>12</v>
      </c>
      <c r="DT490" s="177">
        <f t="shared" si="354"/>
        <v>0</v>
      </c>
      <c r="DU490" s="178">
        <f t="shared" si="354"/>
        <v>0</v>
      </c>
      <c r="DV490" s="179">
        <f t="shared" si="354"/>
        <v>0</v>
      </c>
      <c r="DW490" s="178">
        <f t="shared" si="353"/>
        <v>0</v>
      </c>
      <c r="DX490" s="179">
        <f t="shared" si="353"/>
        <v>0</v>
      </c>
      <c r="DY490" s="178">
        <f t="shared" si="353"/>
        <v>0</v>
      </c>
      <c r="DZ490" s="179">
        <f t="shared" si="353"/>
        <v>0</v>
      </c>
      <c r="EA490" s="178">
        <f t="shared" si="353"/>
        <v>0</v>
      </c>
      <c r="EB490" s="179">
        <f t="shared" si="353"/>
        <v>0</v>
      </c>
      <c r="EC490" s="178">
        <f t="shared" si="353"/>
        <v>0</v>
      </c>
      <c r="ED490" s="179">
        <f t="shared" si="353"/>
        <v>451173.75</v>
      </c>
      <c r="EE490" s="178">
        <f t="shared" si="353"/>
        <v>467427</v>
      </c>
      <c r="EF490" s="179">
        <f t="shared" si="353"/>
        <v>451173.75</v>
      </c>
      <c r="EG490" s="178">
        <f t="shared" si="347"/>
        <v>467427</v>
      </c>
    </row>
    <row r="491" spans="1:137">
      <c r="A491" s="66" t="s">
        <v>489</v>
      </c>
      <c r="B491" s="65" t="s">
        <v>524</v>
      </c>
      <c r="C491" s="239"/>
      <c r="D491" s="64">
        <v>221616</v>
      </c>
      <c r="E491" s="64">
        <v>13</v>
      </c>
      <c r="F491" s="63"/>
      <c r="G491" s="185"/>
      <c r="H491" s="63"/>
      <c r="I491" s="185"/>
      <c r="J491" s="63"/>
      <c r="K491" s="185"/>
      <c r="L491" s="63"/>
      <c r="M491" s="185"/>
      <c r="N491" s="63"/>
      <c r="O491" s="63"/>
      <c r="P491" s="185"/>
      <c r="Q491" s="63"/>
      <c r="R491" s="185"/>
      <c r="S491" s="63"/>
      <c r="T491" s="185"/>
      <c r="U491" s="63"/>
      <c r="V491" s="185"/>
      <c r="W491" s="63"/>
      <c r="X491" s="63"/>
      <c r="Y491" s="185"/>
      <c r="Z491" s="63"/>
      <c r="AA491" s="185"/>
      <c r="AB491" s="63"/>
      <c r="AC491" s="185"/>
      <c r="AD491" s="63"/>
      <c r="AE491" s="185"/>
      <c r="AF491" s="63"/>
      <c r="AG491" s="63"/>
      <c r="AH491" s="185"/>
      <c r="AI491" s="63"/>
      <c r="AJ491" s="185"/>
      <c r="AK491" s="63"/>
      <c r="AL491" s="185"/>
      <c r="AM491" s="63"/>
      <c r="AN491" s="185"/>
      <c r="AO491" s="63"/>
      <c r="AP491" s="63"/>
      <c r="AQ491" s="185"/>
      <c r="AR491" s="63"/>
      <c r="AS491" s="185"/>
      <c r="AT491" s="63"/>
      <c r="AU491" s="185"/>
      <c r="AV491" s="63"/>
      <c r="AW491" s="185"/>
      <c r="AX491" s="63"/>
      <c r="AY491" s="63"/>
      <c r="AZ491" s="185"/>
      <c r="BA491" s="63"/>
      <c r="BB491" s="185"/>
      <c r="BC491" s="63"/>
      <c r="BD491" s="185"/>
      <c r="BE491" s="63"/>
      <c r="BF491" s="185">
        <v>25</v>
      </c>
      <c r="BG491" s="197">
        <v>28</v>
      </c>
      <c r="BH491" s="188"/>
      <c r="BI491" s="63"/>
      <c r="BJ491" s="185"/>
      <c r="BK491" s="63"/>
      <c r="BL491" s="185"/>
      <c r="BM491" s="63"/>
      <c r="BN491" s="185"/>
      <c r="BO491" s="63"/>
      <c r="BP491" s="185"/>
      <c r="BQ491" s="63"/>
      <c r="BR491" s="185">
        <v>1257814</v>
      </c>
      <c r="BS491" s="198">
        <v>1423143</v>
      </c>
      <c r="BT491" s="177">
        <f t="shared" si="359"/>
        <v>0</v>
      </c>
      <c r="BU491" s="178">
        <f t="shared" si="359"/>
        <v>0</v>
      </c>
      <c r="BV491" s="179">
        <f t="shared" si="360"/>
        <v>0</v>
      </c>
      <c r="BW491" s="178">
        <f t="shared" si="360"/>
        <v>0</v>
      </c>
      <c r="BX491" s="179">
        <f t="shared" si="361"/>
        <v>0</v>
      </c>
      <c r="BY491" s="178">
        <f t="shared" si="361"/>
        <v>0</v>
      </c>
      <c r="BZ491" s="179">
        <f t="shared" si="362"/>
        <v>0</v>
      </c>
      <c r="CA491" s="178">
        <f t="shared" si="362"/>
        <v>0</v>
      </c>
      <c r="CB491" s="179">
        <f t="shared" si="363"/>
        <v>0</v>
      </c>
      <c r="CC491" s="178">
        <f t="shared" si="363"/>
        <v>0</v>
      </c>
      <c r="CD491" s="179">
        <f t="shared" si="364"/>
        <v>300</v>
      </c>
      <c r="CE491" s="178">
        <f t="shared" si="364"/>
        <v>336</v>
      </c>
      <c r="CF491" s="177">
        <f t="shared" si="358"/>
        <v>0</v>
      </c>
      <c r="CG491" s="178">
        <f t="shared" si="350"/>
        <v>0</v>
      </c>
      <c r="CH491" s="179">
        <f t="shared" si="358"/>
        <v>0</v>
      </c>
      <c r="CI491" s="178">
        <f t="shared" si="351"/>
        <v>0</v>
      </c>
      <c r="CJ491" s="179">
        <f t="shared" si="357"/>
        <v>0</v>
      </c>
      <c r="CK491" s="178">
        <f t="shared" si="352"/>
        <v>0</v>
      </c>
      <c r="CL491" s="179">
        <f t="shared" si="357"/>
        <v>0</v>
      </c>
      <c r="CM491" s="178">
        <f t="shared" si="357"/>
        <v>0</v>
      </c>
      <c r="CN491" s="179">
        <f t="shared" si="357"/>
        <v>0</v>
      </c>
      <c r="CO491" s="178">
        <f t="shared" si="357"/>
        <v>0</v>
      </c>
      <c r="CP491" s="179">
        <f t="shared" si="357"/>
        <v>4192.7133333333331</v>
      </c>
      <c r="CQ491" s="178">
        <f t="shared" si="357"/>
        <v>4235.5446428571431</v>
      </c>
      <c r="CR491" s="177">
        <f t="shared" si="356"/>
        <v>0</v>
      </c>
      <c r="CS491" s="178">
        <f t="shared" si="356"/>
        <v>0</v>
      </c>
      <c r="CT491" s="179">
        <f t="shared" si="356"/>
        <v>0</v>
      </c>
      <c r="CU491" s="178">
        <f t="shared" si="355"/>
        <v>0</v>
      </c>
      <c r="CV491" s="179">
        <f t="shared" si="355"/>
        <v>0</v>
      </c>
      <c r="CW491" s="178">
        <f t="shared" si="355"/>
        <v>0</v>
      </c>
      <c r="CX491" s="179">
        <f t="shared" si="355"/>
        <v>0</v>
      </c>
      <c r="CY491" s="178">
        <f t="shared" si="355"/>
        <v>0</v>
      </c>
      <c r="CZ491" s="179">
        <f t="shared" si="355"/>
        <v>0</v>
      </c>
      <c r="DA491" s="178">
        <f t="shared" si="355"/>
        <v>0</v>
      </c>
      <c r="DB491" s="179">
        <f t="shared" si="355"/>
        <v>37734.42</v>
      </c>
      <c r="DC491" s="178">
        <f t="shared" si="355"/>
        <v>38119.90178571429</v>
      </c>
      <c r="DD491" s="179">
        <f t="shared" si="365"/>
        <v>37734.42</v>
      </c>
      <c r="DE491" s="178">
        <f t="shared" si="365"/>
        <v>38119.901785714283</v>
      </c>
      <c r="DF491" s="177">
        <f t="shared" si="366"/>
        <v>0</v>
      </c>
      <c r="DG491" s="178">
        <f t="shared" si="366"/>
        <v>0</v>
      </c>
      <c r="DH491" s="179">
        <f t="shared" si="367"/>
        <v>0</v>
      </c>
      <c r="DI491" s="178">
        <f t="shared" si="367"/>
        <v>0</v>
      </c>
      <c r="DJ491" s="179">
        <f t="shared" si="368"/>
        <v>0</v>
      </c>
      <c r="DK491" s="178">
        <f t="shared" si="368"/>
        <v>0</v>
      </c>
      <c r="DL491" s="179">
        <f t="shared" si="369"/>
        <v>0</v>
      </c>
      <c r="DM491" s="178">
        <f t="shared" si="369"/>
        <v>0</v>
      </c>
      <c r="DN491" s="179">
        <f t="shared" si="370"/>
        <v>0</v>
      </c>
      <c r="DO491" s="178">
        <f t="shared" si="370"/>
        <v>0</v>
      </c>
      <c r="DP491" s="179">
        <f t="shared" si="371"/>
        <v>25</v>
      </c>
      <c r="DQ491" s="178">
        <f t="shared" si="371"/>
        <v>28</v>
      </c>
      <c r="DR491" s="179">
        <f t="shared" si="372"/>
        <v>25</v>
      </c>
      <c r="DS491" s="178">
        <f t="shared" si="372"/>
        <v>28</v>
      </c>
      <c r="DT491" s="177">
        <f t="shared" si="354"/>
        <v>0</v>
      </c>
      <c r="DU491" s="178">
        <f t="shared" si="354"/>
        <v>0</v>
      </c>
      <c r="DV491" s="179">
        <f t="shared" si="354"/>
        <v>0</v>
      </c>
      <c r="DW491" s="178">
        <f t="shared" si="353"/>
        <v>0</v>
      </c>
      <c r="DX491" s="179">
        <f t="shared" si="353"/>
        <v>0</v>
      </c>
      <c r="DY491" s="178">
        <f t="shared" si="353"/>
        <v>0</v>
      </c>
      <c r="DZ491" s="179">
        <f t="shared" si="353"/>
        <v>0</v>
      </c>
      <c r="EA491" s="178">
        <f t="shared" si="353"/>
        <v>0</v>
      </c>
      <c r="EB491" s="179">
        <f t="shared" si="353"/>
        <v>0</v>
      </c>
      <c r="EC491" s="178">
        <f t="shared" si="353"/>
        <v>0</v>
      </c>
      <c r="ED491" s="179">
        <f t="shared" si="353"/>
        <v>943360.5</v>
      </c>
      <c r="EE491" s="178">
        <f t="shared" si="353"/>
        <v>1067357.25</v>
      </c>
      <c r="EF491" s="179">
        <f t="shared" si="353"/>
        <v>943360.5</v>
      </c>
      <c r="EG491" s="178">
        <f t="shared" si="347"/>
        <v>1067357.25</v>
      </c>
    </row>
    <row r="492" spans="1:137">
      <c r="A492" s="66" t="s">
        <v>489</v>
      </c>
      <c r="B492" s="65" t="s">
        <v>525</v>
      </c>
      <c r="C492" s="239"/>
      <c r="D492" s="64">
        <v>221625</v>
      </c>
      <c r="E492" s="64">
        <v>13</v>
      </c>
      <c r="F492" s="63"/>
      <c r="G492" s="185"/>
      <c r="H492" s="63"/>
      <c r="I492" s="185"/>
      <c r="J492" s="63"/>
      <c r="K492" s="185"/>
      <c r="L492" s="63"/>
      <c r="M492" s="185"/>
      <c r="N492" s="63"/>
      <c r="O492" s="63"/>
      <c r="P492" s="185"/>
      <c r="Q492" s="63"/>
      <c r="R492" s="185"/>
      <c r="S492" s="63"/>
      <c r="T492" s="185"/>
      <c r="U492" s="63"/>
      <c r="V492" s="185"/>
      <c r="W492" s="63"/>
      <c r="X492" s="63"/>
      <c r="Y492" s="185"/>
      <c r="Z492" s="63"/>
      <c r="AA492" s="185"/>
      <c r="AB492" s="63"/>
      <c r="AC492" s="185"/>
      <c r="AD492" s="63"/>
      <c r="AE492" s="185"/>
      <c r="AF492" s="63"/>
      <c r="AG492" s="63"/>
      <c r="AH492" s="185"/>
      <c r="AI492" s="63"/>
      <c r="AJ492" s="185"/>
      <c r="AK492" s="63"/>
      <c r="AL492" s="185"/>
      <c r="AM492" s="63"/>
      <c r="AN492" s="185"/>
      <c r="AO492" s="63"/>
      <c r="AP492" s="63"/>
      <c r="AQ492" s="185"/>
      <c r="AR492" s="63"/>
      <c r="AS492" s="185"/>
      <c r="AT492" s="63"/>
      <c r="AU492" s="185"/>
      <c r="AV492" s="63"/>
      <c r="AW492" s="185"/>
      <c r="AX492" s="63"/>
      <c r="AY492" s="63"/>
      <c r="AZ492" s="185"/>
      <c r="BA492" s="63"/>
      <c r="BB492" s="185"/>
      <c r="BC492" s="63"/>
      <c r="BD492" s="185"/>
      <c r="BE492" s="63"/>
      <c r="BF492" s="185">
        <v>29</v>
      </c>
      <c r="BG492" s="62">
        <v>29</v>
      </c>
      <c r="BH492" s="188"/>
      <c r="BI492" s="63"/>
      <c r="BJ492" s="185"/>
      <c r="BK492" s="63"/>
      <c r="BL492" s="185"/>
      <c r="BM492" s="63"/>
      <c r="BN492" s="185"/>
      <c r="BO492" s="63"/>
      <c r="BP492" s="185"/>
      <c r="BQ492" s="63"/>
      <c r="BR492" s="185">
        <v>1385423</v>
      </c>
      <c r="BS492" s="61">
        <v>1411599</v>
      </c>
      <c r="BT492" s="177">
        <f t="shared" si="359"/>
        <v>0</v>
      </c>
      <c r="BU492" s="178">
        <f t="shared" si="359"/>
        <v>0</v>
      </c>
      <c r="BV492" s="179">
        <f t="shared" si="360"/>
        <v>0</v>
      </c>
      <c r="BW492" s="178">
        <f t="shared" si="360"/>
        <v>0</v>
      </c>
      <c r="BX492" s="179">
        <f t="shared" si="361"/>
        <v>0</v>
      </c>
      <c r="BY492" s="178">
        <f t="shared" si="361"/>
        <v>0</v>
      </c>
      <c r="BZ492" s="179">
        <f t="shared" si="362"/>
        <v>0</v>
      </c>
      <c r="CA492" s="178">
        <f t="shared" si="362"/>
        <v>0</v>
      </c>
      <c r="CB492" s="179">
        <f t="shared" si="363"/>
        <v>0</v>
      </c>
      <c r="CC492" s="178">
        <f t="shared" si="363"/>
        <v>0</v>
      </c>
      <c r="CD492" s="179">
        <f t="shared" si="364"/>
        <v>348</v>
      </c>
      <c r="CE492" s="178">
        <f t="shared" si="364"/>
        <v>348</v>
      </c>
      <c r="CF492" s="177">
        <f t="shared" si="358"/>
        <v>0</v>
      </c>
      <c r="CG492" s="178">
        <f t="shared" si="350"/>
        <v>0</v>
      </c>
      <c r="CH492" s="179">
        <f t="shared" si="358"/>
        <v>0</v>
      </c>
      <c r="CI492" s="178">
        <f t="shared" si="351"/>
        <v>0</v>
      </c>
      <c r="CJ492" s="179">
        <f t="shared" si="357"/>
        <v>0</v>
      </c>
      <c r="CK492" s="178">
        <f t="shared" si="352"/>
        <v>0</v>
      </c>
      <c r="CL492" s="179">
        <f t="shared" si="357"/>
        <v>0</v>
      </c>
      <c r="CM492" s="178">
        <f t="shared" si="357"/>
        <v>0</v>
      </c>
      <c r="CN492" s="179">
        <f t="shared" si="357"/>
        <v>0</v>
      </c>
      <c r="CO492" s="178">
        <f t="shared" si="357"/>
        <v>0</v>
      </c>
      <c r="CP492" s="179">
        <f t="shared" si="357"/>
        <v>3981.1005747126437</v>
      </c>
      <c r="CQ492" s="178">
        <f t="shared" si="357"/>
        <v>4056.3189655172414</v>
      </c>
      <c r="CR492" s="177">
        <f t="shared" si="356"/>
        <v>0</v>
      </c>
      <c r="CS492" s="178">
        <f t="shared" si="356"/>
        <v>0</v>
      </c>
      <c r="CT492" s="179">
        <f t="shared" si="356"/>
        <v>0</v>
      </c>
      <c r="CU492" s="178">
        <f t="shared" si="355"/>
        <v>0</v>
      </c>
      <c r="CV492" s="179">
        <f t="shared" si="355"/>
        <v>0</v>
      </c>
      <c r="CW492" s="178">
        <f t="shared" si="355"/>
        <v>0</v>
      </c>
      <c r="CX492" s="179">
        <f t="shared" si="355"/>
        <v>0</v>
      </c>
      <c r="CY492" s="178">
        <f t="shared" si="355"/>
        <v>0</v>
      </c>
      <c r="CZ492" s="179">
        <f t="shared" si="355"/>
        <v>0</v>
      </c>
      <c r="DA492" s="178">
        <f t="shared" si="355"/>
        <v>0</v>
      </c>
      <c r="DB492" s="179">
        <f t="shared" si="355"/>
        <v>35829.905172413797</v>
      </c>
      <c r="DC492" s="178">
        <f t="shared" si="355"/>
        <v>36506.870689655174</v>
      </c>
      <c r="DD492" s="179">
        <f t="shared" si="365"/>
        <v>35829.905172413797</v>
      </c>
      <c r="DE492" s="178">
        <f t="shared" si="365"/>
        <v>36506.870689655174</v>
      </c>
      <c r="DF492" s="177">
        <f t="shared" si="366"/>
        <v>0</v>
      </c>
      <c r="DG492" s="178">
        <f t="shared" si="366"/>
        <v>0</v>
      </c>
      <c r="DH492" s="179">
        <f t="shared" si="367"/>
        <v>0</v>
      </c>
      <c r="DI492" s="178">
        <f t="shared" si="367"/>
        <v>0</v>
      </c>
      <c r="DJ492" s="179">
        <f t="shared" si="368"/>
        <v>0</v>
      </c>
      <c r="DK492" s="178">
        <f t="shared" si="368"/>
        <v>0</v>
      </c>
      <c r="DL492" s="179">
        <f t="shared" si="369"/>
        <v>0</v>
      </c>
      <c r="DM492" s="178">
        <f t="shared" si="369"/>
        <v>0</v>
      </c>
      <c r="DN492" s="179">
        <f t="shared" si="370"/>
        <v>0</v>
      </c>
      <c r="DO492" s="178">
        <f t="shared" si="370"/>
        <v>0</v>
      </c>
      <c r="DP492" s="179">
        <f t="shared" si="371"/>
        <v>29</v>
      </c>
      <c r="DQ492" s="178">
        <f t="shared" si="371"/>
        <v>29</v>
      </c>
      <c r="DR492" s="179">
        <f t="shared" si="372"/>
        <v>29</v>
      </c>
      <c r="DS492" s="178">
        <f t="shared" si="372"/>
        <v>29</v>
      </c>
      <c r="DT492" s="177">
        <f t="shared" si="354"/>
        <v>0</v>
      </c>
      <c r="DU492" s="178">
        <f t="shared" si="354"/>
        <v>0</v>
      </c>
      <c r="DV492" s="179">
        <f t="shared" si="354"/>
        <v>0</v>
      </c>
      <c r="DW492" s="178">
        <f t="shared" si="353"/>
        <v>0</v>
      </c>
      <c r="DX492" s="179">
        <f t="shared" si="353"/>
        <v>0</v>
      </c>
      <c r="DY492" s="178">
        <f t="shared" si="353"/>
        <v>0</v>
      </c>
      <c r="DZ492" s="179">
        <f t="shared" si="353"/>
        <v>0</v>
      </c>
      <c r="EA492" s="178">
        <f t="shared" si="353"/>
        <v>0</v>
      </c>
      <c r="EB492" s="179">
        <f t="shared" si="353"/>
        <v>0</v>
      </c>
      <c r="EC492" s="178">
        <f t="shared" si="353"/>
        <v>0</v>
      </c>
      <c r="ED492" s="179">
        <f t="shared" si="353"/>
        <v>1039067.2500000001</v>
      </c>
      <c r="EE492" s="178">
        <f t="shared" si="353"/>
        <v>1058699.25</v>
      </c>
      <c r="EF492" s="179">
        <f t="shared" si="353"/>
        <v>1039067.2500000001</v>
      </c>
      <c r="EG492" s="178">
        <f t="shared" si="347"/>
        <v>1058699.25</v>
      </c>
    </row>
    <row r="493" spans="1:137">
      <c r="A493" s="66" t="s">
        <v>489</v>
      </c>
      <c r="B493" s="65" t="s">
        <v>526</v>
      </c>
      <c r="C493" s="239"/>
      <c r="D493" s="64">
        <v>220640</v>
      </c>
      <c r="E493" s="64">
        <v>13</v>
      </c>
      <c r="F493" s="63"/>
      <c r="G493" s="185"/>
      <c r="H493" s="63"/>
      <c r="I493" s="185"/>
      <c r="J493" s="63"/>
      <c r="K493" s="185"/>
      <c r="L493" s="63"/>
      <c r="M493" s="185"/>
      <c r="N493" s="63"/>
      <c r="O493" s="63"/>
      <c r="P493" s="185"/>
      <c r="Q493" s="63"/>
      <c r="R493" s="185"/>
      <c r="S493" s="63"/>
      <c r="T493" s="185"/>
      <c r="U493" s="63"/>
      <c r="V493" s="185"/>
      <c r="W493" s="63"/>
      <c r="X493" s="63"/>
      <c r="Y493" s="185"/>
      <c r="Z493" s="63"/>
      <c r="AA493" s="185"/>
      <c r="AB493" s="63"/>
      <c r="AC493" s="185"/>
      <c r="AD493" s="63"/>
      <c r="AE493" s="185"/>
      <c r="AF493" s="63"/>
      <c r="AG493" s="63"/>
      <c r="AH493" s="185"/>
      <c r="AI493" s="63"/>
      <c r="AJ493" s="185"/>
      <c r="AK493" s="63"/>
      <c r="AL493" s="185"/>
      <c r="AM493" s="63"/>
      <c r="AN493" s="185"/>
      <c r="AO493" s="63"/>
      <c r="AP493" s="63"/>
      <c r="AQ493" s="185"/>
      <c r="AR493" s="63"/>
      <c r="AS493" s="185"/>
      <c r="AT493" s="63"/>
      <c r="AU493" s="185"/>
      <c r="AV493" s="63"/>
      <c r="AW493" s="185"/>
      <c r="AX493" s="63"/>
      <c r="AY493" s="63"/>
      <c r="AZ493" s="185"/>
      <c r="BA493" s="63"/>
      <c r="BB493" s="185"/>
      <c r="BC493" s="63"/>
      <c r="BD493" s="185"/>
      <c r="BE493" s="63"/>
      <c r="BF493" s="185">
        <v>18</v>
      </c>
      <c r="BG493" s="197">
        <v>17</v>
      </c>
      <c r="BH493" s="188"/>
      <c r="BI493" s="63"/>
      <c r="BJ493" s="185"/>
      <c r="BK493" s="63"/>
      <c r="BL493" s="185"/>
      <c r="BM493" s="63"/>
      <c r="BN493" s="185"/>
      <c r="BO493" s="63"/>
      <c r="BP493" s="185"/>
      <c r="BQ493" s="63"/>
      <c r="BR493" s="185">
        <v>865588</v>
      </c>
      <c r="BS493" s="61">
        <v>824325</v>
      </c>
      <c r="BT493" s="177">
        <f t="shared" si="359"/>
        <v>0</v>
      </c>
      <c r="BU493" s="178">
        <f t="shared" si="359"/>
        <v>0</v>
      </c>
      <c r="BV493" s="179">
        <f t="shared" si="360"/>
        <v>0</v>
      </c>
      <c r="BW493" s="178">
        <f t="shared" si="360"/>
        <v>0</v>
      </c>
      <c r="BX493" s="179">
        <f t="shared" si="361"/>
        <v>0</v>
      </c>
      <c r="BY493" s="178">
        <f t="shared" si="361"/>
        <v>0</v>
      </c>
      <c r="BZ493" s="179">
        <f t="shared" si="362"/>
        <v>0</v>
      </c>
      <c r="CA493" s="178">
        <f t="shared" si="362"/>
        <v>0</v>
      </c>
      <c r="CB493" s="179">
        <f t="shared" si="363"/>
        <v>0</v>
      </c>
      <c r="CC493" s="178">
        <f t="shared" si="363"/>
        <v>0</v>
      </c>
      <c r="CD493" s="179">
        <f t="shared" si="364"/>
        <v>216</v>
      </c>
      <c r="CE493" s="178">
        <f t="shared" si="364"/>
        <v>204</v>
      </c>
      <c r="CF493" s="177">
        <f t="shared" si="358"/>
        <v>0</v>
      </c>
      <c r="CG493" s="178">
        <f t="shared" si="350"/>
        <v>0</v>
      </c>
      <c r="CH493" s="179">
        <f t="shared" si="358"/>
        <v>0</v>
      </c>
      <c r="CI493" s="178">
        <f t="shared" si="351"/>
        <v>0</v>
      </c>
      <c r="CJ493" s="179">
        <f t="shared" si="357"/>
        <v>0</v>
      </c>
      <c r="CK493" s="178">
        <f t="shared" si="352"/>
        <v>0</v>
      </c>
      <c r="CL493" s="179">
        <f t="shared" si="357"/>
        <v>0</v>
      </c>
      <c r="CM493" s="178">
        <f t="shared" si="357"/>
        <v>0</v>
      </c>
      <c r="CN493" s="179">
        <f t="shared" si="357"/>
        <v>0</v>
      </c>
      <c r="CO493" s="178">
        <f t="shared" si="357"/>
        <v>0</v>
      </c>
      <c r="CP493" s="179">
        <f t="shared" si="357"/>
        <v>4007.3518518518517</v>
      </c>
      <c r="CQ493" s="178">
        <f t="shared" si="357"/>
        <v>4040.8088235294117</v>
      </c>
      <c r="CR493" s="177">
        <f t="shared" si="356"/>
        <v>0</v>
      </c>
      <c r="CS493" s="178">
        <f t="shared" si="356"/>
        <v>0</v>
      </c>
      <c r="CT493" s="179">
        <f t="shared" si="356"/>
        <v>0</v>
      </c>
      <c r="CU493" s="178">
        <f t="shared" si="355"/>
        <v>0</v>
      </c>
      <c r="CV493" s="179">
        <f t="shared" si="355"/>
        <v>0</v>
      </c>
      <c r="CW493" s="178">
        <f t="shared" si="355"/>
        <v>0</v>
      </c>
      <c r="CX493" s="179">
        <f t="shared" si="355"/>
        <v>0</v>
      </c>
      <c r="CY493" s="178">
        <f t="shared" si="355"/>
        <v>0</v>
      </c>
      <c r="CZ493" s="179">
        <f t="shared" si="355"/>
        <v>0</v>
      </c>
      <c r="DA493" s="178">
        <f t="shared" si="355"/>
        <v>0</v>
      </c>
      <c r="DB493" s="179">
        <f t="shared" si="355"/>
        <v>36066.166666666664</v>
      </c>
      <c r="DC493" s="178">
        <f t="shared" si="355"/>
        <v>36367.279411764706</v>
      </c>
      <c r="DD493" s="179">
        <f t="shared" si="365"/>
        <v>36066.166666666664</v>
      </c>
      <c r="DE493" s="178">
        <f t="shared" si="365"/>
        <v>36367.279411764706</v>
      </c>
      <c r="DF493" s="177">
        <f t="shared" si="366"/>
        <v>0</v>
      </c>
      <c r="DG493" s="178">
        <f t="shared" si="366"/>
        <v>0</v>
      </c>
      <c r="DH493" s="179">
        <f t="shared" si="367"/>
        <v>0</v>
      </c>
      <c r="DI493" s="178">
        <f t="shared" si="367"/>
        <v>0</v>
      </c>
      <c r="DJ493" s="179">
        <f t="shared" si="368"/>
        <v>0</v>
      </c>
      <c r="DK493" s="178">
        <f t="shared" si="368"/>
        <v>0</v>
      </c>
      <c r="DL493" s="179">
        <f t="shared" si="369"/>
        <v>0</v>
      </c>
      <c r="DM493" s="178">
        <f t="shared" si="369"/>
        <v>0</v>
      </c>
      <c r="DN493" s="179">
        <f t="shared" si="370"/>
        <v>0</v>
      </c>
      <c r="DO493" s="178">
        <f t="shared" si="370"/>
        <v>0</v>
      </c>
      <c r="DP493" s="179">
        <f t="shared" si="371"/>
        <v>18</v>
      </c>
      <c r="DQ493" s="178">
        <f t="shared" si="371"/>
        <v>17</v>
      </c>
      <c r="DR493" s="179">
        <f t="shared" si="372"/>
        <v>18</v>
      </c>
      <c r="DS493" s="178">
        <f t="shared" si="372"/>
        <v>17</v>
      </c>
      <c r="DT493" s="177">
        <f t="shared" si="354"/>
        <v>0</v>
      </c>
      <c r="DU493" s="178">
        <f t="shared" si="354"/>
        <v>0</v>
      </c>
      <c r="DV493" s="179">
        <f t="shared" si="354"/>
        <v>0</v>
      </c>
      <c r="DW493" s="178">
        <f t="shared" si="353"/>
        <v>0</v>
      </c>
      <c r="DX493" s="179">
        <f t="shared" si="353"/>
        <v>0</v>
      </c>
      <c r="DY493" s="178">
        <f t="shared" si="353"/>
        <v>0</v>
      </c>
      <c r="DZ493" s="179">
        <f t="shared" si="353"/>
        <v>0</v>
      </c>
      <c r="EA493" s="178">
        <f t="shared" si="353"/>
        <v>0</v>
      </c>
      <c r="EB493" s="179">
        <f t="shared" si="353"/>
        <v>0</v>
      </c>
      <c r="EC493" s="178">
        <f t="shared" si="353"/>
        <v>0</v>
      </c>
      <c r="ED493" s="179">
        <f t="shared" si="353"/>
        <v>649191</v>
      </c>
      <c r="EE493" s="178">
        <f t="shared" si="353"/>
        <v>618243.75</v>
      </c>
      <c r="EF493" s="179">
        <f t="shared" si="353"/>
        <v>649191</v>
      </c>
      <c r="EG493" s="178">
        <f t="shared" si="347"/>
        <v>618243.75</v>
      </c>
    </row>
    <row r="494" spans="1:137">
      <c r="A494" s="66" t="s">
        <v>489</v>
      </c>
      <c r="B494" s="65" t="s">
        <v>527</v>
      </c>
      <c r="C494" s="239"/>
      <c r="D494" s="64">
        <v>220756</v>
      </c>
      <c r="E494" s="64">
        <v>13</v>
      </c>
      <c r="F494" s="63"/>
      <c r="G494" s="185"/>
      <c r="H494" s="63"/>
      <c r="I494" s="185"/>
      <c r="J494" s="63"/>
      <c r="K494" s="185"/>
      <c r="L494" s="63"/>
      <c r="M494" s="185"/>
      <c r="N494" s="63"/>
      <c r="O494" s="63"/>
      <c r="P494" s="185"/>
      <c r="Q494" s="63"/>
      <c r="R494" s="185"/>
      <c r="S494" s="63"/>
      <c r="T494" s="185"/>
      <c r="U494" s="63"/>
      <c r="V494" s="185"/>
      <c r="W494" s="63"/>
      <c r="X494" s="63"/>
      <c r="Y494" s="185"/>
      <c r="Z494" s="63"/>
      <c r="AA494" s="185"/>
      <c r="AB494" s="63"/>
      <c r="AC494" s="185"/>
      <c r="AD494" s="63"/>
      <c r="AE494" s="185"/>
      <c r="AF494" s="63"/>
      <c r="AG494" s="63"/>
      <c r="AH494" s="185"/>
      <c r="AI494" s="63"/>
      <c r="AJ494" s="185"/>
      <c r="AK494" s="63"/>
      <c r="AL494" s="185"/>
      <c r="AM494" s="63"/>
      <c r="AN494" s="185"/>
      <c r="AO494" s="63"/>
      <c r="AP494" s="63"/>
      <c r="AQ494" s="185"/>
      <c r="AR494" s="63"/>
      <c r="AS494" s="185"/>
      <c r="AT494" s="63"/>
      <c r="AU494" s="185"/>
      <c r="AV494" s="63"/>
      <c r="AW494" s="185"/>
      <c r="AX494" s="63"/>
      <c r="AY494" s="63"/>
      <c r="AZ494" s="185"/>
      <c r="BA494" s="63"/>
      <c r="BB494" s="185"/>
      <c r="BC494" s="63"/>
      <c r="BD494" s="185"/>
      <c r="BE494" s="63"/>
      <c r="BF494" s="185">
        <v>8</v>
      </c>
      <c r="BG494" s="197">
        <v>7</v>
      </c>
      <c r="BH494" s="188"/>
      <c r="BI494" s="63"/>
      <c r="BJ494" s="185"/>
      <c r="BK494" s="63"/>
      <c r="BL494" s="185"/>
      <c r="BM494" s="63"/>
      <c r="BN494" s="185"/>
      <c r="BO494" s="63"/>
      <c r="BP494" s="185"/>
      <c r="BQ494" s="63"/>
      <c r="BR494" s="185">
        <v>396128</v>
      </c>
      <c r="BS494" s="198">
        <v>352267</v>
      </c>
      <c r="BT494" s="177">
        <f t="shared" si="359"/>
        <v>0</v>
      </c>
      <c r="BU494" s="178">
        <f t="shared" si="359"/>
        <v>0</v>
      </c>
      <c r="BV494" s="179">
        <f t="shared" si="360"/>
        <v>0</v>
      </c>
      <c r="BW494" s="178">
        <f t="shared" si="360"/>
        <v>0</v>
      </c>
      <c r="BX494" s="179">
        <f t="shared" si="361"/>
        <v>0</v>
      </c>
      <c r="BY494" s="178">
        <f t="shared" si="361"/>
        <v>0</v>
      </c>
      <c r="BZ494" s="179">
        <f t="shared" si="362"/>
        <v>0</v>
      </c>
      <c r="CA494" s="178">
        <f t="shared" si="362"/>
        <v>0</v>
      </c>
      <c r="CB494" s="179">
        <f t="shared" si="363"/>
        <v>0</v>
      </c>
      <c r="CC494" s="178">
        <f t="shared" si="363"/>
        <v>0</v>
      </c>
      <c r="CD494" s="179">
        <f t="shared" si="364"/>
        <v>96</v>
      </c>
      <c r="CE494" s="178">
        <f t="shared" si="364"/>
        <v>84</v>
      </c>
      <c r="CF494" s="177">
        <f t="shared" si="358"/>
        <v>0</v>
      </c>
      <c r="CG494" s="178">
        <f t="shared" si="350"/>
        <v>0</v>
      </c>
      <c r="CH494" s="179">
        <f t="shared" si="358"/>
        <v>0</v>
      </c>
      <c r="CI494" s="178">
        <f t="shared" si="351"/>
        <v>0</v>
      </c>
      <c r="CJ494" s="179">
        <f t="shared" si="357"/>
        <v>0</v>
      </c>
      <c r="CK494" s="178">
        <f t="shared" si="352"/>
        <v>0</v>
      </c>
      <c r="CL494" s="179">
        <f t="shared" si="357"/>
        <v>0</v>
      </c>
      <c r="CM494" s="178">
        <f t="shared" si="357"/>
        <v>0</v>
      </c>
      <c r="CN494" s="179">
        <f t="shared" si="357"/>
        <v>0</v>
      </c>
      <c r="CO494" s="178">
        <f t="shared" si="357"/>
        <v>0</v>
      </c>
      <c r="CP494" s="179">
        <f t="shared" si="357"/>
        <v>4126.333333333333</v>
      </c>
      <c r="CQ494" s="178">
        <f t="shared" si="357"/>
        <v>4193.6547619047615</v>
      </c>
      <c r="CR494" s="177">
        <f t="shared" si="356"/>
        <v>0</v>
      </c>
      <c r="CS494" s="178">
        <f t="shared" si="356"/>
        <v>0</v>
      </c>
      <c r="CT494" s="179">
        <f t="shared" si="356"/>
        <v>0</v>
      </c>
      <c r="CU494" s="178">
        <f t="shared" si="355"/>
        <v>0</v>
      </c>
      <c r="CV494" s="179">
        <f t="shared" si="355"/>
        <v>0</v>
      </c>
      <c r="CW494" s="178">
        <f t="shared" si="355"/>
        <v>0</v>
      </c>
      <c r="CX494" s="179">
        <f t="shared" si="355"/>
        <v>0</v>
      </c>
      <c r="CY494" s="178">
        <f t="shared" si="355"/>
        <v>0</v>
      </c>
      <c r="CZ494" s="179">
        <f t="shared" si="355"/>
        <v>0</v>
      </c>
      <c r="DA494" s="178">
        <f t="shared" si="355"/>
        <v>0</v>
      </c>
      <c r="DB494" s="179">
        <f t="shared" si="355"/>
        <v>37137</v>
      </c>
      <c r="DC494" s="178">
        <f t="shared" si="355"/>
        <v>37742.892857142855</v>
      </c>
      <c r="DD494" s="179">
        <f t="shared" si="365"/>
        <v>37137</v>
      </c>
      <c r="DE494" s="178">
        <f t="shared" si="365"/>
        <v>37742.892857142855</v>
      </c>
      <c r="DF494" s="177">
        <f t="shared" si="366"/>
        <v>0</v>
      </c>
      <c r="DG494" s="178">
        <f t="shared" si="366"/>
        <v>0</v>
      </c>
      <c r="DH494" s="179">
        <f t="shared" si="367"/>
        <v>0</v>
      </c>
      <c r="DI494" s="178">
        <f t="shared" si="367"/>
        <v>0</v>
      </c>
      <c r="DJ494" s="179">
        <f t="shared" si="368"/>
        <v>0</v>
      </c>
      <c r="DK494" s="178">
        <f t="shared" si="368"/>
        <v>0</v>
      </c>
      <c r="DL494" s="179">
        <f t="shared" si="369"/>
        <v>0</v>
      </c>
      <c r="DM494" s="178">
        <f t="shared" si="369"/>
        <v>0</v>
      </c>
      <c r="DN494" s="179">
        <f t="shared" si="370"/>
        <v>0</v>
      </c>
      <c r="DO494" s="178">
        <f t="shared" si="370"/>
        <v>0</v>
      </c>
      <c r="DP494" s="179">
        <f t="shared" si="371"/>
        <v>8</v>
      </c>
      <c r="DQ494" s="178">
        <f t="shared" si="371"/>
        <v>7</v>
      </c>
      <c r="DR494" s="179">
        <f t="shared" si="372"/>
        <v>8</v>
      </c>
      <c r="DS494" s="178">
        <f t="shared" si="372"/>
        <v>7</v>
      </c>
      <c r="DT494" s="177">
        <f t="shared" si="354"/>
        <v>0</v>
      </c>
      <c r="DU494" s="178">
        <f t="shared" si="354"/>
        <v>0</v>
      </c>
      <c r="DV494" s="179">
        <f t="shared" si="354"/>
        <v>0</v>
      </c>
      <c r="DW494" s="178">
        <f t="shared" si="353"/>
        <v>0</v>
      </c>
      <c r="DX494" s="179">
        <f t="shared" si="353"/>
        <v>0</v>
      </c>
      <c r="DY494" s="178">
        <f t="shared" si="353"/>
        <v>0</v>
      </c>
      <c r="DZ494" s="179">
        <f t="shared" si="353"/>
        <v>0</v>
      </c>
      <c r="EA494" s="178">
        <f t="shared" si="353"/>
        <v>0</v>
      </c>
      <c r="EB494" s="179">
        <f t="shared" si="353"/>
        <v>0</v>
      </c>
      <c r="EC494" s="178">
        <f t="shared" si="353"/>
        <v>0</v>
      </c>
      <c r="ED494" s="179">
        <f t="shared" si="353"/>
        <v>297096</v>
      </c>
      <c r="EE494" s="178">
        <f t="shared" si="353"/>
        <v>264200.25</v>
      </c>
      <c r="EF494" s="179">
        <f t="shared" si="353"/>
        <v>297096</v>
      </c>
      <c r="EG494" s="178">
        <f t="shared" si="347"/>
        <v>264200.25</v>
      </c>
    </row>
    <row r="495" spans="1:137">
      <c r="A495" s="66" t="s">
        <v>489</v>
      </c>
      <c r="B495" s="65" t="s">
        <v>528</v>
      </c>
      <c r="C495" s="239"/>
      <c r="D495" s="64">
        <v>221607</v>
      </c>
      <c r="E495" s="64">
        <v>13</v>
      </c>
      <c r="F495" s="63"/>
      <c r="G495" s="185"/>
      <c r="H495" s="63"/>
      <c r="I495" s="185"/>
      <c r="J495" s="63"/>
      <c r="K495" s="185"/>
      <c r="L495" s="63"/>
      <c r="M495" s="185"/>
      <c r="N495" s="63"/>
      <c r="O495" s="63"/>
      <c r="P495" s="185"/>
      <c r="Q495" s="63"/>
      <c r="R495" s="185"/>
      <c r="S495" s="63"/>
      <c r="T495" s="185"/>
      <c r="U495" s="63"/>
      <c r="V495" s="185"/>
      <c r="W495" s="63"/>
      <c r="X495" s="63"/>
      <c r="Y495" s="185"/>
      <c r="Z495" s="63"/>
      <c r="AA495" s="185"/>
      <c r="AB495" s="63"/>
      <c r="AC495" s="185"/>
      <c r="AD495" s="63"/>
      <c r="AE495" s="185"/>
      <c r="AF495" s="63"/>
      <c r="AG495" s="63"/>
      <c r="AH495" s="185"/>
      <c r="AI495" s="63"/>
      <c r="AJ495" s="185"/>
      <c r="AK495" s="63"/>
      <c r="AL495" s="185"/>
      <c r="AM495" s="63"/>
      <c r="AN495" s="185"/>
      <c r="AO495" s="63"/>
      <c r="AP495" s="63"/>
      <c r="AQ495" s="185"/>
      <c r="AR495" s="63"/>
      <c r="AS495" s="185"/>
      <c r="AT495" s="63"/>
      <c r="AU495" s="185"/>
      <c r="AV495" s="63"/>
      <c r="AW495" s="185"/>
      <c r="AX495" s="63"/>
      <c r="AY495" s="63"/>
      <c r="AZ495" s="185"/>
      <c r="BA495" s="63"/>
      <c r="BB495" s="185"/>
      <c r="BC495" s="63"/>
      <c r="BD495" s="185"/>
      <c r="BE495" s="63"/>
      <c r="BF495" s="185">
        <v>11</v>
      </c>
      <c r="BG495" s="62">
        <v>11</v>
      </c>
      <c r="BH495" s="188"/>
      <c r="BI495" s="63"/>
      <c r="BJ495" s="185"/>
      <c r="BK495" s="63"/>
      <c r="BL495" s="185"/>
      <c r="BM495" s="63"/>
      <c r="BN495" s="185"/>
      <c r="BO495" s="63"/>
      <c r="BP495" s="185"/>
      <c r="BQ495" s="63"/>
      <c r="BR495" s="185">
        <v>540102</v>
      </c>
      <c r="BS495" s="61">
        <v>549802</v>
      </c>
      <c r="BT495" s="177">
        <f t="shared" si="359"/>
        <v>0</v>
      </c>
      <c r="BU495" s="178">
        <f t="shared" si="359"/>
        <v>0</v>
      </c>
      <c r="BV495" s="179">
        <f t="shared" si="360"/>
        <v>0</v>
      </c>
      <c r="BW495" s="178">
        <f t="shared" si="360"/>
        <v>0</v>
      </c>
      <c r="BX495" s="179">
        <f t="shared" si="361"/>
        <v>0</v>
      </c>
      <c r="BY495" s="178">
        <f t="shared" si="361"/>
        <v>0</v>
      </c>
      <c r="BZ495" s="179">
        <f t="shared" si="362"/>
        <v>0</v>
      </c>
      <c r="CA495" s="178">
        <f t="shared" si="362"/>
        <v>0</v>
      </c>
      <c r="CB495" s="179">
        <f t="shared" si="363"/>
        <v>0</v>
      </c>
      <c r="CC495" s="178">
        <f t="shared" si="363"/>
        <v>0</v>
      </c>
      <c r="CD495" s="179">
        <f t="shared" si="364"/>
        <v>132</v>
      </c>
      <c r="CE495" s="178">
        <f t="shared" si="364"/>
        <v>132</v>
      </c>
      <c r="CF495" s="177">
        <f t="shared" si="358"/>
        <v>0</v>
      </c>
      <c r="CG495" s="178">
        <f t="shared" si="350"/>
        <v>0</v>
      </c>
      <c r="CH495" s="179">
        <f t="shared" si="358"/>
        <v>0</v>
      </c>
      <c r="CI495" s="178">
        <f t="shared" si="351"/>
        <v>0</v>
      </c>
      <c r="CJ495" s="179">
        <f t="shared" si="357"/>
        <v>0</v>
      </c>
      <c r="CK495" s="178">
        <f t="shared" si="352"/>
        <v>0</v>
      </c>
      <c r="CL495" s="179">
        <f t="shared" si="357"/>
        <v>0</v>
      </c>
      <c r="CM495" s="178">
        <f t="shared" si="357"/>
        <v>0</v>
      </c>
      <c r="CN495" s="179">
        <f t="shared" si="357"/>
        <v>0</v>
      </c>
      <c r="CO495" s="178">
        <f t="shared" si="357"/>
        <v>0</v>
      </c>
      <c r="CP495" s="179">
        <f t="shared" si="357"/>
        <v>4091.681818181818</v>
      </c>
      <c r="CQ495" s="178">
        <f t="shared" si="357"/>
        <v>4165.166666666667</v>
      </c>
      <c r="CR495" s="177">
        <f t="shared" si="356"/>
        <v>0</v>
      </c>
      <c r="CS495" s="178">
        <f t="shared" si="356"/>
        <v>0</v>
      </c>
      <c r="CT495" s="179">
        <f t="shared" si="356"/>
        <v>0</v>
      </c>
      <c r="CU495" s="178">
        <f t="shared" si="355"/>
        <v>0</v>
      </c>
      <c r="CV495" s="179">
        <f t="shared" si="355"/>
        <v>0</v>
      </c>
      <c r="CW495" s="178">
        <f t="shared" si="355"/>
        <v>0</v>
      </c>
      <c r="CX495" s="179">
        <f t="shared" si="355"/>
        <v>0</v>
      </c>
      <c r="CY495" s="178">
        <f t="shared" si="355"/>
        <v>0</v>
      </c>
      <c r="CZ495" s="179">
        <f t="shared" si="355"/>
        <v>0</v>
      </c>
      <c r="DA495" s="178">
        <f t="shared" si="355"/>
        <v>0</v>
      </c>
      <c r="DB495" s="179">
        <f t="shared" si="355"/>
        <v>36825.13636363636</v>
      </c>
      <c r="DC495" s="178">
        <f t="shared" si="355"/>
        <v>37486.5</v>
      </c>
      <c r="DD495" s="179">
        <f t="shared" si="365"/>
        <v>36825.13636363636</v>
      </c>
      <c r="DE495" s="178">
        <f t="shared" si="365"/>
        <v>37486.5</v>
      </c>
      <c r="DF495" s="177">
        <f t="shared" si="366"/>
        <v>0</v>
      </c>
      <c r="DG495" s="178">
        <f t="shared" si="366"/>
        <v>0</v>
      </c>
      <c r="DH495" s="179">
        <f t="shared" si="367"/>
        <v>0</v>
      </c>
      <c r="DI495" s="178">
        <f t="shared" si="367"/>
        <v>0</v>
      </c>
      <c r="DJ495" s="179">
        <f t="shared" si="368"/>
        <v>0</v>
      </c>
      <c r="DK495" s="178">
        <f t="shared" si="368"/>
        <v>0</v>
      </c>
      <c r="DL495" s="179">
        <f t="shared" si="369"/>
        <v>0</v>
      </c>
      <c r="DM495" s="178">
        <f t="shared" si="369"/>
        <v>0</v>
      </c>
      <c r="DN495" s="179">
        <f t="shared" si="370"/>
        <v>0</v>
      </c>
      <c r="DO495" s="178">
        <f t="shared" si="370"/>
        <v>0</v>
      </c>
      <c r="DP495" s="179">
        <f t="shared" si="371"/>
        <v>11</v>
      </c>
      <c r="DQ495" s="178">
        <f t="shared" si="371"/>
        <v>11</v>
      </c>
      <c r="DR495" s="179">
        <f t="shared" si="372"/>
        <v>11</v>
      </c>
      <c r="DS495" s="178">
        <f t="shared" si="372"/>
        <v>11</v>
      </c>
      <c r="DT495" s="177">
        <f t="shared" si="354"/>
        <v>0</v>
      </c>
      <c r="DU495" s="178">
        <f t="shared" si="354"/>
        <v>0</v>
      </c>
      <c r="DV495" s="179">
        <f t="shared" si="354"/>
        <v>0</v>
      </c>
      <c r="DW495" s="178">
        <f t="shared" si="353"/>
        <v>0</v>
      </c>
      <c r="DX495" s="179">
        <f t="shared" si="353"/>
        <v>0</v>
      </c>
      <c r="DY495" s="178">
        <f t="shared" si="353"/>
        <v>0</v>
      </c>
      <c r="DZ495" s="179">
        <f t="shared" si="353"/>
        <v>0</v>
      </c>
      <c r="EA495" s="178">
        <f t="shared" si="353"/>
        <v>0</v>
      </c>
      <c r="EB495" s="179">
        <f t="shared" si="353"/>
        <v>0</v>
      </c>
      <c r="EC495" s="178">
        <f t="shared" si="353"/>
        <v>0</v>
      </c>
      <c r="ED495" s="179">
        <f t="shared" si="353"/>
        <v>405076.49999999994</v>
      </c>
      <c r="EE495" s="178">
        <f t="shared" si="353"/>
        <v>412351.5</v>
      </c>
      <c r="EF495" s="179">
        <f t="shared" si="353"/>
        <v>405076.49999999994</v>
      </c>
      <c r="EG495" s="178">
        <f t="shared" si="347"/>
        <v>412351.5</v>
      </c>
    </row>
    <row r="496" spans="1:137">
      <c r="A496" s="66" t="s">
        <v>489</v>
      </c>
      <c r="B496" s="65" t="s">
        <v>529</v>
      </c>
      <c r="C496" s="239"/>
      <c r="D496" s="64">
        <v>220853</v>
      </c>
      <c r="E496" s="64">
        <v>13</v>
      </c>
      <c r="F496" s="63"/>
      <c r="G496" s="185"/>
      <c r="H496" s="63"/>
      <c r="I496" s="185"/>
      <c r="J496" s="63"/>
      <c r="K496" s="185"/>
      <c r="L496" s="63"/>
      <c r="M496" s="185"/>
      <c r="N496" s="63"/>
      <c r="O496" s="63"/>
      <c r="P496" s="185"/>
      <c r="Q496" s="63"/>
      <c r="R496" s="185"/>
      <c r="S496" s="63"/>
      <c r="T496" s="185"/>
      <c r="U496" s="63"/>
      <c r="V496" s="185"/>
      <c r="W496" s="63"/>
      <c r="X496" s="63"/>
      <c r="Y496" s="185"/>
      <c r="Z496" s="63"/>
      <c r="AA496" s="185"/>
      <c r="AB496" s="63"/>
      <c r="AC496" s="185"/>
      <c r="AD496" s="63"/>
      <c r="AE496" s="185"/>
      <c r="AF496" s="63"/>
      <c r="AG496" s="63"/>
      <c r="AH496" s="185"/>
      <c r="AI496" s="63"/>
      <c r="AJ496" s="185"/>
      <c r="AK496" s="63"/>
      <c r="AL496" s="185"/>
      <c r="AM496" s="63"/>
      <c r="AN496" s="185"/>
      <c r="AO496" s="63"/>
      <c r="AP496" s="63"/>
      <c r="AQ496" s="185"/>
      <c r="AR496" s="63"/>
      <c r="AS496" s="185"/>
      <c r="AT496" s="63"/>
      <c r="AU496" s="185"/>
      <c r="AV496" s="63"/>
      <c r="AW496" s="185"/>
      <c r="AX496" s="63"/>
      <c r="AY496" s="63"/>
      <c r="AZ496" s="185"/>
      <c r="BA496" s="63"/>
      <c r="BB496" s="185"/>
      <c r="BC496" s="63"/>
      <c r="BD496" s="185"/>
      <c r="BE496" s="63"/>
      <c r="BF496" s="185">
        <v>41</v>
      </c>
      <c r="BG496" s="62">
        <v>39</v>
      </c>
      <c r="BH496" s="188"/>
      <c r="BI496" s="63"/>
      <c r="BJ496" s="185"/>
      <c r="BK496" s="63"/>
      <c r="BL496" s="185"/>
      <c r="BM496" s="63"/>
      <c r="BN496" s="185"/>
      <c r="BO496" s="63"/>
      <c r="BP496" s="185"/>
      <c r="BQ496" s="63"/>
      <c r="BR496" s="185">
        <v>2039955</v>
      </c>
      <c r="BS496" s="61">
        <v>1960842</v>
      </c>
      <c r="BT496" s="177">
        <f t="shared" si="359"/>
        <v>0</v>
      </c>
      <c r="BU496" s="178">
        <f t="shared" si="359"/>
        <v>0</v>
      </c>
      <c r="BV496" s="179">
        <f t="shared" si="360"/>
        <v>0</v>
      </c>
      <c r="BW496" s="178">
        <f t="shared" si="360"/>
        <v>0</v>
      </c>
      <c r="BX496" s="179">
        <f t="shared" si="361"/>
        <v>0</v>
      </c>
      <c r="BY496" s="178">
        <f t="shared" si="361"/>
        <v>0</v>
      </c>
      <c r="BZ496" s="179">
        <f t="shared" si="362"/>
        <v>0</v>
      </c>
      <c r="CA496" s="178">
        <f t="shared" si="362"/>
        <v>0</v>
      </c>
      <c r="CB496" s="179">
        <f t="shared" si="363"/>
        <v>0</v>
      </c>
      <c r="CC496" s="178">
        <f t="shared" si="363"/>
        <v>0</v>
      </c>
      <c r="CD496" s="179">
        <f t="shared" si="364"/>
        <v>492</v>
      </c>
      <c r="CE496" s="178">
        <f t="shared" si="364"/>
        <v>468</v>
      </c>
      <c r="CF496" s="177">
        <f t="shared" si="358"/>
        <v>0</v>
      </c>
      <c r="CG496" s="178">
        <f t="shared" si="350"/>
        <v>0</v>
      </c>
      <c r="CH496" s="179">
        <f t="shared" si="358"/>
        <v>0</v>
      </c>
      <c r="CI496" s="178">
        <f t="shared" si="351"/>
        <v>0</v>
      </c>
      <c r="CJ496" s="179">
        <f t="shared" si="357"/>
        <v>0</v>
      </c>
      <c r="CK496" s="178">
        <f t="shared" si="352"/>
        <v>0</v>
      </c>
      <c r="CL496" s="179">
        <f t="shared" si="357"/>
        <v>0</v>
      </c>
      <c r="CM496" s="178">
        <f t="shared" si="357"/>
        <v>0</v>
      </c>
      <c r="CN496" s="179">
        <f t="shared" si="357"/>
        <v>0</v>
      </c>
      <c r="CO496" s="178">
        <f t="shared" si="357"/>
        <v>0</v>
      </c>
      <c r="CP496" s="179">
        <f t="shared" si="357"/>
        <v>4146.25</v>
      </c>
      <c r="CQ496" s="178">
        <f t="shared" si="357"/>
        <v>4189.833333333333</v>
      </c>
      <c r="CR496" s="177">
        <f t="shared" si="356"/>
        <v>0</v>
      </c>
      <c r="CS496" s="178">
        <f t="shared" si="356"/>
        <v>0</v>
      </c>
      <c r="CT496" s="179">
        <f t="shared" si="356"/>
        <v>0</v>
      </c>
      <c r="CU496" s="178">
        <f t="shared" si="355"/>
        <v>0</v>
      </c>
      <c r="CV496" s="179">
        <f t="shared" si="355"/>
        <v>0</v>
      </c>
      <c r="CW496" s="178">
        <f t="shared" si="355"/>
        <v>0</v>
      </c>
      <c r="CX496" s="179">
        <f t="shared" si="355"/>
        <v>0</v>
      </c>
      <c r="CY496" s="178">
        <f t="shared" si="355"/>
        <v>0</v>
      </c>
      <c r="CZ496" s="179">
        <f t="shared" si="355"/>
        <v>0</v>
      </c>
      <c r="DA496" s="178">
        <f t="shared" si="355"/>
        <v>0</v>
      </c>
      <c r="DB496" s="179">
        <f t="shared" si="355"/>
        <v>37316.25</v>
      </c>
      <c r="DC496" s="178">
        <f t="shared" si="355"/>
        <v>37708.5</v>
      </c>
      <c r="DD496" s="179">
        <f t="shared" si="365"/>
        <v>37316.25</v>
      </c>
      <c r="DE496" s="178">
        <f t="shared" si="365"/>
        <v>37708.5</v>
      </c>
      <c r="DF496" s="177">
        <f t="shared" si="366"/>
        <v>0</v>
      </c>
      <c r="DG496" s="178">
        <f t="shared" si="366"/>
        <v>0</v>
      </c>
      <c r="DH496" s="179">
        <f t="shared" si="367"/>
        <v>0</v>
      </c>
      <c r="DI496" s="178">
        <f t="shared" si="367"/>
        <v>0</v>
      </c>
      <c r="DJ496" s="179">
        <f t="shared" si="368"/>
        <v>0</v>
      </c>
      <c r="DK496" s="178">
        <f t="shared" si="368"/>
        <v>0</v>
      </c>
      <c r="DL496" s="179">
        <f t="shared" si="369"/>
        <v>0</v>
      </c>
      <c r="DM496" s="178">
        <f t="shared" si="369"/>
        <v>0</v>
      </c>
      <c r="DN496" s="179">
        <f t="shared" si="370"/>
        <v>0</v>
      </c>
      <c r="DO496" s="178">
        <f t="shared" si="370"/>
        <v>0</v>
      </c>
      <c r="DP496" s="179">
        <f t="shared" si="371"/>
        <v>41</v>
      </c>
      <c r="DQ496" s="178">
        <f t="shared" si="371"/>
        <v>39</v>
      </c>
      <c r="DR496" s="179">
        <f t="shared" si="372"/>
        <v>41</v>
      </c>
      <c r="DS496" s="178">
        <f t="shared" si="372"/>
        <v>39</v>
      </c>
      <c r="DT496" s="177">
        <f t="shared" si="354"/>
        <v>0</v>
      </c>
      <c r="DU496" s="178">
        <f t="shared" si="354"/>
        <v>0</v>
      </c>
      <c r="DV496" s="179">
        <f t="shared" si="354"/>
        <v>0</v>
      </c>
      <c r="DW496" s="178">
        <f t="shared" si="353"/>
        <v>0</v>
      </c>
      <c r="DX496" s="179">
        <f t="shared" si="353"/>
        <v>0</v>
      </c>
      <c r="DY496" s="178">
        <f t="shared" si="353"/>
        <v>0</v>
      </c>
      <c r="DZ496" s="179">
        <f t="shared" si="353"/>
        <v>0</v>
      </c>
      <c r="EA496" s="178">
        <f t="shared" si="353"/>
        <v>0</v>
      </c>
      <c r="EB496" s="179">
        <f t="shared" si="353"/>
        <v>0</v>
      </c>
      <c r="EC496" s="178">
        <f t="shared" si="353"/>
        <v>0</v>
      </c>
      <c r="ED496" s="179">
        <f t="shared" si="353"/>
        <v>1529966.25</v>
      </c>
      <c r="EE496" s="178">
        <f t="shared" si="353"/>
        <v>1470631.5</v>
      </c>
      <c r="EF496" s="179">
        <f t="shared" si="353"/>
        <v>1529966.25</v>
      </c>
      <c r="EG496" s="178">
        <f t="shared" si="347"/>
        <v>1470631.5</v>
      </c>
    </row>
    <row r="497" spans="1:137">
      <c r="A497" s="66" t="s">
        <v>489</v>
      </c>
      <c r="B497" s="65" t="s">
        <v>530</v>
      </c>
      <c r="C497" s="239"/>
      <c r="D497" s="64">
        <v>221050</v>
      </c>
      <c r="E497" s="64">
        <v>13</v>
      </c>
      <c r="F497" s="63"/>
      <c r="G497" s="185"/>
      <c r="H497" s="63"/>
      <c r="I497" s="185"/>
      <c r="J497" s="63"/>
      <c r="K497" s="185"/>
      <c r="L497" s="63"/>
      <c r="M497" s="185"/>
      <c r="N497" s="63"/>
      <c r="O497" s="63"/>
      <c r="P497" s="185"/>
      <c r="Q497" s="63"/>
      <c r="R497" s="185"/>
      <c r="S497" s="63"/>
      <c r="T497" s="185"/>
      <c r="U497" s="63"/>
      <c r="V497" s="185"/>
      <c r="W497" s="63"/>
      <c r="X497" s="63"/>
      <c r="Y497" s="185"/>
      <c r="Z497" s="63"/>
      <c r="AA497" s="185"/>
      <c r="AB497" s="63"/>
      <c r="AC497" s="185"/>
      <c r="AD497" s="63"/>
      <c r="AE497" s="185"/>
      <c r="AF497" s="63"/>
      <c r="AG497" s="63"/>
      <c r="AH497" s="185"/>
      <c r="AI497" s="63"/>
      <c r="AJ497" s="185"/>
      <c r="AK497" s="63"/>
      <c r="AL497" s="185"/>
      <c r="AM497" s="63"/>
      <c r="AN497" s="185"/>
      <c r="AO497" s="63"/>
      <c r="AP497" s="63"/>
      <c r="AQ497" s="185"/>
      <c r="AR497" s="63"/>
      <c r="AS497" s="185"/>
      <c r="AT497" s="63"/>
      <c r="AU497" s="185"/>
      <c r="AV497" s="63"/>
      <c r="AW497" s="185"/>
      <c r="AX497" s="63"/>
      <c r="AY497" s="63"/>
      <c r="AZ497" s="185"/>
      <c r="BA497" s="63"/>
      <c r="BB497" s="185"/>
      <c r="BC497" s="63"/>
      <c r="BD497" s="185"/>
      <c r="BE497" s="63"/>
      <c r="BF497" s="185">
        <v>35</v>
      </c>
      <c r="BG497" s="62">
        <v>35</v>
      </c>
      <c r="BH497" s="188"/>
      <c r="BI497" s="63"/>
      <c r="BJ497" s="185"/>
      <c r="BK497" s="63"/>
      <c r="BL497" s="185"/>
      <c r="BM497" s="63"/>
      <c r="BN497" s="185"/>
      <c r="BO497" s="63"/>
      <c r="BP497" s="185"/>
      <c r="BQ497" s="63"/>
      <c r="BR497" s="185">
        <v>1752563</v>
      </c>
      <c r="BS497" s="61">
        <v>1788394</v>
      </c>
      <c r="BT497" s="177">
        <f t="shared" si="359"/>
        <v>0</v>
      </c>
      <c r="BU497" s="178">
        <f t="shared" si="359"/>
        <v>0</v>
      </c>
      <c r="BV497" s="179">
        <f t="shared" si="360"/>
        <v>0</v>
      </c>
      <c r="BW497" s="178">
        <f t="shared" si="360"/>
        <v>0</v>
      </c>
      <c r="BX497" s="179">
        <f t="shared" si="361"/>
        <v>0</v>
      </c>
      <c r="BY497" s="178">
        <f t="shared" si="361"/>
        <v>0</v>
      </c>
      <c r="BZ497" s="179">
        <f t="shared" si="362"/>
        <v>0</v>
      </c>
      <c r="CA497" s="178">
        <f t="shared" si="362"/>
        <v>0</v>
      </c>
      <c r="CB497" s="179">
        <f t="shared" si="363"/>
        <v>0</v>
      </c>
      <c r="CC497" s="178">
        <f t="shared" si="363"/>
        <v>0</v>
      </c>
      <c r="CD497" s="179">
        <f t="shared" si="364"/>
        <v>420</v>
      </c>
      <c r="CE497" s="178">
        <f t="shared" si="364"/>
        <v>420</v>
      </c>
      <c r="CF497" s="177">
        <f t="shared" si="358"/>
        <v>0</v>
      </c>
      <c r="CG497" s="178">
        <f t="shared" si="350"/>
        <v>0</v>
      </c>
      <c r="CH497" s="179">
        <f t="shared" si="358"/>
        <v>0</v>
      </c>
      <c r="CI497" s="178">
        <f t="shared" si="351"/>
        <v>0</v>
      </c>
      <c r="CJ497" s="179">
        <f t="shared" si="357"/>
        <v>0</v>
      </c>
      <c r="CK497" s="178">
        <f t="shared" si="352"/>
        <v>0</v>
      </c>
      <c r="CL497" s="179">
        <f t="shared" si="357"/>
        <v>0</v>
      </c>
      <c r="CM497" s="178">
        <f t="shared" si="357"/>
        <v>0</v>
      </c>
      <c r="CN497" s="179">
        <f t="shared" si="357"/>
        <v>0</v>
      </c>
      <c r="CO497" s="178">
        <f t="shared" si="357"/>
        <v>0</v>
      </c>
      <c r="CP497" s="179">
        <f t="shared" si="357"/>
        <v>4172.7690476190473</v>
      </c>
      <c r="CQ497" s="178">
        <f t="shared" si="357"/>
        <v>4258.0809523809521</v>
      </c>
      <c r="CR497" s="177">
        <f t="shared" si="356"/>
        <v>0</v>
      </c>
      <c r="CS497" s="178">
        <f t="shared" si="356"/>
        <v>0</v>
      </c>
      <c r="CT497" s="179">
        <f t="shared" si="356"/>
        <v>0</v>
      </c>
      <c r="CU497" s="178">
        <f t="shared" si="355"/>
        <v>0</v>
      </c>
      <c r="CV497" s="179">
        <f t="shared" si="355"/>
        <v>0</v>
      </c>
      <c r="CW497" s="178">
        <f t="shared" si="355"/>
        <v>0</v>
      </c>
      <c r="CX497" s="179">
        <f t="shared" si="355"/>
        <v>0</v>
      </c>
      <c r="CY497" s="178">
        <f t="shared" si="355"/>
        <v>0</v>
      </c>
      <c r="CZ497" s="179">
        <f t="shared" si="355"/>
        <v>0</v>
      </c>
      <c r="DA497" s="178">
        <f t="shared" si="355"/>
        <v>0</v>
      </c>
      <c r="DB497" s="179">
        <f t="shared" si="355"/>
        <v>37554.921428571426</v>
      </c>
      <c r="DC497" s="178">
        <f t="shared" si="355"/>
        <v>38322.728571428568</v>
      </c>
      <c r="DD497" s="179">
        <f t="shared" si="365"/>
        <v>37554.921428571426</v>
      </c>
      <c r="DE497" s="178">
        <f t="shared" si="365"/>
        <v>38322.728571428568</v>
      </c>
      <c r="DF497" s="177">
        <f t="shared" si="366"/>
        <v>0</v>
      </c>
      <c r="DG497" s="178">
        <f t="shared" si="366"/>
        <v>0</v>
      </c>
      <c r="DH497" s="179">
        <f t="shared" si="367"/>
        <v>0</v>
      </c>
      <c r="DI497" s="178">
        <f t="shared" si="367"/>
        <v>0</v>
      </c>
      <c r="DJ497" s="179">
        <f t="shared" si="368"/>
        <v>0</v>
      </c>
      <c r="DK497" s="178">
        <f t="shared" si="368"/>
        <v>0</v>
      </c>
      <c r="DL497" s="179">
        <f t="shared" si="369"/>
        <v>0</v>
      </c>
      <c r="DM497" s="178">
        <f t="shared" si="369"/>
        <v>0</v>
      </c>
      <c r="DN497" s="179">
        <f t="shared" si="370"/>
        <v>0</v>
      </c>
      <c r="DO497" s="178">
        <f t="shared" si="370"/>
        <v>0</v>
      </c>
      <c r="DP497" s="179">
        <f t="shared" si="371"/>
        <v>35</v>
      </c>
      <c r="DQ497" s="178">
        <f t="shared" si="371"/>
        <v>35</v>
      </c>
      <c r="DR497" s="179">
        <f t="shared" si="372"/>
        <v>35</v>
      </c>
      <c r="DS497" s="178">
        <f t="shared" si="372"/>
        <v>35</v>
      </c>
      <c r="DT497" s="177">
        <f t="shared" si="354"/>
        <v>0</v>
      </c>
      <c r="DU497" s="178">
        <f t="shared" si="354"/>
        <v>0</v>
      </c>
      <c r="DV497" s="179">
        <f t="shared" si="354"/>
        <v>0</v>
      </c>
      <c r="DW497" s="178">
        <f t="shared" si="353"/>
        <v>0</v>
      </c>
      <c r="DX497" s="179">
        <f t="shared" si="353"/>
        <v>0</v>
      </c>
      <c r="DY497" s="178">
        <f t="shared" si="353"/>
        <v>0</v>
      </c>
      <c r="DZ497" s="179">
        <f t="shared" si="353"/>
        <v>0</v>
      </c>
      <c r="EA497" s="178">
        <f t="shared" si="353"/>
        <v>0</v>
      </c>
      <c r="EB497" s="179">
        <f t="shared" si="353"/>
        <v>0</v>
      </c>
      <c r="EC497" s="178">
        <f t="shared" si="353"/>
        <v>0</v>
      </c>
      <c r="ED497" s="179">
        <f t="shared" si="353"/>
        <v>1314422.25</v>
      </c>
      <c r="EE497" s="178">
        <f t="shared" si="353"/>
        <v>1341295.5</v>
      </c>
      <c r="EF497" s="179">
        <f t="shared" si="353"/>
        <v>1314422.25</v>
      </c>
      <c r="EG497" s="178">
        <f t="shared" si="347"/>
        <v>1341295.5</v>
      </c>
    </row>
    <row r="498" spans="1:137">
      <c r="A498" s="66" t="s">
        <v>489</v>
      </c>
      <c r="B498" s="65" t="s">
        <v>531</v>
      </c>
      <c r="C498" s="239"/>
      <c r="D498" s="64">
        <v>221102</v>
      </c>
      <c r="E498" s="64">
        <v>13</v>
      </c>
      <c r="F498" s="63"/>
      <c r="G498" s="185"/>
      <c r="H498" s="63"/>
      <c r="I498" s="185"/>
      <c r="J498" s="63"/>
      <c r="K498" s="185"/>
      <c r="L498" s="63"/>
      <c r="M498" s="185"/>
      <c r="N498" s="63"/>
      <c r="O498" s="63"/>
      <c r="P498" s="185"/>
      <c r="Q498" s="63"/>
      <c r="R498" s="185"/>
      <c r="S498" s="63"/>
      <c r="T498" s="185"/>
      <c r="U498" s="63"/>
      <c r="V498" s="185"/>
      <c r="W498" s="63"/>
      <c r="X498" s="63"/>
      <c r="Y498" s="185"/>
      <c r="Z498" s="63"/>
      <c r="AA498" s="185"/>
      <c r="AB498" s="63"/>
      <c r="AC498" s="185"/>
      <c r="AD498" s="63"/>
      <c r="AE498" s="185"/>
      <c r="AF498" s="63"/>
      <c r="AG498" s="63"/>
      <c r="AH498" s="185"/>
      <c r="AI498" s="63"/>
      <c r="AJ498" s="185"/>
      <c r="AK498" s="63"/>
      <c r="AL498" s="185"/>
      <c r="AM498" s="63"/>
      <c r="AN498" s="185"/>
      <c r="AO498" s="63"/>
      <c r="AP498" s="63"/>
      <c r="AQ498" s="185"/>
      <c r="AR498" s="63"/>
      <c r="AS498" s="185"/>
      <c r="AT498" s="63"/>
      <c r="AU498" s="185"/>
      <c r="AV498" s="63"/>
      <c r="AW498" s="185"/>
      <c r="AX498" s="63"/>
      <c r="AY498" s="63"/>
      <c r="AZ498" s="185"/>
      <c r="BA498" s="63"/>
      <c r="BB498" s="185"/>
      <c r="BC498" s="63"/>
      <c r="BD498" s="185"/>
      <c r="BE498" s="63"/>
      <c r="BF498" s="185">
        <v>24</v>
      </c>
      <c r="BG498" s="197">
        <v>20</v>
      </c>
      <c r="BH498" s="188"/>
      <c r="BI498" s="63"/>
      <c r="BJ498" s="185"/>
      <c r="BK498" s="63"/>
      <c r="BL498" s="185"/>
      <c r="BM498" s="63"/>
      <c r="BN498" s="185"/>
      <c r="BO498" s="63"/>
      <c r="BP498" s="185"/>
      <c r="BQ498" s="63"/>
      <c r="BR498" s="185">
        <v>1347616</v>
      </c>
      <c r="BS498" s="198">
        <v>1044728</v>
      </c>
      <c r="BT498" s="177">
        <f t="shared" si="359"/>
        <v>0</v>
      </c>
      <c r="BU498" s="178">
        <f t="shared" si="359"/>
        <v>0</v>
      </c>
      <c r="BV498" s="179">
        <f t="shared" si="360"/>
        <v>0</v>
      </c>
      <c r="BW498" s="178">
        <f t="shared" si="360"/>
        <v>0</v>
      </c>
      <c r="BX498" s="179">
        <f t="shared" si="361"/>
        <v>0</v>
      </c>
      <c r="BY498" s="178">
        <f t="shared" si="361"/>
        <v>0</v>
      </c>
      <c r="BZ498" s="179">
        <f t="shared" si="362"/>
        <v>0</v>
      </c>
      <c r="CA498" s="178">
        <f t="shared" si="362"/>
        <v>0</v>
      </c>
      <c r="CB498" s="179">
        <f t="shared" si="363"/>
        <v>0</v>
      </c>
      <c r="CC498" s="178">
        <f t="shared" si="363"/>
        <v>0</v>
      </c>
      <c r="CD498" s="179">
        <f t="shared" si="364"/>
        <v>288</v>
      </c>
      <c r="CE498" s="178">
        <f t="shared" si="364"/>
        <v>240</v>
      </c>
      <c r="CF498" s="177">
        <f t="shared" si="358"/>
        <v>0</v>
      </c>
      <c r="CG498" s="178">
        <f t="shared" si="350"/>
        <v>0</v>
      </c>
      <c r="CH498" s="179">
        <f t="shared" si="358"/>
        <v>0</v>
      </c>
      <c r="CI498" s="178">
        <f t="shared" si="351"/>
        <v>0</v>
      </c>
      <c r="CJ498" s="179">
        <f t="shared" si="357"/>
        <v>0</v>
      </c>
      <c r="CK498" s="178">
        <f t="shared" si="352"/>
        <v>0</v>
      </c>
      <c r="CL498" s="179">
        <f t="shared" si="357"/>
        <v>0</v>
      </c>
      <c r="CM498" s="178">
        <f t="shared" si="357"/>
        <v>0</v>
      </c>
      <c r="CN498" s="179">
        <f t="shared" si="357"/>
        <v>0</v>
      </c>
      <c r="CO498" s="178">
        <f t="shared" si="357"/>
        <v>0</v>
      </c>
      <c r="CP498" s="179">
        <f t="shared" si="357"/>
        <v>4679.2222222222226</v>
      </c>
      <c r="CQ498" s="178">
        <f t="shared" si="357"/>
        <v>4353.0333333333338</v>
      </c>
      <c r="CR498" s="177">
        <f t="shared" si="356"/>
        <v>0</v>
      </c>
      <c r="CS498" s="178">
        <f t="shared" si="356"/>
        <v>0</v>
      </c>
      <c r="CT498" s="179">
        <f t="shared" si="356"/>
        <v>0</v>
      </c>
      <c r="CU498" s="178">
        <f t="shared" si="355"/>
        <v>0</v>
      </c>
      <c r="CV498" s="179">
        <f t="shared" si="355"/>
        <v>0</v>
      </c>
      <c r="CW498" s="178">
        <f t="shared" si="355"/>
        <v>0</v>
      </c>
      <c r="CX498" s="179">
        <f t="shared" si="355"/>
        <v>0</v>
      </c>
      <c r="CY498" s="178">
        <f t="shared" si="355"/>
        <v>0</v>
      </c>
      <c r="CZ498" s="179">
        <f t="shared" si="355"/>
        <v>0</v>
      </c>
      <c r="DA498" s="178">
        <f t="shared" si="355"/>
        <v>0</v>
      </c>
      <c r="DB498" s="179">
        <f t="shared" si="355"/>
        <v>42113</v>
      </c>
      <c r="DC498" s="178">
        <f t="shared" si="355"/>
        <v>39177.300000000003</v>
      </c>
      <c r="DD498" s="179">
        <f t="shared" si="365"/>
        <v>42113</v>
      </c>
      <c r="DE498" s="178">
        <f t="shared" si="365"/>
        <v>39177.300000000003</v>
      </c>
      <c r="DF498" s="177">
        <f t="shared" si="366"/>
        <v>0</v>
      </c>
      <c r="DG498" s="178">
        <f t="shared" si="366"/>
        <v>0</v>
      </c>
      <c r="DH498" s="179">
        <f t="shared" si="367"/>
        <v>0</v>
      </c>
      <c r="DI498" s="178">
        <f t="shared" si="367"/>
        <v>0</v>
      </c>
      <c r="DJ498" s="179">
        <f t="shared" si="368"/>
        <v>0</v>
      </c>
      <c r="DK498" s="178">
        <f t="shared" si="368"/>
        <v>0</v>
      </c>
      <c r="DL498" s="179">
        <f t="shared" si="369"/>
        <v>0</v>
      </c>
      <c r="DM498" s="178">
        <f t="shared" si="369"/>
        <v>0</v>
      </c>
      <c r="DN498" s="179">
        <f t="shared" si="370"/>
        <v>0</v>
      </c>
      <c r="DO498" s="178">
        <f t="shared" si="370"/>
        <v>0</v>
      </c>
      <c r="DP498" s="179">
        <f t="shared" si="371"/>
        <v>24</v>
      </c>
      <c r="DQ498" s="178">
        <f t="shared" si="371"/>
        <v>20</v>
      </c>
      <c r="DR498" s="179">
        <f t="shared" si="372"/>
        <v>24</v>
      </c>
      <c r="DS498" s="178">
        <f t="shared" si="372"/>
        <v>20</v>
      </c>
      <c r="DT498" s="177">
        <f t="shared" si="354"/>
        <v>0</v>
      </c>
      <c r="DU498" s="178">
        <f t="shared" si="354"/>
        <v>0</v>
      </c>
      <c r="DV498" s="179">
        <f t="shared" si="354"/>
        <v>0</v>
      </c>
      <c r="DW498" s="178">
        <f t="shared" si="353"/>
        <v>0</v>
      </c>
      <c r="DX498" s="179">
        <f t="shared" si="353"/>
        <v>0</v>
      </c>
      <c r="DY498" s="178">
        <f t="shared" si="353"/>
        <v>0</v>
      </c>
      <c r="DZ498" s="179">
        <f t="shared" si="353"/>
        <v>0</v>
      </c>
      <c r="EA498" s="178">
        <f t="shared" si="353"/>
        <v>0</v>
      </c>
      <c r="EB498" s="179">
        <f t="shared" si="353"/>
        <v>0</v>
      </c>
      <c r="EC498" s="178">
        <f t="shared" si="353"/>
        <v>0</v>
      </c>
      <c r="ED498" s="179">
        <f t="shared" si="353"/>
        <v>1010712</v>
      </c>
      <c r="EE498" s="178">
        <f t="shared" si="353"/>
        <v>783546</v>
      </c>
      <c r="EF498" s="179">
        <f t="shared" si="353"/>
        <v>1010712</v>
      </c>
      <c r="EG498" s="178">
        <f t="shared" si="347"/>
        <v>783546</v>
      </c>
    </row>
    <row r="499" spans="1:137">
      <c r="A499" s="66" t="s">
        <v>489</v>
      </c>
      <c r="B499" s="65" t="s">
        <v>532</v>
      </c>
      <c r="C499" s="239"/>
      <c r="D499" s="64">
        <v>248925</v>
      </c>
      <c r="E499" s="64">
        <v>13</v>
      </c>
      <c r="F499" s="63"/>
      <c r="G499" s="185"/>
      <c r="H499" s="63"/>
      <c r="I499" s="185"/>
      <c r="J499" s="63"/>
      <c r="K499" s="185"/>
      <c r="L499" s="63"/>
      <c r="M499" s="185"/>
      <c r="N499" s="63"/>
      <c r="O499" s="63"/>
      <c r="P499" s="185"/>
      <c r="Q499" s="63"/>
      <c r="R499" s="185"/>
      <c r="S499" s="63"/>
      <c r="T499" s="185"/>
      <c r="U499" s="63"/>
      <c r="V499" s="185"/>
      <c r="W499" s="63"/>
      <c r="X499" s="63"/>
      <c r="Y499" s="185"/>
      <c r="Z499" s="63"/>
      <c r="AA499" s="185"/>
      <c r="AB499" s="63"/>
      <c r="AC499" s="185"/>
      <c r="AD499" s="63"/>
      <c r="AE499" s="185"/>
      <c r="AF499" s="63"/>
      <c r="AG499" s="63"/>
      <c r="AH499" s="185"/>
      <c r="AI499" s="63"/>
      <c r="AJ499" s="185"/>
      <c r="AK499" s="63"/>
      <c r="AL499" s="185"/>
      <c r="AM499" s="63"/>
      <c r="AN499" s="185"/>
      <c r="AO499" s="63"/>
      <c r="AP499" s="63"/>
      <c r="AQ499" s="185"/>
      <c r="AR499" s="63"/>
      <c r="AS499" s="185"/>
      <c r="AT499" s="63"/>
      <c r="AU499" s="185"/>
      <c r="AV499" s="63"/>
      <c r="AW499" s="185"/>
      <c r="AX499" s="63"/>
      <c r="AY499" s="63"/>
      <c r="AZ499" s="185"/>
      <c r="BA499" s="63"/>
      <c r="BB499" s="185"/>
      <c r="BC499" s="63"/>
      <c r="BD499" s="185"/>
      <c r="BE499" s="63"/>
      <c r="BF499" s="185">
        <v>42</v>
      </c>
      <c r="BG499" s="62">
        <v>44</v>
      </c>
      <c r="BH499" s="188"/>
      <c r="BI499" s="63"/>
      <c r="BJ499" s="185"/>
      <c r="BK499" s="63"/>
      <c r="BL499" s="185"/>
      <c r="BM499" s="63"/>
      <c r="BN499" s="185"/>
      <c r="BO499" s="63"/>
      <c r="BP499" s="185"/>
      <c r="BQ499" s="63"/>
      <c r="BR499" s="185">
        <v>1937374</v>
      </c>
      <c r="BS499" s="198">
        <v>2203536</v>
      </c>
      <c r="BT499" s="177">
        <f t="shared" si="359"/>
        <v>0</v>
      </c>
      <c r="BU499" s="178">
        <f t="shared" si="359"/>
        <v>0</v>
      </c>
      <c r="BV499" s="179">
        <f t="shared" si="360"/>
        <v>0</v>
      </c>
      <c r="BW499" s="178">
        <f t="shared" si="360"/>
        <v>0</v>
      </c>
      <c r="BX499" s="179">
        <f t="shared" si="361"/>
        <v>0</v>
      </c>
      <c r="BY499" s="178">
        <f t="shared" si="361"/>
        <v>0</v>
      </c>
      <c r="BZ499" s="179">
        <f t="shared" si="362"/>
        <v>0</v>
      </c>
      <c r="CA499" s="178">
        <f t="shared" si="362"/>
        <v>0</v>
      </c>
      <c r="CB499" s="179">
        <f t="shared" si="363"/>
        <v>0</v>
      </c>
      <c r="CC499" s="178">
        <f t="shared" si="363"/>
        <v>0</v>
      </c>
      <c r="CD499" s="179">
        <f t="shared" si="364"/>
        <v>504</v>
      </c>
      <c r="CE499" s="178">
        <f t="shared" si="364"/>
        <v>528</v>
      </c>
      <c r="CF499" s="177">
        <f t="shared" si="358"/>
        <v>0</v>
      </c>
      <c r="CG499" s="178">
        <f t="shared" si="350"/>
        <v>0</v>
      </c>
      <c r="CH499" s="179">
        <f t="shared" si="358"/>
        <v>0</v>
      </c>
      <c r="CI499" s="178">
        <f t="shared" si="351"/>
        <v>0</v>
      </c>
      <c r="CJ499" s="179">
        <f t="shared" si="357"/>
        <v>0</v>
      </c>
      <c r="CK499" s="178">
        <f t="shared" si="352"/>
        <v>0</v>
      </c>
      <c r="CL499" s="179">
        <f t="shared" si="357"/>
        <v>0</v>
      </c>
      <c r="CM499" s="178">
        <f t="shared" si="357"/>
        <v>0</v>
      </c>
      <c r="CN499" s="179">
        <f t="shared" si="357"/>
        <v>0</v>
      </c>
      <c r="CO499" s="178">
        <f t="shared" si="357"/>
        <v>0</v>
      </c>
      <c r="CP499" s="179">
        <f t="shared" si="357"/>
        <v>3843.9960317460318</v>
      </c>
      <c r="CQ499" s="178">
        <f t="shared" si="357"/>
        <v>4173.363636363636</v>
      </c>
      <c r="CR499" s="177">
        <f t="shared" si="356"/>
        <v>0</v>
      </c>
      <c r="CS499" s="178">
        <f t="shared" si="356"/>
        <v>0</v>
      </c>
      <c r="CT499" s="179">
        <f t="shared" si="356"/>
        <v>0</v>
      </c>
      <c r="CU499" s="178">
        <f t="shared" si="355"/>
        <v>0</v>
      </c>
      <c r="CV499" s="179">
        <f t="shared" si="355"/>
        <v>0</v>
      </c>
      <c r="CW499" s="178">
        <f t="shared" si="355"/>
        <v>0</v>
      </c>
      <c r="CX499" s="179">
        <f t="shared" si="355"/>
        <v>0</v>
      </c>
      <c r="CY499" s="178">
        <f t="shared" si="355"/>
        <v>0</v>
      </c>
      <c r="CZ499" s="179">
        <f t="shared" si="355"/>
        <v>0</v>
      </c>
      <c r="DA499" s="178">
        <f t="shared" si="355"/>
        <v>0</v>
      </c>
      <c r="DB499" s="179">
        <f t="shared" si="355"/>
        <v>34595.96428571429</v>
      </c>
      <c r="DC499" s="178">
        <f t="shared" si="355"/>
        <v>37560.272727272721</v>
      </c>
      <c r="DD499" s="179">
        <f t="shared" si="365"/>
        <v>34595.96428571429</v>
      </c>
      <c r="DE499" s="178">
        <f t="shared" si="365"/>
        <v>37560.272727272721</v>
      </c>
      <c r="DF499" s="177">
        <f t="shared" si="366"/>
        <v>0</v>
      </c>
      <c r="DG499" s="178">
        <f t="shared" si="366"/>
        <v>0</v>
      </c>
      <c r="DH499" s="179">
        <f t="shared" si="367"/>
        <v>0</v>
      </c>
      <c r="DI499" s="178">
        <f t="shared" si="367"/>
        <v>0</v>
      </c>
      <c r="DJ499" s="179">
        <f t="shared" si="368"/>
        <v>0</v>
      </c>
      <c r="DK499" s="178">
        <f t="shared" si="368"/>
        <v>0</v>
      </c>
      <c r="DL499" s="179">
        <f t="shared" si="369"/>
        <v>0</v>
      </c>
      <c r="DM499" s="178">
        <f t="shared" si="369"/>
        <v>0</v>
      </c>
      <c r="DN499" s="179">
        <f t="shared" si="370"/>
        <v>0</v>
      </c>
      <c r="DO499" s="178">
        <f t="shared" si="370"/>
        <v>0</v>
      </c>
      <c r="DP499" s="179">
        <f t="shared" si="371"/>
        <v>42</v>
      </c>
      <c r="DQ499" s="178">
        <f t="shared" si="371"/>
        <v>44</v>
      </c>
      <c r="DR499" s="179">
        <f t="shared" si="372"/>
        <v>42</v>
      </c>
      <c r="DS499" s="178">
        <f t="shared" si="372"/>
        <v>44</v>
      </c>
      <c r="DT499" s="177">
        <f t="shared" si="354"/>
        <v>0</v>
      </c>
      <c r="DU499" s="178">
        <f t="shared" si="354"/>
        <v>0</v>
      </c>
      <c r="DV499" s="179">
        <f t="shared" si="354"/>
        <v>0</v>
      </c>
      <c r="DW499" s="178">
        <f t="shared" si="353"/>
        <v>0</v>
      </c>
      <c r="DX499" s="179">
        <f t="shared" si="353"/>
        <v>0</v>
      </c>
      <c r="DY499" s="178">
        <f t="shared" si="353"/>
        <v>0</v>
      </c>
      <c r="DZ499" s="179">
        <f t="shared" si="353"/>
        <v>0</v>
      </c>
      <c r="EA499" s="178">
        <f t="shared" si="353"/>
        <v>0</v>
      </c>
      <c r="EB499" s="179">
        <f t="shared" si="353"/>
        <v>0</v>
      </c>
      <c r="EC499" s="178">
        <f t="shared" si="353"/>
        <v>0</v>
      </c>
      <c r="ED499" s="179">
        <f t="shared" si="353"/>
        <v>1453030.5000000002</v>
      </c>
      <c r="EE499" s="178">
        <f t="shared" si="353"/>
        <v>1652651.9999999998</v>
      </c>
      <c r="EF499" s="179">
        <f t="shared" si="353"/>
        <v>1453030.5000000002</v>
      </c>
      <c r="EG499" s="178">
        <f t="shared" si="347"/>
        <v>1652651.9999999998</v>
      </c>
    </row>
    <row r="500" spans="1:137">
      <c r="A500" s="66" t="s">
        <v>489</v>
      </c>
      <c r="B500" s="65" t="s">
        <v>533</v>
      </c>
      <c r="C500" s="239"/>
      <c r="D500" s="64">
        <v>221236</v>
      </c>
      <c r="E500" s="64">
        <v>13</v>
      </c>
      <c r="F500" s="63"/>
      <c r="G500" s="185"/>
      <c r="H500" s="63"/>
      <c r="I500" s="185"/>
      <c r="J500" s="63"/>
      <c r="K500" s="185"/>
      <c r="L500" s="63"/>
      <c r="M500" s="185"/>
      <c r="N500" s="63"/>
      <c r="O500" s="63"/>
      <c r="P500" s="185"/>
      <c r="Q500" s="63"/>
      <c r="R500" s="185"/>
      <c r="S500" s="63"/>
      <c r="T500" s="185"/>
      <c r="U500" s="63"/>
      <c r="V500" s="185"/>
      <c r="W500" s="63"/>
      <c r="X500" s="63"/>
      <c r="Y500" s="185"/>
      <c r="Z500" s="63"/>
      <c r="AA500" s="185"/>
      <c r="AB500" s="63"/>
      <c r="AC500" s="185"/>
      <c r="AD500" s="63"/>
      <c r="AE500" s="185"/>
      <c r="AF500" s="63"/>
      <c r="AG500" s="63"/>
      <c r="AH500" s="185"/>
      <c r="AI500" s="63"/>
      <c r="AJ500" s="185"/>
      <c r="AK500" s="63"/>
      <c r="AL500" s="185"/>
      <c r="AM500" s="63"/>
      <c r="AN500" s="185"/>
      <c r="AO500" s="63"/>
      <c r="AP500" s="63"/>
      <c r="AQ500" s="185"/>
      <c r="AR500" s="63"/>
      <c r="AS500" s="185"/>
      <c r="AT500" s="63"/>
      <c r="AU500" s="185"/>
      <c r="AV500" s="63"/>
      <c r="AW500" s="185"/>
      <c r="AX500" s="63"/>
      <c r="AY500" s="63"/>
      <c r="AZ500" s="185"/>
      <c r="BA500" s="63"/>
      <c r="BB500" s="185"/>
      <c r="BC500" s="63"/>
      <c r="BD500" s="185"/>
      <c r="BE500" s="63"/>
      <c r="BF500" s="185">
        <v>16</v>
      </c>
      <c r="BG500" s="197">
        <v>15</v>
      </c>
      <c r="BH500" s="188"/>
      <c r="BI500" s="63"/>
      <c r="BJ500" s="185"/>
      <c r="BK500" s="63"/>
      <c r="BL500" s="185"/>
      <c r="BM500" s="63"/>
      <c r="BN500" s="185"/>
      <c r="BO500" s="63"/>
      <c r="BP500" s="185"/>
      <c r="BQ500" s="63"/>
      <c r="BR500" s="185">
        <v>788471</v>
      </c>
      <c r="BS500" s="61">
        <v>749499</v>
      </c>
      <c r="BT500" s="177">
        <f t="shared" si="359"/>
        <v>0</v>
      </c>
      <c r="BU500" s="178">
        <f t="shared" si="359"/>
        <v>0</v>
      </c>
      <c r="BV500" s="179">
        <f t="shared" si="360"/>
        <v>0</v>
      </c>
      <c r="BW500" s="178">
        <f t="shared" si="360"/>
        <v>0</v>
      </c>
      <c r="BX500" s="179">
        <f t="shared" si="361"/>
        <v>0</v>
      </c>
      <c r="BY500" s="178">
        <f t="shared" si="361"/>
        <v>0</v>
      </c>
      <c r="BZ500" s="179">
        <f t="shared" si="362"/>
        <v>0</v>
      </c>
      <c r="CA500" s="178">
        <f t="shared" si="362"/>
        <v>0</v>
      </c>
      <c r="CB500" s="179">
        <f t="shared" si="363"/>
        <v>0</v>
      </c>
      <c r="CC500" s="178">
        <f t="shared" si="363"/>
        <v>0</v>
      </c>
      <c r="CD500" s="179">
        <f t="shared" si="364"/>
        <v>192</v>
      </c>
      <c r="CE500" s="178">
        <f t="shared" si="364"/>
        <v>180</v>
      </c>
      <c r="CF500" s="177">
        <f t="shared" si="358"/>
        <v>0</v>
      </c>
      <c r="CG500" s="178">
        <f t="shared" si="350"/>
        <v>0</v>
      </c>
      <c r="CH500" s="179">
        <f t="shared" si="358"/>
        <v>0</v>
      </c>
      <c r="CI500" s="178">
        <f t="shared" si="351"/>
        <v>0</v>
      </c>
      <c r="CJ500" s="179">
        <f t="shared" si="357"/>
        <v>0</v>
      </c>
      <c r="CK500" s="178">
        <f t="shared" si="352"/>
        <v>0</v>
      </c>
      <c r="CL500" s="179">
        <f t="shared" si="357"/>
        <v>0</v>
      </c>
      <c r="CM500" s="178">
        <f t="shared" si="357"/>
        <v>0</v>
      </c>
      <c r="CN500" s="179">
        <f t="shared" si="357"/>
        <v>0</v>
      </c>
      <c r="CO500" s="178">
        <f t="shared" si="357"/>
        <v>0</v>
      </c>
      <c r="CP500" s="179">
        <f t="shared" si="357"/>
        <v>4106.619791666667</v>
      </c>
      <c r="CQ500" s="178">
        <f t="shared" si="357"/>
        <v>4163.8833333333332</v>
      </c>
      <c r="CR500" s="177">
        <f t="shared" si="356"/>
        <v>0</v>
      </c>
      <c r="CS500" s="178">
        <f t="shared" si="356"/>
        <v>0</v>
      </c>
      <c r="CT500" s="179">
        <f t="shared" si="356"/>
        <v>0</v>
      </c>
      <c r="CU500" s="178">
        <f t="shared" si="355"/>
        <v>0</v>
      </c>
      <c r="CV500" s="179">
        <f t="shared" si="355"/>
        <v>0</v>
      </c>
      <c r="CW500" s="178">
        <f t="shared" si="355"/>
        <v>0</v>
      </c>
      <c r="CX500" s="179">
        <f t="shared" si="355"/>
        <v>0</v>
      </c>
      <c r="CY500" s="178">
        <f t="shared" si="355"/>
        <v>0</v>
      </c>
      <c r="CZ500" s="179">
        <f t="shared" si="355"/>
        <v>0</v>
      </c>
      <c r="DA500" s="178">
        <f t="shared" si="355"/>
        <v>0</v>
      </c>
      <c r="DB500" s="179">
        <f t="shared" si="355"/>
        <v>36959.578125</v>
      </c>
      <c r="DC500" s="178">
        <f t="shared" si="355"/>
        <v>37474.949999999997</v>
      </c>
      <c r="DD500" s="179">
        <f t="shared" si="365"/>
        <v>36959.578125</v>
      </c>
      <c r="DE500" s="178">
        <f t="shared" si="365"/>
        <v>37474.949999999997</v>
      </c>
      <c r="DF500" s="177">
        <f t="shared" si="366"/>
        <v>0</v>
      </c>
      <c r="DG500" s="178">
        <f t="shared" si="366"/>
        <v>0</v>
      </c>
      <c r="DH500" s="179">
        <f t="shared" si="367"/>
        <v>0</v>
      </c>
      <c r="DI500" s="178">
        <f t="shared" si="367"/>
        <v>0</v>
      </c>
      <c r="DJ500" s="179">
        <f t="shared" si="368"/>
        <v>0</v>
      </c>
      <c r="DK500" s="178">
        <f t="shared" si="368"/>
        <v>0</v>
      </c>
      <c r="DL500" s="179">
        <f t="shared" si="369"/>
        <v>0</v>
      </c>
      <c r="DM500" s="178">
        <f t="shared" si="369"/>
        <v>0</v>
      </c>
      <c r="DN500" s="179">
        <f t="shared" si="370"/>
        <v>0</v>
      </c>
      <c r="DO500" s="178">
        <f t="shared" si="370"/>
        <v>0</v>
      </c>
      <c r="DP500" s="179">
        <f t="shared" si="371"/>
        <v>16</v>
      </c>
      <c r="DQ500" s="178">
        <f t="shared" si="371"/>
        <v>15</v>
      </c>
      <c r="DR500" s="179">
        <f t="shared" si="372"/>
        <v>16</v>
      </c>
      <c r="DS500" s="178">
        <f t="shared" si="372"/>
        <v>15</v>
      </c>
      <c r="DT500" s="177">
        <f t="shared" si="354"/>
        <v>0</v>
      </c>
      <c r="DU500" s="178">
        <f t="shared" si="354"/>
        <v>0</v>
      </c>
      <c r="DV500" s="179">
        <f t="shared" si="354"/>
        <v>0</v>
      </c>
      <c r="DW500" s="178">
        <f t="shared" si="353"/>
        <v>0</v>
      </c>
      <c r="DX500" s="179">
        <f t="shared" si="353"/>
        <v>0</v>
      </c>
      <c r="DY500" s="178">
        <f t="shared" si="353"/>
        <v>0</v>
      </c>
      <c r="DZ500" s="179">
        <f t="shared" si="353"/>
        <v>0</v>
      </c>
      <c r="EA500" s="178">
        <f t="shared" si="353"/>
        <v>0</v>
      </c>
      <c r="EB500" s="179">
        <f t="shared" si="353"/>
        <v>0</v>
      </c>
      <c r="EC500" s="178">
        <f t="shared" si="353"/>
        <v>0</v>
      </c>
      <c r="ED500" s="179">
        <f t="shared" si="353"/>
        <v>591353.25</v>
      </c>
      <c r="EE500" s="178">
        <f t="shared" si="353"/>
        <v>562124.25</v>
      </c>
      <c r="EF500" s="179">
        <f t="shared" si="353"/>
        <v>591353.25</v>
      </c>
      <c r="EG500" s="178">
        <f t="shared" si="347"/>
        <v>562124.25</v>
      </c>
    </row>
    <row r="501" spans="1:137">
      <c r="A501" s="66" t="s">
        <v>489</v>
      </c>
      <c r="B501" s="65" t="s">
        <v>534</v>
      </c>
      <c r="C501" s="239"/>
      <c r="D501" s="64">
        <v>221582</v>
      </c>
      <c r="E501" s="64">
        <v>13</v>
      </c>
      <c r="F501" s="63"/>
      <c r="G501" s="185"/>
      <c r="H501" s="63"/>
      <c r="I501" s="185"/>
      <c r="J501" s="63"/>
      <c r="K501" s="185"/>
      <c r="L501" s="63"/>
      <c r="M501" s="185"/>
      <c r="N501" s="63"/>
      <c r="O501" s="63"/>
      <c r="P501" s="185"/>
      <c r="Q501" s="63"/>
      <c r="R501" s="185"/>
      <c r="S501" s="63"/>
      <c r="T501" s="185"/>
      <c r="U501" s="63"/>
      <c r="V501" s="185"/>
      <c r="W501" s="63"/>
      <c r="X501" s="63"/>
      <c r="Y501" s="185"/>
      <c r="Z501" s="63"/>
      <c r="AA501" s="185"/>
      <c r="AB501" s="63"/>
      <c r="AC501" s="185"/>
      <c r="AD501" s="63"/>
      <c r="AE501" s="185"/>
      <c r="AF501" s="63"/>
      <c r="AG501" s="63"/>
      <c r="AH501" s="185"/>
      <c r="AI501" s="63"/>
      <c r="AJ501" s="185"/>
      <c r="AK501" s="63"/>
      <c r="AL501" s="185"/>
      <c r="AM501" s="63"/>
      <c r="AN501" s="185"/>
      <c r="AO501" s="63"/>
      <c r="AP501" s="63"/>
      <c r="AQ501" s="185"/>
      <c r="AR501" s="63"/>
      <c r="AS501" s="185"/>
      <c r="AT501" s="63"/>
      <c r="AU501" s="185"/>
      <c r="AV501" s="63"/>
      <c r="AW501" s="185"/>
      <c r="AX501" s="63"/>
      <c r="AY501" s="63"/>
      <c r="AZ501" s="185"/>
      <c r="BA501" s="63"/>
      <c r="BB501" s="185"/>
      <c r="BC501" s="63"/>
      <c r="BD501" s="185"/>
      <c r="BE501" s="63"/>
      <c r="BF501" s="185">
        <v>13</v>
      </c>
      <c r="BG501" s="62">
        <v>13</v>
      </c>
      <c r="BH501" s="188"/>
      <c r="BI501" s="63"/>
      <c r="BJ501" s="185"/>
      <c r="BK501" s="63"/>
      <c r="BL501" s="185"/>
      <c r="BM501" s="63"/>
      <c r="BN501" s="185"/>
      <c r="BO501" s="63"/>
      <c r="BP501" s="185"/>
      <c r="BQ501" s="63"/>
      <c r="BR501" s="185">
        <v>633575</v>
      </c>
      <c r="BS501" s="61">
        <v>636573</v>
      </c>
      <c r="BT501" s="177">
        <f t="shared" si="359"/>
        <v>0</v>
      </c>
      <c r="BU501" s="178">
        <f t="shared" si="359"/>
        <v>0</v>
      </c>
      <c r="BV501" s="179">
        <f t="shared" si="360"/>
        <v>0</v>
      </c>
      <c r="BW501" s="178">
        <f t="shared" si="360"/>
        <v>0</v>
      </c>
      <c r="BX501" s="179">
        <f t="shared" si="361"/>
        <v>0</v>
      </c>
      <c r="BY501" s="178">
        <f t="shared" si="361"/>
        <v>0</v>
      </c>
      <c r="BZ501" s="179">
        <f t="shared" si="362"/>
        <v>0</v>
      </c>
      <c r="CA501" s="178">
        <f t="shared" si="362"/>
        <v>0</v>
      </c>
      <c r="CB501" s="179">
        <f t="shared" si="363"/>
        <v>0</v>
      </c>
      <c r="CC501" s="178">
        <f t="shared" si="363"/>
        <v>0</v>
      </c>
      <c r="CD501" s="179">
        <f t="shared" si="364"/>
        <v>156</v>
      </c>
      <c r="CE501" s="178">
        <f t="shared" si="364"/>
        <v>156</v>
      </c>
      <c r="CF501" s="177">
        <f t="shared" si="358"/>
        <v>0</v>
      </c>
      <c r="CG501" s="178">
        <f t="shared" si="350"/>
        <v>0</v>
      </c>
      <c r="CH501" s="179">
        <f t="shared" si="358"/>
        <v>0</v>
      </c>
      <c r="CI501" s="178">
        <f t="shared" si="351"/>
        <v>0</v>
      </c>
      <c r="CJ501" s="179">
        <f t="shared" si="357"/>
        <v>0</v>
      </c>
      <c r="CK501" s="178">
        <f t="shared" si="352"/>
        <v>0</v>
      </c>
      <c r="CL501" s="179">
        <f t="shared" si="357"/>
        <v>0</v>
      </c>
      <c r="CM501" s="178">
        <f t="shared" si="357"/>
        <v>0</v>
      </c>
      <c r="CN501" s="179">
        <f t="shared" si="357"/>
        <v>0</v>
      </c>
      <c r="CO501" s="178">
        <f t="shared" si="357"/>
        <v>0</v>
      </c>
      <c r="CP501" s="179">
        <f t="shared" si="357"/>
        <v>4061.3782051282051</v>
      </c>
      <c r="CQ501" s="178">
        <f t="shared" si="357"/>
        <v>4080.5961538461538</v>
      </c>
      <c r="CR501" s="177">
        <f t="shared" si="356"/>
        <v>0</v>
      </c>
      <c r="CS501" s="178">
        <f t="shared" si="356"/>
        <v>0</v>
      </c>
      <c r="CT501" s="179">
        <f t="shared" si="356"/>
        <v>0</v>
      </c>
      <c r="CU501" s="178">
        <f t="shared" si="355"/>
        <v>0</v>
      </c>
      <c r="CV501" s="179">
        <f t="shared" si="355"/>
        <v>0</v>
      </c>
      <c r="CW501" s="178">
        <f t="shared" si="355"/>
        <v>0</v>
      </c>
      <c r="CX501" s="179">
        <f t="shared" si="355"/>
        <v>0</v>
      </c>
      <c r="CY501" s="178">
        <f t="shared" si="355"/>
        <v>0</v>
      </c>
      <c r="CZ501" s="179">
        <f t="shared" si="355"/>
        <v>0</v>
      </c>
      <c r="DA501" s="178">
        <f t="shared" si="355"/>
        <v>0</v>
      </c>
      <c r="DB501" s="179">
        <f t="shared" si="355"/>
        <v>36552.403846153844</v>
      </c>
      <c r="DC501" s="178">
        <f t="shared" si="355"/>
        <v>36725.365384615383</v>
      </c>
      <c r="DD501" s="179">
        <f t="shared" si="365"/>
        <v>36552.403846153844</v>
      </c>
      <c r="DE501" s="178">
        <f t="shared" si="365"/>
        <v>36725.365384615383</v>
      </c>
      <c r="DF501" s="177">
        <f t="shared" si="366"/>
        <v>0</v>
      </c>
      <c r="DG501" s="178">
        <f t="shared" si="366"/>
        <v>0</v>
      </c>
      <c r="DH501" s="179">
        <f t="shared" si="367"/>
        <v>0</v>
      </c>
      <c r="DI501" s="178">
        <f t="shared" si="367"/>
        <v>0</v>
      </c>
      <c r="DJ501" s="179">
        <f t="shared" si="368"/>
        <v>0</v>
      </c>
      <c r="DK501" s="178">
        <f t="shared" si="368"/>
        <v>0</v>
      </c>
      <c r="DL501" s="179">
        <f t="shared" si="369"/>
        <v>0</v>
      </c>
      <c r="DM501" s="178">
        <f t="shared" si="369"/>
        <v>0</v>
      </c>
      <c r="DN501" s="179">
        <f t="shared" si="370"/>
        <v>0</v>
      </c>
      <c r="DO501" s="178">
        <f t="shared" si="370"/>
        <v>0</v>
      </c>
      <c r="DP501" s="179">
        <f t="shared" si="371"/>
        <v>13</v>
      </c>
      <c r="DQ501" s="178">
        <f t="shared" si="371"/>
        <v>13</v>
      </c>
      <c r="DR501" s="179">
        <f t="shared" si="372"/>
        <v>13</v>
      </c>
      <c r="DS501" s="178">
        <f t="shared" si="372"/>
        <v>13</v>
      </c>
      <c r="DT501" s="177">
        <f t="shared" si="354"/>
        <v>0</v>
      </c>
      <c r="DU501" s="178">
        <f t="shared" si="354"/>
        <v>0</v>
      </c>
      <c r="DV501" s="179">
        <f t="shared" si="354"/>
        <v>0</v>
      </c>
      <c r="DW501" s="178">
        <f t="shared" si="353"/>
        <v>0</v>
      </c>
      <c r="DX501" s="179">
        <f t="shared" si="353"/>
        <v>0</v>
      </c>
      <c r="DY501" s="178">
        <f t="shared" si="353"/>
        <v>0</v>
      </c>
      <c r="DZ501" s="179">
        <f t="shared" si="353"/>
        <v>0</v>
      </c>
      <c r="EA501" s="178">
        <f t="shared" si="353"/>
        <v>0</v>
      </c>
      <c r="EB501" s="179">
        <f t="shared" si="353"/>
        <v>0</v>
      </c>
      <c r="EC501" s="178">
        <f t="shared" si="353"/>
        <v>0</v>
      </c>
      <c r="ED501" s="179">
        <f t="shared" si="353"/>
        <v>475181.25</v>
      </c>
      <c r="EE501" s="178">
        <f t="shared" si="353"/>
        <v>477429.75</v>
      </c>
      <c r="EF501" s="179">
        <f t="shared" si="353"/>
        <v>475181.25</v>
      </c>
      <c r="EG501" s="178">
        <f t="shared" si="347"/>
        <v>477429.75</v>
      </c>
    </row>
    <row r="502" spans="1:137">
      <c r="A502" s="66" t="s">
        <v>489</v>
      </c>
      <c r="B502" s="65" t="s">
        <v>535</v>
      </c>
      <c r="C502" s="239"/>
      <c r="D502" s="64">
        <v>221281</v>
      </c>
      <c r="E502" s="64">
        <v>13</v>
      </c>
      <c r="F502" s="63"/>
      <c r="G502" s="185"/>
      <c r="H502" s="63"/>
      <c r="I502" s="185"/>
      <c r="J502" s="63"/>
      <c r="K502" s="185"/>
      <c r="L502" s="63"/>
      <c r="M502" s="185"/>
      <c r="N502" s="63"/>
      <c r="O502" s="63"/>
      <c r="P502" s="185"/>
      <c r="Q502" s="63"/>
      <c r="R502" s="185"/>
      <c r="S502" s="63"/>
      <c r="T502" s="185"/>
      <c r="U502" s="63"/>
      <c r="V502" s="185"/>
      <c r="W502" s="63"/>
      <c r="X502" s="63"/>
      <c r="Y502" s="185"/>
      <c r="Z502" s="63"/>
      <c r="AA502" s="185"/>
      <c r="AB502" s="63"/>
      <c r="AC502" s="185"/>
      <c r="AD502" s="63"/>
      <c r="AE502" s="185"/>
      <c r="AF502" s="63"/>
      <c r="AG502" s="63"/>
      <c r="AH502" s="185"/>
      <c r="AI502" s="63"/>
      <c r="AJ502" s="185"/>
      <c r="AK502" s="63"/>
      <c r="AL502" s="185"/>
      <c r="AM502" s="63"/>
      <c r="AN502" s="185"/>
      <c r="AO502" s="63"/>
      <c r="AP502" s="63"/>
      <c r="AQ502" s="185"/>
      <c r="AR502" s="63"/>
      <c r="AS502" s="185"/>
      <c r="AT502" s="63"/>
      <c r="AU502" s="185"/>
      <c r="AV502" s="63"/>
      <c r="AW502" s="185"/>
      <c r="AX502" s="63"/>
      <c r="AY502" s="63"/>
      <c r="AZ502" s="185"/>
      <c r="BA502" s="63"/>
      <c r="BB502" s="185"/>
      <c r="BC502" s="63"/>
      <c r="BD502" s="185"/>
      <c r="BE502" s="63"/>
      <c r="BF502" s="185">
        <v>15</v>
      </c>
      <c r="BG502" s="197">
        <v>16</v>
      </c>
      <c r="BH502" s="188"/>
      <c r="BI502" s="63"/>
      <c r="BJ502" s="185"/>
      <c r="BK502" s="63"/>
      <c r="BL502" s="185"/>
      <c r="BM502" s="63"/>
      <c r="BN502" s="185"/>
      <c r="BO502" s="63"/>
      <c r="BP502" s="185"/>
      <c r="BQ502" s="63"/>
      <c r="BR502" s="185">
        <v>738847</v>
      </c>
      <c r="BS502" s="198">
        <v>794412</v>
      </c>
      <c r="BT502" s="177">
        <f t="shared" si="359"/>
        <v>0</v>
      </c>
      <c r="BU502" s="178">
        <f t="shared" si="359"/>
        <v>0</v>
      </c>
      <c r="BV502" s="179">
        <f t="shared" si="360"/>
        <v>0</v>
      </c>
      <c r="BW502" s="178">
        <f t="shared" si="360"/>
        <v>0</v>
      </c>
      <c r="BX502" s="179">
        <f t="shared" si="361"/>
        <v>0</v>
      </c>
      <c r="BY502" s="178">
        <f t="shared" si="361"/>
        <v>0</v>
      </c>
      <c r="BZ502" s="179">
        <f t="shared" si="362"/>
        <v>0</v>
      </c>
      <c r="CA502" s="178">
        <f t="shared" si="362"/>
        <v>0</v>
      </c>
      <c r="CB502" s="179">
        <f t="shared" si="363"/>
        <v>0</v>
      </c>
      <c r="CC502" s="178">
        <f t="shared" si="363"/>
        <v>0</v>
      </c>
      <c r="CD502" s="179">
        <f t="shared" si="364"/>
        <v>180</v>
      </c>
      <c r="CE502" s="178">
        <f t="shared" si="364"/>
        <v>192</v>
      </c>
      <c r="CF502" s="177">
        <f t="shared" si="358"/>
        <v>0</v>
      </c>
      <c r="CG502" s="178">
        <f t="shared" si="350"/>
        <v>0</v>
      </c>
      <c r="CH502" s="179">
        <f t="shared" si="358"/>
        <v>0</v>
      </c>
      <c r="CI502" s="178">
        <f t="shared" si="351"/>
        <v>0</v>
      </c>
      <c r="CJ502" s="179">
        <f t="shared" si="357"/>
        <v>0</v>
      </c>
      <c r="CK502" s="178">
        <f t="shared" si="352"/>
        <v>0</v>
      </c>
      <c r="CL502" s="179">
        <f t="shared" si="357"/>
        <v>0</v>
      </c>
      <c r="CM502" s="178">
        <f t="shared" si="357"/>
        <v>0</v>
      </c>
      <c r="CN502" s="179">
        <f t="shared" si="357"/>
        <v>0</v>
      </c>
      <c r="CO502" s="178">
        <f t="shared" si="357"/>
        <v>0</v>
      </c>
      <c r="CP502" s="179">
        <f t="shared" si="357"/>
        <v>4104.7055555555553</v>
      </c>
      <c r="CQ502" s="178">
        <f t="shared" si="357"/>
        <v>4137.5625</v>
      </c>
      <c r="CR502" s="177">
        <f t="shared" si="356"/>
        <v>0</v>
      </c>
      <c r="CS502" s="178">
        <f t="shared" si="356"/>
        <v>0</v>
      </c>
      <c r="CT502" s="179">
        <f t="shared" si="356"/>
        <v>0</v>
      </c>
      <c r="CU502" s="178">
        <f t="shared" si="355"/>
        <v>0</v>
      </c>
      <c r="CV502" s="179">
        <f t="shared" si="355"/>
        <v>0</v>
      </c>
      <c r="CW502" s="178">
        <f t="shared" si="355"/>
        <v>0</v>
      </c>
      <c r="CX502" s="179">
        <f t="shared" si="355"/>
        <v>0</v>
      </c>
      <c r="CY502" s="178">
        <f t="shared" si="355"/>
        <v>0</v>
      </c>
      <c r="CZ502" s="179">
        <f t="shared" si="355"/>
        <v>0</v>
      </c>
      <c r="DA502" s="178">
        <f t="shared" si="355"/>
        <v>0</v>
      </c>
      <c r="DB502" s="179">
        <f t="shared" si="355"/>
        <v>36942.35</v>
      </c>
      <c r="DC502" s="178">
        <f t="shared" si="355"/>
        <v>37238.0625</v>
      </c>
      <c r="DD502" s="179">
        <f t="shared" si="365"/>
        <v>36942.35</v>
      </c>
      <c r="DE502" s="178">
        <f t="shared" si="365"/>
        <v>37238.0625</v>
      </c>
      <c r="DF502" s="177">
        <f t="shared" si="366"/>
        <v>0</v>
      </c>
      <c r="DG502" s="178">
        <f t="shared" si="366"/>
        <v>0</v>
      </c>
      <c r="DH502" s="179">
        <f t="shared" si="367"/>
        <v>0</v>
      </c>
      <c r="DI502" s="178">
        <f t="shared" si="367"/>
        <v>0</v>
      </c>
      <c r="DJ502" s="179">
        <f t="shared" si="368"/>
        <v>0</v>
      </c>
      <c r="DK502" s="178">
        <f t="shared" si="368"/>
        <v>0</v>
      </c>
      <c r="DL502" s="179">
        <f t="shared" si="369"/>
        <v>0</v>
      </c>
      <c r="DM502" s="178">
        <f t="shared" si="369"/>
        <v>0</v>
      </c>
      <c r="DN502" s="179">
        <f t="shared" si="370"/>
        <v>0</v>
      </c>
      <c r="DO502" s="178">
        <f t="shared" si="370"/>
        <v>0</v>
      </c>
      <c r="DP502" s="179">
        <f t="shared" si="371"/>
        <v>15</v>
      </c>
      <c r="DQ502" s="178">
        <f t="shared" si="371"/>
        <v>16</v>
      </c>
      <c r="DR502" s="179">
        <f t="shared" si="372"/>
        <v>15</v>
      </c>
      <c r="DS502" s="178">
        <f t="shared" si="372"/>
        <v>16</v>
      </c>
      <c r="DT502" s="177">
        <f t="shared" si="354"/>
        <v>0</v>
      </c>
      <c r="DU502" s="178">
        <f t="shared" si="354"/>
        <v>0</v>
      </c>
      <c r="DV502" s="179">
        <f t="shared" si="354"/>
        <v>0</v>
      </c>
      <c r="DW502" s="178">
        <f t="shared" si="353"/>
        <v>0</v>
      </c>
      <c r="DX502" s="179">
        <f t="shared" si="353"/>
        <v>0</v>
      </c>
      <c r="DY502" s="178">
        <f t="shared" ref="DY502:EF517" si="373">+DK502*CW502</f>
        <v>0</v>
      </c>
      <c r="DZ502" s="179">
        <f t="shared" si="373"/>
        <v>0</v>
      </c>
      <c r="EA502" s="178">
        <f t="shared" si="373"/>
        <v>0</v>
      </c>
      <c r="EB502" s="179">
        <f t="shared" si="373"/>
        <v>0</v>
      </c>
      <c r="EC502" s="178">
        <f t="shared" si="373"/>
        <v>0</v>
      </c>
      <c r="ED502" s="179">
        <f t="shared" si="373"/>
        <v>554135.25</v>
      </c>
      <c r="EE502" s="178">
        <f t="shared" si="373"/>
        <v>595809</v>
      </c>
      <c r="EF502" s="179">
        <f t="shared" si="373"/>
        <v>554135.25</v>
      </c>
      <c r="EG502" s="178">
        <f t="shared" si="347"/>
        <v>595809</v>
      </c>
    </row>
    <row r="503" spans="1:137">
      <c r="A503" s="66" t="s">
        <v>489</v>
      </c>
      <c r="B503" s="65" t="s">
        <v>536</v>
      </c>
      <c r="C503" s="239"/>
      <c r="D503" s="64">
        <v>221333</v>
      </c>
      <c r="E503" s="64">
        <v>13</v>
      </c>
      <c r="F503" s="63"/>
      <c r="G503" s="185"/>
      <c r="H503" s="63"/>
      <c r="I503" s="185"/>
      <c r="J503" s="63"/>
      <c r="K503" s="185"/>
      <c r="L503" s="63"/>
      <c r="M503" s="185"/>
      <c r="N503" s="63"/>
      <c r="O503" s="63"/>
      <c r="P503" s="185"/>
      <c r="Q503" s="63"/>
      <c r="R503" s="185"/>
      <c r="S503" s="63"/>
      <c r="T503" s="185"/>
      <c r="U503" s="63"/>
      <c r="V503" s="185"/>
      <c r="W503" s="63"/>
      <c r="X503" s="63"/>
      <c r="Y503" s="185"/>
      <c r="Z503" s="63"/>
      <c r="AA503" s="185"/>
      <c r="AB503" s="63"/>
      <c r="AC503" s="185"/>
      <c r="AD503" s="63"/>
      <c r="AE503" s="185"/>
      <c r="AF503" s="63"/>
      <c r="AG503" s="63"/>
      <c r="AH503" s="185"/>
      <c r="AI503" s="63"/>
      <c r="AJ503" s="185"/>
      <c r="AK503" s="63"/>
      <c r="AL503" s="185"/>
      <c r="AM503" s="63"/>
      <c r="AN503" s="185"/>
      <c r="AO503" s="63"/>
      <c r="AP503" s="63"/>
      <c r="AQ503" s="185"/>
      <c r="AR503" s="63"/>
      <c r="AS503" s="185"/>
      <c r="AT503" s="63"/>
      <c r="AU503" s="185"/>
      <c r="AV503" s="63"/>
      <c r="AW503" s="185"/>
      <c r="AX503" s="63"/>
      <c r="AY503" s="63"/>
      <c r="AZ503" s="185"/>
      <c r="BA503" s="63"/>
      <c r="BB503" s="185"/>
      <c r="BC503" s="63"/>
      <c r="BD503" s="185"/>
      <c r="BE503" s="63"/>
      <c r="BF503" s="185">
        <v>11</v>
      </c>
      <c r="BG503" s="197">
        <v>13</v>
      </c>
      <c r="BH503" s="188"/>
      <c r="BI503" s="63"/>
      <c r="BJ503" s="185"/>
      <c r="BK503" s="63"/>
      <c r="BL503" s="185"/>
      <c r="BM503" s="63"/>
      <c r="BN503" s="185"/>
      <c r="BO503" s="63"/>
      <c r="BP503" s="185"/>
      <c r="BQ503" s="63"/>
      <c r="BR503" s="185">
        <v>583119</v>
      </c>
      <c r="BS503" s="198">
        <v>669787</v>
      </c>
      <c r="BT503" s="177">
        <f t="shared" si="359"/>
        <v>0</v>
      </c>
      <c r="BU503" s="178">
        <f t="shared" si="359"/>
        <v>0</v>
      </c>
      <c r="BV503" s="179">
        <f t="shared" si="360"/>
        <v>0</v>
      </c>
      <c r="BW503" s="178">
        <f t="shared" si="360"/>
        <v>0</v>
      </c>
      <c r="BX503" s="179">
        <f t="shared" si="361"/>
        <v>0</v>
      </c>
      <c r="BY503" s="178">
        <f t="shared" si="361"/>
        <v>0</v>
      </c>
      <c r="BZ503" s="179">
        <f t="shared" si="362"/>
        <v>0</v>
      </c>
      <c r="CA503" s="178">
        <f t="shared" si="362"/>
        <v>0</v>
      </c>
      <c r="CB503" s="179">
        <f t="shared" si="363"/>
        <v>0</v>
      </c>
      <c r="CC503" s="178">
        <f t="shared" si="363"/>
        <v>0</v>
      </c>
      <c r="CD503" s="179">
        <f t="shared" si="364"/>
        <v>132</v>
      </c>
      <c r="CE503" s="178">
        <f t="shared" si="364"/>
        <v>156</v>
      </c>
      <c r="CF503" s="177">
        <f t="shared" si="358"/>
        <v>0</v>
      </c>
      <c r="CG503" s="178">
        <f t="shared" si="350"/>
        <v>0</v>
      </c>
      <c r="CH503" s="179">
        <f t="shared" si="358"/>
        <v>0</v>
      </c>
      <c r="CI503" s="178">
        <f t="shared" si="351"/>
        <v>0</v>
      </c>
      <c r="CJ503" s="179">
        <f t="shared" si="357"/>
        <v>0</v>
      </c>
      <c r="CK503" s="178">
        <f t="shared" si="352"/>
        <v>0</v>
      </c>
      <c r="CL503" s="179">
        <f t="shared" si="357"/>
        <v>0</v>
      </c>
      <c r="CM503" s="178">
        <f t="shared" si="357"/>
        <v>0</v>
      </c>
      <c r="CN503" s="179">
        <f t="shared" si="357"/>
        <v>0</v>
      </c>
      <c r="CO503" s="178">
        <f t="shared" si="357"/>
        <v>0</v>
      </c>
      <c r="CP503" s="179">
        <f t="shared" si="357"/>
        <v>4417.568181818182</v>
      </c>
      <c r="CQ503" s="178">
        <f t="shared" si="357"/>
        <v>4293.5064102564102</v>
      </c>
      <c r="CR503" s="177">
        <f t="shared" si="356"/>
        <v>0</v>
      </c>
      <c r="CS503" s="178">
        <f t="shared" si="356"/>
        <v>0</v>
      </c>
      <c r="CT503" s="179">
        <f t="shared" si="356"/>
        <v>0</v>
      </c>
      <c r="CU503" s="178">
        <f t="shared" si="355"/>
        <v>0</v>
      </c>
      <c r="CV503" s="179">
        <f t="shared" si="355"/>
        <v>0</v>
      </c>
      <c r="CW503" s="178">
        <f t="shared" si="355"/>
        <v>0</v>
      </c>
      <c r="CX503" s="179">
        <f t="shared" si="355"/>
        <v>0</v>
      </c>
      <c r="CY503" s="178">
        <f t="shared" si="355"/>
        <v>0</v>
      </c>
      <c r="CZ503" s="179">
        <f t="shared" si="355"/>
        <v>0</v>
      </c>
      <c r="DA503" s="178">
        <f t="shared" si="355"/>
        <v>0</v>
      </c>
      <c r="DB503" s="179">
        <f t="shared" si="355"/>
        <v>39758.11363636364</v>
      </c>
      <c r="DC503" s="178">
        <f t="shared" si="355"/>
        <v>38641.557692307688</v>
      </c>
      <c r="DD503" s="179">
        <f t="shared" si="365"/>
        <v>39758.11363636364</v>
      </c>
      <c r="DE503" s="178">
        <f t="shared" si="365"/>
        <v>38641.557692307688</v>
      </c>
      <c r="DF503" s="177">
        <f t="shared" si="366"/>
        <v>0</v>
      </c>
      <c r="DG503" s="178">
        <f t="shared" si="366"/>
        <v>0</v>
      </c>
      <c r="DH503" s="179">
        <f t="shared" si="367"/>
        <v>0</v>
      </c>
      <c r="DI503" s="178">
        <f t="shared" si="367"/>
        <v>0</v>
      </c>
      <c r="DJ503" s="179">
        <f t="shared" si="368"/>
        <v>0</v>
      </c>
      <c r="DK503" s="178">
        <f t="shared" si="368"/>
        <v>0</v>
      </c>
      <c r="DL503" s="179">
        <f t="shared" si="369"/>
        <v>0</v>
      </c>
      <c r="DM503" s="178">
        <f t="shared" si="369"/>
        <v>0</v>
      </c>
      <c r="DN503" s="179">
        <f t="shared" si="370"/>
        <v>0</v>
      </c>
      <c r="DO503" s="178">
        <f t="shared" si="370"/>
        <v>0</v>
      </c>
      <c r="DP503" s="179">
        <f t="shared" si="371"/>
        <v>11</v>
      </c>
      <c r="DQ503" s="178">
        <f t="shared" si="371"/>
        <v>13</v>
      </c>
      <c r="DR503" s="179">
        <f t="shared" si="372"/>
        <v>11</v>
      </c>
      <c r="DS503" s="178">
        <f t="shared" si="372"/>
        <v>13</v>
      </c>
      <c r="DT503" s="177">
        <f t="shared" si="354"/>
        <v>0</v>
      </c>
      <c r="DU503" s="178">
        <f t="shared" si="354"/>
        <v>0</v>
      </c>
      <c r="DV503" s="179">
        <f t="shared" si="354"/>
        <v>0</v>
      </c>
      <c r="DW503" s="178">
        <f t="shared" si="354"/>
        <v>0</v>
      </c>
      <c r="DX503" s="179">
        <f t="shared" si="354"/>
        <v>0</v>
      </c>
      <c r="DY503" s="178">
        <f t="shared" si="373"/>
        <v>0</v>
      </c>
      <c r="DZ503" s="179">
        <f t="shared" si="373"/>
        <v>0</v>
      </c>
      <c r="EA503" s="178">
        <f t="shared" si="373"/>
        <v>0</v>
      </c>
      <c r="EB503" s="179">
        <f t="shared" si="373"/>
        <v>0</v>
      </c>
      <c r="EC503" s="178">
        <f t="shared" si="373"/>
        <v>0</v>
      </c>
      <c r="ED503" s="179">
        <f t="shared" si="373"/>
        <v>437339.25000000006</v>
      </c>
      <c r="EE503" s="178">
        <f t="shared" si="373"/>
        <v>502340.24999999994</v>
      </c>
      <c r="EF503" s="179">
        <f t="shared" si="373"/>
        <v>437339.25000000006</v>
      </c>
      <c r="EG503" s="178">
        <f t="shared" si="347"/>
        <v>502340.24999999994</v>
      </c>
    </row>
    <row r="504" spans="1:137">
      <c r="A504" s="66" t="s">
        <v>489</v>
      </c>
      <c r="B504" s="65" t="s">
        <v>537</v>
      </c>
      <c r="C504" s="239"/>
      <c r="D504" s="64">
        <v>221388</v>
      </c>
      <c r="E504" s="64">
        <v>13</v>
      </c>
      <c r="F504" s="63"/>
      <c r="G504" s="185"/>
      <c r="H504" s="63"/>
      <c r="I504" s="185"/>
      <c r="J504" s="63"/>
      <c r="K504" s="185"/>
      <c r="L504" s="63"/>
      <c r="M504" s="185"/>
      <c r="N504" s="63"/>
      <c r="O504" s="63"/>
      <c r="P504" s="185"/>
      <c r="Q504" s="63"/>
      <c r="R504" s="185"/>
      <c r="S504" s="63"/>
      <c r="T504" s="185"/>
      <c r="U504" s="63"/>
      <c r="V504" s="185"/>
      <c r="W504" s="63"/>
      <c r="X504" s="63"/>
      <c r="Y504" s="185"/>
      <c r="Z504" s="63"/>
      <c r="AA504" s="185"/>
      <c r="AB504" s="63"/>
      <c r="AC504" s="185"/>
      <c r="AD504" s="63"/>
      <c r="AE504" s="185"/>
      <c r="AF504" s="63"/>
      <c r="AG504" s="63"/>
      <c r="AH504" s="185"/>
      <c r="AI504" s="63"/>
      <c r="AJ504" s="185"/>
      <c r="AK504" s="63"/>
      <c r="AL504" s="185"/>
      <c r="AM504" s="63"/>
      <c r="AN504" s="185"/>
      <c r="AO504" s="63"/>
      <c r="AP504" s="63"/>
      <c r="AQ504" s="185"/>
      <c r="AR504" s="63"/>
      <c r="AS504" s="185"/>
      <c r="AT504" s="63"/>
      <c r="AU504" s="185"/>
      <c r="AV504" s="63"/>
      <c r="AW504" s="185"/>
      <c r="AX504" s="63"/>
      <c r="AY504" s="63"/>
      <c r="AZ504" s="185"/>
      <c r="BA504" s="63"/>
      <c r="BB504" s="185"/>
      <c r="BC504" s="63"/>
      <c r="BD504" s="185"/>
      <c r="BE504" s="63"/>
      <c r="BF504" s="185">
        <v>7</v>
      </c>
      <c r="BG504" s="197">
        <v>9</v>
      </c>
      <c r="BH504" s="188"/>
      <c r="BI504" s="63"/>
      <c r="BJ504" s="185"/>
      <c r="BK504" s="63"/>
      <c r="BL504" s="185"/>
      <c r="BM504" s="63"/>
      <c r="BN504" s="185"/>
      <c r="BO504" s="63"/>
      <c r="BP504" s="185"/>
      <c r="BQ504" s="63"/>
      <c r="BR504" s="185">
        <v>346322</v>
      </c>
      <c r="BS504" s="198">
        <v>438788</v>
      </c>
      <c r="BT504" s="177">
        <f t="shared" si="359"/>
        <v>0</v>
      </c>
      <c r="BU504" s="178">
        <f t="shared" si="359"/>
        <v>0</v>
      </c>
      <c r="BV504" s="179">
        <f t="shared" si="360"/>
        <v>0</v>
      </c>
      <c r="BW504" s="178">
        <f t="shared" si="360"/>
        <v>0</v>
      </c>
      <c r="BX504" s="179">
        <f t="shared" si="361"/>
        <v>0</v>
      </c>
      <c r="BY504" s="178">
        <f t="shared" si="361"/>
        <v>0</v>
      </c>
      <c r="BZ504" s="179">
        <f t="shared" si="362"/>
        <v>0</v>
      </c>
      <c r="CA504" s="178">
        <f t="shared" si="362"/>
        <v>0</v>
      </c>
      <c r="CB504" s="179">
        <f t="shared" si="363"/>
        <v>0</v>
      </c>
      <c r="CC504" s="178">
        <f t="shared" si="363"/>
        <v>0</v>
      </c>
      <c r="CD504" s="179">
        <f t="shared" si="364"/>
        <v>84</v>
      </c>
      <c r="CE504" s="178">
        <f t="shared" si="364"/>
        <v>108</v>
      </c>
      <c r="CF504" s="177">
        <f t="shared" si="358"/>
        <v>0</v>
      </c>
      <c r="CG504" s="178">
        <f t="shared" si="350"/>
        <v>0</v>
      </c>
      <c r="CH504" s="179">
        <f t="shared" si="358"/>
        <v>0</v>
      </c>
      <c r="CI504" s="178">
        <f t="shared" si="351"/>
        <v>0</v>
      </c>
      <c r="CJ504" s="179">
        <f t="shared" si="357"/>
        <v>0</v>
      </c>
      <c r="CK504" s="178">
        <f t="shared" si="352"/>
        <v>0</v>
      </c>
      <c r="CL504" s="179">
        <f t="shared" si="357"/>
        <v>0</v>
      </c>
      <c r="CM504" s="178">
        <f t="shared" si="357"/>
        <v>0</v>
      </c>
      <c r="CN504" s="179">
        <f t="shared" si="357"/>
        <v>0</v>
      </c>
      <c r="CO504" s="178">
        <f t="shared" si="357"/>
        <v>0</v>
      </c>
      <c r="CP504" s="179">
        <f t="shared" si="357"/>
        <v>4122.8809523809523</v>
      </c>
      <c r="CQ504" s="178">
        <f t="shared" si="357"/>
        <v>4062.8518518518517</v>
      </c>
      <c r="CR504" s="177">
        <f t="shared" si="356"/>
        <v>0</v>
      </c>
      <c r="CS504" s="178">
        <f t="shared" si="356"/>
        <v>0</v>
      </c>
      <c r="CT504" s="179">
        <f t="shared" si="356"/>
        <v>0</v>
      </c>
      <c r="CU504" s="178">
        <f t="shared" si="355"/>
        <v>0</v>
      </c>
      <c r="CV504" s="179">
        <f t="shared" si="355"/>
        <v>0</v>
      </c>
      <c r="CW504" s="178">
        <f t="shared" si="355"/>
        <v>0</v>
      </c>
      <c r="CX504" s="179">
        <f t="shared" si="355"/>
        <v>0</v>
      </c>
      <c r="CY504" s="178">
        <f t="shared" si="355"/>
        <v>0</v>
      </c>
      <c r="CZ504" s="179">
        <f t="shared" si="355"/>
        <v>0</v>
      </c>
      <c r="DA504" s="178">
        <f t="shared" si="355"/>
        <v>0</v>
      </c>
      <c r="DB504" s="179">
        <f t="shared" si="355"/>
        <v>37105.928571428572</v>
      </c>
      <c r="DC504" s="178">
        <f t="shared" si="355"/>
        <v>36565.666666666664</v>
      </c>
      <c r="DD504" s="179">
        <f t="shared" si="365"/>
        <v>37105.928571428572</v>
      </c>
      <c r="DE504" s="178">
        <f t="shared" si="365"/>
        <v>36565.666666666664</v>
      </c>
      <c r="DF504" s="177">
        <f t="shared" si="366"/>
        <v>0</v>
      </c>
      <c r="DG504" s="178">
        <f t="shared" si="366"/>
        <v>0</v>
      </c>
      <c r="DH504" s="179">
        <f t="shared" si="367"/>
        <v>0</v>
      </c>
      <c r="DI504" s="178">
        <f t="shared" si="367"/>
        <v>0</v>
      </c>
      <c r="DJ504" s="179">
        <f t="shared" si="368"/>
        <v>0</v>
      </c>
      <c r="DK504" s="178">
        <f t="shared" si="368"/>
        <v>0</v>
      </c>
      <c r="DL504" s="179">
        <f t="shared" si="369"/>
        <v>0</v>
      </c>
      <c r="DM504" s="178">
        <f t="shared" si="369"/>
        <v>0</v>
      </c>
      <c r="DN504" s="179">
        <f t="shared" si="370"/>
        <v>0</v>
      </c>
      <c r="DO504" s="178">
        <f t="shared" si="370"/>
        <v>0</v>
      </c>
      <c r="DP504" s="179">
        <f t="shared" si="371"/>
        <v>7</v>
      </c>
      <c r="DQ504" s="178">
        <f t="shared" si="371"/>
        <v>9</v>
      </c>
      <c r="DR504" s="179">
        <f t="shared" si="372"/>
        <v>7</v>
      </c>
      <c r="DS504" s="178">
        <f t="shared" si="372"/>
        <v>9</v>
      </c>
      <c r="DT504" s="177">
        <f t="shared" si="354"/>
        <v>0</v>
      </c>
      <c r="DU504" s="178">
        <f t="shared" si="354"/>
        <v>0</v>
      </c>
      <c r="DV504" s="179">
        <f t="shared" si="354"/>
        <v>0</v>
      </c>
      <c r="DW504" s="178">
        <f t="shared" si="354"/>
        <v>0</v>
      </c>
      <c r="DX504" s="179">
        <f t="shared" si="354"/>
        <v>0</v>
      </c>
      <c r="DY504" s="178">
        <f t="shared" si="373"/>
        <v>0</v>
      </c>
      <c r="DZ504" s="179">
        <f t="shared" si="373"/>
        <v>0</v>
      </c>
      <c r="EA504" s="178">
        <f t="shared" si="373"/>
        <v>0</v>
      </c>
      <c r="EB504" s="179">
        <f t="shared" si="373"/>
        <v>0</v>
      </c>
      <c r="EC504" s="178">
        <f t="shared" si="373"/>
        <v>0</v>
      </c>
      <c r="ED504" s="179">
        <f t="shared" si="373"/>
        <v>259741.5</v>
      </c>
      <c r="EE504" s="178">
        <f t="shared" si="373"/>
        <v>329091</v>
      </c>
      <c r="EF504" s="179">
        <f t="shared" si="373"/>
        <v>259741.5</v>
      </c>
      <c r="EG504" s="178">
        <f t="shared" si="347"/>
        <v>329091</v>
      </c>
    </row>
    <row r="505" spans="1:137">
      <c r="A505" s="66" t="s">
        <v>489</v>
      </c>
      <c r="B505" s="65" t="s">
        <v>538</v>
      </c>
      <c r="C505" s="239"/>
      <c r="D505" s="64">
        <v>221494</v>
      </c>
      <c r="E505" s="64">
        <v>13</v>
      </c>
      <c r="F505" s="63"/>
      <c r="G505" s="185"/>
      <c r="H505" s="63"/>
      <c r="I505" s="185"/>
      <c r="J505" s="63"/>
      <c r="K505" s="185"/>
      <c r="L505" s="63"/>
      <c r="M505" s="185"/>
      <c r="N505" s="63"/>
      <c r="O505" s="63"/>
      <c r="P505" s="185"/>
      <c r="Q505" s="63"/>
      <c r="R505" s="185"/>
      <c r="S505" s="63"/>
      <c r="T505" s="185"/>
      <c r="U505" s="63"/>
      <c r="V505" s="185"/>
      <c r="W505" s="63"/>
      <c r="X505" s="63"/>
      <c r="Y505" s="185"/>
      <c r="Z505" s="63"/>
      <c r="AA505" s="185"/>
      <c r="AB505" s="63"/>
      <c r="AC505" s="185"/>
      <c r="AD505" s="63"/>
      <c r="AE505" s="185"/>
      <c r="AF505" s="63"/>
      <c r="AG505" s="63"/>
      <c r="AH505" s="185"/>
      <c r="AI505" s="63"/>
      <c r="AJ505" s="185"/>
      <c r="AK505" s="63"/>
      <c r="AL505" s="185"/>
      <c r="AM505" s="63"/>
      <c r="AN505" s="185"/>
      <c r="AO505" s="63"/>
      <c r="AP505" s="63"/>
      <c r="AQ505" s="185"/>
      <c r="AR505" s="63"/>
      <c r="AS505" s="185"/>
      <c r="AT505" s="63"/>
      <c r="AU505" s="185"/>
      <c r="AV505" s="63"/>
      <c r="AW505" s="185"/>
      <c r="AX505" s="63"/>
      <c r="AY505" s="63"/>
      <c r="AZ505" s="185"/>
      <c r="BA505" s="63"/>
      <c r="BB505" s="185"/>
      <c r="BC505" s="63"/>
      <c r="BD505" s="185"/>
      <c r="BE505" s="63"/>
      <c r="BF505" s="185">
        <v>22</v>
      </c>
      <c r="BG505" s="197">
        <v>27</v>
      </c>
      <c r="BH505" s="188"/>
      <c r="BI505" s="63"/>
      <c r="BJ505" s="185"/>
      <c r="BK505" s="63"/>
      <c r="BL505" s="185"/>
      <c r="BM505" s="63"/>
      <c r="BN505" s="185"/>
      <c r="BO505" s="63"/>
      <c r="BP505" s="185"/>
      <c r="BQ505" s="63"/>
      <c r="BR505" s="185">
        <v>1055172</v>
      </c>
      <c r="BS505" s="198">
        <v>1319123</v>
      </c>
      <c r="BT505" s="177">
        <f t="shared" si="359"/>
        <v>0</v>
      </c>
      <c r="BU505" s="178">
        <f t="shared" si="359"/>
        <v>0</v>
      </c>
      <c r="BV505" s="179">
        <f t="shared" si="360"/>
        <v>0</v>
      </c>
      <c r="BW505" s="178">
        <f t="shared" si="360"/>
        <v>0</v>
      </c>
      <c r="BX505" s="179">
        <f t="shared" si="361"/>
        <v>0</v>
      </c>
      <c r="BY505" s="178">
        <f t="shared" si="361"/>
        <v>0</v>
      </c>
      <c r="BZ505" s="179">
        <f t="shared" si="362"/>
        <v>0</v>
      </c>
      <c r="CA505" s="178">
        <f t="shared" si="362"/>
        <v>0</v>
      </c>
      <c r="CB505" s="179">
        <f t="shared" si="363"/>
        <v>0</v>
      </c>
      <c r="CC505" s="178">
        <f t="shared" si="363"/>
        <v>0</v>
      </c>
      <c r="CD505" s="179">
        <f t="shared" si="364"/>
        <v>264</v>
      </c>
      <c r="CE505" s="178">
        <f t="shared" si="364"/>
        <v>324</v>
      </c>
      <c r="CF505" s="177">
        <f t="shared" si="358"/>
        <v>0</v>
      </c>
      <c r="CG505" s="178">
        <f t="shared" si="350"/>
        <v>0</v>
      </c>
      <c r="CH505" s="179">
        <f t="shared" si="358"/>
        <v>0</v>
      </c>
      <c r="CI505" s="178">
        <f t="shared" si="351"/>
        <v>0</v>
      </c>
      <c r="CJ505" s="179">
        <f t="shared" si="357"/>
        <v>0</v>
      </c>
      <c r="CK505" s="178">
        <f t="shared" si="352"/>
        <v>0</v>
      </c>
      <c r="CL505" s="179">
        <f t="shared" si="357"/>
        <v>0</v>
      </c>
      <c r="CM505" s="178">
        <f t="shared" si="357"/>
        <v>0</v>
      </c>
      <c r="CN505" s="179">
        <f t="shared" si="357"/>
        <v>0</v>
      </c>
      <c r="CO505" s="178">
        <f t="shared" si="357"/>
        <v>0</v>
      </c>
      <c r="CP505" s="179">
        <f t="shared" si="357"/>
        <v>3996.8636363636365</v>
      </c>
      <c r="CQ505" s="178">
        <f t="shared" si="357"/>
        <v>4071.3672839506171</v>
      </c>
      <c r="CR505" s="177">
        <f t="shared" si="356"/>
        <v>0</v>
      </c>
      <c r="CS505" s="178">
        <f t="shared" si="356"/>
        <v>0</v>
      </c>
      <c r="CT505" s="179">
        <f t="shared" si="356"/>
        <v>0</v>
      </c>
      <c r="CU505" s="178">
        <f t="shared" si="355"/>
        <v>0</v>
      </c>
      <c r="CV505" s="179">
        <f t="shared" si="355"/>
        <v>0</v>
      </c>
      <c r="CW505" s="178">
        <f t="shared" si="355"/>
        <v>0</v>
      </c>
      <c r="CX505" s="179">
        <f t="shared" si="355"/>
        <v>0</v>
      </c>
      <c r="CY505" s="178">
        <f t="shared" si="355"/>
        <v>0</v>
      </c>
      <c r="CZ505" s="179">
        <f t="shared" si="355"/>
        <v>0</v>
      </c>
      <c r="DA505" s="178">
        <f t="shared" si="355"/>
        <v>0</v>
      </c>
      <c r="DB505" s="179">
        <f t="shared" si="355"/>
        <v>35971.772727272728</v>
      </c>
      <c r="DC505" s="178">
        <f t="shared" si="355"/>
        <v>36642.305555555555</v>
      </c>
      <c r="DD505" s="179">
        <f t="shared" si="365"/>
        <v>35971.772727272728</v>
      </c>
      <c r="DE505" s="178">
        <f t="shared" si="365"/>
        <v>36642.305555555555</v>
      </c>
      <c r="DF505" s="177">
        <f t="shared" si="366"/>
        <v>0</v>
      </c>
      <c r="DG505" s="178">
        <f t="shared" si="366"/>
        <v>0</v>
      </c>
      <c r="DH505" s="179">
        <f t="shared" si="367"/>
        <v>0</v>
      </c>
      <c r="DI505" s="178">
        <f t="shared" si="367"/>
        <v>0</v>
      </c>
      <c r="DJ505" s="179">
        <f t="shared" si="368"/>
        <v>0</v>
      </c>
      <c r="DK505" s="178">
        <f t="shared" si="368"/>
        <v>0</v>
      </c>
      <c r="DL505" s="179">
        <f t="shared" si="369"/>
        <v>0</v>
      </c>
      <c r="DM505" s="178">
        <f t="shared" si="369"/>
        <v>0</v>
      </c>
      <c r="DN505" s="179">
        <f t="shared" si="370"/>
        <v>0</v>
      </c>
      <c r="DO505" s="178">
        <f t="shared" si="370"/>
        <v>0</v>
      </c>
      <c r="DP505" s="179">
        <f t="shared" si="371"/>
        <v>22</v>
      </c>
      <c r="DQ505" s="178">
        <f t="shared" si="371"/>
        <v>27</v>
      </c>
      <c r="DR505" s="179">
        <f t="shared" si="372"/>
        <v>22</v>
      </c>
      <c r="DS505" s="178">
        <f t="shared" si="372"/>
        <v>27</v>
      </c>
      <c r="DT505" s="177">
        <f t="shared" si="354"/>
        <v>0</v>
      </c>
      <c r="DU505" s="178">
        <f t="shared" si="354"/>
        <v>0</v>
      </c>
      <c r="DV505" s="179">
        <f t="shared" si="354"/>
        <v>0</v>
      </c>
      <c r="DW505" s="178">
        <f t="shared" si="354"/>
        <v>0</v>
      </c>
      <c r="DX505" s="179">
        <f t="shared" si="354"/>
        <v>0</v>
      </c>
      <c r="DY505" s="178">
        <f t="shared" si="373"/>
        <v>0</v>
      </c>
      <c r="DZ505" s="179">
        <f t="shared" si="373"/>
        <v>0</v>
      </c>
      <c r="EA505" s="178">
        <f t="shared" si="373"/>
        <v>0</v>
      </c>
      <c r="EB505" s="179">
        <f t="shared" si="373"/>
        <v>0</v>
      </c>
      <c r="EC505" s="178">
        <f t="shared" si="373"/>
        <v>0</v>
      </c>
      <c r="ED505" s="179">
        <f t="shared" si="373"/>
        <v>791379</v>
      </c>
      <c r="EE505" s="178">
        <f t="shared" si="373"/>
        <v>989342.25</v>
      </c>
      <c r="EF505" s="179">
        <f t="shared" si="373"/>
        <v>791379</v>
      </c>
      <c r="EG505" s="178">
        <f t="shared" si="347"/>
        <v>989342.25</v>
      </c>
    </row>
    <row r="506" spans="1:137">
      <c r="A506" s="66" t="s">
        <v>489</v>
      </c>
      <c r="B506" s="65" t="s">
        <v>539</v>
      </c>
      <c r="C506" s="239"/>
      <c r="D506" s="64">
        <v>221634</v>
      </c>
      <c r="E506" s="64">
        <v>13</v>
      </c>
      <c r="F506" s="63"/>
      <c r="G506" s="185"/>
      <c r="H506" s="63"/>
      <c r="I506" s="185"/>
      <c r="J506" s="63"/>
      <c r="K506" s="185"/>
      <c r="L506" s="63"/>
      <c r="M506" s="185"/>
      <c r="N506" s="63"/>
      <c r="O506" s="63"/>
      <c r="P506" s="185"/>
      <c r="Q506" s="63"/>
      <c r="R506" s="185"/>
      <c r="S506" s="63"/>
      <c r="T506" s="185"/>
      <c r="U506" s="63"/>
      <c r="V506" s="185"/>
      <c r="W506" s="63"/>
      <c r="X506" s="63"/>
      <c r="Y506" s="185"/>
      <c r="Z506" s="63"/>
      <c r="AA506" s="185"/>
      <c r="AB506" s="63"/>
      <c r="AC506" s="185"/>
      <c r="AD506" s="63"/>
      <c r="AE506" s="185"/>
      <c r="AF506" s="63"/>
      <c r="AG506" s="63"/>
      <c r="AH506" s="185"/>
      <c r="AI506" s="63"/>
      <c r="AJ506" s="185"/>
      <c r="AK506" s="63"/>
      <c r="AL506" s="185"/>
      <c r="AM506" s="63"/>
      <c r="AN506" s="185"/>
      <c r="AO506" s="63"/>
      <c r="AP506" s="63"/>
      <c r="AQ506" s="185"/>
      <c r="AR506" s="63"/>
      <c r="AS506" s="185"/>
      <c r="AT506" s="63"/>
      <c r="AU506" s="185"/>
      <c r="AV506" s="63"/>
      <c r="AW506" s="185"/>
      <c r="AX506" s="63"/>
      <c r="AY506" s="63"/>
      <c r="AZ506" s="185"/>
      <c r="BA506" s="63"/>
      <c r="BB506" s="185"/>
      <c r="BC506" s="63"/>
      <c r="BD506" s="185"/>
      <c r="BE506" s="63"/>
      <c r="BF506" s="185">
        <v>10</v>
      </c>
      <c r="BG506" s="197">
        <v>11</v>
      </c>
      <c r="BH506" s="188"/>
      <c r="BI506" s="63"/>
      <c r="BJ506" s="185"/>
      <c r="BK506" s="63"/>
      <c r="BL506" s="185"/>
      <c r="BM506" s="63"/>
      <c r="BN506" s="185"/>
      <c r="BO506" s="63"/>
      <c r="BP506" s="185"/>
      <c r="BQ506" s="63"/>
      <c r="BR506" s="185">
        <v>504686</v>
      </c>
      <c r="BS506" s="198">
        <v>546662</v>
      </c>
      <c r="BT506" s="177">
        <f t="shared" si="359"/>
        <v>0</v>
      </c>
      <c r="BU506" s="178">
        <f t="shared" si="359"/>
        <v>0</v>
      </c>
      <c r="BV506" s="179">
        <f t="shared" si="360"/>
        <v>0</v>
      </c>
      <c r="BW506" s="178">
        <f t="shared" si="360"/>
        <v>0</v>
      </c>
      <c r="BX506" s="179">
        <f t="shared" si="361"/>
        <v>0</v>
      </c>
      <c r="BY506" s="178">
        <f t="shared" si="361"/>
        <v>0</v>
      </c>
      <c r="BZ506" s="179">
        <f t="shared" si="362"/>
        <v>0</v>
      </c>
      <c r="CA506" s="178">
        <f t="shared" si="362"/>
        <v>0</v>
      </c>
      <c r="CB506" s="179">
        <f t="shared" si="363"/>
        <v>0</v>
      </c>
      <c r="CC506" s="178">
        <f t="shared" si="363"/>
        <v>0</v>
      </c>
      <c r="CD506" s="179">
        <f t="shared" si="364"/>
        <v>120</v>
      </c>
      <c r="CE506" s="178">
        <f t="shared" si="364"/>
        <v>132</v>
      </c>
      <c r="CF506" s="177">
        <f t="shared" si="358"/>
        <v>0</v>
      </c>
      <c r="CG506" s="178">
        <f t="shared" si="350"/>
        <v>0</v>
      </c>
      <c r="CH506" s="179">
        <f t="shared" si="358"/>
        <v>0</v>
      </c>
      <c r="CI506" s="178">
        <f t="shared" si="351"/>
        <v>0</v>
      </c>
      <c r="CJ506" s="179">
        <f t="shared" si="357"/>
        <v>0</v>
      </c>
      <c r="CK506" s="178">
        <f t="shared" si="352"/>
        <v>0</v>
      </c>
      <c r="CL506" s="179">
        <f t="shared" si="357"/>
        <v>0</v>
      </c>
      <c r="CM506" s="178">
        <f t="shared" si="357"/>
        <v>0</v>
      </c>
      <c r="CN506" s="179">
        <f t="shared" si="357"/>
        <v>0</v>
      </c>
      <c r="CO506" s="178">
        <f t="shared" si="357"/>
        <v>0</v>
      </c>
      <c r="CP506" s="179">
        <f t="shared" si="357"/>
        <v>4205.7166666666662</v>
      </c>
      <c r="CQ506" s="178">
        <f t="shared" si="357"/>
        <v>4141.378787878788</v>
      </c>
      <c r="CR506" s="177">
        <f t="shared" si="356"/>
        <v>0</v>
      </c>
      <c r="CS506" s="178">
        <f t="shared" si="356"/>
        <v>0</v>
      </c>
      <c r="CT506" s="179">
        <f t="shared" si="356"/>
        <v>0</v>
      </c>
      <c r="CU506" s="178">
        <f t="shared" si="355"/>
        <v>0</v>
      </c>
      <c r="CV506" s="179">
        <f t="shared" si="355"/>
        <v>0</v>
      </c>
      <c r="CW506" s="178">
        <f t="shared" si="355"/>
        <v>0</v>
      </c>
      <c r="CX506" s="179">
        <f t="shared" si="355"/>
        <v>0</v>
      </c>
      <c r="CY506" s="178">
        <f t="shared" si="355"/>
        <v>0</v>
      </c>
      <c r="CZ506" s="179">
        <f t="shared" si="355"/>
        <v>0</v>
      </c>
      <c r="DA506" s="178">
        <f t="shared" si="355"/>
        <v>0</v>
      </c>
      <c r="DB506" s="179">
        <f t="shared" si="355"/>
        <v>37851.449999999997</v>
      </c>
      <c r="DC506" s="178">
        <f t="shared" si="355"/>
        <v>37272.409090909088</v>
      </c>
      <c r="DD506" s="179">
        <f t="shared" si="365"/>
        <v>37851.449999999997</v>
      </c>
      <c r="DE506" s="178">
        <f t="shared" si="365"/>
        <v>37272.409090909088</v>
      </c>
      <c r="DF506" s="177">
        <f t="shared" si="366"/>
        <v>0</v>
      </c>
      <c r="DG506" s="178">
        <f t="shared" si="366"/>
        <v>0</v>
      </c>
      <c r="DH506" s="179">
        <f t="shared" si="367"/>
        <v>0</v>
      </c>
      <c r="DI506" s="178">
        <f t="shared" si="367"/>
        <v>0</v>
      </c>
      <c r="DJ506" s="179">
        <f t="shared" si="368"/>
        <v>0</v>
      </c>
      <c r="DK506" s="178">
        <f t="shared" si="368"/>
        <v>0</v>
      </c>
      <c r="DL506" s="179">
        <f t="shared" si="369"/>
        <v>0</v>
      </c>
      <c r="DM506" s="178">
        <f t="shared" si="369"/>
        <v>0</v>
      </c>
      <c r="DN506" s="179">
        <f t="shared" si="370"/>
        <v>0</v>
      </c>
      <c r="DO506" s="178">
        <f t="shared" si="370"/>
        <v>0</v>
      </c>
      <c r="DP506" s="179">
        <f t="shared" si="371"/>
        <v>10</v>
      </c>
      <c r="DQ506" s="178">
        <f t="shared" si="371"/>
        <v>11</v>
      </c>
      <c r="DR506" s="179">
        <f t="shared" si="372"/>
        <v>10</v>
      </c>
      <c r="DS506" s="178">
        <f t="shared" si="372"/>
        <v>11</v>
      </c>
      <c r="DT506" s="177">
        <f t="shared" si="354"/>
        <v>0</v>
      </c>
      <c r="DU506" s="178">
        <f t="shared" si="354"/>
        <v>0</v>
      </c>
      <c r="DV506" s="179">
        <f t="shared" si="354"/>
        <v>0</v>
      </c>
      <c r="DW506" s="178">
        <f t="shared" si="354"/>
        <v>0</v>
      </c>
      <c r="DX506" s="179">
        <f t="shared" si="354"/>
        <v>0</v>
      </c>
      <c r="DY506" s="178">
        <f t="shared" si="373"/>
        <v>0</v>
      </c>
      <c r="DZ506" s="179">
        <f t="shared" si="373"/>
        <v>0</v>
      </c>
      <c r="EA506" s="178">
        <f t="shared" si="373"/>
        <v>0</v>
      </c>
      <c r="EB506" s="179">
        <f t="shared" si="373"/>
        <v>0</v>
      </c>
      <c r="EC506" s="178">
        <f t="shared" si="373"/>
        <v>0</v>
      </c>
      <c r="ED506" s="179">
        <f t="shared" si="373"/>
        <v>378514.5</v>
      </c>
      <c r="EE506" s="178">
        <f t="shared" si="373"/>
        <v>409996.5</v>
      </c>
      <c r="EF506" s="179">
        <f t="shared" si="373"/>
        <v>378514.5</v>
      </c>
      <c r="EG506" s="178">
        <f t="shared" si="347"/>
        <v>409996.5</v>
      </c>
    </row>
    <row r="507" spans="1:137" ht="15">
      <c r="A507" s="56" t="s">
        <v>540</v>
      </c>
      <c r="B507" s="241" t="s">
        <v>541</v>
      </c>
      <c r="C507" s="293"/>
      <c r="D507" s="53">
        <v>228723</v>
      </c>
      <c r="E507" s="53">
        <v>1</v>
      </c>
      <c r="F507" s="217">
        <v>19</v>
      </c>
      <c r="G507" s="185">
        <v>629</v>
      </c>
      <c r="H507" s="191">
        <v>668</v>
      </c>
      <c r="I507" s="185">
        <v>66</v>
      </c>
      <c r="J507" s="217">
        <v>65</v>
      </c>
      <c r="K507" s="185">
        <v>71</v>
      </c>
      <c r="L507" s="191">
        <v>66</v>
      </c>
      <c r="M507" s="185">
        <v>212</v>
      </c>
      <c r="N507" s="217">
        <v>216</v>
      </c>
      <c r="O507" s="217">
        <v>0</v>
      </c>
      <c r="P507" s="185">
        <v>449</v>
      </c>
      <c r="Q507" s="217">
        <v>439</v>
      </c>
      <c r="R507" s="185">
        <v>45</v>
      </c>
      <c r="S507" s="191">
        <v>48</v>
      </c>
      <c r="T507" s="185">
        <v>21</v>
      </c>
      <c r="U507" s="191">
        <v>16</v>
      </c>
      <c r="V507" s="185">
        <v>169</v>
      </c>
      <c r="W507" s="217">
        <v>161</v>
      </c>
      <c r="X507" s="217">
        <v>7</v>
      </c>
      <c r="Y507" s="185">
        <v>244</v>
      </c>
      <c r="Z507" s="217">
        <v>250</v>
      </c>
      <c r="AA507" s="185">
        <v>13</v>
      </c>
      <c r="AB507" s="217">
        <v>13</v>
      </c>
      <c r="AC507" s="185">
        <v>23</v>
      </c>
      <c r="AD507" s="191">
        <v>25</v>
      </c>
      <c r="AE507" s="185">
        <v>134</v>
      </c>
      <c r="AF507" s="191">
        <v>149</v>
      </c>
      <c r="AG507" s="217">
        <v>1</v>
      </c>
      <c r="AH507" s="185">
        <v>117</v>
      </c>
      <c r="AI507" s="217">
        <v>122</v>
      </c>
      <c r="AJ507" s="185">
        <v>3</v>
      </c>
      <c r="AK507" s="191">
        <v>4</v>
      </c>
      <c r="AL507" s="185">
        <v>4</v>
      </c>
      <c r="AM507" s="191">
        <v>8</v>
      </c>
      <c r="AN507" s="185">
        <v>156</v>
      </c>
      <c r="AO507" s="191">
        <v>188</v>
      </c>
      <c r="AP507" s="217">
        <v>4</v>
      </c>
      <c r="AQ507" s="185">
        <v>103</v>
      </c>
      <c r="AR507" s="191">
        <v>95</v>
      </c>
      <c r="AS507" s="185">
        <v>2</v>
      </c>
      <c r="AT507" s="191">
        <v>9</v>
      </c>
      <c r="AU507" s="185">
        <v>2</v>
      </c>
      <c r="AV507" s="191">
        <v>5</v>
      </c>
      <c r="AW507" s="185">
        <v>136</v>
      </c>
      <c r="AX507" s="191">
        <v>146</v>
      </c>
      <c r="AY507" s="217"/>
      <c r="AZ507" s="185"/>
      <c r="BA507" s="217"/>
      <c r="BB507" s="185"/>
      <c r="BC507" s="217"/>
      <c r="BD507" s="185"/>
      <c r="BE507" s="217"/>
      <c r="BF507" s="185"/>
      <c r="BG507" s="62"/>
      <c r="BH507" s="188">
        <v>146049922</v>
      </c>
      <c r="BI507" s="191">
        <v>156013008</v>
      </c>
      <c r="BJ507" s="185">
        <v>68673124</v>
      </c>
      <c r="BK507" s="217">
        <v>69160725</v>
      </c>
      <c r="BL507" s="185">
        <v>36921518</v>
      </c>
      <c r="BM507" s="191">
        <v>39688662</v>
      </c>
      <c r="BN507" s="185">
        <v>17920367</v>
      </c>
      <c r="BO507" s="191">
        <v>21833880</v>
      </c>
      <c r="BP507" s="185">
        <v>12935901</v>
      </c>
      <c r="BQ507" s="191">
        <v>13995601</v>
      </c>
      <c r="BR507" s="185"/>
      <c r="BS507" s="218"/>
      <c r="BT507" s="177">
        <f t="shared" ref="BT507:BU538" si="374">((G507*9)+(I507*10)+(K507*11)+(M507*12))</f>
        <v>9646</v>
      </c>
      <c r="BU507" s="178">
        <f t="shared" si="374"/>
        <v>9980</v>
      </c>
      <c r="BV507" s="179">
        <f t="shared" ref="BV507:BW538" si="375">((P507*9)+(R507*10)+(T507*11)+(V507*12))</f>
        <v>6750</v>
      </c>
      <c r="BW507" s="178">
        <f t="shared" si="375"/>
        <v>6539</v>
      </c>
      <c r="BX507" s="179">
        <f t="shared" ref="BX507:BY538" si="376">((Y507*9)+(AA507*10)+(AC507*11)+(AE507*12))</f>
        <v>4187</v>
      </c>
      <c r="BY507" s="178">
        <f t="shared" si="376"/>
        <v>4443</v>
      </c>
      <c r="BZ507" s="179">
        <f t="shared" ref="BZ507:CA538" si="377">((AH507*9)+(AJ507*10)+(AL507*11)+(AN507*12))</f>
        <v>2999</v>
      </c>
      <c r="CA507" s="178">
        <f t="shared" si="377"/>
        <v>3482</v>
      </c>
      <c r="CB507" s="179">
        <f t="shared" ref="CB507:CC538" si="378">((AQ507*9)+(AS507*10)+(AU507*11)+(AW507*12))</f>
        <v>2601</v>
      </c>
      <c r="CC507" s="178">
        <f t="shared" si="378"/>
        <v>2752</v>
      </c>
      <c r="CD507" s="179">
        <f t="shared" ref="CD507:CE538" si="379">((AZ507*9)+(BB507*10)+(BD507*11)+(BF507*12))</f>
        <v>0</v>
      </c>
      <c r="CE507" s="178">
        <f t="shared" si="379"/>
        <v>0</v>
      </c>
      <c r="CF507" s="177">
        <f t="shared" ref="CF507:CQ528" si="380">IF(BT507&gt;0,BH507/BT507,)</f>
        <v>15140.982998133941</v>
      </c>
      <c r="CG507" s="178">
        <f t="shared" si="350"/>
        <v>15632.565931863728</v>
      </c>
      <c r="CH507" s="179">
        <f t="shared" si="380"/>
        <v>10173.796148148149</v>
      </c>
      <c r="CI507" s="178">
        <f t="shared" si="351"/>
        <v>10576.651628689402</v>
      </c>
      <c r="CJ507" s="179">
        <f t="shared" si="380"/>
        <v>8818.1318366372107</v>
      </c>
      <c r="CK507" s="178">
        <f t="shared" si="352"/>
        <v>8932.8521269412558</v>
      </c>
      <c r="CL507" s="179">
        <f t="shared" si="380"/>
        <v>5975.4474824941644</v>
      </c>
      <c r="CM507" s="178">
        <f t="shared" si="380"/>
        <v>6270.4997128087307</v>
      </c>
      <c r="CN507" s="179">
        <f t="shared" si="380"/>
        <v>4973.4336793540942</v>
      </c>
      <c r="CO507" s="178">
        <f t="shared" si="380"/>
        <v>5085.6108284883721</v>
      </c>
      <c r="CP507" s="179">
        <f t="shared" si="380"/>
        <v>0</v>
      </c>
      <c r="CQ507" s="178">
        <f t="shared" si="380"/>
        <v>0</v>
      </c>
      <c r="CR507" s="177">
        <f t="shared" ref="CR507:DC528" si="381">+CF507*9</f>
        <v>136268.84698320547</v>
      </c>
      <c r="CS507" s="178">
        <f t="shared" si="381"/>
        <v>140693.09338677354</v>
      </c>
      <c r="CT507" s="179">
        <f t="shared" si="381"/>
        <v>91564.165333333338</v>
      </c>
      <c r="CU507" s="178">
        <f t="shared" si="381"/>
        <v>95189.86465820462</v>
      </c>
      <c r="CV507" s="179">
        <f t="shared" si="381"/>
        <v>79363.1865297349</v>
      </c>
      <c r="CW507" s="178">
        <f t="shared" si="381"/>
        <v>80395.669142471306</v>
      </c>
      <c r="CX507" s="179">
        <f t="shared" si="381"/>
        <v>53779.02734244748</v>
      </c>
      <c r="CY507" s="178">
        <f t="shared" si="381"/>
        <v>56434.497415278573</v>
      </c>
      <c r="CZ507" s="179">
        <f t="shared" si="381"/>
        <v>44760.903114186847</v>
      </c>
      <c r="DA507" s="178">
        <f t="shared" si="381"/>
        <v>45770.497456395351</v>
      </c>
      <c r="DB507" s="179">
        <f t="shared" si="381"/>
        <v>0</v>
      </c>
      <c r="DC507" s="178">
        <f t="shared" si="381"/>
        <v>0</v>
      </c>
      <c r="DD507" s="179">
        <f t="shared" ref="DD507:DE538" si="382">IF(DR507&gt;0,((CR507*DF507)+(CT507*DH507)+(CV507*DJ507)+(CX507*DL507)+(CZ507*DN507)+(DB507*DP507))/DR507,)</f>
        <v>97996.232309933781</v>
      </c>
      <c r="DE507" s="178">
        <f t="shared" si="382"/>
        <v>100626.01275714205</v>
      </c>
      <c r="DF507" s="177">
        <f t="shared" ref="DF507:DG538" si="383">+G507+I507+K507+M507</f>
        <v>978</v>
      </c>
      <c r="DG507" s="178">
        <f t="shared" si="383"/>
        <v>1015</v>
      </c>
      <c r="DH507" s="179">
        <f t="shared" ref="DH507:DI538" si="384">+P507+R507+T507+V507</f>
        <v>684</v>
      </c>
      <c r="DI507" s="178">
        <f t="shared" si="384"/>
        <v>664</v>
      </c>
      <c r="DJ507" s="179">
        <f t="shared" ref="DJ507:DK538" si="385">+Y507+AA507+AC507+AE507</f>
        <v>414</v>
      </c>
      <c r="DK507" s="178">
        <f t="shared" si="385"/>
        <v>437</v>
      </c>
      <c r="DL507" s="179">
        <f t="shared" ref="DL507:DM538" si="386">+AH507+AJ507+AL507+AN507</f>
        <v>280</v>
      </c>
      <c r="DM507" s="178">
        <f t="shared" si="386"/>
        <v>322</v>
      </c>
      <c r="DN507" s="179">
        <f t="shared" ref="DN507:DO538" si="387">+AQ507+AS507+AU507+AW507</f>
        <v>243</v>
      </c>
      <c r="DO507" s="178">
        <f t="shared" si="387"/>
        <v>255</v>
      </c>
      <c r="DP507" s="179">
        <f t="shared" ref="DP507:DQ538" si="388">+AZ507+BB507+BD507+BF507</f>
        <v>0</v>
      </c>
      <c r="DQ507" s="178">
        <f t="shared" si="388"/>
        <v>0</v>
      </c>
      <c r="DR507" s="179">
        <f t="shared" ref="DR507:DS538" si="389">+DF507+DH507+DJ507+DL507+DN507+DP507</f>
        <v>2599</v>
      </c>
      <c r="DS507" s="178">
        <f t="shared" si="389"/>
        <v>2693</v>
      </c>
      <c r="DT507" s="177">
        <f t="shared" ref="DT507:EF532" si="390">+DF507*CR507</f>
        <v>133270932.34957495</v>
      </c>
      <c r="DU507" s="178">
        <f t="shared" si="390"/>
        <v>142803489.78757516</v>
      </c>
      <c r="DV507" s="179">
        <f t="shared" si="390"/>
        <v>62629889.088</v>
      </c>
      <c r="DW507" s="178">
        <f t="shared" si="390"/>
        <v>63206070.133047871</v>
      </c>
      <c r="DX507" s="179">
        <f t="shared" si="390"/>
        <v>32856359.223310247</v>
      </c>
      <c r="DY507" s="178">
        <f t="shared" si="373"/>
        <v>35132907.415259957</v>
      </c>
      <c r="DZ507" s="179">
        <f t="shared" si="373"/>
        <v>15058127.655885294</v>
      </c>
      <c r="EA507" s="178">
        <f t="shared" si="373"/>
        <v>18171908.167719699</v>
      </c>
      <c r="EB507" s="179">
        <f t="shared" si="373"/>
        <v>10876899.456747403</v>
      </c>
      <c r="EC507" s="178">
        <f t="shared" si="373"/>
        <v>11671476.851380814</v>
      </c>
      <c r="ED507" s="179">
        <f t="shared" si="373"/>
        <v>0</v>
      </c>
      <c r="EE507" s="178">
        <f t="shared" si="373"/>
        <v>0</v>
      </c>
      <c r="EF507" s="179">
        <f t="shared" si="373"/>
        <v>254692207.77351791</v>
      </c>
      <c r="EG507" s="178">
        <f t="shared" si="347"/>
        <v>270985852.35498351</v>
      </c>
    </row>
    <row r="508" spans="1:137" ht="15">
      <c r="A508" s="56" t="s">
        <v>540</v>
      </c>
      <c r="B508" s="55" t="s">
        <v>542</v>
      </c>
      <c r="C508" s="293"/>
      <c r="D508" s="53">
        <v>229115</v>
      </c>
      <c r="E508" s="53">
        <v>1</v>
      </c>
      <c r="F508" s="217">
        <v>0</v>
      </c>
      <c r="G508" s="185">
        <v>319</v>
      </c>
      <c r="H508" s="191">
        <v>335</v>
      </c>
      <c r="I508" s="185">
        <v>0</v>
      </c>
      <c r="J508" s="217">
        <v>0</v>
      </c>
      <c r="K508" s="185">
        <v>0</v>
      </c>
      <c r="L508" s="217">
        <v>0</v>
      </c>
      <c r="M508" s="185">
        <v>44</v>
      </c>
      <c r="N508" s="191">
        <v>41</v>
      </c>
      <c r="O508" s="217">
        <v>0</v>
      </c>
      <c r="P508" s="185">
        <v>382</v>
      </c>
      <c r="Q508" s="217">
        <v>381</v>
      </c>
      <c r="R508" s="185">
        <v>0</v>
      </c>
      <c r="S508" s="217">
        <v>0</v>
      </c>
      <c r="T508" s="185">
        <v>0</v>
      </c>
      <c r="U508" s="217">
        <v>0</v>
      </c>
      <c r="V508" s="185">
        <v>22</v>
      </c>
      <c r="W508" s="217">
        <v>21</v>
      </c>
      <c r="X508" s="217">
        <v>0</v>
      </c>
      <c r="Y508" s="185">
        <v>297</v>
      </c>
      <c r="Z508" s="191">
        <v>339</v>
      </c>
      <c r="AA508" s="185">
        <v>0</v>
      </c>
      <c r="AB508" s="217">
        <v>0</v>
      </c>
      <c r="AC508" s="185">
        <v>0</v>
      </c>
      <c r="AD508" s="217">
        <v>0</v>
      </c>
      <c r="AE508" s="185">
        <v>7</v>
      </c>
      <c r="AF508" s="191">
        <v>27</v>
      </c>
      <c r="AG508" s="217">
        <v>0</v>
      </c>
      <c r="AH508" s="185">
        <v>222</v>
      </c>
      <c r="AI508" s="191">
        <v>252</v>
      </c>
      <c r="AJ508" s="185">
        <v>0</v>
      </c>
      <c r="AK508" s="217">
        <v>0</v>
      </c>
      <c r="AL508" s="185">
        <v>0</v>
      </c>
      <c r="AM508" s="217">
        <v>0</v>
      </c>
      <c r="AN508" s="185">
        <v>39</v>
      </c>
      <c r="AO508" s="191">
        <v>47</v>
      </c>
      <c r="AP508" s="217">
        <v>0</v>
      </c>
      <c r="AQ508" s="185">
        <v>11</v>
      </c>
      <c r="AR508" s="191">
        <v>3</v>
      </c>
      <c r="AS508" s="185">
        <v>0</v>
      </c>
      <c r="AT508" s="217">
        <v>0</v>
      </c>
      <c r="AU508" s="185">
        <v>0</v>
      </c>
      <c r="AV508" s="217">
        <v>0</v>
      </c>
      <c r="AW508" s="185">
        <v>40</v>
      </c>
      <c r="AX508" s="191">
        <v>80</v>
      </c>
      <c r="AY508" s="217"/>
      <c r="AZ508" s="185"/>
      <c r="BA508" s="217"/>
      <c r="BB508" s="185"/>
      <c r="BC508" s="217"/>
      <c r="BD508" s="185"/>
      <c r="BE508" s="217"/>
      <c r="BF508" s="185"/>
      <c r="BG508" s="62"/>
      <c r="BH508" s="188">
        <v>43737016</v>
      </c>
      <c r="BI508" s="191">
        <v>46995672</v>
      </c>
      <c r="BJ508" s="185">
        <v>34257494</v>
      </c>
      <c r="BK508" s="217">
        <v>35296070</v>
      </c>
      <c r="BL508" s="185">
        <v>22508701</v>
      </c>
      <c r="BM508" s="191">
        <v>27114329</v>
      </c>
      <c r="BN508" s="185">
        <v>12785758</v>
      </c>
      <c r="BO508" s="217">
        <v>12689134</v>
      </c>
      <c r="BP508" s="185">
        <v>3587137</v>
      </c>
      <c r="BQ508" s="191">
        <v>5616591</v>
      </c>
      <c r="BR508" s="185"/>
      <c r="BS508" s="218"/>
      <c r="BT508" s="177">
        <f t="shared" si="374"/>
        <v>3399</v>
      </c>
      <c r="BU508" s="178">
        <f t="shared" si="374"/>
        <v>3507</v>
      </c>
      <c r="BV508" s="179">
        <f t="shared" si="375"/>
        <v>3702</v>
      </c>
      <c r="BW508" s="178">
        <f t="shared" si="375"/>
        <v>3681</v>
      </c>
      <c r="BX508" s="179">
        <f t="shared" si="376"/>
        <v>2757</v>
      </c>
      <c r="BY508" s="178">
        <f t="shared" si="376"/>
        <v>3375</v>
      </c>
      <c r="BZ508" s="179">
        <f t="shared" si="377"/>
        <v>2466</v>
      </c>
      <c r="CA508" s="178">
        <f t="shared" si="377"/>
        <v>2832</v>
      </c>
      <c r="CB508" s="179">
        <f t="shared" si="378"/>
        <v>579</v>
      </c>
      <c r="CC508" s="178">
        <f t="shared" si="378"/>
        <v>987</v>
      </c>
      <c r="CD508" s="179">
        <f t="shared" si="379"/>
        <v>0</v>
      </c>
      <c r="CE508" s="178">
        <f t="shared" si="379"/>
        <v>0</v>
      </c>
      <c r="CF508" s="177">
        <f t="shared" si="380"/>
        <v>12867.612827302148</v>
      </c>
      <c r="CG508" s="178">
        <f t="shared" si="350"/>
        <v>13400.533789563729</v>
      </c>
      <c r="CH508" s="179">
        <f t="shared" si="380"/>
        <v>9253.7801188546728</v>
      </c>
      <c r="CI508" s="178">
        <f t="shared" si="351"/>
        <v>9588.7177397446339</v>
      </c>
      <c r="CJ508" s="179">
        <f t="shared" si="380"/>
        <v>8164.2005803409502</v>
      </c>
      <c r="CK508" s="178">
        <f t="shared" si="352"/>
        <v>8033.8752592592591</v>
      </c>
      <c r="CL508" s="179">
        <f t="shared" si="380"/>
        <v>5184.8167072181668</v>
      </c>
      <c r="CM508" s="178">
        <f t="shared" si="380"/>
        <v>4480.6264124293784</v>
      </c>
      <c r="CN508" s="179">
        <f t="shared" si="380"/>
        <v>6195.400690846287</v>
      </c>
      <c r="CO508" s="178">
        <f t="shared" si="380"/>
        <v>5690.5683890577511</v>
      </c>
      <c r="CP508" s="179">
        <f t="shared" si="380"/>
        <v>0</v>
      </c>
      <c r="CQ508" s="178">
        <f t="shared" si="380"/>
        <v>0</v>
      </c>
      <c r="CR508" s="177">
        <f t="shared" si="381"/>
        <v>115808.51544571933</v>
      </c>
      <c r="CS508" s="178">
        <f t="shared" si="381"/>
        <v>120604.80410607357</v>
      </c>
      <c r="CT508" s="179">
        <f t="shared" si="381"/>
        <v>83284.021069692055</v>
      </c>
      <c r="CU508" s="178">
        <f t="shared" si="381"/>
        <v>86298.459657701707</v>
      </c>
      <c r="CV508" s="179">
        <f t="shared" si="381"/>
        <v>73477.805223068557</v>
      </c>
      <c r="CW508" s="178">
        <f t="shared" si="381"/>
        <v>72304.877333333337</v>
      </c>
      <c r="CX508" s="179">
        <f t="shared" si="381"/>
        <v>46663.350364963502</v>
      </c>
      <c r="CY508" s="178">
        <f t="shared" si="381"/>
        <v>40325.637711864409</v>
      </c>
      <c r="CZ508" s="179">
        <f t="shared" si="381"/>
        <v>55758.606217616587</v>
      </c>
      <c r="DA508" s="178">
        <f t="shared" si="381"/>
        <v>51215.115501519758</v>
      </c>
      <c r="DB508" s="179">
        <f t="shared" si="381"/>
        <v>0</v>
      </c>
      <c r="DC508" s="178">
        <f t="shared" si="381"/>
        <v>0</v>
      </c>
      <c r="DD508" s="179">
        <f t="shared" si="382"/>
        <v>81739.198676152184</v>
      </c>
      <c r="DE508" s="178">
        <f t="shared" si="382"/>
        <v>80479.156286207959</v>
      </c>
      <c r="DF508" s="177">
        <f t="shared" si="383"/>
        <v>363</v>
      </c>
      <c r="DG508" s="178">
        <f t="shared" si="383"/>
        <v>376</v>
      </c>
      <c r="DH508" s="179">
        <f t="shared" si="384"/>
        <v>404</v>
      </c>
      <c r="DI508" s="178">
        <f t="shared" si="384"/>
        <v>402</v>
      </c>
      <c r="DJ508" s="179">
        <f t="shared" si="385"/>
        <v>304</v>
      </c>
      <c r="DK508" s="178">
        <f t="shared" si="385"/>
        <v>366</v>
      </c>
      <c r="DL508" s="179">
        <f t="shared" si="386"/>
        <v>261</v>
      </c>
      <c r="DM508" s="178">
        <f t="shared" si="386"/>
        <v>299</v>
      </c>
      <c r="DN508" s="179">
        <f t="shared" si="387"/>
        <v>51</v>
      </c>
      <c r="DO508" s="178">
        <f t="shared" si="387"/>
        <v>83</v>
      </c>
      <c r="DP508" s="179">
        <f t="shared" si="388"/>
        <v>0</v>
      </c>
      <c r="DQ508" s="178">
        <f t="shared" si="388"/>
        <v>0</v>
      </c>
      <c r="DR508" s="179">
        <f t="shared" si="389"/>
        <v>1383</v>
      </c>
      <c r="DS508" s="178">
        <f t="shared" si="389"/>
        <v>1526</v>
      </c>
      <c r="DT508" s="177">
        <f t="shared" si="390"/>
        <v>42038491.106796116</v>
      </c>
      <c r="DU508" s="178">
        <f t="shared" si="390"/>
        <v>45347406.343883663</v>
      </c>
      <c r="DV508" s="179">
        <f t="shared" si="390"/>
        <v>33646744.512155592</v>
      </c>
      <c r="DW508" s="178">
        <f t="shared" si="390"/>
        <v>34691980.782396086</v>
      </c>
      <c r="DX508" s="179">
        <f t="shared" si="390"/>
        <v>22337252.78781284</v>
      </c>
      <c r="DY508" s="178">
        <f t="shared" si="373"/>
        <v>26463585.104000002</v>
      </c>
      <c r="DZ508" s="179">
        <f t="shared" si="373"/>
        <v>12179134.445255473</v>
      </c>
      <c r="EA508" s="178">
        <f t="shared" si="373"/>
        <v>12057365.675847458</v>
      </c>
      <c r="EB508" s="179">
        <f t="shared" si="373"/>
        <v>2843688.9170984458</v>
      </c>
      <c r="EC508" s="178">
        <f t="shared" si="373"/>
        <v>4250854.5866261404</v>
      </c>
      <c r="ED508" s="179">
        <f t="shared" si="373"/>
        <v>0</v>
      </c>
      <c r="EE508" s="178">
        <f t="shared" si="373"/>
        <v>0</v>
      </c>
      <c r="EF508" s="179">
        <f t="shared" si="373"/>
        <v>113045311.76911847</v>
      </c>
      <c r="EG508" s="178">
        <f t="shared" si="347"/>
        <v>122811192.49275334</v>
      </c>
    </row>
    <row r="509" spans="1:137" ht="15">
      <c r="A509" s="56" t="s">
        <v>540</v>
      </c>
      <c r="B509" s="55" t="s">
        <v>543</v>
      </c>
      <c r="C509" s="293"/>
      <c r="D509" s="53">
        <v>225511</v>
      </c>
      <c r="E509" s="53">
        <v>1</v>
      </c>
      <c r="F509" s="217">
        <v>0</v>
      </c>
      <c r="G509" s="185">
        <v>380</v>
      </c>
      <c r="H509" s="217">
        <v>381</v>
      </c>
      <c r="I509" s="185">
        <v>1</v>
      </c>
      <c r="J509" s="191">
        <v>3</v>
      </c>
      <c r="K509" s="185">
        <v>9</v>
      </c>
      <c r="L509" s="191">
        <v>8</v>
      </c>
      <c r="M509" s="185">
        <v>5</v>
      </c>
      <c r="N509" s="191">
        <v>3</v>
      </c>
      <c r="O509" s="217">
        <v>0</v>
      </c>
      <c r="P509" s="185">
        <v>320</v>
      </c>
      <c r="Q509" s="217">
        <v>325</v>
      </c>
      <c r="R509" s="185">
        <v>1</v>
      </c>
      <c r="S509" s="191">
        <v>2</v>
      </c>
      <c r="T509" s="185">
        <v>13</v>
      </c>
      <c r="U509" s="191">
        <v>14</v>
      </c>
      <c r="V509" s="185">
        <v>4</v>
      </c>
      <c r="W509" s="191">
        <v>3</v>
      </c>
      <c r="X509" s="217">
        <v>0</v>
      </c>
      <c r="Y509" s="185">
        <v>234</v>
      </c>
      <c r="Z509" s="217">
        <v>233</v>
      </c>
      <c r="AA509" s="185">
        <v>0</v>
      </c>
      <c r="AB509" s="217">
        <v>0</v>
      </c>
      <c r="AC509" s="185">
        <v>8</v>
      </c>
      <c r="AD509" s="217">
        <v>8</v>
      </c>
      <c r="AE509" s="185">
        <v>0</v>
      </c>
      <c r="AF509" s="217">
        <v>0</v>
      </c>
      <c r="AG509" s="217">
        <v>0</v>
      </c>
      <c r="AH509" s="185">
        <v>0</v>
      </c>
      <c r="AI509" s="217">
        <v>0</v>
      </c>
      <c r="AJ509" s="185">
        <v>0</v>
      </c>
      <c r="AK509" s="217">
        <v>0</v>
      </c>
      <c r="AL509" s="185">
        <v>0</v>
      </c>
      <c r="AM509" s="217">
        <v>0</v>
      </c>
      <c r="AN509" s="185">
        <v>0</v>
      </c>
      <c r="AO509" s="217">
        <v>0</v>
      </c>
      <c r="AP509" s="217">
        <v>0</v>
      </c>
      <c r="AQ509" s="185">
        <v>284</v>
      </c>
      <c r="AR509" s="191">
        <v>315</v>
      </c>
      <c r="AS509" s="185">
        <v>4</v>
      </c>
      <c r="AT509" s="217">
        <v>4</v>
      </c>
      <c r="AU509" s="185">
        <v>26</v>
      </c>
      <c r="AV509" s="191">
        <v>30</v>
      </c>
      <c r="AW509" s="185">
        <v>94</v>
      </c>
      <c r="AX509" s="191">
        <v>89</v>
      </c>
      <c r="AY509" s="217"/>
      <c r="AZ509" s="185"/>
      <c r="BA509" s="217"/>
      <c r="BB509" s="185"/>
      <c r="BC509" s="217"/>
      <c r="BD509" s="185"/>
      <c r="BE509" s="217"/>
      <c r="BF509" s="185"/>
      <c r="BG509" s="62"/>
      <c r="BH509" s="188">
        <v>56443863</v>
      </c>
      <c r="BI509" s="217">
        <v>58896951</v>
      </c>
      <c r="BJ509" s="185">
        <v>32540013</v>
      </c>
      <c r="BK509" s="191">
        <v>34210215</v>
      </c>
      <c r="BL509" s="185">
        <v>22037060</v>
      </c>
      <c r="BM509" s="217">
        <v>22587224</v>
      </c>
      <c r="BN509" s="185">
        <v>0</v>
      </c>
      <c r="BO509" s="217">
        <v>0</v>
      </c>
      <c r="BP509" s="185">
        <v>29063313</v>
      </c>
      <c r="BQ509" s="191">
        <v>31519069</v>
      </c>
      <c r="BR509" s="185"/>
      <c r="BS509" s="218"/>
      <c r="BT509" s="177">
        <f t="shared" si="374"/>
        <v>3589</v>
      </c>
      <c r="BU509" s="178">
        <f t="shared" si="374"/>
        <v>3583</v>
      </c>
      <c r="BV509" s="179">
        <f t="shared" si="375"/>
        <v>3081</v>
      </c>
      <c r="BW509" s="178">
        <f t="shared" si="375"/>
        <v>3135</v>
      </c>
      <c r="BX509" s="179">
        <f t="shared" si="376"/>
        <v>2194</v>
      </c>
      <c r="BY509" s="178">
        <f t="shared" si="376"/>
        <v>2185</v>
      </c>
      <c r="BZ509" s="179">
        <f t="shared" si="377"/>
        <v>0</v>
      </c>
      <c r="CA509" s="178">
        <f t="shared" si="377"/>
        <v>0</v>
      </c>
      <c r="CB509" s="179">
        <f t="shared" si="378"/>
        <v>4010</v>
      </c>
      <c r="CC509" s="178">
        <f t="shared" si="378"/>
        <v>4273</v>
      </c>
      <c r="CD509" s="179">
        <f t="shared" si="379"/>
        <v>0</v>
      </c>
      <c r="CE509" s="178">
        <f t="shared" si="379"/>
        <v>0</v>
      </c>
      <c r="CF509" s="177">
        <f t="shared" si="380"/>
        <v>15726.905266090833</v>
      </c>
      <c r="CG509" s="178">
        <f t="shared" si="350"/>
        <v>16437.887524420876</v>
      </c>
      <c r="CH509" s="179">
        <f t="shared" si="380"/>
        <v>10561.510223953263</v>
      </c>
      <c r="CI509" s="178">
        <f t="shared" si="351"/>
        <v>10912.349282296651</v>
      </c>
      <c r="CJ509" s="179">
        <f t="shared" si="380"/>
        <v>10044.238833181404</v>
      </c>
      <c r="CK509" s="178">
        <f t="shared" si="352"/>
        <v>10337.40228832952</v>
      </c>
      <c r="CL509" s="179">
        <f t="shared" si="380"/>
        <v>0</v>
      </c>
      <c r="CM509" s="178">
        <f t="shared" si="380"/>
        <v>0</v>
      </c>
      <c r="CN509" s="179">
        <f t="shared" si="380"/>
        <v>7247.7089775561099</v>
      </c>
      <c r="CO509" s="178">
        <f t="shared" si="380"/>
        <v>7376.3325532412828</v>
      </c>
      <c r="CP509" s="179">
        <f t="shared" si="380"/>
        <v>0</v>
      </c>
      <c r="CQ509" s="178">
        <f t="shared" si="380"/>
        <v>0</v>
      </c>
      <c r="CR509" s="177">
        <f t="shared" si="381"/>
        <v>141542.1473948175</v>
      </c>
      <c r="CS509" s="178">
        <f t="shared" si="381"/>
        <v>147940.98771978787</v>
      </c>
      <c r="CT509" s="179">
        <f t="shared" si="381"/>
        <v>95053.592015579357</v>
      </c>
      <c r="CU509" s="178">
        <f t="shared" si="381"/>
        <v>98211.143540669858</v>
      </c>
      <c r="CV509" s="179">
        <f t="shared" si="381"/>
        <v>90398.149498632629</v>
      </c>
      <c r="CW509" s="178">
        <f t="shared" si="381"/>
        <v>93036.620594965687</v>
      </c>
      <c r="CX509" s="179">
        <f t="shared" si="381"/>
        <v>0</v>
      </c>
      <c r="CY509" s="178">
        <f t="shared" si="381"/>
        <v>0</v>
      </c>
      <c r="CZ509" s="179">
        <f t="shared" si="381"/>
        <v>65229.38079800499</v>
      </c>
      <c r="DA509" s="178">
        <f t="shared" si="381"/>
        <v>66386.99297917154</v>
      </c>
      <c r="DB509" s="179">
        <f t="shared" si="381"/>
        <v>0</v>
      </c>
      <c r="DC509" s="178">
        <f t="shared" si="381"/>
        <v>0</v>
      </c>
      <c r="DD509" s="179">
        <f t="shared" si="382"/>
        <v>98718.150301137997</v>
      </c>
      <c r="DE509" s="178">
        <f t="shared" si="382"/>
        <v>101354.47955964071</v>
      </c>
      <c r="DF509" s="177">
        <f t="shared" si="383"/>
        <v>395</v>
      </c>
      <c r="DG509" s="178">
        <f t="shared" si="383"/>
        <v>395</v>
      </c>
      <c r="DH509" s="179">
        <f t="shared" si="384"/>
        <v>338</v>
      </c>
      <c r="DI509" s="178">
        <f t="shared" si="384"/>
        <v>344</v>
      </c>
      <c r="DJ509" s="179">
        <f t="shared" si="385"/>
        <v>242</v>
      </c>
      <c r="DK509" s="178">
        <f t="shared" si="385"/>
        <v>241</v>
      </c>
      <c r="DL509" s="179">
        <f t="shared" si="386"/>
        <v>0</v>
      </c>
      <c r="DM509" s="178">
        <f t="shared" si="386"/>
        <v>0</v>
      </c>
      <c r="DN509" s="179">
        <f t="shared" si="387"/>
        <v>408</v>
      </c>
      <c r="DO509" s="178">
        <f t="shared" si="387"/>
        <v>438</v>
      </c>
      <c r="DP509" s="179">
        <f t="shared" si="388"/>
        <v>0</v>
      </c>
      <c r="DQ509" s="178">
        <f t="shared" si="388"/>
        <v>0</v>
      </c>
      <c r="DR509" s="179">
        <f t="shared" si="389"/>
        <v>1383</v>
      </c>
      <c r="DS509" s="178">
        <f t="shared" si="389"/>
        <v>1418</v>
      </c>
      <c r="DT509" s="177">
        <f t="shared" si="390"/>
        <v>55909148.220952913</v>
      </c>
      <c r="DU509" s="178">
        <f t="shared" si="390"/>
        <v>58436690.149316207</v>
      </c>
      <c r="DV509" s="179">
        <f t="shared" si="390"/>
        <v>32128114.101265822</v>
      </c>
      <c r="DW509" s="178">
        <f t="shared" si="390"/>
        <v>33784633.377990432</v>
      </c>
      <c r="DX509" s="179">
        <f t="shared" si="390"/>
        <v>21876352.178669095</v>
      </c>
      <c r="DY509" s="178">
        <f t="shared" si="373"/>
        <v>22421825.563386731</v>
      </c>
      <c r="DZ509" s="179">
        <f t="shared" si="373"/>
        <v>0</v>
      </c>
      <c r="EA509" s="178">
        <f t="shared" si="373"/>
        <v>0</v>
      </c>
      <c r="EB509" s="179">
        <f t="shared" si="373"/>
        <v>26613587.365586035</v>
      </c>
      <c r="EC509" s="178">
        <f t="shared" si="373"/>
        <v>29077502.924877133</v>
      </c>
      <c r="ED509" s="179">
        <f t="shared" si="373"/>
        <v>0</v>
      </c>
      <c r="EE509" s="178">
        <f t="shared" si="373"/>
        <v>0</v>
      </c>
      <c r="EF509" s="179">
        <f t="shared" si="373"/>
        <v>136527201.86647385</v>
      </c>
      <c r="EG509" s="178">
        <f t="shared" si="347"/>
        <v>143720652.01557052</v>
      </c>
    </row>
    <row r="510" spans="1:137" ht="15">
      <c r="A510" s="56" t="s">
        <v>540</v>
      </c>
      <c r="B510" s="55" t="s">
        <v>544</v>
      </c>
      <c r="C510" s="293"/>
      <c r="D510" s="53">
        <v>227216</v>
      </c>
      <c r="E510" s="53">
        <v>1</v>
      </c>
      <c r="F510" s="217">
        <v>0</v>
      </c>
      <c r="G510" s="185">
        <v>265</v>
      </c>
      <c r="H510" s="217">
        <v>270</v>
      </c>
      <c r="I510" s="185">
        <v>0</v>
      </c>
      <c r="J510" s="217">
        <v>0</v>
      </c>
      <c r="K510" s="185">
        <v>0</v>
      </c>
      <c r="L510" s="217">
        <v>0</v>
      </c>
      <c r="M510" s="185">
        <v>35</v>
      </c>
      <c r="N510" s="191">
        <v>43</v>
      </c>
      <c r="O510" s="217">
        <v>0</v>
      </c>
      <c r="P510" s="185">
        <v>295</v>
      </c>
      <c r="Q510" s="217">
        <v>292</v>
      </c>
      <c r="R510" s="185">
        <v>0</v>
      </c>
      <c r="S510" s="217">
        <v>0</v>
      </c>
      <c r="T510" s="185">
        <v>0</v>
      </c>
      <c r="U510" s="217">
        <v>0</v>
      </c>
      <c r="V510" s="185">
        <v>15</v>
      </c>
      <c r="W510" s="191">
        <v>10</v>
      </c>
      <c r="X510" s="217">
        <v>0</v>
      </c>
      <c r="Y510" s="185">
        <v>118</v>
      </c>
      <c r="Z510" s="191">
        <v>136</v>
      </c>
      <c r="AA510" s="185">
        <v>0</v>
      </c>
      <c r="AB510" s="217">
        <v>0</v>
      </c>
      <c r="AC510" s="185">
        <v>0</v>
      </c>
      <c r="AD510" s="217">
        <v>0</v>
      </c>
      <c r="AE510" s="185">
        <v>0</v>
      </c>
      <c r="AF510" s="217">
        <v>0</v>
      </c>
      <c r="AG510" s="217">
        <v>0</v>
      </c>
      <c r="AH510" s="185">
        <v>26</v>
      </c>
      <c r="AI510" s="191">
        <v>10</v>
      </c>
      <c r="AJ510" s="185">
        <v>0</v>
      </c>
      <c r="AK510" s="217">
        <v>0</v>
      </c>
      <c r="AL510" s="185">
        <v>0</v>
      </c>
      <c r="AM510" s="217">
        <v>0</v>
      </c>
      <c r="AN510" s="185">
        <v>0</v>
      </c>
      <c r="AO510" s="191">
        <v>1</v>
      </c>
      <c r="AP510" s="217">
        <v>0</v>
      </c>
      <c r="AQ510" s="185">
        <v>273</v>
      </c>
      <c r="AR510" s="217">
        <v>279</v>
      </c>
      <c r="AS510" s="185">
        <v>0</v>
      </c>
      <c r="AT510" s="217">
        <v>0</v>
      </c>
      <c r="AU510" s="185">
        <v>0</v>
      </c>
      <c r="AV510" s="217">
        <v>0</v>
      </c>
      <c r="AW510" s="185">
        <v>5</v>
      </c>
      <c r="AX510" s="191">
        <v>3</v>
      </c>
      <c r="AY510" s="217"/>
      <c r="AZ510" s="185"/>
      <c r="BA510" s="217"/>
      <c r="BB510" s="185"/>
      <c r="BC510" s="217"/>
      <c r="BD510" s="185"/>
      <c r="BE510" s="217"/>
      <c r="BF510" s="185"/>
      <c r="BG510" s="62"/>
      <c r="BH510" s="188">
        <v>38982381</v>
      </c>
      <c r="BI510" s="217">
        <v>40677852</v>
      </c>
      <c r="BJ510" s="185">
        <v>30263738</v>
      </c>
      <c r="BK510" s="191">
        <v>28578360</v>
      </c>
      <c r="BL510" s="185">
        <v>9614291</v>
      </c>
      <c r="BM510" s="191">
        <v>10942479</v>
      </c>
      <c r="BN510" s="185">
        <v>1607206</v>
      </c>
      <c r="BO510" s="191">
        <v>842022</v>
      </c>
      <c r="BP510" s="185">
        <v>17667531</v>
      </c>
      <c r="BQ510" s="217">
        <v>17574063</v>
      </c>
      <c r="BR510" s="185"/>
      <c r="BS510" s="218"/>
      <c r="BT510" s="177">
        <f t="shared" si="374"/>
        <v>2805</v>
      </c>
      <c r="BU510" s="178">
        <f t="shared" si="374"/>
        <v>2946</v>
      </c>
      <c r="BV510" s="179">
        <f t="shared" si="375"/>
        <v>2835</v>
      </c>
      <c r="BW510" s="178">
        <f t="shared" si="375"/>
        <v>2748</v>
      </c>
      <c r="BX510" s="179">
        <f t="shared" si="376"/>
        <v>1062</v>
      </c>
      <c r="BY510" s="178">
        <f t="shared" si="376"/>
        <v>1224</v>
      </c>
      <c r="BZ510" s="179">
        <f t="shared" si="377"/>
        <v>234</v>
      </c>
      <c r="CA510" s="178">
        <f t="shared" si="377"/>
        <v>102</v>
      </c>
      <c r="CB510" s="179">
        <f t="shared" si="378"/>
        <v>2517</v>
      </c>
      <c r="CC510" s="178">
        <f t="shared" si="378"/>
        <v>2547</v>
      </c>
      <c r="CD510" s="179">
        <f t="shared" si="379"/>
        <v>0</v>
      </c>
      <c r="CE510" s="178">
        <f t="shared" si="379"/>
        <v>0</v>
      </c>
      <c r="CF510" s="177">
        <f t="shared" si="380"/>
        <v>13897.462032085561</v>
      </c>
      <c r="CG510" s="178">
        <f t="shared" si="350"/>
        <v>13807.824847250509</v>
      </c>
      <c r="CH510" s="179">
        <f t="shared" si="380"/>
        <v>10675.039858906526</v>
      </c>
      <c r="CI510" s="178">
        <f t="shared" si="351"/>
        <v>10399.694323144106</v>
      </c>
      <c r="CJ510" s="179">
        <f t="shared" si="380"/>
        <v>9053.0047080979293</v>
      </c>
      <c r="CK510" s="178">
        <f t="shared" si="352"/>
        <v>8939.9338235294126</v>
      </c>
      <c r="CL510" s="179">
        <f t="shared" si="380"/>
        <v>6868.401709401709</v>
      </c>
      <c r="CM510" s="178">
        <f t="shared" si="380"/>
        <v>8255.1176470588234</v>
      </c>
      <c r="CN510" s="179">
        <f t="shared" si="380"/>
        <v>7019.2812872467221</v>
      </c>
      <c r="CO510" s="178">
        <f t="shared" si="380"/>
        <v>6899.9069493521793</v>
      </c>
      <c r="CP510" s="179">
        <f t="shared" si="380"/>
        <v>0</v>
      </c>
      <c r="CQ510" s="178">
        <f t="shared" si="380"/>
        <v>0</v>
      </c>
      <c r="CR510" s="177">
        <f t="shared" si="381"/>
        <v>125077.15828877005</v>
      </c>
      <c r="CS510" s="178">
        <f t="shared" si="381"/>
        <v>124270.42362525458</v>
      </c>
      <c r="CT510" s="179">
        <f t="shared" si="381"/>
        <v>96075.358730158739</v>
      </c>
      <c r="CU510" s="178">
        <f t="shared" si="381"/>
        <v>93597.248908296955</v>
      </c>
      <c r="CV510" s="179">
        <f t="shared" si="381"/>
        <v>81477.042372881362</v>
      </c>
      <c r="CW510" s="178">
        <f t="shared" si="381"/>
        <v>80459.404411764714</v>
      </c>
      <c r="CX510" s="179">
        <f t="shared" si="381"/>
        <v>61815.615384615383</v>
      </c>
      <c r="CY510" s="178">
        <f t="shared" si="381"/>
        <v>74296.058823529413</v>
      </c>
      <c r="CZ510" s="179">
        <f t="shared" si="381"/>
        <v>63173.531585220495</v>
      </c>
      <c r="DA510" s="178">
        <f t="shared" si="381"/>
        <v>62099.162544169616</v>
      </c>
      <c r="DB510" s="179">
        <f t="shared" si="381"/>
        <v>0</v>
      </c>
      <c r="DC510" s="178">
        <f t="shared" si="381"/>
        <v>0</v>
      </c>
      <c r="DD510" s="179">
        <f t="shared" si="382"/>
        <v>93110.704916348375</v>
      </c>
      <c r="DE510" s="178">
        <f t="shared" si="382"/>
        <v>92370.413074257696</v>
      </c>
      <c r="DF510" s="177">
        <f t="shared" si="383"/>
        <v>300</v>
      </c>
      <c r="DG510" s="178">
        <f t="shared" si="383"/>
        <v>313</v>
      </c>
      <c r="DH510" s="179">
        <f t="shared" si="384"/>
        <v>310</v>
      </c>
      <c r="DI510" s="178">
        <f t="shared" si="384"/>
        <v>302</v>
      </c>
      <c r="DJ510" s="179">
        <f t="shared" si="385"/>
        <v>118</v>
      </c>
      <c r="DK510" s="178">
        <f t="shared" si="385"/>
        <v>136</v>
      </c>
      <c r="DL510" s="179">
        <f t="shared" si="386"/>
        <v>26</v>
      </c>
      <c r="DM510" s="178">
        <f t="shared" si="386"/>
        <v>11</v>
      </c>
      <c r="DN510" s="179">
        <f t="shared" si="387"/>
        <v>278</v>
      </c>
      <c r="DO510" s="178">
        <f t="shared" si="387"/>
        <v>282</v>
      </c>
      <c r="DP510" s="179">
        <f t="shared" si="388"/>
        <v>0</v>
      </c>
      <c r="DQ510" s="178">
        <f t="shared" si="388"/>
        <v>0</v>
      </c>
      <c r="DR510" s="179">
        <f t="shared" si="389"/>
        <v>1032</v>
      </c>
      <c r="DS510" s="178">
        <f t="shared" si="389"/>
        <v>1044</v>
      </c>
      <c r="DT510" s="177">
        <f t="shared" si="390"/>
        <v>37523147.486631013</v>
      </c>
      <c r="DU510" s="178">
        <f t="shared" si="390"/>
        <v>38896642.594704688</v>
      </c>
      <c r="DV510" s="179">
        <f t="shared" si="390"/>
        <v>29783361.206349209</v>
      </c>
      <c r="DW510" s="178">
        <f t="shared" si="390"/>
        <v>28266369.17030568</v>
      </c>
      <c r="DX510" s="179">
        <f t="shared" si="390"/>
        <v>9614291</v>
      </c>
      <c r="DY510" s="178">
        <f t="shared" si="373"/>
        <v>10942479.000000002</v>
      </c>
      <c r="DZ510" s="179">
        <f t="shared" si="373"/>
        <v>1607206</v>
      </c>
      <c r="EA510" s="178">
        <f t="shared" si="373"/>
        <v>817256.6470588235</v>
      </c>
      <c r="EB510" s="179">
        <f t="shared" si="373"/>
        <v>17562241.780691296</v>
      </c>
      <c r="EC510" s="178">
        <f t="shared" si="373"/>
        <v>17511963.837455831</v>
      </c>
      <c r="ED510" s="179">
        <f t="shared" si="373"/>
        <v>0</v>
      </c>
      <c r="EE510" s="178">
        <f t="shared" si="373"/>
        <v>0</v>
      </c>
      <c r="EF510" s="179">
        <f t="shared" si="373"/>
        <v>96090247.473671526</v>
      </c>
      <c r="EG510" s="178">
        <f t="shared" si="347"/>
        <v>96434711.24952504</v>
      </c>
    </row>
    <row r="511" spans="1:137" ht="15">
      <c r="A511" s="56" t="s">
        <v>540</v>
      </c>
      <c r="B511" s="55" t="s">
        <v>545</v>
      </c>
      <c r="C511" s="293"/>
      <c r="D511" s="53">
        <v>228769</v>
      </c>
      <c r="E511" s="53">
        <v>1</v>
      </c>
      <c r="F511" s="217">
        <v>0</v>
      </c>
      <c r="G511" s="185">
        <v>211</v>
      </c>
      <c r="H511" s="191">
        <v>230</v>
      </c>
      <c r="I511" s="185">
        <v>0</v>
      </c>
      <c r="J511" s="217">
        <v>0</v>
      </c>
      <c r="K511" s="185">
        <v>0</v>
      </c>
      <c r="L511" s="217">
        <v>0</v>
      </c>
      <c r="M511" s="185">
        <v>0</v>
      </c>
      <c r="N511" s="217">
        <v>0</v>
      </c>
      <c r="O511" s="217">
        <v>0</v>
      </c>
      <c r="P511" s="185">
        <v>231</v>
      </c>
      <c r="Q511" s="191">
        <v>243</v>
      </c>
      <c r="R511" s="185">
        <v>0</v>
      </c>
      <c r="S511" s="217">
        <v>0</v>
      </c>
      <c r="T511" s="185">
        <v>0</v>
      </c>
      <c r="U511" s="217">
        <v>0</v>
      </c>
      <c r="V511" s="185">
        <v>0</v>
      </c>
      <c r="W511" s="217">
        <v>0</v>
      </c>
      <c r="X511" s="217">
        <v>0</v>
      </c>
      <c r="Y511" s="185">
        <v>114</v>
      </c>
      <c r="Z511" s="191">
        <v>107</v>
      </c>
      <c r="AA511" s="185">
        <v>0</v>
      </c>
      <c r="AB511" s="217">
        <v>0</v>
      </c>
      <c r="AC511" s="185">
        <v>0</v>
      </c>
      <c r="AD511" s="217">
        <v>0</v>
      </c>
      <c r="AE511" s="185">
        <v>0</v>
      </c>
      <c r="AF511" s="217">
        <v>0</v>
      </c>
      <c r="AG511" s="217">
        <v>0</v>
      </c>
      <c r="AH511" s="185">
        <v>0</v>
      </c>
      <c r="AI511" s="217">
        <v>0</v>
      </c>
      <c r="AJ511" s="185">
        <v>0</v>
      </c>
      <c r="AK511" s="217">
        <v>0</v>
      </c>
      <c r="AL511" s="185">
        <v>0</v>
      </c>
      <c r="AM511" s="217">
        <v>0</v>
      </c>
      <c r="AN511" s="185">
        <v>0</v>
      </c>
      <c r="AO511" s="217">
        <v>0</v>
      </c>
      <c r="AP511" s="217">
        <v>0</v>
      </c>
      <c r="AQ511" s="185">
        <v>404</v>
      </c>
      <c r="AR511" s="191">
        <v>372</v>
      </c>
      <c r="AS511" s="185">
        <v>0</v>
      </c>
      <c r="AT511" s="217">
        <v>0</v>
      </c>
      <c r="AU511" s="185">
        <v>0</v>
      </c>
      <c r="AV511" s="217">
        <v>0</v>
      </c>
      <c r="AW511" s="185">
        <v>0</v>
      </c>
      <c r="AX511" s="217">
        <v>0</v>
      </c>
      <c r="AY511" s="217"/>
      <c r="AZ511" s="185"/>
      <c r="BA511" s="217"/>
      <c r="BB511" s="185"/>
      <c r="BC511" s="217"/>
      <c r="BD511" s="185"/>
      <c r="BE511" s="217"/>
      <c r="BF511" s="185"/>
      <c r="BG511" s="62"/>
      <c r="BH511" s="188">
        <v>26196224</v>
      </c>
      <c r="BI511" s="191">
        <v>30205281</v>
      </c>
      <c r="BJ511" s="185">
        <v>21202439</v>
      </c>
      <c r="BK511" s="217">
        <v>21548484</v>
      </c>
      <c r="BL511" s="185">
        <v>8383622</v>
      </c>
      <c r="BM511" s="191">
        <v>6352227</v>
      </c>
      <c r="BN511" s="185">
        <v>0</v>
      </c>
      <c r="BO511" s="217">
        <v>0</v>
      </c>
      <c r="BP511" s="185">
        <v>20159389</v>
      </c>
      <c r="BQ511" s="191">
        <v>17588031</v>
      </c>
      <c r="BR511" s="185"/>
      <c r="BS511" s="218"/>
      <c r="BT511" s="177">
        <f t="shared" si="374"/>
        <v>1899</v>
      </c>
      <c r="BU511" s="178">
        <f t="shared" si="374"/>
        <v>2070</v>
      </c>
      <c r="BV511" s="179">
        <f t="shared" si="375"/>
        <v>2079</v>
      </c>
      <c r="BW511" s="178">
        <f t="shared" si="375"/>
        <v>2187</v>
      </c>
      <c r="BX511" s="179">
        <f t="shared" si="376"/>
        <v>1026</v>
      </c>
      <c r="BY511" s="178">
        <f t="shared" si="376"/>
        <v>963</v>
      </c>
      <c r="BZ511" s="179">
        <f t="shared" si="377"/>
        <v>0</v>
      </c>
      <c r="CA511" s="178">
        <f t="shared" si="377"/>
        <v>0</v>
      </c>
      <c r="CB511" s="179">
        <f t="shared" si="378"/>
        <v>3636</v>
      </c>
      <c r="CC511" s="178">
        <f t="shared" si="378"/>
        <v>3348</v>
      </c>
      <c r="CD511" s="179">
        <f t="shared" si="379"/>
        <v>0</v>
      </c>
      <c r="CE511" s="178">
        <f t="shared" si="379"/>
        <v>0</v>
      </c>
      <c r="CF511" s="177">
        <f t="shared" si="380"/>
        <v>13794.746708794102</v>
      </c>
      <c r="CG511" s="178">
        <f t="shared" si="350"/>
        <v>14591.923188405797</v>
      </c>
      <c r="CH511" s="179">
        <f t="shared" si="380"/>
        <v>10198.383357383358</v>
      </c>
      <c r="CI511" s="178">
        <f t="shared" si="351"/>
        <v>9852.9876543209884</v>
      </c>
      <c r="CJ511" s="179">
        <f t="shared" si="380"/>
        <v>8171.1715399610139</v>
      </c>
      <c r="CK511" s="178">
        <f t="shared" si="352"/>
        <v>6596.2897196261683</v>
      </c>
      <c r="CL511" s="179">
        <f t="shared" si="380"/>
        <v>0</v>
      </c>
      <c r="CM511" s="178">
        <f t="shared" si="380"/>
        <v>0</v>
      </c>
      <c r="CN511" s="179">
        <f t="shared" si="380"/>
        <v>5544.386413641364</v>
      </c>
      <c r="CO511" s="178">
        <f t="shared" si="380"/>
        <v>5253.2948028673836</v>
      </c>
      <c r="CP511" s="179">
        <f t="shared" si="380"/>
        <v>0</v>
      </c>
      <c r="CQ511" s="178">
        <f t="shared" si="380"/>
        <v>0</v>
      </c>
      <c r="CR511" s="177">
        <f t="shared" si="381"/>
        <v>124152.72037914692</v>
      </c>
      <c r="CS511" s="178">
        <f t="shared" si="381"/>
        <v>131327.30869565217</v>
      </c>
      <c r="CT511" s="179">
        <f t="shared" si="381"/>
        <v>91785.450216450219</v>
      </c>
      <c r="CU511" s="178">
        <f t="shared" si="381"/>
        <v>88676.888888888891</v>
      </c>
      <c r="CV511" s="179">
        <f t="shared" si="381"/>
        <v>73540.543859649129</v>
      </c>
      <c r="CW511" s="178">
        <f t="shared" si="381"/>
        <v>59366.607476635516</v>
      </c>
      <c r="CX511" s="179">
        <f t="shared" si="381"/>
        <v>0</v>
      </c>
      <c r="CY511" s="178">
        <f t="shared" si="381"/>
        <v>0</v>
      </c>
      <c r="CZ511" s="179">
        <f t="shared" si="381"/>
        <v>49899.477722772273</v>
      </c>
      <c r="DA511" s="178">
        <f t="shared" si="381"/>
        <v>47279.653225806454</v>
      </c>
      <c r="DB511" s="179">
        <f t="shared" si="381"/>
        <v>0</v>
      </c>
      <c r="DC511" s="178">
        <f t="shared" si="381"/>
        <v>0</v>
      </c>
      <c r="DD511" s="179">
        <f t="shared" si="382"/>
        <v>79105.910416666666</v>
      </c>
      <c r="DE511" s="178">
        <f t="shared" si="382"/>
        <v>79510.528361344535</v>
      </c>
      <c r="DF511" s="177">
        <f t="shared" si="383"/>
        <v>211</v>
      </c>
      <c r="DG511" s="178">
        <f t="shared" si="383"/>
        <v>230</v>
      </c>
      <c r="DH511" s="179">
        <f t="shared" si="384"/>
        <v>231</v>
      </c>
      <c r="DI511" s="178">
        <f t="shared" si="384"/>
        <v>243</v>
      </c>
      <c r="DJ511" s="179">
        <f t="shared" si="385"/>
        <v>114</v>
      </c>
      <c r="DK511" s="178">
        <f t="shared" si="385"/>
        <v>107</v>
      </c>
      <c r="DL511" s="179">
        <f t="shared" si="386"/>
        <v>0</v>
      </c>
      <c r="DM511" s="178">
        <f t="shared" si="386"/>
        <v>0</v>
      </c>
      <c r="DN511" s="179">
        <f t="shared" si="387"/>
        <v>404</v>
      </c>
      <c r="DO511" s="178">
        <f t="shared" si="387"/>
        <v>372</v>
      </c>
      <c r="DP511" s="179">
        <f t="shared" si="388"/>
        <v>0</v>
      </c>
      <c r="DQ511" s="178">
        <f t="shared" si="388"/>
        <v>0</v>
      </c>
      <c r="DR511" s="179">
        <f t="shared" si="389"/>
        <v>960</v>
      </c>
      <c r="DS511" s="178">
        <f t="shared" si="389"/>
        <v>952</v>
      </c>
      <c r="DT511" s="177">
        <f t="shared" si="390"/>
        <v>26196224</v>
      </c>
      <c r="DU511" s="178">
        <f t="shared" si="390"/>
        <v>30205281</v>
      </c>
      <c r="DV511" s="179">
        <f t="shared" si="390"/>
        <v>21202439</v>
      </c>
      <c r="DW511" s="178">
        <f t="shared" si="390"/>
        <v>21548484</v>
      </c>
      <c r="DX511" s="179">
        <f t="shared" si="390"/>
        <v>8383622.0000000009</v>
      </c>
      <c r="DY511" s="178">
        <f t="shared" si="373"/>
        <v>6352227</v>
      </c>
      <c r="DZ511" s="179">
        <f t="shared" si="373"/>
        <v>0</v>
      </c>
      <c r="EA511" s="178">
        <f t="shared" si="373"/>
        <v>0</v>
      </c>
      <c r="EB511" s="179">
        <f t="shared" si="373"/>
        <v>20159389</v>
      </c>
      <c r="EC511" s="178">
        <f t="shared" si="373"/>
        <v>17588031</v>
      </c>
      <c r="ED511" s="179">
        <f t="shared" si="373"/>
        <v>0</v>
      </c>
      <c r="EE511" s="178">
        <f t="shared" si="373"/>
        <v>0</v>
      </c>
      <c r="EF511" s="179">
        <f t="shared" si="373"/>
        <v>75941674</v>
      </c>
      <c r="EG511" s="178">
        <f t="shared" si="347"/>
        <v>75694023</v>
      </c>
    </row>
    <row r="512" spans="1:137" ht="15">
      <c r="A512" s="56" t="s">
        <v>540</v>
      </c>
      <c r="B512" s="55" t="s">
        <v>546</v>
      </c>
      <c r="C512" s="293"/>
      <c r="D512" s="53">
        <v>228778</v>
      </c>
      <c r="E512" s="53">
        <v>1</v>
      </c>
      <c r="F512" s="217">
        <v>0</v>
      </c>
      <c r="G512" s="185">
        <v>980</v>
      </c>
      <c r="H512" s="191">
        <v>0</v>
      </c>
      <c r="I512" s="185">
        <v>0</v>
      </c>
      <c r="J512" s="217">
        <v>0</v>
      </c>
      <c r="K512" s="185">
        <v>0</v>
      </c>
      <c r="L512" s="217">
        <v>0</v>
      </c>
      <c r="M512" s="185">
        <v>0</v>
      </c>
      <c r="N512" s="191">
        <v>981</v>
      </c>
      <c r="O512" s="217">
        <v>0</v>
      </c>
      <c r="P512" s="185">
        <v>530</v>
      </c>
      <c r="Q512" s="191">
        <v>0</v>
      </c>
      <c r="R512" s="185">
        <v>0</v>
      </c>
      <c r="S512" s="217">
        <v>0</v>
      </c>
      <c r="T512" s="185">
        <v>0</v>
      </c>
      <c r="U512" s="217">
        <v>0</v>
      </c>
      <c r="V512" s="185">
        <v>0</v>
      </c>
      <c r="W512" s="191">
        <v>522</v>
      </c>
      <c r="X512" s="217">
        <v>0</v>
      </c>
      <c r="Y512" s="185">
        <v>345</v>
      </c>
      <c r="Z512" s="191">
        <v>0</v>
      </c>
      <c r="AA512" s="185">
        <v>0</v>
      </c>
      <c r="AB512" s="217">
        <v>0</v>
      </c>
      <c r="AC512" s="185">
        <v>0</v>
      </c>
      <c r="AD512" s="217">
        <v>0</v>
      </c>
      <c r="AE512" s="185">
        <v>0</v>
      </c>
      <c r="AF512" s="191">
        <v>318</v>
      </c>
      <c r="AG512" s="217">
        <v>0</v>
      </c>
      <c r="AH512" s="185">
        <v>0</v>
      </c>
      <c r="AI512" s="217">
        <v>0</v>
      </c>
      <c r="AJ512" s="185">
        <v>0</v>
      </c>
      <c r="AK512" s="217">
        <v>0</v>
      </c>
      <c r="AL512" s="185">
        <v>0</v>
      </c>
      <c r="AM512" s="217">
        <v>0</v>
      </c>
      <c r="AN512" s="185">
        <v>0</v>
      </c>
      <c r="AO512" s="217">
        <v>0</v>
      </c>
      <c r="AP512" s="217">
        <v>0</v>
      </c>
      <c r="AQ512" s="185">
        <v>873</v>
      </c>
      <c r="AR512" s="191">
        <v>0</v>
      </c>
      <c r="AS512" s="185">
        <v>0</v>
      </c>
      <c r="AT512" s="217">
        <v>0</v>
      </c>
      <c r="AU512" s="185">
        <v>0</v>
      </c>
      <c r="AV512" s="217">
        <v>0</v>
      </c>
      <c r="AW512" s="185">
        <v>0</v>
      </c>
      <c r="AX512" s="191">
        <v>893</v>
      </c>
      <c r="AY512" s="217"/>
      <c r="AZ512" s="185"/>
      <c r="BA512" s="217"/>
      <c r="BB512" s="185"/>
      <c r="BC512" s="217"/>
      <c r="BD512" s="185"/>
      <c r="BE512" s="217"/>
      <c r="BF512" s="185"/>
      <c r="BG512" s="62"/>
      <c r="BH512" s="188">
        <v>143501114</v>
      </c>
      <c r="BI512" s="217">
        <v>148750147</v>
      </c>
      <c r="BJ512" s="185">
        <v>52484145</v>
      </c>
      <c r="BK512" s="217">
        <v>53186709</v>
      </c>
      <c r="BL512" s="185">
        <v>32353232</v>
      </c>
      <c r="BM512" s="217">
        <v>31285892</v>
      </c>
      <c r="BN512" s="185">
        <v>0</v>
      </c>
      <c r="BO512" s="217">
        <v>0</v>
      </c>
      <c r="BP512" s="185">
        <v>53324245</v>
      </c>
      <c r="BQ512" s="191">
        <v>56263644</v>
      </c>
      <c r="BR512" s="185"/>
      <c r="BS512" s="218"/>
      <c r="BT512" s="177">
        <f t="shared" si="374"/>
        <v>8820</v>
      </c>
      <c r="BU512" s="178">
        <f t="shared" si="374"/>
        <v>11772</v>
      </c>
      <c r="BV512" s="179">
        <f t="shared" si="375"/>
        <v>4770</v>
      </c>
      <c r="BW512" s="178">
        <f t="shared" si="375"/>
        <v>6264</v>
      </c>
      <c r="BX512" s="179">
        <f t="shared" si="376"/>
        <v>3105</v>
      </c>
      <c r="BY512" s="178">
        <f t="shared" si="376"/>
        <v>3816</v>
      </c>
      <c r="BZ512" s="179">
        <f t="shared" si="377"/>
        <v>0</v>
      </c>
      <c r="CA512" s="178">
        <f t="shared" si="377"/>
        <v>0</v>
      </c>
      <c r="CB512" s="179">
        <f t="shared" si="378"/>
        <v>7857</v>
      </c>
      <c r="CC512" s="178">
        <f t="shared" si="378"/>
        <v>10716</v>
      </c>
      <c r="CD512" s="179">
        <f t="shared" si="379"/>
        <v>0</v>
      </c>
      <c r="CE512" s="178">
        <f t="shared" si="379"/>
        <v>0</v>
      </c>
      <c r="CF512" s="177">
        <f t="shared" si="380"/>
        <v>16269.967573696145</v>
      </c>
      <c r="CG512" s="178">
        <f t="shared" si="350"/>
        <v>12635.928219503907</v>
      </c>
      <c r="CH512" s="179">
        <f t="shared" si="380"/>
        <v>11002.965408805032</v>
      </c>
      <c r="CI512" s="178">
        <f t="shared" si="351"/>
        <v>8490.8539272030648</v>
      </c>
      <c r="CJ512" s="179">
        <f t="shared" si="380"/>
        <v>10419.720450885668</v>
      </c>
      <c r="CK512" s="178">
        <f t="shared" si="352"/>
        <v>8198.6090146750521</v>
      </c>
      <c r="CL512" s="179">
        <f t="shared" si="380"/>
        <v>0</v>
      </c>
      <c r="CM512" s="178">
        <f t="shared" si="380"/>
        <v>0</v>
      </c>
      <c r="CN512" s="179">
        <f t="shared" si="380"/>
        <v>6786.8454880997833</v>
      </c>
      <c r="CO512" s="178">
        <f t="shared" si="380"/>
        <v>5250.433370660694</v>
      </c>
      <c r="CP512" s="179">
        <f t="shared" si="380"/>
        <v>0</v>
      </c>
      <c r="CQ512" s="178">
        <f t="shared" si="380"/>
        <v>0</v>
      </c>
      <c r="CR512" s="177">
        <f t="shared" si="381"/>
        <v>146429.70816326531</v>
      </c>
      <c r="CS512" s="178">
        <f t="shared" si="381"/>
        <v>113723.35397553517</v>
      </c>
      <c r="CT512" s="179">
        <f t="shared" si="381"/>
        <v>99026.688679245286</v>
      </c>
      <c r="CU512" s="178">
        <f t="shared" si="381"/>
        <v>76417.68534482758</v>
      </c>
      <c r="CV512" s="179">
        <f t="shared" si="381"/>
        <v>93777.484057971014</v>
      </c>
      <c r="CW512" s="178">
        <f t="shared" si="381"/>
        <v>73787.481132075467</v>
      </c>
      <c r="CX512" s="179">
        <f t="shared" si="381"/>
        <v>0</v>
      </c>
      <c r="CY512" s="178">
        <f t="shared" si="381"/>
        <v>0</v>
      </c>
      <c r="CZ512" s="179">
        <f t="shared" si="381"/>
        <v>61081.609392898048</v>
      </c>
      <c r="DA512" s="178">
        <f t="shared" si="381"/>
        <v>47253.900335946244</v>
      </c>
      <c r="DB512" s="179">
        <f t="shared" si="381"/>
        <v>0</v>
      </c>
      <c r="DC512" s="178">
        <f t="shared" si="381"/>
        <v>0</v>
      </c>
      <c r="DD512" s="179">
        <f t="shared" si="382"/>
        <v>103248.80351906158</v>
      </c>
      <c r="DE512" s="178">
        <f t="shared" si="382"/>
        <v>79998.081798084007</v>
      </c>
      <c r="DF512" s="177">
        <f t="shared" si="383"/>
        <v>980</v>
      </c>
      <c r="DG512" s="178">
        <f t="shared" si="383"/>
        <v>981</v>
      </c>
      <c r="DH512" s="179">
        <f t="shared" si="384"/>
        <v>530</v>
      </c>
      <c r="DI512" s="178">
        <f t="shared" si="384"/>
        <v>522</v>
      </c>
      <c r="DJ512" s="179">
        <f t="shared" si="385"/>
        <v>345</v>
      </c>
      <c r="DK512" s="178">
        <f t="shared" si="385"/>
        <v>318</v>
      </c>
      <c r="DL512" s="179">
        <f t="shared" si="386"/>
        <v>0</v>
      </c>
      <c r="DM512" s="178">
        <f t="shared" si="386"/>
        <v>0</v>
      </c>
      <c r="DN512" s="179">
        <f t="shared" si="387"/>
        <v>873</v>
      </c>
      <c r="DO512" s="178">
        <f t="shared" si="387"/>
        <v>893</v>
      </c>
      <c r="DP512" s="179">
        <f t="shared" si="388"/>
        <v>0</v>
      </c>
      <c r="DQ512" s="178">
        <f t="shared" si="388"/>
        <v>0</v>
      </c>
      <c r="DR512" s="179">
        <f t="shared" si="389"/>
        <v>2728</v>
      </c>
      <c r="DS512" s="178">
        <f t="shared" si="389"/>
        <v>2714</v>
      </c>
      <c r="DT512" s="177">
        <f t="shared" si="390"/>
        <v>143501114</v>
      </c>
      <c r="DU512" s="178">
        <f t="shared" si="390"/>
        <v>111562610.25</v>
      </c>
      <c r="DV512" s="179">
        <f t="shared" si="390"/>
        <v>52484145</v>
      </c>
      <c r="DW512" s="178">
        <f t="shared" si="390"/>
        <v>39890031.75</v>
      </c>
      <c r="DX512" s="179">
        <f t="shared" si="390"/>
        <v>32353232</v>
      </c>
      <c r="DY512" s="178">
        <f t="shared" si="373"/>
        <v>23464419</v>
      </c>
      <c r="DZ512" s="179">
        <f t="shared" si="373"/>
        <v>0</v>
      </c>
      <c r="EA512" s="178">
        <f t="shared" si="373"/>
        <v>0</v>
      </c>
      <c r="EB512" s="179">
        <f t="shared" si="373"/>
        <v>53324244.999999993</v>
      </c>
      <c r="EC512" s="178">
        <f t="shared" si="373"/>
        <v>42197732.999999993</v>
      </c>
      <c r="ED512" s="179">
        <f t="shared" si="373"/>
        <v>0</v>
      </c>
      <c r="EE512" s="178">
        <f t="shared" si="373"/>
        <v>0</v>
      </c>
      <c r="EF512" s="179">
        <f t="shared" si="373"/>
        <v>281662736</v>
      </c>
      <c r="EG512" s="178">
        <f t="shared" si="347"/>
        <v>217114794</v>
      </c>
    </row>
    <row r="513" spans="1:137" ht="15">
      <c r="A513" s="56" t="s">
        <v>540</v>
      </c>
      <c r="B513" s="55" t="s">
        <v>547</v>
      </c>
      <c r="C513" s="293"/>
      <c r="D513" s="53">
        <v>228787</v>
      </c>
      <c r="E513" s="53">
        <v>1</v>
      </c>
      <c r="F513" s="217">
        <v>0</v>
      </c>
      <c r="G513" s="185">
        <v>234</v>
      </c>
      <c r="H513" s="217">
        <v>235</v>
      </c>
      <c r="I513" s="185">
        <v>0</v>
      </c>
      <c r="J513" s="217">
        <v>0</v>
      </c>
      <c r="K513" s="185">
        <v>0</v>
      </c>
      <c r="L513" s="217">
        <v>0</v>
      </c>
      <c r="M513" s="185">
        <v>0</v>
      </c>
      <c r="N513" s="217">
        <v>0</v>
      </c>
      <c r="O513" s="217">
        <v>0</v>
      </c>
      <c r="P513" s="185">
        <v>150</v>
      </c>
      <c r="Q513" s="217">
        <v>148</v>
      </c>
      <c r="R513" s="185">
        <v>0</v>
      </c>
      <c r="S513" s="217">
        <v>0</v>
      </c>
      <c r="T513" s="185">
        <v>0</v>
      </c>
      <c r="U513" s="217">
        <v>0</v>
      </c>
      <c r="V513" s="185">
        <v>0</v>
      </c>
      <c r="W513" s="217">
        <v>0</v>
      </c>
      <c r="X513" s="217">
        <v>0</v>
      </c>
      <c r="Y513" s="185">
        <v>130</v>
      </c>
      <c r="Z513" s="191">
        <v>141</v>
      </c>
      <c r="AA513" s="185">
        <v>0</v>
      </c>
      <c r="AB513" s="217">
        <v>0</v>
      </c>
      <c r="AC513" s="185">
        <v>0</v>
      </c>
      <c r="AD513" s="217">
        <v>0</v>
      </c>
      <c r="AE513" s="185">
        <v>0</v>
      </c>
      <c r="AF513" s="217">
        <v>0</v>
      </c>
      <c r="AG513" s="217">
        <v>0</v>
      </c>
      <c r="AH513" s="185">
        <v>0</v>
      </c>
      <c r="AI513" s="217">
        <v>0</v>
      </c>
      <c r="AJ513" s="185">
        <v>0</v>
      </c>
      <c r="AK513" s="217">
        <v>0</v>
      </c>
      <c r="AL513" s="185">
        <v>0</v>
      </c>
      <c r="AM513" s="217">
        <v>0</v>
      </c>
      <c r="AN513" s="185">
        <v>0</v>
      </c>
      <c r="AO513" s="217">
        <v>0</v>
      </c>
      <c r="AP513" s="217">
        <v>0</v>
      </c>
      <c r="AQ513" s="185">
        <v>298</v>
      </c>
      <c r="AR513" s="191">
        <v>321</v>
      </c>
      <c r="AS513" s="185">
        <v>0</v>
      </c>
      <c r="AT513" s="217">
        <v>0</v>
      </c>
      <c r="AU513" s="185">
        <v>0</v>
      </c>
      <c r="AV513" s="217">
        <v>0</v>
      </c>
      <c r="AW513" s="185">
        <v>0</v>
      </c>
      <c r="AX513" s="217">
        <v>0</v>
      </c>
      <c r="AY513" s="217"/>
      <c r="AZ513" s="185"/>
      <c r="BA513" s="217"/>
      <c r="BB513" s="185"/>
      <c r="BC513" s="217"/>
      <c r="BD513" s="185"/>
      <c r="BE513" s="217"/>
      <c r="BF513" s="185"/>
      <c r="BG513" s="62"/>
      <c r="BH513" s="188">
        <v>36459108</v>
      </c>
      <c r="BI513" s="217">
        <v>37515839</v>
      </c>
      <c r="BJ513" s="185">
        <v>17256411</v>
      </c>
      <c r="BK513" s="217">
        <v>17685662</v>
      </c>
      <c r="BL513" s="185">
        <v>14418904</v>
      </c>
      <c r="BM513" s="191">
        <v>15719983</v>
      </c>
      <c r="BN513" s="185">
        <v>0</v>
      </c>
      <c r="BO513" s="217">
        <v>0</v>
      </c>
      <c r="BP513" s="185">
        <v>21655804</v>
      </c>
      <c r="BQ513" s="191">
        <v>23740274</v>
      </c>
      <c r="BR513" s="185"/>
      <c r="BS513" s="218"/>
      <c r="BT513" s="177">
        <f t="shared" si="374"/>
        <v>2106</v>
      </c>
      <c r="BU513" s="178">
        <f t="shared" si="374"/>
        <v>2115</v>
      </c>
      <c r="BV513" s="179">
        <f t="shared" si="375"/>
        <v>1350</v>
      </c>
      <c r="BW513" s="178">
        <f t="shared" si="375"/>
        <v>1332</v>
      </c>
      <c r="BX513" s="179">
        <f t="shared" si="376"/>
        <v>1170</v>
      </c>
      <c r="BY513" s="178">
        <f t="shared" si="376"/>
        <v>1269</v>
      </c>
      <c r="BZ513" s="179">
        <f t="shared" si="377"/>
        <v>0</v>
      </c>
      <c r="CA513" s="178">
        <f t="shared" si="377"/>
        <v>0</v>
      </c>
      <c r="CB513" s="179">
        <f t="shared" si="378"/>
        <v>2682</v>
      </c>
      <c r="CC513" s="178">
        <f t="shared" si="378"/>
        <v>2889</v>
      </c>
      <c r="CD513" s="179">
        <f t="shared" si="379"/>
        <v>0</v>
      </c>
      <c r="CE513" s="178">
        <f t="shared" si="379"/>
        <v>0</v>
      </c>
      <c r="CF513" s="177">
        <f t="shared" si="380"/>
        <v>17312.017094017094</v>
      </c>
      <c r="CG513" s="178">
        <f t="shared" si="350"/>
        <v>17737.985342789598</v>
      </c>
      <c r="CH513" s="179">
        <f t="shared" si="380"/>
        <v>12782.526666666667</v>
      </c>
      <c r="CI513" s="178">
        <f t="shared" si="351"/>
        <v>13277.524024024024</v>
      </c>
      <c r="CJ513" s="179">
        <f t="shared" si="380"/>
        <v>12323.849572649573</v>
      </c>
      <c r="CK513" s="178">
        <f t="shared" si="352"/>
        <v>12387.693459416863</v>
      </c>
      <c r="CL513" s="179">
        <f t="shared" si="380"/>
        <v>0</v>
      </c>
      <c r="CM513" s="178">
        <f t="shared" si="380"/>
        <v>0</v>
      </c>
      <c r="CN513" s="179">
        <f t="shared" si="380"/>
        <v>8074.498135719612</v>
      </c>
      <c r="CO513" s="178">
        <f t="shared" si="380"/>
        <v>8217.4710972654902</v>
      </c>
      <c r="CP513" s="179">
        <f t="shared" si="380"/>
        <v>0</v>
      </c>
      <c r="CQ513" s="178">
        <f t="shared" si="380"/>
        <v>0</v>
      </c>
      <c r="CR513" s="177">
        <f t="shared" si="381"/>
        <v>155808.15384615384</v>
      </c>
      <c r="CS513" s="178">
        <f t="shared" si="381"/>
        <v>159641.86808510637</v>
      </c>
      <c r="CT513" s="179">
        <f t="shared" si="381"/>
        <v>115042.74</v>
      </c>
      <c r="CU513" s="178">
        <f t="shared" si="381"/>
        <v>119497.71621621621</v>
      </c>
      <c r="CV513" s="179">
        <f t="shared" si="381"/>
        <v>110914.64615384616</v>
      </c>
      <c r="CW513" s="178">
        <f t="shared" si="381"/>
        <v>111489.24113475176</v>
      </c>
      <c r="CX513" s="179">
        <f t="shared" si="381"/>
        <v>0</v>
      </c>
      <c r="CY513" s="178">
        <f t="shared" si="381"/>
        <v>0</v>
      </c>
      <c r="CZ513" s="179">
        <f t="shared" si="381"/>
        <v>72670.483221476505</v>
      </c>
      <c r="DA513" s="178">
        <f t="shared" si="381"/>
        <v>73957.239875389409</v>
      </c>
      <c r="DB513" s="179">
        <f t="shared" si="381"/>
        <v>0</v>
      </c>
      <c r="DC513" s="178">
        <f t="shared" si="381"/>
        <v>0</v>
      </c>
      <c r="DD513" s="179">
        <f t="shared" si="382"/>
        <v>110579.09729064039</v>
      </c>
      <c r="DE513" s="178">
        <f t="shared" si="382"/>
        <v>112025.74911242604</v>
      </c>
      <c r="DF513" s="177">
        <f t="shared" si="383"/>
        <v>234</v>
      </c>
      <c r="DG513" s="178">
        <f t="shared" si="383"/>
        <v>235</v>
      </c>
      <c r="DH513" s="179">
        <f t="shared" si="384"/>
        <v>150</v>
      </c>
      <c r="DI513" s="178">
        <f t="shared" si="384"/>
        <v>148</v>
      </c>
      <c r="DJ513" s="179">
        <f t="shared" si="385"/>
        <v>130</v>
      </c>
      <c r="DK513" s="178">
        <f t="shared" si="385"/>
        <v>141</v>
      </c>
      <c r="DL513" s="179">
        <f t="shared" si="386"/>
        <v>0</v>
      </c>
      <c r="DM513" s="178">
        <f t="shared" si="386"/>
        <v>0</v>
      </c>
      <c r="DN513" s="179">
        <f t="shared" si="387"/>
        <v>298</v>
      </c>
      <c r="DO513" s="178">
        <f t="shared" si="387"/>
        <v>321</v>
      </c>
      <c r="DP513" s="179">
        <f t="shared" si="388"/>
        <v>0</v>
      </c>
      <c r="DQ513" s="178">
        <f t="shared" si="388"/>
        <v>0</v>
      </c>
      <c r="DR513" s="179">
        <f t="shared" si="389"/>
        <v>812</v>
      </c>
      <c r="DS513" s="178">
        <f t="shared" si="389"/>
        <v>845</v>
      </c>
      <c r="DT513" s="177">
        <f t="shared" si="390"/>
        <v>36459108</v>
      </c>
      <c r="DU513" s="178">
        <f t="shared" si="390"/>
        <v>37515839</v>
      </c>
      <c r="DV513" s="179">
        <f t="shared" si="390"/>
        <v>17256411</v>
      </c>
      <c r="DW513" s="178">
        <f t="shared" si="390"/>
        <v>17685662</v>
      </c>
      <c r="DX513" s="179">
        <f t="shared" si="390"/>
        <v>14418904</v>
      </c>
      <c r="DY513" s="178">
        <f t="shared" si="373"/>
        <v>15719982.999999998</v>
      </c>
      <c r="DZ513" s="179">
        <f t="shared" si="373"/>
        <v>0</v>
      </c>
      <c r="EA513" s="178">
        <f t="shared" si="373"/>
        <v>0</v>
      </c>
      <c r="EB513" s="179">
        <f t="shared" si="373"/>
        <v>21655804</v>
      </c>
      <c r="EC513" s="178">
        <f t="shared" si="373"/>
        <v>23740274</v>
      </c>
      <c r="ED513" s="179">
        <f t="shared" si="373"/>
        <v>0</v>
      </c>
      <c r="EE513" s="178">
        <f t="shared" si="373"/>
        <v>0</v>
      </c>
      <c r="EF513" s="179">
        <f t="shared" si="373"/>
        <v>89790227</v>
      </c>
      <c r="EG513" s="178">
        <f t="shared" si="347"/>
        <v>94661758</v>
      </c>
    </row>
    <row r="514" spans="1:137" ht="15">
      <c r="A514" s="56" t="s">
        <v>540</v>
      </c>
      <c r="B514" s="55" t="s">
        <v>548</v>
      </c>
      <c r="C514" s="293" t="s">
        <v>895</v>
      </c>
      <c r="D514" s="53">
        <v>229179</v>
      </c>
      <c r="E514" s="53">
        <v>2</v>
      </c>
      <c r="F514" s="217">
        <v>0</v>
      </c>
      <c r="G514" s="185">
        <v>111</v>
      </c>
      <c r="H514" s="191">
        <v>48</v>
      </c>
      <c r="I514" s="185">
        <v>0</v>
      </c>
      <c r="J514" s="217">
        <v>0</v>
      </c>
      <c r="K514" s="185">
        <v>0</v>
      </c>
      <c r="L514" s="217">
        <v>0</v>
      </c>
      <c r="M514" s="185">
        <v>0</v>
      </c>
      <c r="N514" s="217">
        <v>0</v>
      </c>
      <c r="O514" s="217">
        <v>0</v>
      </c>
      <c r="P514" s="185">
        <v>160</v>
      </c>
      <c r="Q514" s="191">
        <v>141</v>
      </c>
      <c r="R514" s="185">
        <v>0</v>
      </c>
      <c r="S514" s="217">
        <v>0</v>
      </c>
      <c r="T514" s="185">
        <v>0</v>
      </c>
      <c r="U514" s="217">
        <v>0</v>
      </c>
      <c r="V514" s="185">
        <v>0</v>
      </c>
      <c r="W514" s="217">
        <v>0</v>
      </c>
      <c r="X514" s="217">
        <v>0</v>
      </c>
      <c r="Y514" s="185">
        <v>154</v>
      </c>
      <c r="Z514" s="191">
        <v>244</v>
      </c>
      <c r="AA514" s="185">
        <v>0</v>
      </c>
      <c r="AB514" s="217">
        <v>0</v>
      </c>
      <c r="AC514" s="185">
        <v>0</v>
      </c>
      <c r="AD514" s="217">
        <v>0</v>
      </c>
      <c r="AE514" s="185">
        <v>0</v>
      </c>
      <c r="AF514" s="217">
        <v>0</v>
      </c>
      <c r="AG514" s="217">
        <v>0</v>
      </c>
      <c r="AH514" s="185">
        <v>3</v>
      </c>
      <c r="AI514" s="191">
        <v>6</v>
      </c>
      <c r="AJ514" s="185">
        <v>0</v>
      </c>
      <c r="AK514" s="217">
        <v>0</v>
      </c>
      <c r="AL514" s="185">
        <v>0</v>
      </c>
      <c r="AM514" s="217">
        <v>0</v>
      </c>
      <c r="AN514" s="185">
        <v>0</v>
      </c>
      <c r="AO514" s="217">
        <v>0</v>
      </c>
      <c r="AP514" s="217">
        <v>0</v>
      </c>
      <c r="AQ514" s="185">
        <v>10</v>
      </c>
      <c r="AR514" s="191">
        <v>16</v>
      </c>
      <c r="AS514" s="185">
        <v>0</v>
      </c>
      <c r="AT514" s="217">
        <v>0</v>
      </c>
      <c r="AU514" s="185">
        <v>0</v>
      </c>
      <c r="AV514" s="217">
        <v>0</v>
      </c>
      <c r="AW514" s="185">
        <v>0</v>
      </c>
      <c r="AX514" s="217">
        <v>0</v>
      </c>
      <c r="AY514" s="217"/>
      <c r="AZ514" s="185"/>
      <c r="BA514" s="217"/>
      <c r="BB514" s="185"/>
      <c r="BC514" s="217"/>
      <c r="BD514" s="185"/>
      <c r="BE514" s="217"/>
      <c r="BF514" s="185"/>
      <c r="BG514" s="62"/>
      <c r="BH514" s="188">
        <v>11038710</v>
      </c>
      <c r="BI514" s="191">
        <v>4564839</v>
      </c>
      <c r="BJ514" s="185">
        <v>11650601</v>
      </c>
      <c r="BK514" s="217">
        <v>11308659</v>
      </c>
      <c r="BL514" s="185">
        <v>8885041</v>
      </c>
      <c r="BM514" s="191">
        <v>16348032</v>
      </c>
      <c r="BN514" s="185">
        <v>157446</v>
      </c>
      <c r="BO514" s="191">
        <v>364399</v>
      </c>
      <c r="BP514" s="185">
        <v>622694</v>
      </c>
      <c r="BQ514" s="191">
        <v>1005057</v>
      </c>
      <c r="BR514" s="185"/>
      <c r="BS514" s="218"/>
      <c r="BT514" s="177">
        <f t="shared" si="374"/>
        <v>999</v>
      </c>
      <c r="BU514" s="178">
        <f t="shared" si="374"/>
        <v>432</v>
      </c>
      <c r="BV514" s="179">
        <f t="shared" si="375"/>
        <v>1440</v>
      </c>
      <c r="BW514" s="178">
        <f t="shared" si="375"/>
        <v>1269</v>
      </c>
      <c r="BX514" s="179">
        <f t="shared" si="376"/>
        <v>1386</v>
      </c>
      <c r="BY514" s="178">
        <f t="shared" si="376"/>
        <v>2196</v>
      </c>
      <c r="BZ514" s="179">
        <f t="shared" si="377"/>
        <v>27</v>
      </c>
      <c r="CA514" s="178">
        <f t="shared" si="377"/>
        <v>54</v>
      </c>
      <c r="CB514" s="179">
        <f t="shared" si="378"/>
        <v>90</v>
      </c>
      <c r="CC514" s="178">
        <f t="shared" si="378"/>
        <v>144</v>
      </c>
      <c r="CD514" s="179">
        <f t="shared" si="379"/>
        <v>0</v>
      </c>
      <c r="CE514" s="178">
        <f t="shared" si="379"/>
        <v>0</v>
      </c>
      <c r="CF514" s="177">
        <f t="shared" si="380"/>
        <v>11049.75975975976</v>
      </c>
      <c r="CG514" s="178">
        <f t="shared" si="350"/>
        <v>10566.756944444445</v>
      </c>
      <c r="CH514" s="179">
        <f t="shared" si="380"/>
        <v>8090.6951388888892</v>
      </c>
      <c r="CI514" s="178">
        <f t="shared" si="351"/>
        <v>8911.47281323877</v>
      </c>
      <c r="CJ514" s="179">
        <f t="shared" si="380"/>
        <v>6410.563492063492</v>
      </c>
      <c r="CK514" s="178">
        <f t="shared" si="352"/>
        <v>7444.4590163934427</v>
      </c>
      <c r="CL514" s="179">
        <f t="shared" si="380"/>
        <v>5831.333333333333</v>
      </c>
      <c r="CM514" s="178">
        <f t="shared" si="380"/>
        <v>6748.1296296296296</v>
      </c>
      <c r="CN514" s="179">
        <f t="shared" si="380"/>
        <v>6918.8222222222221</v>
      </c>
      <c r="CO514" s="178">
        <f t="shared" si="380"/>
        <v>6979.5625</v>
      </c>
      <c r="CP514" s="179">
        <f t="shared" si="380"/>
        <v>0</v>
      </c>
      <c r="CQ514" s="178">
        <f t="shared" si="380"/>
        <v>0</v>
      </c>
      <c r="CR514" s="177">
        <f t="shared" si="381"/>
        <v>99447.83783783784</v>
      </c>
      <c r="CS514" s="178">
        <f t="shared" si="381"/>
        <v>95100.8125</v>
      </c>
      <c r="CT514" s="179">
        <f t="shared" si="381"/>
        <v>72816.256250000006</v>
      </c>
      <c r="CU514" s="178">
        <f t="shared" si="381"/>
        <v>80203.255319148928</v>
      </c>
      <c r="CV514" s="179">
        <f t="shared" si="381"/>
        <v>57695.071428571428</v>
      </c>
      <c r="CW514" s="178">
        <f t="shared" si="381"/>
        <v>67000.131147540989</v>
      </c>
      <c r="CX514" s="179">
        <f t="shared" si="381"/>
        <v>52482</v>
      </c>
      <c r="CY514" s="178">
        <f t="shared" si="381"/>
        <v>60733.166666666664</v>
      </c>
      <c r="CZ514" s="179">
        <f t="shared" si="381"/>
        <v>62269.4</v>
      </c>
      <c r="DA514" s="178">
        <f t="shared" si="381"/>
        <v>62816.0625</v>
      </c>
      <c r="DB514" s="179">
        <f t="shared" si="381"/>
        <v>0</v>
      </c>
      <c r="DC514" s="178">
        <f t="shared" si="381"/>
        <v>0</v>
      </c>
      <c r="DD514" s="179">
        <f t="shared" si="382"/>
        <v>73868.703196347036</v>
      </c>
      <c r="DE514" s="178">
        <f t="shared" si="382"/>
        <v>73826.342857142852</v>
      </c>
      <c r="DF514" s="177">
        <f t="shared" si="383"/>
        <v>111</v>
      </c>
      <c r="DG514" s="178">
        <f t="shared" si="383"/>
        <v>48</v>
      </c>
      <c r="DH514" s="179">
        <f t="shared" si="384"/>
        <v>160</v>
      </c>
      <c r="DI514" s="178">
        <f t="shared" si="384"/>
        <v>141</v>
      </c>
      <c r="DJ514" s="179">
        <f t="shared" si="385"/>
        <v>154</v>
      </c>
      <c r="DK514" s="178">
        <f t="shared" si="385"/>
        <v>244</v>
      </c>
      <c r="DL514" s="179">
        <f t="shared" si="386"/>
        <v>3</v>
      </c>
      <c r="DM514" s="178">
        <f t="shared" si="386"/>
        <v>6</v>
      </c>
      <c r="DN514" s="179">
        <f t="shared" si="387"/>
        <v>10</v>
      </c>
      <c r="DO514" s="178">
        <f t="shared" si="387"/>
        <v>16</v>
      </c>
      <c r="DP514" s="179">
        <f t="shared" si="388"/>
        <v>0</v>
      </c>
      <c r="DQ514" s="178">
        <f t="shared" si="388"/>
        <v>0</v>
      </c>
      <c r="DR514" s="179">
        <f t="shared" si="389"/>
        <v>438</v>
      </c>
      <c r="DS514" s="178">
        <f t="shared" si="389"/>
        <v>455</v>
      </c>
      <c r="DT514" s="177">
        <f t="shared" si="390"/>
        <v>11038710</v>
      </c>
      <c r="DU514" s="178">
        <f t="shared" si="390"/>
        <v>4564839</v>
      </c>
      <c r="DV514" s="179">
        <f t="shared" si="390"/>
        <v>11650601</v>
      </c>
      <c r="DW514" s="178">
        <f t="shared" si="390"/>
        <v>11308658.999999998</v>
      </c>
      <c r="DX514" s="179">
        <f t="shared" si="390"/>
        <v>8885041</v>
      </c>
      <c r="DY514" s="178">
        <f t="shared" si="373"/>
        <v>16348032.000000002</v>
      </c>
      <c r="DZ514" s="179">
        <f t="shared" si="373"/>
        <v>157446</v>
      </c>
      <c r="EA514" s="178">
        <f t="shared" si="373"/>
        <v>364399</v>
      </c>
      <c r="EB514" s="179">
        <f t="shared" si="373"/>
        <v>622694</v>
      </c>
      <c r="EC514" s="178">
        <f t="shared" si="373"/>
        <v>1005057</v>
      </c>
      <c r="ED514" s="179">
        <f t="shared" si="373"/>
        <v>0</v>
      </c>
      <c r="EE514" s="178">
        <f t="shared" si="373"/>
        <v>0</v>
      </c>
      <c r="EF514" s="179">
        <f t="shared" si="373"/>
        <v>32354492.000000004</v>
      </c>
      <c r="EG514" s="178">
        <f t="shared" si="347"/>
        <v>33590986</v>
      </c>
    </row>
    <row r="515" spans="1:137" ht="15">
      <c r="A515" s="56" t="s">
        <v>540</v>
      </c>
      <c r="B515" s="55" t="s">
        <v>549</v>
      </c>
      <c r="C515" s="293"/>
      <c r="D515" s="53">
        <v>228796</v>
      </c>
      <c r="E515" s="53">
        <v>2</v>
      </c>
      <c r="F515" s="217">
        <v>0</v>
      </c>
      <c r="G515" s="185">
        <v>164</v>
      </c>
      <c r="H515" s="191">
        <v>173</v>
      </c>
      <c r="I515" s="185">
        <v>0</v>
      </c>
      <c r="J515" s="217">
        <v>0</v>
      </c>
      <c r="K515" s="185">
        <v>0</v>
      </c>
      <c r="L515" s="217">
        <v>0</v>
      </c>
      <c r="M515" s="185">
        <v>0</v>
      </c>
      <c r="N515" s="217">
        <v>0</v>
      </c>
      <c r="O515" s="217">
        <v>0</v>
      </c>
      <c r="P515" s="185">
        <v>186</v>
      </c>
      <c r="Q515" s="217">
        <v>180</v>
      </c>
      <c r="R515" s="185">
        <v>0</v>
      </c>
      <c r="S515" s="217">
        <v>0</v>
      </c>
      <c r="T515" s="185">
        <v>0</v>
      </c>
      <c r="U515" s="217">
        <v>0</v>
      </c>
      <c r="V515" s="185">
        <v>0</v>
      </c>
      <c r="W515" s="217">
        <v>0</v>
      </c>
      <c r="X515" s="217">
        <v>0</v>
      </c>
      <c r="Y515" s="185">
        <v>133</v>
      </c>
      <c r="Z515" s="191">
        <v>150</v>
      </c>
      <c r="AA515" s="185">
        <v>0</v>
      </c>
      <c r="AB515" s="217">
        <v>0</v>
      </c>
      <c r="AC515" s="185">
        <v>0</v>
      </c>
      <c r="AD515" s="217">
        <v>0</v>
      </c>
      <c r="AE515" s="185">
        <v>0</v>
      </c>
      <c r="AF515" s="217">
        <v>0</v>
      </c>
      <c r="AG515" s="217">
        <v>0</v>
      </c>
      <c r="AH515" s="185">
        <v>0</v>
      </c>
      <c r="AI515" s="217">
        <v>0</v>
      </c>
      <c r="AJ515" s="185">
        <v>0</v>
      </c>
      <c r="AK515" s="217">
        <v>0</v>
      </c>
      <c r="AL515" s="185">
        <v>0</v>
      </c>
      <c r="AM515" s="217">
        <v>0</v>
      </c>
      <c r="AN515" s="185">
        <v>0</v>
      </c>
      <c r="AO515" s="217">
        <v>0</v>
      </c>
      <c r="AP515" s="217">
        <v>0</v>
      </c>
      <c r="AQ515" s="185">
        <v>236</v>
      </c>
      <c r="AR515" s="217">
        <v>246</v>
      </c>
      <c r="AS515" s="185">
        <v>0</v>
      </c>
      <c r="AT515" s="217">
        <v>0</v>
      </c>
      <c r="AU515" s="185">
        <v>0</v>
      </c>
      <c r="AV515" s="217">
        <v>0</v>
      </c>
      <c r="AW515" s="185">
        <v>0</v>
      </c>
      <c r="AX515" s="217">
        <v>0</v>
      </c>
      <c r="AY515" s="217"/>
      <c r="AZ515" s="185"/>
      <c r="BA515" s="217"/>
      <c r="BB515" s="185"/>
      <c r="BC515" s="217"/>
      <c r="BD515" s="185"/>
      <c r="BE515" s="217"/>
      <c r="BF515" s="185"/>
      <c r="BG515" s="62"/>
      <c r="BH515" s="188">
        <v>18384326</v>
      </c>
      <c r="BI515" s="191">
        <v>19671229</v>
      </c>
      <c r="BJ515" s="185">
        <v>15412036</v>
      </c>
      <c r="BK515" s="217">
        <v>15461788</v>
      </c>
      <c r="BL515" s="185">
        <v>9836966</v>
      </c>
      <c r="BM515" s="191">
        <v>11338092</v>
      </c>
      <c r="BN515" s="185">
        <v>0</v>
      </c>
      <c r="BO515" s="217">
        <v>0</v>
      </c>
      <c r="BP515" s="185">
        <v>12198566</v>
      </c>
      <c r="BQ515" s="191">
        <v>13234522</v>
      </c>
      <c r="BR515" s="185"/>
      <c r="BS515" s="218"/>
      <c r="BT515" s="177">
        <f t="shared" si="374"/>
        <v>1476</v>
      </c>
      <c r="BU515" s="178">
        <f t="shared" si="374"/>
        <v>1557</v>
      </c>
      <c r="BV515" s="179">
        <f t="shared" si="375"/>
        <v>1674</v>
      </c>
      <c r="BW515" s="178">
        <f t="shared" si="375"/>
        <v>1620</v>
      </c>
      <c r="BX515" s="179">
        <f t="shared" si="376"/>
        <v>1197</v>
      </c>
      <c r="BY515" s="178">
        <f t="shared" si="376"/>
        <v>1350</v>
      </c>
      <c r="BZ515" s="179">
        <f t="shared" si="377"/>
        <v>0</v>
      </c>
      <c r="CA515" s="178">
        <f t="shared" si="377"/>
        <v>0</v>
      </c>
      <c r="CB515" s="179">
        <f t="shared" si="378"/>
        <v>2124</v>
      </c>
      <c r="CC515" s="178">
        <f t="shared" si="378"/>
        <v>2214</v>
      </c>
      <c r="CD515" s="179">
        <f t="shared" si="379"/>
        <v>0</v>
      </c>
      <c r="CE515" s="178">
        <f t="shared" si="379"/>
        <v>0</v>
      </c>
      <c r="CF515" s="177">
        <f t="shared" si="380"/>
        <v>12455.5054200542</v>
      </c>
      <c r="CG515" s="178">
        <f t="shared" si="350"/>
        <v>12634.058445728966</v>
      </c>
      <c r="CH515" s="179">
        <f t="shared" si="380"/>
        <v>9206.7120669056148</v>
      </c>
      <c r="CI515" s="178">
        <f t="shared" si="351"/>
        <v>9544.3135802469133</v>
      </c>
      <c r="CJ515" s="179">
        <f t="shared" si="380"/>
        <v>8218.0167084377608</v>
      </c>
      <c r="CK515" s="178">
        <f t="shared" si="352"/>
        <v>8398.5866666666661</v>
      </c>
      <c r="CL515" s="179">
        <f t="shared" si="380"/>
        <v>0</v>
      </c>
      <c r="CM515" s="178">
        <f t="shared" si="380"/>
        <v>0</v>
      </c>
      <c r="CN515" s="179">
        <f t="shared" si="380"/>
        <v>5743.2043314500943</v>
      </c>
      <c r="CO515" s="178">
        <f t="shared" si="380"/>
        <v>5977.6522131887987</v>
      </c>
      <c r="CP515" s="179">
        <f t="shared" si="380"/>
        <v>0</v>
      </c>
      <c r="CQ515" s="178">
        <f t="shared" si="380"/>
        <v>0</v>
      </c>
      <c r="CR515" s="177">
        <f t="shared" si="381"/>
        <v>112099.54878048779</v>
      </c>
      <c r="CS515" s="178">
        <f t="shared" si="381"/>
        <v>113706.52601156069</v>
      </c>
      <c r="CT515" s="179">
        <f t="shared" si="381"/>
        <v>82860.408602150535</v>
      </c>
      <c r="CU515" s="178">
        <f t="shared" si="381"/>
        <v>85898.822222222225</v>
      </c>
      <c r="CV515" s="179">
        <f t="shared" si="381"/>
        <v>73962.150375939847</v>
      </c>
      <c r="CW515" s="178">
        <f t="shared" si="381"/>
        <v>75587.28</v>
      </c>
      <c r="CX515" s="179">
        <f t="shared" si="381"/>
        <v>0</v>
      </c>
      <c r="CY515" s="178">
        <f t="shared" si="381"/>
        <v>0</v>
      </c>
      <c r="CZ515" s="179">
        <f t="shared" si="381"/>
        <v>51688.838983050846</v>
      </c>
      <c r="DA515" s="178">
        <f t="shared" si="381"/>
        <v>53798.869918699187</v>
      </c>
      <c r="DB515" s="179">
        <f t="shared" si="381"/>
        <v>0</v>
      </c>
      <c r="DC515" s="178">
        <f t="shared" si="381"/>
        <v>0</v>
      </c>
      <c r="DD515" s="179">
        <f t="shared" si="382"/>
        <v>77652.147426981915</v>
      </c>
      <c r="DE515" s="178">
        <f t="shared" si="382"/>
        <v>79713.793057409886</v>
      </c>
      <c r="DF515" s="177">
        <f t="shared" si="383"/>
        <v>164</v>
      </c>
      <c r="DG515" s="178">
        <f t="shared" si="383"/>
        <v>173</v>
      </c>
      <c r="DH515" s="179">
        <f t="shared" si="384"/>
        <v>186</v>
      </c>
      <c r="DI515" s="178">
        <f t="shared" si="384"/>
        <v>180</v>
      </c>
      <c r="DJ515" s="179">
        <f t="shared" si="385"/>
        <v>133</v>
      </c>
      <c r="DK515" s="178">
        <f t="shared" si="385"/>
        <v>150</v>
      </c>
      <c r="DL515" s="179">
        <f t="shared" si="386"/>
        <v>0</v>
      </c>
      <c r="DM515" s="178">
        <f t="shared" si="386"/>
        <v>0</v>
      </c>
      <c r="DN515" s="179">
        <f t="shared" si="387"/>
        <v>236</v>
      </c>
      <c r="DO515" s="178">
        <f t="shared" si="387"/>
        <v>246</v>
      </c>
      <c r="DP515" s="179">
        <f t="shared" si="388"/>
        <v>0</v>
      </c>
      <c r="DQ515" s="178">
        <f t="shared" si="388"/>
        <v>0</v>
      </c>
      <c r="DR515" s="179">
        <f t="shared" si="389"/>
        <v>719</v>
      </c>
      <c r="DS515" s="178">
        <f t="shared" si="389"/>
        <v>749</v>
      </c>
      <c r="DT515" s="177">
        <f t="shared" si="390"/>
        <v>18384325.999999996</v>
      </c>
      <c r="DU515" s="178">
        <f t="shared" si="390"/>
        <v>19671229</v>
      </c>
      <c r="DV515" s="179">
        <f t="shared" si="390"/>
        <v>15412036</v>
      </c>
      <c r="DW515" s="178">
        <f t="shared" si="390"/>
        <v>15461788</v>
      </c>
      <c r="DX515" s="179">
        <f t="shared" si="390"/>
        <v>9836966</v>
      </c>
      <c r="DY515" s="178">
        <f t="shared" si="373"/>
        <v>11338092</v>
      </c>
      <c r="DZ515" s="179">
        <f t="shared" si="373"/>
        <v>0</v>
      </c>
      <c r="EA515" s="178">
        <f t="shared" si="373"/>
        <v>0</v>
      </c>
      <c r="EB515" s="179">
        <f t="shared" si="373"/>
        <v>12198566</v>
      </c>
      <c r="EC515" s="178">
        <f t="shared" si="373"/>
        <v>13234522</v>
      </c>
      <c r="ED515" s="179">
        <f t="shared" si="373"/>
        <v>0</v>
      </c>
      <c r="EE515" s="178">
        <f t="shared" si="373"/>
        <v>0</v>
      </c>
      <c r="EF515" s="179">
        <f t="shared" si="373"/>
        <v>55831894</v>
      </c>
      <c r="EG515" s="178">
        <f t="shared" si="347"/>
        <v>59705631.000000007</v>
      </c>
    </row>
    <row r="516" spans="1:137" ht="15">
      <c r="A516" s="56" t="s">
        <v>540</v>
      </c>
      <c r="B516" s="55" t="s">
        <v>550</v>
      </c>
      <c r="C516" s="305" t="s">
        <v>896</v>
      </c>
      <c r="D516" s="53">
        <v>229027</v>
      </c>
      <c r="E516" s="246">
        <v>1</v>
      </c>
      <c r="F516" s="217">
        <v>0</v>
      </c>
      <c r="G516" s="185">
        <v>217</v>
      </c>
      <c r="H516" s="191">
        <v>230</v>
      </c>
      <c r="I516" s="185">
        <v>0</v>
      </c>
      <c r="J516" s="217">
        <v>0</v>
      </c>
      <c r="K516" s="185">
        <v>0</v>
      </c>
      <c r="L516" s="217">
        <v>0</v>
      </c>
      <c r="M516" s="185">
        <v>0</v>
      </c>
      <c r="N516" s="217">
        <v>0</v>
      </c>
      <c r="O516" s="217">
        <v>0</v>
      </c>
      <c r="P516" s="185">
        <v>242</v>
      </c>
      <c r="Q516" s="217">
        <v>236</v>
      </c>
      <c r="R516" s="185">
        <v>0</v>
      </c>
      <c r="S516" s="217">
        <v>0</v>
      </c>
      <c r="T516" s="185">
        <v>0</v>
      </c>
      <c r="U516" s="217">
        <v>0</v>
      </c>
      <c r="V516" s="185">
        <v>0</v>
      </c>
      <c r="W516" s="217">
        <v>0</v>
      </c>
      <c r="X516" s="217">
        <v>0</v>
      </c>
      <c r="Y516" s="185">
        <v>162</v>
      </c>
      <c r="Z516" s="191">
        <v>171</v>
      </c>
      <c r="AA516" s="185">
        <v>0</v>
      </c>
      <c r="AB516" s="217">
        <v>0</v>
      </c>
      <c r="AC516" s="185">
        <v>0</v>
      </c>
      <c r="AD516" s="217">
        <v>0</v>
      </c>
      <c r="AE516" s="185">
        <v>0</v>
      </c>
      <c r="AF516" s="217">
        <v>0</v>
      </c>
      <c r="AG516" s="217">
        <v>0</v>
      </c>
      <c r="AH516" s="185">
        <v>0</v>
      </c>
      <c r="AI516" s="217">
        <v>0</v>
      </c>
      <c r="AJ516" s="185">
        <v>0</v>
      </c>
      <c r="AK516" s="217">
        <v>0</v>
      </c>
      <c r="AL516" s="185">
        <v>0</v>
      </c>
      <c r="AM516" s="217">
        <v>0</v>
      </c>
      <c r="AN516" s="185">
        <v>0</v>
      </c>
      <c r="AO516" s="217">
        <v>0</v>
      </c>
      <c r="AP516" s="217">
        <v>0</v>
      </c>
      <c r="AQ516" s="185">
        <v>156</v>
      </c>
      <c r="AR516" s="191">
        <v>274</v>
      </c>
      <c r="AS516" s="185">
        <v>0</v>
      </c>
      <c r="AT516" s="217">
        <v>0</v>
      </c>
      <c r="AU516" s="185">
        <v>0</v>
      </c>
      <c r="AV516" s="217">
        <v>0</v>
      </c>
      <c r="AW516" s="185">
        <v>0</v>
      </c>
      <c r="AX516" s="217">
        <v>0</v>
      </c>
      <c r="AY516" s="217"/>
      <c r="AZ516" s="185"/>
      <c r="BA516" s="217"/>
      <c r="BB516" s="185"/>
      <c r="BC516" s="217"/>
      <c r="BD516" s="185"/>
      <c r="BE516" s="217"/>
      <c r="BF516" s="185"/>
      <c r="BG516" s="62"/>
      <c r="BH516" s="188">
        <v>26007262</v>
      </c>
      <c r="BI516" s="191">
        <v>28161049</v>
      </c>
      <c r="BJ516" s="185">
        <v>19974126</v>
      </c>
      <c r="BK516" s="217">
        <v>20099628</v>
      </c>
      <c r="BL516" s="185">
        <v>12139448</v>
      </c>
      <c r="BM516" s="191">
        <v>12962801</v>
      </c>
      <c r="BN516" s="185">
        <v>0</v>
      </c>
      <c r="BO516" s="217">
        <v>0</v>
      </c>
      <c r="BP516" s="185">
        <v>7522021</v>
      </c>
      <c r="BQ516" s="191">
        <v>11112563</v>
      </c>
      <c r="BR516" s="185"/>
      <c r="BS516" s="218"/>
      <c r="BT516" s="177">
        <f t="shared" si="374"/>
        <v>1953</v>
      </c>
      <c r="BU516" s="178">
        <f t="shared" si="374"/>
        <v>2070</v>
      </c>
      <c r="BV516" s="179">
        <f t="shared" si="375"/>
        <v>2178</v>
      </c>
      <c r="BW516" s="178">
        <f t="shared" si="375"/>
        <v>2124</v>
      </c>
      <c r="BX516" s="179">
        <f t="shared" si="376"/>
        <v>1458</v>
      </c>
      <c r="BY516" s="178">
        <f t="shared" si="376"/>
        <v>1539</v>
      </c>
      <c r="BZ516" s="179">
        <f t="shared" si="377"/>
        <v>0</v>
      </c>
      <c r="CA516" s="178">
        <f t="shared" si="377"/>
        <v>0</v>
      </c>
      <c r="CB516" s="179">
        <f t="shared" si="378"/>
        <v>1404</v>
      </c>
      <c r="CC516" s="178">
        <f t="shared" si="378"/>
        <v>2466</v>
      </c>
      <c r="CD516" s="179">
        <f t="shared" si="379"/>
        <v>0</v>
      </c>
      <c r="CE516" s="178">
        <f t="shared" si="379"/>
        <v>0</v>
      </c>
      <c r="CF516" s="177">
        <f t="shared" si="380"/>
        <v>13316.570404505888</v>
      </c>
      <c r="CG516" s="178">
        <f t="shared" si="350"/>
        <v>13604.371497584541</v>
      </c>
      <c r="CH516" s="179">
        <f t="shared" si="380"/>
        <v>9170.8567493112951</v>
      </c>
      <c r="CI516" s="178">
        <f t="shared" si="351"/>
        <v>9463.1016949152545</v>
      </c>
      <c r="CJ516" s="179">
        <f t="shared" si="380"/>
        <v>8326.0960219478729</v>
      </c>
      <c r="CK516" s="178">
        <f t="shared" si="352"/>
        <v>8422.8726445743996</v>
      </c>
      <c r="CL516" s="179">
        <f t="shared" si="380"/>
        <v>0</v>
      </c>
      <c r="CM516" s="178">
        <f t="shared" si="380"/>
        <v>0</v>
      </c>
      <c r="CN516" s="179">
        <f t="shared" si="380"/>
        <v>5357.5648148148148</v>
      </c>
      <c r="CO516" s="178">
        <f t="shared" si="380"/>
        <v>4506.3110300081107</v>
      </c>
      <c r="CP516" s="179">
        <f t="shared" si="380"/>
        <v>0</v>
      </c>
      <c r="CQ516" s="178">
        <f t="shared" si="380"/>
        <v>0</v>
      </c>
      <c r="CR516" s="177">
        <f t="shared" si="381"/>
        <v>119849.13364055299</v>
      </c>
      <c r="CS516" s="178">
        <f t="shared" si="381"/>
        <v>122439.34347826087</v>
      </c>
      <c r="CT516" s="179">
        <f t="shared" si="381"/>
        <v>82537.710743801654</v>
      </c>
      <c r="CU516" s="178">
        <f t="shared" si="381"/>
        <v>85167.91525423729</v>
      </c>
      <c r="CV516" s="179">
        <f t="shared" si="381"/>
        <v>74934.864197530856</v>
      </c>
      <c r="CW516" s="178">
        <f t="shared" si="381"/>
        <v>75805.853801169593</v>
      </c>
      <c r="CX516" s="179">
        <f t="shared" si="381"/>
        <v>0</v>
      </c>
      <c r="CY516" s="178">
        <f t="shared" si="381"/>
        <v>0</v>
      </c>
      <c r="CZ516" s="179">
        <f t="shared" si="381"/>
        <v>48218.083333333336</v>
      </c>
      <c r="DA516" s="178">
        <f t="shared" si="381"/>
        <v>40556.799270072996</v>
      </c>
      <c r="DB516" s="179">
        <f t="shared" si="381"/>
        <v>0</v>
      </c>
      <c r="DC516" s="178">
        <f t="shared" si="381"/>
        <v>0</v>
      </c>
      <c r="DD516" s="179">
        <f t="shared" si="382"/>
        <v>84482.441441441435</v>
      </c>
      <c r="DE516" s="178">
        <f t="shared" si="382"/>
        <v>79402.899012074646</v>
      </c>
      <c r="DF516" s="177">
        <f t="shared" si="383"/>
        <v>217</v>
      </c>
      <c r="DG516" s="178">
        <f t="shared" si="383"/>
        <v>230</v>
      </c>
      <c r="DH516" s="179">
        <f t="shared" si="384"/>
        <v>242</v>
      </c>
      <c r="DI516" s="178">
        <f t="shared" si="384"/>
        <v>236</v>
      </c>
      <c r="DJ516" s="179">
        <f t="shared" si="385"/>
        <v>162</v>
      </c>
      <c r="DK516" s="178">
        <f t="shared" si="385"/>
        <v>171</v>
      </c>
      <c r="DL516" s="179">
        <f t="shared" si="386"/>
        <v>0</v>
      </c>
      <c r="DM516" s="178">
        <f t="shared" si="386"/>
        <v>0</v>
      </c>
      <c r="DN516" s="179">
        <f t="shared" si="387"/>
        <v>156</v>
      </c>
      <c r="DO516" s="178">
        <f t="shared" si="387"/>
        <v>274</v>
      </c>
      <c r="DP516" s="179">
        <f t="shared" si="388"/>
        <v>0</v>
      </c>
      <c r="DQ516" s="178">
        <f t="shared" si="388"/>
        <v>0</v>
      </c>
      <c r="DR516" s="179">
        <f t="shared" si="389"/>
        <v>777</v>
      </c>
      <c r="DS516" s="178">
        <f t="shared" si="389"/>
        <v>911</v>
      </c>
      <c r="DT516" s="177">
        <f t="shared" si="390"/>
        <v>26007262</v>
      </c>
      <c r="DU516" s="178">
        <f t="shared" si="390"/>
        <v>28161049</v>
      </c>
      <c r="DV516" s="179">
        <f t="shared" si="390"/>
        <v>19974126</v>
      </c>
      <c r="DW516" s="178">
        <f t="shared" si="390"/>
        <v>20099628</v>
      </c>
      <c r="DX516" s="179">
        <f t="shared" si="390"/>
        <v>12139447.999999998</v>
      </c>
      <c r="DY516" s="178">
        <f t="shared" si="373"/>
        <v>12962801</v>
      </c>
      <c r="DZ516" s="179">
        <f t="shared" si="373"/>
        <v>0</v>
      </c>
      <c r="EA516" s="178">
        <f t="shared" si="373"/>
        <v>0</v>
      </c>
      <c r="EB516" s="179">
        <f t="shared" si="373"/>
        <v>7522021</v>
      </c>
      <c r="EC516" s="178">
        <f t="shared" si="373"/>
        <v>11112563</v>
      </c>
      <c r="ED516" s="179">
        <f t="shared" si="373"/>
        <v>0</v>
      </c>
      <c r="EE516" s="178">
        <f t="shared" si="373"/>
        <v>0</v>
      </c>
      <c r="EF516" s="179">
        <f t="shared" si="373"/>
        <v>65642856.999999993</v>
      </c>
      <c r="EG516" s="178">
        <f t="shared" si="347"/>
        <v>72336041</v>
      </c>
    </row>
    <row r="517" spans="1:137" ht="15">
      <c r="A517" s="56" t="s">
        <v>540</v>
      </c>
      <c r="B517" s="55" t="s">
        <v>551</v>
      </c>
      <c r="C517" s="293"/>
      <c r="D517" s="53">
        <v>222831</v>
      </c>
      <c r="E517" s="53">
        <v>3</v>
      </c>
      <c r="F517" s="217">
        <v>0</v>
      </c>
      <c r="G517" s="185">
        <v>71</v>
      </c>
      <c r="H517" s="217">
        <v>71</v>
      </c>
      <c r="I517" s="185">
        <v>0</v>
      </c>
      <c r="J517" s="217">
        <v>0</v>
      </c>
      <c r="K517" s="185">
        <v>1</v>
      </c>
      <c r="L517" s="191">
        <v>0</v>
      </c>
      <c r="M517" s="185">
        <v>3</v>
      </c>
      <c r="N517" s="217">
        <v>3</v>
      </c>
      <c r="O517" s="217">
        <v>0</v>
      </c>
      <c r="P517" s="185">
        <v>42</v>
      </c>
      <c r="Q517" s="191">
        <v>46</v>
      </c>
      <c r="R517" s="185">
        <v>0</v>
      </c>
      <c r="S517" s="217">
        <v>0</v>
      </c>
      <c r="T517" s="185">
        <v>1</v>
      </c>
      <c r="U517" s="191">
        <v>0</v>
      </c>
      <c r="V517" s="185">
        <v>2</v>
      </c>
      <c r="W517" s="191">
        <v>1</v>
      </c>
      <c r="X517" s="217">
        <v>0</v>
      </c>
      <c r="Y517" s="185">
        <v>61</v>
      </c>
      <c r="Z517" s="217">
        <v>62</v>
      </c>
      <c r="AA517" s="185">
        <v>0</v>
      </c>
      <c r="AB517" s="217">
        <v>0</v>
      </c>
      <c r="AC517" s="185">
        <v>3</v>
      </c>
      <c r="AD517" s="191">
        <v>4</v>
      </c>
      <c r="AE517" s="185">
        <v>1</v>
      </c>
      <c r="AF517" s="217">
        <v>1</v>
      </c>
      <c r="AG517" s="217">
        <v>0</v>
      </c>
      <c r="AH517" s="185">
        <v>44</v>
      </c>
      <c r="AI517" s="191">
        <v>48</v>
      </c>
      <c r="AJ517" s="185">
        <v>0</v>
      </c>
      <c r="AK517" s="217">
        <v>0</v>
      </c>
      <c r="AL517" s="185">
        <v>4</v>
      </c>
      <c r="AM517" s="217">
        <v>4</v>
      </c>
      <c r="AN517" s="185">
        <v>3</v>
      </c>
      <c r="AO517" s="217">
        <v>3</v>
      </c>
      <c r="AP517" s="217">
        <v>3</v>
      </c>
      <c r="AQ517" s="185">
        <v>27</v>
      </c>
      <c r="AR517" s="191">
        <v>23</v>
      </c>
      <c r="AS517" s="185">
        <v>0</v>
      </c>
      <c r="AT517" s="217">
        <v>0</v>
      </c>
      <c r="AU517" s="185">
        <v>0</v>
      </c>
      <c r="AV517" s="217">
        <v>0</v>
      </c>
      <c r="AW517" s="185">
        <v>1</v>
      </c>
      <c r="AX517" s="217">
        <v>1</v>
      </c>
      <c r="AY517" s="217"/>
      <c r="AZ517" s="185"/>
      <c r="BA517" s="217"/>
      <c r="BB517" s="185"/>
      <c r="BC517" s="217"/>
      <c r="BD517" s="185"/>
      <c r="BE517" s="217"/>
      <c r="BF517" s="185"/>
      <c r="BG517" s="62"/>
      <c r="BH517" s="188">
        <v>6068829</v>
      </c>
      <c r="BI517" s="217">
        <v>6057019</v>
      </c>
      <c r="BJ517" s="185">
        <v>3171828</v>
      </c>
      <c r="BK517" s="191">
        <v>3335315</v>
      </c>
      <c r="BL517" s="185">
        <v>3985065</v>
      </c>
      <c r="BM517" s="217">
        <v>4157228</v>
      </c>
      <c r="BN517" s="185">
        <v>2092320</v>
      </c>
      <c r="BO517" s="191">
        <v>2348618</v>
      </c>
      <c r="BP517" s="185">
        <v>1693770</v>
      </c>
      <c r="BQ517" s="191">
        <v>1520104</v>
      </c>
      <c r="BR517" s="185"/>
      <c r="BS517" s="218"/>
      <c r="BT517" s="177">
        <f t="shared" si="374"/>
        <v>686</v>
      </c>
      <c r="BU517" s="178">
        <f t="shared" si="374"/>
        <v>675</v>
      </c>
      <c r="BV517" s="179">
        <f t="shared" si="375"/>
        <v>413</v>
      </c>
      <c r="BW517" s="178">
        <f t="shared" si="375"/>
        <v>426</v>
      </c>
      <c r="BX517" s="179">
        <f t="shared" si="376"/>
        <v>594</v>
      </c>
      <c r="BY517" s="178">
        <f t="shared" si="376"/>
        <v>614</v>
      </c>
      <c r="BZ517" s="179">
        <f t="shared" si="377"/>
        <v>476</v>
      </c>
      <c r="CA517" s="178">
        <f t="shared" si="377"/>
        <v>512</v>
      </c>
      <c r="CB517" s="179">
        <f t="shared" si="378"/>
        <v>255</v>
      </c>
      <c r="CC517" s="178">
        <f t="shared" si="378"/>
        <v>219</v>
      </c>
      <c r="CD517" s="179">
        <f t="shared" si="379"/>
        <v>0</v>
      </c>
      <c r="CE517" s="178">
        <f t="shared" si="379"/>
        <v>0</v>
      </c>
      <c r="CF517" s="177">
        <f t="shared" si="380"/>
        <v>8846.6895043731784</v>
      </c>
      <c r="CG517" s="178">
        <f t="shared" si="350"/>
        <v>8973.361481481481</v>
      </c>
      <c r="CH517" s="179">
        <f t="shared" si="380"/>
        <v>7679.9709443099273</v>
      </c>
      <c r="CI517" s="178">
        <f t="shared" si="351"/>
        <v>7829.3779342723001</v>
      </c>
      <c r="CJ517" s="179">
        <f t="shared" si="380"/>
        <v>6708.863636363636</v>
      </c>
      <c r="CK517" s="178">
        <f t="shared" si="352"/>
        <v>6770.7296416938107</v>
      </c>
      <c r="CL517" s="179">
        <f t="shared" si="380"/>
        <v>4395.6302521008402</v>
      </c>
      <c r="CM517" s="178">
        <f t="shared" si="380"/>
        <v>4587.14453125</v>
      </c>
      <c r="CN517" s="179">
        <f t="shared" si="380"/>
        <v>6642.2352941176468</v>
      </c>
      <c r="CO517" s="178">
        <f t="shared" si="380"/>
        <v>6941.1141552511417</v>
      </c>
      <c r="CP517" s="179">
        <f t="shared" si="380"/>
        <v>0</v>
      </c>
      <c r="CQ517" s="178">
        <f t="shared" si="380"/>
        <v>0</v>
      </c>
      <c r="CR517" s="177">
        <f t="shared" si="381"/>
        <v>79620.205539358605</v>
      </c>
      <c r="CS517" s="178">
        <f t="shared" si="381"/>
        <v>80760.253333333327</v>
      </c>
      <c r="CT517" s="179">
        <f t="shared" si="381"/>
        <v>69119.738498789346</v>
      </c>
      <c r="CU517" s="178">
        <f t="shared" si="381"/>
        <v>70464.401408450707</v>
      </c>
      <c r="CV517" s="179">
        <f t="shared" si="381"/>
        <v>60379.772727272721</v>
      </c>
      <c r="CW517" s="178">
        <f t="shared" si="381"/>
        <v>60936.566775244297</v>
      </c>
      <c r="CX517" s="179">
        <f t="shared" si="381"/>
        <v>39560.672268907561</v>
      </c>
      <c r="CY517" s="178">
        <f t="shared" si="381"/>
        <v>41284.30078125</v>
      </c>
      <c r="CZ517" s="179">
        <f t="shared" si="381"/>
        <v>59780.117647058825</v>
      </c>
      <c r="DA517" s="178">
        <f t="shared" si="381"/>
        <v>62470.027397260274</v>
      </c>
      <c r="DB517" s="179">
        <f t="shared" si="381"/>
        <v>0</v>
      </c>
      <c r="DC517" s="178">
        <f t="shared" si="381"/>
        <v>0</v>
      </c>
      <c r="DD517" s="179">
        <f t="shared" si="382"/>
        <v>63250.100208341188</v>
      </c>
      <c r="DE517" s="178">
        <f t="shared" si="382"/>
        <v>64197.575982427763</v>
      </c>
      <c r="DF517" s="177">
        <f t="shared" si="383"/>
        <v>75</v>
      </c>
      <c r="DG517" s="178">
        <f t="shared" si="383"/>
        <v>74</v>
      </c>
      <c r="DH517" s="179">
        <f t="shared" si="384"/>
        <v>45</v>
      </c>
      <c r="DI517" s="178">
        <f t="shared" si="384"/>
        <v>47</v>
      </c>
      <c r="DJ517" s="179">
        <f t="shared" si="385"/>
        <v>65</v>
      </c>
      <c r="DK517" s="178">
        <f t="shared" si="385"/>
        <v>67</v>
      </c>
      <c r="DL517" s="179">
        <f t="shared" si="386"/>
        <v>51</v>
      </c>
      <c r="DM517" s="178">
        <f t="shared" si="386"/>
        <v>55</v>
      </c>
      <c r="DN517" s="179">
        <f t="shared" si="387"/>
        <v>28</v>
      </c>
      <c r="DO517" s="178">
        <f t="shared" si="387"/>
        <v>24</v>
      </c>
      <c r="DP517" s="179">
        <f t="shared" si="388"/>
        <v>0</v>
      </c>
      <c r="DQ517" s="178">
        <f t="shared" si="388"/>
        <v>0</v>
      </c>
      <c r="DR517" s="179">
        <f t="shared" si="389"/>
        <v>264</v>
      </c>
      <c r="DS517" s="178">
        <f t="shared" si="389"/>
        <v>267</v>
      </c>
      <c r="DT517" s="177">
        <f t="shared" si="390"/>
        <v>5971515.4154518954</v>
      </c>
      <c r="DU517" s="178">
        <f t="shared" si="390"/>
        <v>5976258.7466666661</v>
      </c>
      <c r="DV517" s="179">
        <f t="shared" si="390"/>
        <v>3110388.2324455203</v>
      </c>
      <c r="DW517" s="178">
        <f t="shared" si="390"/>
        <v>3311826.8661971833</v>
      </c>
      <c r="DX517" s="179">
        <f t="shared" si="390"/>
        <v>3924685.2272727271</v>
      </c>
      <c r="DY517" s="178">
        <f t="shared" si="373"/>
        <v>4082749.9739413681</v>
      </c>
      <c r="DZ517" s="179">
        <f t="shared" si="373"/>
        <v>2017594.2857142857</v>
      </c>
      <c r="EA517" s="178">
        <f t="shared" si="373"/>
        <v>2270636.54296875</v>
      </c>
      <c r="EB517" s="179">
        <f t="shared" si="373"/>
        <v>1673843.2941176472</v>
      </c>
      <c r="EC517" s="178">
        <f t="shared" si="373"/>
        <v>1499280.6575342466</v>
      </c>
      <c r="ED517" s="179">
        <f t="shared" si="373"/>
        <v>0</v>
      </c>
      <c r="EE517" s="178">
        <f t="shared" si="373"/>
        <v>0</v>
      </c>
      <c r="EF517" s="179">
        <f t="shared" si="373"/>
        <v>16698026.455002073</v>
      </c>
      <c r="EG517" s="178">
        <f t="shared" si="347"/>
        <v>17140752.787308212</v>
      </c>
    </row>
    <row r="518" spans="1:137" ht="15">
      <c r="A518" s="56" t="s">
        <v>540</v>
      </c>
      <c r="B518" s="55" t="s">
        <v>552</v>
      </c>
      <c r="C518" s="293"/>
      <c r="D518" s="53">
        <v>226091</v>
      </c>
      <c r="E518" s="53">
        <v>3</v>
      </c>
      <c r="F518" s="217">
        <v>0</v>
      </c>
      <c r="G518" s="185">
        <v>96</v>
      </c>
      <c r="H518" s="217">
        <v>93</v>
      </c>
      <c r="I518" s="185">
        <v>0</v>
      </c>
      <c r="J518" s="217">
        <v>0</v>
      </c>
      <c r="K518" s="185">
        <v>0</v>
      </c>
      <c r="L518" s="217">
        <v>0</v>
      </c>
      <c r="M518" s="185">
        <v>11</v>
      </c>
      <c r="N518" s="191">
        <v>0</v>
      </c>
      <c r="O518" s="217">
        <v>0</v>
      </c>
      <c r="P518" s="185">
        <v>116</v>
      </c>
      <c r="Q518" s="217">
        <v>114</v>
      </c>
      <c r="R518" s="185">
        <v>0</v>
      </c>
      <c r="S518" s="217">
        <v>0</v>
      </c>
      <c r="T518" s="185">
        <v>0</v>
      </c>
      <c r="U518" s="217">
        <v>0</v>
      </c>
      <c r="V518" s="185">
        <v>8</v>
      </c>
      <c r="W518" s="191">
        <v>10</v>
      </c>
      <c r="X518" s="217">
        <v>0</v>
      </c>
      <c r="Y518" s="185">
        <v>126</v>
      </c>
      <c r="Z518" s="191">
        <v>136</v>
      </c>
      <c r="AA518" s="185">
        <v>0</v>
      </c>
      <c r="AB518" s="217">
        <v>0</v>
      </c>
      <c r="AC518" s="185">
        <v>0</v>
      </c>
      <c r="AD518" s="217">
        <v>0</v>
      </c>
      <c r="AE518" s="185">
        <v>5</v>
      </c>
      <c r="AF518" s="191">
        <v>1</v>
      </c>
      <c r="AG518" s="217">
        <v>0</v>
      </c>
      <c r="AH518" s="185">
        <v>115</v>
      </c>
      <c r="AI518" s="191">
        <v>127</v>
      </c>
      <c r="AJ518" s="185">
        <v>0</v>
      </c>
      <c r="AK518" s="217">
        <v>0</v>
      </c>
      <c r="AL518" s="185">
        <v>0</v>
      </c>
      <c r="AM518" s="217">
        <v>0</v>
      </c>
      <c r="AN518" s="185">
        <v>0</v>
      </c>
      <c r="AO518" s="217">
        <v>0</v>
      </c>
      <c r="AP518" s="217">
        <v>0</v>
      </c>
      <c r="AQ518" s="185">
        <v>9</v>
      </c>
      <c r="AR518" s="191">
        <v>4</v>
      </c>
      <c r="AS518" s="185">
        <v>0</v>
      </c>
      <c r="AT518" s="217">
        <v>0</v>
      </c>
      <c r="AU518" s="185">
        <v>0</v>
      </c>
      <c r="AV518" s="217">
        <v>0</v>
      </c>
      <c r="AW518" s="185">
        <v>0</v>
      </c>
      <c r="AX518" s="217">
        <v>0</v>
      </c>
      <c r="AY518" s="217"/>
      <c r="AZ518" s="185"/>
      <c r="BA518" s="217"/>
      <c r="BB518" s="185"/>
      <c r="BC518" s="217"/>
      <c r="BD518" s="185"/>
      <c r="BE518" s="217"/>
      <c r="BF518" s="185"/>
      <c r="BG518" s="62"/>
      <c r="BH518" s="188">
        <v>10966799</v>
      </c>
      <c r="BI518" s="191">
        <v>9259087</v>
      </c>
      <c r="BJ518" s="185">
        <v>9703534</v>
      </c>
      <c r="BK518" s="217">
        <v>9884245</v>
      </c>
      <c r="BL518" s="185">
        <v>8301681</v>
      </c>
      <c r="BM518" s="191">
        <v>9560525</v>
      </c>
      <c r="BN518" s="185">
        <v>5401642</v>
      </c>
      <c r="BO518" s="191">
        <v>6336630</v>
      </c>
      <c r="BP518" s="185">
        <v>264605</v>
      </c>
      <c r="BQ518" s="191">
        <v>182113</v>
      </c>
      <c r="BR518" s="185"/>
      <c r="BS518" s="218"/>
      <c r="BT518" s="177">
        <f t="shared" si="374"/>
        <v>996</v>
      </c>
      <c r="BU518" s="178">
        <f t="shared" si="374"/>
        <v>837</v>
      </c>
      <c r="BV518" s="179">
        <f t="shared" si="375"/>
        <v>1140</v>
      </c>
      <c r="BW518" s="178">
        <f t="shared" si="375"/>
        <v>1146</v>
      </c>
      <c r="BX518" s="179">
        <f t="shared" si="376"/>
        <v>1194</v>
      </c>
      <c r="BY518" s="178">
        <f t="shared" si="376"/>
        <v>1236</v>
      </c>
      <c r="BZ518" s="179">
        <f t="shared" si="377"/>
        <v>1035</v>
      </c>
      <c r="CA518" s="178">
        <f t="shared" si="377"/>
        <v>1143</v>
      </c>
      <c r="CB518" s="179">
        <f t="shared" si="378"/>
        <v>81</v>
      </c>
      <c r="CC518" s="178">
        <f t="shared" si="378"/>
        <v>36</v>
      </c>
      <c r="CD518" s="179">
        <f t="shared" si="379"/>
        <v>0</v>
      </c>
      <c r="CE518" s="178">
        <f t="shared" si="379"/>
        <v>0</v>
      </c>
      <c r="CF518" s="177">
        <f t="shared" si="380"/>
        <v>11010.842369477912</v>
      </c>
      <c r="CG518" s="178">
        <f t="shared" si="350"/>
        <v>11062.230585424133</v>
      </c>
      <c r="CH518" s="179">
        <f t="shared" si="380"/>
        <v>8511.8719298245614</v>
      </c>
      <c r="CI518" s="178">
        <f t="shared" si="351"/>
        <v>8624.9956369982556</v>
      </c>
      <c r="CJ518" s="179">
        <f t="shared" si="380"/>
        <v>6952.8316582914576</v>
      </c>
      <c r="CK518" s="178">
        <f t="shared" si="352"/>
        <v>7735.0525889967639</v>
      </c>
      <c r="CL518" s="179">
        <f t="shared" si="380"/>
        <v>5218.9777777777781</v>
      </c>
      <c r="CM518" s="178">
        <f t="shared" si="380"/>
        <v>5543.858267716535</v>
      </c>
      <c r="CN518" s="179">
        <f t="shared" si="380"/>
        <v>3266.7283950617284</v>
      </c>
      <c r="CO518" s="178">
        <f t="shared" si="380"/>
        <v>5058.6944444444443</v>
      </c>
      <c r="CP518" s="179">
        <f t="shared" si="380"/>
        <v>0</v>
      </c>
      <c r="CQ518" s="178">
        <f t="shared" si="380"/>
        <v>0</v>
      </c>
      <c r="CR518" s="177">
        <f t="shared" si="381"/>
        <v>99097.581325301202</v>
      </c>
      <c r="CS518" s="178">
        <f t="shared" si="381"/>
        <v>99560.075268817192</v>
      </c>
      <c r="CT518" s="179">
        <f t="shared" si="381"/>
        <v>76606.847368421048</v>
      </c>
      <c r="CU518" s="178">
        <f t="shared" si="381"/>
        <v>77624.960732984298</v>
      </c>
      <c r="CV518" s="179">
        <f t="shared" si="381"/>
        <v>62575.484924623117</v>
      </c>
      <c r="CW518" s="178">
        <f t="shared" si="381"/>
        <v>69615.473300970873</v>
      </c>
      <c r="CX518" s="179">
        <f t="shared" si="381"/>
        <v>46970.8</v>
      </c>
      <c r="CY518" s="178">
        <f t="shared" si="381"/>
        <v>49894.724409448812</v>
      </c>
      <c r="CZ518" s="179">
        <f t="shared" si="381"/>
        <v>29400.555555555555</v>
      </c>
      <c r="DA518" s="178">
        <f t="shared" si="381"/>
        <v>45528.25</v>
      </c>
      <c r="DB518" s="179">
        <f t="shared" si="381"/>
        <v>0</v>
      </c>
      <c r="DC518" s="178">
        <f t="shared" si="381"/>
        <v>0</v>
      </c>
      <c r="DD518" s="179">
        <f t="shared" si="382"/>
        <v>69889.559260528942</v>
      </c>
      <c r="DE518" s="178">
        <f t="shared" si="382"/>
        <v>72042.5669548929</v>
      </c>
      <c r="DF518" s="177">
        <f t="shared" si="383"/>
        <v>107</v>
      </c>
      <c r="DG518" s="178">
        <f t="shared" si="383"/>
        <v>93</v>
      </c>
      <c r="DH518" s="179">
        <f t="shared" si="384"/>
        <v>124</v>
      </c>
      <c r="DI518" s="178">
        <f t="shared" si="384"/>
        <v>124</v>
      </c>
      <c r="DJ518" s="179">
        <f t="shared" si="385"/>
        <v>131</v>
      </c>
      <c r="DK518" s="178">
        <f t="shared" si="385"/>
        <v>137</v>
      </c>
      <c r="DL518" s="179">
        <f t="shared" si="386"/>
        <v>115</v>
      </c>
      <c r="DM518" s="178">
        <f t="shared" si="386"/>
        <v>127</v>
      </c>
      <c r="DN518" s="179">
        <f t="shared" si="387"/>
        <v>9</v>
      </c>
      <c r="DO518" s="178">
        <f t="shared" si="387"/>
        <v>4</v>
      </c>
      <c r="DP518" s="179">
        <f t="shared" si="388"/>
        <v>0</v>
      </c>
      <c r="DQ518" s="178">
        <f t="shared" si="388"/>
        <v>0</v>
      </c>
      <c r="DR518" s="179">
        <f t="shared" si="389"/>
        <v>486</v>
      </c>
      <c r="DS518" s="178">
        <f t="shared" si="389"/>
        <v>485</v>
      </c>
      <c r="DT518" s="177">
        <f t="shared" si="390"/>
        <v>10603441.201807229</v>
      </c>
      <c r="DU518" s="178">
        <f t="shared" si="390"/>
        <v>9259086.9999999981</v>
      </c>
      <c r="DV518" s="179">
        <f t="shared" si="390"/>
        <v>9499249.07368421</v>
      </c>
      <c r="DW518" s="178">
        <f t="shared" si="390"/>
        <v>9625495.1308900528</v>
      </c>
      <c r="DX518" s="179">
        <f t="shared" si="390"/>
        <v>8197388.5251256283</v>
      </c>
      <c r="DY518" s="178">
        <f t="shared" si="390"/>
        <v>9537319.8422330096</v>
      </c>
      <c r="DZ518" s="179">
        <f t="shared" si="390"/>
        <v>5401642</v>
      </c>
      <c r="EA518" s="178">
        <f t="shared" si="390"/>
        <v>6336629.9999999991</v>
      </c>
      <c r="EB518" s="179">
        <f t="shared" si="390"/>
        <v>264605</v>
      </c>
      <c r="EC518" s="178">
        <f t="shared" si="390"/>
        <v>182113</v>
      </c>
      <c r="ED518" s="179">
        <f t="shared" si="390"/>
        <v>0</v>
      </c>
      <c r="EE518" s="178">
        <f t="shared" si="390"/>
        <v>0</v>
      </c>
      <c r="EF518" s="179">
        <f t="shared" si="390"/>
        <v>33966325.800617069</v>
      </c>
      <c r="EG518" s="178">
        <f t="shared" si="347"/>
        <v>34940644.973123059</v>
      </c>
    </row>
    <row r="519" spans="1:137" ht="15">
      <c r="A519" s="56" t="s">
        <v>540</v>
      </c>
      <c r="B519" s="55" t="s">
        <v>553</v>
      </c>
      <c r="C519" s="293"/>
      <c r="D519" s="53">
        <v>226833</v>
      </c>
      <c r="E519" s="53">
        <v>3</v>
      </c>
      <c r="F519" s="217">
        <v>0</v>
      </c>
      <c r="G519" s="185">
        <v>38</v>
      </c>
      <c r="H519" s="217">
        <v>38</v>
      </c>
      <c r="I519" s="185">
        <v>0</v>
      </c>
      <c r="J519" s="217">
        <v>0</v>
      </c>
      <c r="K519" s="185">
        <v>2</v>
      </c>
      <c r="L519" s="217">
        <v>2</v>
      </c>
      <c r="M519" s="185">
        <v>0</v>
      </c>
      <c r="N519" s="217">
        <v>0</v>
      </c>
      <c r="O519" s="217">
        <v>0</v>
      </c>
      <c r="P519" s="185">
        <v>65</v>
      </c>
      <c r="Q519" s="217">
        <v>65</v>
      </c>
      <c r="R519" s="185">
        <v>0</v>
      </c>
      <c r="S519" s="217">
        <v>0</v>
      </c>
      <c r="T519" s="185">
        <v>3</v>
      </c>
      <c r="U519" s="191">
        <v>4</v>
      </c>
      <c r="V519" s="185">
        <v>1</v>
      </c>
      <c r="W519" s="217">
        <v>1</v>
      </c>
      <c r="X519" s="217">
        <v>0</v>
      </c>
      <c r="Y519" s="185">
        <v>82</v>
      </c>
      <c r="Z519" s="217">
        <v>80</v>
      </c>
      <c r="AA519" s="185">
        <v>0</v>
      </c>
      <c r="AB519" s="217">
        <v>0</v>
      </c>
      <c r="AC519" s="185">
        <v>18</v>
      </c>
      <c r="AD519" s="191">
        <v>20</v>
      </c>
      <c r="AE519" s="185">
        <v>0</v>
      </c>
      <c r="AF519" s="217">
        <v>0</v>
      </c>
      <c r="AG519" s="217">
        <v>0</v>
      </c>
      <c r="AH519" s="185">
        <v>20</v>
      </c>
      <c r="AI519" s="191">
        <v>22</v>
      </c>
      <c r="AJ519" s="185">
        <v>0</v>
      </c>
      <c r="AK519" s="217">
        <v>0</v>
      </c>
      <c r="AL519" s="185">
        <v>1</v>
      </c>
      <c r="AM519" s="217">
        <v>1</v>
      </c>
      <c r="AN519" s="185">
        <v>0</v>
      </c>
      <c r="AO519" s="217">
        <v>0</v>
      </c>
      <c r="AP519" s="217">
        <v>0</v>
      </c>
      <c r="AQ519" s="185">
        <v>6</v>
      </c>
      <c r="AR519" s="191">
        <v>5</v>
      </c>
      <c r="AS519" s="185">
        <v>0</v>
      </c>
      <c r="AT519" s="217">
        <v>0</v>
      </c>
      <c r="AU519" s="185">
        <v>0</v>
      </c>
      <c r="AV519" s="217">
        <v>0</v>
      </c>
      <c r="AW519" s="185">
        <v>0</v>
      </c>
      <c r="AX519" s="217">
        <v>0</v>
      </c>
      <c r="AY519" s="217"/>
      <c r="AZ519" s="185"/>
      <c r="BA519" s="217"/>
      <c r="BB519" s="185"/>
      <c r="BC519" s="217"/>
      <c r="BD519" s="185"/>
      <c r="BE519" s="217"/>
      <c r="BF519" s="185"/>
      <c r="BG519" s="62"/>
      <c r="BH519" s="188">
        <v>3664724</v>
      </c>
      <c r="BI519" s="217">
        <v>3692331</v>
      </c>
      <c r="BJ519" s="185">
        <v>5284445</v>
      </c>
      <c r="BK519" s="217">
        <v>5380274</v>
      </c>
      <c r="BL519" s="185">
        <v>6382118</v>
      </c>
      <c r="BM519" s="217">
        <v>6457182</v>
      </c>
      <c r="BN519" s="185">
        <v>974713</v>
      </c>
      <c r="BO519" s="191">
        <v>1117893</v>
      </c>
      <c r="BP519" s="185">
        <v>224000</v>
      </c>
      <c r="BQ519" s="191">
        <v>195000</v>
      </c>
      <c r="BR519" s="185"/>
      <c r="BS519" s="218"/>
      <c r="BT519" s="177">
        <f t="shared" si="374"/>
        <v>364</v>
      </c>
      <c r="BU519" s="178">
        <f t="shared" si="374"/>
        <v>364</v>
      </c>
      <c r="BV519" s="179">
        <f t="shared" si="375"/>
        <v>630</v>
      </c>
      <c r="BW519" s="178">
        <f t="shared" si="375"/>
        <v>641</v>
      </c>
      <c r="BX519" s="179">
        <f t="shared" si="376"/>
        <v>936</v>
      </c>
      <c r="BY519" s="178">
        <f t="shared" si="376"/>
        <v>940</v>
      </c>
      <c r="BZ519" s="179">
        <f t="shared" si="377"/>
        <v>191</v>
      </c>
      <c r="CA519" s="178">
        <f t="shared" si="377"/>
        <v>209</v>
      </c>
      <c r="CB519" s="179">
        <f t="shared" si="378"/>
        <v>54</v>
      </c>
      <c r="CC519" s="178">
        <f t="shared" si="378"/>
        <v>45</v>
      </c>
      <c r="CD519" s="179">
        <f t="shared" si="379"/>
        <v>0</v>
      </c>
      <c r="CE519" s="178">
        <f t="shared" si="379"/>
        <v>0</v>
      </c>
      <c r="CF519" s="177">
        <f t="shared" si="380"/>
        <v>10067.923076923076</v>
      </c>
      <c r="CG519" s="178">
        <f t="shared" si="350"/>
        <v>10143.766483516483</v>
      </c>
      <c r="CH519" s="179">
        <f t="shared" si="380"/>
        <v>8388.0079365079364</v>
      </c>
      <c r="CI519" s="178">
        <f t="shared" si="351"/>
        <v>8393.5631825273013</v>
      </c>
      <c r="CJ519" s="179">
        <f t="shared" si="380"/>
        <v>6818.5021367521367</v>
      </c>
      <c r="CK519" s="178">
        <f t="shared" si="352"/>
        <v>6869.3425531914891</v>
      </c>
      <c r="CL519" s="179">
        <f t="shared" si="380"/>
        <v>5103.2094240837696</v>
      </c>
      <c r="CM519" s="178">
        <f t="shared" si="380"/>
        <v>5348.7703349282301</v>
      </c>
      <c r="CN519" s="179">
        <f t="shared" si="380"/>
        <v>4148.1481481481478</v>
      </c>
      <c r="CO519" s="178">
        <f t="shared" si="380"/>
        <v>4333.333333333333</v>
      </c>
      <c r="CP519" s="179">
        <f t="shared" si="380"/>
        <v>0</v>
      </c>
      <c r="CQ519" s="178">
        <f t="shared" si="380"/>
        <v>0</v>
      </c>
      <c r="CR519" s="177">
        <f t="shared" si="381"/>
        <v>90611.307692307688</v>
      </c>
      <c r="CS519" s="178">
        <f t="shared" si="381"/>
        <v>91293.898351648357</v>
      </c>
      <c r="CT519" s="179">
        <f t="shared" si="381"/>
        <v>75492.07142857142</v>
      </c>
      <c r="CU519" s="178">
        <f t="shared" si="381"/>
        <v>75542.068642745711</v>
      </c>
      <c r="CV519" s="179">
        <f t="shared" si="381"/>
        <v>61366.519230769234</v>
      </c>
      <c r="CW519" s="178">
        <f t="shared" si="381"/>
        <v>61824.082978723403</v>
      </c>
      <c r="CX519" s="179">
        <f t="shared" si="381"/>
        <v>45928.884816753925</v>
      </c>
      <c r="CY519" s="178">
        <f t="shared" si="381"/>
        <v>48138.933014354072</v>
      </c>
      <c r="CZ519" s="179">
        <f t="shared" si="381"/>
        <v>37333.333333333328</v>
      </c>
      <c r="DA519" s="178">
        <f t="shared" si="381"/>
        <v>39000</v>
      </c>
      <c r="DB519" s="179">
        <f t="shared" si="381"/>
        <v>0</v>
      </c>
      <c r="DC519" s="178">
        <f t="shared" si="381"/>
        <v>0</v>
      </c>
      <c r="DD519" s="179">
        <f t="shared" si="382"/>
        <v>68468.490425815631</v>
      </c>
      <c r="DE519" s="178">
        <f t="shared" si="382"/>
        <v>69009.682757397546</v>
      </c>
      <c r="DF519" s="177">
        <f t="shared" si="383"/>
        <v>40</v>
      </c>
      <c r="DG519" s="178">
        <f t="shared" si="383"/>
        <v>40</v>
      </c>
      <c r="DH519" s="179">
        <f t="shared" si="384"/>
        <v>69</v>
      </c>
      <c r="DI519" s="178">
        <f t="shared" si="384"/>
        <v>70</v>
      </c>
      <c r="DJ519" s="179">
        <f t="shared" si="385"/>
        <v>100</v>
      </c>
      <c r="DK519" s="178">
        <f t="shared" si="385"/>
        <v>100</v>
      </c>
      <c r="DL519" s="179">
        <f t="shared" si="386"/>
        <v>21</v>
      </c>
      <c r="DM519" s="178">
        <f t="shared" si="386"/>
        <v>23</v>
      </c>
      <c r="DN519" s="179">
        <f t="shared" si="387"/>
        <v>6</v>
      </c>
      <c r="DO519" s="178">
        <f t="shared" si="387"/>
        <v>5</v>
      </c>
      <c r="DP519" s="179">
        <f t="shared" si="388"/>
        <v>0</v>
      </c>
      <c r="DQ519" s="178">
        <f t="shared" si="388"/>
        <v>0</v>
      </c>
      <c r="DR519" s="179">
        <f t="shared" si="389"/>
        <v>236</v>
      </c>
      <c r="DS519" s="178">
        <f t="shared" si="389"/>
        <v>238</v>
      </c>
      <c r="DT519" s="177">
        <f t="shared" si="390"/>
        <v>3624452.3076923075</v>
      </c>
      <c r="DU519" s="178">
        <f t="shared" si="390"/>
        <v>3651755.9340659343</v>
      </c>
      <c r="DV519" s="179">
        <f t="shared" si="390"/>
        <v>5208952.9285714282</v>
      </c>
      <c r="DW519" s="178">
        <f t="shared" si="390"/>
        <v>5287944.8049921999</v>
      </c>
      <c r="DX519" s="179">
        <f t="shared" si="390"/>
        <v>6136651.923076923</v>
      </c>
      <c r="DY519" s="178">
        <f t="shared" si="390"/>
        <v>6182408.2978723403</v>
      </c>
      <c r="DZ519" s="179">
        <f t="shared" si="390"/>
        <v>964506.58115183248</v>
      </c>
      <c r="EA519" s="178">
        <f t="shared" si="390"/>
        <v>1107195.4593301436</v>
      </c>
      <c r="EB519" s="179">
        <f t="shared" si="390"/>
        <v>223999.99999999997</v>
      </c>
      <c r="EC519" s="178">
        <f t="shared" si="390"/>
        <v>195000</v>
      </c>
      <c r="ED519" s="179">
        <f t="shared" si="390"/>
        <v>0</v>
      </c>
      <c r="EE519" s="178">
        <f t="shared" si="390"/>
        <v>0</v>
      </c>
      <c r="EF519" s="179">
        <f t="shared" si="390"/>
        <v>16158563.740492489</v>
      </c>
      <c r="EG519" s="178">
        <f t="shared" si="347"/>
        <v>16424304.496260615</v>
      </c>
    </row>
    <row r="520" spans="1:137" ht="15">
      <c r="A520" s="56" t="s">
        <v>540</v>
      </c>
      <c r="B520" s="241" t="s">
        <v>554</v>
      </c>
      <c r="C520" s="293"/>
      <c r="D520" s="53">
        <v>227526</v>
      </c>
      <c r="E520" s="53">
        <v>3</v>
      </c>
      <c r="F520" s="217">
        <v>0</v>
      </c>
      <c r="G520" s="185">
        <v>49</v>
      </c>
      <c r="H520" s="191">
        <v>53</v>
      </c>
      <c r="I520" s="185">
        <v>0</v>
      </c>
      <c r="J520" s="217">
        <v>0</v>
      </c>
      <c r="K520" s="185">
        <v>0</v>
      </c>
      <c r="L520" s="217">
        <v>0</v>
      </c>
      <c r="M520" s="185">
        <v>15</v>
      </c>
      <c r="N520" s="191">
        <v>12</v>
      </c>
      <c r="O520" s="217">
        <v>0</v>
      </c>
      <c r="P520" s="185">
        <v>63</v>
      </c>
      <c r="Q520" s="191">
        <v>55</v>
      </c>
      <c r="R520" s="185">
        <v>0</v>
      </c>
      <c r="S520" s="217">
        <v>0</v>
      </c>
      <c r="T520" s="185">
        <v>0</v>
      </c>
      <c r="U520" s="217">
        <v>0</v>
      </c>
      <c r="V520" s="185">
        <v>10</v>
      </c>
      <c r="W520" s="191">
        <v>11</v>
      </c>
      <c r="X520" s="217">
        <v>0</v>
      </c>
      <c r="Y520" s="185">
        <v>55</v>
      </c>
      <c r="Z520" s="217">
        <v>56</v>
      </c>
      <c r="AA520" s="185">
        <v>0</v>
      </c>
      <c r="AB520" s="217">
        <v>0</v>
      </c>
      <c r="AC520" s="185">
        <v>0</v>
      </c>
      <c r="AD520" s="217">
        <v>0</v>
      </c>
      <c r="AE520" s="185">
        <v>4</v>
      </c>
      <c r="AF520" s="217">
        <v>4</v>
      </c>
      <c r="AG520" s="217">
        <v>0</v>
      </c>
      <c r="AH520" s="185">
        <v>2</v>
      </c>
      <c r="AI520" s="217">
        <v>2</v>
      </c>
      <c r="AJ520" s="185">
        <v>0</v>
      </c>
      <c r="AK520" s="217">
        <v>0</v>
      </c>
      <c r="AL520" s="185">
        <v>0</v>
      </c>
      <c r="AM520" s="217">
        <v>0</v>
      </c>
      <c r="AN520" s="185">
        <v>0</v>
      </c>
      <c r="AO520" s="217">
        <v>0</v>
      </c>
      <c r="AP520" s="217">
        <v>0</v>
      </c>
      <c r="AQ520" s="185">
        <v>126</v>
      </c>
      <c r="AR520" s="191">
        <v>163</v>
      </c>
      <c r="AS520" s="185">
        <v>0</v>
      </c>
      <c r="AT520" s="217">
        <v>0</v>
      </c>
      <c r="AU520" s="185">
        <v>0</v>
      </c>
      <c r="AV520" s="217">
        <v>0</v>
      </c>
      <c r="AW520" s="185">
        <v>18</v>
      </c>
      <c r="AX520" s="191">
        <v>14</v>
      </c>
      <c r="AY520" s="217"/>
      <c r="AZ520" s="185"/>
      <c r="BA520" s="217"/>
      <c r="BB520" s="185"/>
      <c r="BC520" s="217"/>
      <c r="BD520" s="185"/>
      <c r="BE520" s="217"/>
      <c r="BF520" s="185"/>
      <c r="BG520" s="62"/>
      <c r="BH520" s="188">
        <v>6151223</v>
      </c>
      <c r="BI520" s="191">
        <v>6510077</v>
      </c>
      <c r="BJ520" s="185">
        <v>5525257</v>
      </c>
      <c r="BK520" s="217">
        <v>5291213</v>
      </c>
      <c r="BL520" s="185">
        <v>4048246</v>
      </c>
      <c r="BM520" s="217">
        <v>4159465</v>
      </c>
      <c r="BN520" s="185">
        <v>111264</v>
      </c>
      <c r="BO520" s="217">
        <v>108946</v>
      </c>
      <c r="BP520" s="185">
        <v>7869007</v>
      </c>
      <c r="BQ520" s="191">
        <v>9620588</v>
      </c>
      <c r="BR520" s="185"/>
      <c r="BS520" s="218"/>
      <c r="BT520" s="177">
        <f t="shared" si="374"/>
        <v>621</v>
      </c>
      <c r="BU520" s="178">
        <f t="shared" si="374"/>
        <v>621</v>
      </c>
      <c r="BV520" s="179">
        <f t="shared" si="375"/>
        <v>687</v>
      </c>
      <c r="BW520" s="178">
        <f t="shared" si="375"/>
        <v>627</v>
      </c>
      <c r="BX520" s="179">
        <f t="shared" si="376"/>
        <v>543</v>
      </c>
      <c r="BY520" s="178">
        <f t="shared" si="376"/>
        <v>552</v>
      </c>
      <c r="BZ520" s="179">
        <f t="shared" si="377"/>
        <v>18</v>
      </c>
      <c r="CA520" s="178">
        <f t="shared" si="377"/>
        <v>18</v>
      </c>
      <c r="CB520" s="179">
        <f t="shared" si="378"/>
        <v>1350</v>
      </c>
      <c r="CC520" s="178">
        <f t="shared" si="378"/>
        <v>1635</v>
      </c>
      <c r="CD520" s="179">
        <f t="shared" si="379"/>
        <v>0</v>
      </c>
      <c r="CE520" s="178">
        <f t="shared" si="379"/>
        <v>0</v>
      </c>
      <c r="CF520" s="177">
        <f t="shared" si="380"/>
        <v>9905.3510466988737</v>
      </c>
      <c r="CG520" s="178">
        <f t="shared" si="350"/>
        <v>10483.215780998389</v>
      </c>
      <c r="CH520" s="179">
        <f t="shared" si="380"/>
        <v>8042.5866084425033</v>
      </c>
      <c r="CI520" s="178">
        <f t="shared" si="351"/>
        <v>8438.9362041467302</v>
      </c>
      <c r="CJ520" s="179">
        <f t="shared" si="380"/>
        <v>7455.333333333333</v>
      </c>
      <c r="CK520" s="178">
        <f t="shared" si="352"/>
        <v>7535.26268115942</v>
      </c>
      <c r="CL520" s="179">
        <f t="shared" si="380"/>
        <v>6181.333333333333</v>
      </c>
      <c r="CM520" s="178">
        <f t="shared" si="380"/>
        <v>6052.5555555555557</v>
      </c>
      <c r="CN520" s="179">
        <f t="shared" si="380"/>
        <v>5828.8940740740745</v>
      </c>
      <c r="CO520" s="178">
        <f t="shared" si="380"/>
        <v>5884.1516819571862</v>
      </c>
      <c r="CP520" s="179">
        <f t="shared" si="380"/>
        <v>0</v>
      </c>
      <c r="CQ520" s="178">
        <f t="shared" si="380"/>
        <v>0</v>
      </c>
      <c r="CR520" s="177">
        <f t="shared" si="381"/>
        <v>89148.159420289856</v>
      </c>
      <c r="CS520" s="178">
        <f t="shared" si="381"/>
        <v>94348.942028985504</v>
      </c>
      <c r="CT520" s="179">
        <f t="shared" si="381"/>
        <v>72383.279475982534</v>
      </c>
      <c r="CU520" s="178">
        <f t="shared" si="381"/>
        <v>75950.425837320567</v>
      </c>
      <c r="CV520" s="179">
        <f t="shared" si="381"/>
        <v>67098</v>
      </c>
      <c r="CW520" s="178">
        <f t="shared" si="381"/>
        <v>67817.364130434784</v>
      </c>
      <c r="CX520" s="179">
        <f t="shared" si="381"/>
        <v>55632</v>
      </c>
      <c r="CY520" s="178">
        <f t="shared" si="381"/>
        <v>54473</v>
      </c>
      <c r="CZ520" s="179">
        <f t="shared" si="381"/>
        <v>52460.046666666669</v>
      </c>
      <c r="DA520" s="178">
        <f t="shared" si="381"/>
        <v>52957.365137614674</v>
      </c>
      <c r="DB520" s="179">
        <f t="shared" si="381"/>
        <v>0</v>
      </c>
      <c r="DC520" s="178">
        <f t="shared" si="381"/>
        <v>0</v>
      </c>
      <c r="DD520" s="179">
        <f t="shared" si="382"/>
        <v>66122.088668553435</v>
      </c>
      <c r="DE520" s="178">
        <f t="shared" si="382"/>
        <v>66748.245444138112</v>
      </c>
      <c r="DF520" s="177">
        <f t="shared" si="383"/>
        <v>64</v>
      </c>
      <c r="DG520" s="178">
        <f t="shared" si="383"/>
        <v>65</v>
      </c>
      <c r="DH520" s="179">
        <f t="shared" si="384"/>
        <v>73</v>
      </c>
      <c r="DI520" s="178">
        <f t="shared" si="384"/>
        <v>66</v>
      </c>
      <c r="DJ520" s="179">
        <f t="shared" si="385"/>
        <v>59</v>
      </c>
      <c r="DK520" s="178">
        <f t="shared" si="385"/>
        <v>60</v>
      </c>
      <c r="DL520" s="179">
        <f t="shared" si="386"/>
        <v>2</v>
      </c>
      <c r="DM520" s="178">
        <f t="shared" si="386"/>
        <v>2</v>
      </c>
      <c r="DN520" s="179">
        <f t="shared" si="387"/>
        <v>144</v>
      </c>
      <c r="DO520" s="178">
        <f t="shared" si="387"/>
        <v>177</v>
      </c>
      <c r="DP520" s="179">
        <f t="shared" si="388"/>
        <v>0</v>
      </c>
      <c r="DQ520" s="178">
        <f t="shared" si="388"/>
        <v>0</v>
      </c>
      <c r="DR520" s="179">
        <f t="shared" si="389"/>
        <v>342</v>
      </c>
      <c r="DS520" s="178">
        <f t="shared" si="389"/>
        <v>370</v>
      </c>
      <c r="DT520" s="177">
        <f t="shared" si="390"/>
        <v>5705482.2028985508</v>
      </c>
      <c r="DU520" s="178">
        <f t="shared" si="390"/>
        <v>6132681.2318840576</v>
      </c>
      <c r="DV520" s="179">
        <f t="shared" si="390"/>
        <v>5283979.4017467247</v>
      </c>
      <c r="DW520" s="178">
        <f t="shared" si="390"/>
        <v>5012728.1052631577</v>
      </c>
      <c r="DX520" s="179">
        <f t="shared" si="390"/>
        <v>3958782</v>
      </c>
      <c r="DY520" s="178">
        <f t="shared" si="390"/>
        <v>4069041.8478260869</v>
      </c>
      <c r="DZ520" s="179">
        <f t="shared" si="390"/>
        <v>111264</v>
      </c>
      <c r="EA520" s="178">
        <f t="shared" si="390"/>
        <v>108946</v>
      </c>
      <c r="EB520" s="179">
        <f t="shared" si="390"/>
        <v>7554246.7200000007</v>
      </c>
      <c r="EC520" s="178">
        <f t="shared" si="390"/>
        <v>9373453.629357798</v>
      </c>
      <c r="ED520" s="179">
        <f t="shared" si="390"/>
        <v>0</v>
      </c>
      <c r="EE520" s="178">
        <f t="shared" si="390"/>
        <v>0</v>
      </c>
      <c r="EF520" s="179">
        <f t="shared" si="390"/>
        <v>22613754.324645273</v>
      </c>
      <c r="EG520" s="178">
        <f t="shared" si="347"/>
        <v>24696850.814331103</v>
      </c>
    </row>
    <row r="521" spans="1:137" ht="15">
      <c r="A521" s="56" t="s">
        <v>540</v>
      </c>
      <c r="B521" s="55" t="s">
        <v>555</v>
      </c>
      <c r="C521" s="293"/>
      <c r="D521" s="53">
        <v>227881</v>
      </c>
      <c r="E521" s="53">
        <v>3</v>
      </c>
      <c r="F521" s="217">
        <v>0</v>
      </c>
      <c r="G521" s="185">
        <v>160</v>
      </c>
      <c r="H521" s="217">
        <v>162</v>
      </c>
      <c r="I521" s="185">
        <v>0</v>
      </c>
      <c r="J521" s="217">
        <v>0</v>
      </c>
      <c r="K521" s="185">
        <v>0</v>
      </c>
      <c r="L521" s="217">
        <v>0</v>
      </c>
      <c r="M521" s="185">
        <v>0</v>
      </c>
      <c r="N521" s="217">
        <v>0</v>
      </c>
      <c r="O521" s="217">
        <v>0</v>
      </c>
      <c r="P521" s="185">
        <v>185</v>
      </c>
      <c r="Q521" s="191">
        <v>199</v>
      </c>
      <c r="R521" s="185">
        <v>0</v>
      </c>
      <c r="S521" s="217">
        <v>0</v>
      </c>
      <c r="T521" s="185">
        <v>0</v>
      </c>
      <c r="U521" s="217">
        <v>0</v>
      </c>
      <c r="V521" s="185">
        <v>0</v>
      </c>
      <c r="W521" s="217">
        <v>0</v>
      </c>
      <c r="X521" s="217">
        <v>0</v>
      </c>
      <c r="Y521" s="185">
        <v>169</v>
      </c>
      <c r="Z521" s="191">
        <v>178</v>
      </c>
      <c r="AA521" s="185">
        <v>0</v>
      </c>
      <c r="AB521" s="217">
        <v>0</v>
      </c>
      <c r="AC521" s="185">
        <v>0</v>
      </c>
      <c r="AD521" s="217">
        <v>0</v>
      </c>
      <c r="AE521" s="185">
        <v>0</v>
      </c>
      <c r="AF521" s="217">
        <v>0</v>
      </c>
      <c r="AG521" s="217">
        <v>0</v>
      </c>
      <c r="AH521" s="185">
        <v>1</v>
      </c>
      <c r="AI521" s="217">
        <v>1</v>
      </c>
      <c r="AJ521" s="185">
        <v>0</v>
      </c>
      <c r="AK521" s="217">
        <v>0</v>
      </c>
      <c r="AL521" s="185">
        <v>0</v>
      </c>
      <c r="AM521" s="217">
        <v>0</v>
      </c>
      <c r="AN521" s="185">
        <v>0</v>
      </c>
      <c r="AO521" s="217">
        <v>0</v>
      </c>
      <c r="AP521" s="217">
        <v>0</v>
      </c>
      <c r="AQ521" s="185">
        <v>203</v>
      </c>
      <c r="AR521" s="217">
        <v>195</v>
      </c>
      <c r="AS521" s="185">
        <v>0</v>
      </c>
      <c r="AT521" s="217">
        <v>0</v>
      </c>
      <c r="AU521" s="185">
        <v>0</v>
      </c>
      <c r="AV521" s="217">
        <v>0</v>
      </c>
      <c r="AW521" s="185">
        <v>0</v>
      </c>
      <c r="AX521" s="217">
        <v>0</v>
      </c>
      <c r="AY521" s="217"/>
      <c r="AZ521" s="185"/>
      <c r="BA521" s="217"/>
      <c r="BB521" s="185"/>
      <c r="BC521" s="217"/>
      <c r="BD521" s="185"/>
      <c r="BE521" s="217"/>
      <c r="BF521" s="185"/>
      <c r="BG521" s="62"/>
      <c r="BH521" s="188">
        <v>15601680</v>
      </c>
      <c r="BI521" s="217">
        <v>15907374</v>
      </c>
      <c r="BJ521" s="185">
        <v>14075494</v>
      </c>
      <c r="BK521" s="191">
        <v>15548119</v>
      </c>
      <c r="BL521" s="185">
        <v>10984014</v>
      </c>
      <c r="BM521" s="191">
        <v>11785860</v>
      </c>
      <c r="BN521" s="185">
        <v>62694</v>
      </c>
      <c r="BO521" s="217">
        <v>62694</v>
      </c>
      <c r="BP521" s="185">
        <v>7156872</v>
      </c>
      <c r="BQ521" s="217">
        <v>7150758</v>
      </c>
      <c r="BR521" s="185"/>
      <c r="BS521" s="218"/>
      <c r="BT521" s="177">
        <f t="shared" si="374"/>
        <v>1440</v>
      </c>
      <c r="BU521" s="178">
        <f t="shared" si="374"/>
        <v>1458</v>
      </c>
      <c r="BV521" s="179">
        <f t="shared" si="375"/>
        <v>1665</v>
      </c>
      <c r="BW521" s="178">
        <f t="shared" si="375"/>
        <v>1791</v>
      </c>
      <c r="BX521" s="179">
        <f t="shared" si="376"/>
        <v>1521</v>
      </c>
      <c r="BY521" s="178">
        <f t="shared" si="376"/>
        <v>1602</v>
      </c>
      <c r="BZ521" s="179">
        <f t="shared" si="377"/>
        <v>9</v>
      </c>
      <c r="CA521" s="178">
        <f t="shared" si="377"/>
        <v>9</v>
      </c>
      <c r="CB521" s="179">
        <f t="shared" si="378"/>
        <v>1827</v>
      </c>
      <c r="CC521" s="178">
        <f t="shared" si="378"/>
        <v>1755</v>
      </c>
      <c r="CD521" s="179">
        <f t="shared" si="379"/>
        <v>0</v>
      </c>
      <c r="CE521" s="178">
        <f t="shared" si="379"/>
        <v>0</v>
      </c>
      <c r="CF521" s="177">
        <f t="shared" si="380"/>
        <v>10834.5</v>
      </c>
      <c r="CG521" s="178">
        <f t="shared" si="350"/>
        <v>10910.407407407407</v>
      </c>
      <c r="CH521" s="179">
        <f t="shared" si="380"/>
        <v>8453.7501501501501</v>
      </c>
      <c r="CI521" s="178">
        <f t="shared" si="351"/>
        <v>8681.2501395868221</v>
      </c>
      <c r="CJ521" s="179">
        <f t="shared" si="380"/>
        <v>7221.5739644970417</v>
      </c>
      <c r="CK521" s="178">
        <f t="shared" si="352"/>
        <v>7356.9662921348317</v>
      </c>
      <c r="CL521" s="179">
        <f t="shared" si="380"/>
        <v>6966</v>
      </c>
      <c r="CM521" s="178">
        <f t="shared" si="380"/>
        <v>6966</v>
      </c>
      <c r="CN521" s="179">
        <f t="shared" si="380"/>
        <v>3917.2807881773401</v>
      </c>
      <c r="CO521" s="178">
        <f t="shared" si="380"/>
        <v>4074.5059829059828</v>
      </c>
      <c r="CP521" s="179">
        <f t="shared" si="380"/>
        <v>0</v>
      </c>
      <c r="CQ521" s="178">
        <f t="shared" si="380"/>
        <v>0</v>
      </c>
      <c r="CR521" s="177">
        <f t="shared" si="381"/>
        <v>97510.5</v>
      </c>
      <c r="CS521" s="178">
        <f t="shared" si="381"/>
        <v>98193.666666666657</v>
      </c>
      <c r="CT521" s="179">
        <f t="shared" si="381"/>
        <v>76083.751351351355</v>
      </c>
      <c r="CU521" s="178">
        <f t="shared" si="381"/>
        <v>78131.251256281394</v>
      </c>
      <c r="CV521" s="179">
        <f t="shared" si="381"/>
        <v>64994.165680473379</v>
      </c>
      <c r="CW521" s="178">
        <f t="shared" si="381"/>
        <v>66212.696629213489</v>
      </c>
      <c r="CX521" s="179">
        <f t="shared" si="381"/>
        <v>62694</v>
      </c>
      <c r="CY521" s="178">
        <f t="shared" si="381"/>
        <v>62694</v>
      </c>
      <c r="CZ521" s="179">
        <f t="shared" si="381"/>
        <v>35255.527093596058</v>
      </c>
      <c r="DA521" s="178">
        <f t="shared" si="381"/>
        <v>36670.553846153845</v>
      </c>
      <c r="DB521" s="179">
        <f t="shared" si="381"/>
        <v>0</v>
      </c>
      <c r="DC521" s="178">
        <f t="shared" si="381"/>
        <v>0</v>
      </c>
      <c r="DD521" s="179">
        <f t="shared" si="382"/>
        <v>66686.286908077993</v>
      </c>
      <c r="DE521" s="178">
        <f t="shared" si="382"/>
        <v>68645.993197278905</v>
      </c>
      <c r="DF521" s="177">
        <f t="shared" si="383"/>
        <v>160</v>
      </c>
      <c r="DG521" s="178">
        <f t="shared" si="383"/>
        <v>162</v>
      </c>
      <c r="DH521" s="179">
        <f t="shared" si="384"/>
        <v>185</v>
      </c>
      <c r="DI521" s="178">
        <f t="shared" si="384"/>
        <v>199</v>
      </c>
      <c r="DJ521" s="179">
        <f t="shared" si="385"/>
        <v>169</v>
      </c>
      <c r="DK521" s="178">
        <f t="shared" si="385"/>
        <v>178</v>
      </c>
      <c r="DL521" s="179">
        <f t="shared" si="386"/>
        <v>1</v>
      </c>
      <c r="DM521" s="178">
        <f t="shared" si="386"/>
        <v>1</v>
      </c>
      <c r="DN521" s="179">
        <f t="shared" si="387"/>
        <v>203</v>
      </c>
      <c r="DO521" s="178">
        <f t="shared" si="387"/>
        <v>195</v>
      </c>
      <c r="DP521" s="179">
        <f t="shared" si="388"/>
        <v>0</v>
      </c>
      <c r="DQ521" s="178">
        <f t="shared" si="388"/>
        <v>0</v>
      </c>
      <c r="DR521" s="179">
        <f t="shared" si="389"/>
        <v>718</v>
      </c>
      <c r="DS521" s="178">
        <f t="shared" si="389"/>
        <v>735</v>
      </c>
      <c r="DT521" s="177">
        <f t="shared" si="390"/>
        <v>15601680</v>
      </c>
      <c r="DU521" s="178">
        <f t="shared" si="390"/>
        <v>15907373.999999998</v>
      </c>
      <c r="DV521" s="179">
        <f t="shared" si="390"/>
        <v>14075494</v>
      </c>
      <c r="DW521" s="178">
        <f t="shared" si="390"/>
        <v>15548118.999999998</v>
      </c>
      <c r="DX521" s="179">
        <f t="shared" si="390"/>
        <v>10984014.000000002</v>
      </c>
      <c r="DY521" s="178">
        <f t="shared" si="390"/>
        <v>11785860.000000002</v>
      </c>
      <c r="DZ521" s="179">
        <f t="shared" si="390"/>
        <v>62694</v>
      </c>
      <c r="EA521" s="178">
        <f t="shared" si="390"/>
        <v>62694</v>
      </c>
      <c r="EB521" s="179">
        <f t="shared" si="390"/>
        <v>7156872</v>
      </c>
      <c r="EC521" s="178">
        <f t="shared" si="390"/>
        <v>7150758</v>
      </c>
      <c r="ED521" s="179">
        <f t="shared" si="390"/>
        <v>0</v>
      </c>
      <c r="EE521" s="178">
        <f t="shared" si="390"/>
        <v>0</v>
      </c>
      <c r="EF521" s="179">
        <f t="shared" si="390"/>
        <v>47880754</v>
      </c>
      <c r="EG521" s="178">
        <f t="shared" si="347"/>
        <v>50454804.999999993</v>
      </c>
    </row>
    <row r="522" spans="1:137" ht="15">
      <c r="A522" s="219" t="s">
        <v>540</v>
      </c>
      <c r="B522" s="55" t="s">
        <v>556</v>
      </c>
      <c r="C522" s="293"/>
      <c r="D522" s="53">
        <v>228431</v>
      </c>
      <c r="E522" s="53">
        <v>3</v>
      </c>
      <c r="F522" s="217">
        <v>0</v>
      </c>
      <c r="G522" s="185">
        <v>96</v>
      </c>
      <c r="H522" s="217">
        <v>99</v>
      </c>
      <c r="I522" s="185">
        <v>0</v>
      </c>
      <c r="J522" s="217">
        <v>0</v>
      </c>
      <c r="K522" s="185">
        <v>11</v>
      </c>
      <c r="L522" s="191">
        <v>13</v>
      </c>
      <c r="M522" s="185">
        <v>21</v>
      </c>
      <c r="N522" s="217">
        <v>20</v>
      </c>
      <c r="O522" s="217">
        <v>0</v>
      </c>
      <c r="P522" s="185">
        <v>128</v>
      </c>
      <c r="Q522" s="217">
        <v>127</v>
      </c>
      <c r="R522" s="185">
        <v>0</v>
      </c>
      <c r="S522" s="217">
        <v>0</v>
      </c>
      <c r="T522" s="185">
        <v>5</v>
      </c>
      <c r="U522" s="191">
        <v>4</v>
      </c>
      <c r="V522" s="185">
        <v>7</v>
      </c>
      <c r="W522" s="191">
        <v>6</v>
      </c>
      <c r="X522" s="217">
        <v>0</v>
      </c>
      <c r="Y522" s="185">
        <v>133</v>
      </c>
      <c r="Z522" s="217">
        <v>133</v>
      </c>
      <c r="AA522" s="185">
        <v>0</v>
      </c>
      <c r="AB522" s="217">
        <v>0</v>
      </c>
      <c r="AC522" s="185">
        <v>1</v>
      </c>
      <c r="AD522" s="191">
        <v>2</v>
      </c>
      <c r="AE522" s="185">
        <v>0</v>
      </c>
      <c r="AF522" s="217">
        <v>0</v>
      </c>
      <c r="AG522" s="217">
        <v>0</v>
      </c>
      <c r="AH522" s="185">
        <v>40</v>
      </c>
      <c r="AI522" s="191">
        <v>36</v>
      </c>
      <c r="AJ522" s="185">
        <v>0</v>
      </c>
      <c r="AK522" s="217">
        <v>0</v>
      </c>
      <c r="AL522" s="185">
        <v>1</v>
      </c>
      <c r="AM522" s="217">
        <v>1</v>
      </c>
      <c r="AN522" s="185">
        <v>2</v>
      </c>
      <c r="AO522" s="191">
        <v>5</v>
      </c>
      <c r="AP522" s="217">
        <v>44</v>
      </c>
      <c r="AQ522" s="185">
        <v>48</v>
      </c>
      <c r="AR522" s="191">
        <v>54</v>
      </c>
      <c r="AS522" s="185">
        <v>2</v>
      </c>
      <c r="AT522" s="191">
        <v>0</v>
      </c>
      <c r="AU522" s="185">
        <v>0</v>
      </c>
      <c r="AV522" s="217">
        <v>0</v>
      </c>
      <c r="AW522" s="185">
        <v>2</v>
      </c>
      <c r="AX522" s="191">
        <v>0</v>
      </c>
      <c r="AY522" s="217"/>
      <c r="AZ522" s="185"/>
      <c r="BA522" s="217"/>
      <c r="BB522" s="185"/>
      <c r="BC522" s="217"/>
      <c r="BD522" s="185"/>
      <c r="BE522" s="217"/>
      <c r="BF522" s="185"/>
      <c r="BG522" s="62"/>
      <c r="BH522" s="188">
        <v>11656588</v>
      </c>
      <c r="BI522" s="217">
        <v>12224981</v>
      </c>
      <c r="BJ522" s="185">
        <v>9653097</v>
      </c>
      <c r="BK522" s="217">
        <v>9757534</v>
      </c>
      <c r="BL522" s="185">
        <v>7848582</v>
      </c>
      <c r="BM522" s="217">
        <v>8182623</v>
      </c>
      <c r="BN522" s="185">
        <v>2447768</v>
      </c>
      <c r="BO522" s="217">
        <v>2458299</v>
      </c>
      <c r="BP522" s="185">
        <v>2323196</v>
      </c>
      <c r="BQ522" s="191">
        <v>2553496</v>
      </c>
      <c r="BR522" s="185"/>
      <c r="BS522" s="218"/>
      <c r="BT522" s="177">
        <f t="shared" si="374"/>
        <v>1237</v>
      </c>
      <c r="BU522" s="178">
        <f t="shared" si="374"/>
        <v>1274</v>
      </c>
      <c r="BV522" s="179">
        <f t="shared" si="375"/>
        <v>1291</v>
      </c>
      <c r="BW522" s="178">
        <f t="shared" si="375"/>
        <v>1259</v>
      </c>
      <c r="BX522" s="179">
        <f t="shared" si="376"/>
        <v>1208</v>
      </c>
      <c r="BY522" s="178">
        <f t="shared" si="376"/>
        <v>1219</v>
      </c>
      <c r="BZ522" s="179">
        <f t="shared" si="377"/>
        <v>395</v>
      </c>
      <c r="CA522" s="178">
        <f t="shared" si="377"/>
        <v>395</v>
      </c>
      <c r="CB522" s="179">
        <f t="shared" si="378"/>
        <v>476</v>
      </c>
      <c r="CC522" s="178">
        <f t="shared" si="378"/>
        <v>486</v>
      </c>
      <c r="CD522" s="179">
        <f t="shared" si="379"/>
        <v>0</v>
      </c>
      <c r="CE522" s="178">
        <f t="shared" si="379"/>
        <v>0</v>
      </c>
      <c r="CF522" s="177">
        <f t="shared" si="380"/>
        <v>9423.272433306387</v>
      </c>
      <c r="CG522" s="178">
        <f t="shared" si="350"/>
        <v>9595.7464678178967</v>
      </c>
      <c r="CH522" s="179">
        <f t="shared" si="380"/>
        <v>7477.2246320681643</v>
      </c>
      <c r="CI522" s="178">
        <f t="shared" si="351"/>
        <v>7750.2255758538522</v>
      </c>
      <c r="CJ522" s="179">
        <f t="shared" si="380"/>
        <v>6497.1705298013248</v>
      </c>
      <c r="CK522" s="178">
        <f t="shared" si="352"/>
        <v>6712.5701394585722</v>
      </c>
      <c r="CL522" s="179">
        <f t="shared" si="380"/>
        <v>6196.8810126582275</v>
      </c>
      <c r="CM522" s="178">
        <f t="shared" si="380"/>
        <v>6223.5417721518988</v>
      </c>
      <c r="CN522" s="179">
        <f t="shared" si="380"/>
        <v>4880.6638655462184</v>
      </c>
      <c r="CO522" s="178">
        <f t="shared" si="380"/>
        <v>5254.1069958847738</v>
      </c>
      <c r="CP522" s="179">
        <f t="shared" si="380"/>
        <v>0</v>
      </c>
      <c r="CQ522" s="178">
        <f t="shared" si="380"/>
        <v>0</v>
      </c>
      <c r="CR522" s="177">
        <f t="shared" si="381"/>
        <v>84809.451899757478</v>
      </c>
      <c r="CS522" s="178">
        <f t="shared" si="381"/>
        <v>86361.718210361068</v>
      </c>
      <c r="CT522" s="179">
        <f t="shared" si="381"/>
        <v>67295.021688613473</v>
      </c>
      <c r="CU522" s="178">
        <f t="shared" si="381"/>
        <v>69752.03018268467</v>
      </c>
      <c r="CV522" s="179">
        <f t="shared" si="381"/>
        <v>58474.534768211925</v>
      </c>
      <c r="CW522" s="178">
        <f t="shared" si="381"/>
        <v>60413.131255127148</v>
      </c>
      <c r="CX522" s="179">
        <f t="shared" si="381"/>
        <v>55771.929113924045</v>
      </c>
      <c r="CY522" s="178">
        <f t="shared" si="381"/>
        <v>56011.875949367088</v>
      </c>
      <c r="CZ522" s="179">
        <f t="shared" si="381"/>
        <v>43925.974789915963</v>
      </c>
      <c r="DA522" s="178">
        <f t="shared" si="381"/>
        <v>47286.962962962964</v>
      </c>
      <c r="DB522" s="179">
        <f t="shared" si="381"/>
        <v>0</v>
      </c>
      <c r="DC522" s="178">
        <f t="shared" si="381"/>
        <v>0</v>
      </c>
      <c r="DD522" s="179">
        <f t="shared" si="382"/>
        <v>65985.60197080404</v>
      </c>
      <c r="DE522" s="178">
        <f t="shared" si="382"/>
        <v>68035.084896222092</v>
      </c>
      <c r="DF522" s="177">
        <f t="shared" si="383"/>
        <v>128</v>
      </c>
      <c r="DG522" s="178">
        <f t="shared" si="383"/>
        <v>132</v>
      </c>
      <c r="DH522" s="179">
        <f t="shared" si="384"/>
        <v>140</v>
      </c>
      <c r="DI522" s="178">
        <f t="shared" si="384"/>
        <v>137</v>
      </c>
      <c r="DJ522" s="179">
        <f t="shared" si="385"/>
        <v>134</v>
      </c>
      <c r="DK522" s="178">
        <f t="shared" si="385"/>
        <v>135</v>
      </c>
      <c r="DL522" s="179">
        <f t="shared" si="386"/>
        <v>43</v>
      </c>
      <c r="DM522" s="178">
        <f t="shared" si="386"/>
        <v>42</v>
      </c>
      <c r="DN522" s="179">
        <f t="shared" si="387"/>
        <v>52</v>
      </c>
      <c r="DO522" s="178">
        <f t="shared" si="387"/>
        <v>54</v>
      </c>
      <c r="DP522" s="179">
        <f t="shared" si="388"/>
        <v>0</v>
      </c>
      <c r="DQ522" s="178">
        <f t="shared" si="388"/>
        <v>0</v>
      </c>
      <c r="DR522" s="179">
        <f t="shared" si="389"/>
        <v>497</v>
      </c>
      <c r="DS522" s="178">
        <f t="shared" si="389"/>
        <v>500</v>
      </c>
      <c r="DT522" s="177">
        <f t="shared" si="390"/>
        <v>10855609.843168957</v>
      </c>
      <c r="DU522" s="178">
        <f t="shared" si="390"/>
        <v>11399746.803767661</v>
      </c>
      <c r="DV522" s="179">
        <f t="shared" si="390"/>
        <v>9421303.0364058856</v>
      </c>
      <c r="DW522" s="178">
        <f t="shared" si="390"/>
        <v>9556028.1350277998</v>
      </c>
      <c r="DX522" s="179">
        <f t="shared" si="390"/>
        <v>7835587.6589403981</v>
      </c>
      <c r="DY522" s="178">
        <f t="shared" si="390"/>
        <v>8155772.7194421645</v>
      </c>
      <c r="DZ522" s="179">
        <f t="shared" si="390"/>
        <v>2398192.9518987341</v>
      </c>
      <c r="EA522" s="178">
        <f t="shared" si="390"/>
        <v>2352498.7898734175</v>
      </c>
      <c r="EB522" s="179">
        <f t="shared" si="390"/>
        <v>2284150.6890756302</v>
      </c>
      <c r="EC522" s="178">
        <f t="shared" si="390"/>
        <v>2553496</v>
      </c>
      <c r="ED522" s="179">
        <f t="shared" si="390"/>
        <v>0</v>
      </c>
      <c r="EE522" s="178">
        <f t="shared" si="390"/>
        <v>0</v>
      </c>
      <c r="EF522" s="179">
        <f t="shared" si="390"/>
        <v>32794844.179489609</v>
      </c>
      <c r="EG522" s="178">
        <f t="shared" si="347"/>
        <v>34017542.448111042</v>
      </c>
    </row>
    <row r="523" spans="1:137" ht="15">
      <c r="A523" s="219" t="s">
        <v>540</v>
      </c>
      <c r="B523" s="55" t="s">
        <v>557</v>
      </c>
      <c r="C523" s="293"/>
      <c r="D523" s="53">
        <v>228501</v>
      </c>
      <c r="E523" s="53">
        <v>3</v>
      </c>
      <c r="F523" s="217">
        <v>0</v>
      </c>
      <c r="G523" s="185">
        <v>37</v>
      </c>
      <c r="H523" s="191">
        <v>32</v>
      </c>
      <c r="I523" s="185">
        <v>0</v>
      </c>
      <c r="J523" s="217">
        <v>0</v>
      </c>
      <c r="K523" s="185">
        <v>0</v>
      </c>
      <c r="L523" s="217">
        <v>0</v>
      </c>
      <c r="M523" s="185">
        <v>5</v>
      </c>
      <c r="N523" s="191">
        <v>6</v>
      </c>
      <c r="O523" s="217">
        <v>0</v>
      </c>
      <c r="P523" s="185">
        <v>16</v>
      </c>
      <c r="Q523" s="191">
        <v>19</v>
      </c>
      <c r="R523" s="185">
        <v>0</v>
      </c>
      <c r="S523" s="217">
        <v>0</v>
      </c>
      <c r="T523" s="185">
        <v>0</v>
      </c>
      <c r="U523" s="217">
        <v>0</v>
      </c>
      <c r="V523" s="185">
        <v>0</v>
      </c>
      <c r="W523" s="217">
        <v>0</v>
      </c>
      <c r="X523" s="217">
        <v>0</v>
      </c>
      <c r="Y523" s="185">
        <v>33</v>
      </c>
      <c r="Z523" s="191">
        <v>35</v>
      </c>
      <c r="AA523" s="185">
        <v>0</v>
      </c>
      <c r="AB523" s="217">
        <v>0</v>
      </c>
      <c r="AC523" s="185">
        <v>0</v>
      </c>
      <c r="AD523" s="217">
        <v>0</v>
      </c>
      <c r="AE523" s="185">
        <v>1</v>
      </c>
      <c r="AF523" s="217">
        <v>1</v>
      </c>
      <c r="AG523" s="217">
        <v>0</v>
      </c>
      <c r="AH523" s="185">
        <v>3</v>
      </c>
      <c r="AI523" s="217">
        <v>3</v>
      </c>
      <c r="AJ523" s="185">
        <v>0</v>
      </c>
      <c r="AK523" s="217">
        <v>0</v>
      </c>
      <c r="AL523" s="185">
        <v>0</v>
      </c>
      <c r="AM523" s="217">
        <v>0</v>
      </c>
      <c r="AN523" s="185">
        <v>2</v>
      </c>
      <c r="AO523" s="191">
        <v>1</v>
      </c>
      <c r="AP523" s="217">
        <v>0</v>
      </c>
      <c r="AQ523" s="185">
        <v>22</v>
      </c>
      <c r="AR523" s="191">
        <v>19</v>
      </c>
      <c r="AS523" s="185">
        <v>0</v>
      </c>
      <c r="AT523" s="217">
        <v>0</v>
      </c>
      <c r="AU523" s="185">
        <v>0</v>
      </c>
      <c r="AV523" s="217">
        <v>0</v>
      </c>
      <c r="AW523" s="185">
        <v>3</v>
      </c>
      <c r="AX523" s="191">
        <v>4</v>
      </c>
      <c r="AY523" s="217"/>
      <c r="AZ523" s="185"/>
      <c r="BA523" s="217"/>
      <c r="BB523" s="185"/>
      <c r="BC523" s="217"/>
      <c r="BD523" s="185"/>
      <c r="BE523" s="217"/>
      <c r="BF523" s="185"/>
      <c r="BG523" s="62"/>
      <c r="BH523" s="188">
        <v>2868918</v>
      </c>
      <c r="BI523" s="217">
        <v>2743099</v>
      </c>
      <c r="BJ523" s="185">
        <v>933477</v>
      </c>
      <c r="BK523" s="191">
        <v>1144764</v>
      </c>
      <c r="BL523" s="185">
        <v>1661689</v>
      </c>
      <c r="BM523" s="191">
        <v>1823487</v>
      </c>
      <c r="BN523" s="185">
        <v>220550</v>
      </c>
      <c r="BO523" s="191">
        <v>183916</v>
      </c>
      <c r="BP523" s="185">
        <v>1051735</v>
      </c>
      <c r="BQ523" s="191">
        <v>987114</v>
      </c>
      <c r="BR523" s="185"/>
      <c r="BS523" s="218"/>
      <c r="BT523" s="177">
        <f t="shared" si="374"/>
        <v>393</v>
      </c>
      <c r="BU523" s="178">
        <f t="shared" si="374"/>
        <v>360</v>
      </c>
      <c r="BV523" s="179">
        <f t="shared" si="375"/>
        <v>144</v>
      </c>
      <c r="BW523" s="178">
        <f t="shared" si="375"/>
        <v>171</v>
      </c>
      <c r="BX523" s="179">
        <f t="shared" si="376"/>
        <v>309</v>
      </c>
      <c r="BY523" s="178">
        <f t="shared" si="376"/>
        <v>327</v>
      </c>
      <c r="BZ523" s="179">
        <f t="shared" si="377"/>
        <v>51</v>
      </c>
      <c r="CA523" s="178">
        <f t="shared" si="377"/>
        <v>39</v>
      </c>
      <c r="CB523" s="179">
        <f t="shared" si="378"/>
        <v>234</v>
      </c>
      <c r="CC523" s="178">
        <f t="shared" si="378"/>
        <v>219</v>
      </c>
      <c r="CD523" s="179">
        <f t="shared" si="379"/>
        <v>0</v>
      </c>
      <c r="CE523" s="178">
        <f t="shared" si="379"/>
        <v>0</v>
      </c>
      <c r="CF523" s="177">
        <f t="shared" si="380"/>
        <v>7300.0458015267177</v>
      </c>
      <c r="CG523" s="178">
        <f t="shared" si="350"/>
        <v>7619.7194444444449</v>
      </c>
      <c r="CH523" s="179">
        <f t="shared" si="380"/>
        <v>6482.479166666667</v>
      </c>
      <c r="CI523" s="178">
        <f t="shared" si="351"/>
        <v>6694.5263157894733</v>
      </c>
      <c r="CJ523" s="179">
        <f t="shared" si="380"/>
        <v>5377.6343042071194</v>
      </c>
      <c r="CK523" s="178">
        <f t="shared" si="352"/>
        <v>5576.4128440366976</v>
      </c>
      <c r="CL523" s="179">
        <f t="shared" si="380"/>
        <v>4324.5098039215691</v>
      </c>
      <c r="CM523" s="178">
        <f t="shared" si="380"/>
        <v>4715.7948717948721</v>
      </c>
      <c r="CN523" s="179">
        <f t="shared" si="380"/>
        <v>4494.5940170940175</v>
      </c>
      <c r="CO523" s="178">
        <f t="shared" si="380"/>
        <v>4507.3698630136987</v>
      </c>
      <c r="CP523" s="179">
        <f t="shared" si="380"/>
        <v>0</v>
      </c>
      <c r="CQ523" s="178">
        <f t="shared" si="380"/>
        <v>0</v>
      </c>
      <c r="CR523" s="177">
        <f t="shared" si="381"/>
        <v>65700.412213740463</v>
      </c>
      <c r="CS523" s="178">
        <f t="shared" si="381"/>
        <v>68577.475000000006</v>
      </c>
      <c r="CT523" s="179">
        <f t="shared" si="381"/>
        <v>58342.3125</v>
      </c>
      <c r="CU523" s="178">
        <f t="shared" si="381"/>
        <v>60250.73684210526</v>
      </c>
      <c r="CV523" s="179">
        <f t="shared" si="381"/>
        <v>48398.708737864072</v>
      </c>
      <c r="CW523" s="178">
        <f t="shared" si="381"/>
        <v>50187.715596330279</v>
      </c>
      <c r="CX523" s="179">
        <f t="shared" si="381"/>
        <v>38920.588235294119</v>
      </c>
      <c r="CY523" s="178">
        <f t="shared" si="381"/>
        <v>42442.153846153851</v>
      </c>
      <c r="CZ523" s="179">
        <f t="shared" si="381"/>
        <v>40451.346153846156</v>
      </c>
      <c r="DA523" s="178">
        <f t="shared" si="381"/>
        <v>40566.32876712329</v>
      </c>
      <c r="DB523" s="179">
        <f t="shared" si="381"/>
        <v>0</v>
      </c>
      <c r="DC523" s="178">
        <f t="shared" si="381"/>
        <v>0</v>
      </c>
      <c r="DD523" s="179">
        <f t="shared" si="382"/>
        <v>53642.106599074606</v>
      </c>
      <c r="DE523" s="178">
        <f t="shared" si="382"/>
        <v>55502.166570802838</v>
      </c>
      <c r="DF523" s="177">
        <f t="shared" si="383"/>
        <v>42</v>
      </c>
      <c r="DG523" s="178">
        <f t="shared" si="383"/>
        <v>38</v>
      </c>
      <c r="DH523" s="179">
        <f t="shared" si="384"/>
        <v>16</v>
      </c>
      <c r="DI523" s="178">
        <f t="shared" si="384"/>
        <v>19</v>
      </c>
      <c r="DJ523" s="179">
        <f t="shared" si="385"/>
        <v>34</v>
      </c>
      <c r="DK523" s="178">
        <f t="shared" si="385"/>
        <v>36</v>
      </c>
      <c r="DL523" s="179">
        <f t="shared" si="386"/>
        <v>5</v>
      </c>
      <c r="DM523" s="178">
        <f t="shared" si="386"/>
        <v>4</v>
      </c>
      <c r="DN523" s="179">
        <f t="shared" si="387"/>
        <v>25</v>
      </c>
      <c r="DO523" s="178">
        <f t="shared" si="387"/>
        <v>23</v>
      </c>
      <c r="DP523" s="179">
        <f t="shared" si="388"/>
        <v>0</v>
      </c>
      <c r="DQ523" s="178">
        <f t="shared" si="388"/>
        <v>0</v>
      </c>
      <c r="DR523" s="179">
        <f t="shared" si="389"/>
        <v>122</v>
      </c>
      <c r="DS523" s="178">
        <f t="shared" si="389"/>
        <v>120</v>
      </c>
      <c r="DT523" s="177">
        <f t="shared" si="390"/>
        <v>2759417.3129770993</v>
      </c>
      <c r="DU523" s="178">
        <f t="shared" si="390"/>
        <v>2605944.0500000003</v>
      </c>
      <c r="DV523" s="179">
        <f t="shared" si="390"/>
        <v>933477</v>
      </c>
      <c r="DW523" s="178">
        <f t="shared" si="390"/>
        <v>1144764</v>
      </c>
      <c r="DX523" s="179">
        <f t="shared" si="390"/>
        <v>1645556.0970873784</v>
      </c>
      <c r="DY523" s="178">
        <f t="shared" si="390"/>
        <v>1806757.7614678901</v>
      </c>
      <c r="DZ523" s="179">
        <f t="shared" si="390"/>
        <v>194602.9411764706</v>
      </c>
      <c r="EA523" s="178">
        <f t="shared" si="390"/>
        <v>169768.6153846154</v>
      </c>
      <c r="EB523" s="179">
        <f t="shared" si="390"/>
        <v>1011283.6538461539</v>
      </c>
      <c r="EC523" s="178">
        <f t="shared" si="390"/>
        <v>933025.56164383562</v>
      </c>
      <c r="ED523" s="179">
        <f t="shared" si="390"/>
        <v>0</v>
      </c>
      <c r="EE523" s="178">
        <f t="shared" si="390"/>
        <v>0</v>
      </c>
      <c r="EF523" s="179">
        <f t="shared" si="390"/>
        <v>6544337.0050871018</v>
      </c>
      <c r="EG523" s="178">
        <f t="shared" si="347"/>
        <v>6660259.9884963408</v>
      </c>
    </row>
    <row r="524" spans="1:137" ht="15">
      <c r="A524" s="219" t="s">
        <v>540</v>
      </c>
      <c r="B524" s="55" t="s">
        <v>558</v>
      </c>
      <c r="C524" s="293"/>
      <c r="D524" s="53">
        <v>228529</v>
      </c>
      <c r="E524" s="53">
        <v>3</v>
      </c>
      <c r="F524" s="217">
        <v>0</v>
      </c>
      <c r="G524" s="185">
        <v>43</v>
      </c>
      <c r="H524" s="217">
        <v>41</v>
      </c>
      <c r="I524" s="185">
        <v>1</v>
      </c>
      <c r="J524" s="191">
        <v>2</v>
      </c>
      <c r="K524" s="185">
        <v>0</v>
      </c>
      <c r="L524" s="217">
        <v>0</v>
      </c>
      <c r="M524" s="185">
        <v>22</v>
      </c>
      <c r="N524" s="191">
        <v>24</v>
      </c>
      <c r="O524" s="217">
        <v>0</v>
      </c>
      <c r="P524" s="185">
        <v>51</v>
      </c>
      <c r="Q524" s="217">
        <v>52</v>
      </c>
      <c r="R524" s="185">
        <v>4</v>
      </c>
      <c r="S524" s="191">
        <v>2</v>
      </c>
      <c r="T524" s="185">
        <v>0</v>
      </c>
      <c r="U524" s="217">
        <v>0</v>
      </c>
      <c r="V524" s="185">
        <v>17</v>
      </c>
      <c r="W524" s="191">
        <v>30</v>
      </c>
      <c r="X524" s="217">
        <v>0</v>
      </c>
      <c r="Y524" s="185">
        <v>152</v>
      </c>
      <c r="Z524" s="191">
        <v>161</v>
      </c>
      <c r="AA524" s="185">
        <v>3</v>
      </c>
      <c r="AB524" s="191">
        <v>4</v>
      </c>
      <c r="AC524" s="185">
        <v>0</v>
      </c>
      <c r="AD524" s="217">
        <v>0</v>
      </c>
      <c r="AE524" s="185">
        <v>25</v>
      </c>
      <c r="AF524" s="217">
        <v>26</v>
      </c>
      <c r="AG524" s="217">
        <v>6</v>
      </c>
      <c r="AH524" s="185">
        <v>64</v>
      </c>
      <c r="AI524" s="191">
        <v>60</v>
      </c>
      <c r="AJ524" s="185">
        <v>1</v>
      </c>
      <c r="AK524" s="191">
        <v>2</v>
      </c>
      <c r="AL524" s="185">
        <v>0</v>
      </c>
      <c r="AM524" s="217">
        <v>0</v>
      </c>
      <c r="AN524" s="185">
        <v>6</v>
      </c>
      <c r="AO524" s="191">
        <v>11</v>
      </c>
      <c r="AP524" s="217">
        <v>0</v>
      </c>
      <c r="AQ524" s="185">
        <v>0</v>
      </c>
      <c r="AR524" s="217">
        <v>0</v>
      </c>
      <c r="AS524" s="185">
        <v>0</v>
      </c>
      <c r="AT524" s="217">
        <v>0</v>
      </c>
      <c r="AU524" s="185">
        <v>0</v>
      </c>
      <c r="AV524" s="217">
        <v>0</v>
      </c>
      <c r="AW524" s="185">
        <v>0</v>
      </c>
      <c r="AX524" s="217">
        <v>0</v>
      </c>
      <c r="AY524" s="217"/>
      <c r="AZ524" s="185"/>
      <c r="BA524" s="217"/>
      <c r="BB524" s="185"/>
      <c r="BC524" s="217"/>
      <c r="BD524" s="185"/>
      <c r="BE524" s="217"/>
      <c r="BF524" s="185"/>
      <c r="BG524" s="62"/>
      <c r="BH524" s="188">
        <v>6849779</v>
      </c>
      <c r="BI524" s="191">
        <v>7201479</v>
      </c>
      <c r="BJ524" s="185">
        <v>6036234</v>
      </c>
      <c r="BK524" s="191">
        <v>7618821</v>
      </c>
      <c r="BL524" s="185">
        <v>11850957</v>
      </c>
      <c r="BM524" s="191">
        <v>12450872</v>
      </c>
      <c r="BN524" s="185">
        <v>3351167</v>
      </c>
      <c r="BO524" s="191">
        <v>3622732</v>
      </c>
      <c r="BP524" s="185">
        <v>0</v>
      </c>
      <c r="BQ524" s="217">
        <v>0</v>
      </c>
      <c r="BR524" s="185"/>
      <c r="BS524" s="218"/>
      <c r="BT524" s="177">
        <f t="shared" si="374"/>
        <v>661</v>
      </c>
      <c r="BU524" s="178">
        <f t="shared" si="374"/>
        <v>677</v>
      </c>
      <c r="BV524" s="179">
        <f t="shared" si="375"/>
        <v>703</v>
      </c>
      <c r="BW524" s="178">
        <f t="shared" si="375"/>
        <v>848</v>
      </c>
      <c r="BX524" s="179">
        <f t="shared" si="376"/>
        <v>1698</v>
      </c>
      <c r="BY524" s="178">
        <f t="shared" si="376"/>
        <v>1801</v>
      </c>
      <c r="BZ524" s="179">
        <f t="shared" si="377"/>
        <v>658</v>
      </c>
      <c r="CA524" s="178">
        <f t="shared" si="377"/>
        <v>692</v>
      </c>
      <c r="CB524" s="179">
        <f t="shared" si="378"/>
        <v>0</v>
      </c>
      <c r="CC524" s="178">
        <f t="shared" si="378"/>
        <v>0</v>
      </c>
      <c r="CD524" s="179">
        <f t="shared" si="379"/>
        <v>0</v>
      </c>
      <c r="CE524" s="178">
        <f t="shared" si="379"/>
        <v>0</v>
      </c>
      <c r="CF524" s="177">
        <f t="shared" si="380"/>
        <v>10362.751891074131</v>
      </c>
      <c r="CG524" s="178">
        <f t="shared" si="350"/>
        <v>10637.339734121122</v>
      </c>
      <c r="CH524" s="179">
        <f t="shared" si="380"/>
        <v>8586.392603129445</v>
      </c>
      <c r="CI524" s="178">
        <f t="shared" si="351"/>
        <v>8984.4587264150941</v>
      </c>
      <c r="CJ524" s="179">
        <f t="shared" si="380"/>
        <v>6979.3621908127207</v>
      </c>
      <c r="CK524" s="178">
        <f t="shared" si="352"/>
        <v>6913.310383120489</v>
      </c>
      <c r="CL524" s="179">
        <f t="shared" si="380"/>
        <v>5092.9589665653493</v>
      </c>
      <c r="CM524" s="178">
        <f t="shared" si="380"/>
        <v>5235.161849710983</v>
      </c>
      <c r="CN524" s="179">
        <f t="shared" si="380"/>
        <v>0</v>
      </c>
      <c r="CO524" s="178">
        <f t="shared" si="380"/>
        <v>0</v>
      </c>
      <c r="CP524" s="179">
        <f t="shared" si="380"/>
        <v>0</v>
      </c>
      <c r="CQ524" s="178">
        <f t="shared" si="380"/>
        <v>0</v>
      </c>
      <c r="CR524" s="177">
        <f t="shared" si="381"/>
        <v>93264.767019667182</v>
      </c>
      <c r="CS524" s="178">
        <f t="shared" si="381"/>
        <v>95736.057607090101</v>
      </c>
      <c r="CT524" s="179">
        <f t="shared" si="381"/>
        <v>77277.533428164999</v>
      </c>
      <c r="CU524" s="178">
        <f t="shared" si="381"/>
        <v>80860.128537735844</v>
      </c>
      <c r="CV524" s="179">
        <f t="shared" si="381"/>
        <v>62814.25971731449</v>
      </c>
      <c r="CW524" s="178">
        <f t="shared" si="381"/>
        <v>62219.793448084398</v>
      </c>
      <c r="CX524" s="179">
        <f t="shared" si="381"/>
        <v>45836.630699088142</v>
      </c>
      <c r="CY524" s="178">
        <f t="shared" si="381"/>
        <v>47116.456647398845</v>
      </c>
      <c r="CZ524" s="179">
        <f t="shared" si="381"/>
        <v>0</v>
      </c>
      <c r="DA524" s="178">
        <f t="shared" si="381"/>
        <v>0</v>
      </c>
      <c r="DB524" s="179">
        <f t="shared" si="381"/>
        <v>0</v>
      </c>
      <c r="DC524" s="178">
        <f t="shared" si="381"/>
        <v>0</v>
      </c>
      <c r="DD524" s="179">
        <f t="shared" si="382"/>
        <v>67558.932027963441</v>
      </c>
      <c r="DE524" s="178">
        <f t="shared" si="382"/>
        <v>68747.104917323086</v>
      </c>
      <c r="DF524" s="177">
        <f t="shared" si="383"/>
        <v>66</v>
      </c>
      <c r="DG524" s="178">
        <f t="shared" si="383"/>
        <v>67</v>
      </c>
      <c r="DH524" s="179">
        <f t="shared" si="384"/>
        <v>72</v>
      </c>
      <c r="DI524" s="178">
        <f t="shared" si="384"/>
        <v>84</v>
      </c>
      <c r="DJ524" s="179">
        <f t="shared" si="385"/>
        <v>180</v>
      </c>
      <c r="DK524" s="178">
        <f t="shared" si="385"/>
        <v>191</v>
      </c>
      <c r="DL524" s="179">
        <f t="shared" si="386"/>
        <v>71</v>
      </c>
      <c r="DM524" s="178">
        <f t="shared" si="386"/>
        <v>73</v>
      </c>
      <c r="DN524" s="179">
        <f t="shared" si="387"/>
        <v>0</v>
      </c>
      <c r="DO524" s="178">
        <f t="shared" si="387"/>
        <v>0</v>
      </c>
      <c r="DP524" s="179">
        <f t="shared" si="388"/>
        <v>0</v>
      </c>
      <c r="DQ524" s="178">
        <f t="shared" si="388"/>
        <v>0</v>
      </c>
      <c r="DR524" s="179">
        <f t="shared" si="389"/>
        <v>389</v>
      </c>
      <c r="DS524" s="178">
        <f t="shared" si="389"/>
        <v>415</v>
      </c>
      <c r="DT524" s="177">
        <f t="shared" si="390"/>
        <v>6155474.6232980341</v>
      </c>
      <c r="DU524" s="178">
        <f t="shared" si="390"/>
        <v>6414315.8596750367</v>
      </c>
      <c r="DV524" s="179">
        <f t="shared" si="390"/>
        <v>5563982.4068278801</v>
      </c>
      <c r="DW524" s="178">
        <f t="shared" si="390"/>
        <v>6792250.7971698111</v>
      </c>
      <c r="DX524" s="179">
        <f t="shared" si="390"/>
        <v>11306566.749116609</v>
      </c>
      <c r="DY524" s="178">
        <f t="shared" si="390"/>
        <v>11883980.54858412</v>
      </c>
      <c r="DZ524" s="179">
        <f t="shared" si="390"/>
        <v>3254400.779635258</v>
      </c>
      <c r="EA524" s="178">
        <f t="shared" si="390"/>
        <v>3439501.3352601156</v>
      </c>
      <c r="EB524" s="179">
        <f t="shared" si="390"/>
        <v>0</v>
      </c>
      <c r="EC524" s="178">
        <f t="shared" si="390"/>
        <v>0</v>
      </c>
      <c r="ED524" s="179">
        <f t="shared" si="390"/>
        <v>0</v>
      </c>
      <c r="EE524" s="178">
        <f t="shared" si="390"/>
        <v>0</v>
      </c>
      <c r="EF524" s="179">
        <f t="shared" si="390"/>
        <v>26280424.558877777</v>
      </c>
      <c r="EG524" s="178">
        <f t="shared" si="347"/>
        <v>28530048.540689081</v>
      </c>
    </row>
    <row r="525" spans="1:137" ht="15">
      <c r="A525" s="56" t="s">
        <v>540</v>
      </c>
      <c r="B525" s="241" t="s">
        <v>559</v>
      </c>
      <c r="C525" s="293"/>
      <c r="D525" s="53">
        <v>226152</v>
      </c>
      <c r="E525" s="53">
        <v>3</v>
      </c>
      <c r="F525" s="217">
        <v>0</v>
      </c>
      <c r="G525" s="185">
        <v>15</v>
      </c>
      <c r="H525" s="191">
        <v>17</v>
      </c>
      <c r="I525" s="185">
        <v>1</v>
      </c>
      <c r="J525" s="217">
        <v>1</v>
      </c>
      <c r="K525" s="185">
        <v>0</v>
      </c>
      <c r="L525" s="217">
        <v>0</v>
      </c>
      <c r="M525" s="185">
        <v>7</v>
      </c>
      <c r="N525" s="217">
        <v>7</v>
      </c>
      <c r="O525" s="217">
        <v>0</v>
      </c>
      <c r="P525" s="185">
        <v>46</v>
      </c>
      <c r="Q525" s="217">
        <v>47</v>
      </c>
      <c r="R525" s="185">
        <v>4</v>
      </c>
      <c r="S525" s="191">
        <v>3</v>
      </c>
      <c r="T525" s="185">
        <v>0</v>
      </c>
      <c r="U525" s="217">
        <v>0</v>
      </c>
      <c r="V525" s="185">
        <v>8</v>
      </c>
      <c r="W525" s="191">
        <v>10</v>
      </c>
      <c r="X525" s="217">
        <v>1</v>
      </c>
      <c r="Y525" s="185">
        <v>84</v>
      </c>
      <c r="Z525" s="191">
        <v>94</v>
      </c>
      <c r="AA525" s="185">
        <v>3</v>
      </c>
      <c r="AB525" s="191">
        <v>4</v>
      </c>
      <c r="AC525" s="185">
        <v>0</v>
      </c>
      <c r="AD525" s="191">
        <v>1</v>
      </c>
      <c r="AE525" s="185">
        <v>3</v>
      </c>
      <c r="AF525" s="191">
        <v>5</v>
      </c>
      <c r="AG525" s="217">
        <v>0</v>
      </c>
      <c r="AH525" s="185">
        <v>29</v>
      </c>
      <c r="AI525" s="191">
        <v>24</v>
      </c>
      <c r="AJ525" s="185">
        <v>0</v>
      </c>
      <c r="AK525" s="217">
        <v>0</v>
      </c>
      <c r="AL525" s="185">
        <v>0</v>
      </c>
      <c r="AM525" s="217">
        <v>0</v>
      </c>
      <c r="AN525" s="185">
        <v>2</v>
      </c>
      <c r="AO525" s="217">
        <v>2</v>
      </c>
      <c r="AP525" s="217">
        <v>7</v>
      </c>
      <c r="AQ525" s="185">
        <v>0</v>
      </c>
      <c r="AR525" s="191">
        <v>1</v>
      </c>
      <c r="AS525" s="185">
        <v>0</v>
      </c>
      <c r="AT525" s="217">
        <v>0</v>
      </c>
      <c r="AU525" s="185">
        <v>0</v>
      </c>
      <c r="AV525" s="217">
        <v>0</v>
      </c>
      <c r="AW525" s="185">
        <v>0</v>
      </c>
      <c r="AX525" s="217">
        <v>0</v>
      </c>
      <c r="AY525" s="217"/>
      <c r="AZ525" s="185"/>
      <c r="BA525" s="217"/>
      <c r="BB525" s="185"/>
      <c r="BC525" s="217"/>
      <c r="BD525" s="185"/>
      <c r="BE525" s="217"/>
      <c r="BF525" s="185"/>
      <c r="BG525" s="62"/>
      <c r="BH525" s="188">
        <v>2615514</v>
      </c>
      <c r="BI525" s="191">
        <v>2847998</v>
      </c>
      <c r="BJ525" s="185">
        <v>4858690</v>
      </c>
      <c r="BK525" s="191">
        <v>5209368</v>
      </c>
      <c r="BL525" s="185">
        <v>6570751</v>
      </c>
      <c r="BM525" s="191">
        <v>10295417</v>
      </c>
      <c r="BN525" s="185">
        <v>1524109</v>
      </c>
      <c r="BO525" s="191">
        <v>1243924</v>
      </c>
      <c r="BP525" s="185">
        <v>0</v>
      </c>
      <c r="BQ525" s="191">
        <v>52903</v>
      </c>
      <c r="BR525" s="185"/>
      <c r="BS525" s="218"/>
      <c r="BT525" s="177">
        <f t="shared" si="374"/>
        <v>229</v>
      </c>
      <c r="BU525" s="178">
        <f t="shared" si="374"/>
        <v>247</v>
      </c>
      <c r="BV525" s="179">
        <f t="shared" si="375"/>
        <v>550</v>
      </c>
      <c r="BW525" s="178">
        <f t="shared" si="375"/>
        <v>573</v>
      </c>
      <c r="BX525" s="179">
        <f t="shared" si="376"/>
        <v>822</v>
      </c>
      <c r="BY525" s="178">
        <f t="shared" si="376"/>
        <v>957</v>
      </c>
      <c r="BZ525" s="179">
        <f t="shared" si="377"/>
        <v>285</v>
      </c>
      <c r="CA525" s="178">
        <f t="shared" si="377"/>
        <v>240</v>
      </c>
      <c r="CB525" s="179">
        <f t="shared" si="378"/>
        <v>0</v>
      </c>
      <c r="CC525" s="178">
        <f t="shared" si="378"/>
        <v>9</v>
      </c>
      <c r="CD525" s="179">
        <f t="shared" si="379"/>
        <v>0</v>
      </c>
      <c r="CE525" s="178">
        <f t="shared" si="379"/>
        <v>0</v>
      </c>
      <c r="CF525" s="177">
        <f t="shared" si="380"/>
        <v>11421.458515283843</v>
      </c>
      <c r="CG525" s="178">
        <f t="shared" si="350"/>
        <v>11530.356275303644</v>
      </c>
      <c r="CH525" s="179">
        <f t="shared" si="380"/>
        <v>8833.9818181818173</v>
      </c>
      <c r="CI525" s="178">
        <f t="shared" si="351"/>
        <v>9091.3926701570672</v>
      </c>
      <c r="CJ525" s="179">
        <f t="shared" si="380"/>
        <v>7993.6143552311432</v>
      </c>
      <c r="CK525" s="178">
        <f t="shared" si="352"/>
        <v>10758.011494252874</v>
      </c>
      <c r="CL525" s="179">
        <f t="shared" si="380"/>
        <v>5347.7508771929824</v>
      </c>
      <c r="CM525" s="178">
        <f t="shared" si="380"/>
        <v>5183.0166666666664</v>
      </c>
      <c r="CN525" s="179">
        <f t="shared" si="380"/>
        <v>0</v>
      </c>
      <c r="CO525" s="178">
        <f t="shared" si="380"/>
        <v>5878.1111111111113</v>
      </c>
      <c r="CP525" s="179">
        <f t="shared" si="380"/>
        <v>0</v>
      </c>
      <c r="CQ525" s="178">
        <f t="shared" si="380"/>
        <v>0</v>
      </c>
      <c r="CR525" s="177">
        <f t="shared" si="381"/>
        <v>102793.12663755458</v>
      </c>
      <c r="CS525" s="178">
        <f t="shared" si="381"/>
        <v>103773.20647773279</v>
      </c>
      <c r="CT525" s="179">
        <f t="shared" si="381"/>
        <v>79505.83636363635</v>
      </c>
      <c r="CU525" s="178">
        <f t="shared" si="381"/>
        <v>81822.534031413612</v>
      </c>
      <c r="CV525" s="179">
        <f t="shared" si="381"/>
        <v>71942.529197080294</v>
      </c>
      <c r="CW525" s="178">
        <f t="shared" si="381"/>
        <v>96822.10344827587</v>
      </c>
      <c r="CX525" s="179">
        <f t="shared" si="381"/>
        <v>48129.757894736846</v>
      </c>
      <c r="CY525" s="178">
        <f t="shared" si="381"/>
        <v>46647.149999999994</v>
      </c>
      <c r="CZ525" s="179">
        <f t="shared" si="381"/>
        <v>0</v>
      </c>
      <c r="DA525" s="178">
        <f t="shared" si="381"/>
        <v>52903</v>
      </c>
      <c r="DB525" s="179">
        <f t="shared" si="381"/>
        <v>0</v>
      </c>
      <c r="DC525" s="178">
        <f t="shared" si="381"/>
        <v>0</v>
      </c>
      <c r="DD525" s="179">
        <f t="shared" si="382"/>
        <v>73972.42843677591</v>
      </c>
      <c r="DE525" s="178">
        <f t="shared" si="382"/>
        <v>87217.175289114937</v>
      </c>
      <c r="DF525" s="177">
        <f t="shared" si="383"/>
        <v>23</v>
      </c>
      <c r="DG525" s="178">
        <f t="shared" si="383"/>
        <v>25</v>
      </c>
      <c r="DH525" s="179">
        <f t="shared" si="384"/>
        <v>58</v>
      </c>
      <c r="DI525" s="178">
        <f t="shared" si="384"/>
        <v>60</v>
      </c>
      <c r="DJ525" s="179">
        <f t="shared" si="385"/>
        <v>90</v>
      </c>
      <c r="DK525" s="178">
        <f t="shared" si="385"/>
        <v>104</v>
      </c>
      <c r="DL525" s="179">
        <f t="shared" si="386"/>
        <v>31</v>
      </c>
      <c r="DM525" s="178">
        <f t="shared" si="386"/>
        <v>26</v>
      </c>
      <c r="DN525" s="179">
        <f t="shared" si="387"/>
        <v>0</v>
      </c>
      <c r="DO525" s="178">
        <f t="shared" si="387"/>
        <v>1</v>
      </c>
      <c r="DP525" s="179">
        <f t="shared" si="388"/>
        <v>0</v>
      </c>
      <c r="DQ525" s="178">
        <f t="shared" si="388"/>
        <v>0</v>
      </c>
      <c r="DR525" s="179">
        <f t="shared" si="389"/>
        <v>202</v>
      </c>
      <c r="DS525" s="178">
        <f t="shared" si="389"/>
        <v>216</v>
      </c>
      <c r="DT525" s="177">
        <f t="shared" si="390"/>
        <v>2364241.9126637555</v>
      </c>
      <c r="DU525" s="178">
        <f t="shared" si="390"/>
        <v>2594330.1619433197</v>
      </c>
      <c r="DV525" s="179">
        <f t="shared" si="390"/>
        <v>4611338.5090909079</v>
      </c>
      <c r="DW525" s="178">
        <f t="shared" si="390"/>
        <v>4909352.0418848172</v>
      </c>
      <c r="DX525" s="179">
        <f t="shared" si="390"/>
        <v>6474827.627737226</v>
      </c>
      <c r="DY525" s="178">
        <f t="shared" si="390"/>
        <v>10069498.758620691</v>
      </c>
      <c r="DZ525" s="179">
        <f t="shared" si="390"/>
        <v>1492022.4947368421</v>
      </c>
      <c r="EA525" s="178">
        <f t="shared" si="390"/>
        <v>1212825.8999999999</v>
      </c>
      <c r="EB525" s="179">
        <f t="shared" si="390"/>
        <v>0</v>
      </c>
      <c r="EC525" s="178">
        <f t="shared" si="390"/>
        <v>52903</v>
      </c>
      <c r="ED525" s="179">
        <f t="shared" si="390"/>
        <v>0</v>
      </c>
      <c r="EE525" s="178">
        <f t="shared" si="390"/>
        <v>0</v>
      </c>
      <c r="EF525" s="179">
        <f t="shared" si="390"/>
        <v>14942430.544228734</v>
      </c>
      <c r="EG525" s="178">
        <f t="shared" ref="EG525:EG588" si="391">+DS525*DE525</f>
        <v>18838909.862448826</v>
      </c>
    </row>
    <row r="526" spans="1:137" ht="15">
      <c r="A526" s="56" t="s">
        <v>540</v>
      </c>
      <c r="B526" s="55" t="s">
        <v>560</v>
      </c>
      <c r="C526" s="293"/>
      <c r="D526" s="53">
        <v>224554</v>
      </c>
      <c r="E526" s="53">
        <v>3</v>
      </c>
      <c r="F526" s="217">
        <v>0</v>
      </c>
      <c r="G526" s="185">
        <v>68</v>
      </c>
      <c r="H526" s="217">
        <v>65</v>
      </c>
      <c r="I526" s="185">
        <v>0</v>
      </c>
      <c r="J526" s="217">
        <v>0</v>
      </c>
      <c r="K526" s="185">
        <v>0</v>
      </c>
      <c r="L526" s="217">
        <v>0</v>
      </c>
      <c r="M526" s="185">
        <v>0</v>
      </c>
      <c r="N526" s="217">
        <v>0</v>
      </c>
      <c r="O526" s="217">
        <v>0</v>
      </c>
      <c r="P526" s="185">
        <v>70</v>
      </c>
      <c r="Q526" s="191">
        <v>75</v>
      </c>
      <c r="R526" s="185">
        <v>0</v>
      </c>
      <c r="S526" s="217">
        <v>0</v>
      </c>
      <c r="T526" s="185">
        <v>0</v>
      </c>
      <c r="U526" s="217">
        <v>0</v>
      </c>
      <c r="V526" s="185">
        <v>1</v>
      </c>
      <c r="W526" s="191">
        <v>0</v>
      </c>
      <c r="X526" s="217">
        <v>0</v>
      </c>
      <c r="Y526" s="185">
        <v>132</v>
      </c>
      <c r="Z526" s="217">
        <v>129</v>
      </c>
      <c r="AA526" s="185">
        <v>0</v>
      </c>
      <c r="AB526" s="217">
        <v>0</v>
      </c>
      <c r="AC526" s="185">
        <v>1</v>
      </c>
      <c r="AD526" s="217">
        <v>1</v>
      </c>
      <c r="AE526" s="185">
        <v>2</v>
      </c>
      <c r="AF526" s="191">
        <v>1</v>
      </c>
      <c r="AG526" s="217">
        <v>0</v>
      </c>
      <c r="AH526" s="185">
        <v>2</v>
      </c>
      <c r="AI526" s="191">
        <v>70</v>
      </c>
      <c r="AJ526" s="185">
        <v>0</v>
      </c>
      <c r="AK526" s="217">
        <v>0</v>
      </c>
      <c r="AL526" s="185">
        <v>0</v>
      </c>
      <c r="AM526" s="217">
        <v>0</v>
      </c>
      <c r="AN526" s="185">
        <v>0</v>
      </c>
      <c r="AO526" s="217">
        <v>0</v>
      </c>
      <c r="AP526" s="217">
        <v>0</v>
      </c>
      <c r="AQ526" s="185">
        <v>0</v>
      </c>
      <c r="AR526" s="191">
        <v>12</v>
      </c>
      <c r="AS526" s="185">
        <v>0</v>
      </c>
      <c r="AT526" s="217">
        <v>0</v>
      </c>
      <c r="AU526" s="185">
        <v>0</v>
      </c>
      <c r="AV526" s="217">
        <v>0</v>
      </c>
      <c r="AW526" s="185">
        <v>0</v>
      </c>
      <c r="AX526" s="217">
        <v>0</v>
      </c>
      <c r="AY526" s="217"/>
      <c r="AZ526" s="185"/>
      <c r="BA526" s="217"/>
      <c r="BB526" s="185"/>
      <c r="BC526" s="217"/>
      <c r="BD526" s="185"/>
      <c r="BE526" s="217"/>
      <c r="BF526" s="185"/>
      <c r="BG526" s="62"/>
      <c r="BH526" s="188">
        <v>6447649</v>
      </c>
      <c r="BI526" s="217">
        <v>6172869</v>
      </c>
      <c r="BJ526" s="185">
        <v>4904388</v>
      </c>
      <c r="BK526" s="191">
        <v>5434802</v>
      </c>
      <c r="BL526" s="185">
        <v>8767981</v>
      </c>
      <c r="BM526" s="217">
        <v>9055806</v>
      </c>
      <c r="BN526" s="185">
        <v>148722</v>
      </c>
      <c r="BO526" s="191">
        <v>4194605</v>
      </c>
      <c r="BP526" s="185">
        <v>0</v>
      </c>
      <c r="BQ526" s="191">
        <v>783333</v>
      </c>
      <c r="BR526" s="185"/>
      <c r="BS526" s="218"/>
      <c r="BT526" s="177">
        <f t="shared" si="374"/>
        <v>612</v>
      </c>
      <c r="BU526" s="178">
        <f t="shared" si="374"/>
        <v>585</v>
      </c>
      <c r="BV526" s="179">
        <f t="shared" si="375"/>
        <v>642</v>
      </c>
      <c r="BW526" s="178">
        <f t="shared" si="375"/>
        <v>675</v>
      </c>
      <c r="BX526" s="179">
        <f t="shared" si="376"/>
        <v>1223</v>
      </c>
      <c r="BY526" s="178">
        <f t="shared" si="376"/>
        <v>1184</v>
      </c>
      <c r="BZ526" s="179">
        <f t="shared" si="377"/>
        <v>18</v>
      </c>
      <c r="CA526" s="178">
        <f t="shared" si="377"/>
        <v>630</v>
      </c>
      <c r="CB526" s="179">
        <f t="shared" si="378"/>
        <v>0</v>
      </c>
      <c r="CC526" s="178">
        <f t="shared" si="378"/>
        <v>108</v>
      </c>
      <c r="CD526" s="179">
        <f t="shared" si="379"/>
        <v>0</v>
      </c>
      <c r="CE526" s="178">
        <f t="shared" si="379"/>
        <v>0</v>
      </c>
      <c r="CF526" s="177">
        <f t="shared" si="380"/>
        <v>10535.374183006536</v>
      </c>
      <c r="CG526" s="178">
        <f t="shared" si="350"/>
        <v>10551.91282051282</v>
      </c>
      <c r="CH526" s="179">
        <f t="shared" si="380"/>
        <v>7639.2336448598135</v>
      </c>
      <c r="CI526" s="178">
        <f t="shared" si="351"/>
        <v>8051.5585185185182</v>
      </c>
      <c r="CJ526" s="179">
        <f t="shared" si="380"/>
        <v>7169.2403924775144</v>
      </c>
      <c r="CK526" s="178">
        <f t="shared" si="352"/>
        <v>7648.4847972972975</v>
      </c>
      <c r="CL526" s="179">
        <f t="shared" si="380"/>
        <v>8262.3333333333339</v>
      </c>
      <c r="CM526" s="178">
        <f t="shared" si="380"/>
        <v>6658.1031746031749</v>
      </c>
      <c r="CN526" s="179">
        <f t="shared" si="380"/>
        <v>0</v>
      </c>
      <c r="CO526" s="178">
        <f t="shared" si="380"/>
        <v>7253.083333333333</v>
      </c>
      <c r="CP526" s="179">
        <f t="shared" si="380"/>
        <v>0</v>
      </c>
      <c r="CQ526" s="178">
        <f t="shared" si="380"/>
        <v>0</v>
      </c>
      <c r="CR526" s="177">
        <f t="shared" si="381"/>
        <v>94818.367647058825</v>
      </c>
      <c r="CS526" s="178">
        <f t="shared" si="381"/>
        <v>94967.215384615381</v>
      </c>
      <c r="CT526" s="179">
        <f t="shared" si="381"/>
        <v>68753.102803738322</v>
      </c>
      <c r="CU526" s="178">
        <f t="shared" si="381"/>
        <v>72464.026666666658</v>
      </c>
      <c r="CV526" s="179">
        <f t="shared" si="381"/>
        <v>64523.163532297629</v>
      </c>
      <c r="CW526" s="178">
        <f t="shared" si="381"/>
        <v>68836.36317567568</v>
      </c>
      <c r="CX526" s="179">
        <f t="shared" si="381"/>
        <v>74361</v>
      </c>
      <c r="CY526" s="178">
        <f t="shared" si="381"/>
        <v>59922.928571428572</v>
      </c>
      <c r="CZ526" s="179">
        <f t="shared" si="381"/>
        <v>0</v>
      </c>
      <c r="DA526" s="178">
        <f t="shared" si="381"/>
        <v>65277.75</v>
      </c>
      <c r="DB526" s="179">
        <f t="shared" si="381"/>
        <v>0</v>
      </c>
      <c r="DC526" s="178">
        <f t="shared" si="381"/>
        <v>0</v>
      </c>
      <c r="DD526" s="179">
        <f t="shared" si="382"/>
        <v>73146.624550455075</v>
      </c>
      <c r="DE526" s="178">
        <f t="shared" si="382"/>
        <v>72530.233926383895</v>
      </c>
      <c r="DF526" s="177">
        <f t="shared" si="383"/>
        <v>68</v>
      </c>
      <c r="DG526" s="178">
        <f t="shared" si="383"/>
        <v>65</v>
      </c>
      <c r="DH526" s="179">
        <f t="shared" si="384"/>
        <v>71</v>
      </c>
      <c r="DI526" s="178">
        <f t="shared" si="384"/>
        <v>75</v>
      </c>
      <c r="DJ526" s="179">
        <f t="shared" si="385"/>
        <v>135</v>
      </c>
      <c r="DK526" s="178">
        <f t="shared" si="385"/>
        <v>131</v>
      </c>
      <c r="DL526" s="179">
        <f t="shared" si="386"/>
        <v>2</v>
      </c>
      <c r="DM526" s="178">
        <f t="shared" si="386"/>
        <v>70</v>
      </c>
      <c r="DN526" s="179">
        <f t="shared" si="387"/>
        <v>0</v>
      </c>
      <c r="DO526" s="178">
        <f t="shared" si="387"/>
        <v>12</v>
      </c>
      <c r="DP526" s="179">
        <f t="shared" si="388"/>
        <v>0</v>
      </c>
      <c r="DQ526" s="178">
        <f t="shared" si="388"/>
        <v>0</v>
      </c>
      <c r="DR526" s="179">
        <f t="shared" si="389"/>
        <v>276</v>
      </c>
      <c r="DS526" s="178">
        <f t="shared" si="389"/>
        <v>353</v>
      </c>
      <c r="DT526" s="177">
        <f t="shared" si="390"/>
        <v>6447649</v>
      </c>
      <c r="DU526" s="178">
        <f t="shared" si="390"/>
        <v>6172869</v>
      </c>
      <c r="DV526" s="179">
        <f t="shared" si="390"/>
        <v>4881470.2990654204</v>
      </c>
      <c r="DW526" s="178">
        <f t="shared" si="390"/>
        <v>5434801.9999999991</v>
      </c>
      <c r="DX526" s="179">
        <f t="shared" si="390"/>
        <v>8710627.0768601801</v>
      </c>
      <c r="DY526" s="178">
        <f t="shared" si="390"/>
        <v>9017563.5760135148</v>
      </c>
      <c r="DZ526" s="179">
        <f t="shared" si="390"/>
        <v>148722</v>
      </c>
      <c r="EA526" s="178">
        <f t="shared" si="390"/>
        <v>4194605</v>
      </c>
      <c r="EB526" s="179">
        <f t="shared" si="390"/>
        <v>0</v>
      </c>
      <c r="EC526" s="178">
        <f t="shared" si="390"/>
        <v>783333</v>
      </c>
      <c r="ED526" s="179">
        <f t="shared" si="390"/>
        <v>0</v>
      </c>
      <c r="EE526" s="178">
        <f t="shared" si="390"/>
        <v>0</v>
      </c>
      <c r="EF526" s="179">
        <f t="shared" si="390"/>
        <v>20188468.375925601</v>
      </c>
      <c r="EG526" s="178">
        <f t="shared" si="391"/>
        <v>25603172.576013517</v>
      </c>
    </row>
    <row r="527" spans="1:137" ht="15">
      <c r="A527" s="56" t="s">
        <v>540</v>
      </c>
      <c r="B527" s="55" t="s">
        <v>561</v>
      </c>
      <c r="C527" s="293"/>
      <c r="D527" s="53">
        <v>224147</v>
      </c>
      <c r="E527" s="53">
        <v>3</v>
      </c>
      <c r="F527" s="217">
        <v>0</v>
      </c>
      <c r="G527" s="185">
        <v>71</v>
      </c>
      <c r="H527" s="217">
        <v>73</v>
      </c>
      <c r="I527" s="185">
        <v>0</v>
      </c>
      <c r="J527" s="217">
        <v>0</v>
      </c>
      <c r="K527" s="185">
        <v>0</v>
      </c>
      <c r="L527" s="217">
        <v>0</v>
      </c>
      <c r="M527" s="185">
        <v>10</v>
      </c>
      <c r="N527" s="217">
        <v>10</v>
      </c>
      <c r="O527" s="217">
        <v>0</v>
      </c>
      <c r="P527" s="185">
        <v>90</v>
      </c>
      <c r="Q527" s="191">
        <v>99</v>
      </c>
      <c r="R527" s="185">
        <v>0</v>
      </c>
      <c r="S527" s="217">
        <v>0</v>
      </c>
      <c r="T527" s="185">
        <v>0</v>
      </c>
      <c r="U527" s="217">
        <v>0</v>
      </c>
      <c r="V527" s="185">
        <v>8</v>
      </c>
      <c r="W527" s="191">
        <v>7</v>
      </c>
      <c r="X527" s="217">
        <v>0</v>
      </c>
      <c r="Y527" s="185">
        <v>190</v>
      </c>
      <c r="Z527" s="191">
        <v>202</v>
      </c>
      <c r="AA527" s="185">
        <v>0</v>
      </c>
      <c r="AB527" s="217">
        <v>0</v>
      </c>
      <c r="AC527" s="185">
        <v>0</v>
      </c>
      <c r="AD527" s="217">
        <v>0</v>
      </c>
      <c r="AE527" s="185">
        <v>6</v>
      </c>
      <c r="AF527" s="191">
        <v>3</v>
      </c>
      <c r="AG527" s="217">
        <v>0</v>
      </c>
      <c r="AH527" s="185">
        <v>17</v>
      </c>
      <c r="AI527" s="191">
        <v>9</v>
      </c>
      <c r="AJ527" s="185">
        <v>0</v>
      </c>
      <c r="AK527" s="217">
        <v>0</v>
      </c>
      <c r="AL527" s="185">
        <v>0</v>
      </c>
      <c r="AM527" s="217">
        <v>0</v>
      </c>
      <c r="AN527" s="185">
        <v>0</v>
      </c>
      <c r="AO527" s="217">
        <v>0</v>
      </c>
      <c r="AP527" s="217">
        <v>28</v>
      </c>
      <c r="AQ527" s="185">
        <v>1</v>
      </c>
      <c r="AR527" s="191">
        <v>0</v>
      </c>
      <c r="AS527" s="185">
        <v>0</v>
      </c>
      <c r="AT527" s="217">
        <v>0</v>
      </c>
      <c r="AU527" s="185">
        <v>0</v>
      </c>
      <c r="AV527" s="217">
        <v>0</v>
      </c>
      <c r="AW527" s="185">
        <v>0</v>
      </c>
      <c r="AX527" s="217">
        <v>0</v>
      </c>
      <c r="AY527" s="217"/>
      <c r="AZ527" s="185"/>
      <c r="BA527" s="217"/>
      <c r="BB527" s="185"/>
      <c r="BC527" s="217"/>
      <c r="BD527" s="185"/>
      <c r="BE527" s="217"/>
      <c r="BF527" s="185"/>
      <c r="BG527" s="62"/>
      <c r="BH527" s="188">
        <v>8233429</v>
      </c>
      <c r="BI527" s="217">
        <v>8538252</v>
      </c>
      <c r="BJ527" s="185">
        <v>7430293</v>
      </c>
      <c r="BK527" s="191">
        <v>8073833</v>
      </c>
      <c r="BL527" s="185">
        <v>11840223</v>
      </c>
      <c r="BM527" s="217">
        <v>12252568</v>
      </c>
      <c r="BN527" s="185">
        <v>746711</v>
      </c>
      <c r="BO527" s="191">
        <v>401650</v>
      </c>
      <c r="BP527" s="185">
        <v>65000</v>
      </c>
      <c r="BQ527" s="191">
        <v>0</v>
      </c>
      <c r="BR527" s="185"/>
      <c r="BS527" s="218"/>
      <c r="BT527" s="177">
        <f t="shared" si="374"/>
        <v>759</v>
      </c>
      <c r="BU527" s="178">
        <f t="shared" si="374"/>
        <v>777</v>
      </c>
      <c r="BV527" s="179">
        <f t="shared" si="375"/>
        <v>906</v>
      </c>
      <c r="BW527" s="178">
        <f t="shared" si="375"/>
        <v>975</v>
      </c>
      <c r="BX527" s="179">
        <f t="shared" si="376"/>
        <v>1782</v>
      </c>
      <c r="BY527" s="178">
        <f t="shared" si="376"/>
        <v>1854</v>
      </c>
      <c r="BZ527" s="179">
        <f t="shared" si="377"/>
        <v>153</v>
      </c>
      <c r="CA527" s="178">
        <f t="shared" si="377"/>
        <v>81</v>
      </c>
      <c r="CB527" s="179">
        <f t="shared" si="378"/>
        <v>9</v>
      </c>
      <c r="CC527" s="178">
        <f t="shared" si="378"/>
        <v>0</v>
      </c>
      <c r="CD527" s="179">
        <f t="shared" si="379"/>
        <v>0</v>
      </c>
      <c r="CE527" s="178">
        <f t="shared" si="379"/>
        <v>0</v>
      </c>
      <c r="CF527" s="177">
        <f t="shared" si="380"/>
        <v>10847.7325428195</v>
      </c>
      <c r="CG527" s="178">
        <f t="shared" si="350"/>
        <v>10988.741312741313</v>
      </c>
      <c r="CH527" s="179">
        <f t="shared" si="380"/>
        <v>8201.206401766005</v>
      </c>
      <c r="CI527" s="178">
        <f t="shared" si="351"/>
        <v>8280.8543589743585</v>
      </c>
      <c r="CJ527" s="179">
        <f t="shared" si="380"/>
        <v>6644.3451178451178</v>
      </c>
      <c r="CK527" s="178">
        <f t="shared" si="352"/>
        <v>6608.7206040992451</v>
      </c>
      <c r="CL527" s="179">
        <f t="shared" si="380"/>
        <v>4880.4640522875816</v>
      </c>
      <c r="CM527" s="178">
        <f t="shared" si="380"/>
        <v>4958.641975308642</v>
      </c>
      <c r="CN527" s="179">
        <f t="shared" si="380"/>
        <v>7222.2222222222226</v>
      </c>
      <c r="CO527" s="178">
        <f t="shared" si="380"/>
        <v>0</v>
      </c>
      <c r="CP527" s="179">
        <f t="shared" si="380"/>
        <v>0</v>
      </c>
      <c r="CQ527" s="178">
        <f t="shared" si="380"/>
        <v>0</v>
      </c>
      <c r="CR527" s="177">
        <f t="shared" si="381"/>
        <v>97629.592885375503</v>
      </c>
      <c r="CS527" s="178">
        <f t="shared" si="381"/>
        <v>98898.671814671819</v>
      </c>
      <c r="CT527" s="179">
        <f t="shared" si="381"/>
        <v>73810.857615894041</v>
      </c>
      <c r="CU527" s="178">
        <f t="shared" si="381"/>
        <v>74527.689230769232</v>
      </c>
      <c r="CV527" s="179">
        <f t="shared" si="381"/>
        <v>59799.106060606064</v>
      </c>
      <c r="CW527" s="178">
        <f t="shared" si="381"/>
        <v>59478.485436893206</v>
      </c>
      <c r="CX527" s="179">
        <f t="shared" si="381"/>
        <v>43924.176470588238</v>
      </c>
      <c r="CY527" s="178">
        <f t="shared" si="381"/>
        <v>44627.777777777781</v>
      </c>
      <c r="CZ527" s="179">
        <f t="shared" si="381"/>
        <v>65000</v>
      </c>
      <c r="DA527" s="178">
        <f t="shared" si="381"/>
        <v>0</v>
      </c>
      <c r="DB527" s="179">
        <f t="shared" si="381"/>
        <v>0</v>
      </c>
      <c r="DC527" s="178">
        <f t="shared" si="381"/>
        <v>0</v>
      </c>
      <c r="DD527" s="179">
        <f t="shared" si="382"/>
        <v>70416.785898096234</v>
      </c>
      <c r="DE527" s="178">
        <f t="shared" si="382"/>
        <v>71223.980976780163</v>
      </c>
      <c r="DF527" s="177">
        <f t="shared" si="383"/>
        <v>81</v>
      </c>
      <c r="DG527" s="178">
        <f t="shared" si="383"/>
        <v>83</v>
      </c>
      <c r="DH527" s="179">
        <f t="shared" si="384"/>
        <v>98</v>
      </c>
      <c r="DI527" s="178">
        <f t="shared" si="384"/>
        <v>106</v>
      </c>
      <c r="DJ527" s="179">
        <f t="shared" si="385"/>
        <v>196</v>
      </c>
      <c r="DK527" s="178">
        <f t="shared" si="385"/>
        <v>205</v>
      </c>
      <c r="DL527" s="179">
        <f t="shared" si="386"/>
        <v>17</v>
      </c>
      <c r="DM527" s="178">
        <f t="shared" si="386"/>
        <v>9</v>
      </c>
      <c r="DN527" s="179">
        <f t="shared" si="387"/>
        <v>1</v>
      </c>
      <c r="DO527" s="178">
        <f t="shared" si="387"/>
        <v>0</v>
      </c>
      <c r="DP527" s="179">
        <f t="shared" si="388"/>
        <v>0</v>
      </c>
      <c r="DQ527" s="178">
        <f t="shared" si="388"/>
        <v>0</v>
      </c>
      <c r="DR527" s="179">
        <f t="shared" si="389"/>
        <v>393</v>
      </c>
      <c r="DS527" s="178">
        <f t="shared" si="389"/>
        <v>403</v>
      </c>
      <c r="DT527" s="177">
        <f t="shared" si="390"/>
        <v>7907997.023715416</v>
      </c>
      <c r="DU527" s="178">
        <f t="shared" si="390"/>
        <v>8208589.7606177609</v>
      </c>
      <c r="DV527" s="179">
        <f t="shared" si="390"/>
        <v>7233464.0463576159</v>
      </c>
      <c r="DW527" s="178">
        <f t="shared" si="390"/>
        <v>7899935.0584615385</v>
      </c>
      <c r="DX527" s="179">
        <f t="shared" si="390"/>
        <v>11720624.787878789</v>
      </c>
      <c r="DY527" s="178">
        <f t="shared" si="390"/>
        <v>12193089.514563108</v>
      </c>
      <c r="DZ527" s="179">
        <f t="shared" si="390"/>
        <v>746711</v>
      </c>
      <c r="EA527" s="178">
        <f t="shared" si="390"/>
        <v>401650</v>
      </c>
      <c r="EB527" s="179">
        <f t="shared" si="390"/>
        <v>65000</v>
      </c>
      <c r="EC527" s="178">
        <f t="shared" si="390"/>
        <v>0</v>
      </c>
      <c r="ED527" s="179">
        <f t="shared" si="390"/>
        <v>0</v>
      </c>
      <c r="EE527" s="178">
        <f t="shared" si="390"/>
        <v>0</v>
      </c>
      <c r="EF527" s="179">
        <f t="shared" si="390"/>
        <v>27673796.85795182</v>
      </c>
      <c r="EG527" s="178">
        <f t="shared" si="391"/>
        <v>28703264.333642405</v>
      </c>
    </row>
    <row r="528" spans="1:137" ht="15">
      <c r="A528" s="56" t="s">
        <v>540</v>
      </c>
      <c r="B528" s="55" t="s">
        <v>562</v>
      </c>
      <c r="C528" s="293"/>
      <c r="D528" s="53">
        <v>228705</v>
      </c>
      <c r="E528" s="53">
        <v>3</v>
      </c>
      <c r="F528" s="217">
        <v>0</v>
      </c>
      <c r="G528" s="185">
        <v>76</v>
      </c>
      <c r="H528" s="217">
        <v>79</v>
      </c>
      <c r="I528" s="185">
        <v>0</v>
      </c>
      <c r="J528" s="217">
        <v>0</v>
      </c>
      <c r="K528" s="185">
        <v>0</v>
      </c>
      <c r="L528" s="217">
        <v>0</v>
      </c>
      <c r="M528" s="185">
        <v>22</v>
      </c>
      <c r="N528" s="217">
        <v>21</v>
      </c>
      <c r="O528" s="217">
        <v>0</v>
      </c>
      <c r="P528" s="185">
        <v>72</v>
      </c>
      <c r="Q528" s="191">
        <v>67</v>
      </c>
      <c r="R528" s="185">
        <v>0</v>
      </c>
      <c r="S528" s="217">
        <v>0</v>
      </c>
      <c r="T528" s="185">
        <v>0</v>
      </c>
      <c r="U528" s="217">
        <v>0</v>
      </c>
      <c r="V528" s="185">
        <v>8</v>
      </c>
      <c r="W528" s="191">
        <v>7</v>
      </c>
      <c r="X528" s="217">
        <v>0</v>
      </c>
      <c r="Y528" s="185">
        <v>110</v>
      </c>
      <c r="Z528" s="191">
        <v>127</v>
      </c>
      <c r="AA528" s="185">
        <v>0</v>
      </c>
      <c r="AB528" s="217">
        <v>0</v>
      </c>
      <c r="AC528" s="185">
        <v>0</v>
      </c>
      <c r="AD528" s="217">
        <v>0</v>
      </c>
      <c r="AE528" s="185">
        <v>4</v>
      </c>
      <c r="AF528" s="191">
        <v>3</v>
      </c>
      <c r="AG528" s="217">
        <v>0</v>
      </c>
      <c r="AH528" s="185">
        <v>1</v>
      </c>
      <c r="AI528" s="191">
        <v>0</v>
      </c>
      <c r="AJ528" s="185">
        <v>0</v>
      </c>
      <c r="AK528" s="217">
        <v>0</v>
      </c>
      <c r="AL528" s="185">
        <v>0</v>
      </c>
      <c r="AM528" s="217">
        <v>0</v>
      </c>
      <c r="AN528" s="185">
        <v>0</v>
      </c>
      <c r="AO528" s="191">
        <v>1</v>
      </c>
      <c r="AP528" s="217">
        <v>8</v>
      </c>
      <c r="AQ528" s="185">
        <v>55</v>
      </c>
      <c r="AR528" s="191">
        <v>69</v>
      </c>
      <c r="AS528" s="185">
        <v>0</v>
      </c>
      <c r="AT528" s="217">
        <v>0</v>
      </c>
      <c r="AU528" s="185">
        <v>0</v>
      </c>
      <c r="AV528" s="217">
        <v>0</v>
      </c>
      <c r="AW528" s="185">
        <v>13</v>
      </c>
      <c r="AX528" s="191">
        <v>16</v>
      </c>
      <c r="AY528" s="217"/>
      <c r="AZ528" s="185"/>
      <c r="BA528" s="217"/>
      <c r="BB528" s="185"/>
      <c r="BC528" s="217"/>
      <c r="BD528" s="185"/>
      <c r="BE528" s="217"/>
      <c r="BF528" s="185"/>
      <c r="BG528" s="62"/>
      <c r="BH528" s="188">
        <v>8826949</v>
      </c>
      <c r="BI528" s="191">
        <v>9533569</v>
      </c>
      <c r="BJ528" s="185">
        <v>6137521</v>
      </c>
      <c r="BK528" s="191">
        <v>5545068</v>
      </c>
      <c r="BL528" s="185">
        <v>7566822</v>
      </c>
      <c r="BM528" s="217">
        <v>7895477</v>
      </c>
      <c r="BN528" s="185">
        <v>28800</v>
      </c>
      <c r="BO528" s="217">
        <v>28800</v>
      </c>
      <c r="BP528" s="185">
        <v>3293949</v>
      </c>
      <c r="BQ528" s="191">
        <v>3597098</v>
      </c>
      <c r="BR528" s="185"/>
      <c r="BS528" s="218"/>
      <c r="BT528" s="177">
        <f t="shared" si="374"/>
        <v>948</v>
      </c>
      <c r="BU528" s="178">
        <f t="shared" si="374"/>
        <v>963</v>
      </c>
      <c r="BV528" s="179">
        <f t="shared" si="375"/>
        <v>744</v>
      </c>
      <c r="BW528" s="178">
        <f t="shared" si="375"/>
        <v>687</v>
      </c>
      <c r="BX528" s="179">
        <f t="shared" si="376"/>
        <v>1038</v>
      </c>
      <c r="BY528" s="178">
        <f t="shared" si="376"/>
        <v>1179</v>
      </c>
      <c r="BZ528" s="179">
        <f t="shared" si="377"/>
        <v>9</v>
      </c>
      <c r="CA528" s="178">
        <f t="shared" si="377"/>
        <v>12</v>
      </c>
      <c r="CB528" s="179">
        <f t="shared" si="378"/>
        <v>651</v>
      </c>
      <c r="CC528" s="178">
        <f t="shared" si="378"/>
        <v>813</v>
      </c>
      <c r="CD528" s="179">
        <f t="shared" si="379"/>
        <v>0</v>
      </c>
      <c r="CE528" s="178">
        <f t="shared" si="379"/>
        <v>0</v>
      </c>
      <c r="CF528" s="177">
        <f t="shared" si="380"/>
        <v>9311.1276371308013</v>
      </c>
      <c r="CG528" s="178">
        <f t="shared" si="350"/>
        <v>9899.8639667705083</v>
      </c>
      <c r="CH528" s="179">
        <f t="shared" si="380"/>
        <v>8249.3561827956983</v>
      </c>
      <c r="CI528" s="178">
        <f t="shared" si="351"/>
        <v>8071.4235807860259</v>
      </c>
      <c r="CJ528" s="179">
        <f t="shared" ref="CJ528:CQ556" si="392">IF(BX528&gt;0,BL528/BX528,)</f>
        <v>7289.8092485549132</v>
      </c>
      <c r="CK528" s="178">
        <f t="shared" si="352"/>
        <v>6696.7574215436807</v>
      </c>
      <c r="CL528" s="179">
        <f t="shared" si="392"/>
        <v>3200</v>
      </c>
      <c r="CM528" s="178">
        <f t="shared" si="392"/>
        <v>2400</v>
      </c>
      <c r="CN528" s="179">
        <f t="shared" si="392"/>
        <v>5059.8294930875572</v>
      </c>
      <c r="CO528" s="178">
        <f t="shared" si="392"/>
        <v>4424.4747847478475</v>
      </c>
      <c r="CP528" s="179">
        <f t="shared" si="392"/>
        <v>0</v>
      </c>
      <c r="CQ528" s="178">
        <f t="shared" si="392"/>
        <v>0</v>
      </c>
      <c r="CR528" s="177">
        <f t="shared" si="381"/>
        <v>83800.148734177215</v>
      </c>
      <c r="CS528" s="178">
        <f t="shared" si="381"/>
        <v>89098.775700934581</v>
      </c>
      <c r="CT528" s="179">
        <f t="shared" si="381"/>
        <v>74244.205645161288</v>
      </c>
      <c r="CU528" s="178">
        <f t="shared" ref="CU528:DC556" si="393">+CI528*9</f>
        <v>72642.812227074231</v>
      </c>
      <c r="CV528" s="179">
        <f t="shared" si="393"/>
        <v>65608.283236994219</v>
      </c>
      <c r="CW528" s="178">
        <f t="shared" si="393"/>
        <v>60270.816793893129</v>
      </c>
      <c r="CX528" s="179">
        <f t="shared" si="393"/>
        <v>28800</v>
      </c>
      <c r="CY528" s="178">
        <f t="shared" si="393"/>
        <v>21600</v>
      </c>
      <c r="CZ528" s="179">
        <f t="shared" si="393"/>
        <v>45538.465437788014</v>
      </c>
      <c r="DA528" s="178">
        <f t="shared" si="393"/>
        <v>39820.27306273063</v>
      </c>
      <c r="DB528" s="179">
        <f t="shared" si="393"/>
        <v>0</v>
      </c>
      <c r="DC528" s="178">
        <f t="shared" si="393"/>
        <v>0</v>
      </c>
      <c r="DD528" s="179">
        <f t="shared" si="382"/>
        <v>68578.14672118891</v>
      </c>
      <c r="DE528" s="178">
        <f t="shared" si="382"/>
        <v>65453.782226756826</v>
      </c>
      <c r="DF528" s="177">
        <f t="shared" si="383"/>
        <v>98</v>
      </c>
      <c r="DG528" s="178">
        <f t="shared" si="383"/>
        <v>100</v>
      </c>
      <c r="DH528" s="179">
        <f t="shared" si="384"/>
        <v>80</v>
      </c>
      <c r="DI528" s="178">
        <f t="shared" si="384"/>
        <v>74</v>
      </c>
      <c r="DJ528" s="179">
        <f t="shared" si="385"/>
        <v>114</v>
      </c>
      <c r="DK528" s="178">
        <f t="shared" si="385"/>
        <v>130</v>
      </c>
      <c r="DL528" s="179">
        <f t="shared" si="386"/>
        <v>1</v>
      </c>
      <c r="DM528" s="178">
        <f t="shared" si="386"/>
        <v>1</v>
      </c>
      <c r="DN528" s="179">
        <f t="shared" si="387"/>
        <v>68</v>
      </c>
      <c r="DO528" s="178">
        <f t="shared" si="387"/>
        <v>85</v>
      </c>
      <c r="DP528" s="179">
        <f t="shared" si="388"/>
        <v>0</v>
      </c>
      <c r="DQ528" s="178">
        <f t="shared" si="388"/>
        <v>0</v>
      </c>
      <c r="DR528" s="179">
        <f t="shared" si="389"/>
        <v>361</v>
      </c>
      <c r="DS528" s="178">
        <f t="shared" si="389"/>
        <v>390</v>
      </c>
      <c r="DT528" s="177">
        <f t="shared" si="390"/>
        <v>8212414.5759493671</v>
      </c>
      <c r="DU528" s="178">
        <f t="shared" si="390"/>
        <v>8909877.5700934585</v>
      </c>
      <c r="DV528" s="179">
        <f t="shared" si="390"/>
        <v>5939536.4516129028</v>
      </c>
      <c r="DW528" s="178">
        <f t="shared" si="390"/>
        <v>5375568.1048034932</v>
      </c>
      <c r="DX528" s="179">
        <f t="shared" si="390"/>
        <v>7479344.2890173411</v>
      </c>
      <c r="DY528" s="178">
        <f t="shared" si="390"/>
        <v>7835206.1832061065</v>
      </c>
      <c r="DZ528" s="179">
        <f t="shared" si="390"/>
        <v>28800</v>
      </c>
      <c r="EA528" s="178">
        <f t="shared" si="390"/>
        <v>21600</v>
      </c>
      <c r="EB528" s="179">
        <f t="shared" si="390"/>
        <v>3096615.6497695851</v>
      </c>
      <c r="EC528" s="178">
        <f t="shared" si="390"/>
        <v>3384723.2103321035</v>
      </c>
      <c r="ED528" s="179">
        <f t="shared" si="390"/>
        <v>0</v>
      </c>
      <c r="EE528" s="178">
        <f t="shared" si="390"/>
        <v>0</v>
      </c>
      <c r="EF528" s="179">
        <f t="shared" si="390"/>
        <v>24756710.966349196</v>
      </c>
      <c r="EG528" s="178">
        <f t="shared" si="391"/>
        <v>25526975.068435162</v>
      </c>
    </row>
    <row r="529" spans="1:137" ht="15">
      <c r="A529" s="56" t="s">
        <v>540</v>
      </c>
      <c r="B529" s="55" t="s">
        <v>563</v>
      </c>
      <c r="C529" s="293" t="s">
        <v>897</v>
      </c>
      <c r="D529" s="53">
        <v>229063</v>
      </c>
      <c r="E529" s="53">
        <v>3</v>
      </c>
      <c r="F529" s="217">
        <v>0</v>
      </c>
      <c r="G529" s="185">
        <v>20</v>
      </c>
      <c r="H529" s="191">
        <v>32</v>
      </c>
      <c r="I529" s="185">
        <v>0</v>
      </c>
      <c r="J529" s="217">
        <v>0</v>
      </c>
      <c r="K529" s="185">
        <v>0</v>
      </c>
      <c r="L529" s="217">
        <v>0</v>
      </c>
      <c r="M529" s="185">
        <v>83</v>
      </c>
      <c r="N529" s="191">
        <v>104</v>
      </c>
      <c r="O529" s="217">
        <v>0</v>
      </c>
      <c r="P529" s="185">
        <v>26</v>
      </c>
      <c r="Q529" s="191">
        <v>22</v>
      </c>
      <c r="R529" s="185">
        <v>0</v>
      </c>
      <c r="S529" s="217">
        <v>0</v>
      </c>
      <c r="T529" s="185">
        <v>1</v>
      </c>
      <c r="U529" s="191">
        <v>0</v>
      </c>
      <c r="V529" s="185">
        <v>80</v>
      </c>
      <c r="W529" s="191">
        <v>71</v>
      </c>
      <c r="X529" s="217">
        <v>0</v>
      </c>
      <c r="Y529" s="185">
        <v>16</v>
      </c>
      <c r="Z529" s="191">
        <v>28</v>
      </c>
      <c r="AA529" s="185">
        <v>0</v>
      </c>
      <c r="AB529" s="217">
        <v>0</v>
      </c>
      <c r="AC529" s="185">
        <v>0</v>
      </c>
      <c r="AD529" s="217">
        <v>0</v>
      </c>
      <c r="AE529" s="185">
        <v>35</v>
      </c>
      <c r="AF529" s="191">
        <v>31</v>
      </c>
      <c r="AG529" s="217">
        <v>0</v>
      </c>
      <c r="AH529" s="185">
        <v>3</v>
      </c>
      <c r="AI529" s="217">
        <v>3</v>
      </c>
      <c r="AJ529" s="185">
        <v>0</v>
      </c>
      <c r="AK529" s="217">
        <v>0</v>
      </c>
      <c r="AL529" s="185">
        <v>0</v>
      </c>
      <c r="AM529" s="217">
        <v>0</v>
      </c>
      <c r="AN529" s="185">
        <v>2</v>
      </c>
      <c r="AO529" s="191">
        <v>1</v>
      </c>
      <c r="AP529" s="217">
        <v>0</v>
      </c>
      <c r="AQ529" s="185">
        <v>59</v>
      </c>
      <c r="AR529" s="191">
        <v>43</v>
      </c>
      <c r="AS529" s="185">
        <v>1</v>
      </c>
      <c r="AT529" s="191">
        <v>0</v>
      </c>
      <c r="AU529" s="185">
        <v>3</v>
      </c>
      <c r="AV529" s="191">
        <v>0</v>
      </c>
      <c r="AW529" s="185">
        <v>71</v>
      </c>
      <c r="AX529" s="191">
        <v>53</v>
      </c>
      <c r="AY529" s="217"/>
      <c r="AZ529" s="185"/>
      <c r="BA529" s="217"/>
      <c r="BB529" s="185"/>
      <c r="BC529" s="217"/>
      <c r="BD529" s="185"/>
      <c r="BE529" s="217"/>
      <c r="BF529" s="185"/>
      <c r="BG529" s="62"/>
      <c r="BH529" s="188">
        <v>12504649</v>
      </c>
      <c r="BI529" s="191">
        <v>15795026</v>
      </c>
      <c r="BJ529" s="185">
        <v>9936124</v>
      </c>
      <c r="BK529" s="191">
        <v>8257602</v>
      </c>
      <c r="BL529" s="185">
        <v>3698257</v>
      </c>
      <c r="BM529" s="191">
        <v>4103448</v>
      </c>
      <c r="BN529" s="185">
        <v>314431</v>
      </c>
      <c r="BO529" s="191">
        <v>223044</v>
      </c>
      <c r="BP529" s="185">
        <v>6943005</v>
      </c>
      <c r="BQ529" s="191">
        <v>4574626</v>
      </c>
      <c r="BR529" s="185"/>
      <c r="BS529" s="218"/>
      <c r="BT529" s="177">
        <f t="shared" si="374"/>
        <v>1176</v>
      </c>
      <c r="BU529" s="178">
        <f t="shared" si="374"/>
        <v>1536</v>
      </c>
      <c r="BV529" s="179">
        <f t="shared" si="375"/>
        <v>1205</v>
      </c>
      <c r="BW529" s="178">
        <f t="shared" si="375"/>
        <v>1050</v>
      </c>
      <c r="BX529" s="179">
        <f t="shared" si="376"/>
        <v>564</v>
      </c>
      <c r="BY529" s="178">
        <f t="shared" si="376"/>
        <v>624</v>
      </c>
      <c r="BZ529" s="179">
        <f t="shared" si="377"/>
        <v>51</v>
      </c>
      <c r="CA529" s="178">
        <f t="shared" si="377"/>
        <v>39</v>
      </c>
      <c r="CB529" s="179">
        <f t="shared" si="378"/>
        <v>1426</v>
      </c>
      <c r="CC529" s="178">
        <f t="shared" si="378"/>
        <v>1023</v>
      </c>
      <c r="CD529" s="179">
        <f t="shared" si="379"/>
        <v>0</v>
      </c>
      <c r="CE529" s="178">
        <f t="shared" si="379"/>
        <v>0</v>
      </c>
      <c r="CF529" s="177">
        <f t="shared" ref="CF529:CJ560" si="394">IF(BT529&gt;0,BH529/BT529,)</f>
        <v>10633.204931972788</v>
      </c>
      <c r="CG529" s="178">
        <f t="shared" si="350"/>
        <v>10283.220052083334</v>
      </c>
      <c r="CH529" s="179">
        <f t="shared" si="394"/>
        <v>8245.7460580912866</v>
      </c>
      <c r="CI529" s="178">
        <f t="shared" si="351"/>
        <v>7864.3828571428576</v>
      </c>
      <c r="CJ529" s="179">
        <f t="shared" si="392"/>
        <v>6557.1932624113479</v>
      </c>
      <c r="CK529" s="178">
        <f t="shared" si="352"/>
        <v>6576.0384615384619</v>
      </c>
      <c r="CL529" s="179">
        <f t="shared" si="392"/>
        <v>6165.3137254901958</v>
      </c>
      <c r="CM529" s="178">
        <f t="shared" si="392"/>
        <v>5719.0769230769229</v>
      </c>
      <c r="CN529" s="179">
        <f t="shared" si="392"/>
        <v>4868.8674614305746</v>
      </c>
      <c r="CO529" s="178">
        <f t="shared" si="392"/>
        <v>4471.7751710654939</v>
      </c>
      <c r="CP529" s="179">
        <f t="shared" si="392"/>
        <v>0</v>
      </c>
      <c r="CQ529" s="178">
        <f t="shared" si="392"/>
        <v>0</v>
      </c>
      <c r="CR529" s="177">
        <f t="shared" ref="CR529:CW560" si="395">+CF529*9</f>
        <v>95698.844387755089</v>
      </c>
      <c r="CS529" s="178">
        <f t="shared" si="395"/>
        <v>92548.98046875</v>
      </c>
      <c r="CT529" s="179">
        <f t="shared" si="395"/>
        <v>74211.714522821581</v>
      </c>
      <c r="CU529" s="178">
        <f t="shared" si="393"/>
        <v>70779.445714285714</v>
      </c>
      <c r="CV529" s="179">
        <f t="shared" si="393"/>
        <v>59014.73936170213</v>
      </c>
      <c r="CW529" s="178">
        <f t="shared" si="393"/>
        <v>59184.346153846156</v>
      </c>
      <c r="CX529" s="179">
        <f t="shared" si="393"/>
        <v>55487.823529411762</v>
      </c>
      <c r="CY529" s="178">
        <f t="shared" si="393"/>
        <v>51471.692307692305</v>
      </c>
      <c r="CZ529" s="179">
        <f t="shared" si="393"/>
        <v>43819.807152875175</v>
      </c>
      <c r="DA529" s="178">
        <f t="shared" si="393"/>
        <v>40245.976539589443</v>
      </c>
      <c r="DB529" s="179">
        <f t="shared" si="393"/>
        <v>0</v>
      </c>
      <c r="DC529" s="178">
        <f t="shared" si="393"/>
        <v>0</v>
      </c>
      <c r="DD529" s="179">
        <f t="shared" si="382"/>
        <v>67391.698523649568</v>
      </c>
      <c r="DE529" s="178">
        <f t="shared" si="382"/>
        <v>68893.110142491874</v>
      </c>
      <c r="DF529" s="177">
        <f t="shared" si="383"/>
        <v>103</v>
      </c>
      <c r="DG529" s="178">
        <f t="shared" si="383"/>
        <v>136</v>
      </c>
      <c r="DH529" s="179">
        <f t="shared" si="384"/>
        <v>107</v>
      </c>
      <c r="DI529" s="178">
        <f t="shared" si="384"/>
        <v>93</v>
      </c>
      <c r="DJ529" s="179">
        <f t="shared" si="385"/>
        <v>51</v>
      </c>
      <c r="DK529" s="178">
        <f t="shared" si="385"/>
        <v>59</v>
      </c>
      <c r="DL529" s="179">
        <f t="shared" si="386"/>
        <v>5</v>
      </c>
      <c r="DM529" s="178">
        <f t="shared" si="386"/>
        <v>4</v>
      </c>
      <c r="DN529" s="179">
        <f t="shared" si="387"/>
        <v>134</v>
      </c>
      <c r="DO529" s="178">
        <f t="shared" si="387"/>
        <v>96</v>
      </c>
      <c r="DP529" s="179">
        <f t="shared" si="388"/>
        <v>0</v>
      </c>
      <c r="DQ529" s="178">
        <f t="shared" si="388"/>
        <v>0</v>
      </c>
      <c r="DR529" s="179">
        <f t="shared" si="389"/>
        <v>400</v>
      </c>
      <c r="DS529" s="178">
        <f t="shared" si="389"/>
        <v>388</v>
      </c>
      <c r="DT529" s="177">
        <f t="shared" si="390"/>
        <v>9856980.971938774</v>
      </c>
      <c r="DU529" s="178">
        <f t="shared" si="390"/>
        <v>12586661.34375</v>
      </c>
      <c r="DV529" s="179">
        <f t="shared" si="390"/>
        <v>7940653.4539419096</v>
      </c>
      <c r="DW529" s="178">
        <f t="shared" si="390"/>
        <v>6582488.4514285717</v>
      </c>
      <c r="DX529" s="179">
        <f t="shared" si="390"/>
        <v>3009751.7074468085</v>
      </c>
      <c r="DY529" s="178">
        <f t="shared" si="390"/>
        <v>3491876.423076923</v>
      </c>
      <c r="DZ529" s="179">
        <f t="shared" si="390"/>
        <v>277439.1176470588</v>
      </c>
      <c r="EA529" s="178">
        <f t="shared" si="390"/>
        <v>205886.76923076922</v>
      </c>
      <c r="EB529" s="179">
        <f t="shared" si="390"/>
        <v>5871854.1584852738</v>
      </c>
      <c r="EC529" s="178">
        <f t="shared" si="390"/>
        <v>3863613.7478005867</v>
      </c>
      <c r="ED529" s="179">
        <f t="shared" si="390"/>
        <v>0</v>
      </c>
      <c r="EE529" s="178">
        <f t="shared" si="390"/>
        <v>0</v>
      </c>
      <c r="EF529" s="179">
        <f t="shared" si="390"/>
        <v>26956679.409459826</v>
      </c>
      <c r="EG529" s="178">
        <f t="shared" si="391"/>
        <v>26730526.735286847</v>
      </c>
    </row>
    <row r="530" spans="1:137" ht="15">
      <c r="A530" s="56" t="s">
        <v>540</v>
      </c>
      <c r="B530" s="242" t="s">
        <v>564</v>
      </c>
      <c r="C530" s="305" t="s">
        <v>898</v>
      </c>
      <c r="D530" s="53">
        <v>228459</v>
      </c>
      <c r="E530" s="246">
        <v>2</v>
      </c>
      <c r="F530" s="217">
        <v>0</v>
      </c>
      <c r="G530" s="185">
        <v>239</v>
      </c>
      <c r="H530" s="191">
        <v>223</v>
      </c>
      <c r="I530" s="185">
        <v>0</v>
      </c>
      <c r="J530" s="217">
        <v>0</v>
      </c>
      <c r="K530" s="185">
        <v>0</v>
      </c>
      <c r="L530" s="217">
        <v>0</v>
      </c>
      <c r="M530" s="185">
        <v>29</v>
      </c>
      <c r="N530" s="191">
        <v>34</v>
      </c>
      <c r="O530" s="217">
        <v>0</v>
      </c>
      <c r="P530" s="185">
        <v>268</v>
      </c>
      <c r="Q530" s="217">
        <v>266</v>
      </c>
      <c r="R530" s="185">
        <v>0</v>
      </c>
      <c r="S530" s="217">
        <v>0</v>
      </c>
      <c r="T530" s="185">
        <v>0</v>
      </c>
      <c r="U530" s="217">
        <v>0</v>
      </c>
      <c r="V530" s="185">
        <v>10</v>
      </c>
      <c r="W530" s="191">
        <v>6</v>
      </c>
      <c r="X530" s="217">
        <v>0</v>
      </c>
      <c r="Y530" s="185">
        <v>207</v>
      </c>
      <c r="Z530" s="191">
        <v>229</v>
      </c>
      <c r="AA530" s="185">
        <v>0</v>
      </c>
      <c r="AB530" s="217">
        <v>0</v>
      </c>
      <c r="AC530" s="185">
        <v>0</v>
      </c>
      <c r="AD530" s="217">
        <v>0</v>
      </c>
      <c r="AE530" s="185">
        <v>0</v>
      </c>
      <c r="AF530" s="217">
        <v>0</v>
      </c>
      <c r="AG530" s="217">
        <v>0</v>
      </c>
      <c r="AH530" s="185">
        <v>1</v>
      </c>
      <c r="AI530" s="217">
        <v>1</v>
      </c>
      <c r="AJ530" s="185">
        <v>0</v>
      </c>
      <c r="AK530" s="217">
        <v>0</v>
      </c>
      <c r="AL530" s="185">
        <v>0</v>
      </c>
      <c r="AM530" s="217">
        <v>0</v>
      </c>
      <c r="AN530" s="185">
        <v>0</v>
      </c>
      <c r="AO530" s="217">
        <v>0</v>
      </c>
      <c r="AP530" s="217">
        <v>0</v>
      </c>
      <c r="AQ530" s="185">
        <v>485</v>
      </c>
      <c r="AR530" s="217">
        <v>490</v>
      </c>
      <c r="AS530" s="185">
        <v>0</v>
      </c>
      <c r="AT530" s="217">
        <v>0</v>
      </c>
      <c r="AU530" s="185">
        <v>0</v>
      </c>
      <c r="AV530" s="217">
        <v>0</v>
      </c>
      <c r="AW530" s="185">
        <v>0</v>
      </c>
      <c r="AX530" s="217">
        <v>0</v>
      </c>
      <c r="AY530" s="217"/>
      <c r="AZ530" s="185"/>
      <c r="BA530" s="217"/>
      <c r="BB530" s="185"/>
      <c r="BC530" s="217"/>
      <c r="BD530" s="185"/>
      <c r="BE530" s="217"/>
      <c r="BF530" s="185"/>
      <c r="BG530" s="62"/>
      <c r="BH530" s="188">
        <v>27956662</v>
      </c>
      <c r="BI530" s="217">
        <v>27698316</v>
      </c>
      <c r="BJ530" s="185">
        <v>22728442</v>
      </c>
      <c r="BK530" s="217">
        <v>22711131</v>
      </c>
      <c r="BL530" s="185">
        <v>14266814</v>
      </c>
      <c r="BM530" s="191">
        <v>16527815</v>
      </c>
      <c r="BN530" s="185">
        <v>63810</v>
      </c>
      <c r="BO530" s="217">
        <v>65086</v>
      </c>
      <c r="BP530" s="185">
        <v>23494979</v>
      </c>
      <c r="BQ530" s="217">
        <v>24257697</v>
      </c>
      <c r="BR530" s="185"/>
      <c r="BS530" s="218"/>
      <c r="BT530" s="177">
        <f t="shared" si="374"/>
        <v>2499</v>
      </c>
      <c r="BU530" s="178">
        <f t="shared" si="374"/>
        <v>2415</v>
      </c>
      <c r="BV530" s="179">
        <f t="shared" si="375"/>
        <v>2532</v>
      </c>
      <c r="BW530" s="178">
        <f t="shared" si="375"/>
        <v>2466</v>
      </c>
      <c r="BX530" s="179">
        <f t="shared" si="376"/>
        <v>1863</v>
      </c>
      <c r="BY530" s="178">
        <f t="shared" si="376"/>
        <v>2061</v>
      </c>
      <c r="BZ530" s="179">
        <f t="shared" si="377"/>
        <v>9</v>
      </c>
      <c r="CA530" s="178">
        <f t="shared" si="377"/>
        <v>9</v>
      </c>
      <c r="CB530" s="179">
        <f t="shared" si="378"/>
        <v>4365</v>
      </c>
      <c r="CC530" s="178">
        <f t="shared" si="378"/>
        <v>4410</v>
      </c>
      <c r="CD530" s="179">
        <f t="shared" si="379"/>
        <v>0</v>
      </c>
      <c r="CE530" s="178">
        <f t="shared" si="379"/>
        <v>0</v>
      </c>
      <c r="CF530" s="177">
        <f t="shared" si="394"/>
        <v>11187.139655862346</v>
      </c>
      <c r="CG530" s="178">
        <f t="shared" si="350"/>
        <v>11469.28198757764</v>
      </c>
      <c r="CH530" s="179">
        <f t="shared" si="394"/>
        <v>8976.477883096366</v>
      </c>
      <c r="CI530" s="178">
        <f t="shared" si="351"/>
        <v>9209.704379562043</v>
      </c>
      <c r="CJ530" s="179">
        <f t="shared" si="392"/>
        <v>7657.9785292538918</v>
      </c>
      <c r="CK530" s="178">
        <f t="shared" si="352"/>
        <v>8019.3182920912177</v>
      </c>
      <c r="CL530" s="179">
        <f t="shared" si="392"/>
        <v>7090</v>
      </c>
      <c r="CM530" s="178">
        <f t="shared" si="392"/>
        <v>7231.7777777777774</v>
      </c>
      <c r="CN530" s="179">
        <f t="shared" si="392"/>
        <v>5382.5839633447877</v>
      </c>
      <c r="CO530" s="178">
        <f t="shared" si="392"/>
        <v>5500.6115646258504</v>
      </c>
      <c r="CP530" s="179">
        <f t="shared" si="392"/>
        <v>0</v>
      </c>
      <c r="CQ530" s="178">
        <f t="shared" si="392"/>
        <v>0</v>
      </c>
      <c r="CR530" s="177">
        <f t="shared" si="395"/>
        <v>100684.25690276112</v>
      </c>
      <c r="CS530" s="178">
        <f t="shared" si="395"/>
        <v>103223.53788819877</v>
      </c>
      <c r="CT530" s="179">
        <f t="shared" si="395"/>
        <v>80788.30094786729</v>
      </c>
      <c r="CU530" s="178">
        <f t="shared" si="393"/>
        <v>82887.339416058385</v>
      </c>
      <c r="CV530" s="179">
        <f t="shared" si="393"/>
        <v>68921.806763285029</v>
      </c>
      <c r="CW530" s="178">
        <f t="shared" si="393"/>
        <v>72173.864628820957</v>
      </c>
      <c r="CX530" s="179">
        <f t="shared" si="393"/>
        <v>63810</v>
      </c>
      <c r="CY530" s="178">
        <f t="shared" si="393"/>
        <v>65086</v>
      </c>
      <c r="CZ530" s="179">
        <f t="shared" si="393"/>
        <v>48443.255670103092</v>
      </c>
      <c r="DA530" s="178">
        <f t="shared" si="393"/>
        <v>49505.504081632651</v>
      </c>
      <c r="DB530" s="179">
        <f t="shared" si="393"/>
        <v>0</v>
      </c>
      <c r="DC530" s="178">
        <f t="shared" si="393"/>
        <v>0</v>
      </c>
      <c r="DD530" s="179">
        <f t="shared" si="382"/>
        <v>70434.327290917747</v>
      </c>
      <c r="DE530" s="178">
        <f t="shared" si="382"/>
        <v>71997.120543182522</v>
      </c>
      <c r="DF530" s="177">
        <f t="shared" si="383"/>
        <v>268</v>
      </c>
      <c r="DG530" s="178">
        <f t="shared" si="383"/>
        <v>257</v>
      </c>
      <c r="DH530" s="179">
        <f t="shared" si="384"/>
        <v>278</v>
      </c>
      <c r="DI530" s="178">
        <f t="shared" si="384"/>
        <v>272</v>
      </c>
      <c r="DJ530" s="179">
        <f t="shared" si="385"/>
        <v>207</v>
      </c>
      <c r="DK530" s="178">
        <f t="shared" si="385"/>
        <v>229</v>
      </c>
      <c r="DL530" s="179">
        <f t="shared" si="386"/>
        <v>1</v>
      </c>
      <c r="DM530" s="178">
        <f t="shared" si="386"/>
        <v>1</v>
      </c>
      <c r="DN530" s="179">
        <f t="shared" si="387"/>
        <v>485</v>
      </c>
      <c r="DO530" s="178">
        <f t="shared" si="387"/>
        <v>490</v>
      </c>
      <c r="DP530" s="179">
        <f t="shared" si="388"/>
        <v>0</v>
      </c>
      <c r="DQ530" s="178">
        <f t="shared" si="388"/>
        <v>0</v>
      </c>
      <c r="DR530" s="179">
        <f t="shared" si="389"/>
        <v>1239</v>
      </c>
      <c r="DS530" s="178">
        <f t="shared" si="389"/>
        <v>1249</v>
      </c>
      <c r="DT530" s="177">
        <f t="shared" si="390"/>
        <v>26983380.84993998</v>
      </c>
      <c r="DU530" s="178">
        <f t="shared" si="390"/>
        <v>26528449.237267084</v>
      </c>
      <c r="DV530" s="179">
        <f t="shared" si="390"/>
        <v>22459147.663507108</v>
      </c>
      <c r="DW530" s="178">
        <f t="shared" si="390"/>
        <v>22545356.321167879</v>
      </c>
      <c r="DX530" s="179">
        <f t="shared" si="390"/>
        <v>14266814.000000002</v>
      </c>
      <c r="DY530" s="178">
        <f t="shared" si="390"/>
        <v>16527814.999999998</v>
      </c>
      <c r="DZ530" s="179">
        <f t="shared" si="390"/>
        <v>63810</v>
      </c>
      <c r="EA530" s="178">
        <f t="shared" si="390"/>
        <v>65086</v>
      </c>
      <c r="EB530" s="179">
        <f t="shared" si="390"/>
        <v>23494979</v>
      </c>
      <c r="EC530" s="178">
        <f t="shared" si="390"/>
        <v>24257697</v>
      </c>
      <c r="ED530" s="179">
        <f t="shared" si="390"/>
        <v>0</v>
      </c>
      <c r="EE530" s="178">
        <f t="shared" si="390"/>
        <v>0</v>
      </c>
      <c r="EF530" s="179">
        <f t="shared" si="390"/>
        <v>87268131.513447091</v>
      </c>
      <c r="EG530" s="178">
        <f t="shared" si="391"/>
        <v>89924403.558434963</v>
      </c>
    </row>
    <row r="531" spans="1:137" ht="15">
      <c r="A531" s="56" t="s">
        <v>540</v>
      </c>
      <c r="B531" s="55" t="s">
        <v>565</v>
      </c>
      <c r="C531" s="293"/>
      <c r="D531" s="53">
        <v>225414</v>
      </c>
      <c r="E531" s="53">
        <v>3</v>
      </c>
      <c r="F531" s="217">
        <v>0</v>
      </c>
      <c r="G531" s="185">
        <v>52</v>
      </c>
      <c r="H531" s="191">
        <v>49</v>
      </c>
      <c r="I531" s="185">
        <v>0</v>
      </c>
      <c r="J531" s="217">
        <v>0</v>
      </c>
      <c r="K531" s="185">
        <v>0</v>
      </c>
      <c r="L531" s="217">
        <v>0</v>
      </c>
      <c r="M531" s="185">
        <v>0</v>
      </c>
      <c r="N531" s="217">
        <v>0</v>
      </c>
      <c r="O531" s="217">
        <v>0</v>
      </c>
      <c r="P531" s="185">
        <v>101</v>
      </c>
      <c r="Q531" s="217">
        <v>102</v>
      </c>
      <c r="R531" s="185">
        <v>0</v>
      </c>
      <c r="S531" s="217">
        <v>0</v>
      </c>
      <c r="T531" s="185">
        <v>0</v>
      </c>
      <c r="U531" s="217">
        <v>0</v>
      </c>
      <c r="V531" s="185">
        <v>0</v>
      </c>
      <c r="W531" s="217">
        <v>0</v>
      </c>
      <c r="X531" s="217">
        <v>0</v>
      </c>
      <c r="Y531" s="185">
        <v>89</v>
      </c>
      <c r="Z531" s="191">
        <v>96</v>
      </c>
      <c r="AA531" s="185">
        <v>0</v>
      </c>
      <c r="AB531" s="217">
        <v>0</v>
      </c>
      <c r="AC531" s="185">
        <v>0</v>
      </c>
      <c r="AD531" s="217">
        <v>0</v>
      </c>
      <c r="AE531" s="185">
        <v>0</v>
      </c>
      <c r="AF531" s="217">
        <v>0</v>
      </c>
      <c r="AG531" s="217">
        <v>0</v>
      </c>
      <c r="AH531" s="185">
        <v>0</v>
      </c>
      <c r="AI531" s="217">
        <v>0</v>
      </c>
      <c r="AJ531" s="185">
        <v>0</v>
      </c>
      <c r="AK531" s="217">
        <v>0</v>
      </c>
      <c r="AL531" s="185">
        <v>0</v>
      </c>
      <c r="AM531" s="217">
        <v>0</v>
      </c>
      <c r="AN531" s="185">
        <v>0</v>
      </c>
      <c r="AO531" s="217">
        <v>0</v>
      </c>
      <c r="AP531" s="217">
        <v>0</v>
      </c>
      <c r="AQ531" s="185">
        <v>48</v>
      </c>
      <c r="AR531" s="217">
        <v>50</v>
      </c>
      <c r="AS531" s="185">
        <v>0</v>
      </c>
      <c r="AT531" s="217">
        <v>0</v>
      </c>
      <c r="AU531" s="185">
        <v>0</v>
      </c>
      <c r="AV531" s="217">
        <v>0</v>
      </c>
      <c r="AW531" s="185">
        <v>3</v>
      </c>
      <c r="AX531" s="191">
        <v>2</v>
      </c>
      <c r="AY531" s="217"/>
      <c r="AZ531" s="185"/>
      <c r="BA531" s="217"/>
      <c r="BB531" s="185"/>
      <c r="BC531" s="217"/>
      <c r="BD531" s="185"/>
      <c r="BE531" s="217"/>
      <c r="BF531" s="185"/>
      <c r="BG531" s="62"/>
      <c r="BH531" s="188">
        <v>5092354</v>
      </c>
      <c r="BI531" s="217">
        <v>5138986</v>
      </c>
      <c r="BJ531" s="185">
        <v>8395257</v>
      </c>
      <c r="BK531" s="217">
        <v>8528154</v>
      </c>
      <c r="BL531" s="185">
        <v>6370226</v>
      </c>
      <c r="BM531" s="191">
        <v>7175345</v>
      </c>
      <c r="BN531" s="185">
        <v>0</v>
      </c>
      <c r="BO531" s="217">
        <v>0</v>
      </c>
      <c r="BP531" s="185">
        <v>3262596</v>
      </c>
      <c r="BQ531" s="191">
        <v>3499191</v>
      </c>
      <c r="BR531" s="185"/>
      <c r="BS531" s="218"/>
      <c r="BT531" s="177">
        <f t="shared" si="374"/>
        <v>468</v>
      </c>
      <c r="BU531" s="178">
        <f t="shared" si="374"/>
        <v>441</v>
      </c>
      <c r="BV531" s="179">
        <f t="shared" si="375"/>
        <v>909</v>
      </c>
      <c r="BW531" s="178">
        <f t="shared" si="375"/>
        <v>918</v>
      </c>
      <c r="BX531" s="179">
        <f t="shared" si="376"/>
        <v>801</v>
      </c>
      <c r="BY531" s="178">
        <f t="shared" si="376"/>
        <v>864</v>
      </c>
      <c r="BZ531" s="179">
        <f t="shared" si="377"/>
        <v>0</v>
      </c>
      <c r="CA531" s="178">
        <f t="shared" si="377"/>
        <v>0</v>
      </c>
      <c r="CB531" s="179">
        <f t="shared" si="378"/>
        <v>468</v>
      </c>
      <c r="CC531" s="178">
        <f t="shared" si="378"/>
        <v>474</v>
      </c>
      <c r="CD531" s="179">
        <f t="shared" si="379"/>
        <v>0</v>
      </c>
      <c r="CE531" s="178">
        <f t="shared" si="379"/>
        <v>0</v>
      </c>
      <c r="CF531" s="177">
        <f t="shared" si="394"/>
        <v>10881.098290598291</v>
      </c>
      <c r="CG531" s="178">
        <f t="shared" si="394"/>
        <v>11653.029478458049</v>
      </c>
      <c r="CH531" s="179">
        <f t="shared" si="394"/>
        <v>9235.7062706270626</v>
      </c>
      <c r="CI531" s="178">
        <f t="shared" si="394"/>
        <v>9289.9281045751632</v>
      </c>
      <c r="CJ531" s="179">
        <f t="shared" si="392"/>
        <v>7952.8414481897626</v>
      </c>
      <c r="CK531" s="178">
        <f t="shared" ref="CK531:CK594" si="396">IF(BY531&gt;0,BM531/BY531,)</f>
        <v>8304.7974537037044</v>
      </c>
      <c r="CL531" s="179">
        <f t="shared" si="392"/>
        <v>0</v>
      </c>
      <c r="CM531" s="178">
        <f t="shared" si="392"/>
        <v>0</v>
      </c>
      <c r="CN531" s="179">
        <f t="shared" si="392"/>
        <v>6971.3589743589746</v>
      </c>
      <c r="CO531" s="178">
        <f t="shared" si="392"/>
        <v>7382.2594936708865</v>
      </c>
      <c r="CP531" s="179">
        <f t="shared" si="392"/>
        <v>0</v>
      </c>
      <c r="CQ531" s="178">
        <f t="shared" si="392"/>
        <v>0</v>
      </c>
      <c r="CR531" s="177">
        <f t="shared" si="395"/>
        <v>97929.884615384624</v>
      </c>
      <c r="CS531" s="178">
        <f t="shared" si="395"/>
        <v>104877.26530612244</v>
      </c>
      <c r="CT531" s="179">
        <f t="shared" si="395"/>
        <v>83121.356435643567</v>
      </c>
      <c r="CU531" s="178">
        <f t="shared" si="393"/>
        <v>83609.352941176476</v>
      </c>
      <c r="CV531" s="179">
        <f t="shared" si="393"/>
        <v>71575.573033707857</v>
      </c>
      <c r="CW531" s="178">
        <f t="shared" si="393"/>
        <v>74743.177083333343</v>
      </c>
      <c r="CX531" s="179">
        <f t="shared" si="393"/>
        <v>0</v>
      </c>
      <c r="CY531" s="178">
        <f t="shared" si="393"/>
        <v>0</v>
      </c>
      <c r="CZ531" s="179">
        <f t="shared" si="393"/>
        <v>62742.230769230773</v>
      </c>
      <c r="DA531" s="178">
        <f t="shared" si="393"/>
        <v>66440.335443037984</v>
      </c>
      <c r="DB531" s="179">
        <f t="shared" si="393"/>
        <v>0</v>
      </c>
      <c r="DC531" s="178">
        <f t="shared" si="393"/>
        <v>0</v>
      </c>
      <c r="DD531" s="179">
        <f t="shared" si="382"/>
        <v>78695.190338671557</v>
      </c>
      <c r="DE531" s="178">
        <f t="shared" si="382"/>
        <v>81262.148638922998</v>
      </c>
      <c r="DF531" s="177">
        <f t="shared" si="383"/>
        <v>52</v>
      </c>
      <c r="DG531" s="178">
        <f t="shared" si="383"/>
        <v>49</v>
      </c>
      <c r="DH531" s="179">
        <f t="shared" si="384"/>
        <v>101</v>
      </c>
      <c r="DI531" s="178">
        <f t="shared" si="384"/>
        <v>102</v>
      </c>
      <c r="DJ531" s="179">
        <f t="shared" si="385"/>
        <v>89</v>
      </c>
      <c r="DK531" s="178">
        <f t="shared" si="385"/>
        <v>96</v>
      </c>
      <c r="DL531" s="179">
        <f t="shared" si="386"/>
        <v>0</v>
      </c>
      <c r="DM531" s="178">
        <f t="shared" si="386"/>
        <v>0</v>
      </c>
      <c r="DN531" s="179">
        <f t="shared" si="387"/>
        <v>51</v>
      </c>
      <c r="DO531" s="178">
        <f t="shared" si="387"/>
        <v>52</v>
      </c>
      <c r="DP531" s="179">
        <f t="shared" si="388"/>
        <v>0</v>
      </c>
      <c r="DQ531" s="178">
        <f t="shared" si="388"/>
        <v>0</v>
      </c>
      <c r="DR531" s="179">
        <f t="shared" si="389"/>
        <v>293</v>
      </c>
      <c r="DS531" s="178">
        <f t="shared" si="389"/>
        <v>299</v>
      </c>
      <c r="DT531" s="177">
        <f t="shared" si="390"/>
        <v>5092354</v>
      </c>
      <c r="DU531" s="178">
        <f t="shared" si="390"/>
        <v>5138986</v>
      </c>
      <c r="DV531" s="179">
        <f t="shared" si="390"/>
        <v>8395257</v>
      </c>
      <c r="DW531" s="178">
        <f t="shared" si="390"/>
        <v>8528154</v>
      </c>
      <c r="DX531" s="179">
        <f t="shared" si="390"/>
        <v>6370225.9999999991</v>
      </c>
      <c r="DY531" s="178">
        <f t="shared" si="390"/>
        <v>7175345.0000000009</v>
      </c>
      <c r="DZ531" s="179">
        <f t="shared" si="390"/>
        <v>0</v>
      </c>
      <c r="EA531" s="178">
        <f t="shared" si="390"/>
        <v>0</v>
      </c>
      <c r="EB531" s="179">
        <f t="shared" si="390"/>
        <v>3199853.7692307695</v>
      </c>
      <c r="EC531" s="178">
        <f t="shared" si="390"/>
        <v>3454897.4430379751</v>
      </c>
      <c r="ED531" s="179">
        <f t="shared" si="390"/>
        <v>0</v>
      </c>
      <c r="EE531" s="178">
        <f t="shared" si="390"/>
        <v>0</v>
      </c>
      <c r="EF531" s="179">
        <f t="shared" si="390"/>
        <v>23057690.769230764</v>
      </c>
      <c r="EG531" s="178">
        <f t="shared" si="391"/>
        <v>24297382.443037976</v>
      </c>
    </row>
    <row r="532" spans="1:137" ht="15">
      <c r="A532" s="56" t="s">
        <v>540</v>
      </c>
      <c r="B532" s="241" t="s">
        <v>566</v>
      </c>
      <c r="C532" s="293"/>
      <c r="D532" s="53">
        <v>227368</v>
      </c>
      <c r="E532" s="53">
        <v>3</v>
      </c>
      <c r="F532" s="217">
        <v>0</v>
      </c>
      <c r="G532" s="59">
        <v>144</v>
      </c>
      <c r="H532" s="191">
        <v>152</v>
      </c>
      <c r="I532" s="59">
        <v>0</v>
      </c>
      <c r="J532" s="217">
        <v>0</v>
      </c>
      <c r="K532" s="59">
        <v>0</v>
      </c>
      <c r="L532" s="217">
        <v>0</v>
      </c>
      <c r="M532" s="59">
        <v>10</v>
      </c>
      <c r="N532" s="191">
        <v>1</v>
      </c>
      <c r="O532" s="217">
        <v>0</v>
      </c>
      <c r="P532" s="59">
        <v>299</v>
      </c>
      <c r="Q532" s="191">
        <v>276</v>
      </c>
      <c r="R532" s="59">
        <v>0</v>
      </c>
      <c r="S532" s="217">
        <v>0</v>
      </c>
      <c r="T532" s="59">
        <v>0</v>
      </c>
      <c r="U532" s="217">
        <v>0</v>
      </c>
      <c r="V532" s="59">
        <v>2</v>
      </c>
      <c r="W532" s="191">
        <v>1</v>
      </c>
      <c r="X532" s="217">
        <v>0</v>
      </c>
      <c r="Y532" s="59">
        <v>192</v>
      </c>
      <c r="Z532" s="191">
        <v>232</v>
      </c>
      <c r="AA532" s="59">
        <v>0</v>
      </c>
      <c r="AB532" s="217">
        <v>0</v>
      </c>
      <c r="AC532" s="59">
        <v>0</v>
      </c>
      <c r="AD532" s="217">
        <v>0</v>
      </c>
      <c r="AE532" s="59">
        <v>3</v>
      </c>
      <c r="AF532" s="191">
        <v>1</v>
      </c>
      <c r="AG532" s="217">
        <v>0</v>
      </c>
      <c r="AH532" s="59">
        <v>0</v>
      </c>
      <c r="AI532" s="217">
        <v>0</v>
      </c>
      <c r="AJ532" s="59">
        <v>0</v>
      </c>
      <c r="AK532" s="217">
        <v>0</v>
      </c>
      <c r="AL532" s="59">
        <v>0</v>
      </c>
      <c r="AM532" s="217">
        <v>0</v>
      </c>
      <c r="AN532" s="59">
        <v>0</v>
      </c>
      <c r="AO532" s="217">
        <v>0</v>
      </c>
      <c r="AP532" s="217">
        <v>0</v>
      </c>
      <c r="AQ532" s="59">
        <v>447</v>
      </c>
      <c r="AR532" s="191">
        <v>478</v>
      </c>
      <c r="AS532" s="59">
        <v>0</v>
      </c>
      <c r="AT532" s="217">
        <v>0</v>
      </c>
      <c r="AU532" s="59">
        <v>0</v>
      </c>
      <c r="AV532" s="217">
        <v>0</v>
      </c>
      <c r="AW532" s="59">
        <v>73</v>
      </c>
      <c r="AX532" s="191">
        <v>34</v>
      </c>
      <c r="AY532" s="217"/>
      <c r="AZ532" s="185"/>
      <c r="BA532" s="217"/>
      <c r="BB532" s="185"/>
      <c r="BC532" s="217"/>
      <c r="BD532" s="185"/>
      <c r="BE532" s="217"/>
      <c r="BF532" s="185"/>
      <c r="BG532" s="62"/>
      <c r="BH532" s="59">
        <v>16181983</v>
      </c>
      <c r="BI532" s="191">
        <v>14326569</v>
      </c>
      <c r="BJ532" s="59">
        <v>21700664</v>
      </c>
      <c r="BK532" s="191">
        <v>19964587</v>
      </c>
      <c r="BL532" s="59">
        <v>13268496</v>
      </c>
      <c r="BM532" s="191">
        <v>16046402</v>
      </c>
      <c r="BN532" s="59">
        <v>0</v>
      </c>
      <c r="BO532" s="217">
        <v>0</v>
      </c>
      <c r="BP532" s="59">
        <v>32058192</v>
      </c>
      <c r="BQ532" s="191">
        <v>21374493</v>
      </c>
      <c r="BR532" s="185"/>
      <c r="BS532" s="218"/>
      <c r="BT532" s="177">
        <f t="shared" si="374"/>
        <v>1416</v>
      </c>
      <c r="BU532" s="178">
        <f t="shared" si="374"/>
        <v>1380</v>
      </c>
      <c r="BV532" s="179">
        <f t="shared" si="375"/>
        <v>2715</v>
      </c>
      <c r="BW532" s="178">
        <f t="shared" si="375"/>
        <v>2496</v>
      </c>
      <c r="BX532" s="179">
        <f t="shared" si="376"/>
        <v>1764</v>
      </c>
      <c r="BY532" s="178">
        <f t="shared" si="376"/>
        <v>2100</v>
      </c>
      <c r="BZ532" s="179">
        <f t="shared" si="377"/>
        <v>0</v>
      </c>
      <c r="CA532" s="178">
        <f t="shared" si="377"/>
        <v>0</v>
      </c>
      <c r="CB532" s="179">
        <f t="shared" si="378"/>
        <v>4899</v>
      </c>
      <c r="CC532" s="178">
        <f t="shared" si="378"/>
        <v>4710</v>
      </c>
      <c r="CD532" s="179">
        <f t="shared" si="379"/>
        <v>0</v>
      </c>
      <c r="CE532" s="178">
        <f t="shared" si="379"/>
        <v>0</v>
      </c>
      <c r="CF532" s="177">
        <f t="shared" si="394"/>
        <v>11427.954096045198</v>
      </c>
      <c r="CG532" s="178">
        <f t="shared" si="394"/>
        <v>10381.571739130435</v>
      </c>
      <c r="CH532" s="179">
        <f t="shared" si="394"/>
        <v>7992.878084714549</v>
      </c>
      <c r="CI532" s="178">
        <f t="shared" si="394"/>
        <v>7998.6326121794873</v>
      </c>
      <c r="CJ532" s="179">
        <f t="shared" si="392"/>
        <v>7521.8231292517003</v>
      </c>
      <c r="CK532" s="178">
        <f t="shared" si="396"/>
        <v>7641.14380952381</v>
      </c>
      <c r="CL532" s="179">
        <f t="shared" si="392"/>
        <v>0</v>
      </c>
      <c r="CM532" s="178">
        <f t="shared" si="392"/>
        <v>0</v>
      </c>
      <c r="CN532" s="179">
        <f t="shared" si="392"/>
        <v>6543.8236374770358</v>
      </c>
      <c r="CO532" s="178">
        <f t="shared" si="392"/>
        <v>4538.1089171974527</v>
      </c>
      <c r="CP532" s="179">
        <f t="shared" si="392"/>
        <v>0</v>
      </c>
      <c r="CQ532" s="178">
        <f t="shared" si="392"/>
        <v>0</v>
      </c>
      <c r="CR532" s="177">
        <f t="shared" si="395"/>
        <v>102851.58686440678</v>
      </c>
      <c r="CS532" s="178">
        <f t="shared" si="395"/>
        <v>93434.145652173916</v>
      </c>
      <c r="CT532" s="179">
        <f t="shared" si="395"/>
        <v>71935.902762430938</v>
      </c>
      <c r="CU532" s="178">
        <f t="shared" si="393"/>
        <v>71987.69350961539</v>
      </c>
      <c r="CV532" s="179">
        <f t="shared" si="393"/>
        <v>67696.408163265296</v>
      </c>
      <c r="CW532" s="178">
        <f t="shared" si="393"/>
        <v>68770.294285714292</v>
      </c>
      <c r="CX532" s="179">
        <f t="shared" si="393"/>
        <v>0</v>
      </c>
      <c r="CY532" s="178">
        <f t="shared" si="393"/>
        <v>0</v>
      </c>
      <c r="CZ532" s="179">
        <f t="shared" si="393"/>
        <v>58894.412737293322</v>
      </c>
      <c r="DA532" s="178">
        <f t="shared" si="393"/>
        <v>40842.980254777074</v>
      </c>
      <c r="DB532" s="179">
        <f t="shared" si="393"/>
        <v>0</v>
      </c>
      <c r="DC532" s="178">
        <f t="shared" si="393"/>
        <v>0</v>
      </c>
      <c r="DD532" s="179">
        <f t="shared" si="382"/>
        <v>69502.34643063214</v>
      </c>
      <c r="DE532" s="178">
        <f t="shared" si="382"/>
        <v>60571.148805075201</v>
      </c>
      <c r="DF532" s="177">
        <f t="shared" si="383"/>
        <v>154</v>
      </c>
      <c r="DG532" s="178">
        <f t="shared" si="383"/>
        <v>153</v>
      </c>
      <c r="DH532" s="179">
        <f t="shared" si="384"/>
        <v>301</v>
      </c>
      <c r="DI532" s="178">
        <f t="shared" si="384"/>
        <v>277</v>
      </c>
      <c r="DJ532" s="179">
        <f t="shared" si="385"/>
        <v>195</v>
      </c>
      <c r="DK532" s="178">
        <f t="shared" si="385"/>
        <v>233</v>
      </c>
      <c r="DL532" s="179">
        <f t="shared" si="386"/>
        <v>0</v>
      </c>
      <c r="DM532" s="178">
        <f t="shared" si="386"/>
        <v>0</v>
      </c>
      <c r="DN532" s="179">
        <f t="shared" si="387"/>
        <v>520</v>
      </c>
      <c r="DO532" s="178">
        <f t="shared" si="387"/>
        <v>512</v>
      </c>
      <c r="DP532" s="179">
        <f t="shared" si="388"/>
        <v>0</v>
      </c>
      <c r="DQ532" s="178">
        <f t="shared" si="388"/>
        <v>0</v>
      </c>
      <c r="DR532" s="179">
        <f t="shared" si="389"/>
        <v>1170</v>
      </c>
      <c r="DS532" s="178">
        <f t="shared" si="389"/>
        <v>1175</v>
      </c>
      <c r="DT532" s="177">
        <f t="shared" si="390"/>
        <v>15839144.377118645</v>
      </c>
      <c r="DU532" s="178">
        <f t="shared" si="390"/>
        <v>14295424.284782609</v>
      </c>
      <c r="DV532" s="179">
        <f t="shared" si="390"/>
        <v>21652706.731491711</v>
      </c>
      <c r="DW532" s="178">
        <f t="shared" si="390"/>
        <v>19940591.102163464</v>
      </c>
      <c r="DX532" s="179">
        <f t="shared" ref="DX532:EF557" si="397">+DJ532*CV532</f>
        <v>13200799.591836732</v>
      </c>
      <c r="DY532" s="178">
        <f t="shared" si="397"/>
        <v>16023478.56857143</v>
      </c>
      <c r="DZ532" s="179">
        <f t="shared" si="397"/>
        <v>0</v>
      </c>
      <c r="EA532" s="178">
        <f t="shared" si="397"/>
        <v>0</v>
      </c>
      <c r="EB532" s="179">
        <f t="shared" si="397"/>
        <v>30625094.623392526</v>
      </c>
      <c r="EC532" s="178">
        <f t="shared" si="397"/>
        <v>20911605.890445862</v>
      </c>
      <c r="ED532" s="179">
        <f t="shared" si="397"/>
        <v>0</v>
      </c>
      <c r="EE532" s="178">
        <f t="shared" si="397"/>
        <v>0</v>
      </c>
      <c r="EF532" s="179">
        <f t="shared" si="397"/>
        <v>81317745.323839605</v>
      </c>
      <c r="EG532" s="178">
        <f t="shared" si="391"/>
        <v>71171099.845963359</v>
      </c>
    </row>
    <row r="533" spans="1:137" ht="15">
      <c r="A533" s="56" t="s">
        <v>540</v>
      </c>
      <c r="B533" s="55" t="s">
        <v>567</v>
      </c>
      <c r="C533" s="293"/>
      <c r="D533" s="53">
        <v>228802</v>
      </c>
      <c r="E533" s="53">
        <v>3</v>
      </c>
      <c r="F533" s="217">
        <v>0</v>
      </c>
      <c r="G533" s="185">
        <v>54</v>
      </c>
      <c r="H533" s="217">
        <v>53</v>
      </c>
      <c r="I533" s="185">
        <v>0</v>
      </c>
      <c r="J533" s="217">
        <v>0</v>
      </c>
      <c r="K533" s="185">
        <v>0</v>
      </c>
      <c r="L533" s="217">
        <v>0</v>
      </c>
      <c r="M533" s="185">
        <v>0</v>
      </c>
      <c r="N533" s="217">
        <v>0</v>
      </c>
      <c r="O533" s="217">
        <v>0</v>
      </c>
      <c r="P533" s="185">
        <v>73</v>
      </c>
      <c r="Q533" s="191">
        <v>67</v>
      </c>
      <c r="R533" s="185">
        <v>0</v>
      </c>
      <c r="S533" s="217">
        <v>0</v>
      </c>
      <c r="T533" s="185">
        <v>0</v>
      </c>
      <c r="U533" s="217">
        <v>0</v>
      </c>
      <c r="V533" s="185">
        <v>0</v>
      </c>
      <c r="W533" s="191">
        <v>3</v>
      </c>
      <c r="X533" s="217">
        <v>0</v>
      </c>
      <c r="Y533" s="185">
        <v>105</v>
      </c>
      <c r="Z533" s="191">
        <v>94</v>
      </c>
      <c r="AA533" s="185">
        <v>0</v>
      </c>
      <c r="AB533" s="217">
        <v>0</v>
      </c>
      <c r="AC533" s="185">
        <v>0</v>
      </c>
      <c r="AD533" s="217">
        <v>0</v>
      </c>
      <c r="AE533" s="185">
        <v>0</v>
      </c>
      <c r="AF533" s="191">
        <v>3</v>
      </c>
      <c r="AG533" s="217">
        <v>0</v>
      </c>
      <c r="AH533" s="185">
        <v>51</v>
      </c>
      <c r="AI533" s="191">
        <v>45</v>
      </c>
      <c r="AJ533" s="185">
        <v>0</v>
      </c>
      <c r="AK533" s="217">
        <v>0</v>
      </c>
      <c r="AL533" s="185">
        <v>0</v>
      </c>
      <c r="AM533" s="217">
        <v>0</v>
      </c>
      <c r="AN533" s="185">
        <v>0</v>
      </c>
      <c r="AO533" s="191">
        <v>11</v>
      </c>
      <c r="AP533" s="217">
        <v>0</v>
      </c>
      <c r="AQ533" s="185">
        <v>44</v>
      </c>
      <c r="AR533" s="191">
        <v>50</v>
      </c>
      <c r="AS533" s="185">
        <v>0</v>
      </c>
      <c r="AT533" s="217">
        <v>0</v>
      </c>
      <c r="AU533" s="185">
        <v>0</v>
      </c>
      <c r="AV533" s="217">
        <v>0</v>
      </c>
      <c r="AW533" s="185">
        <v>0</v>
      </c>
      <c r="AX533" s="217">
        <v>0</v>
      </c>
      <c r="AY533" s="217"/>
      <c r="AZ533" s="185"/>
      <c r="BA533" s="217"/>
      <c r="BB533" s="185"/>
      <c r="BC533" s="217"/>
      <c r="BD533" s="185"/>
      <c r="BE533" s="217"/>
      <c r="BF533" s="185"/>
      <c r="BG533" s="62"/>
      <c r="BH533" s="188">
        <v>5334953</v>
      </c>
      <c r="BI533" s="217">
        <v>5193354</v>
      </c>
      <c r="BJ533" s="185">
        <v>5763112</v>
      </c>
      <c r="BK533" s="217">
        <v>5646617</v>
      </c>
      <c r="BL533" s="185">
        <v>7291010</v>
      </c>
      <c r="BM533" s="217">
        <v>6977596</v>
      </c>
      <c r="BN533" s="185">
        <v>2793349</v>
      </c>
      <c r="BO533" s="191">
        <v>4160426</v>
      </c>
      <c r="BP533" s="185">
        <v>2275981</v>
      </c>
      <c r="BQ533" s="191">
        <v>2666120</v>
      </c>
      <c r="BR533" s="185"/>
      <c r="BS533" s="218"/>
      <c r="BT533" s="177">
        <f t="shared" si="374"/>
        <v>486</v>
      </c>
      <c r="BU533" s="178">
        <f t="shared" si="374"/>
        <v>477</v>
      </c>
      <c r="BV533" s="179">
        <f t="shared" si="375"/>
        <v>657</v>
      </c>
      <c r="BW533" s="178">
        <f t="shared" si="375"/>
        <v>639</v>
      </c>
      <c r="BX533" s="179">
        <f t="shared" si="376"/>
        <v>945</v>
      </c>
      <c r="BY533" s="178">
        <f t="shared" si="376"/>
        <v>882</v>
      </c>
      <c r="BZ533" s="179">
        <f t="shared" si="377"/>
        <v>459</v>
      </c>
      <c r="CA533" s="178">
        <f t="shared" si="377"/>
        <v>537</v>
      </c>
      <c r="CB533" s="179">
        <f t="shared" si="378"/>
        <v>396</v>
      </c>
      <c r="CC533" s="178">
        <f t="shared" si="378"/>
        <v>450</v>
      </c>
      <c r="CD533" s="179">
        <f t="shared" si="379"/>
        <v>0</v>
      </c>
      <c r="CE533" s="178">
        <f t="shared" si="379"/>
        <v>0</v>
      </c>
      <c r="CF533" s="177">
        <f t="shared" si="394"/>
        <v>10977.269547325102</v>
      </c>
      <c r="CG533" s="178">
        <f t="shared" si="394"/>
        <v>10887.534591194968</v>
      </c>
      <c r="CH533" s="179">
        <f t="shared" si="394"/>
        <v>8771.8599695585999</v>
      </c>
      <c r="CI533" s="178">
        <f t="shared" si="394"/>
        <v>8836.6463223787159</v>
      </c>
      <c r="CJ533" s="179">
        <f t="shared" si="392"/>
        <v>7715.3544973544977</v>
      </c>
      <c r="CK533" s="178">
        <f t="shared" si="396"/>
        <v>7911.1065759637186</v>
      </c>
      <c r="CL533" s="179">
        <f t="shared" si="392"/>
        <v>6085.7276688453157</v>
      </c>
      <c r="CM533" s="178">
        <f t="shared" si="392"/>
        <v>7747.5344506517695</v>
      </c>
      <c r="CN533" s="179">
        <f t="shared" si="392"/>
        <v>5747.4267676767677</v>
      </c>
      <c r="CO533" s="178">
        <f t="shared" si="392"/>
        <v>5924.7111111111108</v>
      </c>
      <c r="CP533" s="179">
        <f t="shared" si="392"/>
        <v>0</v>
      </c>
      <c r="CQ533" s="178">
        <f t="shared" si="392"/>
        <v>0</v>
      </c>
      <c r="CR533" s="177">
        <f t="shared" si="395"/>
        <v>98795.425925925927</v>
      </c>
      <c r="CS533" s="178">
        <f t="shared" si="395"/>
        <v>97987.811320754714</v>
      </c>
      <c r="CT533" s="179">
        <f t="shared" si="395"/>
        <v>78946.739726027401</v>
      </c>
      <c r="CU533" s="178">
        <f t="shared" si="393"/>
        <v>79529.816901408441</v>
      </c>
      <c r="CV533" s="179">
        <f t="shared" si="393"/>
        <v>69438.190476190473</v>
      </c>
      <c r="CW533" s="178">
        <f t="shared" si="393"/>
        <v>71199.959183673462</v>
      </c>
      <c r="CX533" s="179">
        <f t="shared" si="393"/>
        <v>54771.549019607839</v>
      </c>
      <c r="CY533" s="178">
        <f t="shared" si="393"/>
        <v>69727.810055865921</v>
      </c>
      <c r="CZ533" s="179">
        <f t="shared" si="393"/>
        <v>51726.840909090912</v>
      </c>
      <c r="DA533" s="178">
        <f t="shared" si="393"/>
        <v>53322.399999999994</v>
      </c>
      <c r="DB533" s="179">
        <f t="shared" si="393"/>
        <v>0</v>
      </c>
      <c r="DC533" s="178">
        <f t="shared" si="393"/>
        <v>0</v>
      </c>
      <c r="DD533" s="179">
        <f t="shared" si="382"/>
        <v>71738.241590214064</v>
      </c>
      <c r="DE533" s="178">
        <f t="shared" si="382"/>
        <v>74348.817751666895</v>
      </c>
      <c r="DF533" s="177">
        <f t="shared" si="383"/>
        <v>54</v>
      </c>
      <c r="DG533" s="178">
        <f t="shared" si="383"/>
        <v>53</v>
      </c>
      <c r="DH533" s="179">
        <f t="shared" si="384"/>
        <v>73</v>
      </c>
      <c r="DI533" s="178">
        <f t="shared" si="384"/>
        <v>70</v>
      </c>
      <c r="DJ533" s="179">
        <f t="shared" si="385"/>
        <v>105</v>
      </c>
      <c r="DK533" s="178">
        <f t="shared" si="385"/>
        <v>97</v>
      </c>
      <c r="DL533" s="179">
        <f t="shared" si="386"/>
        <v>51</v>
      </c>
      <c r="DM533" s="178">
        <f t="shared" si="386"/>
        <v>56</v>
      </c>
      <c r="DN533" s="179">
        <f t="shared" si="387"/>
        <v>44</v>
      </c>
      <c r="DO533" s="178">
        <f t="shared" si="387"/>
        <v>50</v>
      </c>
      <c r="DP533" s="179">
        <f t="shared" si="388"/>
        <v>0</v>
      </c>
      <c r="DQ533" s="178">
        <f t="shared" si="388"/>
        <v>0</v>
      </c>
      <c r="DR533" s="179">
        <f t="shared" si="389"/>
        <v>327</v>
      </c>
      <c r="DS533" s="178">
        <f t="shared" si="389"/>
        <v>326</v>
      </c>
      <c r="DT533" s="177">
        <f t="shared" ref="DT533:EB564" si="398">+DF533*CR533</f>
        <v>5334953</v>
      </c>
      <c r="DU533" s="178">
        <f t="shared" si="398"/>
        <v>5193354</v>
      </c>
      <c r="DV533" s="179">
        <f t="shared" si="398"/>
        <v>5763112</v>
      </c>
      <c r="DW533" s="178">
        <f t="shared" si="398"/>
        <v>5567087.1830985909</v>
      </c>
      <c r="DX533" s="179">
        <f t="shared" si="397"/>
        <v>7291010</v>
      </c>
      <c r="DY533" s="178">
        <f t="shared" si="397"/>
        <v>6906396.0408163257</v>
      </c>
      <c r="DZ533" s="179">
        <f t="shared" si="397"/>
        <v>2793349</v>
      </c>
      <c r="EA533" s="178">
        <f t="shared" si="397"/>
        <v>3904757.3631284917</v>
      </c>
      <c r="EB533" s="179">
        <f t="shared" si="397"/>
        <v>2275981</v>
      </c>
      <c r="EC533" s="178">
        <f t="shared" si="397"/>
        <v>2666119.9999999995</v>
      </c>
      <c r="ED533" s="179">
        <f t="shared" si="397"/>
        <v>0</v>
      </c>
      <c r="EE533" s="178">
        <f t="shared" si="397"/>
        <v>0</v>
      </c>
      <c r="EF533" s="179">
        <f t="shared" si="397"/>
        <v>23458405</v>
      </c>
      <c r="EG533" s="178">
        <f t="shared" si="391"/>
        <v>24237714.587043408</v>
      </c>
    </row>
    <row r="534" spans="1:137" ht="15">
      <c r="A534" s="56" t="s">
        <v>540</v>
      </c>
      <c r="B534" s="55" t="s">
        <v>568</v>
      </c>
      <c r="C534" s="293"/>
      <c r="D534" s="53">
        <v>229018</v>
      </c>
      <c r="E534" s="53">
        <v>3</v>
      </c>
      <c r="F534" s="217">
        <v>0</v>
      </c>
      <c r="G534" s="185">
        <v>19</v>
      </c>
      <c r="H534" s="191">
        <v>20</v>
      </c>
      <c r="I534" s="185">
        <v>0</v>
      </c>
      <c r="J534" s="217">
        <v>0</v>
      </c>
      <c r="K534" s="185">
        <v>0</v>
      </c>
      <c r="L534" s="217">
        <v>0</v>
      </c>
      <c r="M534" s="185">
        <v>0</v>
      </c>
      <c r="N534" s="217">
        <v>0</v>
      </c>
      <c r="O534" s="217">
        <v>0</v>
      </c>
      <c r="P534" s="185">
        <v>39</v>
      </c>
      <c r="Q534" s="191">
        <v>43</v>
      </c>
      <c r="R534" s="185">
        <v>0</v>
      </c>
      <c r="S534" s="217">
        <v>0</v>
      </c>
      <c r="T534" s="185">
        <v>0</v>
      </c>
      <c r="U534" s="217">
        <v>0</v>
      </c>
      <c r="V534" s="185">
        <v>0</v>
      </c>
      <c r="W534" s="217">
        <v>0</v>
      </c>
      <c r="X534" s="217">
        <v>0</v>
      </c>
      <c r="Y534" s="185">
        <v>29</v>
      </c>
      <c r="Z534" s="217">
        <v>30</v>
      </c>
      <c r="AA534" s="185">
        <v>0</v>
      </c>
      <c r="AB534" s="217">
        <v>0</v>
      </c>
      <c r="AC534" s="185">
        <v>0</v>
      </c>
      <c r="AD534" s="217">
        <v>0</v>
      </c>
      <c r="AE534" s="185">
        <v>0</v>
      </c>
      <c r="AF534" s="217">
        <v>0</v>
      </c>
      <c r="AG534" s="217">
        <v>0</v>
      </c>
      <c r="AH534" s="185">
        <v>2</v>
      </c>
      <c r="AI534" s="191">
        <v>4</v>
      </c>
      <c r="AJ534" s="185">
        <v>0</v>
      </c>
      <c r="AK534" s="217">
        <v>0</v>
      </c>
      <c r="AL534" s="185">
        <v>0</v>
      </c>
      <c r="AM534" s="217">
        <v>0</v>
      </c>
      <c r="AN534" s="185">
        <v>0</v>
      </c>
      <c r="AO534" s="217">
        <v>0</v>
      </c>
      <c r="AP534" s="217">
        <v>0</v>
      </c>
      <c r="AQ534" s="185">
        <v>37</v>
      </c>
      <c r="AR534" s="191">
        <v>42</v>
      </c>
      <c r="AS534" s="185">
        <v>0</v>
      </c>
      <c r="AT534" s="217">
        <v>0</v>
      </c>
      <c r="AU534" s="185">
        <v>0</v>
      </c>
      <c r="AV534" s="217">
        <v>0</v>
      </c>
      <c r="AW534" s="185">
        <v>0</v>
      </c>
      <c r="AX534" s="217">
        <v>0</v>
      </c>
      <c r="AY534" s="217"/>
      <c r="AZ534" s="185"/>
      <c r="BA534" s="217"/>
      <c r="BB534" s="185"/>
      <c r="BC534" s="217"/>
      <c r="BD534" s="185"/>
      <c r="BE534" s="217"/>
      <c r="BF534" s="185"/>
      <c r="BG534" s="62"/>
      <c r="BH534" s="188">
        <v>1693406</v>
      </c>
      <c r="BI534" s="191">
        <v>1784505</v>
      </c>
      <c r="BJ534" s="185">
        <v>3094519</v>
      </c>
      <c r="BK534" s="191">
        <v>3450133</v>
      </c>
      <c r="BL534" s="185">
        <v>1963955</v>
      </c>
      <c r="BM534" s="191">
        <v>2103987</v>
      </c>
      <c r="BN534" s="185">
        <v>115960</v>
      </c>
      <c r="BO534" s="191">
        <v>221991</v>
      </c>
      <c r="BP534" s="185">
        <v>1784624</v>
      </c>
      <c r="BQ534" s="191">
        <v>1987773</v>
      </c>
      <c r="BR534" s="185"/>
      <c r="BS534" s="218"/>
      <c r="BT534" s="177">
        <f t="shared" si="374"/>
        <v>171</v>
      </c>
      <c r="BU534" s="178">
        <f t="shared" si="374"/>
        <v>180</v>
      </c>
      <c r="BV534" s="179">
        <f t="shared" si="375"/>
        <v>351</v>
      </c>
      <c r="BW534" s="178">
        <f t="shared" si="375"/>
        <v>387</v>
      </c>
      <c r="BX534" s="179">
        <f t="shared" si="376"/>
        <v>261</v>
      </c>
      <c r="BY534" s="178">
        <f t="shared" si="376"/>
        <v>270</v>
      </c>
      <c r="BZ534" s="179">
        <f t="shared" si="377"/>
        <v>18</v>
      </c>
      <c r="CA534" s="178">
        <f t="shared" si="377"/>
        <v>36</v>
      </c>
      <c r="CB534" s="179">
        <f t="shared" si="378"/>
        <v>333</v>
      </c>
      <c r="CC534" s="178">
        <f t="shared" si="378"/>
        <v>378</v>
      </c>
      <c r="CD534" s="179">
        <f t="shared" si="379"/>
        <v>0</v>
      </c>
      <c r="CE534" s="178">
        <f t="shared" si="379"/>
        <v>0</v>
      </c>
      <c r="CF534" s="177">
        <f t="shared" si="394"/>
        <v>9902.959064327486</v>
      </c>
      <c r="CG534" s="178">
        <f t="shared" si="394"/>
        <v>9913.9166666666661</v>
      </c>
      <c r="CH534" s="179">
        <f t="shared" si="394"/>
        <v>8816.2934472934467</v>
      </c>
      <c r="CI534" s="178">
        <f t="shared" si="394"/>
        <v>8915.0723514211895</v>
      </c>
      <c r="CJ534" s="179">
        <f t="shared" si="392"/>
        <v>7524.7318007662834</v>
      </c>
      <c r="CK534" s="178">
        <f t="shared" si="396"/>
        <v>7792.5444444444447</v>
      </c>
      <c r="CL534" s="179">
        <f t="shared" si="392"/>
        <v>6442.2222222222226</v>
      </c>
      <c r="CM534" s="178">
        <f t="shared" si="392"/>
        <v>6166.416666666667</v>
      </c>
      <c r="CN534" s="179">
        <f t="shared" si="392"/>
        <v>5359.2312312312315</v>
      </c>
      <c r="CO534" s="178">
        <f t="shared" si="392"/>
        <v>5258.6587301587306</v>
      </c>
      <c r="CP534" s="179">
        <f t="shared" si="392"/>
        <v>0</v>
      </c>
      <c r="CQ534" s="178">
        <f t="shared" si="392"/>
        <v>0</v>
      </c>
      <c r="CR534" s="177">
        <f t="shared" si="395"/>
        <v>89126.631578947374</v>
      </c>
      <c r="CS534" s="178">
        <f t="shared" si="395"/>
        <v>89225.25</v>
      </c>
      <c r="CT534" s="179">
        <f t="shared" si="395"/>
        <v>79346.641025641016</v>
      </c>
      <c r="CU534" s="178">
        <f t="shared" si="393"/>
        <v>80235.651162790702</v>
      </c>
      <c r="CV534" s="179">
        <f t="shared" si="393"/>
        <v>67722.586206896551</v>
      </c>
      <c r="CW534" s="178">
        <f t="shared" si="393"/>
        <v>70132.900000000009</v>
      </c>
      <c r="CX534" s="179">
        <f t="shared" si="393"/>
        <v>57980</v>
      </c>
      <c r="CY534" s="178">
        <f t="shared" si="393"/>
        <v>55497.75</v>
      </c>
      <c r="CZ534" s="179">
        <f t="shared" si="393"/>
        <v>48233.08108108108</v>
      </c>
      <c r="DA534" s="178">
        <f t="shared" si="393"/>
        <v>47327.928571428572</v>
      </c>
      <c r="DB534" s="179">
        <f t="shared" si="393"/>
        <v>0</v>
      </c>
      <c r="DC534" s="178">
        <f t="shared" si="393"/>
        <v>0</v>
      </c>
      <c r="DD534" s="179">
        <f t="shared" si="382"/>
        <v>68670.349206349201</v>
      </c>
      <c r="DE534" s="178">
        <f t="shared" si="382"/>
        <v>68693.446043165473</v>
      </c>
      <c r="DF534" s="177">
        <f t="shared" si="383"/>
        <v>19</v>
      </c>
      <c r="DG534" s="178">
        <f t="shared" si="383"/>
        <v>20</v>
      </c>
      <c r="DH534" s="179">
        <f t="shared" si="384"/>
        <v>39</v>
      </c>
      <c r="DI534" s="178">
        <f t="shared" si="384"/>
        <v>43</v>
      </c>
      <c r="DJ534" s="179">
        <f t="shared" si="385"/>
        <v>29</v>
      </c>
      <c r="DK534" s="178">
        <f t="shared" si="385"/>
        <v>30</v>
      </c>
      <c r="DL534" s="179">
        <f t="shared" si="386"/>
        <v>2</v>
      </c>
      <c r="DM534" s="178">
        <f t="shared" si="386"/>
        <v>4</v>
      </c>
      <c r="DN534" s="179">
        <f t="shared" si="387"/>
        <v>37</v>
      </c>
      <c r="DO534" s="178">
        <f t="shared" si="387"/>
        <v>42</v>
      </c>
      <c r="DP534" s="179">
        <f t="shared" si="388"/>
        <v>0</v>
      </c>
      <c r="DQ534" s="178">
        <f t="shared" si="388"/>
        <v>0</v>
      </c>
      <c r="DR534" s="179">
        <f t="shared" si="389"/>
        <v>126</v>
      </c>
      <c r="DS534" s="178">
        <f t="shared" si="389"/>
        <v>139</v>
      </c>
      <c r="DT534" s="177">
        <f t="shared" si="398"/>
        <v>1693406</v>
      </c>
      <c r="DU534" s="178">
        <f t="shared" si="398"/>
        <v>1784505</v>
      </c>
      <c r="DV534" s="179">
        <f t="shared" si="398"/>
        <v>3094518.9999999995</v>
      </c>
      <c r="DW534" s="178">
        <f t="shared" si="398"/>
        <v>3450133</v>
      </c>
      <c r="DX534" s="179">
        <f t="shared" si="397"/>
        <v>1963955</v>
      </c>
      <c r="DY534" s="178">
        <f t="shared" si="397"/>
        <v>2103987.0000000005</v>
      </c>
      <c r="DZ534" s="179">
        <f t="shared" si="397"/>
        <v>115960</v>
      </c>
      <c r="EA534" s="178">
        <f t="shared" si="397"/>
        <v>221991</v>
      </c>
      <c r="EB534" s="179">
        <f t="shared" si="397"/>
        <v>1784624</v>
      </c>
      <c r="EC534" s="178">
        <f t="shared" si="397"/>
        <v>1987773</v>
      </c>
      <c r="ED534" s="179">
        <f t="shared" si="397"/>
        <v>0</v>
      </c>
      <c r="EE534" s="178">
        <f t="shared" si="397"/>
        <v>0</v>
      </c>
      <c r="EF534" s="179">
        <f t="shared" si="397"/>
        <v>8652464</v>
      </c>
      <c r="EG534" s="178">
        <f t="shared" si="391"/>
        <v>9548389</v>
      </c>
    </row>
    <row r="535" spans="1:137" ht="15">
      <c r="A535" s="56" t="s">
        <v>540</v>
      </c>
      <c r="B535" s="241" t="s">
        <v>569</v>
      </c>
      <c r="C535" s="293"/>
      <c r="D535" s="53">
        <v>229814</v>
      </c>
      <c r="E535" s="53">
        <v>3</v>
      </c>
      <c r="F535" s="217">
        <v>0</v>
      </c>
      <c r="G535" s="185">
        <v>45</v>
      </c>
      <c r="H535" s="217">
        <v>45</v>
      </c>
      <c r="I535" s="185">
        <v>0</v>
      </c>
      <c r="J535" s="217">
        <v>0</v>
      </c>
      <c r="K535" s="185">
        <v>0</v>
      </c>
      <c r="L535" s="217">
        <v>0</v>
      </c>
      <c r="M535" s="185">
        <v>21</v>
      </c>
      <c r="N535" s="191">
        <v>12</v>
      </c>
      <c r="O535" s="217">
        <v>0</v>
      </c>
      <c r="P535" s="185">
        <v>61</v>
      </c>
      <c r="Q535" s="217">
        <v>61</v>
      </c>
      <c r="R535" s="185">
        <v>0</v>
      </c>
      <c r="S535" s="217">
        <v>0</v>
      </c>
      <c r="T535" s="185">
        <v>0</v>
      </c>
      <c r="U535" s="217">
        <v>0</v>
      </c>
      <c r="V535" s="185">
        <v>6</v>
      </c>
      <c r="W535" s="191">
        <v>5</v>
      </c>
      <c r="X535" s="217">
        <v>0</v>
      </c>
      <c r="Y535" s="185">
        <v>81</v>
      </c>
      <c r="Z535" s="191">
        <v>91</v>
      </c>
      <c r="AA535" s="185">
        <v>0</v>
      </c>
      <c r="AB535" s="217">
        <v>0</v>
      </c>
      <c r="AC535" s="185">
        <v>0</v>
      </c>
      <c r="AD535" s="217">
        <v>0</v>
      </c>
      <c r="AE535" s="185">
        <v>6</v>
      </c>
      <c r="AF535" s="191">
        <v>5</v>
      </c>
      <c r="AG535" s="217">
        <v>1</v>
      </c>
      <c r="AH535" s="185">
        <v>89</v>
      </c>
      <c r="AI535" s="217">
        <v>91</v>
      </c>
      <c r="AJ535" s="185">
        <v>1</v>
      </c>
      <c r="AK535" s="217">
        <v>1</v>
      </c>
      <c r="AL535" s="185">
        <v>0</v>
      </c>
      <c r="AM535" s="191">
        <v>1</v>
      </c>
      <c r="AN535" s="185">
        <v>6</v>
      </c>
      <c r="AO535" s="217">
        <v>6</v>
      </c>
      <c r="AP535" s="217">
        <v>0</v>
      </c>
      <c r="AQ535" s="185">
        <v>1</v>
      </c>
      <c r="AR535" s="217">
        <v>1</v>
      </c>
      <c r="AS535" s="185">
        <v>0</v>
      </c>
      <c r="AT535" s="217">
        <v>0</v>
      </c>
      <c r="AU535" s="185">
        <v>0</v>
      </c>
      <c r="AV535" s="217">
        <v>0</v>
      </c>
      <c r="AW535" s="185">
        <v>0</v>
      </c>
      <c r="AX535" s="217">
        <v>0</v>
      </c>
      <c r="AY535" s="217"/>
      <c r="AZ535" s="185"/>
      <c r="BA535" s="217"/>
      <c r="BB535" s="185"/>
      <c r="BC535" s="217"/>
      <c r="BD535" s="185"/>
      <c r="BE535" s="217"/>
      <c r="BF535" s="185"/>
      <c r="BG535" s="62"/>
      <c r="BH535" s="188">
        <v>6761419</v>
      </c>
      <c r="BI535" s="191">
        <v>5439941</v>
      </c>
      <c r="BJ535" s="185">
        <v>5122647</v>
      </c>
      <c r="BK535" s="217">
        <v>5054959</v>
      </c>
      <c r="BL535" s="185">
        <v>5752251</v>
      </c>
      <c r="BM535" s="191">
        <v>6535373</v>
      </c>
      <c r="BN535" s="185">
        <v>4853789</v>
      </c>
      <c r="BO535" s="217">
        <v>5031151</v>
      </c>
      <c r="BP535" s="185">
        <v>10000</v>
      </c>
      <c r="BQ535" s="191">
        <v>32000</v>
      </c>
      <c r="BR535" s="185"/>
      <c r="BS535" s="218"/>
      <c r="BT535" s="177">
        <f t="shared" si="374"/>
        <v>657</v>
      </c>
      <c r="BU535" s="178">
        <f t="shared" si="374"/>
        <v>549</v>
      </c>
      <c r="BV535" s="179">
        <f t="shared" si="375"/>
        <v>621</v>
      </c>
      <c r="BW535" s="178">
        <f t="shared" si="375"/>
        <v>609</v>
      </c>
      <c r="BX535" s="179">
        <f t="shared" si="376"/>
        <v>801</v>
      </c>
      <c r="BY535" s="178">
        <f t="shared" si="376"/>
        <v>879</v>
      </c>
      <c r="BZ535" s="179">
        <f t="shared" si="377"/>
        <v>883</v>
      </c>
      <c r="CA535" s="178">
        <f t="shared" si="377"/>
        <v>912</v>
      </c>
      <c r="CB535" s="179">
        <f t="shared" si="378"/>
        <v>9</v>
      </c>
      <c r="CC535" s="178">
        <f t="shared" si="378"/>
        <v>9</v>
      </c>
      <c r="CD535" s="179">
        <f t="shared" si="379"/>
        <v>0</v>
      </c>
      <c r="CE535" s="178">
        <f t="shared" si="379"/>
        <v>0</v>
      </c>
      <c r="CF535" s="177">
        <f t="shared" si="394"/>
        <v>10291.353120243532</v>
      </c>
      <c r="CG535" s="178">
        <f t="shared" si="394"/>
        <v>9908.8178506375225</v>
      </c>
      <c r="CH535" s="179">
        <f t="shared" si="394"/>
        <v>8249.028985507246</v>
      </c>
      <c r="CI535" s="178">
        <f t="shared" si="394"/>
        <v>8300.4252873563219</v>
      </c>
      <c r="CJ535" s="179">
        <f t="shared" si="392"/>
        <v>7181.3370786516853</v>
      </c>
      <c r="CK535" s="178">
        <f t="shared" si="396"/>
        <v>7435.0091012514222</v>
      </c>
      <c r="CL535" s="179">
        <f t="shared" si="392"/>
        <v>5496.9297848244623</v>
      </c>
      <c r="CM535" s="178">
        <f t="shared" si="392"/>
        <v>5516.6129385964914</v>
      </c>
      <c r="CN535" s="179">
        <f t="shared" si="392"/>
        <v>1111.1111111111111</v>
      </c>
      <c r="CO535" s="178">
        <f t="shared" si="392"/>
        <v>3555.5555555555557</v>
      </c>
      <c r="CP535" s="179">
        <f t="shared" si="392"/>
        <v>0</v>
      </c>
      <c r="CQ535" s="178">
        <f t="shared" si="392"/>
        <v>0</v>
      </c>
      <c r="CR535" s="177">
        <f t="shared" si="395"/>
        <v>92622.178082191778</v>
      </c>
      <c r="CS535" s="178">
        <f t="shared" si="395"/>
        <v>89179.360655737706</v>
      </c>
      <c r="CT535" s="179">
        <f t="shared" si="395"/>
        <v>74241.260869565216</v>
      </c>
      <c r="CU535" s="178">
        <f t="shared" si="393"/>
        <v>74703.827586206899</v>
      </c>
      <c r="CV535" s="179">
        <f t="shared" si="393"/>
        <v>64632.033707865165</v>
      </c>
      <c r="CW535" s="178">
        <f t="shared" si="393"/>
        <v>66915.081911262794</v>
      </c>
      <c r="CX535" s="179">
        <f t="shared" si="393"/>
        <v>49472.368063420159</v>
      </c>
      <c r="CY535" s="178">
        <f t="shared" si="393"/>
        <v>49649.51644736842</v>
      </c>
      <c r="CZ535" s="179">
        <f t="shared" si="393"/>
        <v>10000</v>
      </c>
      <c r="DA535" s="178">
        <f t="shared" si="393"/>
        <v>32000</v>
      </c>
      <c r="DB535" s="179">
        <f t="shared" si="393"/>
        <v>0</v>
      </c>
      <c r="DC535" s="178">
        <f t="shared" si="393"/>
        <v>0</v>
      </c>
      <c r="DD535" s="179">
        <f t="shared" si="382"/>
        <v>67727.326493243309</v>
      </c>
      <c r="DE535" s="178">
        <f t="shared" si="382"/>
        <v>67037.072632719137</v>
      </c>
      <c r="DF535" s="177">
        <f t="shared" si="383"/>
        <v>66</v>
      </c>
      <c r="DG535" s="178">
        <f t="shared" si="383"/>
        <v>57</v>
      </c>
      <c r="DH535" s="179">
        <f t="shared" si="384"/>
        <v>67</v>
      </c>
      <c r="DI535" s="178">
        <f t="shared" si="384"/>
        <v>66</v>
      </c>
      <c r="DJ535" s="179">
        <f t="shared" si="385"/>
        <v>87</v>
      </c>
      <c r="DK535" s="178">
        <f t="shared" si="385"/>
        <v>96</v>
      </c>
      <c r="DL535" s="179">
        <f t="shared" si="386"/>
        <v>96</v>
      </c>
      <c r="DM535" s="178">
        <f t="shared" si="386"/>
        <v>99</v>
      </c>
      <c r="DN535" s="179">
        <f t="shared" si="387"/>
        <v>1</v>
      </c>
      <c r="DO535" s="178">
        <f t="shared" si="387"/>
        <v>1</v>
      </c>
      <c r="DP535" s="179">
        <f t="shared" si="388"/>
        <v>0</v>
      </c>
      <c r="DQ535" s="178">
        <f t="shared" si="388"/>
        <v>0</v>
      </c>
      <c r="DR535" s="179">
        <f t="shared" si="389"/>
        <v>317</v>
      </c>
      <c r="DS535" s="178">
        <f t="shared" si="389"/>
        <v>319</v>
      </c>
      <c r="DT535" s="177">
        <f t="shared" si="398"/>
        <v>6113063.7534246575</v>
      </c>
      <c r="DU535" s="178">
        <f t="shared" si="398"/>
        <v>5083223.5573770497</v>
      </c>
      <c r="DV535" s="179">
        <f t="shared" si="398"/>
        <v>4974164.4782608692</v>
      </c>
      <c r="DW535" s="178">
        <f t="shared" si="398"/>
        <v>4930452.6206896557</v>
      </c>
      <c r="DX535" s="179">
        <f t="shared" si="397"/>
        <v>5622986.932584269</v>
      </c>
      <c r="DY535" s="178">
        <f t="shared" si="397"/>
        <v>6423847.8634812282</v>
      </c>
      <c r="DZ535" s="179">
        <f t="shared" si="397"/>
        <v>4749347.3340883348</v>
      </c>
      <c r="EA535" s="178">
        <f t="shared" si="397"/>
        <v>4915302.1282894732</v>
      </c>
      <c r="EB535" s="179">
        <f t="shared" si="397"/>
        <v>10000</v>
      </c>
      <c r="EC535" s="178">
        <f t="shared" si="397"/>
        <v>32000</v>
      </c>
      <c r="ED535" s="179">
        <f t="shared" si="397"/>
        <v>0</v>
      </c>
      <c r="EE535" s="178">
        <f t="shared" si="397"/>
        <v>0</v>
      </c>
      <c r="EF535" s="179">
        <f t="shared" si="397"/>
        <v>21469562.49835813</v>
      </c>
      <c r="EG535" s="178">
        <f t="shared" si="391"/>
        <v>21384826.169837404</v>
      </c>
    </row>
    <row r="536" spans="1:137" ht="15">
      <c r="A536" s="56" t="s">
        <v>540</v>
      </c>
      <c r="B536" s="55" t="s">
        <v>570</v>
      </c>
      <c r="C536" s="293"/>
      <c r="D536" s="53">
        <v>483036</v>
      </c>
      <c r="E536" s="53">
        <v>4</v>
      </c>
      <c r="F536" s="217">
        <v>0</v>
      </c>
      <c r="G536" s="185">
        <v>19</v>
      </c>
      <c r="H536" s="191">
        <v>18</v>
      </c>
      <c r="I536" s="185">
        <v>0</v>
      </c>
      <c r="J536" s="217">
        <v>0</v>
      </c>
      <c r="K536" s="185">
        <v>0</v>
      </c>
      <c r="L536" s="217">
        <v>0</v>
      </c>
      <c r="M536" s="185">
        <v>4</v>
      </c>
      <c r="N536" s="217">
        <v>4</v>
      </c>
      <c r="O536" s="217">
        <v>0</v>
      </c>
      <c r="P536" s="185">
        <v>22</v>
      </c>
      <c r="Q536" s="191">
        <v>27</v>
      </c>
      <c r="R536" s="185">
        <v>0</v>
      </c>
      <c r="S536" s="217">
        <v>0</v>
      </c>
      <c r="T536" s="185">
        <v>0</v>
      </c>
      <c r="U536" s="217">
        <v>0</v>
      </c>
      <c r="V536" s="185">
        <v>2</v>
      </c>
      <c r="W536" s="191">
        <v>3</v>
      </c>
      <c r="X536" s="217">
        <v>0</v>
      </c>
      <c r="Y536" s="185">
        <v>22</v>
      </c>
      <c r="Z536" s="217">
        <v>21</v>
      </c>
      <c r="AA536" s="185">
        <v>0</v>
      </c>
      <c r="AB536" s="217">
        <v>0</v>
      </c>
      <c r="AC536" s="185">
        <v>0</v>
      </c>
      <c r="AD536" s="217">
        <v>0</v>
      </c>
      <c r="AE536" s="185">
        <v>1</v>
      </c>
      <c r="AF536" s="217">
        <v>1</v>
      </c>
      <c r="AG536" s="217">
        <v>0</v>
      </c>
      <c r="AH536" s="185">
        <v>7</v>
      </c>
      <c r="AI536" s="191">
        <v>9</v>
      </c>
      <c r="AJ536" s="185">
        <v>0</v>
      </c>
      <c r="AK536" s="217">
        <v>0</v>
      </c>
      <c r="AL536" s="185">
        <v>0</v>
      </c>
      <c r="AM536" s="217">
        <v>0</v>
      </c>
      <c r="AN536" s="185">
        <v>0</v>
      </c>
      <c r="AO536" s="217">
        <v>0</v>
      </c>
      <c r="AP536" s="217">
        <v>0</v>
      </c>
      <c r="AQ536" s="185">
        <v>1</v>
      </c>
      <c r="AR536" s="217">
        <v>1</v>
      </c>
      <c r="AS536" s="185">
        <v>0</v>
      </c>
      <c r="AT536" s="217">
        <v>0</v>
      </c>
      <c r="AU536" s="185">
        <v>0</v>
      </c>
      <c r="AV536" s="217">
        <v>0</v>
      </c>
      <c r="AW536" s="185">
        <v>0</v>
      </c>
      <c r="AX536" s="217">
        <v>0</v>
      </c>
      <c r="AY536" s="217"/>
      <c r="AZ536" s="185"/>
      <c r="BA536" s="217"/>
      <c r="BB536" s="185"/>
      <c r="BC536" s="217"/>
      <c r="BD536" s="185"/>
      <c r="BE536" s="217"/>
      <c r="BF536" s="185"/>
      <c r="BG536" s="62"/>
      <c r="BH536" s="188">
        <v>2338657</v>
      </c>
      <c r="BI536" s="191">
        <v>2215690</v>
      </c>
      <c r="BJ536" s="185">
        <v>1821771</v>
      </c>
      <c r="BK536" s="191">
        <v>2295192</v>
      </c>
      <c r="BL536" s="185">
        <v>1509614</v>
      </c>
      <c r="BM536" s="191">
        <v>1431269</v>
      </c>
      <c r="BN536" s="185">
        <v>382792</v>
      </c>
      <c r="BO536" s="191">
        <v>529126</v>
      </c>
      <c r="BP536" s="185">
        <v>69999</v>
      </c>
      <c r="BQ536" s="217">
        <v>72170</v>
      </c>
      <c r="BR536" s="185"/>
      <c r="BS536" s="218"/>
      <c r="BT536" s="177">
        <f t="shared" si="374"/>
        <v>219</v>
      </c>
      <c r="BU536" s="178">
        <f t="shared" si="374"/>
        <v>210</v>
      </c>
      <c r="BV536" s="179">
        <f t="shared" si="375"/>
        <v>222</v>
      </c>
      <c r="BW536" s="178">
        <f t="shared" si="375"/>
        <v>279</v>
      </c>
      <c r="BX536" s="179">
        <f t="shared" si="376"/>
        <v>210</v>
      </c>
      <c r="BY536" s="178">
        <f t="shared" si="376"/>
        <v>201</v>
      </c>
      <c r="BZ536" s="179">
        <f t="shared" si="377"/>
        <v>63</v>
      </c>
      <c r="CA536" s="178">
        <f t="shared" si="377"/>
        <v>81</v>
      </c>
      <c r="CB536" s="179">
        <f t="shared" si="378"/>
        <v>9</v>
      </c>
      <c r="CC536" s="178">
        <f t="shared" si="378"/>
        <v>9</v>
      </c>
      <c r="CD536" s="179">
        <f t="shared" si="379"/>
        <v>0</v>
      </c>
      <c r="CE536" s="178">
        <f t="shared" si="379"/>
        <v>0</v>
      </c>
      <c r="CF536" s="177">
        <f t="shared" si="394"/>
        <v>10678.79908675799</v>
      </c>
      <c r="CG536" s="178">
        <f t="shared" si="394"/>
        <v>10550.904761904761</v>
      </c>
      <c r="CH536" s="179">
        <f t="shared" si="394"/>
        <v>8206.1756756756749</v>
      </c>
      <c r="CI536" s="178">
        <f t="shared" si="394"/>
        <v>8226.4946236559135</v>
      </c>
      <c r="CJ536" s="179">
        <f t="shared" si="392"/>
        <v>7188.638095238095</v>
      </c>
      <c r="CK536" s="178">
        <f t="shared" si="396"/>
        <v>7120.7412935323382</v>
      </c>
      <c r="CL536" s="179">
        <f t="shared" si="392"/>
        <v>6076.063492063492</v>
      </c>
      <c r="CM536" s="178">
        <f t="shared" si="392"/>
        <v>6532.4197530864194</v>
      </c>
      <c r="CN536" s="179">
        <f t="shared" si="392"/>
        <v>7777.666666666667</v>
      </c>
      <c r="CO536" s="178">
        <f t="shared" si="392"/>
        <v>8018.8888888888887</v>
      </c>
      <c r="CP536" s="179">
        <f t="shared" si="392"/>
        <v>0</v>
      </c>
      <c r="CQ536" s="178">
        <f t="shared" si="392"/>
        <v>0</v>
      </c>
      <c r="CR536" s="177">
        <f t="shared" si="395"/>
        <v>96109.191780821915</v>
      </c>
      <c r="CS536" s="178">
        <f t="shared" si="395"/>
        <v>94958.142857142855</v>
      </c>
      <c r="CT536" s="179">
        <f t="shared" si="395"/>
        <v>73855.58108108108</v>
      </c>
      <c r="CU536" s="178">
        <f t="shared" si="393"/>
        <v>74038.451612903227</v>
      </c>
      <c r="CV536" s="179">
        <f t="shared" si="393"/>
        <v>64697.742857142854</v>
      </c>
      <c r="CW536" s="178">
        <f t="shared" si="393"/>
        <v>64086.671641791043</v>
      </c>
      <c r="CX536" s="179">
        <f t="shared" si="393"/>
        <v>54684.571428571428</v>
      </c>
      <c r="CY536" s="178">
        <f t="shared" si="393"/>
        <v>58791.777777777774</v>
      </c>
      <c r="CZ536" s="179">
        <f t="shared" si="393"/>
        <v>69999</v>
      </c>
      <c r="DA536" s="178">
        <f t="shared" si="393"/>
        <v>72170</v>
      </c>
      <c r="DB536" s="179">
        <f t="shared" si="393"/>
        <v>0</v>
      </c>
      <c r="DC536" s="178">
        <f t="shared" si="393"/>
        <v>0</v>
      </c>
      <c r="DD536" s="179">
        <f t="shared" si="382"/>
        <v>75947.236443835078</v>
      </c>
      <c r="DE536" s="178">
        <f t="shared" si="382"/>
        <v>75255.184135281452</v>
      </c>
      <c r="DF536" s="177">
        <f t="shared" si="383"/>
        <v>23</v>
      </c>
      <c r="DG536" s="178">
        <f t="shared" si="383"/>
        <v>22</v>
      </c>
      <c r="DH536" s="179">
        <f t="shared" si="384"/>
        <v>24</v>
      </c>
      <c r="DI536" s="178">
        <f t="shared" si="384"/>
        <v>30</v>
      </c>
      <c r="DJ536" s="179">
        <f t="shared" si="385"/>
        <v>23</v>
      </c>
      <c r="DK536" s="178">
        <f t="shared" si="385"/>
        <v>22</v>
      </c>
      <c r="DL536" s="179">
        <f t="shared" si="386"/>
        <v>7</v>
      </c>
      <c r="DM536" s="178">
        <f t="shared" si="386"/>
        <v>9</v>
      </c>
      <c r="DN536" s="179">
        <f t="shared" si="387"/>
        <v>1</v>
      </c>
      <c r="DO536" s="178">
        <f t="shared" si="387"/>
        <v>1</v>
      </c>
      <c r="DP536" s="179">
        <f t="shared" si="388"/>
        <v>0</v>
      </c>
      <c r="DQ536" s="178">
        <f t="shared" si="388"/>
        <v>0</v>
      </c>
      <c r="DR536" s="179">
        <f t="shared" si="389"/>
        <v>78</v>
      </c>
      <c r="DS536" s="178">
        <f t="shared" si="389"/>
        <v>84</v>
      </c>
      <c r="DT536" s="177">
        <f t="shared" si="398"/>
        <v>2210511.4109589038</v>
      </c>
      <c r="DU536" s="178">
        <f t="shared" si="398"/>
        <v>2089079.1428571427</v>
      </c>
      <c r="DV536" s="179">
        <f t="shared" si="398"/>
        <v>1772533.945945946</v>
      </c>
      <c r="DW536" s="178">
        <f t="shared" si="398"/>
        <v>2221153.5483870967</v>
      </c>
      <c r="DX536" s="179">
        <f t="shared" si="397"/>
        <v>1488048.0857142857</v>
      </c>
      <c r="DY536" s="178">
        <f t="shared" si="397"/>
        <v>1409906.7761194028</v>
      </c>
      <c r="DZ536" s="179">
        <f t="shared" si="397"/>
        <v>382792</v>
      </c>
      <c r="EA536" s="178">
        <f t="shared" si="397"/>
        <v>529126</v>
      </c>
      <c r="EB536" s="179">
        <f t="shared" si="397"/>
        <v>69999</v>
      </c>
      <c r="EC536" s="178">
        <f t="shared" si="397"/>
        <v>72170</v>
      </c>
      <c r="ED536" s="179">
        <f t="shared" si="397"/>
        <v>0</v>
      </c>
      <c r="EE536" s="178">
        <f t="shared" si="397"/>
        <v>0</v>
      </c>
      <c r="EF536" s="179">
        <f t="shared" si="397"/>
        <v>5923884.4426191356</v>
      </c>
      <c r="EG536" s="178">
        <f t="shared" si="391"/>
        <v>6321435.4673636416</v>
      </c>
    </row>
    <row r="537" spans="1:137" ht="15">
      <c r="A537" s="56" t="s">
        <v>540</v>
      </c>
      <c r="B537" s="241" t="s">
        <v>571</v>
      </c>
      <c r="C537" s="293"/>
      <c r="D537" s="53">
        <v>224545</v>
      </c>
      <c r="E537" s="53">
        <v>4</v>
      </c>
      <c r="F537" s="217">
        <v>0</v>
      </c>
      <c r="G537" s="185">
        <v>3</v>
      </c>
      <c r="H537" s="217">
        <v>3</v>
      </c>
      <c r="I537" s="185">
        <v>0</v>
      </c>
      <c r="J537" s="217">
        <v>0</v>
      </c>
      <c r="K537" s="185">
        <v>0</v>
      </c>
      <c r="L537" s="217">
        <v>0</v>
      </c>
      <c r="M537" s="185">
        <v>1</v>
      </c>
      <c r="N537" s="217">
        <v>1</v>
      </c>
      <c r="O537" s="217">
        <v>0</v>
      </c>
      <c r="P537" s="185">
        <v>12</v>
      </c>
      <c r="Q537" s="191">
        <v>16</v>
      </c>
      <c r="R537" s="185">
        <v>0</v>
      </c>
      <c r="S537" s="217">
        <v>0</v>
      </c>
      <c r="T537" s="185">
        <v>0</v>
      </c>
      <c r="U537" s="217">
        <v>0</v>
      </c>
      <c r="V537" s="185">
        <v>6</v>
      </c>
      <c r="W537" s="191">
        <v>8</v>
      </c>
      <c r="X537" s="217">
        <v>0</v>
      </c>
      <c r="Y537" s="185">
        <v>37</v>
      </c>
      <c r="Z537" s="217">
        <v>36</v>
      </c>
      <c r="AA537" s="185">
        <v>0</v>
      </c>
      <c r="AB537" s="217">
        <v>0</v>
      </c>
      <c r="AC537" s="185">
        <v>0</v>
      </c>
      <c r="AD537" s="217">
        <v>0</v>
      </c>
      <c r="AE537" s="185">
        <v>7</v>
      </c>
      <c r="AF537" s="191">
        <v>13</v>
      </c>
      <c r="AG537" s="217">
        <v>0</v>
      </c>
      <c r="AH537" s="185">
        <v>5</v>
      </c>
      <c r="AI537" s="191">
        <v>0</v>
      </c>
      <c r="AJ537" s="185">
        <v>0</v>
      </c>
      <c r="AK537" s="217">
        <v>0</v>
      </c>
      <c r="AL537" s="185">
        <v>0</v>
      </c>
      <c r="AM537" s="217">
        <v>0</v>
      </c>
      <c r="AN537" s="185">
        <v>0</v>
      </c>
      <c r="AO537" s="217">
        <v>0</v>
      </c>
      <c r="AP537" s="217">
        <v>1</v>
      </c>
      <c r="AQ537" s="185">
        <v>6</v>
      </c>
      <c r="AR537" s="191">
        <v>15</v>
      </c>
      <c r="AS537" s="185">
        <v>0</v>
      </c>
      <c r="AT537" s="217">
        <v>0</v>
      </c>
      <c r="AU537" s="185">
        <v>0</v>
      </c>
      <c r="AV537" s="217">
        <v>0</v>
      </c>
      <c r="AW537" s="185">
        <v>6</v>
      </c>
      <c r="AX537" s="191">
        <v>5</v>
      </c>
      <c r="AY537" s="217"/>
      <c r="AZ537" s="185"/>
      <c r="BA537" s="217"/>
      <c r="BB537" s="185"/>
      <c r="BC537" s="217"/>
      <c r="BD537" s="185"/>
      <c r="BE537" s="217"/>
      <c r="BF537" s="185"/>
      <c r="BG537" s="62"/>
      <c r="BH537" s="188">
        <v>376785</v>
      </c>
      <c r="BI537" s="217">
        <v>376788</v>
      </c>
      <c r="BJ537" s="185">
        <v>1486033</v>
      </c>
      <c r="BK537" s="191">
        <v>2053043</v>
      </c>
      <c r="BL537" s="185">
        <v>3074843</v>
      </c>
      <c r="BM537" s="217">
        <v>2999962</v>
      </c>
      <c r="BN537" s="185">
        <v>213264</v>
      </c>
      <c r="BO537" s="191">
        <v>0</v>
      </c>
      <c r="BP537" s="185">
        <v>931882</v>
      </c>
      <c r="BQ537" s="191">
        <v>1289785</v>
      </c>
      <c r="BR537" s="185"/>
      <c r="BS537" s="218"/>
      <c r="BT537" s="177">
        <f t="shared" si="374"/>
        <v>39</v>
      </c>
      <c r="BU537" s="178">
        <f t="shared" si="374"/>
        <v>39</v>
      </c>
      <c r="BV537" s="179">
        <f t="shared" si="375"/>
        <v>180</v>
      </c>
      <c r="BW537" s="178">
        <f t="shared" si="375"/>
        <v>240</v>
      </c>
      <c r="BX537" s="179">
        <f t="shared" si="376"/>
        <v>417</v>
      </c>
      <c r="BY537" s="178">
        <f t="shared" si="376"/>
        <v>480</v>
      </c>
      <c r="BZ537" s="179">
        <f t="shared" si="377"/>
        <v>45</v>
      </c>
      <c r="CA537" s="178">
        <f t="shared" si="377"/>
        <v>0</v>
      </c>
      <c r="CB537" s="179">
        <f t="shared" si="378"/>
        <v>126</v>
      </c>
      <c r="CC537" s="178">
        <f t="shared" si="378"/>
        <v>195</v>
      </c>
      <c r="CD537" s="179">
        <f t="shared" si="379"/>
        <v>0</v>
      </c>
      <c r="CE537" s="178">
        <f t="shared" si="379"/>
        <v>0</v>
      </c>
      <c r="CF537" s="177">
        <f t="shared" si="394"/>
        <v>9661.1538461538457</v>
      </c>
      <c r="CG537" s="178">
        <f t="shared" si="394"/>
        <v>9661.2307692307695</v>
      </c>
      <c r="CH537" s="179">
        <f t="shared" si="394"/>
        <v>8255.7388888888891</v>
      </c>
      <c r="CI537" s="178">
        <f t="shared" si="394"/>
        <v>8554.3458333333328</v>
      </c>
      <c r="CJ537" s="179">
        <f t="shared" si="392"/>
        <v>7373.7242206235014</v>
      </c>
      <c r="CK537" s="178">
        <f t="shared" si="396"/>
        <v>6249.9208333333336</v>
      </c>
      <c r="CL537" s="179">
        <f t="shared" si="392"/>
        <v>4739.2</v>
      </c>
      <c r="CM537" s="178">
        <f t="shared" si="392"/>
        <v>0</v>
      </c>
      <c r="CN537" s="179">
        <f t="shared" si="392"/>
        <v>7395.8888888888887</v>
      </c>
      <c r="CO537" s="178">
        <f t="shared" si="392"/>
        <v>6614.2820512820517</v>
      </c>
      <c r="CP537" s="179">
        <f t="shared" si="392"/>
        <v>0</v>
      </c>
      <c r="CQ537" s="178">
        <f t="shared" si="392"/>
        <v>0</v>
      </c>
      <c r="CR537" s="177">
        <f t="shared" si="395"/>
        <v>86950.38461538461</v>
      </c>
      <c r="CS537" s="178">
        <f t="shared" si="395"/>
        <v>86951.076923076922</v>
      </c>
      <c r="CT537" s="179">
        <f t="shared" si="395"/>
        <v>74301.649999999994</v>
      </c>
      <c r="CU537" s="178">
        <f t="shared" si="393"/>
        <v>76989.112499999988</v>
      </c>
      <c r="CV537" s="179">
        <f t="shared" si="393"/>
        <v>66363.517985611514</v>
      </c>
      <c r="CW537" s="178">
        <f t="shared" si="393"/>
        <v>56249.287500000006</v>
      </c>
      <c r="CX537" s="179">
        <f t="shared" si="393"/>
        <v>42652.799999999996</v>
      </c>
      <c r="CY537" s="178">
        <f t="shared" si="393"/>
        <v>0</v>
      </c>
      <c r="CZ537" s="179">
        <f t="shared" si="393"/>
        <v>66563</v>
      </c>
      <c r="DA537" s="178">
        <f t="shared" si="393"/>
        <v>59528.538461538468</v>
      </c>
      <c r="DB537" s="179">
        <f t="shared" si="393"/>
        <v>0</v>
      </c>
      <c r="DC537" s="178">
        <f t="shared" si="393"/>
        <v>0</v>
      </c>
      <c r="DD537" s="179">
        <f t="shared" si="382"/>
        <v>67677.663009981261</v>
      </c>
      <c r="DE537" s="178">
        <f t="shared" si="382"/>
        <v>63322.977983743069</v>
      </c>
      <c r="DF537" s="177">
        <f t="shared" si="383"/>
        <v>4</v>
      </c>
      <c r="DG537" s="178">
        <f t="shared" si="383"/>
        <v>4</v>
      </c>
      <c r="DH537" s="179">
        <f t="shared" si="384"/>
        <v>18</v>
      </c>
      <c r="DI537" s="178">
        <f t="shared" si="384"/>
        <v>24</v>
      </c>
      <c r="DJ537" s="179">
        <f t="shared" si="385"/>
        <v>44</v>
      </c>
      <c r="DK537" s="178">
        <f t="shared" si="385"/>
        <v>49</v>
      </c>
      <c r="DL537" s="179">
        <f t="shared" si="386"/>
        <v>5</v>
      </c>
      <c r="DM537" s="178">
        <f t="shared" si="386"/>
        <v>0</v>
      </c>
      <c r="DN537" s="179">
        <f t="shared" si="387"/>
        <v>12</v>
      </c>
      <c r="DO537" s="178">
        <f t="shared" si="387"/>
        <v>20</v>
      </c>
      <c r="DP537" s="179">
        <f t="shared" si="388"/>
        <v>0</v>
      </c>
      <c r="DQ537" s="178">
        <f t="shared" si="388"/>
        <v>0</v>
      </c>
      <c r="DR537" s="179">
        <f t="shared" si="389"/>
        <v>83</v>
      </c>
      <c r="DS537" s="178">
        <f t="shared" si="389"/>
        <v>97</v>
      </c>
      <c r="DT537" s="177">
        <f t="shared" si="398"/>
        <v>347801.53846153844</v>
      </c>
      <c r="DU537" s="178">
        <f t="shared" si="398"/>
        <v>347804.30769230769</v>
      </c>
      <c r="DV537" s="179">
        <f t="shared" si="398"/>
        <v>1337429.7</v>
      </c>
      <c r="DW537" s="178">
        <f t="shared" si="398"/>
        <v>1847738.6999999997</v>
      </c>
      <c r="DX537" s="179">
        <f t="shared" si="397"/>
        <v>2919994.7913669068</v>
      </c>
      <c r="DY537" s="178">
        <f t="shared" si="397"/>
        <v>2756215.0875000004</v>
      </c>
      <c r="DZ537" s="179">
        <f t="shared" si="397"/>
        <v>213263.99999999997</v>
      </c>
      <c r="EA537" s="178">
        <f t="shared" si="397"/>
        <v>0</v>
      </c>
      <c r="EB537" s="179">
        <f t="shared" si="397"/>
        <v>798756</v>
      </c>
      <c r="EC537" s="178">
        <f t="shared" si="397"/>
        <v>1190570.7692307695</v>
      </c>
      <c r="ED537" s="179">
        <f t="shared" si="397"/>
        <v>0</v>
      </c>
      <c r="EE537" s="178">
        <f t="shared" si="397"/>
        <v>0</v>
      </c>
      <c r="EF537" s="179">
        <f t="shared" si="397"/>
        <v>5617246.0298284451</v>
      </c>
      <c r="EG537" s="178">
        <f t="shared" si="391"/>
        <v>6142328.8644230776</v>
      </c>
    </row>
    <row r="538" spans="1:137" ht="15">
      <c r="A538" s="56" t="s">
        <v>540</v>
      </c>
      <c r="B538" s="55" t="s">
        <v>572</v>
      </c>
      <c r="C538" s="293"/>
      <c r="D538" s="53">
        <v>225502</v>
      </c>
      <c r="E538" s="53">
        <v>4</v>
      </c>
      <c r="F538" s="217">
        <v>0</v>
      </c>
      <c r="G538" s="185">
        <v>20</v>
      </c>
      <c r="H538" s="217">
        <v>20</v>
      </c>
      <c r="I538" s="185">
        <v>0</v>
      </c>
      <c r="J538" s="217">
        <v>0</v>
      </c>
      <c r="K538" s="185">
        <v>0</v>
      </c>
      <c r="L538" s="217">
        <v>0</v>
      </c>
      <c r="M538" s="185">
        <v>0</v>
      </c>
      <c r="N538" s="217">
        <v>0</v>
      </c>
      <c r="O538" s="217">
        <v>0</v>
      </c>
      <c r="P538" s="185">
        <v>27</v>
      </c>
      <c r="Q538" s="217">
        <v>28</v>
      </c>
      <c r="R538" s="185">
        <v>0</v>
      </c>
      <c r="S538" s="217">
        <v>0</v>
      </c>
      <c r="T538" s="185">
        <v>0</v>
      </c>
      <c r="U538" s="217">
        <v>0</v>
      </c>
      <c r="V538" s="185">
        <v>0</v>
      </c>
      <c r="W538" s="217">
        <v>0</v>
      </c>
      <c r="X538" s="217">
        <v>0</v>
      </c>
      <c r="Y538" s="185">
        <v>34</v>
      </c>
      <c r="Z538" s="217">
        <v>34</v>
      </c>
      <c r="AA538" s="185">
        <v>0</v>
      </c>
      <c r="AB538" s="217">
        <v>0</v>
      </c>
      <c r="AC538" s="185">
        <v>0</v>
      </c>
      <c r="AD538" s="217">
        <v>0</v>
      </c>
      <c r="AE538" s="185">
        <v>0</v>
      </c>
      <c r="AF538" s="217">
        <v>0</v>
      </c>
      <c r="AG538" s="217">
        <v>0</v>
      </c>
      <c r="AH538" s="185">
        <v>6</v>
      </c>
      <c r="AI538" s="217">
        <v>6</v>
      </c>
      <c r="AJ538" s="185">
        <v>0</v>
      </c>
      <c r="AK538" s="217">
        <v>0</v>
      </c>
      <c r="AL538" s="185">
        <v>0</v>
      </c>
      <c r="AM538" s="217">
        <v>0</v>
      </c>
      <c r="AN538" s="185">
        <v>0</v>
      </c>
      <c r="AO538" s="217">
        <v>0</v>
      </c>
      <c r="AP538" s="217">
        <v>0</v>
      </c>
      <c r="AQ538" s="185">
        <v>37</v>
      </c>
      <c r="AR538" s="191">
        <v>43</v>
      </c>
      <c r="AS538" s="185">
        <v>0</v>
      </c>
      <c r="AT538" s="217">
        <v>0</v>
      </c>
      <c r="AU538" s="185">
        <v>0</v>
      </c>
      <c r="AV538" s="217">
        <v>0</v>
      </c>
      <c r="AW538" s="185">
        <v>0</v>
      </c>
      <c r="AX538" s="217">
        <v>0</v>
      </c>
      <c r="AY538" s="217"/>
      <c r="AZ538" s="185"/>
      <c r="BA538" s="217"/>
      <c r="BB538" s="185"/>
      <c r="BC538" s="217"/>
      <c r="BD538" s="185"/>
      <c r="BE538" s="217"/>
      <c r="BF538" s="185"/>
      <c r="BG538" s="62"/>
      <c r="BH538" s="188">
        <v>1974572</v>
      </c>
      <c r="BI538" s="217">
        <v>1980363</v>
      </c>
      <c r="BJ538" s="185">
        <v>2279091</v>
      </c>
      <c r="BK538" s="217">
        <v>2356954</v>
      </c>
      <c r="BL538" s="185">
        <v>2669321</v>
      </c>
      <c r="BM538" s="217">
        <v>2646388</v>
      </c>
      <c r="BN538" s="185">
        <v>299157</v>
      </c>
      <c r="BO538" s="217">
        <v>302728</v>
      </c>
      <c r="BP538" s="185">
        <v>2020054</v>
      </c>
      <c r="BQ538" s="191">
        <v>2441214</v>
      </c>
      <c r="BR538" s="185"/>
      <c r="BS538" s="218"/>
      <c r="BT538" s="177">
        <f t="shared" si="374"/>
        <v>180</v>
      </c>
      <c r="BU538" s="178">
        <f t="shared" si="374"/>
        <v>180</v>
      </c>
      <c r="BV538" s="179">
        <f t="shared" si="375"/>
        <v>243</v>
      </c>
      <c r="BW538" s="178">
        <f t="shared" si="375"/>
        <v>252</v>
      </c>
      <c r="BX538" s="179">
        <f t="shared" si="376"/>
        <v>306</v>
      </c>
      <c r="BY538" s="178">
        <f t="shared" si="376"/>
        <v>306</v>
      </c>
      <c r="BZ538" s="179">
        <f t="shared" si="377"/>
        <v>54</v>
      </c>
      <c r="CA538" s="178">
        <f t="shared" si="377"/>
        <v>54</v>
      </c>
      <c r="CB538" s="179">
        <f t="shared" si="378"/>
        <v>333</v>
      </c>
      <c r="CC538" s="178">
        <f t="shared" si="378"/>
        <v>387</v>
      </c>
      <c r="CD538" s="179">
        <f t="shared" si="379"/>
        <v>0</v>
      </c>
      <c r="CE538" s="178">
        <f t="shared" si="379"/>
        <v>0</v>
      </c>
      <c r="CF538" s="177">
        <f t="shared" si="394"/>
        <v>10969.844444444445</v>
      </c>
      <c r="CG538" s="178">
        <f t="shared" si="394"/>
        <v>11002.016666666666</v>
      </c>
      <c r="CH538" s="179">
        <f t="shared" si="394"/>
        <v>9378.9753086419751</v>
      </c>
      <c r="CI538" s="178">
        <f t="shared" si="394"/>
        <v>9352.9920634920636</v>
      </c>
      <c r="CJ538" s="179">
        <f t="shared" si="392"/>
        <v>8723.2712418300653</v>
      </c>
      <c r="CK538" s="178">
        <f t="shared" si="396"/>
        <v>8648.32679738562</v>
      </c>
      <c r="CL538" s="179">
        <f t="shared" si="392"/>
        <v>5539.9444444444443</v>
      </c>
      <c r="CM538" s="178">
        <f t="shared" si="392"/>
        <v>5606.0740740740739</v>
      </c>
      <c r="CN538" s="179">
        <f t="shared" si="392"/>
        <v>6066.2282282282285</v>
      </c>
      <c r="CO538" s="178">
        <f t="shared" si="392"/>
        <v>6308.0465116279074</v>
      </c>
      <c r="CP538" s="179">
        <f t="shared" si="392"/>
        <v>0</v>
      </c>
      <c r="CQ538" s="178">
        <f t="shared" si="392"/>
        <v>0</v>
      </c>
      <c r="CR538" s="177">
        <f t="shared" si="395"/>
        <v>98728.6</v>
      </c>
      <c r="CS538" s="178">
        <f t="shared" si="395"/>
        <v>99018.15</v>
      </c>
      <c r="CT538" s="179">
        <f t="shared" si="395"/>
        <v>84410.777777777781</v>
      </c>
      <c r="CU538" s="178">
        <f t="shared" si="393"/>
        <v>84176.92857142858</v>
      </c>
      <c r="CV538" s="179">
        <f t="shared" si="393"/>
        <v>78509.441176470587</v>
      </c>
      <c r="CW538" s="178">
        <f t="shared" si="393"/>
        <v>77834.941176470573</v>
      </c>
      <c r="CX538" s="179">
        <f t="shared" si="393"/>
        <v>49859.5</v>
      </c>
      <c r="CY538" s="178">
        <f t="shared" si="393"/>
        <v>50454.666666666664</v>
      </c>
      <c r="CZ538" s="179">
        <f t="shared" si="393"/>
        <v>54596.054054054053</v>
      </c>
      <c r="DA538" s="178">
        <f t="shared" si="393"/>
        <v>56772.418604651168</v>
      </c>
      <c r="DB538" s="179">
        <f t="shared" si="393"/>
        <v>0</v>
      </c>
      <c r="DC538" s="178">
        <f t="shared" si="393"/>
        <v>0</v>
      </c>
      <c r="DD538" s="179">
        <f t="shared" si="382"/>
        <v>74533.830645161288</v>
      </c>
      <c r="DE538" s="178">
        <f t="shared" si="382"/>
        <v>74256.847328244272</v>
      </c>
      <c r="DF538" s="177">
        <f t="shared" si="383"/>
        <v>20</v>
      </c>
      <c r="DG538" s="178">
        <f t="shared" si="383"/>
        <v>20</v>
      </c>
      <c r="DH538" s="179">
        <f t="shared" si="384"/>
        <v>27</v>
      </c>
      <c r="DI538" s="178">
        <f t="shared" si="384"/>
        <v>28</v>
      </c>
      <c r="DJ538" s="179">
        <f t="shared" si="385"/>
        <v>34</v>
      </c>
      <c r="DK538" s="178">
        <f t="shared" si="385"/>
        <v>34</v>
      </c>
      <c r="DL538" s="179">
        <f t="shared" si="386"/>
        <v>6</v>
      </c>
      <c r="DM538" s="178">
        <f t="shared" si="386"/>
        <v>6</v>
      </c>
      <c r="DN538" s="179">
        <f t="shared" si="387"/>
        <v>37</v>
      </c>
      <c r="DO538" s="178">
        <f t="shared" si="387"/>
        <v>43</v>
      </c>
      <c r="DP538" s="179">
        <f t="shared" si="388"/>
        <v>0</v>
      </c>
      <c r="DQ538" s="178">
        <f t="shared" si="388"/>
        <v>0</v>
      </c>
      <c r="DR538" s="179">
        <f t="shared" si="389"/>
        <v>124</v>
      </c>
      <c r="DS538" s="178">
        <f t="shared" si="389"/>
        <v>131</v>
      </c>
      <c r="DT538" s="177">
        <f t="shared" si="398"/>
        <v>1974572</v>
      </c>
      <c r="DU538" s="178">
        <f t="shared" si="398"/>
        <v>1980363</v>
      </c>
      <c r="DV538" s="179">
        <f t="shared" si="398"/>
        <v>2279091</v>
      </c>
      <c r="DW538" s="178">
        <f t="shared" si="398"/>
        <v>2356954</v>
      </c>
      <c r="DX538" s="179">
        <f t="shared" si="397"/>
        <v>2669321</v>
      </c>
      <c r="DY538" s="178">
        <f t="shared" si="397"/>
        <v>2646387.9999999995</v>
      </c>
      <c r="DZ538" s="179">
        <f t="shared" si="397"/>
        <v>299157</v>
      </c>
      <c r="EA538" s="178">
        <f t="shared" si="397"/>
        <v>302728</v>
      </c>
      <c r="EB538" s="179">
        <f t="shared" si="397"/>
        <v>2020054</v>
      </c>
      <c r="EC538" s="178">
        <f t="shared" si="397"/>
        <v>2441214</v>
      </c>
      <c r="ED538" s="179">
        <f t="shared" si="397"/>
        <v>0</v>
      </c>
      <c r="EE538" s="178">
        <f t="shared" si="397"/>
        <v>0</v>
      </c>
      <c r="EF538" s="179">
        <f t="shared" si="397"/>
        <v>9242195</v>
      </c>
      <c r="EG538" s="178">
        <f t="shared" si="391"/>
        <v>9727647</v>
      </c>
    </row>
    <row r="539" spans="1:137" ht="15">
      <c r="A539" s="56" t="s">
        <v>540</v>
      </c>
      <c r="B539" s="55" t="s">
        <v>573</v>
      </c>
      <c r="C539" s="293"/>
      <c r="D539" s="53" t="s">
        <v>574</v>
      </c>
      <c r="E539" s="53">
        <v>5</v>
      </c>
      <c r="F539" s="217">
        <v>0</v>
      </c>
      <c r="G539" s="185">
        <v>0</v>
      </c>
      <c r="H539" s="217">
        <v>0</v>
      </c>
      <c r="I539" s="185">
        <v>0</v>
      </c>
      <c r="J539" s="217">
        <v>0</v>
      </c>
      <c r="K539" s="185">
        <v>0</v>
      </c>
      <c r="L539" s="217">
        <v>0</v>
      </c>
      <c r="M539" s="185">
        <v>0</v>
      </c>
      <c r="N539" s="217">
        <v>0</v>
      </c>
      <c r="O539" s="217">
        <v>0</v>
      </c>
      <c r="P539" s="185">
        <v>0</v>
      </c>
      <c r="Q539" s="217">
        <v>0</v>
      </c>
      <c r="R539" s="185">
        <v>0</v>
      </c>
      <c r="S539" s="217">
        <v>0</v>
      </c>
      <c r="T539" s="185">
        <v>0</v>
      </c>
      <c r="U539" s="217">
        <v>0</v>
      </c>
      <c r="V539" s="185">
        <v>0</v>
      </c>
      <c r="W539" s="217">
        <v>0</v>
      </c>
      <c r="X539" s="217">
        <v>0</v>
      </c>
      <c r="Y539" s="185">
        <v>0</v>
      </c>
      <c r="Z539" s="217">
        <v>0</v>
      </c>
      <c r="AA539" s="185">
        <v>0</v>
      </c>
      <c r="AB539" s="217">
        <v>0</v>
      </c>
      <c r="AC539" s="185">
        <v>0</v>
      </c>
      <c r="AD539" s="217">
        <v>0</v>
      </c>
      <c r="AE539" s="185">
        <v>0</v>
      </c>
      <c r="AF539" s="217">
        <v>0</v>
      </c>
      <c r="AG539" s="217">
        <v>0</v>
      </c>
      <c r="AH539" s="185">
        <v>0</v>
      </c>
      <c r="AI539" s="217">
        <v>0</v>
      </c>
      <c r="AJ539" s="185">
        <v>0</v>
      </c>
      <c r="AK539" s="217">
        <v>0</v>
      </c>
      <c r="AL539" s="185">
        <v>0</v>
      </c>
      <c r="AM539" s="217">
        <v>0</v>
      </c>
      <c r="AN539" s="185">
        <v>0</v>
      </c>
      <c r="AO539" s="217">
        <v>0</v>
      </c>
      <c r="AP539" s="217">
        <v>0</v>
      </c>
      <c r="AQ539" s="185">
        <v>0</v>
      </c>
      <c r="AR539" s="217">
        <v>0</v>
      </c>
      <c r="AS539" s="185">
        <v>0</v>
      </c>
      <c r="AT539" s="217">
        <v>0</v>
      </c>
      <c r="AU539" s="185">
        <v>0</v>
      </c>
      <c r="AV539" s="217">
        <v>0</v>
      </c>
      <c r="AW539" s="185">
        <v>0</v>
      </c>
      <c r="AX539" s="217">
        <v>0</v>
      </c>
      <c r="AY539" s="217"/>
      <c r="AZ539" s="185"/>
      <c r="BA539" s="217"/>
      <c r="BB539" s="185"/>
      <c r="BC539" s="217"/>
      <c r="BD539" s="185"/>
      <c r="BE539" s="217"/>
      <c r="BF539" s="185"/>
      <c r="BG539" s="62"/>
      <c r="BH539" s="188">
        <v>0</v>
      </c>
      <c r="BI539" s="217">
        <v>0</v>
      </c>
      <c r="BJ539" s="185">
        <v>0</v>
      </c>
      <c r="BK539" s="217">
        <v>0</v>
      </c>
      <c r="BL539" s="185">
        <v>0</v>
      </c>
      <c r="BM539" s="217">
        <v>0</v>
      </c>
      <c r="BN539" s="185">
        <v>0</v>
      </c>
      <c r="BO539" s="217">
        <v>0</v>
      </c>
      <c r="BP539" s="185">
        <v>0</v>
      </c>
      <c r="BQ539" s="217">
        <v>0</v>
      </c>
      <c r="BR539" s="185"/>
      <c r="BS539" s="218"/>
      <c r="BT539" s="177">
        <f t="shared" ref="BT539:BU570" si="399">((G539*9)+(I539*10)+(K539*11)+(M539*12))</f>
        <v>0</v>
      </c>
      <c r="BU539" s="178">
        <f t="shared" si="399"/>
        <v>0</v>
      </c>
      <c r="BV539" s="179">
        <f t="shared" ref="BV539:BW570" si="400">((P539*9)+(R539*10)+(T539*11)+(V539*12))</f>
        <v>0</v>
      </c>
      <c r="BW539" s="178">
        <f t="shared" si="400"/>
        <v>0</v>
      </c>
      <c r="BX539" s="179">
        <f t="shared" ref="BX539:BY570" si="401">((Y539*9)+(AA539*10)+(AC539*11)+(AE539*12))</f>
        <v>0</v>
      </c>
      <c r="BY539" s="178">
        <f t="shared" si="401"/>
        <v>0</v>
      </c>
      <c r="BZ539" s="179">
        <f t="shared" ref="BZ539:CA570" si="402">((AH539*9)+(AJ539*10)+(AL539*11)+(AN539*12))</f>
        <v>0</v>
      </c>
      <c r="CA539" s="178">
        <f t="shared" si="402"/>
        <v>0</v>
      </c>
      <c r="CB539" s="179">
        <f t="shared" ref="CB539:CC570" si="403">((AQ539*9)+(AS539*10)+(AU539*11)+(AW539*12))</f>
        <v>0</v>
      </c>
      <c r="CC539" s="178">
        <f t="shared" si="403"/>
        <v>0</v>
      </c>
      <c r="CD539" s="179">
        <f t="shared" ref="CD539:CE570" si="404">((AZ539*9)+(BB539*10)+(BD539*11)+(BF539*12))</f>
        <v>0</v>
      </c>
      <c r="CE539" s="178">
        <f t="shared" si="404"/>
        <v>0</v>
      </c>
      <c r="CF539" s="177">
        <f t="shared" si="394"/>
        <v>0</v>
      </c>
      <c r="CG539" s="178">
        <f t="shared" si="394"/>
        <v>0</v>
      </c>
      <c r="CH539" s="179">
        <f t="shared" si="394"/>
        <v>0</v>
      </c>
      <c r="CI539" s="178">
        <f t="shared" si="394"/>
        <v>0</v>
      </c>
      <c r="CJ539" s="179">
        <f t="shared" si="392"/>
        <v>0</v>
      </c>
      <c r="CK539" s="178">
        <f t="shared" si="396"/>
        <v>0</v>
      </c>
      <c r="CL539" s="179">
        <f t="shared" si="392"/>
        <v>0</v>
      </c>
      <c r="CM539" s="178">
        <f t="shared" si="392"/>
        <v>0</v>
      </c>
      <c r="CN539" s="179">
        <f t="shared" si="392"/>
        <v>0</v>
      </c>
      <c r="CO539" s="178">
        <f t="shared" si="392"/>
        <v>0</v>
      </c>
      <c r="CP539" s="179">
        <f t="shared" si="392"/>
        <v>0</v>
      </c>
      <c r="CQ539" s="178">
        <f t="shared" si="392"/>
        <v>0</v>
      </c>
      <c r="CR539" s="177">
        <f t="shared" si="395"/>
        <v>0</v>
      </c>
      <c r="CS539" s="178">
        <f t="shared" si="395"/>
        <v>0</v>
      </c>
      <c r="CT539" s="179">
        <f t="shared" si="395"/>
        <v>0</v>
      </c>
      <c r="CU539" s="178">
        <f t="shared" si="393"/>
        <v>0</v>
      </c>
      <c r="CV539" s="179">
        <f t="shared" si="393"/>
        <v>0</v>
      </c>
      <c r="CW539" s="178">
        <f t="shared" si="393"/>
        <v>0</v>
      </c>
      <c r="CX539" s="179">
        <f t="shared" si="393"/>
        <v>0</v>
      </c>
      <c r="CY539" s="178">
        <f t="shared" si="393"/>
        <v>0</v>
      </c>
      <c r="CZ539" s="179">
        <f t="shared" si="393"/>
        <v>0</v>
      </c>
      <c r="DA539" s="178">
        <f t="shared" si="393"/>
        <v>0</v>
      </c>
      <c r="DB539" s="179">
        <f t="shared" si="393"/>
        <v>0</v>
      </c>
      <c r="DC539" s="178">
        <f t="shared" si="393"/>
        <v>0</v>
      </c>
      <c r="DD539" s="179">
        <f t="shared" ref="DD539:DE570" si="405">IF(DR539&gt;0,((CR539*DF539)+(CT539*DH539)+(CV539*DJ539)+(CX539*DL539)+(CZ539*DN539)+(DB539*DP539))/DR539,)</f>
        <v>0</v>
      </c>
      <c r="DE539" s="178">
        <f t="shared" si="405"/>
        <v>0</v>
      </c>
      <c r="DF539" s="177">
        <f t="shared" ref="DF539:DG570" si="406">+G539+I539+K539+M539</f>
        <v>0</v>
      </c>
      <c r="DG539" s="178">
        <f t="shared" si="406"/>
        <v>0</v>
      </c>
      <c r="DH539" s="179">
        <f t="shared" ref="DH539:DI570" si="407">+P539+R539+T539+V539</f>
        <v>0</v>
      </c>
      <c r="DI539" s="178">
        <f t="shared" si="407"/>
        <v>0</v>
      </c>
      <c r="DJ539" s="179">
        <f t="shared" ref="DJ539:DK570" si="408">+Y539+AA539+AC539+AE539</f>
        <v>0</v>
      </c>
      <c r="DK539" s="178">
        <f t="shared" si="408"/>
        <v>0</v>
      </c>
      <c r="DL539" s="179">
        <f t="shared" ref="DL539:DM570" si="409">+AH539+AJ539+AL539+AN539</f>
        <v>0</v>
      </c>
      <c r="DM539" s="178">
        <f t="shared" si="409"/>
        <v>0</v>
      </c>
      <c r="DN539" s="179">
        <f t="shared" ref="DN539:DO570" si="410">+AQ539+AS539+AU539+AW539</f>
        <v>0</v>
      </c>
      <c r="DO539" s="178">
        <f t="shared" si="410"/>
        <v>0</v>
      </c>
      <c r="DP539" s="179">
        <f t="shared" ref="DP539:DQ570" si="411">+AZ539+BB539+BD539+BF539</f>
        <v>0</v>
      </c>
      <c r="DQ539" s="178">
        <f t="shared" si="411"/>
        <v>0</v>
      </c>
      <c r="DR539" s="179">
        <f t="shared" ref="DR539:DS570" si="412">+DF539+DH539+DJ539+DL539+DN539+DP539</f>
        <v>0</v>
      </c>
      <c r="DS539" s="178">
        <f t="shared" si="412"/>
        <v>0</v>
      </c>
      <c r="DT539" s="177">
        <f t="shared" si="398"/>
        <v>0</v>
      </c>
      <c r="DU539" s="178">
        <f t="shared" si="398"/>
        <v>0</v>
      </c>
      <c r="DV539" s="179">
        <f t="shared" si="398"/>
        <v>0</v>
      </c>
      <c r="DW539" s="178">
        <f t="shared" si="398"/>
        <v>0</v>
      </c>
      <c r="DX539" s="179">
        <f t="shared" si="397"/>
        <v>0</v>
      </c>
      <c r="DY539" s="178">
        <f t="shared" si="397"/>
        <v>0</v>
      </c>
      <c r="DZ539" s="179">
        <f t="shared" si="397"/>
        <v>0</v>
      </c>
      <c r="EA539" s="178">
        <f t="shared" si="397"/>
        <v>0</v>
      </c>
      <c r="EB539" s="179">
        <f t="shared" si="397"/>
        <v>0</v>
      </c>
      <c r="EC539" s="178">
        <f t="shared" si="397"/>
        <v>0</v>
      </c>
      <c r="ED539" s="179">
        <f t="shared" si="397"/>
        <v>0</v>
      </c>
      <c r="EE539" s="178">
        <f t="shared" si="397"/>
        <v>0</v>
      </c>
      <c r="EF539" s="179">
        <f t="shared" si="397"/>
        <v>0</v>
      </c>
      <c r="EG539" s="178">
        <f t="shared" si="391"/>
        <v>0</v>
      </c>
    </row>
    <row r="540" spans="1:137" ht="15">
      <c r="A540" s="56" t="s">
        <v>540</v>
      </c>
      <c r="B540" s="55" t="s">
        <v>575</v>
      </c>
      <c r="C540" s="293"/>
      <c r="D540" s="243">
        <v>459949</v>
      </c>
      <c r="E540" s="53">
        <v>5</v>
      </c>
      <c r="F540" s="217">
        <v>0</v>
      </c>
      <c r="G540" s="185">
        <v>5</v>
      </c>
      <c r="H540" s="191">
        <v>11</v>
      </c>
      <c r="I540" s="185">
        <v>0</v>
      </c>
      <c r="J540" s="217">
        <v>0</v>
      </c>
      <c r="K540" s="185">
        <v>0</v>
      </c>
      <c r="L540" s="217">
        <v>0</v>
      </c>
      <c r="M540" s="185">
        <v>1</v>
      </c>
      <c r="N540" s="191">
        <v>2</v>
      </c>
      <c r="O540" s="217">
        <v>0</v>
      </c>
      <c r="P540" s="185">
        <v>34</v>
      </c>
      <c r="Q540" s="191">
        <v>36</v>
      </c>
      <c r="R540" s="185">
        <v>0</v>
      </c>
      <c r="S540" s="217">
        <v>0</v>
      </c>
      <c r="T540" s="185">
        <v>0</v>
      </c>
      <c r="U540" s="217">
        <v>0</v>
      </c>
      <c r="V540" s="185">
        <v>2</v>
      </c>
      <c r="W540" s="191">
        <v>0</v>
      </c>
      <c r="X540" s="217">
        <v>0</v>
      </c>
      <c r="Y540" s="185">
        <v>60</v>
      </c>
      <c r="Z540" s="191">
        <v>66</v>
      </c>
      <c r="AA540" s="185">
        <v>0</v>
      </c>
      <c r="AB540" s="217">
        <v>0</v>
      </c>
      <c r="AC540" s="185">
        <v>0</v>
      </c>
      <c r="AD540" s="217">
        <v>0</v>
      </c>
      <c r="AE540" s="185">
        <v>0</v>
      </c>
      <c r="AF540" s="217">
        <v>0</v>
      </c>
      <c r="AG540" s="217">
        <v>0</v>
      </c>
      <c r="AH540" s="185">
        <v>0</v>
      </c>
      <c r="AI540" s="217">
        <v>0</v>
      </c>
      <c r="AJ540" s="185">
        <v>0</v>
      </c>
      <c r="AK540" s="217">
        <v>0</v>
      </c>
      <c r="AL540" s="185">
        <v>0</v>
      </c>
      <c r="AM540" s="217">
        <v>0</v>
      </c>
      <c r="AN540" s="185">
        <v>0</v>
      </c>
      <c r="AO540" s="217">
        <v>0</v>
      </c>
      <c r="AP540" s="217">
        <v>0</v>
      </c>
      <c r="AQ540" s="185">
        <v>8</v>
      </c>
      <c r="AR540" s="191">
        <v>34</v>
      </c>
      <c r="AS540" s="185">
        <v>0</v>
      </c>
      <c r="AT540" s="217">
        <v>0</v>
      </c>
      <c r="AU540" s="185">
        <v>0</v>
      </c>
      <c r="AV540" s="217">
        <v>0</v>
      </c>
      <c r="AW540" s="185">
        <v>0</v>
      </c>
      <c r="AX540" s="217">
        <v>0</v>
      </c>
      <c r="AY540" s="217"/>
      <c r="AZ540" s="185"/>
      <c r="BA540" s="217"/>
      <c r="BB540" s="185"/>
      <c r="BC540" s="217"/>
      <c r="BD540" s="185"/>
      <c r="BE540" s="217"/>
      <c r="BF540" s="185"/>
      <c r="BG540" s="62"/>
      <c r="BH540" s="188">
        <v>505001</v>
      </c>
      <c r="BI540" s="191">
        <v>1532932</v>
      </c>
      <c r="BJ540" s="185">
        <v>2562173</v>
      </c>
      <c r="BK540" s="217">
        <v>2536117</v>
      </c>
      <c r="BL540" s="185">
        <v>3861831</v>
      </c>
      <c r="BM540" s="191">
        <v>4219565</v>
      </c>
      <c r="BN540" s="185">
        <v>0</v>
      </c>
      <c r="BO540" s="217">
        <v>0</v>
      </c>
      <c r="BP540" s="185">
        <v>364605</v>
      </c>
      <c r="BQ540" s="191">
        <v>1551945</v>
      </c>
      <c r="BR540" s="185"/>
      <c r="BS540" s="218"/>
      <c r="BT540" s="177">
        <f t="shared" si="399"/>
        <v>57</v>
      </c>
      <c r="BU540" s="178">
        <f t="shared" si="399"/>
        <v>123</v>
      </c>
      <c r="BV540" s="179">
        <f t="shared" si="400"/>
        <v>330</v>
      </c>
      <c r="BW540" s="178">
        <f t="shared" si="400"/>
        <v>324</v>
      </c>
      <c r="BX540" s="179">
        <f t="shared" si="401"/>
        <v>540</v>
      </c>
      <c r="BY540" s="178">
        <f t="shared" si="401"/>
        <v>594</v>
      </c>
      <c r="BZ540" s="179">
        <f t="shared" si="402"/>
        <v>0</v>
      </c>
      <c r="CA540" s="178">
        <f t="shared" si="402"/>
        <v>0</v>
      </c>
      <c r="CB540" s="179">
        <f t="shared" si="403"/>
        <v>72</v>
      </c>
      <c r="CC540" s="178">
        <f t="shared" si="403"/>
        <v>306</v>
      </c>
      <c r="CD540" s="179">
        <f t="shared" si="404"/>
        <v>0</v>
      </c>
      <c r="CE540" s="178">
        <f t="shared" si="404"/>
        <v>0</v>
      </c>
      <c r="CF540" s="177">
        <f t="shared" si="394"/>
        <v>8859.6666666666661</v>
      </c>
      <c r="CG540" s="178">
        <f t="shared" si="394"/>
        <v>12462.861788617885</v>
      </c>
      <c r="CH540" s="179">
        <f t="shared" si="394"/>
        <v>7764.1606060606064</v>
      </c>
      <c r="CI540" s="178">
        <f t="shared" si="394"/>
        <v>7827.5216049382716</v>
      </c>
      <c r="CJ540" s="179">
        <f t="shared" si="392"/>
        <v>7151.5388888888892</v>
      </c>
      <c r="CK540" s="178">
        <f t="shared" si="396"/>
        <v>7103.6447811447815</v>
      </c>
      <c r="CL540" s="179">
        <f t="shared" si="392"/>
        <v>0</v>
      </c>
      <c r="CM540" s="178">
        <f t="shared" si="392"/>
        <v>0</v>
      </c>
      <c r="CN540" s="179">
        <f t="shared" si="392"/>
        <v>5063.958333333333</v>
      </c>
      <c r="CO540" s="178">
        <f t="shared" si="392"/>
        <v>5071.7156862745096</v>
      </c>
      <c r="CP540" s="179">
        <f t="shared" si="392"/>
        <v>0</v>
      </c>
      <c r="CQ540" s="178">
        <f t="shared" si="392"/>
        <v>0</v>
      </c>
      <c r="CR540" s="177">
        <f t="shared" si="395"/>
        <v>79737</v>
      </c>
      <c r="CS540" s="178">
        <f t="shared" si="395"/>
        <v>112165.75609756097</v>
      </c>
      <c r="CT540" s="179">
        <f t="shared" si="395"/>
        <v>69877.445454545465</v>
      </c>
      <c r="CU540" s="178">
        <f t="shared" si="393"/>
        <v>70447.694444444438</v>
      </c>
      <c r="CV540" s="179">
        <f t="shared" si="393"/>
        <v>64363.850000000006</v>
      </c>
      <c r="CW540" s="178">
        <f t="shared" si="393"/>
        <v>63932.803030303032</v>
      </c>
      <c r="CX540" s="179">
        <f t="shared" si="393"/>
        <v>0</v>
      </c>
      <c r="CY540" s="178">
        <f t="shared" si="393"/>
        <v>0</v>
      </c>
      <c r="CZ540" s="179">
        <f t="shared" si="393"/>
        <v>45575.625</v>
      </c>
      <c r="DA540" s="178">
        <f t="shared" si="393"/>
        <v>45645.441176470587</v>
      </c>
      <c r="DB540" s="179">
        <f t="shared" si="393"/>
        <v>0</v>
      </c>
      <c r="DC540" s="178">
        <f t="shared" si="393"/>
        <v>0</v>
      </c>
      <c r="DD540" s="179">
        <f t="shared" si="405"/>
        <v>65640.418512396704</v>
      </c>
      <c r="DE540" s="178">
        <f t="shared" si="405"/>
        <v>65542.15992797511</v>
      </c>
      <c r="DF540" s="177">
        <f t="shared" si="406"/>
        <v>6</v>
      </c>
      <c r="DG540" s="178">
        <f t="shared" si="406"/>
        <v>13</v>
      </c>
      <c r="DH540" s="179">
        <f t="shared" si="407"/>
        <v>36</v>
      </c>
      <c r="DI540" s="178">
        <f t="shared" si="407"/>
        <v>36</v>
      </c>
      <c r="DJ540" s="179">
        <f t="shared" si="408"/>
        <v>60</v>
      </c>
      <c r="DK540" s="178">
        <f t="shared" si="408"/>
        <v>66</v>
      </c>
      <c r="DL540" s="179">
        <f t="shared" si="409"/>
        <v>0</v>
      </c>
      <c r="DM540" s="178">
        <f t="shared" si="409"/>
        <v>0</v>
      </c>
      <c r="DN540" s="179">
        <f t="shared" si="410"/>
        <v>8</v>
      </c>
      <c r="DO540" s="178">
        <f t="shared" si="410"/>
        <v>34</v>
      </c>
      <c r="DP540" s="179">
        <f t="shared" si="411"/>
        <v>0</v>
      </c>
      <c r="DQ540" s="178">
        <f t="shared" si="411"/>
        <v>0</v>
      </c>
      <c r="DR540" s="179">
        <f t="shared" si="412"/>
        <v>110</v>
      </c>
      <c r="DS540" s="178">
        <f t="shared" si="412"/>
        <v>149</v>
      </c>
      <c r="DT540" s="177">
        <f t="shared" si="398"/>
        <v>478422</v>
      </c>
      <c r="DU540" s="178">
        <f t="shared" si="398"/>
        <v>1458154.8292682925</v>
      </c>
      <c r="DV540" s="179">
        <f t="shared" si="398"/>
        <v>2515588.0363636366</v>
      </c>
      <c r="DW540" s="178">
        <f t="shared" si="398"/>
        <v>2536117</v>
      </c>
      <c r="DX540" s="179">
        <f t="shared" si="397"/>
        <v>3861831.0000000005</v>
      </c>
      <c r="DY540" s="178">
        <f t="shared" si="397"/>
        <v>4219565</v>
      </c>
      <c r="DZ540" s="179">
        <f t="shared" si="397"/>
        <v>0</v>
      </c>
      <c r="EA540" s="178">
        <f t="shared" si="397"/>
        <v>0</v>
      </c>
      <c r="EB540" s="179">
        <f t="shared" si="397"/>
        <v>364605</v>
      </c>
      <c r="EC540" s="178">
        <f t="shared" si="397"/>
        <v>1551945</v>
      </c>
      <c r="ED540" s="179">
        <f t="shared" si="397"/>
        <v>0</v>
      </c>
      <c r="EE540" s="178">
        <f t="shared" si="397"/>
        <v>0</v>
      </c>
      <c r="EF540" s="179">
        <f t="shared" si="397"/>
        <v>7220446.0363636371</v>
      </c>
      <c r="EG540" s="178">
        <f t="shared" si="391"/>
        <v>9765781.8292682916</v>
      </c>
    </row>
    <row r="541" spans="1:137" ht="15">
      <c r="A541" s="56" t="s">
        <v>540</v>
      </c>
      <c r="B541" s="55" t="s">
        <v>576</v>
      </c>
      <c r="C541" s="293"/>
      <c r="D541" s="53">
        <v>225432</v>
      </c>
      <c r="E541" s="53">
        <v>5</v>
      </c>
      <c r="F541" s="217">
        <v>0</v>
      </c>
      <c r="G541" s="185">
        <v>46</v>
      </c>
      <c r="H541" s="217">
        <v>48</v>
      </c>
      <c r="I541" s="185">
        <v>0</v>
      </c>
      <c r="J541" s="217">
        <v>0</v>
      </c>
      <c r="K541" s="185">
        <v>0</v>
      </c>
      <c r="L541" s="217">
        <v>0</v>
      </c>
      <c r="M541" s="185">
        <v>4</v>
      </c>
      <c r="N541" s="191">
        <v>5</v>
      </c>
      <c r="O541" s="217">
        <v>0</v>
      </c>
      <c r="P541" s="185">
        <v>106</v>
      </c>
      <c r="Q541" s="217">
        <v>106</v>
      </c>
      <c r="R541" s="185">
        <v>0</v>
      </c>
      <c r="S541" s="217">
        <v>0</v>
      </c>
      <c r="T541" s="185">
        <v>0</v>
      </c>
      <c r="U541" s="217">
        <v>0</v>
      </c>
      <c r="V541" s="185">
        <v>7</v>
      </c>
      <c r="W541" s="191">
        <v>6</v>
      </c>
      <c r="X541" s="217">
        <v>0</v>
      </c>
      <c r="Y541" s="185">
        <v>64</v>
      </c>
      <c r="Z541" s="217">
        <v>66</v>
      </c>
      <c r="AA541" s="185">
        <v>0</v>
      </c>
      <c r="AB541" s="217">
        <v>0</v>
      </c>
      <c r="AC541" s="185">
        <v>0</v>
      </c>
      <c r="AD541" s="217">
        <v>0</v>
      </c>
      <c r="AE541" s="185">
        <v>0</v>
      </c>
      <c r="AF541" s="217">
        <v>0</v>
      </c>
      <c r="AG541" s="217">
        <v>0</v>
      </c>
      <c r="AH541" s="185">
        <v>5</v>
      </c>
      <c r="AI541" s="191">
        <v>3</v>
      </c>
      <c r="AJ541" s="185">
        <v>0</v>
      </c>
      <c r="AK541" s="217">
        <v>0</v>
      </c>
      <c r="AL541" s="185">
        <v>0</v>
      </c>
      <c r="AM541" s="217">
        <v>0</v>
      </c>
      <c r="AN541" s="185">
        <v>2</v>
      </c>
      <c r="AO541" s="191">
        <v>0</v>
      </c>
      <c r="AP541" s="217">
        <v>0</v>
      </c>
      <c r="AQ541" s="185">
        <v>101</v>
      </c>
      <c r="AR541" s="191">
        <v>116</v>
      </c>
      <c r="AS541" s="185">
        <v>0</v>
      </c>
      <c r="AT541" s="217">
        <v>0</v>
      </c>
      <c r="AU541" s="185">
        <v>0</v>
      </c>
      <c r="AV541" s="217">
        <v>0</v>
      </c>
      <c r="AW541" s="185">
        <v>6</v>
      </c>
      <c r="AX541" s="217">
        <v>6</v>
      </c>
      <c r="AY541" s="217"/>
      <c r="AZ541" s="185"/>
      <c r="BA541" s="217"/>
      <c r="BB541" s="185"/>
      <c r="BC541" s="217"/>
      <c r="BD541" s="185"/>
      <c r="BE541" s="217"/>
      <c r="BF541" s="185"/>
      <c r="BG541" s="62"/>
      <c r="BH541" s="188">
        <v>4768057</v>
      </c>
      <c r="BI541" s="191">
        <v>5175804</v>
      </c>
      <c r="BJ541" s="185">
        <v>8653889</v>
      </c>
      <c r="BK541" s="217">
        <v>8433223</v>
      </c>
      <c r="BL541" s="185">
        <v>4474344</v>
      </c>
      <c r="BM541" s="191">
        <v>4778348</v>
      </c>
      <c r="BN541" s="185">
        <v>621792</v>
      </c>
      <c r="BO541" s="191">
        <v>267725</v>
      </c>
      <c r="BP541" s="185">
        <v>5598015</v>
      </c>
      <c r="BQ541" s="191">
        <v>6588128</v>
      </c>
      <c r="BR541" s="185"/>
      <c r="BS541" s="218"/>
      <c r="BT541" s="177">
        <f t="shared" si="399"/>
        <v>462</v>
      </c>
      <c r="BU541" s="178">
        <f t="shared" si="399"/>
        <v>492</v>
      </c>
      <c r="BV541" s="179">
        <f t="shared" si="400"/>
        <v>1038</v>
      </c>
      <c r="BW541" s="178">
        <f t="shared" si="400"/>
        <v>1026</v>
      </c>
      <c r="BX541" s="179">
        <f t="shared" si="401"/>
        <v>576</v>
      </c>
      <c r="BY541" s="178">
        <f t="shared" si="401"/>
        <v>594</v>
      </c>
      <c r="BZ541" s="179">
        <f t="shared" si="402"/>
        <v>69</v>
      </c>
      <c r="CA541" s="178">
        <f t="shared" si="402"/>
        <v>27</v>
      </c>
      <c r="CB541" s="179">
        <f t="shared" si="403"/>
        <v>981</v>
      </c>
      <c r="CC541" s="178">
        <f t="shared" si="403"/>
        <v>1116</v>
      </c>
      <c r="CD541" s="179">
        <f t="shared" si="404"/>
        <v>0</v>
      </c>
      <c r="CE541" s="178">
        <f t="shared" si="404"/>
        <v>0</v>
      </c>
      <c r="CF541" s="177">
        <f t="shared" si="394"/>
        <v>10320.469696969696</v>
      </c>
      <c r="CG541" s="178">
        <f t="shared" si="394"/>
        <v>10519.926829268292</v>
      </c>
      <c r="CH541" s="179">
        <f t="shared" si="394"/>
        <v>8337.0799614643547</v>
      </c>
      <c r="CI541" s="178">
        <f t="shared" si="394"/>
        <v>8219.5155945419101</v>
      </c>
      <c r="CJ541" s="179">
        <f t="shared" si="392"/>
        <v>7767.958333333333</v>
      </c>
      <c r="CK541" s="178">
        <f t="shared" si="396"/>
        <v>8044.3569023569025</v>
      </c>
      <c r="CL541" s="179">
        <f t="shared" si="392"/>
        <v>9011.4782608695659</v>
      </c>
      <c r="CM541" s="178">
        <f t="shared" si="392"/>
        <v>9915.7407407407409</v>
      </c>
      <c r="CN541" s="179">
        <f t="shared" si="392"/>
        <v>5706.4373088685015</v>
      </c>
      <c r="CO541" s="178">
        <f t="shared" si="392"/>
        <v>5903.340501792115</v>
      </c>
      <c r="CP541" s="179">
        <f t="shared" si="392"/>
        <v>0</v>
      </c>
      <c r="CQ541" s="178">
        <f t="shared" si="392"/>
        <v>0</v>
      </c>
      <c r="CR541" s="177">
        <f t="shared" si="395"/>
        <v>92884.227272727265</v>
      </c>
      <c r="CS541" s="178">
        <f t="shared" si="395"/>
        <v>94679.341463414632</v>
      </c>
      <c r="CT541" s="179">
        <f t="shared" si="395"/>
        <v>75033.7196531792</v>
      </c>
      <c r="CU541" s="178">
        <f t="shared" si="393"/>
        <v>73975.640350877191</v>
      </c>
      <c r="CV541" s="179">
        <f t="shared" si="393"/>
        <v>69911.625</v>
      </c>
      <c r="CW541" s="178">
        <f t="shared" si="393"/>
        <v>72399.212121212127</v>
      </c>
      <c r="CX541" s="179">
        <f t="shared" si="393"/>
        <v>81103.304347826095</v>
      </c>
      <c r="CY541" s="178">
        <f t="shared" si="393"/>
        <v>89241.666666666672</v>
      </c>
      <c r="CZ541" s="179">
        <f t="shared" si="393"/>
        <v>51357.935779816515</v>
      </c>
      <c r="DA541" s="178">
        <f t="shared" si="393"/>
        <v>53130.064516129038</v>
      </c>
      <c r="DB541" s="179">
        <f t="shared" si="393"/>
        <v>0</v>
      </c>
      <c r="DC541" s="178">
        <f t="shared" si="393"/>
        <v>0</v>
      </c>
      <c r="DD541" s="179">
        <f t="shared" si="405"/>
        <v>69385.301886571135</v>
      </c>
      <c r="DE541" s="178">
        <f t="shared" si="405"/>
        <v>69750.61148266001</v>
      </c>
      <c r="DF541" s="177">
        <f t="shared" si="406"/>
        <v>50</v>
      </c>
      <c r="DG541" s="178">
        <f t="shared" si="406"/>
        <v>53</v>
      </c>
      <c r="DH541" s="179">
        <f t="shared" si="407"/>
        <v>113</v>
      </c>
      <c r="DI541" s="178">
        <f t="shared" si="407"/>
        <v>112</v>
      </c>
      <c r="DJ541" s="179">
        <f t="shared" si="408"/>
        <v>64</v>
      </c>
      <c r="DK541" s="178">
        <f t="shared" si="408"/>
        <v>66</v>
      </c>
      <c r="DL541" s="179">
        <f t="shared" si="409"/>
        <v>7</v>
      </c>
      <c r="DM541" s="178">
        <f t="shared" si="409"/>
        <v>3</v>
      </c>
      <c r="DN541" s="179">
        <f t="shared" si="410"/>
        <v>107</v>
      </c>
      <c r="DO541" s="178">
        <f t="shared" si="410"/>
        <v>122</v>
      </c>
      <c r="DP541" s="179">
        <f t="shared" si="411"/>
        <v>0</v>
      </c>
      <c r="DQ541" s="178">
        <f t="shared" si="411"/>
        <v>0</v>
      </c>
      <c r="DR541" s="179">
        <f t="shared" si="412"/>
        <v>341</v>
      </c>
      <c r="DS541" s="178">
        <f t="shared" si="412"/>
        <v>356</v>
      </c>
      <c r="DT541" s="177">
        <f t="shared" si="398"/>
        <v>4644211.3636363633</v>
      </c>
      <c r="DU541" s="178">
        <f t="shared" si="398"/>
        <v>5018005.0975609757</v>
      </c>
      <c r="DV541" s="179">
        <f t="shared" si="398"/>
        <v>8478810.3208092488</v>
      </c>
      <c r="DW541" s="178">
        <f t="shared" si="398"/>
        <v>8285271.7192982454</v>
      </c>
      <c r="DX541" s="179">
        <f t="shared" si="397"/>
        <v>4474344</v>
      </c>
      <c r="DY541" s="178">
        <f t="shared" si="397"/>
        <v>4778348</v>
      </c>
      <c r="DZ541" s="179">
        <f t="shared" si="397"/>
        <v>567723.13043478271</v>
      </c>
      <c r="EA541" s="178">
        <f t="shared" si="397"/>
        <v>267725</v>
      </c>
      <c r="EB541" s="179">
        <f t="shared" si="397"/>
        <v>5495299.1284403671</v>
      </c>
      <c r="EC541" s="178">
        <f t="shared" si="397"/>
        <v>6481867.870967743</v>
      </c>
      <c r="ED541" s="179">
        <f t="shared" si="397"/>
        <v>0</v>
      </c>
      <c r="EE541" s="178">
        <f t="shared" si="397"/>
        <v>0</v>
      </c>
      <c r="EF541" s="179">
        <f t="shared" si="397"/>
        <v>23660387.943320759</v>
      </c>
      <c r="EG541" s="178">
        <f t="shared" si="391"/>
        <v>24831217.687826965</v>
      </c>
    </row>
    <row r="542" spans="1:137" ht="15">
      <c r="A542" s="56" t="s">
        <v>540</v>
      </c>
      <c r="B542" s="241" t="s">
        <v>577</v>
      </c>
      <c r="C542" s="305" t="s">
        <v>899</v>
      </c>
      <c r="D542" s="53">
        <v>228714</v>
      </c>
      <c r="E542" s="246">
        <v>5</v>
      </c>
      <c r="F542" s="217">
        <v>0</v>
      </c>
      <c r="G542" s="185">
        <v>0</v>
      </c>
      <c r="H542" s="217">
        <v>0</v>
      </c>
      <c r="I542" s="185">
        <v>0</v>
      </c>
      <c r="J542" s="217">
        <v>0</v>
      </c>
      <c r="K542" s="185">
        <v>0</v>
      </c>
      <c r="L542" s="217">
        <v>0</v>
      </c>
      <c r="M542" s="185">
        <v>0</v>
      </c>
      <c r="N542" s="217">
        <v>0</v>
      </c>
      <c r="O542" s="217">
        <v>0</v>
      </c>
      <c r="P542" s="185">
        <v>0</v>
      </c>
      <c r="Q542" s="217">
        <v>0</v>
      </c>
      <c r="R542" s="185">
        <v>0</v>
      </c>
      <c r="S542" s="217">
        <v>0</v>
      </c>
      <c r="T542" s="185">
        <v>0</v>
      </c>
      <c r="U542" s="217">
        <v>0</v>
      </c>
      <c r="V542" s="185">
        <v>0</v>
      </c>
      <c r="W542" s="217">
        <v>0</v>
      </c>
      <c r="X542" s="217">
        <v>0</v>
      </c>
      <c r="Y542" s="185">
        <v>0</v>
      </c>
      <c r="Z542" s="217">
        <v>0</v>
      </c>
      <c r="AA542" s="185">
        <v>0</v>
      </c>
      <c r="AB542" s="217">
        <v>0</v>
      </c>
      <c r="AC542" s="185">
        <v>0</v>
      </c>
      <c r="AD542" s="217">
        <v>0</v>
      </c>
      <c r="AE542" s="185">
        <v>0</v>
      </c>
      <c r="AF542" s="217">
        <v>0</v>
      </c>
      <c r="AG542" s="217">
        <v>0</v>
      </c>
      <c r="AH542" s="185">
        <v>0</v>
      </c>
      <c r="AI542" s="217">
        <v>0</v>
      </c>
      <c r="AJ542" s="185">
        <v>0</v>
      </c>
      <c r="AK542" s="217">
        <v>0</v>
      </c>
      <c r="AL542" s="185">
        <v>0</v>
      </c>
      <c r="AM542" s="217">
        <v>0</v>
      </c>
      <c r="AN542" s="185">
        <v>0</v>
      </c>
      <c r="AO542" s="217">
        <v>0</v>
      </c>
      <c r="AP542" s="217">
        <v>0</v>
      </c>
      <c r="AQ542" s="185">
        <v>0</v>
      </c>
      <c r="AR542" s="217">
        <v>0</v>
      </c>
      <c r="AS542" s="185">
        <v>0</v>
      </c>
      <c r="AT542" s="217">
        <v>0</v>
      </c>
      <c r="AU542" s="185">
        <v>0</v>
      </c>
      <c r="AV542" s="217">
        <v>0</v>
      </c>
      <c r="AW542" s="185">
        <v>0</v>
      </c>
      <c r="AX542" s="217">
        <v>0</v>
      </c>
      <c r="AY542" s="217"/>
      <c r="AZ542" s="185"/>
      <c r="BA542" s="217"/>
      <c r="BB542" s="185"/>
      <c r="BC542" s="217"/>
      <c r="BD542" s="185"/>
      <c r="BE542" s="217"/>
      <c r="BF542" s="185"/>
      <c r="BG542" s="62"/>
      <c r="BH542" s="188">
        <v>0</v>
      </c>
      <c r="BI542" s="217">
        <v>0</v>
      </c>
      <c r="BJ542" s="185">
        <v>0</v>
      </c>
      <c r="BK542" s="217">
        <v>0</v>
      </c>
      <c r="BL542" s="185">
        <v>0</v>
      </c>
      <c r="BM542" s="217">
        <v>0</v>
      </c>
      <c r="BN542" s="185">
        <v>0</v>
      </c>
      <c r="BO542" s="217">
        <v>0</v>
      </c>
      <c r="BP542" s="185">
        <v>0</v>
      </c>
      <c r="BQ542" s="217">
        <v>0</v>
      </c>
      <c r="BR542" s="185"/>
      <c r="BS542" s="218"/>
      <c r="BT542" s="177">
        <f t="shared" si="399"/>
        <v>0</v>
      </c>
      <c r="BU542" s="178">
        <f t="shared" si="399"/>
        <v>0</v>
      </c>
      <c r="BV542" s="179">
        <f t="shared" si="400"/>
        <v>0</v>
      </c>
      <c r="BW542" s="178">
        <f t="shared" si="400"/>
        <v>0</v>
      </c>
      <c r="BX542" s="179">
        <f t="shared" si="401"/>
        <v>0</v>
      </c>
      <c r="BY542" s="178">
        <f t="shared" si="401"/>
        <v>0</v>
      </c>
      <c r="BZ542" s="179">
        <f t="shared" si="402"/>
        <v>0</v>
      </c>
      <c r="CA542" s="178">
        <f t="shared" si="402"/>
        <v>0</v>
      </c>
      <c r="CB542" s="179">
        <f t="shared" si="403"/>
        <v>0</v>
      </c>
      <c r="CC542" s="178">
        <f t="shared" si="403"/>
        <v>0</v>
      </c>
      <c r="CD542" s="179">
        <f t="shared" si="404"/>
        <v>0</v>
      </c>
      <c r="CE542" s="178">
        <f t="shared" si="404"/>
        <v>0</v>
      </c>
      <c r="CF542" s="177">
        <f t="shared" si="394"/>
        <v>0</v>
      </c>
      <c r="CG542" s="178">
        <f t="shared" si="394"/>
        <v>0</v>
      </c>
      <c r="CH542" s="179">
        <f t="shared" si="394"/>
        <v>0</v>
      </c>
      <c r="CI542" s="178">
        <f t="shared" si="394"/>
        <v>0</v>
      </c>
      <c r="CJ542" s="179">
        <f t="shared" si="392"/>
        <v>0</v>
      </c>
      <c r="CK542" s="178">
        <f t="shared" si="396"/>
        <v>0</v>
      </c>
      <c r="CL542" s="179">
        <f t="shared" si="392"/>
        <v>0</v>
      </c>
      <c r="CM542" s="178">
        <f t="shared" si="392"/>
        <v>0</v>
      </c>
      <c r="CN542" s="179">
        <f t="shared" si="392"/>
        <v>0</v>
      </c>
      <c r="CO542" s="178">
        <f t="shared" si="392"/>
        <v>0</v>
      </c>
      <c r="CP542" s="179">
        <f t="shared" si="392"/>
        <v>0</v>
      </c>
      <c r="CQ542" s="178">
        <f t="shared" si="392"/>
        <v>0</v>
      </c>
      <c r="CR542" s="177">
        <f t="shared" si="395"/>
        <v>0</v>
      </c>
      <c r="CS542" s="178">
        <f t="shared" si="395"/>
        <v>0</v>
      </c>
      <c r="CT542" s="179">
        <f t="shared" si="395"/>
        <v>0</v>
      </c>
      <c r="CU542" s="178">
        <f t="shared" si="393"/>
        <v>0</v>
      </c>
      <c r="CV542" s="179">
        <f t="shared" si="393"/>
        <v>0</v>
      </c>
      <c r="CW542" s="178">
        <f t="shared" si="393"/>
        <v>0</v>
      </c>
      <c r="CX542" s="179">
        <f t="shared" si="393"/>
        <v>0</v>
      </c>
      <c r="CY542" s="178">
        <f t="shared" si="393"/>
        <v>0</v>
      </c>
      <c r="CZ542" s="179">
        <f t="shared" si="393"/>
        <v>0</v>
      </c>
      <c r="DA542" s="178">
        <f t="shared" si="393"/>
        <v>0</v>
      </c>
      <c r="DB542" s="179">
        <f t="shared" si="393"/>
        <v>0</v>
      </c>
      <c r="DC542" s="178">
        <f t="shared" si="393"/>
        <v>0</v>
      </c>
      <c r="DD542" s="179">
        <f t="shared" si="405"/>
        <v>0</v>
      </c>
      <c r="DE542" s="178">
        <f t="shared" si="405"/>
        <v>0</v>
      </c>
      <c r="DF542" s="177">
        <f t="shared" si="406"/>
        <v>0</v>
      </c>
      <c r="DG542" s="178">
        <f t="shared" si="406"/>
        <v>0</v>
      </c>
      <c r="DH542" s="179">
        <f t="shared" si="407"/>
        <v>0</v>
      </c>
      <c r="DI542" s="178">
        <f t="shared" si="407"/>
        <v>0</v>
      </c>
      <c r="DJ542" s="179">
        <f t="shared" si="408"/>
        <v>0</v>
      </c>
      <c r="DK542" s="178">
        <f t="shared" si="408"/>
        <v>0</v>
      </c>
      <c r="DL542" s="179">
        <f t="shared" si="409"/>
        <v>0</v>
      </c>
      <c r="DM542" s="178">
        <f t="shared" si="409"/>
        <v>0</v>
      </c>
      <c r="DN542" s="179">
        <f t="shared" si="410"/>
        <v>0</v>
      </c>
      <c r="DO542" s="178">
        <f t="shared" si="410"/>
        <v>0</v>
      </c>
      <c r="DP542" s="179">
        <f t="shared" si="411"/>
        <v>0</v>
      </c>
      <c r="DQ542" s="178">
        <f t="shared" si="411"/>
        <v>0</v>
      </c>
      <c r="DR542" s="179">
        <f t="shared" si="412"/>
        <v>0</v>
      </c>
      <c r="DS542" s="178">
        <f t="shared" si="412"/>
        <v>0</v>
      </c>
      <c r="DT542" s="177">
        <f t="shared" si="398"/>
        <v>0</v>
      </c>
      <c r="DU542" s="178">
        <f t="shared" si="398"/>
        <v>0</v>
      </c>
      <c r="DV542" s="179">
        <f t="shared" si="398"/>
        <v>0</v>
      </c>
      <c r="DW542" s="178">
        <f t="shared" si="398"/>
        <v>0</v>
      </c>
      <c r="DX542" s="179">
        <f t="shared" si="397"/>
        <v>0</v>
      </c>
      <c r="DY542" s="178">
        <f t="shared" si="397"/>
        <v>0</v>
      </c>
      <c r="DZ542" s="179">
        <f t="shared" si="397"/>
        <v>0</v>
      </c>
      <c r="EA542" s="178">
        <f t="shared" si="397"/>
        <v>0</v>
      </c>
      <c r="EB542" s="179">
        <f t="shared" si="397"/>
        <v>0</v>
      </c>
      <c r="EC542" s="178">
        <f t="shared" si="397"/>
        <v>0</v>
      </c>
      <c r="ED542" s="179">
        <f t="shared" si="397"/>
        <v>0</v>
      </c>
      <c r="EE542" s="178">
        <f t="shared" si="397"/>
        <v>0</v>
      </c>
      <c r="EF542" s="179">
        <f t="shared" si="397"/>
        <v>0</v>
      </c>
      <c r="EG542" s="178">
        <f t="shared" si="391"/>
        <v>0</v>
      </c>
    </row>
    <row r="543" spans="1:137" ht="15">
      <c r="A543" s="56" t="s">
        <v>540</v>
      </c>
      <c r="B543" s="244" t="s">
        <v>578</v>
      </c>
      <c r="C543" s="293"/>
      <c r="D543" s="53">
        <v>223506</v>
      </c>
      <c r="E543" s="53">
        <v>7</v>
      </c>
      <c r="F543" s="217">
        <v>0</v>
      </c>
      <c r="G543" s="185">
        <v>18</v>
      </c>
      <c r="H543" s="191">
        <v>19</v>
      </c>
      <c r="I543" s="185">
        <v>0</v>
      </c>
      <c r="J543" s="217">
        <v>0</v>
      </c>
      <c r="K543" s="185">
        <v>0</v>
      </c>
      <c r="L543" s="217">
        <v>0</v>
      </c>
      <c r="M543" s="185">
        <v>0</v>
      </c>
      <c r="N543" s="217">
        <v>0</v>
      </c>
      <c r="O543" s="217">
        <v>0</v>
      </c>
      <c r="P543" s="185">
        <v>23</v>
      </c>
      <c r="Q543" s="191">
        <v>20</v>
      </c>
      <c r="R543" s="185">
        <v>0</v>
      </c>
      <c r="S543" s="217">
        <v>0</v>
      </c>
      <c r="T543" s="185">
        <v>1</v>
      </c>
      <c r="U543" s="217">
        <v>1</v>
      </c>
      <c r="V543" s="185">
        <v>0</v>
      </c>
      <c r="W543" s="217">
        <v>0</v>
      </c>
      <c r="X543" s="217">
        <v>0</v>
      </c>
      <c r="Y543" s="185">
        <v>23</v>
      </c>
      <c r="Z543" s="217">
        <v>22</v>
      </c>
      <c r="AA543" s="185">
        <v>0</v>
      </c>
      <c r="AB543" s="217">
        <v>0</v>
      </c>
      <c r="AC543" s="185">
        <v>0</v>
      </c>
      <c r="AD543" s="217">
        <v>0</v>
      </c>
      <c r="AE543" s="185">
        <v>0</v>
      </c>
      <c r="AF543" s="217">
        <v>0</v>
      </c>
      <c r="AG543" s="217">
        <v>3</v>
      </c>
      <c r="AH543" s="185">
        <v>30</v>
      </c>
      <c r="AI543" s="191">
        <v>32</v>
      </c>
      <c r="AJ543" s="185">
        <v>0</v>
      </c>
      <c r="AK543" s="217">
        <v>0</v>
      </c>
      <c r="AL543" s="185">
        <v>0</v>
      </c>
      <c r="AM543" s="217">
        <v>0</v>
      </c>
      <c r="AN543" s="185">
        <v>0</v>
      </c>
      <c r="AO543" s="217">
        <v>0</v>
      </c>
      <c r="AP543" s="217"/>
      <c r="AQ543" s="185"/>
      <c r="AR543" s="217"/>
      <c r="AS543" s="185"/>
      <c r="AT543" s="217"/>
      <c r="AU543" s="185"/>
      <c r="AV543" s="217"/>
      <c r="AW543" s="185"/>
      <c r="AX543" s="217"/>
      <c r="AY543" s="217">
        <v>0</v>
      </c>
      <c r="AZ543" s="185">
        <v>0</v>
      </c>
      <c r="BA543" s="217">
        <v>0</v>
      </c>
      <c r="BB543" s="185">
        <v>0</v>
      </c>
      <c r="BC543" s="217">
        <v>0</v>
      </c>
      <c r="BD543" s="185">
        <v>0</v>
      </c>
      <c r="BE543" s="217">
        <v>0</v>
      </c>
      <c r="BF543" s="185">
        <v>0</v>
      </c>
      <c r="BG543" s="62">
        <v>0</v>
      </c>
      <c r="BH543" s="188">
        <v>1422895</v>
      </c>
      <c r="BI543" s="217">
        <v>1472596</v>
      </c>
      <c r="BJ543" s="185">
        <v>1556728</v>
      </c>
      <c r="BK543" s="191">
        <v>1350477</v>
      </c>
      <c r="BL543" s="185">
        <v>1327850</v>
      </c>
      <c r="BM543" s="217">
        <v>1277293</v>
      </c>
      <c r="BN543" s="185">
        <v>1435490</v>
      </c>
      <c r="BO543" s="191">
        <v>1605613</v>
      </c>
      <c r="BP543" s="185"/>
      <c r="BQ543" s="217"/>
      <c r="BR543" s="185">
        <v>0</v>
      </c>
      <c r="BS543" s="218">
        <v>0</v>
      </c>
      <c r="BT543" s="177">
        <f t="shared" si="399"/>
        <v>162</v>
      </c>
      <c r="BU543" s="178">
        <f t="shared" si="399"/>
        <v>171</v>
      </c>
      <c r="BV543" s="179">
        <f t="shared" si="400"/>
        <v>218</v>
      </c>
      <c r="BW543" s="178">
        <f t="shared" si="400"/>
        <v>191</v>
      </c>
      <c r="BX543" s="179">
        <f t="shared" si="401"/>
        <v>207</v>
      </c>
      <c r="BY543" s="178">
        <f t="shared" si="401"/>
        <v>198</v>
      </c>
      <c r="BZ543" s="179">
        <f t="shared" si="402"/>
        <v>270</v>
      </c>
      <c r="CA543" s="178">
        <f t="shared" si="402"/>
        <v>288</v>
      </c>
      <c r="CB543" s="179">
        <f t="shared" si="403"/>
        <v>0</v>
      </c>
      <c r="CC543" s="178">
        <f t="shared" si="403"/>
        <v>0</v>
      </c>
      <c r="CD543" s="179">
        <f t="shared" si="404"/>
        <v>0</v>
      </c>
      <c r="CE543" s="178">
        <f t="shared" si="404"/>
        <v>0</v>
      </c>
      <c r="CF543" s="177">
        <f t="shared" si="394"/>
        <v>8783.3024691358023</v>
      </c>
      <c r="CG543" s="178">
        <f t="shared" si="394"/>
        <v>8611.6725146198823</v>
      </c>
      <c r="CH543" s="179">
        <f t="shared" si="394"/>
        <v>7140.9541284403667</v>
      </c>
      <c r="CI543" s="178">
        <f t="shared" si="394"/>
        <v>7070.560209424084</v>
      </c>
      <c r="CJ543" s="179">
        <f t="shared" si="392"/>
        <v>6414.7342995169083</v>
      </c>
      <c r="CK543" s="178">
        <f t="shared" si="396"/>
        <v>6450.9747474747473</v>
      </c>
      <c r="CL543" s="179">
        <f t="shared" si="392"/>
        <v>5316.6296296296296</v>
      </c>
      <c r="CM543" s="178">
        <f t="shared" si="392"/>
        <v>5575.0451388888887</v>
      </c>
      <c r="CN543" s="179">
        <f t="shared" si="392"/>
        <v>0</v>
      </c>
      <c r="CO543" s="178">
        <f t="shared" si="392"/>
        <v>0</v>
      </c>
      <c r="CP543" s="179">
        <f t="shared" si="392"/>
        <v>0</v>
      </c>
      <c r="CQ543" s="178">
        <f t="shared" si="392"/>
        <v>0</v>
      </c>
      <c r="CR543" s="177">
        <f t="shared" si="395"/>
        <v>79049.722222222219</v>
      </c>
      <c r="CS543" s="178">
        <f t="shared" si="395"/>
        <v>77505.052631578947</v>
      </c>
      <c r="CT543" s="179">
        <f t="shared" si="395"/>
        <v>64268.587155963301</v>
      </c>
      <c r="CU543" s="178">
        <f t="shared" si="393"/>
        <v>63635.041884816754</v>
      </c>
      <c r="CV543" s="179">
        <f t="shared" si="393"/>
        <v>57732.608695652176</v>
      </c>
      <c r="CW543" s="178">
        <f t="shared" si="393"/>
        <v>58058.772727272728</v>
      </c>
      <c r="CX543" s="179">
        <f t="shared" si="393"/>
        <v>47849.666666666664</v>
      </c>
      <c r="CY543" s="178">
        <f t="shared" si="393"/>
        <v>50175.40625</v>
      </c>
      <c r="CZ543" s="179">
        <f t="shared" si="393"/>
        <v>0</v>
      </c>
      <c r="DA543" s="178">
        <f t="shared" si="393"/>
        <v>0</v>
      </c>
      <c r="DB543" s="179">
        <f t="shared" si="393"/>
        <v>0</v>
      </c>
      <c r="DC543" s="178">
        <f t="shared" si="393"/>
        <v>0</v>
      </c>
      <c r="DD543" s="179">
        <f t="shared" si="405"/>
        <v>60301.906228874941</v>
      </c>
      <c r="DE543" s="178">
        <f t="shared" si="405"/>
        <v>60551.466804054806</v>
      </c>
      <c r="DF543" s="177">
        <f t="shared" si="406"/>
        <v>18</v>
      </c>
      <c r="DG543" s="178">
        <f t="shared" si="406"/>
        <v>19</v>
      </c>
      <c r="DH543" s="179">
        <f t="shared" si="407"/>
        <v>24</v>
      </c>
      <c r="DI543" s="178">
        <f t="shared" si="407"/>
        <v>21</v>
      </c>
      <c r="DJ543" s="179">
        <f t="shared" si="408"/>
        <v>23</v>
      </c>
      <c r="DK543" s="178">
        <f t="shared" si="408"/>
        <v>22</v>
      </c>
      <c r="DL543" s="179">
        <f t="shared" si="409"/>
        <v>30</v>
      </c>
      <c r="DM543" s="178">
        <f t="shared" si="409"/>
        <v>32</v>
      </c>
      <c r="DN543" s="179">
        <f t="shared" si="410"/>
        <v>0</v>
      </c>
      <c r="DO543" s="178">
        <f t="shared" si="410"/>
        <v>0</v>
      </c>
      <c r="DP543" s="179">
        <f t="shared" si="411"/>
        <v>0</v>
      </c>
      <c r="DQ543" s="178">
        <f t="shared" si="411"/>
        <v>0</v>
      </c>
      <c r="DR543" s="179">
        <f t="shared" si="412"/>
        <v>95</v>
      </c>
      <c r="DS543" s="178">
        <f t="shared" si="412"/>
        <v>94</v>
      </c>
      <c r="DT543" s="177">
        <f t="shared" si="398"/>
        <v>1422895</v>
      </c>
      <c r="DU543" s="178">
        <f t="shared" si="398"/>
        <v>1472596</v>
      </c>
      <c r="DV543" s="179">
        <f t="shared" si="398"/>
        <v>1542446.0917431193</v>
      </c>
      <c r="DW543" s="178">
        <f t="shared" si="398"/>
        <v>1336335.8795811518</v>
      </c>
      <c r="DX543" s="179">
        <f t="shared" si="397"/>
        <v>1327850</v>
      </c>
      <c r="DY543" s="178">
        <f t="shared" si="397"/>
        <v>1277293</v>
      </c>
      <c r="DZ543" s="179">
        <f t="shared" si="397"/>
        <v>1435490</v>
      </c>
      <c r="EA543" s="178">
        <f t="shared" si="397"/>
        <v>1605613</v>
      </c>
      <c r="EB543" s="179">
        <f t="shared" si="397"/>
        <v>0</v>
      </c>
      <c r="EC543" s="178">
        <f t="shared" si="397"/>
        <v>0</v>
      </c>
      <c r="ED543" s="179">
        <f t="shared" si="397"/>
        <v>0</v>
      </c>
      <c r="EE543" s="178">
        <f t="shared" si="397"/>
        <v>0</v>
      </c>
      <c r="EF543" s="179">
        <f t="shared" si="397"/>
        <v>5728681.0917431191</v>
      </c>
      <c r="EG543" s="178">
        <f t="shared" si="391"/>
        <v>5691837.8795811515</v>
      </c>
    </row>
    <row r="544" spans="1:137" ht="15">
      <c r="A544" s="56" t="s">
        <v>540</v>
      </c>
      <c r="B544" s="244" t="s">
        <v>579</v>
      </c>
      <c r="C544" s="293"/>
      <c r="D544" s="53">
        <v>226806</v>
      </c>
      <c r="E544" s="53">
        <v>7</v>
      </c>
      <c r="F544" s="217">
        <v>0</v>
      </c>
      <c r="G544" s="185">
        <v>31</v>
      </c>
      <c r="H544" s="191">
        <v>36</v>
      </c>
      <c r="I544" s="185">
        <v>3</v>
      </c>
      <c r="J544" s="217">
        <v>3</v>
      </c>
      <c r="K544" s="185">
        <v>1</v>
      </c>
      <c r="L544" s="191">
        <v>2</v>
      </c>
      <c r="M544" s="185">
        <v>8</v>
      </c>
      <c r="N544" s="191">
        <v>7</v>
      </c>
      <c r="O544" s="217">
        <v>0</v>
      </c>
      <c r="P544" s="185">
        <v>36</v>
      </c>
      <c r="Q544" s="191">
        <v>30</v>
      </c>
      <c r="R544" s="185">
        <v>1</v>
      </c>
      <c r="S544" s="191">
        <v>5</v>
      </c>
      <c r="T544" s="185">
        <v>1</v>
      </c>
      <c r="U544" s="217">
        <v>1</v>
      </c>
      <c r="V544" s="185">
        <v>6</v>
      </c>
      <c r="W544" s="217">
        <v>6</v>
      </c>
      <c r="X544" s="217">
        <v>0</v>
      </c>
      <c r="Y544" s="185">
        <v>9</v>
      </c>
      <c r="Z544" s="191">
        <v>11</v>
      </c>
      <c r="AA544" s="185">
        <v>2</v>
      </c>
      <c r="AB544" s="191">
        <v>1</v>
      </c>
      <c r="AC544" s="185">
        <v>0</v>
      </c>
      <c r="AD544" s="217">
        <v>0</v>
      </c>
      <c r="AE544" s="185">
        <v>0</v>
      </c>
      <c r="AF544" s="217">
        <v>0</v>
      </c>
      <c r="AG544" s="217">
        <v>0</v>
      </c>
      <c r="AH544" s="185">
        <v>15</v>
      </c>
      <c r="AI544" s="217">
        <v>15</v>
      </c>
      <c r="AJ544" s="185">
        <v>6</v>
      </c>
      <c r="AK544" s="191">
        <v>8</v>
      </c>
      <c r="AL544" s="185">
        <v>0</v>
      </c>
      <c r="AM544" s="217">
        <v>0</v>
      </c>
      <c r="AN544" s="185">
        <v>7</v>
      </c>
      <c r="AO544" s="191">
        <v>10</v>
      </c>
      <c r="AP544" s="217"/>
      <c r="AQ544" s="185"/>
      <c r="AR544" s="217"/>
      <c r="AS544" s="185"/>
      <c r="AT544" s="217"/>
      <c r="AU544" s="185"/>
      <c r="AV544" s="217"/>
      <c r="AW544" s="185"/>
      <c r="AX544" s="217"/>
      <c r="AY544" s="217">
        <v>0</v>
      </c>
      <c r="AZ544" s="185">
        <v>0</v>
      </c>
      <c r="BA544" s="217">
        <v>0</v>
      </c>
      <c r="BB544" s="185">
        <v>0</v>
      </c>
      <c r="BC544" s="217">
        <v>0</v>
      </c>
      <c r="BD544" s="185">
        <v>0</v>
      </c>
      <c r="BE544" s="217">
        <v>0</v>
      </c>
      <c r="BF544" s="185">
        <v>0</v>
      </c>
      <c r="BG544" s="62">
        <v>0</v>
      </c>
      <c r="BH544" s="188">
        <v>3174195</v>
      </c>
      <c r="BI544" s="191">
        <v>3502017</v>
      </c>
      <c r="BJ544" s="185">
        <v>2721296</v>
      </c>
      <c r="BK544" s="217">
        <v>2652784</v>
      </c>
      <c r="BL544" s="185">
        <v>592509</v>
      </c>
      <c r="BM544" s="191">
        <v>655679</v>
      </c>
      <c r="BN544" s="185">
        <v>1554407</v>
      </c>
      <c r="BO544" s="191">
        <v>1873366</v>
      </c>
      <c r="BP544" s="185"/>
      <c r="BQ544" s="217"/>
      <c r="BR544" s="185">
        <v>0</v>
      </c>
      <c r="BS544" s="218">
        <v>0</v>
      </c>
      <c r="BT544" s="177">
        <f t="shared" si="399"/>
        <v>416</v>
      </c>
      <c r="BU544" s="178">
        <f t="shared" si="399"/>
        <v>460</v>
      </c>
      <c r="BV544" s="179">
        <f t="shared" si="400"/>
        <v>417</v>
      </c>
      <c r="BW544" s="178">
        <f t="shared" si="400"/>
        <v>403</v>
      </c>
      <c r="BX544" s="179">
        <f t="shared" si="401"/>
        <v>101</v>
      </c>
      <c r="BY544" s="178">
        <f t="shared" si="401"/>
        <v>109</v>
      </c>
      <c r="BZ544" s="179">
        <f t="shared" si="402"/>
        <v>279</v>
      </c>
      <c r="CA544" s="178">
        <f t="shared" si="402"/>
        <v>335</v>
      </c>
      <c r="CB544" s="179">
        <f t="shared" si="403"/>
        <v>0</v>
      </c>
      <c r="CC544" s="178">
        <f t="shared" si="403"/>
        <v>0</v>
      </c>
      <c r="CD544" s="179">
        <f t="shared" si="404"/>
        <v>0</v>
      </c>
      <c r="CE544" s="178">
        <f t="shared" si="404"/>
        <v>0</v>
      </c>
      <c r="CF544" s="177">
        <f t="shared" si="394"/>
        <v>7630.2764423076924</v>
      </c>
      <c r="CG544" s="178">
        <f t="shared" si="394"/>
        <v>7613.0804347826088</v>
      </c>
      <c r="CH544" s="179">
        <f t="shared" si="394"/>
        <v>6525.8896882494009</v>
      </c>
      <c r="CI544" s="178">
        <f t="shared" si="394"/>
        <v>6582.5905707196034</v>
      </c>
      <c r="CJ544" s="179">
        <f t="shared" si="392"/>
        <v>5866.4257425742571</v>
      </c>
      <c r="CK544" s="178">
        <f t="shared" si="396"/>
        <v>6015.4036697247702</v>
      </c>
      <c r="CL544" s="179">
        <f t="shared" si="392"/>
        <v>5571.351254480287</v>
      </c>
      <c r="CM544" s="178">
        <f t="shared" si="392"/>
        <v>5592.137313432836</v>
      </c>
      <c r="CN544" s="179">
        <f t="shared" si="392"/>
        <v>0</v>
      </c>
      <c r="CO544" s="178">
        <f t="shared" si="392"/>
        <v>0</v>
      </c>
      <c r="CP544" s="179">
        <f t="shared" si="392"/>
        <v>0</v>
      </c>
      <c r="CQ544" s="178">
        <f t="shared" si="392"/>
        <v>0</v>
      </c>
      <c r="CR544" s="177">
        <f t="shared" si="395"/>
        <v>68672.487980769234</v>
      </c>
      <c r="CS544" s="178">
        <f t="shared" si="395"/>
        <v>68517.723913043475</v>
      </c>
      <c r="CT544" s="179">
        <f t="shared" si="395"/>
        <v>58733.007194244608</v>
      </c>
      <c r="CU544" s="178">
        <f t="shared" si="393"/>
        <v>59243.315136476434</v>
      </c>
      <c r="CV544" s="179">
        <f t="shared" si="393"/>
        <v>52797.831683168311</v>
      </c>
      <c r="CW544" s="178">
        <f t="shared" si="393"/>
        <v>54138.633027522934</v>
      </c>
      <c r="CX544" s="179">
        <f t="shared" si="393"/>
        <v>50142.161290322583</v>
      </c>
      <c r="CY544" s="178">
        <f t="shared" si="393"/>
        <v>50329.235820895527</v>
      </c>
      <c r="CZ544" s="179">
        <f t="shared" si="393"/>
        <v>0</v>
      </c>
      <c r="DA544" s="178">
        <f t="shared" si="393"/>
        <v>0</v>
      </c>
      <c r="DB544" s="179">
        <f t="shared" si="393"/>
        <v>0</v>
      </c>
      <c r="DC544" s="178">
        <f t="shared" si="393"/>
        <v>0</v>
      </c>
      <c r="DD544" s="179">
        <f t="shared" si="405"/>
        <v>59697.825113997809</v>
      </c>
      <c r="DE544" s="178">
        <f t="shared" si="405"/>
        <v>59908.136014651289</v>
      </c>
      <c r="DF544" s="177">
        <f t="shared" si="406"/>
        <v>43</v>
      </c>
      <c r="DG544" s="178">
        <f t="shared" si="406"/>
        <v>48</v>
      </c>
      <c r="DH544" s="179">
        <f t="shared" si="407"/>
        <v>44</v>
      </c>
      <c r="DI544" s="178">
        <f t="shared" si="407"/>
        <v>42</v>
      </c>
      <c r="DJ544" s="179">
        <f t="shared" si="408"/>
        <v>11</v>
      </c>
      <c r="DK544" s="178">
        <f t="shared" si="408"/>
        <v>12</v>
      </c>
      <c r="DL544" s="179">
        <f t="shared" si="409"/>
        <v>28</v>
      </c>
      <c r="DM544" s="178">
        <f t="shared" si="409"/>
        <v>33</v>
      </c>
      <c r="DN544" s="179">
        <f t="shared" si="410"/>
        <v>0</v>
      </c>
      <c r="DO544" s="178">
        <f t="shared" si="410"/>
        <v>0</v>
      </c>
      <c r="DP544" s="179">
        <f t="shared" si="411"/>
        <v>0</v>
      </c>
      <c r="DQ544" s="178">
        <f t="shared" si="411"/>
        <v>0</v>
      </c>
      <c r="DR544" s="179">
        <f t="shared" si="412"/>
        <v>126</v>
      </c>
      <c r="DS544" s="178">
        <f t="shared" si="412"/>
        <v>135</v>
      </c>
      <c r="DT544" s="177">
        <f t="shared" si="398"/>
        <v>2952916.983173077</v>
      </c>
      <c r="DU544" s="178">
        <f t="shared" si="398"/>
        <v>3288850.7478260868</v>
      </c>
      <c r="DV544" s="179">
        <f t="shared" si="398"/>
        <v>2584252.3165467628</v>
      </c>
      <c r="DW544" s="178">
        <f t="shared" si="398"/>
        <v>2488219.2357320101</v>
      </c>
      <c r="DX544" s="179">
        <f t="shared" si="397"/>
        <v>580776.14851485146</v>
      </c>
      <c r="DY544" s="178">
        <f t="shared" si="397"/>
        <v>649663.59633027518</v>
      </c>
      <c r="DZ544" s="179">
        <f t="shared" si="397"/>
        <v>1403980.5161290322</v>
      </c>
      <c r="EA544" s="178">
        <f t="shared" si="397"/>
        <v>1660864.7820895524</v>
      </c>
      <c r="EB544" s="179">
        <f t="shared" si="397"/>
        <v>0</v>
      </c>
      <c r="EC544" s="178">
        <f t="shared" si="397"/>
        <v>0</v>
      </c>
      <c r="ED544" s="179">
        <f t="shared" si="397"/>
        <v>0</v>
      </c>
      <c r="EE544" s="178">
        <f t="shared" si="397"/>
        <v>0</v>
      </c>
      <c r="EF544" s="179">
        <f t="shared" si="397"/>
        <v>7521925.964363724</v>
      </c>
      <c r="EG544" s="178">
        <f t="shared" si="391"/>
        <v>8087598.3619779237</v>
      </c>
    </row>
    <row r="545" spans="1:137" ht="15">
      <c r="A545" s="56" t="s">
        <v>540</v>
      </c>
      <c r="B545" s="244" t="s">
        <v>580</v>
      </c>
      <c r="C545" s="293"/>
      <c r="D545" s="53">
        <v>409315</v>
      </c>
      <c r="E545" s="245">
        <v>7</v>
      </c>
      <c r="F545" s="217">
        <v>0</v>
      </c>
      <c r="G545" s="185">
        <v>10</v>
      </c>
      <c r="H545" s="217">
        <v>10</v>
      </c>
      <c r="I545" s="185">
        <v>0</v>
      </c>
      <c r="J545" s="217">
        <v>0</v>
      </c>
      <c r="K545" s="185">
        <v>0</v>
      </c>
      <c r="L545" s="217">
        <v>0</v>
      </c>
      <c r="M545" s="185">
        <v>0</v>
      </c>
      <c r="N545" s="217">
        <v>0</v>
      </c>
      <c r="O545" s="217">
        <v>0</v>
      </c>
      <c r="P545" s="185">
        <v>25</v>
      </c>
      <c r="Q545" s="217">
        <v>25</v>
      </c>
      <c r="R545" s="185">
        <v>0</v>
      </c>
      <c r="S545" s="217">
        <v>0</v>
      </c>
      <c r="T545" s="185">
        <v>0</v>
      </c>
      <c r="U545" s="217">
        <v>0</v>
      </c>
      <c r="V545" s="185">
        <v>0</v>
      </c>
      <c r="W545" s="217">
        <v>0</v>
      </c>
      <c r="X545" s="217">
        <v>0</v>
      </c>
      <c r="Y545" s="185">
        <v>36</v>
      </c>
      <c r="Z545" s="191">
        <v>38</v>
      </c>
      <c r="AA545" s="185">
        <v>0</v>
      </c>
      <c r="AB545" s="217">
        <v>0</v>
      </c>
      <c r="AC545" s="185">
        <v>0</v>
      </c>
      <c r="AD545" s="217">
        <v>0</v>
      </c>
      <c r="AE545" s="185">
        <v>0</v>
      </c>
      <c r="AF545" s="217">
        <v>0</v>
      </c>
      <c r="AG545" s="217">
        <v>13</v>
      </c>
      <c r="AH545" s="185">
        <v>462</v>
      </c>
      <c r="AI545" s="217">
        <v>460</v>
      </c>
      <c r="AJ545" s="185">
        <v>17</v>
      </c>
      <c r="AK545" s="191">
        <v>19</v>
      </c>
      <c r="AL545" s="185">
        <v>16</v>
      </c>
      <c r="AM545" s="191">
        <v>15</v>
      </c>
      <c r="AN545" s="185">
        <v>2</v>
      </c>
      <c r="AO545" s="217">
        <v>2</v>
      </c>
      <c r="AP545" s="217"/>
      <c r="AQ545" s="185"/>
      <c r="AR545" s="217"/>
      <c r="AS545" s="185"/>
      <c r="AT545" s="217"/>
      <c r="AU545" s="185"/>
      <c r="AV545" s="217"/>
      <c r="AW545" s="185"/>
      <c r="AX545" s="217"/>
      <c r="AY545" s="217">
        <v>0</v>
      </c>
      <c r="AZ545" s="185">
        <v>0</v>
      </c>
      <c r="BA545" s="217">
        <v>0</v>
      </c>
      <c r="BB545" s="185">
        <v>0</v>
      </c>
      <c r="BC545" s="217">
        <v>0</v>
      </c>
      <c r="BD545" s="185">
        <v>0</v>
      </c>
      <c r="BE545" s="217">
        <v>0</v>
      </c>
      <c r="BF545" s="185">
        <v>0</v>
      </c>
      <c r="BG545" s="62">
        <v>0</v>
      </c>
      <c r="BH545" s="188">
        <v>655485</v>
      </c>
      <c r="BI545" s="191">
        <v>692898</v>
      </c>
      <c r="BJ545" s="185">
        <v>1537062</v>
      </c>
      <c r="BK545" s="191">
        <v>1662099</v>
      </c>
      <c r="BL545" s="185">
        <v>1932367</v>
      </c>
      <c r="BM545" s="191">
        <v>2226086</v>
      </c>
      <c r="BN545" s="185">
        <v>26750661</v>
      </c>
      <c r="BO545" s="191">
        <v>28238088</v>
      </c>
      <c r="BP545" s="185"/>
      <c r="BQ545" s="217"/>
      <c r="BR545" s="185">
        <v>0</v>
      </c>
      <c r="BS545" s="218">
        <v>0</v>
      </c>
      <c r="BT545" s="177">
        <f t="shared" si="399"/>
        <v>90</v>
      </c>
      <c r="BU545" s="178">
        <f t="shared" si="399"/>
        <v>90</v>
      </c>
      <c r="BV545" s="179">
        <f t="shared" si="400"/>
        <v>225</v>
      </c>
      <c r="BW545" s="178">
        <f t="shared" si="400"/>
        <v>225</v>
      </c>
      <c r="BX545" s="179">
        <f t="shared" si="401"/>
        <v>324</v>
      </c>
      <c r="BY545" s="178">
        <f t="shared" si="401"/>
        <v>342</v>
      </c>
      <c r="BZ545" s="179">
        <f t="shared" si="402"/>
        <v>4528</v>
      </c>
      <c r="CA545" s="178">
        <f t="shared" si="402"/>
        <v>4519</v>
      </c>
      <c r="CB545" s="179">
        <f t="shared" si="403"/>
        <v>0</v>
      </c>
      <c r="CC545" s="178">
        <f t="shared" si="403"/>
        <v>0</v>
      </c>
      <c r="CD545" s="179">
        <f t="shared" si="404"/>
        <v>0</v>
      </c>
      <c r="CE545" s="178">
        <f t="shared" si="404"/>
        <v>0</v>
      </c>
      <c r="CF545" s="177">
        <f t="shared" si="394"/>
        <v>7283.166666666667</v>
      </c>
      <c r="CG545" s="178">
        <f t="shared" si="394"/>
        <v>7698.8666666666668</v>
      </c>
      <c r="CH545" s="179">
        <f t="shared" si="394"/>
        <v>6831.3866666666663</v>
      </c>
      <c r="CI545" s="178">
        <f t="shared" si="394"/>
        <v>7387.1066666666666</v>
      </c>
      <c r="CJ545" s="179">
        <f t="shared" si="392"/>
        <v>5964.0956790123455</v>
      </c>
      <c r="CK545" s="178">
        <f t="shared" si="396"/>
        <v>6509.0233918128652</v>
      </c>
      <c r="CL545" s="179">
        <f t="shared" si="392"/>
        <v>5907.8314929328626</v>
      </c>
      <c r="CM545" s="178">
        <f t="shared" si="392"/>
        <v>6248.7470679353837</v>
      </c>
      <c r="CN545" s="179">
        <f t="shared" si="392"/>
        <v>0</v>
      </c>
      <c r="CO545" s="178">
        <f t="shared" si="392"/>
        <v>0</v>
      </c>
      <c r="CP545" s="179">
        <f t="shared" si="392"/>
        <v>0</v>
      </c>
      <c r="CQ545" s="178">
        <f t="shared" si="392"/>
        <v>0</v>
      </c>
      <c r="CR545" s="177">
        <f t="shared" si="395"/>
        <v>65548.5</v>
      </c>
      <c r="CS545" s="178">
        <f t="shared" si="395"/>
        <v>69289.8</v>
      </c>
      <c r="CT545" s="179">
        <f t="shared" si="395"/>
        <v>61482.479999999996</v>
      </c>
      <c r="CU545" s="178">
        <f t="shared" si="393"/>
        <v>66483.959999999992</v>
      </c>
      <c r="CV545" s="179">
        <f t="shared" si="393"/>
        <v>53676.861111111109</v>
      </c>
      <c r="CW545" s="178">
        <f t="shared" si="393"/>
        <v>58581.210526315786</v>
      </c>
      <c r="CX545" s="179">
        <f t="shared" si="393"/>
        <v>53170.483436395763</v>
      </c>
      <c r="CY545" s="178">
        <f t="shared" si="393"/>
        <v>56238.723611418456</v>
      </c>
      <c r="CZ545" s="179">
        <f t="shared" si="393"/>
        <v>0</v>
      </c>
      <c r="DA545" s="178">
        <f t="shared" si="393"/>
        <v>0</v>
      </c>
      <c r="DB545" s="179">
        <f t="shared" si="393"/>
        <v>0</v>
      </c>
      <c r="DC545" s="178">
        <f t="shared" si="393"/>
        <v>0</v>
      </c>
      <c r="DD545" s="179">
        <f t="shared" si="405"/>
        <v>53786.345542057563</v>
      </c>
      <c r="DE545" s="178">
        <f t="shared" si="405"/>
        <v>57074.674712238237</v>
      </c>
      <c r="DF545" s="177">
        <f t="shared" si="406"/>
        <v>10</v>
      </c>
      <c r="DG545" s="178">
        <f t="shared" si="406"/>
        <v>10</v>
      </c>
      <c r="DH545" s="179">
        <f t="shared" si="407"/>
        <v>25</v>
      </c>
      <c r="DI545" s="178">
        <f t="shared" si="407"/>
        <v>25</v>
      </c>
      <c r="DJ545" s="179">
        <f t="shared" si="408"/>
        <v>36</v>
      </c>
      <c r="DK545" s="178">
        <f t="shared" si="408"/>
        <v>38</v>
      </c>
      <c r="DL545" s="179">
        <f t="shared" si="409"/>
        <v>497</v>
      </c>
      <c r="DM545" s="178">
        <f t="shared" si="409"/>
        <v>496</v>
      </c>
      <c r="DN545" s="179">
        <f t="shared" si="410"/>
        <v>0</v>
      </c>
      <c r="DO545" s="178">
        <f t="shared" si="410"/>
        <v>0</v>
      </c>
      <c r="DP545" s="179">
        <f t="shared" si="411"/>
        <v>0</v>
      </c>
      <c r="DQ545" s="178">
        <f t="shared" si="411"/>
        <v>0</v>
      </c>
      <c r="DR545" s="179">
        <f t="shared" si="412"/>
        <v>568</v>
      </c>
      <c r="DS545" s="178">
        <f t="shared" si="412"/>
        <v>569</v>
      </c>
      <c r="DT545" s="177">
        <f t="shared" si="398"/>
        <v>655485</v>
      </c>
      <c r="DU545" s="178">
        <f t="shared" si="398"/>
        <v>692898</v>
      </c>
      <c r="DV545" s="179">
        <f t="shared" si="398"/>
        <v>1537062</v>
      </c>
      <c r="DW545" s="178">
        <f t="shared" si="398"/>
        <v>1662098.9999999998</v>
      </c>
      <c r="DX545" s="179">
        <f t="shared" si="397"/>
        <v>1932367</v>
      </c>
      <c r="DY545" s="178">
        <f t="shared" si="397"/>
        <v>2226086</v>
      </c>
      <c r="DZ545" s="179">
        <f t="shared" si="397"/>
        <v>26425730.267888695</v>
      </c>
      <c r="EA545" s="178">
        <f t="shared" si="397"/>
        <v>27894406.911263555</v>
      </c>
      <c r="EB545" s="179">
        <f t="shared" si="397"/>
        <v>0</v>
      </c>
      <c r="EC545" s="178">
        <f t="shared" si="397"/>
        <v>0</v>
      </c>
      <c r="ED545" s="179">
        <f t="shared" si="397"/>
        <v>0</v>
      </c>
      <c r="EE545" s="178">
        <f t="shared" si="397"/>
        <v>0</v>
      </c>
      <c r="EF545" s="179">
        <f t="shared" si="397"/>
        <v>30550644.267888695</v>
      </c>
      <c r="EG545" s="178">
        <f t="shared" si="391"/>
        <v>32475489.911263555</v>
      </c>
    </row>
    <row r="546" spans="1:137" ht="15">
      <c r="A546" s="56" t="s">
        <v>540</v>
      </c>
      <c r="B546" s="55" t="s">
        <v>581</v>
      </c>
      <c r="C546" s="293"/>
      <c r="D546" s="53">
        <v>222576</v>
      </c>
      <c r="E546" s="53">
        <v>8</v>
      </c>
      <c r="F546" s="217">
        <v>0</v>
      </c>
      <c r="G546" s="185">
        <v>21</v>
      </c>
      <c r="H546" s="191">
        <v>17</v>
      </c>
      <c r="I546" s="185">
        <v>6</v>
      </c>
      <c r="J546" s="191">
        <v>3</v>
      </c>
      <c r="K546" s="185">
        <v>2</v>
      </c>
      <c r="L546" s="191">
        <v>4</v>
      </c>
      <c r="M546" s="185">
        <v>0</v>
      </c>
      <c r="N546" s="217">
        <v>0</v>
      </c>
      <c r="O546" s="217">
        <v>0</v>
      </c>
      <c r="P546" s="185">
        <v>12</v>
      </c>
      <c r="Q546" s="191">
        <v>7</v>
      </c>
      <c r="R546" s="185">
        <v>0</v>
      </c>
      <c r="S546" s="191">
        <v>1</v>
      </c>
      <c r="T546" s="185">
        <v>2</v>
      </c>
      <c r="U546" s="191">
        <v>3</v>
      </c>
      <c r="V546" s="185">
        <v>0</v>
      </c>
      <c r="W546" s="217">
        <v>0</v>
      </c>
      <c r="X546" s="217">
        <v>0</v>
      </c>
      <c r="Y546" s="185">
        <v>23</v>
      </c>
      <c r="Z546" s="217">
        <v>22</v>
      </c>
      <c r="AA546" s="185">
        <v>3</v>
      </c>
      <c r="AB546" s="191">
        <v>1</v>
      </c>
      <c r="AC546" s="185">
        <v>8</v>
      </c>
      <c r="AD546" s="217">
        <v>8</v>
      </c>
      <c r="AE546" s="185">
        <v>1</v>
      </c>
      <c r="AF546" s="191">
        <v>0</v>
      </c>
      <c r="AG546" s="217">
        <v>4</v>
      </c>
      <c r="AH546" s="185">
        <v>90</v>
      </c>
      <c r="AI546" s="217">
        <v>92</v>
      </c>
      <c r="AJ546" s="185">
        <v>9</v>
      </c>
      <c r="AK546" s="191">
        <v>6</v>
      </c>
      <c r="AL546" s="185">
        <v>21</v>
      </c>
      <c r="AM546" s="217">
        <v>21</v>
      </c>
      <c r="AN546" s="185">
        <v>7</v>
      </c>
      <c r="AO546" s="217">
        <v>7</v>
      </c>
      <c r="AP546" s="217"/>
      <c r="AQ546" s="185"/>
      <c r="AR546" s="217"/>
      <c r="AS546" s="185"/>
      <c r="AT546" s="217"/>
      <c r="AU546" s="185"/>
      <c r="AV546" s="217"/>
      <c r="AW546" s="185"/>
      <c r="AX546" s="217"/>
      <c r="AY546" s="217">
        <v>0</v>
      </c>
      <c r="AZ546" s="185">
        <v>0</v>
      </c>
      <c r="BA546" s="217">
        <v>0</v>
      </c>
      <c r="BB546" s="185">
        <v>0</v>
      </c>
      <c r="BC546" s="217">
        <v>0</v>
      </c>
      <c r="BD546" s="185">
        <v>0</v>
      </c>
      <c r="BE546" s="217">
        <v>0</v>
      </c>
      <c r="BF546" s="185">
        <v>0</v>
      </c>
      <c r="BG546" s="62">
        <v>0</v>
      </c>
      <c r="BH546" s="188">
        <v>2036483</v>
      </c>
      <c r="BI546" s="191">
        <v>1761289</v>
      </c>
      <c r="BJ546" s="185">
        <v>857491</v>
      </c>
      <c r="BK546" s="191">
        <v>700298</v>
      </c>
      <c r="BL546" s="185">
        <v>2074739</v>
      </c>
      <c r="BM546" s="191">
        <v>1935207</v>
      </c>
      <c r="BN546" s="185">
        <v>6713168</v>
      </c>
      <c r="BO546" s="217">
        <v>6763651</v>
      </c>
      <c r="BP546" s="185"/>
      <c r="BQ546" s="217"/>
      <c r="BR546" s="185">
        <v>0</v>
      </c>
      <c r="BS546" s="218">
        <v>0</v>
      </c>
      <c r="BT546" s="177">
        <f t="shared" si="399"/>
        <v>271</v>
      </c>
      <c r="BU546" s="178">
        <f t="shared" si="399"/>
        <v>227</v>
      </c>
      <c r="BV546" s="179">
        <f t="shared" si="400"/>
        <v>130</v>
      </c>
      <c r="BW546" s="178">
        <f t="shared" si="400"/>
        <v>106</v>
      </c>
      <c r="BX546" s="179">
        <f t="shared" si="401"/>
        <v>337</v>
      </c>
      <c r="BY546" s="178">
        <f t="shared" si="401"/>
        <v>296</v>
      </c>
      <c r="BZ546" s="179">
        <f t="shared" si="402"/>
        <v>1215</v>
      </c>
      <c r="CA546" s="178">
        <f t="shared" si="402"/>
        <v>1203</v>
      </c>
      <c r="CB546" s="179">
        <f t="shared" si="403"/>
        <v>0</v>
      </c>
      <c r="CC546" s="178">
        <f t="shared" si="403"/>
        <v>0</v>
      </c>
      <c r="CD546" s="179">
        <f t="shared" si="404"/>
        <v>0</v>
      </c>
      <c r="CE546" s="178">
        <f t="shared" si="404"/>
        <v>0</v>
      </c>
      <c r="CF546" s="177">
        <f t="shared" si="394"/>
        <v>7514.6974169741698</v>
      </c>
      <c r="CG546" s="178">
        <f t="shared" si="394"/>
        <v>7758.9823788546255</v>
      </c>
      <c r="CH546" s="179">
        <f t="shared" si="394"/>
        <v>6596.0846153846151</v>
      </c>
      <c r="CI546" s="178">
        <f t="shared" si="394"/>
        <v>6606.5849056603774</v>
      </c>
      <c r="CJ546" s="179">
        <f t="shared" si="392"/>
        <v>6156.495548961424</v>
      </c>
      <c r="CK546" s="178">
        <f t="shared" si="396"/>
        <v>6537.8614864864867</v>
      </c>
      <c r="CL546" s="179">
        <f t="shared" si="392"/>
        <v>5525.2411522633747</v>
      </c>
      <c r="CM546" s="178">
        <f t="shared" si="392"/>
        <v>5622.3200332502074</v>
      </c>
      <c r="CN546" s="179">
        <f t="shared" si="392"/>
        <v>0</v>
      </c>
      <c r="CO546" s="178">
        <f t="shared" si="392"/>
        <v>0</v>
      </c>
      <c r="CP546" s="179">
        <f t="shared" si="392"/>
        <v>0</v>
      </c>
      <c r="CQ546" s="178">
        <f t="shared" si="392"/>
        <v>0</v>
      </c>
      <c r="CR546" s="177">
        <f t="shared" si="395"/>
        <v>67632.276752767531</v>
      </c>
      <c r="CS546" s="178">
        <f t="shared" si="395"/>
        <v>69830.841409691624</v>
      </c>
      <c r="CT546" s="179">
        <f t="shared" si="395"/>
        <v>59364.761538461535</v>
      </c>
      <c r="CU546" s="178">
        <f t="shared" si="393"/>
        <v>59459.264150943396</v>
      </c>
      <c r="CV546" s="179">
        <f t="shared" si="393"/>
        <v>55408.459940652814</v>
      </c>
      <c r="CW546" s="178">
        <f t="shared" si="393"/>
        <v>58840.75337837838</v>
      </c>
      <c r="CX546" s="179">
        <f t="shared" si="393"/>
        <v>49727.170370370375</v>
      </c>
      <c r="CY546" s="178">
        <f t="shared" si="393"/>
        <v>50600.880299251869</v>
      </c>
      <c r="CZ546" s="179">
        <f t="shared" si="393"/>
        <v>0</v>
      </c>
      <c r="DA546" s="178">
        <f t="shared" si="393"/>
        <v>0</v>
      </c>
      <c r="DB546" s="179">
        <f t="shared" si="393"/>
        <v>0</v>
      </c>
      <c r="DC546" s="178">
        <f t="shared" si="393"/>
        <v>0</v>
      </c>
      <c r="DD546" s="179">
        <f t="shared" si="405"/>
        <v>53888.241084529785</v>
      </c>
      <c r="DE546" s="178">
        <f t="shared" si="405"/>
        <v>54842.533187127301</v>
      </c>
      <c r="DF546" s="177">
        <f t="shared" si="406"/>
        <v>29</v>
      </c>
      <c r="DG546" s="178">
        <f t="shared" si="406"/>
        <v>24</v>
      </c>
      <c r="DH546" s="179">
        <f t="shared" si="407"/>
        <v>14</v>
      </c>
      <c r="DI546" s="178">
        <f t="shared" si="407"/>
        <v>11</v>
      </c>
      <c r="DJ546" s="179">
        <f t="shared" si="408"/>
        <v>35</v>
      </c>
      <c r="DK546" s="178">
        <f t="shared" si="408"/>
        <v>31</v>
      </c>
      <c r="DL546" s="179">
        <f t="shared" si="409"/>
        <v>127</v>
      </c>
      <c r="DM546" s="178">
        <f t="shared" si="409"/>
        <v>126</v>
      </c>
      <c r="DN546" s="179">
        <f t="shared" si="410"/>
        <v>0</v>
      </c>
      <c r="DO546" s="178">
        <f t="shared" si="410"/>
        <v>0</v>
      </c>
      <c r="DP546" s="179">
        <f t="shared" si="411"/>
        <v>0</v>
      </c>
      <c r="DQ546" s="178">
        <f t="shared" si="411"/>
        <v>0</v>
      </c>
      <c r="DR546" s="179">
        <f t="shared" si="412"/>
        <v>205</v>
      </c>
      <c r="DS546" s="178">
        <f t="shared" si="412"/>
        <v>192</v>
      </c>
      <c r="DT546" s="177">
        <f t="shared" si="398"/>
        <v>1961336.0258302584</v>
      </c>
      <c r="DU546" s="178">
        <f t="shared" si="398"/>
        <v>1675940.1938325991</v>
      </c>
      <c r="DV546" s="179">
        <f t="shared" si="398"/>
        <v>831106.66153846146</v>
      </c>
      <c r="DW546" s="178">
        <f t="shared" si="398"/>
        <v>654051.90566037735</v>
      </c>
      <c r="DX546" s="179">
        <f t="shared" si="397"/>
        <v>1939296.0979228485</v>
      </c>
      <c r="DY546" s="178">
        <f t="shared" si="397"/>
        <v>1824063.3547297297</v>
      </c>
      <c r="DZ546" s="179">
        <f t="shared" si="397"/>
        <v>6315350.6370370379</v>
      </c>
      <c r="EA546" s="178">
        <f t="shared" si="397"/>
        <v>6375710.9177057352</v>
      </c>
      <c r="EB546" s="179">
        <f t="shared" si="397"/>
        <v>0</v>
      </c>
      <c r="EC546" s="178">
        <f t="shared" si="397"/>
        <v>0</v>
      </c>
      <c r="ED546" s="179">
        <f t="shared" si="397"/>
        <v>0</v>
      </c>
      <c r="EE546" s="178">
        <f t="shared" si="397"/>
        <v>0</v>
      </c>
      <c r="EF546" s="179">
        <f t="shared" si="397"/>
        <v>11047089.422328606</v>
      </c>
      <c r="EG546" s="178">
        <f t="shared" si="391"/>
        <v>10529766.371928442</v>
      </c>
    </row>
    <row r="547" spans="1:137" ht="15">
      <c r="A547" s="56" t="s">
        <v>540</v>
      </c>
      <c r="B547" s="55" t="s">
        <v>582</v>
      </c>
      <c r="C547" s="293"/>
      <c r="D547" s="53">
        <v>222992</v>
      </c>
      <c r="E547" s="53">
        <v>8</v>
      </c>
      <c r="F547" s="217">
        <v>0</v>
      </c>
      <c r="G547" s="185">
        <v>46</v>
      </c>
      <c r="H547" s="217">
        <v>48</v>
      </c>
      <c r="I547" s="185">
        <v>0</v>
      </c>
      <c r="J547" s="217">
        <v>0</v>
      </c>
      <c r="K547" s="185">
        <v>252</v>
      </c>
      <c r="L547" s="217">
        <v>259</v>
      </c>
      <c r="M547" s="185">
        <v>26</v>
      </c>
      <c r="N547" s="191">
        <v>28</v>
      </c>
      <c r="O547" s="217">
        <v>0</v>
      </c>
      <c r="P547" s="185">
        <v>26</v>
      </c>
      <c r="Q547" s="191">
        <v>21</v>
      </c>
      <c r="R547" s="185">
        <v>0</v>
      </c>
      <c r="S547" s="217">
        <v>0</v>
      </c>
      <c r="T547" s="185">
        <v>100</v>
      </c>
      <c r="U547" s="191">
        <v>112</v>
      </c>
      <c r="V547" s="185">
        <v>21</v>
      </c>
      <c r="W547" s="217">
        <v>21</v>
      </c>
      <c r="X547" s="217">
        <v>0</v>
      </c>
      <c r="Y547" s="185">
        <v>10</v>
      </c>
      <c r="Z547" s="217">
        <v>10</v>
      </c>
      <c r="AA547" s="185">
        <v>0</v>
      </c>
      <c r="AB547" s="217">
        <v>0</v>
      </c>
      <c r="AC547" s="185">
        <v>35</v>
      </c>
      <c r="AD547" s="217">
        <v>34</v>
      </c>
      <c r="AE547" s="185">
        <v>6</v>
      </c>
      <c r="AF547" s="191">
        <v>5</v>
      </c>
      <c r="AG547" s="217">
        <v>0</v>
      </c>
      <c r="AH547" s="185">
        <v>0</v>
      </c>
      <c r="AI547" s="191">
        <v>1</v>
      </c>
      <c r="AJ547" s="185">
        <v>0</v>
      </c>
      <c r="AK547" s="217">
        <v>0</v>
      </c>
      <c r="AL547" s="185">
        <v>1</v>
      </c>
      <c r="AM547" s="191">
        <v>2</v>
      </c>
      <c r="AN547" s="185">
        <v>1</v>
      </c>
      <c r="AO547" s="217">
        <v>1</v>
      </c>
      <c r="AP547" s="217"/>
      <c r="AQ547" s="185"/>
      <c r="AR547" s="217"/>
      <c r="AS547" s="185"/>
      <c r="AT547" s="217"/>
      <c r="AU547" s="185"/>
      <c r="AV547" s="217"/>
      <c r="AW547" s="185"/>
      <c r="AX547" s="217"/>
      <c r="AY547" s="217">
        <v>0</v>
      </c>
      <c r="AZ547" s="185">
        <v>0</v>
      </c>
      <c r="BA547" s="191">
        <v>8</v>
      </c>
      <c r="BB547" s="185">
        <v>0</v>
      </c>
      <c r="BC547" s="217">
        <v>0</v>
      </c>
      <c r="BD547" s="185">
        <v>10</v>
      </c>
      <c r="BE547" s="191">
        <v>9</v>
      </c>
      <c r="BF547" s="185">
        <v>0</v>
      </c>
      <c r="BG547" s="62">
        <v>0</v>
      </c>
      <c r="BH547" s="188">
        <v>28265698</v>
      </c>
      <c r="BI547" s="217">
        <v>29303206</v>
      </c>
      <c r="BJ547" s="185">
        <v>10264401</v>
      </c>
      <c r="BK547" s="191">
        <v>11024611</v>
      </c>
      <c r="BL547" s="185">
        <v>3172738</v>
      </c>
      <c r="BM547" s="217">
        <v>3152993</v>
      </c>
      <c r="BN547" s="185">
        <v>166338</v>
      </c>
      <c r="BO547" s="191">
        <v>299059</v>
      </c>
      <c r="BP547" s="185"/>
      <c r="BQ547" s="217"/>
      <c r="BR547" s="185">
        <v>673663</v>
      </c>
      <c r="BS547" s="198">
        <v>1063575</v>
      </c>
      <c r="BT547" s="177">
        <f t="shared" si="399"/>
        <v>3498</v>
      </c>
      <c r="BU547" s="178">
        <f t="shared" si="399"/>
        <v>3617</v>
      </c>
      <c r="BV547" s="179">
        <f t="shared" si="400"/>
        <v>1586</v>
      </c>
      <c r="BW547" s="178">
        <f t="shared" si="400"/>
        <v>1673</v>
      </c>
      <c r="BX547" s="179">
        <f t="shared" si="401"/>
        <v>547</v>
      </c>
      <c r="BY547" s="178">
        <f t="shared" si="401"/>
        <v>524</v>
      </c>
      <c r="BZ547" s="179">
        <f t="shared" si="402"/>
        <v>23</v>
      </c>
      <c r="CA547" s="178">
        <f t="shared" si="402"/>
        <v>43</v>
      </c>
      <c r="CB547" s="179">
        <f t="shared" si="403"/>
        <v>0</v>
      </c>
      <c r="CC547" s="178">
        <f t="shared" si="403"/>
        <v>0</v>
      </c>
      <c r="CD547" s="179">
        <f t="shared" si="404"/>
        <v>110</v>
      </c>
      <c r="CE547" s="178">
        <f t="shared" si="404"/>
        <v>171</v>
      </c>
      <c r="CF547" s="177">
        <f t="shared" si="394"/>
        <v>8080.5311606632358</v>
      </c>
      <c r="CG547" s="178">
        <f t="shared" si="394"/>
        <v>8101.5222560132706</v>
      </c>
      <c r="CH547" s="179">
        <f t="shared" si="394"/>
        <v>6471.8795712484234</v>
      </c>
      <c r="CI547" s="178">
        <f t="shared" si="394"/>
        <v>6589.7256425582782</v>
      </c>
      <c r="CJ547" s="179">
        <f t="shared" si="392"/>
        <v>5800.2522851919557</v>
      </c>
      <c r="CK547" s="178">
        <f t="shared" si="396"/>
        <v>6017.1622137404584</v>
      </c>
      <c r="CL547" s="179">
        <f t="shared" si="392"/>
        <v>7232.086956521739</v>
      </c>
      <c r="CM547" s="178">
        <f t="shared" si="392"/>
        <v>6954.8604651162786</v>
      </c>
      <c r="CN547" s="179">
        <f t="shared" si="392"/>
        <v>0</v>
      </c>
      <c r="CO547" s="178">
        <f t="shared" si="392"/>
        <v>0</v>
      </c>
      <c r="CP547" s="179">
        <f t="shared" si="392"/>
        <v>6124.2090909090912</v>
      </c>
      <c r="CQ547" s="178">
        <f t="shared" si="392"/>
        <v>6219.7368421052633</v>
      </c>
      <c r="CR547" s="177">
        <f t="shared" si="395"/>
        <v>72724.780445969125</v>
      </c>
      <c r="CS547" s="178">
        <f t="shared" si="395"/>
        <v>72913.70030411944</v>
      </c>
      <c r="CT547" s="179">
        <f t="shared" si="395"/>
        <v>58246.916141235808</v>
      </c>
      <c r="CU547" s="178">
        <f t="shared" si="393"/>
        <v>59307.5307830245</v>
      </c>
      <c r="CV547" s="179">
        <f t="shared" si="393"/>
        <v>52202.270566727602</v>
      </c>
      <c r="CW547" s="178">
        <f t="shared" si="393"/>
        <v>54154.459923664122</v>
      </c>
      <c r="CX547" s="179">
        <f t="shared" si="393"/>
        <v>65088.782608695648</v>
      </c>
      <c r="CY547" s="178">
        <f t="shared" si="393"/>
        <v>62593.744186046504</v>
      </c>
      <c r="CZ547" s="179">
        <f t="shared" si="393"/>
        <v>0</v>
      </c>
      <c r="DA547" s="178">
        <f t="shared" si="393"/>
        <v>0</v>
      </c>
      <c r="DB547" s="179">
        <f t="shared" si="393"/>
        <v>55117.881818181821</v>
      </c>
      <c r="DC547" s="178">
        <f t="shared" si="393"/>
        <v>55977.631578947374</v>
      </c>
      <c r="DD547" s="179">
        <f t="shared" si="405"/>
        <v>66420.969512280863</v>
      </c>
      <c r="DE547" s="178">
        <f t="shared" si="405"/>
        <v>66932.043993401807</v>
      </c>
      <c r="DF547" s="177">
        <f t="shared" si="406"/>
        <v>324</v>
      </c>
      <c r="DG547" s="178">
        <f t="shared" si="406"/>
        <v>335</v>
      </c>
      <c r="DH547" s="179">
        <f t="shared" si="407"/>
        <v>147</v>
      </c>
      <c r="DI547" s="178">
        <f t="shared" si="407"/>
        <v>154</v>
      </c>
      <c r="DJ547" s="179">
        <f t="shared" si="408"/>
        <v>51</v>
      </c>
      <c r="DK547" s="178">
        <f t="shared" si="408"/>
        <v>49</v>
      </c>
      <c r="DL547" s="179">
        <f t="shared" si="409"/>
        <v>2</v>
      </c>
      <c r="DM547" s="178">
        <f t="shared" si="409"/>
        <v>4</v>
      </c>
      <c r="DN547" s="179">
        <f t="shared" si="410"/>
        <v>0</v>
      </c>
      <c r="DO547" s="178">
        <f t="shared" si="410"/>
        <v>0</v>
      </c>
      <c r="DP547" s="179">
        <f t="shared" si="411"/>
        <v>10</v>
      </c>
      <c r="DQ547" s="178">
        <f t="shared" si="411"/>
        <v>17</v>
      </c>
      <c r="DR547" s="179">
        <f t="shared" si="412"/>
        <v>534</v>
      </c>
      <c r="DS547" s="178">
        <f t="shared" si="412"/>
        <v>559</v>
      </c>
      <c r="DT547" s="177">
        <f t="shared" si="398"/>
        <v>23562828.864493996</v>
      </c>
      <c r="DU547" s="178">
        <f t="shared" si="398"/>
        <v>24426089.601880014</v>
      </c>
      <c r="DV547" s="179">
        <f t="shared" si="398"/>
        <v>8562296.6727616638</v>
      </c>
      <c r="DW547" s="178">
        <f t="shared" si="398"/>
        <v>9133359.7405857723</v>
      </c>
      <c r="DX547" s="179">
        <f t="shared" si="397"/>
        <v>2662315.7989031076</v>
      </c>
      <c r="DY547" s="178">
        <f t="shared" si="397"/>
        <v>2653568.5362595422</v>
      </c>
      <c r="DZ547" s="179">
        <f t="shared" si="397"/>
        <v>130177.5652173913</v>
      </c>
      <c r="EA547" s="178">
        <f t="shared" si="397"/>
        <v>250374.97674418602</v>
      </c>
      <c r="EB547" s="179">
        <f t="shared" si="397"/>
        <v>0</v>
      </c>
      <c r="EC547" s="178">
        <f t="shared" si="397"/>
        <v>0</v>
      </c>
      <c r="ED547" s="179">
        <f t="shared" si="397"/>
        <v>551178.81818181823</v>
      </c>
      <c r="EE547" s="178">
        <f t="shared" si="397"/>
        <v>951619.7368421054</v>
      </c>
      <c r="EF547" s="179">
        <f t="shared" si="397"/>
        <v>35468797.719557978</v>
      </c>
      <c r="EG547" s="178">
        <f t="shared" si="391"/>
        <v>37415012.592311613</v>
      </c>
    </row>
    <row r="548" spans="1:137" ht="15">
      <c r="A548" s="56" t="s">
        <v>540</v>
      </c>
      <c r="B548" s="55" t="s">
        <v>583</v>
      </c>
      <c r="C548" s="293"/>
      <c r="D548" s="53">
        <v>223427</v>
      </c>
      <c r="E548" s="53">
        <v>8</v>
      </c>
      <c r="F548" s="217">
        <v>0</v>
      </c>
      <c r="G548" s="185">
        <v>0</v>
      </c>
      <c r="H548" s="217">
        <v>0</v>
      </c>
      <c r="I548" s="185">
        <v>0</v>
      </c>
      <c r="J548" s="217">
        <v>0</v>
      </c>
      <c r="K548" s="185">
        <v>0</v>
      </c>
      <c r="L548" s="217">
        <v>0</v>
      </c>
      <c r="M548" s="185">
        <v>0</v>
      </c>
      <c r="N548" s="217">
        <v>0</v>
      </c>
      <c r="O548" s="217">
        <v>0</v>
      </c>
      <c r="P548" s="185">
        <v>0</v>
      </c>
      <c r="Q548" s="217">
        <v>0</v>
      </c>
      <c r="R548" s="185">
        <v>0</v>
      </c>
      <c r="S548" s="217">
        <v>0</v>
      </c>
      <c r="T548" s="185">
        <v>0</v>
      </c>
      <c r="U548" s="217">
        <v>0</v>
      </c>
      <c r="V548" s="185">
        <v>0</v>
      </c>
      <c r="W548" s="217">
        <v>0</v>
      </c>
      <c r="X548" s="217">
        <v>0</v>
      </c>
      <c r="Y548" s="185">
        <v>0</v>
      </c>
      <c r="Z548" s="217">
        <v>0</v>
      </c>
      <c r="AA548" s="185">
        <v>0</v>
      </c>
      <c r="AB548" s="217">
        <v>0</v>
      </c>
      <c r="AC548" s="185">
        <v>0</v>
      </c>
      <c r="AD548" s="217">
        <v>0</v>
      </c>
      <c r="AE548" s="185">
        <v>0</v>
      </c>
      <c r="AF548" s="217">
        <v>0</v>
      </c>
      <c r="AG548" s="217">
        <v>0</v>
      </c>
      <c r="AH548" s="185">
        <v>0</v>
      </c>
      <c r="AI548" s="217">
        <v>0</v>
      </c>
      <c r="AJ548" s="185">
        <v>0</v>
      </c>
      <c r="AK548" s="217">
        <v>0</v>
      </c>
      <c r="AL548" s="185">
        <v>0</v>
      </c>
      <c r="AM548" s="217">
        <v>0</v>
      </c>
      <c r="AN548" s="185">
        <v>0</v>
      </c>
      <c r="AO548" s="217">
        <v>0</v>
      </c>
      <c r="AP548" s="217"/>
      <c r="AQ548" s="185"/>
      <c r="AR548" s="217"/>
      <c r="AS548" s="185"/>
      <c r="AT548" s="217"/>
      <c r="AU548" s="185"/>
      <c r="AV548" s="217"/>
      <c r="AW548" s="185"/>
      <c r="AX548" s="217"/>
      <c r="AY548" s="217">
        <v>17</v>
      </c>
      <c r="AZ548" s="185">
        <v>341</v>
      </c>
      <c r="BA548" s="191">
        <v>319</v>
      </c>
      <c r="BB548" s="185">
        <v>3</v>
      </c>
      <c r="BC548" s="191">
        <v>26</v>
      </c>
      <c r="BD548" s="185">
        <v>13</v>
      </c>
      <c r="BE548" s="191">
        <v>7</v>
      </c>
      <c r="BF548" s="185">
        <v>41</v>
      </c>
      <c r="BG548" s="197">
        <v>33</v>
      </c>
      <c r="BH548" s="188">
        <v>0</v>
      </c>
      <c r="BI548" s="217">
        <v>0</v>
      </c>
      <c r="BJ548" s="185">
        <v>0</v>
      </c>
      <c r="BK548" s="217">
        <v>0</v>
      </c>
      <c r="BL548" s="185">
        <v>0</v>
      </c>
      <c r="BM548" s="217">
        <v>0</v>
      </c>
      <c r="BN548" s="185">
        <v>0</v>
      </c>
      <c r="BO548" s="217">
        <v>0</v>
      </c>
      <c r="BP548" s="185"/>
      <c r="BQ548" s="217"/>
      <c r="BR548" s="185">
        <v>21078888</v>
      </c>
      <c r="BS548" s="218">
        <v>21495714</v>
      </c>
      <c r="BT548" s="177">
        <f t="shared" si="399"/>
        <v>0</v>
      </c>
      <c r="BU548" s="178">
        <f t="shared" si="399"/>
        <v>0</v>
      </c>
      <c r="BV548" s="179">
        <f t="shared" si="400"/>
        <v>0</v>
      </c>
      <c r="BW548" s="178">
        <f t="shared" si="400"/>
        <v>0</v>
      </c>
      <c r="BX548" s="179">
        <f t="shared" si="401"/>
        <v>0</v>
      </c>
      <c r="BY548" s="178">
        <f t="shared" si="401"/>
        <v>0</v>
      </c>
      <c r="BZ548" s="179">
        <f t="shared" si="402"/>
        <v>0</v>
      </c>
      <c r="CA548" s="178">
        <f t="shared" si="402"/>
        <v>0</v>
      </c>
      <c r="CB548" s="179">
        <f t="shared" si="403"/>
        <v>0</v>
      </c>
      <c r="CC548" s="178">
        <f t="shared" si="403"/>
        <v>0</v>
      </c>
      <c r="CD548" s="179">
        <f t="shared" si="404"/>
        <v>3734</v>
      </c>
      <c r="CE548" s="178">
        <f t="shared" si="404"/>
        <v>3604</v>
      </c>
      <c r="CF548" s="177">
        <f t="shared" si="394"/>
        <v>0</v>
      </c>
      <c r="CG548" s="178">
        <f t="shared" si="394"/>
        <v>0</v>
      </c>
      <c r="CH548" s="179">
        <f t="shared" si="394"/>
        <v>0</v>
      </c>
      <c r="CI548" s="178">
        <f t="shared" si="394"/>
        <v>0</v>
      </c>
      <c r="CJ548" s="179">
        <f t="shared" si="392"/>
        <v>0</v>
      </c>
      <c r="CK548" s="178">
        <f t="shared" si="396"/>
        <v>0</v>
      </c>
      <c r="CL548" s="179">
        <f t="shared" si="392"/>
        <v>0</v>
      </c>
      <c r="CM548" s="178">
        <f t="shared" si="392"/>
        <v>0</v>
      </c>
      <c r="CN548" s="179">
        <f t="shared" si="392"/>
        <v>0</v>
      </c>
      <c r="CO548" s="178">
        <f t="shared" si="392"/>
        <v>0</v>
      </c>
      <c r="CP548" s="179">
        <f t="shared" si="392"/>
        <v>5645.1226566684518</v>
      </c>
      <c r="CQ548" s="178">
        <f t="shared" si="392"/>
        <v>5964.4045504994447</v>
      </c>
      <c r="CR548" s="177">
        <f t="shared" si="395"/>
        <v>0</v>
      </c>
      <c r="CS548" s="178">
        <f t="shared" si="395"/>
        <v>0</v>
      </c>
      <c r="CT548" s="179">
        <f t="shared" si="395"/>
        <v>0</v>
      </c>
      <c r="CU548" s="178">
        <f t="shared" si="393"/>
        <v>0</v>
      </c>
      <c r="CV548" s="179">
        <f t="shared" si="393"/>
        <v>0</v>
      </c>
      <c r="CW548" s="178">
        <f t="shared" si="393"/>
        <v>0</v>
      </c>
      <c r="CX548" s="179">
        <f t="shared" si="393"/>
        <v>0</v>
      </c>
      <c r="CY548" s="178">
        <f t="shared" si="393"/>
        <v>0</v>
      </c>
      <c r="CZ548" s="179">
        <f t="shared" si="393"/>
        <v>0</v>
      </c>
      <c r="DA548" s="178">
        <f t="shared" si="393"/>
        <v>0</v>
      </c>
      <c r="DB548" s="179">
        <f t="shared" si="393"/>
        <v>50806.103910016063</v>
      </c>
      <c r="DC548" s="178">
        <f t="shared" si="393"/>
        <v>53679.640954495</v>
      </c>
      <c r="DD548" s="179">
        <f t="shared" si="405"/>
        <v>50806.103910016063</v>
      </c>
      <c r="DE548" s="178">
        <f t="shared" si="405"/>
        <v>53679.640954495</v>
      </c>
      <c r="DF548" s="177">
        <f t="shared" si="406"/>
        <v>0</v>
      </c>
      <c r="DG548" s="178">
        <f t="shared" si="406"/>
        <v>0</v>
      </c>
      <c r="DH548" s="179">
        <f t="shared" si="407"/>
        <v>0</v>
      </c>
      <c r="DI548" s="178">
        <f t="shared" si="407"/>
        <v>0</v>
      </c>
      <c r="DJ548" s="179">
        <f t="shared" si="408"/>
        <v>0</v>
      </c>
      <c r="DK548" s="178">
        <f t="shared" si="408"/>
        <v>0</v>
      </c>
      <c r="DL548" s="179">
        <f t="shared" si="409"/>
        <v>0</v>
      </c>
      <c r="DM548" s="178">
        <f t="shared" si="409"/>
        <v>0</v>
      </c>
      <c r="DN548" s="179">
        <f t="shared" si="410"/>
        <v>0</v>
      </c>
      <c r="DO548" s="178">
        <f t="shared" si="410"/>
        <v>0</v>
      </c>
      <c r="DP548" s="179">
        <f t="shared" si="411"/>
        <v>398</v>
      </c>
      <c r="DQ548" s="178">
        <f t="shared" si="411"/>
        <v>385</v>
      </c>
      <c r="DR548" s="179">
        <f t="shared" si="412"/>
        <v>398</v>
      </c>
      <c r="DS548" s="178">
        <f t="shared" si="412"/>
        <v>385</v>
      </c>
      <c r="DT548" s="177">
        <f t="shared" si="398"/>
        <v>0</v>
      </c>
      <c r="DU548" s="178">
        <f t="shared" si="398"/>
        <v>0</v>
      </c>
      <c r="DV548" s="179">
        <f t="shared" si="398"/>
        <v>0</v>
      </c>
      <c r="DW548" s="178">
        <f t="shared" si="398"/>
        <v>0</v>
      </c>
      <c r="DX548" s="179">
        <f t="shared" si="397"/>
        <v>0</v>
      </c>
      <c r="DY548" s="178">
        <f t="shared" si="397"/>
        <v>0</v>
      </c>
      <c r="DZ548" s="179">
        <f t="shared" si="397"/>
        <v>0</v>
      </c>
      <c r="EA548" s="178">
        <f t="shared" si="397"/>
        <v>0</v>
      </c>
      <c r="EB548" s="179">
        <f t="shared" si="397"/>
        <v>0</v>
      </c>
      <c r="EC548" s="178">
        <f t="shared" si="397"/>
        <v>0</v>
      </c>
      <c r="ED548" s="179">
        <f t="shared" si="397"/>
        <v>20220829.356186394</v>
      </c>
      <c r="EE548" s="178">
        <f t="shared" si="397"/>
        <v>20666661.767480575</v>
      </c>
      <c r="EF548" s="179">
        <f t="shared" si="397"/>
        <v>20220829.356186394</v>
      </c>
      <c r="EG548" s="178">
        <f t="shared" si="391"/>
        <v>20666661.767480575</v>
      </c>
    </row>
    <row r="549" spans="1:137" ht="15">
      <c r="A549" s="56" t="s">
        <v>540</v>
      </c>
      <c r="B549" s="241" t="s">
        <v>584</v>
      </c>
      <c r="C549" s="293"/>
      <c r="D549" s="53">
        <v>223524</v>
      </c>
      <c r="E549" s="53">
        <v>8</v>
      </c>
      <c r="F549" s="217">
        <v>0</v>
      </c>
      <c r="G549" s="185">
        <v>0</v>
      </c>
      <c r="H549" s="217">
        <v>0</v>
      </c>
      <c r="I549" s="185">
        <v>0</v>
      </c>
      <c r="J549" s="217">
        <v>0</v>
      </c>
      <c r="K549" s="185">
        <v>0</v>
      </c>
      <c r="L549" s="217">
        <v>0</v>
      </c>
      <c r="M549" s="185">
        <v>0</v>
      </c>
      <c r="N549" s="217">
        <v>0</v>
      </c>
      <c r="O549" s="217">
        <v>0</v>
      </c>
      <c r="P549" s="185">
        <v>0</v>
      </c>
      <c r="Q549" s="217">
        <v>0</v>
      </c>
      <c r="R549" s="185">
        <v>0</v>
      </c>
      <c r="S549" s="217">
        <v>0</v>
      </c>
      <c r="T549" s="185">
        <v>0</v>
      </c>
      <c r="U549" s="217">
        <v>0</v>
      </c>
      <c r="V549" s="185">
        <v>0</v>
      </c>
      <c r="W549" s="217">
        <v>0</v>
      </c>
      <c r="X549" s="217">
        <v>0</v>
      </c>
      <c r="Y549" s="185">
        <v>0</v>
      </c>
      <c r="Z549" s="217">
        <v>0</v>
      </c>
      <c r="AA549" s="185">
        <v>0</v>
      </c>
      <c r="AB549" s="217">
        <v>0</v>
      </c>
      <c r="AC549" s="185">
        <v>0</v>
      </c>
      <c r="AD549" s="217">
        <v>0</v>
      </c>
      <c r="AE549" s="185">
        <v>0</v>
      </c>
      <c r="AF549" s="217">
        <v>0</v>
      </c>
      <c r="AG549" s="217">
        <v>0</v>
      </c>
      <c r="AH549" s="185">
        <v>133</v>
      </c>
      <c r="AI549" s="191">
        <v>0</v>
      </c>
      <c r="AJ549" s="185">
        <v>0</v>
      </c>
      <c r="AK549" s="217">
        <v>0</v>
      </c>
      <c r="AL549" s="185">
        <v>0</v>
      </c>
      <c r="AM549" s="217">
        <v>0</v>
      </c>
      <c r="AN549" s="185">
        <v>0</v>
      </c>
      <c r="AO549" s="217">
        <v>0</v>
      </c>
      <c r="AP549" s="217"/>
      <c r="AQ549" s="185"/>
      <c r="AR549" s="217"/>
      <c r="AS549" s="185"/>
      <c r="AT549" s="217"/>
      <c r="AU549" s="185"/>
      <c r="AV549" s="217"/>
      <c r="AW549" s="185"/>
      <c r="AX549" s="217"/>
      <c r="AY549" s="217">
        <v>0</v>
      </c>
      <c r="AZ549" s="185">
        <v>0</v>
      </c>
      <c r="BA549" s="191">
        <v>130</v>
      </c>
      <c r="BB549" s="185">
        <v>0</v>
      </c>
      <c r="BC549" s="217">
        <v>0</v>
      </c>
      <c r="BD549" s="185">
        <v>0</v>
      </c>
      <c r="BE549" s="217">
        <v>0</v>
      </c>
      <c r="BF549" s="185">
        <v>0</v>
      </c>
      <c r="BG549" s="62">
        <v>0</v>
      </c>
      <c r="BH549" s="188">
        <v>0</v>
      </c>
      <c r="BI549" s="217">
        <v>0</v>
      </c>
      <c r="BJ549" s="185">
        <v>0</v>
      </c>
      <c r="BK549" s="217">
        <v>0</v>
      </c>
      <c r="BL549" s="185">
        <v>0</v>
      </c>
      <c r="BM549" s="217">
        <v>0</v>
      </c>
      <c r="BN549" s="185">
        <v>8599918</v>
      </c>
      <c r="BO549" s="191">
        <v>0</v>
      </c>
      <c r="BP549" s="185"/>
      <c r="BQ549" s="217"/>
      <c r="BR549" s="185">
        <v>0</v>
      </c>
      <c r="BS549" s="198">
        <v>8667289</v>
      </c>
      <c r="BT549" s="177">
        <f t="shared" si="399"/>
        <v>0</v>
      </c>
      <c r="BU549" s="178">
        <f t="shared" si="399"/>
        <v>0</v>
      </c>
      <c r="BV549" s="179">
        <f t="shared" si="400"/>
        <v>0</v>
      </c>
      <c r="BW549" s="178">
        <f t="shared" si="400"/>
        <v>0</v>
      </c>
      <c r="BX549" s="179">
        <f t="shared" si="401"/>
        <v>0</v>
      </c>
      <c r="BY549" s="178">
        <f t="shared" si="401"/>
        <v>0</v>
      </c>
      <c r="BZ549" s="179">
        <f t="shared" si="402"/>
        <v>1197</v>
      </c>
      <c r="CA549" s="178">
        <f t="shared" si="402"/>
        <v>0</v>
      </c>
      <c r="CB549" s="179">
        <f t="shared" si="403"/>
        <v>0</v>
      </c>
      <c r="CC549" s="178">
        <f t="shared" si="403"/>
        <v>0</v>
      </c>
      <c r="CD549" s="179">
        <f t="shared" si="404"/>
        <v>0</v>
      </c>
      <c r="CE549" s="178">
        <f t="shared" si="404"/>
        <v>1170</v>
      </c>
      <c r="CF549" s="177">
        <f t="shared" si="394"/>
        <v>0</v>
      </c>
      <c r="CG549" s="178">
        <f t="shared" si="394"/>
        <v>0</v>
      </c>
      <c r="CH549" s="179">
        <f t="shared" si="394"/>
        <v>0</v>
      </c>
      <c r="CI549" s="178">
        <f t="shared" si="394"/>
        <v>0</v>
      </c>
      <c r="CJ549" s="179">
        <f t="shared" si="392"/>
        <v>0</v>
      </c>
      <c r="CK549" s="178">
        <f t="shared" si="396"/>
        <v>0</v>
      </c>
      <c r="CL549" s="179">
        <f t="shared" si="392"/>
        <v>7184.5597326649959</v>
      </c>
      <c r="CM549" s="178">
        <f t="shared" si="392"/>
        <v>0</v>
      </c>
      <c r="CN549" s="179">
        <f t="shared" si="392"/>
        <v>0</v>
      </c>
      <c r="CO549" s="178">
        <f t="shared" si="392"/>
        <v>0</v>
      </c>
      <c r="CP549" s="179">
        <f t="shared" si="392"/>
        <v>0</v>
      </c>
      <c r="CQ549" s="178">
        <f t="shared" si="392"/>
        <v>7407.9393162393162</v>
      </c>
      <c r="CR549" s="177">
        <f t="shared" si="395"/>
        <v>0</v>
      </c>
      <c r="CS549" s="178">
        <f t="shared" si="395"/>
        <v>0</v>
      </c>
      <c r="CT549" s="179">
        <f t="shared" si="395"/>
        <v>0</v>
      </c>
      <c r="CU549" s="178">
        <f t="shared" si="393"/>
        <v>0</v>
      </c>
      <c r="CV549" s="179">
        <f t="shared" si="393"/>
        <v>0</v>
      </c>
      <c r="CW549" s="178">
        <f t="shared" si="393"/>
        <v>0</v>
      </c>
      <c r="CX549" s="179">
        <f t="shared" si="393"/>
        <v>64661.037593984962</v>
      </c>
      <c r="CY549" s="178">
        <f t="shared" si="393"/>
        <v>0</v>
      </c>
      <c r="CZ549" s="179">
        <f t="shared" si="393"/>
        <v>0</v>
      </c>
      <c r="DA549" s="178">
        <f t="shared" si="393"/>
        <v>0</v>
      </c>
      <c r="DB549" s="179">
        <f t="shared" si="393"/>
        <v>0</v>
      </c>
      <c r="DC549" s="178">
        <f t="shared" si="393"/>
        <v>66671.453846153847</v>
      </c>
      <c r="DD549" s="179">
        <f t="shared" si="405"/>
        <v>64661.037593984962</v>
      </c>
      <c r="DE549" s="178">
        <f t="shared" si="405"/>
        <v>66671.453846153847</v>
      </c>
      <c r="DF549" s="177">
        <f t="shared" si="406"/>
        <v>0</v>
      </c>
      <c r="DG549" s="178">
        <f t="shared" si="406"/>
        <v>0</v>
      </c>
      <c r="DH549" s="179">
        <f t="shared" si="407"/>
        <v>0</v>
      </c>
      <c r="DI549" s="178">
        <f t="shared" si="407"/>
        <v>0</v>
      </c>
      <c r="DJ549" s="179">
        <f t="shared" si="408"/>
        <v>0</v>
      </c>
      <c r="DK549" s="178">
        <f t="shared" si="408"/>
        <v>0</v>
      </c>
      <c r="DL549" s="179">
        <f t="shared" si="409"/>
        <v>133</v>
      </c>
      <c r="DM549" s="178">
        <f t="shared" si="409"/>
        <v>0</v>
      </c>
      <c r="DN549" s="179">
        <f t="shared" si="410"/>
        <v>0</v>
      </c>
      <c r="DO549" s="178">
        <f t="shared" si="410"/>
        <v>0</v>
      </c>
      <c r="DP549" s="179">
        <f t="shared" si="411"/>
        <v>0</v>
      </c>
      <c r="DQ549" s="178">
        <f t="shared" si="411"/>
        <v>130</v>
      </c>
      <c r="DR549" s="179">
        <f t="shared" si="412"/>
        <v>133</v>
      </c>
      <c r="DS549" s="178">
        <f t="shared" si="412"/>
        <v>130</v>
      </c>
      <c r="DT549" s="177">
        <f t="shared" si="398"/>
        <v>0</v>
      </c>
      <c r="DU549" s="178">
        <f t="shared" si="398"/>
        <v>0</v>
      </c>
      <c r="DV549" s="179">
        <f t="shared" si="398"/>
        <v>0</v>
      </c>
      <c r="DW549" s="178">
        <f t="shared" si="398"/>
        <v>0</v>
      </c>
      <c r="DX549" s="179">
        <f t="shared" si="397"/>
        <v>0</v>
      </c>
      <c r="DY549" s="178">
        <f t="shared" si="397"/>
        <v>0</v>
      </c>
      <c r="DZ549" s="179">
        <f t="shared" si="397"/>
        <v>8599918</v>
      </c>
      <c r="EA549" s="178">
        <f t="shared" si="397"/>
        <v>0</v>
      </c>
      <c r="EB549" s="179">
        <f t="shared" si="397"/>
        <v>0</v>
      </c>
      <c r="EC549" s="178">
        <f t="shared" si="397"/>
        <v>0</v>
      </c>
      <c r="ED549" s="179">
        <f t="shared" si="397"/>
        <v>0</v>
      </c>
      <c r="EE549" s="178">
        <f t="shared" si="397"/>
        <v>8667289</v>
      </c>
      <c r="EF549" s="179">
        <f t="shared" si="397"/>
        <v>8599918</v>
      </c>
      <c r="EG549" s="178">
        <f t="shared" si="391"/>
        <v>8667289</v>
      </c>
    </row>
    <row r="550" spans="1:137" ht="15">
      <c r="A550" s="56" t="s">
        <v>540</v>
      </c>
      <c r="B550" s="55" t="s">
        <v>585</v>
      </c>
      <c r="C550" s="293"/>
      <c r="D550" s="53">
        <v>223816</v>
      </c>
      <c r="E550" s="53">
        <v>8</v>
      </c>
      <c r="F550" s="217">
        <v>0</v>
      </c>
      <c r="G550" s="185">
        <v>76</v>
      </c>
      <c r="H550" s="191">
        <v>86</v>
      </c>
      <c r="I550" s="185">
        <v>6</v>
      </c>
      <c r="J550" s="217">
        <v>6</v>
      </c>
      <c r="K550" s="185">
        <v>10</v>
      </c>
      <c r="L550" s="191">
        <v>11</v>
      </c>
      <c r="M550" s="185">
        <v>69</v>
      </c>
      <c r="N550" s="191">
        <v>56</v>
      </c>
      <c r="O550" s="217">
        <v>0</v>
      </c>
      <c r="P550" s="185">
        <v>0</v>
      </c>
      <c r="Q550" s="217">
        <v>0</v>
      </c>
      <c r="R550" s="185">
        <v>0</v>
      </c>
      <c r="S550" s="217">
        <v>0</v>
      </c>
      <c r="T550" s="185">
        <v>0</v>
      </c>
      <c r="U550" s="217">
        <v>0</v>
      </c>
      <c r="V550" s="185">
        <v>0</v>
      </c>
      <c r="W550" s="217">
        <v>0</v>
      </c>
      <c r="X550" s="217">
        <v>0</v>
      </c>
      <c r="Y550" s="185">
        <v>0</v>
      </c>
      <c r="Z550" s="217">
        <v>0</v>
      </c>
      <c r="AA550" s="185">
        <v>0</v>
      </c>
      <c r="AB550" s="217">
        <v>0</v>
      </c>
      <c r="AC550" s="185">
        <v>0</v>
      </c>
      <c r="AD550" s="217">
        <v>0</v>
      </c>
      <c r="AE550" s="185">
        <v>0</v>
      </c>
      <c r="AF550" s="217">
        <v>0</v>
      </c>
      <c r="AG550" s="217">
        <v>0</v>
      </c>
      <c r="AH550" s="185">
        <v>0</v>
      </c>
      <c r="AI550" s="217">
        <v>0</v>
      </c>
      <c r="AJ550" s="185">
        <v>0</v>
      </c>
      <c r="AK550" s="217">
        <v>0</v>
      </c>
      <c r="AL550" s="185">
        <v>0</v>
      </c>
      <c r="AM550" s="217">
        <v>0</v>
      </c>
      <c r="AN550" s="185">
        <v>0</v>
      </c>
      <c r="AO550" s="217">
        <v>0</v>
      </c>
      <c r="AP550" s="217"/>
      <c r="AQ550" s="185"/>
      <c r="AR550" s="217"/>
      <c r="AS550" s="185"/>
      <c r="AT550" s="217"/>
      <c r="AU550" s="185"/>
      <c r="AV550" s="217"/>
      <c r="AW550" s="185"/>
      <c r="AX550" s="217"/>
      <c r="AY550" s="217">
        <v>0</v>
      </c>
      <c r="AZ550" s="185">
        <v>0</v>
      </c>
      <c r="BA550" s="217">
        <v>0</v>
      </c>
      <c r="BB550" s="185">
        <v>0</v>
      </c>
      <c r="BC550" s="217">
        <v>0</v>
      </c>
      <c r="BD550" s="185">
        <v>0</v>
      </c>
      <c r="BE550" s="217">
        <v>0</v>
      </c>
      <c r="BF550" s="185">
        <v>68</v>
      </c>
      <c r="BG550" s="197">
        <v>63</v>
      </c>
      <c r="BH550" s="188">
        <v>10705963</v>
      </c>
      <c r="BI550" s="191">
        <v>10085663</v>
      </c>
      <c r="BJ550" s="185">
        <v>0</v>
      </c>
      <c r="BK550" s="217">
        <v>0</v>
      </c>
      <c r="BL550" s="185">
        <v>0</v>
      </c>
      <c r="BM550" s="217">
        <v>0</v>
      </c>
      <c r="BN550" s="185">
        <v>0</v>
      </c>
      <c r="BO550" s="217">
        <v>0</v>
      </c>
      <c r="BP550" s="185"/>
      <c r="BQ550" s="217"/>
      <c r="BR550" s="185">
        <v>2633892</v>
      </c>
      <c r="BS550" s="218">
        <v>2522828</v>
      </c>
      <c r="BT550" s="177">
        <f t="shared" si="399"/>
        <v>1682</v>
      </c>
      <c r="BU550" s="178">
        <f t="shared" si="399"/>
        <v>1627</v>
      </c>
      <c r="BV550" s="179">
        <f t="shared" si="400"/>
        <v>0</v>
      </c>
      <c r="BW550" s="178">
        <f t="shared" si="400"/>
        <v>0</v>
      </c>
      <c r="BX550" s="179">
        <f t="shared" si="401"/>
        <v>0</v>
      </c>
      <c r="BY550" s="178">
        <f t="shared" si="401"/>
        <v>0</v>
      </c>
      <c r="BZ550" s="179">
        <f t="shared" si="402"/>
        <v>0</v>
      </c>
      <c r="CA550" s="178">
        <f t="shared" si="402"/>
        <v>0</v>
      </c>
      <c r="CB550" s="179">
        <f t="shared" si="403"/>
        <v>0</v>
      </c>
      <c r="CC550" s="178">
        <f t="shared" si="403"/>
        <v>0</v>
      </c>
      <c r="CD550" s="179">
        <f t="shared" si="404"/>
        <v>816</v>
      </c>
      <c r="CE550" s="178">
        <f t="shared" si="404"/>
        <v>756</v>
      </c>
      <c r="CF550" s="177">
        <f t="shared" si="394"/>
        <v>6365.0196195005947</v>
      </c>
      <c r="CG550" s="178">
        <f t="shared" si="394"/>
        <v>6198.9323909035038</v>
      </c>
      <c r="CH550" s="179">
        <f t="shared" si="394"/>
        <v>0</v>
      </c>
      <c r="CI550" s="178">
        <f t="shared" si="394"/>
        <v>0</v>
      </c>
      <c r="CJ550" s="179">
        <f t="shared" si="392"/>
        <v>0</v>
      </c>
      <c r="CK550" s="178">
        <f t="shared" si="396"/>
        <v>0</v>
      </c>
      <c r="CL550" s="179">
        <f t="shared" si="392"/>
        <v>0</v>
      </c>
      <c r="CM550" s="178">
        <f t="shared" si="392"/>
        <v>0</v>
      </c>
      <c r="CN550" s="179">
        <f t="shared" si="392"/>
        <v>0</v>
      </c>
      <c r="CO550" s="178">
        <f t="shared" si="392"/>
        <v>0</v>
      </c>
      <c r="CP550" s="179">
        <f t="shared" si="392"/>
        <v>3227.8088235294117</v>
      </c>
      <c r="CQ550" s="178">
        <f t="shared" si="392"/>
        <v>3337.0740740740739</v>
      </c>
      <c r="CR550" s="177">
        <f t="shared" si="395"/>
        <v>57285.176575505349</v>
      </c>
      <c r="CS550" s="178">
        <f t="shared" si="395"/>
        <v>55790.391518131531</v>
      </c>
      <c r="CT550" s="179">
        <f t="shared" si="395"/>
        <v>0</v>
      </c>
      <c r="CU550" s="178">
        <f t="shared" si="393"/>
        <v>0</v>
      </c>
      <c r="CV550" s="179">
        <f t="shared" si="393"/>
        <v>0</v>
      </c>
      <c r="CW550" s="178">
        <f t="shared" si="393"/>
        <v>0</v>
      </c>
      <c r="CX550" s="179">
        <f t="shared" si="393"/>
        <v>0</v>
      </c>
      <c r="CY550" s="178">
        <f t="shared" si="393"/>
        <v>0</v>
      </c>
      <c r="CZ550" s="179">
        <f t="shared" si="393"/>
        <v>0</v>
      </c>
      <c r="DA550" s="178">
        <f t="shared" si="393"/>
        <v>0</v>
      </c>
      <c r="DB550" s="179">
        <f t="shared" si="393"/>
        <v>29050.279411764706</v>
      </c>
      <c r="DC550" s="178">
        <f t="shared" si="393"/>
        <v>30033.666666666664</v>
      </c>
      <c r="DD550" s="179">
        <f t="shared" si="405"/>
        <v>48901.014972298522</v>
      </c>
      <c r="DE550" s="178">
        <f t="shared" si="405"/>
        <v>48481.050681905013</v>
      </c>
      <c r="DF550" s="177">
        <f t="shared" si="406"/>
        <v>161</v>
      </c>
      <c r="DG550" s="178">
        <f t="shared" si="406"/>
        <v>159</v>
      </c>
      <c r="DH550" s="179">
        <f t="shared" si="407"/>
        <v>0</v>
      </c>
      <c r="DI550" s="178">
        <f t="shared" si="407"/>
        <v>0</v>
      </c>
      <c r="DJ550" s="179">
        <f t="shared" si="408"/>
        <v>0</v>
      </c>
      <c r="DK550" s="178">
        <f t="shared" si="408"/>
        <v>0</v>
      </c>
      <c r="DL550" s="179">
        <f t="shared" si="409"/>
        <v>0</v>
      </c>
      <c r="DM550" s="178">
        <f t="shared" si="409"/>
        <v>0</v>
      </c>
      <c r="DN550" s="179">
        <f t="shared" si="410"/>
        <v>0</v>
      </c>
      <c r="DO550" s="178">
        <f t="shared" si="410"/>
        <v>0</v>
      </c>
      <c r="DP550" s="179">
        <f t="shared" si="411"/>
        <v>68</v>
      </c>
      <c r="DQ550" s="178">
        <f t="shared" si="411"/>
        <v>63</v>
      </c>
      <c r="DR550" s="179">
        <f t="shared" si="412"/>
        <v>229</v>
      </c>
      <c r="DS550" s="178">
        <f t="shared" si="412"/>
        <v>222</v>
      </c>
      <c r="DT550" s="177">
        <f t="shared" si="398"/>
        <v>9222913.428656362</v>
      </c>
      <c r="DU550" s="178">
        <f t="shared" si="398"/>
        <v>8870672.2513829134</v>
      </c>
      <c r="DV550" s="179">
        <f t="shared" si="398"/>
        <v>0</v>
      </c>
      <c r="DW550" s="178">
        <f t="shared" si="398"/>
        <v>0</v>
      </c>
      <c r="DX550" s="179">
        <f t="shared" si="397"/>
        <v>0</v>
      </c>
      <c r="DY550" s="178">
        <f t="shared" si="397"/>
        <v>0</v>
      </c>
      <c r="DZ550" s="179">
        <f t="shared" si="397"/>
        <v>0</v>
      </c>
      <c r="EA550" s="178">
        <f t="shared" si="397"/>
        <v>0</v>
      </c>
      <c r="EB550" s="179">
        <f t="shared" si="397"/>
        <v>0</v>
      </c>
      <c r="EC550" s="178">
        <f t="shared" si="397"/>
        <v>0</v>
      </c>
      <c r="ED550" s="179">
        <f t="shared" si="397"/>
        <v>1975419</v>
      </c>
      <c r="EE550" s="178">
        <f t="shared" si="397"/>
        <v>1892120.9999999998</v>
      </c>
      <c r="EF550" s="179">
        <f t="shared" si="397"/>
        <v>11198332.428656362</v>
      </c>
      <c r="EG550" s="178">
        <f t="shared" si="391"/>
        <v>10762793.251382913</v>
      </c>
    </row>
    <row r="551" spans="1:137" ht="15">
      <c r="A551" s="56" t="s">
        <v>540</v>
      </c>
      <c r="B551" s="55" t="s">
        <v>586</v>
      </c>
      <c r="C551" s="293"/>
      <c r="D551" s="53">
        <v>247834</v>
      </c>
      <c r="E551" s="53">
        <v>8</v>
      </c>
      <c r="F551" s="217">
        <v>0</v>
      </c>
      <c r="G551" s="185">
        <v>0</v>
      </c>
      <c r="H551" s="217">
        <v>0</v>
      </c>
      <c r="I551" s="185">
        <v>0</v>
      </c>
      <c r="J551" s="217">
        <v>0</v>
      </c>
      <c r="K551" s="185">
        <v>0</v>
      </c>
      <c r="L551" s="217">
        <v>0</v>
      </c>
      <c r="M551" s="185">
        <v>0</v>
      </c>
      <c r="N551" s="217">
        <v>0</v>
      </c>
      <c r="O551" s="217">
        <v>0</v>
      </c>
      <c r="P551" s="185">
        <v>0</v>
      </c>
      <c r="Q551" s="217">
        <v>0</v>
      </c>
      <c r="R551" s="185">
        <v>0</v>
      </c>
      <c r="S551" s="217">
        <v>0</v>
      </c>
      <c r="T551" s="185">
        <v>0</v>
      </c>
      <c r="U551" s="217">
        <v>0</v>
      </c>
      <c r="V551" s="185">
        <v>0</v>
      </c>
      <c r="W551" s="217">
        <v>0</v>
      </c>
      <c r="X551" s="217">
        <v>0</v>
      </c>
      <c r="Y551" s="185">
        <v>0</v>
      </c>
      <c r="Z551" s="217">
        <v>0</v>
      </c>
      <c r="AA551" s="185">
        <v>0</v>
      </c>
      <c r="AB551" s="217">
        <v>0</v>
      </c>
      <c r="AC551" s="185">
        <v>0</v>
      </c>
      <c r="AD551" s="217">
        <v>0</v>
      </c>
      <c r="AE551" s="185">
        <v>0</v>
      </c>
      <c r="AF551" s="217">
        <v>0</v>
      </c>
      <c r="AG551" s="217">
        <v>0</v>
      </c>
      <c r="AH551" s="185">
        <v>0</v>
      </c>
      <c r="AI551" s="217">
        <v>0</v>
      </c>
      <c r="AJ551" s="185">
        <v>0</v>
      </c>
      <c r="AK551" s="217">
        <v>0</v>
      </c>
      <c r="AL551" s="185">
        <v>0</v>
      </c>
      <c r="AM551" s="217">
        <v>0</v>
      </c>
      <c r="AN551" s="185">
        <v>0</v>
      </c>
      <c r="AO551" s="217">
        <v>0</v>
      </c>
      <c r="AP551" s="217"/>
      <c r="AQ551" s="185"/>
      <c r="AR551" s="217"/>
      <c r="AS551" s="185"/>
      <c r="AT551" s="217"/>
      <c r="AU551" s="185"/>
      <c r="AV551" s="217"/>
      <c r="AW551" s="185"/>
      <c r="AX551" s="217"/>
      <c r="AY551" s="217">
        <v>0</v>
      </c>
      <c r="AZ551" s="185">
        <v>412</v>
      </c>
      <c r="BA551" s="217">
        <v>395</v>
      </c>
      <c r="BB551" s="185">
        <v>3</v>
      </c>
      <c r="BC551" s="191">
        <v>1</v>
      </c>
      <c r="BD551" s="185">
        <v>0</v>
      </c>
      <c r="BE551" s="217">
        <v>0</v>
      </c>
      <c r="BF551" s="185">
        <v>2</v>
      </c>
      <c r="BG551" s="62">
        <v>2</v>
      </c>
      <c r="BH551" s="188">
        <v>0</v>
      </c>
      <c r="BI551" s="217">
        <v>0</v>
      </c>
      <c r="BJ551" s="185">
        <v>0</v>
      </c>
      <c r="BK551" s="217">
        <v>0</v>
      </c>
      <c r="BL551" s="185">
        <v>0</v>
      </c>
      <c r="BM551" s="217">
        <v>0</v>
      </c>
      <c r="BN551" s="185">
        <v>0</v>
      </c>
      <c r="BO551" s="217">
        <v>0</v>
      </c>
      <c r="BP551" s="185"/>
      <c r="BQ551" s="217"/>
      <c r="BR551" s="185">
        <v>25859320</v>
      </c>
      <c r="BS551" s="218">
        <v>25973950</v>
      </c>
      <c r="BT551" s="177">
        <f t="shared" si="399"/>
        <v>0</v>
      </c>
      <c r="BU551" s="178">
        <f t="shared" si="399"/>
        <v>0</v>
      </c>
      <c r="BV551" s="179">
        <f t="shared" si="400"/>
        <v>0</v>
      </c>
      <c r="BW551" s="178">
        <f t="shared" si="400"/>
        <v>0</v>
      </c>
      <c r="BX551" s="179">
        <f t="shared" si="401"/>
        <v>0</v>
      </c>
      <c r="BY551" s="178">
        <f t="shared" si="401"/>
        <v>0</v>
      </c>
      <c r="BZ551" s="179">
        <f t="shared" si="402"/>
        <v>0</v>
      </c>
      <c r="CA551" s="178">
        <f t="shared" si="402"/>
        <v>0</v>
      </c>
      <c r="CB551" s="179">
        <f t="shared" si="403"/>
        <v>0</v>
      </c>
      <c r="CC551" s="178">
        <f t="shared" si="403"/>
        <v>0</v>
      </c>
      <c r="CD551" s="179">
        <f t="shared" si="404"/>
        <v>3762</v>
      </c>
      <c r="CE551" s="178">
        <f t="shared" si="404"/>
        <v>3589</v>
      </c>
      <c r="CF551" s="177">
        <f t="shared" si="394"/>
        <v>0</v>
      </c>
      <c r="CG551" s="178">
        <f t="shared" si="394"/>
        <v>0</v>
      </c>
      <c r="CH551" s="179">
        <f t="shared" si="394"/>
        <v>0</v>
      </c>
      <c r="CI551" s="178">
        <f t="shared" si="394"/>
        <v>0</v>
      </c>
      <c r="CJ551" s="179">
        <f t="shared" si="392"/>
        <v>0</v>
      </c>
      <c r="CK551" s="178">
        <f t="shared" si="396"/>
        <v>0</v>
      </c>
      <c r="CL551" s="179">
        <f t="shared" si="392"/>
        <v>0</v>
      </c>
      <c r="CM551" s="178">
        <f t="shared" si="392"/>
        <v>0</v>
      </c>
      <c r="CN551" s="179">
        <f t="shared" si="392"/>
        <v>0</v>
      </c>
      <c r="CO551" s="178">
        <f t="shared" si="392"/>
        <v>0</v>
      </c>
      <c r="CP551" s="179">
        <f t="shared" si="392"/>
        <v>6873.8224348750664</v>
      </c>
      <c r="CQ551" s="178">
        <f t="shared" si="392"/>
        <v>7237.0994706046249</v>
      </c>
      <c r="CR551" s="177">
        <f t="shared" si="395"/>
        <v>0</v>
      </c>
      <c r="CS551" s="178">
        <f t="shared" si="395"/>
        <v>0</v>
      </c>
      <c r="CT551" s="179">
        <f t="shared" si="395"/>
        <v>0</v>
      </c>
      <c r="CU551" s="178">
        <f t="shared" si="393"/>
        <v>0</v>
      </c>
      <c r="CV551" s="179">
        <f t="shared" si="393"/>
        <v>0</v>
      </c>
      <c r="CW551" s="178">
        <f t="shared" si="393"/>
        <v>0</v>
      </c>
      <c r="CX551" s="179">
        <f t="shared" si="393"/>
        <v>0</v>
      </c>
      <c r="CY551" s="178">
        <f t="shared" si="393"/>
        <v>0</v>
      </c>
      <c r="CZ551" s="179">
        <f t="shared" si="393"/>
        <v>0</v>
      </c>
      <c r="DA551" s="178">
        <f t="shared" si="393"/>
        <v>0</v>
      </c>
      <c r="DB551" s="179">
        <f t="shared" si="393"/>
        <v>61864.401913875598</v>
      </c>
      <c r="DC551" s="178">
        <f t="shared" si="393"/>
        <v>65133.895235441625</v>
      </c>
      <c r="DD551" s="179">
        <f t="shared" si="405"/>
        <v>61864.40191387559</v>
      </c>
      <c r="DE551" s="178">
        <f t="shared" si="405"/>
        <v>65133.895235441625</v>
      </c>
      <c r="DF551" s="177">
        <f t="shared" si="406"/>
        <v>0</v>
      </c>
      <c r="DG551" s="178">
        <f t="shared" si="406"/>
        <v>0</v>
      </c>
      <c r="DH551" s="179">
        <f t="shared" si="407"/>
        <v>0</v>
      </c>
      <c r="DI551" s="178">
        <f t="shared" si="407"/>
        <v>0</v>
      </c>
      <c r="DJ551" s="179">
        <f t="shared" si="408"/>
        <v>0</v>
      </c>
      <c r="DK551" s="178">
        <f t="shared" si="408"/>
        <v>0</v>
      </c>
      <c r="DL551" s="179">
        <f t="shared" si="409"/>
        <v>0</v>
      </c>
      <c r="DM551" s="178">
        <f t="shared" si="409"/>
        <v>0</v>
      </c>
      <c r="DN551" s="179">
        <f t="shared" si="410"/>
        <v>0</v>
      </c>
      <c r="DO551" s="178">
        <f t="shared" si="410"/>
        <v>0</v>
      </c>
      <c r="DP551" s="179">
        <f t="shared" si="411"/>
        <v>417</v>
      </c>
      <c r="DQ551" s="178">
        <f t="shared" si="411"/>
        <v>398</v>
      </c>
      <c r="DR551" s="179">
        <f t="shared" si="412"/>
        <v>417</v>
      </c>
      <c r="DS551" s="178">
        <f t="shared" si="412"/>
        <v>398</v>
      </c>
      <c r="DT551" s="177">
        <f t="shared" si="398"/>
        <v>0</v>
      </c>
      <c r="DU551" s="178">
        <f t="shared" si="398"/>
        <v>0</v>
      </c>
      <c r="DV551" s="179">
        <f t="shared" si="398"/>
        <v>0</v>
      </c>
      <c r="DW551" s="178">
        <f t="shared" si="398"/>
        <v>0</v>
      </c>
      <c r="DX551" s="179">
        <f t="shared" si="397"/>
        <v>0</v>
      </c>
      <c r="DY551" s="178">
        <f t="shared" si="397"/>
        <v>0</v>
      </c>
      <c r="DZ551" s="179">
        <f t="shared" si="397"/>
        <v>0</v>
      </c>
      <c r="EA551" s="178">
        <f t="shared" si="397"/>
        <v>0</v>
      </c>
      <c r="EB551" s="179">
        <f t="shared" si="397"/>
        <v>0</v>
      </c>
      <c r="EC551" s="178">
        <f t="shared" si="397"/>
        <v>0</v>
      </c>
      <c r="ED551" s="179">
        <f t="shared" si="397"/>
        <v>25797455.598086122</v>
      </c>
      <c r="EE551" s="178">
        <f t="shared" si="397"/>
        <v>25923290.303705767</v>
      </c>
      <c r="EF551" s="179">
        <f t="shared" si="397"/>
        <v>25797455.598086122</v>
      </c>
      <c r="EG551" s="178">
        <f t="shared" si="391"/>
        <v>25923290.303705767</v>
      </c>
    </row>
    <row r="552" spans="1:137" ht="15">
      <c r="A552" s="56" t="s">
        <v>540</v>
      </c>
      <c r="B552" s="55" t="s">
        <v>587</v>
      </c>
      <c r="C552" s="293"/>
      <c r="D552" s="53">
        <v>224350</v>
      </c>
      <c r="E552" s="53">
        <v>8</v>
      </c>
      <c r="F552" s="217">
        <v>0</v>
      </c>
      <c r="G552" s="185">
        <v>74</v>
      </c>
      <c r="H552" s="191">
        <v>87</v>
      </c>
      <c r="I552" s="185">
        <v>0</v>
      </c>
      <c r="J552" s="217">
        <v>0</v>
      </c>
      <c r="K552" s="185">
        <v>0</v>
      </c>
      <c r="L552" s="217">
        <v>0</v>
      </c>
      <c r="M552" s="185">
        <v>7</v>
      </c>
      <c r="N552" s="217">
        <v>7</v>
      </c>
      <c r="O552" s="217">
        <v>0</v>
      </c>
      <c r="P552" s="185">
        <v>59</v>
      </c>
      <c r="Q552" s="191">
        <v>49</v>
      </c>
      <c r="R552" s="185">
        <v>0</v>
      </c>
      <c r="S552" s="217">
        <v>0</v>
      </c>
      <c r="T552" s="185">
        <v>0</v>
      </c>
      <c r="U552" s="217">
        <v>0</v>
      </c>
      <c r="V552" s="185">
        <v>7</v>
      </c>
      <c r="W552" s="191">
        <v>8</v>
      </c>
      <c r="X552" s="217">
        <v>0</v>
      </c>
      <c r="Y552" s="185">
        <v>57</v>
      </c>
      <c r="Z552" s="191">
        <v>61</v>
      </c>
      <c r="AA552" s="185">
        <v>0</v>
      </c>
      <c r="AB552" s="217">
        <v>0</v>
      </c>
      <c r="AC552" s="185">
        <v>0</v>
      </c>
      <c r="AD552" s="217">
        <v>0</v>
      </c>
      <c r="AE552" s="185">
        <v>3</v>
      </c>
      <c r="AF552" s="217">
        <v>3</v>
      </c>
      <c r="AG552" s="217">
        <v>0</v>
      </c>
      <c r="AH552" s="185">
        <v>89</v>
      </c>
      <c r="AI552" s="191">
        <v>97</v>
      </c>
      <c r="AJ552" s="185">
        <v>0</v>
      </c>
      <c r="AK552" s="217">
        <v>0</v>
      </c>
      <c r="AL552" s="185">
        <v>0</v>
      </c>
      <c r="AM552" s="217">
        <v>0</v>
      </c>
      <c r="AN552" s="185">
        <v>3</v>
      </c>
      <c r="AO552" s="191">
        <v>0</v>
      </c>
      <c r="AP552" s="217"/>
      <c r="AQ552" s="185"/>
      <c r="AR552" s="217"/>
      <c r="AS552" s="185"/>
      <c r="AT552" s="217"/>
      <c r="AU552" s="185"/>
      <c r="AV552" s="217"/>
      <c r="AW552" s="185"/>
      <c r="AX552" s="217"/>
      <c r="AY552" s="217">
        <v>0</v>
      </c>
      <c r="AZ552" s="185">
        <v>1</v>
      </c>
      <c r="BA552" s="217">
        <v>1</v>
      </c>
      <c r="BB552" s="185">
        <v>0</v>
      </c>
      <c r="BC552" s="217">
        <v>0</v>
      </c>
      <c r="BD552" s="185">
        <v>0</v>
      </c>
      <c r="BE552" s="217">
        <v>0</v>
      </c>
      <c r="BF552" s="185">
        <v>7</v>
      </c>
      <c r="BG552" s="62">
        <v>7</v>
      </c>
      <c r="BH552" s="188">
        <v>6420355</v>
      </c>
      <c r="BI552" s="191">
        <v>7749189</v>
      </c>
      <c r="BJ552" s="185">
        <v>4449598</v>
      </c>
      <c r="BK552" s="191">
        <v>4081181</v>
      </c>
      <c r="BL552" s="185">
        <v>3455064</v>
      </c>
      <c r="BM552" s="191">
        <v>3885660</v>
      </c>
      <c r="BN552" s="185">
        <v>4497388</v>
      </c>
      <c r="BO552" s="191">
        <v>4964602</v>
      </c>
      <c r="BP552" s="185"/>
      <c r="BQ552" s="217"/>
      <c r="BR552" s="185">
        <v>433505</v>
      </c>
      <c r="BS552" s="198">
        <v>464738</v>
      </c>
      <c r="BT552" s="177">
        <f t="shared" si="399"/>
        <v>750</v>
      </c>
      <c r="BU552" s="178">
        <f t="shared" si="399"/>
        <v>867</v>
      </c>
      <c r="BV552" s="179">
        <f t="shared" si="400"/>
        <v>615</v>
      </c>
      <c r="BW552" s="178">
        <f t="shared" si="400"/>
        <v>537</v>
      </c>
      <c r="BX552" s="179">
        <f t="shared" si="401"/>
        <v>549</v>
      </c>
      <c r="BY552" s="178">
        <f t="shared" si="401"/>
        <v>585</v>
      </c>
      <c r="BZ552" s="179">
        <f t="shared" si="402"/>
        <v>837</v>
      </c>
      <c r="CA552" s="178">
        <f t="shared" si="402"/>
        <v>873</v>
      </c>
      <c r="CB552" s="179">
        <f t="shared" si="403"/>
        <v>0</v>
      </c>
      <c r="CC552" s="178">
        <f t="shared" si="403"/>
        <v>0</v>
      </c>
      <c r="CD552" s="179">
        <f t="shared" si="404"/>
        <v>93</v>
      </c>
      <c r="CE552" s="178">
        <f t="shared" si="404"/>
        <v>93</v>
      </c>
      <c r="CF552" s="177">
        <f t="shared" si="394"/>
        <v>8560.4733333333334</v>
      </c>
      <c r="CG552" s="178">
        <f t="shared" si="394"/>
        <v>8937.9342560553632</v>
      </c>
      <c r="CH552" s="179">
        <f t="shared" si="394"/>
        <v>7235.1186991869918</v>
      </c>
      <c r="CI552" s="178">
        <f t="shared" si="394"/>
        <v>7599.9646182495344</v>
      </c>
      <c r="CJ552" s="179">
        <f t="shared" si="392"/>
        <v>6293.377049180328</v>
      </c>
      <c r="CK552" s="178">
        <f t="shared" si="396"/>
        <v>6642.1538461538457</v>
      </c>
      <c r="CL552" s="179">
        <f t="shared" si="392"/>
        <v>5373.223416965352</v>
      </c>
      <c r="CM552" s="178">
        <f t="shared" si="392"/>
        <v>5686.8293241695301</v>
      </c>
      <c r="CN552" s="179">
        <f t="shared" si="392"/>
        <v>0</v>
      </c>
      <c r="CO552" s="178">
        <f t="shared" si="392"/>
        <v>0</v>
      </c>
      <c r="CP552" s="179">
        <f t="shared" si="392"/>
        <v>4661.3440860215051</v>
      </c>
      <c r="CQ552" s="178">
        <f t="shared" si="392"/>
        <v>4997.1827956989246</v>
      </c>
      <c r="CR552" s="177">
        <f t="shared" si="395"/>
        <v>77044.259999999995</v>
      </c>
      <c r="CS552" s="178">
        <f t="shared" si="395"/>
        <v>80441.408304498269</v>
      </c>
      <c r="CT552" s="179">
        <f t="shared" si="395"/>
        <v>65116.068292682925</v>
      </c>
      <c r="CU552" s="178">
        <f t="shared" si="393"/>
        <v>68399.68156424581</v>
      </c>
      <c r="CV552" s="179">
        <f t="shared" si="393"/>
        <v>56640.393442622953</v>
      </c>
      <c r="CW552" s="178">
        <f t="shared" si="393"/>
        <v>59779.38461538461</v>
      </c>
      <c r="CX552" s="179">
        <f t="shared" si="393"/>
        <v>48359.010752688169</v>
      </c>
      <c r="CY552" s="178">
        <f t="shared" si="393"/>
        <v>51181.463917525769</v>
      </c>
      <c r="CZ552" s="179">
        <f t="shared" si="393"/>
        <v>0</v>
      </c>
      <c r="DA552" s="178">
        <f t="shared" si="393"/>
        <v>0</v>
      </c>
      <c r="DB552" s="179">
        <f t="shared" si="393"/>
        <v>41952.096774193546</v>
      </c>
      <c r="DC552" s="178">
        <f t="shared" si="393"/>
        <v>44974.645161290318</v>
      </c>
      <c r="DD552" s="179">
        <f t="shared" si="405"/>
        <v>60981.481880505889</v>
      </c>
      <c r="DE552" s="178">
        <f t="shared" si="405"/>
        <v>64407.981270186821</v>
      </c>
      <c r="DF552" s="177">
        <f t="shared" si="406"/>
        <v>81</v>
      </c>
      <c r="DG552" s="178">
        <f t="shared" si="406"/>
        <v>94</v>
      </c>
      <c r="DH552" s="179">
        <f t="shared" si="407"/>
        <v>66</v>
      </c>
      <c r="DI552" s="178">
        <f t="shared" si="407"/>
        <v>57</v>
      </c>
      <c r="DJ552" s="179">
        <f t="shared" si="408"/>
        <v>60</v>
      </c>
      <c r="DK552" s="178">
        <f t="shared" si="408"/>
        <v>64</v>
      </c>
      <c r="DL552" s="179">
        <f t="shared" si="409"/>
        <v>92</v>
      </c>
      <c r="DM552" s="178">
        <f t="shared" si="409"/>
        <v>97</v>
      </c>
      <c r="DN552" s="179">
        <f t="shared" si="410"/>
        <v>0</v>
      </c>
      <c r="DO552" s="178">
        <f t="shared" si="410"/>
        <v>0</v>
      </c>
      <c r="DP552" s="179">
        <f t="shared" si="411"/>
        <v>8</v>
      </c>
      <c r="DQ552" s="178">
        <f t="shared" si="411"/>
        <v>8</v>
      </c>
      <c r="DR552" s="179">
        <f t="shared" si="412"/>
        <v>307</v>
      </c>
      <c r="DS552" s="178">
        <f t="shared" si="412"/>
        <v>320</v>
      </c>
      <c r="DT552" s="177">
        <f t="shared" si="398"/>
        <v>6240585.0599999996</v>
      </c>
      <c r="DU552" s="178">
        <f t="shared" si="398"/>
        <v>7561492.3806228377</v>
      </c>
      <c r="DV552" s="179">
        <f t="shared" si="398"/>
        <v>4297660.5073170727</v>
      </c>
      <c r="DW552" s="178">
        <f t="shared" si="398"/>
        <v>3898781.8491620109</v>
      </c>
      <c r="DX552" s="179">
        <f t="shared" si="397"/>
        <v>3398423.6065573771</v>
      </c>
      <c r="DY552" s="178">
        <f t="shared" si="397"/>
        <v>3825880.615384615</v>
      </c>
      <c r="DZ552" s="179">
        <f t="shared" si="397"/>
        <v>4449028.9892473118</v>
      </c>
      <c r="EA552" s="178">
        <f t="shared" si="397"/>
        <v>4964602</v>
      </c>
      <c r="EB552" s="179">
        <f t="shared" si="397"/>
        <v>0</v>
      </c>
      <c r="EC552" s="178">
        <f t="shared" si="397"/>
        <v>0</v>
      </c>
      <c r="ED552" s="179">
        <f t="shared" si="397"/>
        <v>335616.77419354836</v>
      </c>
      <c r="EE552" s="178">
        <f t="shared" si="397"/>
        <v>359797.16129032255</v>
      </c>
      <c r="EF552" s="179">
        <f t="shared" si="397"/>
        <v>18721314.937315308</v>
      </c>
      <c r="EG552" s="178">
        <f t="shared" si="391"/>
        <v>20610554.006459784</v>
      </c>
    </row>
    <row r="553" spans="1:137" ht="15">
      <c r="A553" s="56" t="s">
        <v>540</v>
      </c>
      <c r="B553" s="241" t="s">
        <v>588</v>
      </c>
      <c r="C553" s="293"/>
      <c r="D553" s="53">
        <v>224572</v>
      </c>
      <c r="E553" s="53">
        <v>8</v>
      </c>
      <c r="F553" s="217">
        <v>0</v>
      </c>
      <c r="G553" s="185">
        <v>0</v>
      </c>
      <c r="H553" s="217">
        <v>0</v>
      </c>
      <c r="I553" s="185">
        <v>0</v>
      </c>
      <c r="J553" s="217">
        <v>0</v>
      </c>
      <c r="K553" s="185">
        <v>0</v>
      </c>
      <c r="L553" s="217">
        <v>0</v>
      </c>
      <c r="M553" s="185">
        <v>0</v>
      </c>
      <c r="N553" s="217">
        <v>0</v>
      </c>
      <c r="O553" s="217">
        <v>0</v>
      </c>
      <c r="P553" s="185">
        <v>0</v>
      </c>
      <c r="Q553" s="217">
        <v>0</v>
      </c>
      <c r="R553" s="185">
        <v>0</v>
      </c>
      <c r="S553" s="217">
        <v>0</v>
      </c>
      <c r="T553" s="185">
        <v>0</v>
      </c>
      <c r="U553" s="217">
        <v>0</v>
      </c>
      <c r="V553" s="185">
        <v>0</v>
      </c>
      <c r="W553" s="217">
        <v>0</v>
      </c>
      <c r="X553" s="217">
        <v>0</v>
      </c>
      <c r="Y553" s="185">
        <v>0</v>
      </c>
      <c r="Z553" s="217">
        <v>0</v>
      </c>
      <c r="AA553" s="185">
        <v>0</v>
      </c>
      <c r="AB553" s="217">
        <v>0</v>
      </c>
      <c r="AC553" s="185">
        <v>0</v>
      </c>
      <c r="AD553" s="217">
        <v>0</v>
      </c>
      <c r="AE553" s="185">
        <v>0</v>
      </c>
      <c r="AF553" s="217">
        <v>0</v>
      </c>
      <c r="AG553" s="217">
        <v>0</v>
      </c>
      <c r="AH553" s="185">
        <v>131</v>
      </c>
      <c r="AI553" s="191">
        <v>0</v>
      </c>
      <c r="AJ553" s="185">
        <v>0</v>
      </c>
      <c r="AK553" s="217">
        <v>0</v>
      </c>
      <c r="AL553" s="185">
        <v>0</v>
      </c>
      <c r="AM553" s="217">
        <v>0</v>
      </c>
      <c r="AN553" s="185">
        <v>0</v>
      </c>
      <c r="AO553" s="217">
        <v>0</v>
      </c>
      <c r="AP553" s="217"/>
      <c r="AQ553" s="185"/>
      <c r="AR553" s="217"/>
      <c r="AS553" s="185"/>
      <c r="AT553" s="217"/>
      <c r="AU553" s="185"/>
      <c r="AV553" s="217"/>
      <c r="AW553" s="185"/>
      <c r="AX553" s="217"/>
      <c r="AY553" s="217">
        <v>0</v>
      </c>
      <c r="AZ553" s="185">
        <v>0</v>
      </c>
      <c r="BA553" s="191">
        <v>134</v>
      </c>
      <c r="BB553" s="185">
        <v>0</v>
      </c>
      <c r="BC553" s="217">
        <v>0</v>
      </c>
      <c r="BD553" s="185">
        <v>0</v>
      </c>
      <c r="BE553" s="217">
        <v>0</v>
      </c>
      <c r="BF553" s="185">
        <v>0</v>
      </c>
      <c r="BG553" s="62">
        <v>0</v>
      </c>
      <c r="BH553" s="188">
        <v>0</v>
      </c>
      <c r="BI553" s="217">
        <v>0</v>
      </c>
      <c r="BJ553" s="185">
        <v>0</v>
      </c>
      <c r="BK553" s="217">
        <v>0</v>
      </c>
      <c r="BL553" s="185">
        <v>0</v>
      </c>
      <c r="BM553" s="217">
        <v>0</v>
      </c>
      <c r="BN553" s="185">
        <v>8390799</v>
      </c>
      <c r="BO553" s="191">
        <v>0</v>
      </c>
      <c r="BP553" s="185"/>
      <c r="BQ553" s="217"/>
      <c r="BR553" s="185">
        <v>0</v>
      </c>
      <c r="BS553" s="198">
        <v>8757955</v>
      </c>
      <c r="BT553" s="177">
        <f t="shared" si="399"/>
        <v>0</v>
      </c>
      <c r="BU553" s="178">
        <f t="shared" si="399"/>
        <v>0</v>
      </c>
      <c r="BV553" s="179">
        <f t="shared" si="400"/>
        <v>0</v>
      </c>
      <c r="BW553" s="178">
        <f t="shared" si="400"/>
        <v>0</v>
      </c>
      <c r="BX553" s="179">
        <f t="shared" si="401"/>
        <v>0</v>
      </c>
      <c r="BY553" s="178">
        <f t="shared" si="401"/>
        <v>0</v>
      </c>
      <c r="BZ553" s="179">
        <f t="shared" si="402"/>
        <v>1179</v>
      </c>
      <c r="CA553" s="178">
        <f t="shared" si="402"/>
        <v>0</v>
      </c>
      <c r="CB553" s="179">
        <f t="shared" si="403"/>
        <v>0</v>
      </c>
      <c r="CC553" s="178">
        <f t="shared" si="403"/>
        <v>0</v>
      </c>
      <c r="CD553" s="179">
        <f t="shared" si="404"/>
        <v>0</v>
      </c>
      <c r="CE553" s="178">
        <f t="shared" si="404"/>
        <v>1206</v>
      </c>
      <c r="CF553" s="177">
        <f t="shared" si="394"/>
        <v>0</v>
      </c>
      <c r="CG553" s="178">
        <f t="shared" si="394"/>
        <v>0</v>
      </c>
      <c r="CH553" s="179">
        <f t="shared" si="394"/>
        <v>0</v>
      </c>
      <c r="CI553" s="178">
        <f t="shared" si="394"/>
        <v>0</v>
      </c>
      <c r="CJ553" s="179">
        <f t="shared" si="392"/>
        <v>0</v>
      </c>
      <c r="CK553" s="178">
        <f t="shared" si="396"/>
        <v>0</v>
      </c>
      <c r="CL553" s="179">
        <f t="shared" si="392"/>
        <v>7116.8778625954201</v>
      </c>
      <c r="CM553" s="178">
        <f t="shared" si="392"/>
        <v>0</v>
      </c>
      <c r="CN553" s="179">
        <f t="shared" si="392"/>
        <v>0</v>
      </c>
      <c r="CO553" s="178">
        <f t="shared" si="392"/>
        <v>0</v>
      </c>
      <c r="CP553" s="179">
        <f t="shared" si="392"/>
        <v>0</v>
      </c>
      <c r="CQ553" s="178">
        <f t="shared" si="392"/>
        <v>7261.9859038142622</v>
      </c>
      <c r="CR553" s="177">
        <f t="shared" si="395"/>
        <v>0</v>
      </c>
      <c r="CS553" s="178">
        <f t="shared" si="395"/>
        <v>0</v>
      </c>
      <c r="CT553" s="179">
        <f t="shared" si="395"/>
        <v>0</v>
      </c>
      <c r="CU553" s="178">
        <f t="shared" si="393"/>
        <v>0</v>
      </c>
      <c r="CV553" s="179">
        <f t="shared" si="393"/>
        <v>0</v>
      </c>
      <c r="CW553" s="178">
        <f t="shared" si="393"/>
        <v>0</v>
      </c>
      <c r="CX553" s="179">
        <f t="shared" si="393"/>
        <v>64051.900763358783</v>
      </c>
      <c r="CY553" s="178">
        <f t="shared" si="393"/>
        <v>0</v>
      </c>
      <c r="CZ553" s="179">
        <f t="shared" si="393"/>
        <v>0</v>
      </c>
      <c r="DA553" s="178">
        <f t="shared" si="393"/>
        <v>0</v>
      </c>
      <c r="DB553" s="179">
        <f t="shared" si="393"/>
        <v>0</v>
      </c>
      <c r="DC553" s="178">
        <f t="shared" si="393"/>
        <v>65357.873134328358</v>
      </c>
      <c r="DD553" s="179">
        <f t="shared" si="405"/>
        <v>64051.900763358775</v>
      </c>
      <c r="DE553" s="178">
        <f t="shared" si="405"/>
        <v>65357.873134328358</v>
      </c>
      <c r="DF553" s="177">
        <f t="shared" si="406"/>
        <v>0</v>
      </c>
      <c r="DG553" s="178">
        <f t="shared" si="406"/>
        <v>0</v>
      </c>
      <c r="DH553" s="179">
        <f t="shared" si="407"/>
        <v>0</v>
      </c>
      <c r="DI553" s="178">
        <f t="shared" si="407"/>
        <v>0</v>
      </c>
      <c r="DJ553" s="179">
        <f t="shared" si="408"/>
        <v>0</v>
      </c>
      <c r="DK553" s="178">
        <f t="shared" si="408"/>
        <v>0</v>
      </c>
      <c r="DL553" s="179">
        <f t="shared" si="409"/>
        <v>131</v>
      </c>
      <c r="DM553" s="178">
        <f t="shared" si="409"/>
        <v>0</v>
      </c>
      <c r="DN553" s="179">
        <f t="shared" si="410"/>
        <v>0</v>
      </c>
      <c r="DO553" s="178">
        <f t="shared" si="410"/>
        <v>0</v>
      </c>
      <c r="DP553" s="179">
        <f t="shared" si="411"/>
        <v>0</v>
      </c>
      <c r="DQ553" s="178">
        <f t="shared" si="411"/>
        <v>134</v>
      </c>
      <c r="DR553" s="179">
        <f t="shared" si="412"/>
        <v>131</v>
      </c>
      <c r="DS553" s="178">
        <f t="shared" si="412"/>
        <v>134</v>
      </c>
      <c r="DT553" s="177">
        <f t="shared" si="398"/>
        <v>0</v>
      </c>
      <c r="DU553" s="178">
        <f t="shared" si="398"/>
        <v>0</v>
      </c>
      <c r="DV553" s="179">
        <f t="shared" si="398"/>
        <v>0</v>
      </c>
      <c r="DW553" s="178">
        <f t="shared" si="398"/>
        <v>0</v>
      </c>
      <c r="DX553" s="179">
        <f t="shared" si="397"/>
        <v>0</v>
      </c>
      <c r="DY553" s="178">
        <f t="shared" si="397"/>
        <v>0</v>
      </c>
      <c r="DZ553" s="179">
        <f t="shared" si="397"/>
        <v>8390799</v>
      </c>
      <c r="EA553" s="178">
        <f t="shared" si="397"/>
        <v>0</v>
      </c>
      <c r="EB553" s="179">
        <f t="shared" si="397"/>
        <v>0</v>
      </c>
      <c r="EC553" s="178">
        <f t="shared" si="397"/>
        <v>0</v>
      </c>
      <c r="ED553" s="179">
        <f t="shared" si="397"/>
        <v>0</v>
      </c>
      <c r="EE553" s="178">
        <f t="shared" si="397"/>
        <v>8757955</v>
      </c>
      <c r="EF553" s="179">
        <f t="shared" si="397"/>
        <v>8390799</v>
      </c>
      <c r="EG553" s="178">
        <f t="shared" si="391"/>
        <v>8757955</v>
      </c>
    </row>
    <row r="554" spans="1:137" ht="15">
      <c r="A554" s="56" t="s">
        <v>540</v>
      </c>
      <c r="B554" s="244" t="s">
        <v>589</v>
      </c>
      <c r="C554" s="293"/>
      <c r="D554" s="53">
        <v>224615</v>
      </c>
      <c r="E554" s="53">
        <v>8</v>
      </c>
      <c r="F554" s="217">
        <v>0</v>
      </c>
      <c r="G554" s="185">
        <v>0</v>
      </c>
      <c r="H554" s="217">
        <v>0</v>
      </c>
      <c r="I554" s="185">
        <v>0</v>
      </c>
      <c r="J554" s="217">
        <v>0</v>
      </c>
      <c r="K554" s="185">
        <v>0</v>
      </c>
      <c r="L554" s="217">
        <v>0</v>
      </c>
      <c r="M554" s="185">
        <v>0</v>
      </c>
      <c r="N554" s="217">
        <v>0</v>
      </c>
      <c r="O554" s="217">
        <v>0</v>
      </c>
      <c r="P554" s="185">
        <v>0</v>
      </c>
      <c r="Q554" s="217">
        <v>0</v>
      </c>
      <c r="R554" s="185">
        <v>0</v>
      </c>
      <c r="S554" s="217">
        <v>0</v>
      </c>
      <c r="T554" s="185">
        <v>0</v>
      </c>
      <c r="U554" s="217">
        <v>0</v>
      </c>
      <c r="V554" s="185">
        <v>0</v>
      </c>
      <c r="W554" s="217">
        <v>0</v>
      </c>
      <c r="X554" s="217">
        <v>0</v>
      </c>
      <c r="Y554" s="185">
        <v>0</v>
      </c>
      <c r="Z554" s="217">
        <v>0</v>
      </c>
      <c r="AA554" s="185">
        <v>0</v>
      </c>
      <c r="AB554" s="217">
        <v>0</v>
      </c>
      <c r="AC554" s="185">
        <v>0</v>
      </c>
      <c r="AD554" s="217">
        <v>0</v>
      </c>
      <c r="AE554" s="185">
        <v>0</v>
      </c>
      <c r="AF554" s="217">
        <v>0</v>
      </c>
      <c r="AG554" s="217">
        <v>0</v>
      </c>
      <c r="AH554" s="185">
        <v>149</v>
      </c>
      <c r="AI554" s="191">
        <v>0</v>
      </c>
      <c r="AJ554" s="185">
        <v>0</v>
      </c>
      <c r="AK554" s="217">
        <v>0</v>
      </c>
      <c r="AL554" s="185">
        <v>0</v>
      </c>
      <c r="AM554" s="217">
        <v>0</v>
      </c>
      <c r="AN554" s="185">
        <v>0</v>
      </c>
      <c r="AO554" s="217">
        <v>0</v>
      </c>
      <c r="AP554" s="217"/>
      <c r="AQ554" s="185"/>
      <c r="AR554" s="217"/>
      <c r="AS554" s="185"/>
      <c r="AT554" s="217"/>
      <c r="AU554" s="185"/>
      <c r="AV554" s="217"/>
      <c r="AW554" s="185"/>
      <c r="AX554" s="217"/>
      <c r="AY554" s="217">
        <v>0</v>
      </c>
      <c r="AZ554" s="185">
        <v>0</v>
      </c>
      <c r="BA554" s="191">
        <v>160</v>
      </c>
      <c r="BB554" s="185">
        <v>0</v>
      </c>
      <c r="BC554" s="217">
        <v>0</v>
      </c>
      <c r="BD554" s="185">
        <v>0</v>
      </c>
      <c r="BE554" s="217">
        <v>0</v>
      </c>
      <c r="BF554" s="185">
        <v>0</v>
      </c>
      <c r="BG554" s="62">
        <v>0</v>
      </c>
      <c r="BH554" s="188">
        <v>0</v>
      </c>
      <c r="BI554" s="217">
        <v>0</v>
      </c>
      <c r="BJ554" s="185">
        <v>0</v>
      </c>
      <c r="BK554" s="217">
        <v>0</v>
      </c>
      <c r="BL554" s="185">
        <v>0</v>
      </c>
      <c r="BM554" s="217">
        <v>0</v>
      </c>
      <c r="BN554" s="185">
        <v>8744341</v>
      </c>
      <c r="BO554" s="191">
        <v>0</v>
      </c>
      <c r="BP554" s="185"/>
      <c r="BQ554" s="217"/>
      <c r="BR554" s="185">
        <v>0</v>
      </c>
      <c r="BS554" s="198">
        <v>9611616</v>
      </c>
      <c r="BT554" s="177">
        <f t="shared" si="399"/>
        <v>0</v>
      </c>
      <c r="BU554" s="178">
        <f t="shared" si="399"/>
        <v>0</v>
      </c>
      <c r="BV554" s="179">
        <f t="shared" si="400"/>
        <v>0</v>
      </c>
      <c r="BW554" s="178">
        <f t="shared" si="400"/>
        <v>0</v>
      </c>
      <c r="BX554" s="179">
        <f t="shared" si="401"/>
        <v>0</v>
      </c>
      <c r="BY554" s="178">
        <f t="shared" si="401"/>
        <v>0</v>
      </c>
      <c r="BZ554" s="179">
        <f t="shared" si="402"/>
        <v>1341</v>
      </c>
      <c r="CA554" s="178">
        <f t="shared" si="402"/>
        <v>0</v>
      </c>
      <c r="CB554" s="179">
        <f t="shared" si="403"/>
        <v>0</v>
      </c>
      <c r="CC554" s="178">
        <f t="shared" si="403"/>
        <v>0</v>
      </c>
      <c r="CD554" s="179">
        <f t="shared" si="404"/>
        <v>0</v>
      </c>
      <c r="CE554" s="178">
        <f t="shared" si="404"/>
        <v>1440</v>
      </c>
      <c r="CF554" s="177">
        <f t="shared" si="394"/>
        <v>0</v>
      </c>
      <c r="CG554" s="178">
        <f t="shared" si="394"/>
        <v>0</v>
      </c>
      <c r="CH554" s="179">
        <f t="shared" si="394"/>
        <v>0</v>
      </c>
      <c r="CI554" s="178">
        <f t="shared" si="394"/>
        <v>0</v>
      </c>
      <c r="CJ554" s="179">
        <f t="shared" si="392"/>
        <v>0</v>
      </c>
      <c r="CK554" s="178">
        <f t="shared" si="396"/>
        <v>0</v>
      </c>
      <c r="CL554" s="179">
        <f t="shared" si="392"/>
        <v>6520.7613721103653</v>
      </c>
      <c r="CM554" s="178">
        <f t="shared" si="392"/>
        <v>0</v>
      </c>
      <c r="CN554" s="179">
        <f t="shared" si="392"/>
        <v>0</v>
      </c>
      <c r="CO554" s="178">
        <f t="shared" si="392"/>
        <v>0</v>
      </c>
      <c r="CP554" s="179">
        <f t="shared" si="392"/>
        <v>0</v>
      </c>
      <c r="CQ554" s="178">
        <f t="shared" si="392"/>
        <v>6674.7333333333336</v>
      </c>
      <c r="CR554" s="177">
        <f t="shared" si="395"/>
        <v>0</v>
      </c>
      <c r="CS554" s="178">
        <f t="shared" si="395"/>
        <v>0</v>
      </c>
      <c r="CT554" s="179">
        <f t="shared" si="395"/>
        <v>0</v>
      </c>
      <c r="CU554" s="178">
        <f t="shared" si="393"/>
        <v>0</v>
      </c>
      <c r="CV554" s="179">
        <f t="shared" si="393"/>
        <v>0</v>
      </c>
      <c r="CW554" s="178">
        <f t="shared" si="393"/>
        <v>0</v>
      </c>
      <c r="CX554" s="179">
        <f t="shared" si="393"/>
        <v>58686.852348993285</v>
      </c>
      <c r="CY554" s="178">
        <f t="shared" si="393"/>
        <v>0</v>
      </c>
      <c r="CZ554" s="179">
        <f t="shared" si="393"/>
        <v>0</v>
      </c>
      <c r="DA554" s="178">
        <f t="shared" si="393"/>
        <v>0</v>
      </c>
      <c r="DB554" s="179">
        <f t="shared" si="393"/>
        <v>0</v>
      </c>
      <c r="DC554" s="178">
        <f t="shared" si="393"/>
        <v>60072.600000000006</v>
      </c>
      <c r="DD554" s="179">
        <f t="shared" si="405"/>
        <v>58686.852348993285</v>
      </c>
      <c r="DE554" s="178">
        <f t="shared" si="405"/>
        <v>60072.6</v>
      </c>
      <c r="DF554" s="177">
        <f t="shared" si="406"/>
        <v>0</v>
      </c>
      <c r="DG554" s="178">
        <f t="shared" si="406"/>
        <v>0</v>
      </c>
      <c r="DH554" s="179">
        <f t="shared" si="407"/>
        <v>0</v>
      </c>
      <c r="DI554" s="178">
        <f t="shared" si="407"/>
        <v>0</v>
      </c>
      <c r="DJ554" s="179">
        <f t="shared" si="408"/>
        <v>0</v>
      </c>
      <c r="DK554" s="178">
        <f t="shared" si="408"/>
        <v>0</v>
      </c>
      <c r="DL554" s="179">
        <f t="shared" si="409"/>
        <v>149</v>
      </c>
      <c r="DM554" s="178">
        <f t="shared" si="409"/>
        <v>0</v>
      </c>
      <c r="DN554" s="179">
        <f t="shared" si="410"/>
        <v>0</v>
      </c>
      <c r="DO554" s="178">
        <f t="shared" si="410"/>
        <v>0</v>
      </c>
      <c r="DP554" s="179">
        <f t="shared" si="411"/>
        <v>0</v>
      </c>
      <c r="DQ554" s="178">
        <f t="shared" si="411"/>
        <v>160</v>
      </c>
      <c r="DR554" s="179">
        <f t="shared" si="412"/>
        <v>149</v>
      </c>
      <c r="DS554" s="178">
        <f t="shared" si="412"/>
        <v>160</v>
      </c>
      <c r="DT554" s="177">
        <f t="shared" si="398"/>
        <v>0</v>
      </c>
      <c r="DU554" s="178">
        <f t="shared" si="398"/>
        <v>0</v>
      </c>
      <c r="DV554" s="179">
        <f t="shared" si="398"/>
        <v>0</v>
      </c>
      <c r="DW554" s="178">
        <f t="shared" si="398"/>
        <v>0</v>
      </c>
      <c r="DX554" s="179">
        <f t="shared" si="397"/>
        <v>0</v>
      </c>
      <c r="DY554" s="178">
        <f t="shared" si="397"/>
        <v>0</v>
      </c>
      <c r="DZ554" s="179">
        <f t="shared" si="397"/>
        <v>8744341</v>
      </c>
      <c r="EA554" s="178">
        <f t="shared" si="397"/>
        <v>0</v>
      </c>
      <c r="EB554" s="179">
        <f t="shared" si="397"/>
        <v>0</v>
      </c>
      <c r="EC554" s="178">
        <f t="shared" si="397"/>
        <v>0</v>
      </c>
      <c r="ED554" s="179">
        <f t="shared" si="397"/>
        <v>0</v>
      </c>
      <c r="EE554" s="178">
        <f t="shared" si="397"/>
        <v>9611616</v>
      </c>
      <c r="EF554" s="179">
        <f t="shared" si="397"/>
        <v>8744341</v>
      </c>
      <c r="EG554" s="178">
        <f t="shared" si="391"/>
        <v>9611616</v>
      </c>
    </row>
    <row r="555" spans="1:137" ht="15">
      <c r="A555" s="56" t="s">
        <v>540</v>
      </c>
      <c r="B555" s="55" t="s">
        <v>590</v>
      </c>
      <c r="C555" s="293"/>
      <c r="D555" s="53">
        <v>224642</v>
      </c>
      <c r="E555" s="53">
        <v>8</v>
      </c>
      <c r="F555" s="217">
        <v>0</v>
      </c>
      <c r="G555" s="185">
        <v>200</v>
      </c>
      <c r="H555" s="191">
        <v>187</v>
      </c>
      <c r="I555" s="185">
        <v>0</v>
      </c>
      <c r="J555" s="217">
        <v>0</v>
      </c>
      <c r="K555" s="185">
        <v>0</v>
      </c>
      <c r="L555" s="217">
        <v>0</v>
      </c>
      <c r="M555" s="185">
        <v>0</v>
      </c>
      <c r="N555" s="217">
        <v>0</v>
      </c>
      <c r="O555" s="217">
        <v>0</v>
      </c>
      <c r="P555" s="185">
        <v>29</v>
      </c>
      <c r="Q555" s="191">
        <v>33</v>
      </c>
      <c r="R555" s="185">
        <v>0</v>
      </c>
      <c r="S555" s="217">
        <v>0</v>
      </c>
      <c r="T555" s="185">
        <v>0</v>
      </c>
      <c r="U555" s="217">
        <v>0</v>
      </c>
      <c r="V555" s="185">
        <v>0</v>
      </c>
      <c r="W555" s="217">
        <v>0</v>
      </c>
      <c r="X555" s="217">
        <v>0</v>
      </c>
      <c r="Y555" s="185">
        <v>90</v>
      </c>
      <c r="Z555" s="191">
        <v>100</v>
      </c>
      <c r="AA555" s="185">
        <v>0</v>
      </c>
      <c r="AB555" s="217">
        <v>0</v>
      </c>
      <c r="AC555" s="185">
        <v>0</v>
      </c>
      <c r="AD555" s="217">
        <v>0</v>
      </c>
      <c r="AE555" s="185">
        <v>0</v>
      </c>
      <c r="AF555" s="217">
        <v>0</v>
      </c>
      <c r="AG555" s="217">
        <v>0</v>
      </c>
      <c r="AH555" s="185">
        <v>0</v>
      </c>
      <c r="AI555" s="217">
        <v>0</v>
      </c>
      <c r="AJ555" s="185">
        <v>0</v>
      </c>
      <c r="AK555" s="217">
        <v>0</v>
      </c>
      <c r="AL555" s="185">
        <v>0</v>
      </c>
      <c r="AM555" s="217">
        <v>0</v>
      </c>
      <c r="AN555" s="185">
        <v>0</v>
      </c>
      <c r="AO555" s="217">
        <v>0</v>
      </c>
      <c r="AP555" s="217"/>
      <c r="AQ555" s="185"/>
      <c r="AR555" s="217"/>
      <c r="AS555" s="185"/>
      <c r="AT555" s="217"/>
      <c r="AU555" s="185"/>
      <c r="AV555" s="217"/>
      <c r="AW555" s="185"/>
      <c r="AX555" s="217"/>
      <c r="AY555" s="217">
        <v>0</v>
      </c>
      <c r="AZ555" s="185">
        <v>73</v>
      </c>
      <c r="BA555" s="191">
        <v>69</v>
      </c>
      <c r="BB555" s="185">
        <v>0</v>
      </c>
      <c r="BC555" s="217">
        <v>0</v>
      </c>
      <c r="BD555" s="185">
        <v>0</v>
      </c>
      <c r="BE555" s="217">
        <v>0</v>
      </c>
      <c r="BF555" s="185">
        <v>29</v>
      </c>
      <c r="BG555" s="197">
        <v>23</v>
      </c>
      <c r="BH555" s="188">
        <v>12245160</v>
      </c>
      <c r="BI555" s="217">
        <v>11776930</v>
      </c>
      <c r="BJ555" s="185">
        <v>1381014</v>
      </c>
      <c r="BK555" s="191">
        <v>1622112</v>
      </c>
      <c r="BL555" s="185">
        <v>4102183</v>
      </c>
      <c r="BM555" s="191">
        <v>4584746</v>
      </c>
      <c r="BN555" s="185">
        <v>0</v>
      </c>
      <c r="BO555" s="217">
        <v>0</v>
      </c>
      <c r="BP555" s="185"/>
      <c r="BQ555" s="217"/>
      <c r="BR555" s="185">
        <v>4594801</v>
      </c>
      <c r="BS555" s="198">
        <v>4109782</v>
      </c>
      <c r="BT555" s="177">
        <f t="shared" si="399"/>
        <v>1800</v>
      </c>
      <c r="BU555" s="178">
        <f t="shared" si="399"/>
        <v>1683</v>
      </c>
      <c r="BV555" s="179">
        <f t="shared" si="400"/>
        <v>261</v>
      </c>
      <c r="BW555" s="178">
        <f t="shared" si="400"/>
        <v>297</v>
      </c>
      <c r="BX555" s="179">
        <f t="shared" si="401"/>
        <v>810</v>
      </c>
      <c r="BY555" s="178">
        <f t="shared" si="401"/>
        <v>900</v>
      </c>
      <c r="BZ555" s="179">
        <f t="shared" si="402"/>
        <v>0</v>
      </c>
      <c r="CA555" s="178">
        <f t="shared" si="402"/>
        <v>0</v>
      </c>
      <c r="CB555" s="179">
        <f t="shared" si="403"/>
        <v>0</v>
      </c>
      <c r="CC555" s="178">
        <f t="shared" si="403"/>
        <v>0</v>
      </c>
      <c r="CD555" s="179">
        <f t="shared" si="404"/>
        <v>1005</v>
      </c>
      <c r="CE555" s="178">
        <f t="shared" si="404"/>
        <v>897</v>
      </c>
      <c r="CF555" s="177">
        <f t="shared" si="394"/>
        <v>6802.8666666666668</v>
      </c>
      <c r="CG555" s="178">
        <f t="shared" si="394"/>
        <v>6997.581699346405</v>
      </c>
      <c r="CH555" s="179">
        <f t="shared" si="394"/>
        <v>5291.2413793103451</v>
      </c>
      <c r="CI555" s="178">
        <f t="shared" si="394"/>
        <v>5461.6565656565654</v>
      </c>
      <c r="CJ555" s="179">
        <f t="shared" si="392"/>
        <v>5064.4234567901231</v>
      </c>
      <c r="CK555" s="178">
        <f t="shared" si="396"/>
        <v>5094.1622222222222</v>
      </c>
      <c r="CL555" s="179">
        <f t="shared" si="392"/>
        <v>0</v>
      </c>
      <c r="CM555" s="178">
        <f t="shared" si="392"/>
        <v>0</v>
      </c>
      <c r="CN555" s="179">
        <f t="shared" si="392"/>
        <v>0</v>
      </c>
      <c r="CO555" s="178">
        <f t="shared" si="392"/>
        <v>0</v>
      </c>
      <c r="CP555" s="179">
        <f t="shared" si="392"/>
        <v>4571.941293532338</v>
      </c>
      <c r="CQ555" s="178">
        <f t="shared" si="392"/>
        <v>4581.6967670011145</v>
      </c>
      <c r="CR555" s="177">
        <f t="shared" si="395"/>
        <v>61225.8</v>
      </c>
      <c r="CS555" s="178">
        <f t="shared" si="395"/>
        <v>62978.235294117643</v>
      </c>
      <c r="CT555" s="179">
        <f t="shared" si="395"/>
        <v>47621.172413793109</v>
      </c>
      <c r="CU555" s="178">
        <f t="shared" si="393"/>
        <v>49154.909090909088</v>
      </c>
      <c r="CV555" s="179">
        <f t="shared" si="393"/>
        <v>45579.811111111107</v>
      </c>
      <c r="CW555" s="178">
        <f t="shared" si="393"/>
        <v>45847.46</v>
      </c>
      <c r="CX555" s="179">
        <f t="shared" si="393"/>
        <v>0</v>
      </c>
      <c r="CY555" s="178">
        <f t="shared" si="393"/>
        <v>0</v>
      </c>
      <c r="CZ555" s="179">
        <f t="shared" si="393"/>
        <v>0</v>
      </c>
      <c r="DA555" s="178">
        <f t="shared" si="393"/>
        <v>0</v>
      </c>
      <c r="DB555" s="179">
        <f t="shared" si="393"/>
        <v>41147.471641791039</v>
      </c>
      <c r="DC555" s="178">
        <f t="shared" si="393"/>
        <v>41235.27090301003</v>
      </c>
      <c r="DD555" s="179">
        <f t="shared" si="405"/>
        <v>52079.332796823481</v>
      </c>
      <c r="DE555" s="178">
        <f t="shared" si="405"/>
        <v>52857.846900672143</v>
      </c>
      <c r="DF555" s="177">
        <f t="shared" si="406"/>
        <v>200</v>
      </c>
      <c r="DG555" s="178">
        <f t="shared" si="406"/>
        <v>187</v>
      </c>
      <c r="DH555" s="179">
        <f t="shared" si="407"/>
        <v>29</v>
      </c>
      <c r="DI555" s="178">
        <f t="shared" si="407"/>
        <v>33</v>
      </c>
      <c r="DJ555" s="179">
        <f t="shared" si="408"/>
        <v>90</v>
      </c>
      <c r="DK555" s="178">
        <f t="shared" si="408"/>
        <v>100</v>
      </c>
      <c r="DL555" s="179">
        <f t="shared" si="409"/>
        <v>0</v>
      </c>
      <c r="DM555" s="178">
        <f t="shared" si="409"/>
        <v>0</v>
      </c>
      <c r="DN555" s="179">
        <f t="shared" si="410"/>
        <v>0</v>
      </c>
      <c r="DO555" s="178">
        <f t="shared" si="410"/>
        <v>0</v>
      </c>
      <c r="DP555" s="179">
        <f t="shared" si="411"/>
        <v>102</v>
      </c>
      <c r="DQ555" s="178">
        <f t="shared" si="411"/>
        <v>92</v>
      </c>
      <c r="DR555" s="179">
        <f t="shared" si="412"/>
        <v>421</v>
      </c>
      <c r="DS555" s="178">
        <f t="shared" si="412"/>
        <v>412</v>
      </c>
      <c r="DT555" s="177">
        <f t="shared" si="398"/>
        <v>12245160</v>
      </c>
      <c r="DU555" s="178">
        <f t="shared" si="398"/>
        <v>11776930</v>
      </c>
      <c r="DV555" s="179">
        <f t="shared" si="398"/>
        <v>1381014.0000000002</v>
      </c>
      <c r="DW555" s="178">
        <f t="shared" si="398"/>
        <v>1622112</v>
      </c>
      <c r="DX555" s="179">
        <f t="shared" si="397"/>
        <v>4102182.9999999995</v>
      </c>
      <c r="DY555" s="178">
        <f t="shared" si="397"/>
        <v>4584746</v>
      </c>
      <c r="DZ555" s="179">
        <f t="shared" si="397"/>
        <v>0</v>
      </c>
      <c r="EA555" s="178">
        <f t="shared" si="397"/>
        <v>0</v>
      </c>
      <c r="EB555" s="179">
        <f t="shared" si="397"/>
        <v>0</v>
      </c>
      <c r="EC555" s="178">
        <f t="shared" si="397"/>
        <v>0</v>
      </c>
      <c r="ED555" s="179">
        <f t="shared" si="397"/>
        <v>4197042.1074626856</v>
      </c>
      <c r="EE555" s="178">
        <f t="shared" si="397"/>
        <v>3793644.923076923</v>
      </c>
      <c r="EF555" s="179">
        <f t="shared" si="397"/>
        <v>21925399.107462686</v>
      </c>
      <c r="EG555" s="178">
        <f t="shared" si="391"/>
        <v>21777432.923076924</v>
      </c>
    </row>
    <row r="556" spans="1:137" ht="15">
      <c r="A556" s="56" t="s">
        <v>540</v>
      </c>
      <c r="B556" s="55" t="s">
        <v>591</v>
      </c>
      <c r="C556" s="293"/>
      <c r="D556" s="53">
        <v>225423</v>
      </c>
      <c r="E556" s="53">
        <v>8</v>
      </c>
      <c r="F556" s="217">
        <v>0</v>
      </c>
      <c r="G556" s="185">
        <v>0</v>
      </c>
      <c r="H556" s="217">
        <v>0</v>
      </c>
      <c r="I556" s="185">
        <v>0</v>
      </c>
      <c r="J556" s="217">
        <v>0</v>
      </c>
      <c r="K556" s="185">
        <v>0</v>
      </c>
      <c r="L556" s="217">
        <v>0</v>
      </c>
      <c r="M556" s="185">
        <v>0</v>
      </c>
      <c r="N556" s="217">
        <v>0</v>
      </c>
      <c r="O556" s="217">
        <v>0</v>
      </c>
      <c r="P556" s="185">
        <v>0</v>
      </c>
      <c r="Q556" s="217">
        <v>0</v>
      </c>
      <c r="R556" s="185">
        <v>0</v>
      </c>
      <c r="S556" s="217">
        <v>0</v>
      </c>
      <c r="T556" s="185">
        <v>0</v>
      </c>
      <c r="U556" s="217">
        <v>0</v>
      </c>
      <c r="V556" s="185">
        <v>0</v>
      </c>
      <c r="W556" s="217">
        <v>0</v>
      </c>
      <c r="X556" s="217">
        <v>0</v>
      </c>
      <c r="Y556" s="185">
        <v>0</v>
      </c>
      <c r="Z556" s="217">
        <v>0</v>
      </c>
      <c r="AA556" s="185">
        <v>0</v>
      </c>
      <c r="AB556" s="217">
        <v>0</v>
      </c>
      <c r="AC556" s="185">
        <v>0</v>
      </c>
      <c r="AD556" s="217">
        <v>0</v>
      </c>
      <c r="AE556" s="185">
        <v>0</v>
      </c>
      <c r="AF556" s="217">
        <v>0</v>
      </c>
      <c r="AG556" s="217">
        <v>0</v>
      </c>
      <c r="AH556" s="185">
        <v>116</v>
      </c>
      <c r="AI556" s="217">
        <v>113</v>
      </c>
      <c r="AJ556" s="185">
        <v>590</v>
      </c>
      <c r="AK556" s="191">
        <v>495</v>
      </c>
      <c r="AL556" s="185">
        <v>0</v>
      </c>
      <c r="AM556" s="217">
        <v>0</v>
      </c>
      <c r="AN556" s="185">
        <v>112</v>
      </c>
      <c r="AO556" s="191">
        <v>222</v>
      </c>
      <c r="AP556" s="217"/>
      <c r="AQ556" s="185"/>
      <c r="AR556" s="217"/>
      <c r="AS556" s="185"/>
      <c r="AT556" s="217"/>
      <c r="AU556" s="185"/>
      <c r="AV556" s="217"/>
      <c r="AW556" s="185"/>
      <c r="AX556" s="217"/>
      <c r="AY556" s="217">
        <v>0</v>
      </c>
      <c r="AZ556" s="185">
        <v>0</v>
      </c>
      <c r="BA556" s="217">
        <v>0</v>
      </c>
      <c r="BB556" s="185">
        <v>0</v>
      </c>
      <c r="BC556" s="217">
        <v>0</v>
      </c>
      <c r="BD556" s="185">
        <v>0</v>
      </c>
      <c r="BE556" s="217">
        <v>0</v>
      </c>
      <c r="BF556" s="185">
        <v>0</v>
      </c>
      <c r="BG556" s="62">
        <v>0</v>
      </c>
      <c r="BH556" s="188">
        <v>0</v>
      </c>
      <c r="BI556" s="217">
        <v>0</v>
      </c>
      <c r="BJ556" s="185">
        <v>0</v>
      </c>
      <c r="BK556" s="217">
        <v>0</v>
      </c>
      <c r="BL556" s="185">
        <v>0</v>
      </c>
      <c r="BM556" s="217">
        <v>0</v>
      </c>
      <c r="BN556" s="185">
        <v>57708481</v>
      </c>
      <c r="BO556" s="191">
        <v>61880156</v>
      </c>
      <c r="BP556" s="185"/>
      <c r="BQ556" s="217"/>
      <c r="BR556" s="185">
        <v>0</v>
      </c>
      <c r="BS556" s="218">
        <v>0</v>
      </c>
      <c r="BT556" s="177">
        <f t="shared" si="399"/>
        <v>0</v>
      </c>
      <c r="BU556" s="178">
        <f t="shared" si="399"/>
        <v>0</v>
      </c>
      <c r="BV556" s="179">
        <f t="shared" si="400"/>
        <v>0</v>
      </c>
      <c r="BW556" s="178">
        <f t="shared" si="400"/>
        <v>0</v>
      </c>
      <c r="BX556" s="179">
        <f t="shared" si="401"/>
        <v>0</v>
      </c>
      <c r="BY556" s="178">
        <f t="shared" si="401"/>
        <v>0</v>
      </c>
      <c r="BZ556" s="179">
        <f t="shared" si="402"/>
        <v>8288</v>
      </c>
      <c r="CA556" s="178">
        <f t="shared" si="402"/>
        <v>8631</v>
      </c>
      <c r="CB556" s="179">
        <f t="shared" si="403"/>
        <v>0</v>
      </c>
      <c r="CC556" s="178">
        <f t="shared" si="403"/>
        <v>0</v>
      </c>
      <c r="CD556" s="179">
        <f t="shared" si="404"/>
        <v>0</v>
      </c>
      <c r="CE556" s="178">
        <f t="shared" si="404"/>
        <v>0</v>
      </c>
      <c r="CF556" s="177">
        <f t="shared" si="394"/>
        <v>0</v>
      </c>
      <c r="CG556" s="178">
        <f t="shared" si="394"/>
        <v>0</v>
      </c>
      <c r="CH556" s="179">
        <f t="shared" si="394"/>
        <v>0</v>
      </c>
      <c r="CI556" s="178">
        <f t="shared" si="394"/>
        <v>0</v>
      </c>
      <c r="CJ556" s="179">
        <f t="shared" si="392"/>
        <v>0</v>
      </c>
      <c r="CK556" s="178">
        <f t="shared" si="396"/>
        <v>0</v>
      </c>
      <c r="CL556" s="179">
        <f t="shared" ref="CL556:CQ587" si="413">IF(BZ556&gt;0,BN556/BZ556,)</f>
        <v>6962.8958735521237</v>
      </c>
      <c r="CM556" s="178">
        <f t="shared" si="413"/>
        <v>7169.523346078091</v>
      </c>
      <c r="CN556" s="179">
        <f t="shared" si="413"/>
        <v>0</v>
      </c>
      <c r="CO556" s="178">
        <f t="shared" si="413"/>
        <v>0</v>
      </c>
      <c r="CP556" s="179">
        <f t="shared" si="413"/>
        <v>0</v>
      </c>
      <c r="CQ556" s="178">
        <f t="shared" si="413"/>
        <v>0</v>
      </c>
      <c r="CR556" s="177">
        <f t="shared" si="395"/>
        <v>0</v>
      </c>
      <c r="CS556" s="178">
        <f t="shared" si="395"/>
        <v>0</v>
      </c>
      <c r="CT556" s="179">
        <f t="shared" si="395"/>
        <v>0</v>
      </c>
      <c r="CU556" s="178">
        <f t="shared" si="393"/>
        <v>0</v>
      </c>
      <c r="CV556" s="179">
        <f t="shared" si="393"/>
        <v>0</v>
      </c>
      <c r="CW556" s="178">
        <f t="shared" si="393"/>
        <v>0</v>
      </c>
      <c r="CX556" s="179">
        <f t="shared" ref="CX556:DC587" si="414">+CL556*9</f>
        <v>62666.062861969112</v>
      </c>
      <c r="CY556" s="178">
        <f t="shared" si="414"/>
        <v>64525.710114702815</v>
      </c>
      <c r="CZ556" s="179">
        <f t="shared" si="414"/>
        <v>0</v>
      </c>
      <c r="DA556" s="178">
        <f t="shared" si="414"/>
        <v>0</v>
      </c>
      <c r="DB556" s="179">
        <f t="shared" si="414"/>
        <v>0</v>
      </c>
      <c r="DC556" s="178">
        <f t="shared" si="414"/>
        <v>0</v>
      </c>
      <c r="DD556" s="179">
        <f t="shared" si="405"/>
        <v>62666.06286196912</v>
      </c>
      <c r="DE556" s="178">
        <f t="shared" si="405"/>
        <v>64525.710114702815</v>
      </c>
      <c r="DF556" s="177">
        <f t="shared" si="406"/>
        <v>0</v>
      </c>
      <c r="DG556" s="178">
        <f t="shared" si="406"/>
        <v>0</v>
      </c>
      <c r="DH556" s="179">
        <f t="shared" si="407"/>
        <v>0</v>
      </c>
      <c r="DI556" s="178">
        <f t="shared" si="407"/>
        <v>0</v>
      </c>
      <c r="DJ556" s="179">
        <f t="shared" si="408"/>
        <v>0</v>
      </c>
      <c r="DK556" s="178">
        <f t="shared" si="408"/>
        <v>0</v>
      </c>
      <c r="DL556" s="179">
        <f t="shared" si="409"/>
        <v>818</v>
      </c>
      <c r="DM556" s="178">
        <f t="shared" si="409"/>
        <v>830</v>
      </c>
      <c r="DN556" s="179">
        <f t="shared" si="410"/>
        <v>0</v>
      </c>
      <c r="DO556" s="178">
        <f t="shared" si="410"/>
        <v>0</v>
      </c>
      <c r="DP556" s="179">
        <f t="shared" si="411"/>
        <v>0</v>
      </c>
      <c r="DQ556" s="178">
        <f t="shared" si="411"/>
        <v>0</v>
      </c>
      <c r="DR556" s="179">
        <f t="shared" si="412"/>
        <v>818</v>
      </c>
      <c r="DS556" s="178">
        <f t="shared" si="412"/>
        <v>830</v>
      </c>
      <c r="DT556" s="177">
        <f t="shared" si="398"/>
        <v>0</v>
      </c>
      <c r="DU556" s="178">
        <f t="shared" si="398"/>
        <v>0</v>
      </c>
      <c r="DV556" s="179">
        <f t="shared" si="398"/>
        <v>0</v>
      </c>
      <c r="DW556" s="178">
        <f t="shared" si="398"/>
        <v>0</v>
      </c>
      <c r="DX556" s="179">
        <f t="shared" si="397"/>
        <v>0</v>
      </c>
      <c r="DY556" s="178">
        <f t="shared" si="397"/>
        <v>0</v>
      </c>
      <c r="DZ556" s="179">
        <f t="shared" si="397"/>
        <v>51260839.421090737</v>
      </c>
      <c r="EA556" s="178">
        <f t="shared" si="397"/>
        <v>53556339.395203337</v>
      </c>
      <c r="EB556" s="179">
        <f t="shared" si="397"/>
        <v>0</v>
      </c>
      <c r="EC556" s="178">
        <f t="shared" si="397"/>
        <v>0</v>
      </c>
      <c r="ED556" s="179">
        <f t="shared" si="397"/>
        <v>0</v>
      </c>
      <c r="EE556" s="178">
        <f t="shared" si="397"/>
        <v>0</v>
      </c>
      <c r="EF556" s="179">
        <f t="shared" si="397"/>
        <v>51260839.421090737</v>
      </c>
      <c r="EG556" s="178">
        <f t="shared" si="391"/>
        <v>53556339.395203337</v>
      </c>
    </row>
    <row r="557" spans="1:137" ht="15">
      <c r="A557" s="56" t="s">
        <v>540</v>
      </c>
      <c r="B557" s="55" t="s">
        <v>592</v>
      </c>
      <c r="C557" s="293"/>
      <c r="D557" s="53">
        <v>226019</v>
      </c>
      <c r="E557" s="246">
        <v>9</v>
      </c>
      <c r="F557" s="217">
        <v>0</v>
      </c>
      <c r="G557" s="185">
        <v>0</v>
      </c>
      <c r="H557" s="217">
        <v>0</v>
      </c>
      <c r="I557" s="185">
        <v>0</v>
      </c>
      <c r="J557" s="217">
        <v>0</v>
      </c>
      <c r="K557" s="185">
        <v>0</v>
      </c>
      <c r="L557" s="217">
        <v>0</v>
      </c>
      <c r="M557" s="185">
        <v>0</v>
      </c>
      <c r="N557" s="217">
        <v>0</v>
      </c>
      <c r="O557" s="217">
        <v>0</v>
      </c>
      <c r="P557" s="185">
        <v>0</v>
      </c>
      <c r="Q557" s="217">
        <v>0</v>
      </c>
      <c r="R557" s="185">
        <v>0</v>
      </c>
      <c r="S557" s="217">
        <v>0</v>
      </c>
      <c r="T557" s="185">
        <v>0</v>
      </c>
      <c r="U557" s="217">
        <v>0</v>
      </c>
      <c r="V557" s="185">
        <v>0</v>
      </c>
      <c r="W557" s="217">
        <v>0</v>
      </c>
      <c r="X557" s="217">
        <v>0</v>
      </c>
      <c r="Y557" s="185">
        <v>0</v>
      </c>
      <c r="Z557" s="217">
        <v>0</v>
      </c>
      <c r="AA557" s="185">
        <v>0</v>
      </c>
      <c r="AB557" s="217">
        <v>0</v>
      </c>
      <c r="AC557" s="185">
        <v>0</v>
      </c>
      <c r="AD557" s="217">
        <v>0</v>
      </c>
      <c r="AE557" s="185">
        <v>0</v>
      </c>
      <c r="AF557" s="217">
        <v>0</v>
      </c>
      <c r="AG557" s="217">
        <v>0</v>
      </c>
      <c r="AH557" s="185">
        <v>88</v>
      </c>
      <c r="AI557" s="191">
        <v>76</v>
      </c>
      <c r="AJ557" s="185">
        <v>2</v>
      </c>
      <c r="AK557" s="217">
        <v>2</v>
      </c>
      <c r="AL557" s="185">
        <v>29</v>
      </c>
      <c r="AM557" s="217">
        <v>30</v>
      </c>
      <c r="AN557" s="185">
        <v>29</v>
      </c>
      <c r="AO557" s="191">
        <v>33</v>
      </c>
      <c r="AP557" s="217"/>
      <c r="AQ557" s="185"/>
      <c r="AR557" s="217"/>
      <c r="AS557" s="185"/>
      <c r="AT557" s="217"/>
      <c r="AU557" s="185"/>
      <c r="AV557" s="217"/>
      <c r="AW557" s="185"/>
      <c r="AX557" s="217"/>
      <c r="AY557" s="217">
        <v>0</v>
      </c>
      <c r="AZ557" s="185">
        <v>0</v>
      </c>
      <c r="BA557" s="217">
        <v>0</v>
      </c>
      <c r="BB557" s="185">
        <v>0</v>
      </c>
      <c r="BC557" s="217">
        <v>0</v>
      </c>
      <c r="BD557" s="185">
        <v>0</v>
      </c>
      <c r="BE557" s="217">
        <v>0</v>
      </c>
      <c r="BF557" s="185">
        <v>0</v>
      </c>
      <c r="BG557" s="62">
        <v>0</v>
      </c>
      <c r="BH557" s="188">
        <v>0</v>
      </c>
      <c r="BI557" s="217">
        <v>0</v>
      </c>
      <c r="BJ557" s="185">
        <v>0</v>
      </c>
      <c r="BK557" s="217">
        <v>0</v>
      </c>
      <c r="BL557" s="185">
        <v>0</v>
      </c>
      <c r="BM557" s="217">
        <v>0</v>
      </c>
      <c r="BN557" s="185">
        <v>8503968</v>
      </c>
      <c r="BO557" s="191">
        <v>8049976</v>
      </c>
      <c r="BP557" s="185"/>
      <c r="BQ557" s="217"/>
      <c r="BR557" s="185">
        <v>0</v>
      </c>
      <c r="BS557" s="218">
        <v>0</v>
      </c>
      <c r="BT557" s="177">
        <f t="shared" si="399"/>
        <v>0</v>
      </c>
      <c r="BU557" s="178">
        <f t="shared" si="399"/>
        <v>0</v>
      </c>
      <c r="BV557" s="179">
        <f t="shared" si="400"/>
        <v>0</v>
      </c>
      <c r="BW557" s="178">
        <f t="shared" si="400"/>
        <v>0</v>
      </c>
      <c r="BX557" s="179">
        <f t="shared" si="401"/>
        <v>0</v>
      </c>
      <c r="BY557" s="178">
        <f t="shared" si="401"/>
        <v>0</v>
      </c>
      <c r="BZ557" s="179">
        <f t="shared" si="402"/>
        <v>1479</v>
      </c>
      <c r="CA557" s="178">
        <f t="shared" si="402"/>
        <v>1430</v>
      </c>
      <c r="CB557" s="179">
        <f t="shared" si="403"/>
        <v>0</v>
      </c>
      <c r="CC557" s="178">
        <f t="shared" si="403"/>
        <v>0</v>
      </c>
      <c r="CD557" s="179">
        <f t="shared" si="404"/>
        <v>0</v>
      </c>
      <c r="CE557" s="178">
        <f t="shared" si="404"/>
        <v>0</v>
      </c>
      <c r="CF557" s="177">
        <f t="shared" si="394"/>
        <v>0</v>
      </c>
      <c r="CG557" s="178">
        <f t="shared" si="394"/>
        <v>0</v>
      </c>
      <c r="CH557" s="179">
        <f t="shared" si="394"/>
        <v>0</v>
      </c>
      <c r="CI557" s="178">
        <f t="shared" si="394"/>
        <v>0</v>
      </c>
      <c r="CJ557" s="179">
        <f t="shared" si="394"/>
        <v>0</v>
      </c>
      <c r="CK557" s="178">
        <f t="shared" si="396"/>
        <v>0</v>
      </c>
      <c r="CL557" s="179">
        <f t="shared" si="413"/>
        <v>5749.8093306288029</v>
      </c>
      <c r="CM557" s="178">
        <f t="shared" si="413"/>
        <v>5629.3538461538465</v>
      </c>
      <c r="CN557" s="179">
        <f t="shared" si="413"/>
        <v>0</v>
      </c>
      <c r="CO557" s="178">
        <f t="shared" si="413"/>
        <v>0</v>
      </c>
      <c r="CP557" s="179">
        <f t="shared" si="413"/>
        <v>0</v>
      </c>
      <c r="CQ557" s="178">
        <f t="shared" si="413"/>
        <v>0</v>
      </c>
      <c r="CR557" s="177">
        <f t="shared" si="395"/>
        <v>0</v>
      </c>
      <c r="CS557" s="178">
        <f t="shared" si="395"/>
        <v>0</v>
      </c>
      <c r="CT557" s="179">
        <f t="shared" si="395"/>
        <v>0</v>
      </c>
      <c r="CU557" s="178">
        <f t="shared" si="395"/>
        <v>0</v>
      </c>
      <c r="CV557" s="179">
        <f t="shared" si="395"/>
        <v>0</v>
      </c>
      <c r="CW557" s="178">
        <f t="shared" si="395"/>
        <v>0</v>
      </c>
      <c r="CX557" s="179">
        <f t="shared" si="414"/>
        <v>51748.283975659229</v>
      </c>
      <c r="CY557" s="178">
        <f t="shared" si="414"/>
        <v>50664.18461538462</v>
      </c>
      <c r="CZ557" s="179">
        <f t="shared" si="414"/>
        <v>0</v>
      </c>
      <c r="DA557" s="178">
        <f t="shared" si="414"/>
        <v>0</v>
      </c>
      <c r="DB557" s="179">
        <f t="shared" si="414"/>
        <v>0</v>
      </c>
      <c r="DC557" s="178">
        <f t="shared" si="414"/>
        <v>0</v>
      </c>
      <c r="DD557" s="179">
        <f t="shared" si="405"/>
        <v>51748.283975659229</v>
      </c>
      <c r="DE557" s="178">
        <f t="shared" si="405"/>
        <v>50664.18461538462</v>
      </c>
      <c r="DF557" s="177">
        <f t="shared" si="406"/>
        <v>0</v>
      </c>
      <c r="DG557" s="178">
        <f t="shared" si="406"/>
        <v>0</v>
      </c>
      <c r="DH557" s="179">
        <f t="shared" si="407"/>
        <v>0</v>
      </c>
      <c r="DI557" s="178">
        <f t="shared" si="407"/>
        <v>0</v>
      </c>
      <c r="DJ557" s="179">
        <f t="shared" si="408"/>
        <v>0</v>
      </c>
      <c r="DK557" s="178">
        <f t="shared" si="408"/>
        <v>0</v>
      </c>
      <c r="DL557" s="179">
        <f t="shared" si="409"/>
        <v>148</v>
      </c>
      <c r="DM557" s="178">
        <f t="shared" si="409"/>
        <v>141</v>
      </c>
      <c r="DN557" s="179">
        <f t="shared" si="410"/>
        <v>0</v>
      </c>
      <c r="DO557" s="178">
        <f t="shared" si="410"/>
        <v>0</v>
      </c>
      <c r="DP557" s="179">
        <f t="shared" si="411"/>
        <v>0</v>
      </c>
      <c r="DQ557" s="178">
        <f t="shared" si="411"/>
        <v>0</v>
      </c>
      <c r="DR557" s="179">
        <f t="shared" si="412"/>
        <v>148</v>
      </c>
      <c r="DS557" s="178">
        <f t="shared" si="412"/>
        <v>141</v>
      </c>
      <c r="DT557" s="177">
        <f t="shared" si="398"/>
        <v>0</v>
      </c>
      <c r="DU557" s="178">
        <f t="shared" si="398"/>
        <v>0</v>
      </c>
      <c r="DV557" s="179">
        <f t="shared" si="398"/>
        <v>0</v>
      </c>
      <c r="DW557" s="178">
        <f t="shared" si="398"/>
        <v>0</v>
      </c>
      <c r="DX557" s="179">
        <f t="shared" si="397"/>
        <v>0</v>
      </c>
      <c r="DY557" s="178">
        <f t="shared" si="397"/>
        <v>0</v>
      </c>
      <c r="DZ557" s="179">
        <f t="shared" si="397"/>
        <v>7658746.0283975657</v>
      </c>
      <c r="EA557" s="178">
        <f t="shared" si="397"/>
        <v>7143650.0307692317</v>
      </c>
      <c r="EB557" s="179">
        <f t="shared" si="397"/>
        <v>0</v>
      </c>
      <c r="EC557" s="178">
        <f t="shared" ref="EC557:EF588" si="415">+DO557*DA557</f>
        <v>0</v>
      </c>
      <c r="ED557" s="179">
        <f t="shared" si="415"/>
        <v>0</v>
      </c>
      <c r="EE557" s="178">
        <f t="shared" si="415"/>
        <v>0</v>
      </c>
      <c r="EF557" s="179">
        <f t="shared" si="415"/>
        <v>7658746.0283975657</v>
      </c>
      <c r="EG557" s="178">
        <f t="shared" si="391"/>
        <v>7143650.0307692317</v>
      </c>
    </row>
    <row r="558" spans="1:137" ht="15">
      <c r="A558" s="56" t="s">
        <v>540</v>
      </c>
      <c r="B558" s="55" t="s">
        <v>593</v>
      </c>
      <c r="C558" s="293"/>
      <c r="D558" s="53">
        <v>226134</v>
      </c>
      <c r="E558" s="53">
        <v>8</v>
      </c>
      <c r="F558" s="217">
        <v>0</v>
      </c>
      <c r="G558" s="185">
        <v>0</v>
      </c>
      <c r="H558" s="217">
        <v>0</v>
      </c>
      <c r="I558" s="185">
        <v>0</v>
      </c>
      <c r="J558" s="217">
        <v>0</v>
      </c>
      <c r="K558" s="185">
        <v>0</v>
      </c>
      <c r="L558" s="217">
        <v>0</v>
      </c>
      <c r="M558" s="185">
        <v>0</v>
      </c>
      <c r="N558" s="217">
        <v>0</v>
      </c>
      <c r="O558" s="217">
        <v>0</v>
      </c>
      <c r="P558" s="185">
        <v>0</v>
      </c>
      <c r="Q558" s="217">
        <v>0</v>
      </c>
      <c r="R558" s="185">
        <v>0</v>
      </c>
      <c r="S558" s="217">
        <v>0</v>
      </c>
      <c r="T558" s="185">
        <v>0</v>
      </c>
      <c r="U558" s="217">
        <v>0</v>
      </c>
      <c r="V558" s="185">
        <v>0</v>
      </c>
      <c r="W558" s="217">
        <v>0</v>
      </c>
      <c r="X558" s="217">
        <v>0</v>
      </c>
      <c r="Y558" s="185">
        <v>0</v>
      </c>
      <c r="Z558" s="217">
        <v>0</v>
      </c>
      <c r="AA558" s="185">
        <v>0</v>
      </c>
      <c r="AB558" s="217">
        <v>0</v>
      </c>
      <c r="AC558" s="185">
        <v>0</v>
      </c>
      <c r="AD558" s="217">
        <v>0</v>
      </c>
      <c r="AE558" s="185">
        <v>0</v>
      </c>
      <c r="AF558" s="217">
        <v>0</v>
      </c>
      <c r="AG558" s="217">
        <v>1</v>
      </c>
      <c r="AH558" s="185">
        <v>152</v>
      </c>
      <c r="AI558" s="217">
        <v>153</v>
      </c>
      <c r="AJ558" s="185">
        <v>0</v>
      </c>
      <c r="AK558" s="217">
        <v>0</v>
      </c>
      <c r="AL558" s="185">
        <v>13</v>
      </c>
      <c r="AM558" s="191">
        <v>16</v>
      </c>
      <c r="AN558" s="185">
        <v>12</v>
      </c>
      <c r="AO558" s="191">
        <v>11</v>
      </c>
      <c r="AP558" s="217"/>
      <c r="AQ558" s="185"/>
      <c r="AR558" s="217"/>
      <c r="AS558" s="185"/>
      <c r="AT558" s="217"/>
      <c r="AU558" s="185"/>
      <c r="AV558" s="217"/>
      <c r="AW558" s="185"/>
      <c r="AX558" s="217"/>
      <c r="AY558" s="217">
        <v>0</v>
      </c>
      <c r="AZ558" s="185">
        <v>0</v>
      </c>
      <c r="BA558" s="217">
        <v>0</v>
      </c>
      <c r="BB558" s="185">
        <v>0</v>
      </c>
      <c r="BC558" s="217">
        <v>0</v>
      </c>
      <c r="BD558" s="185">
        <v>0</v>
      </c>
      <c r="BE558" s="217">
        <v>0</v>
      </c>
      <c r="BF558" s="185">
        <v>0</v>
      </c>
      <c r="BG558" s="62">
        <v>0</v>
      </c>
      <c r="BH558" s="188">
        <v>0</v>
      </c>
      <c r="BI558" s="217">
        <v>0</v>
      </c>
      <c r="BJ558" s="185">
        <v>0</v>
      </c>
      <c r="BK558" s="217">
        <v>0</v>
      </c>
      <c r="BL558" s="185">
        <v>0</v>
      </c>
      <c r="BM558" s="217">
        <v>0</v>
      </c>
      <c r="BN558" s="185">
        <v>10853125</v>
      </c>
      <c r="BO558" s="217">
        <v>11066184</v>
      </c>
      <c r="BP558" s="185"/>
      <c r="BQ558" s="217"/>
      <c r="BR558" s="185">
        <v>0</v>
      </c>
      <c r="BS558" s="218">
        <v>0</v>
      </c>
      <c r="BT558" s="177">
        <f t="shared" si="399"/>
        <v>0</v>
      </c>
      <c r="BU558" s="178">
        <f t="shared" si="399"/>
        <v>0</v>
      </c>
      <c r="BV558" s="179">
        <f t="shared" si="400"/>
        <v>0</v>
      </c>
      <c r="BW558" s="178">
        <f t="shared" si="400"/>
        <v>0</v>
      </c>
      <c r="BX558" s="179">
        <f t="shared" si="401"/>
        <v>0</v>
      </c>
      <c r="BY558" s="178">
        <f t="shared" si="401"/>
        <v>0</v>
      </c>
      <c r="BZ558" s="179">
        <f t="shared" si="402"/>
        <v>1655</v>
      </c>
      <c r="CA558" s="178">
        <f t="shared" si="402"/>
        <v>1685</v>
      </c>
      <c r="CB558" s="179">
        <f t="shared" si="403"/>
        <v>0</v>
      </c>
      <c r="CC558" s="178">
        <f t="shared" si="403"/>
        <v>0</v>
      </c>
      <c r="CD558" s="179">
        <f t="shared" si="404"/>
        <v>0</v>
      </c>
      <c r="CE558" s="178">
        <f t="shared" si="404"/>
        <v>0</v>
      </c>
      <c r="CF558" s="177">
        <f t="shared" si="394"/>
        <v>0</v>
      </c>
      <c r="CG558" s="178">
        <f t="shared" si="394"/>
        <v>0</v>
      </c>
      <c r="CH558" s="179">
        <f t="shared" si="394"/>
        <v>0</v>
      </c>
      <c r="CI558" s="178">
        <f t="shared" si="394"/>
        <v>0</v>
      </c>
      <c r="CJ558" s="179">
        <f t="shared" si="394"/>
        <v>0</v>
      </c>
      <c r="CK558" s="178">
        <f t="shared" si="396"/>
        <v>0</v>
      </c>
      <c r="CL558" s="179">
        <f t="shared" si="413"/>
        <v>6557.7794561933533</v>
      </c>
      <c r="CM558" s="178">
        <f t="shared" si="413"/>
        <v>6567.4682492581605</v>
      </c>
      <c r="CN558" s="179">
        <f t="shared" si="413"/>
        <v>0</v>
      </c>
      <c r="CO558" s="178">
        <f t="shared" si="413"/>
        <v>0</v>
      </c>
      <c r="CP558" s="179">
        <f t="shared" si="413"/>
        <v>0</v>
      </c>
      <c r="CQ558" s="178">
        <f t="shared" si="413"/>
        <v>0</v>
      </c>
      <c r="CR558" s="177">
        <f t="shared" si="395"/>
        <v>0</v>
      </c>
      <c r="CS558" s="178">
        <f t="shared" si="395"/>
        <v>0</v>
      </c>
      <c r="CT558" s="179">
        <f t="shared" si="395"/>
        <v>0</v>
      </c>
      <c r="CU558" s="178">
        <f t="shared" si="395"/>
        <v>0</v>
      </c>
      <c r="CV558" s="179">
        <f t="shared" si="395"/>
        <v>0</v>
      </c>
      <c r="CW558" s="178">
        <f t="shared" si="395"/>
        <v>0</v>
      </c>
      <c r="CX558" s="179">
        <f t="shared" si="414"/>
        <v>59020.015105740182</v>
      </c>
      <c r="CY558" s="178">
        <f t="shared" si="414"/>
        <v>59107.214243323448</v>
      </c>
      <c r="CZ558" s="179">
        <f t="shared" si="414"/>
        <v>0</v>
      </c>
      <c r="DA558" s="178">
        <f t="shared" si="414"/>
        <v>0</v>
      </c>
      <c r="DB558" s="179">
        <f t="shared" si="414"/>
        <v>0</v>
      </c>
      <c r="DC558" s="178">
        <f t="shared" si="414"/>
        <v>0</v>
      </c>
      <c r="DD558" s="179">
        <f t="shared" si="405"/>
        <v>59020.015105740182</v>
      </c>
      <c r="DE558" s="178">
        <f t="shared" si="405"/>
        <v>59107.214243323448</v>
      </c>
      <c r="DF558" s="177">
        <f t="shared" si="406"/>
        <v>0</v>
      </c>
      <c r="DG558" s="178">
        <f t="shared" si="406"/>
        <v>0</v>
      </c>
      <c r="DH558" s="179">
        <f t="shared" si="407"/>
        <v>0</v>
      </c>
      <c r="DI558" s="178">
        <f t="shared" si="407"/>
        <v>0</v>
      </c>
      <c r="DJ558" s="179">
        <f t="shared" si="408"/>
        <v>0</v>
      </c>
      <c r="DK558" s="178">
        <f t="shared" si="408"/>
        <v>0</v>
      </c>
      <c r="DL558" s="179">
        <f t="shared" si="409"/>
        <v>177</v>
      </c>
      <c r="DM558" s="178">
        <f t="shared" si="409"/>
        <v>180</v>
      </c>
      <c r="DN558" s="179">
        <f t="shared" si="410"/>
        <v>0</v>
      </c>
      <c r="DO558" s="178">
        <f t="shared" si="410"/>
        <v>0</v>
      </c>
      <c r="DP558" s="179">
        <f t="shared" si="411"/>
        <v>0</v>
      </c>
      <c r="DQ558" s="178">
        <f t="shared" si="411"/>
        <v>0</v>
      </c>
      <c r="DR558" s="179">
        <f t="shared" si="412"/>
        <v>177</v>
      </c>
      <c r="DS558" s="178">
        <f t="shared" si="412"/>
        <v>180</v>
      </c>
      <c r="DT558" s="177">
        <f t="shared" si="398"/>
        <v>0</v>
      </c>
      <c r="DU558" s="178">
        <f t="shared" si="398"/>
        <v>0</v>
      </c>
      <c r="DV558" s="179">
        <f t="shared" si="398"/>
        <v>0</v>
      </c>
      <c r="DW558" s="178">
        <f t="shared" si="398"/>
        <v>0</v>
      </c>
      <c r="DX558" s="179">
        <f t="shared" si="398"/>
        <v>0</v>
      </c>
      <c r="DY558" s="178">
        <f t="shared" si="398"/>
        <v>0</v>
      </c>
      <c r="DZ558" s="179">
        <f t="shared" si="398"/>
        <v>10446542.673716012</v>
      </c>
      <c r="EA558" s="178">
        <f t="shared" si="398"/>
        <v>10639298.563798221</v>
      </c>
      <c r="EB558" s="179">
        <f t="shared" si="398"/>
        <v>0</v>
      </c>
      <c r="EC558" s="178">
        <f t="shared" si="415"/>
        <v>0</v>
      </c>
      <c r="ED558" s="179">
        <f t="shared" si="415"/>
        <v>0</v>
      </c>
      <c r="EE558" s="178">
        <f t="shared" si="415"/>
        <v>0</v>
      </c>
      <c r="EF558" s="179">
        <f t="shared" si="415"/>
        <v>10446542.673716012</v>
      </c>
      <c r="EG558" s="178">
        <f t="shared" si="391"/>
        <v>10639298.563798221</v>
      </c>
    </row>
    <row r="559" spans="1:137" ht="15">
      <c r="A559" s="219" t="s">
        <v>540</v>
      </c>
      <c r="B559" s="55" t="s">
        <v>594</v>
      </c>
      <c r="C559" s="293"/>
      <c r="D559" s="53">
        <v>227182</v>
      </c>
      <c r="E559" s="53">
        <v>8</v>
      </c>
      <c r="F559" s="217">
        <v>0</v>
      </c>
      <c r="G559" s="185">
        <v>51</v>
      </c>
      <c r="H559" s="191">
        <v>55</v>
      </c>
      <c r="I559" s="185">
        <v>417</v>
      </c>
      <c r="J559" s="191">
        <v>442</v>
      </c>
      <c r="K559" s="185">
        <v>0</v>
      </c>
      <c r="L559" s="217">
        <v>0</v>
      </c>
      <c r="M559" s="185">
        <v>69</v>
      </c>
      <c r="N559" s="191">
        <v>42</v>
      </c>
      <c r="O559" s="217">
        <v>0</v>
      </c>
      <c r="P559" s="185">
        <v>8</v>
      </c>
      <c r="Q559" s="191">
        <v>9</v>
      </c>
      <c r="R559" s="185">
        <v>132</v>
      </c>
      <c r="S559" s="191">
        <v>171</v>
      </c>
      <c r="T559" s="185">
        <v>0</v>
      </c>
      <c r="U559" s="217">
        <v>0</v>
      </c>
      <c r="V559" s="185">
        <v>12</v>
      </c>
      <c r="W559" s="191">
        <v>27</v>
      </c>
      <c r="X559" s="217">
        <v>0</v>
      </c>
      <c r="Y559" s="185">
        <v>4</v>
      </c>
      <c r="Z559" s="217">
        <v>4</v>
      </c>
      <c r="AA559" s="185">
        <v>81</v>
      </c>
      <c r="AB559" s="191">
        <v>69</v>
      </c>
      <c r="AC559" s="185">
        <v>0</v>
      </c>
      <c r="AD559" s="217">
        <v>0</v>
      </c>
      <c r="AE559" s="185">
        <v>17</v>
      </c>
      <c r="AF559" s="191">
        <v>11</v>
      </c>
      <c r="AG559" s="217">
        <v>0</v>
      </c>
      <c r="AH559" s="185">
        <v>11</v>
      </c>
      <c r="AI559" s="191">
        <v>16</v>
      </c>
      <c r="AJ559" s="185">
        <v>0</v>
      </c>
      <c r="AK559" s="191">
        <v>1</v>
      </c>
      <c r="AL559" s="185">
        <v>0</v>
      </c>
      <c r="AM559" s="217">
        <v>0</v>
      </c>
      <c r="AN559" s="185">
        <v>7</v>
      </c>
      <c r="AO559" s="191">
        <v>37</v>
      </c>
      <c r="AP559" s="217"/>
      <c r="AQ559" s="185"/>
      <c r="AR559" s="217"/>
      <c r="AS559" s="185"/>
      <c r="AT559" s="217"/>
      <c r="AU559" s="185"/>
      <c r="AV559" s="217"/>
      <c r="AW559" s="185"/>
      <c r="AX559" s="217"/>
      <c r="AY559" s="217">
        <v>0</v>
      </c>
      <c r="AZ559" s="185">
        <v>0</v>
      </c>
      <c r="BA559" s="217">
        <v>0</v>
      </c>
      <c r="BB559" s="185">
        <v>0</v>
      </c>
      <c r="BC559" s="217">
        <v>0</v>
      </c>
      <c r="BD559" s="185">
        <v>0</v>
      </c>
      <c r="BE559" s="217">
        <v>0</v>
      </c>
      <c r="BF559" s="185">
        <v>0</v>
      </c>
      <c r="BG559" s="62">
        <v>0</v>
      </c>
      <c r="BH559" s="188">
        <v>38102089</v>
      </c>
      <c r="BI559" s="191">
        <v>41417652</v>
      </c>
      <c r="BJ559" s="185">
        <v>9838018</v>
      </c>
      <c r="BK559" s="191">
        <v>13336640</v>
      </c>
      <c r="BL559" s="185">
        <v>6339748</v>
      </c>
      <c r="BM559" s="191">
        <v>5185342</v>
      </c>
      <c r="BN559" s="185">
        <v>789053</v>
      </c>
      <c r="BO559" s="191">
        <v>3055207</v>
      </c>
      <c r="BP559" s="185"/>
      <c r="BQ559" s="217"/>
      <c r="BR559" s="185">
        <v>0</v>
      </c>
      <c r="BS559" s="218">
        <v>0</v>
      </c>
      <c r="BT559" s="177">
        <f t="shared" si="399"/>
        <v>5457</v>
      </c>
      <c r="BU559" s="178">
        <f t="shared" si="399"/>
        <v>5419</v>
      </c>
      <c r="BV559" s="179">
        <f t="shared" si="400"/>
        <v>1536</v>
      </c>
      <c r="BW559" s="178">
        <f t="shared" si="400"/>
        <v>2115</v>
      </c>
      <c r="BX559" s="179">
        <f t="shared" si="401"/>
        <v>1050</v>
      </c>
      <c r="BY559" s="178">
        <f t="shared" si="401"/>
        <v>858</v>
      </c>
      <c r="BZ559" s="179">
        <f t="shared" si="402"/>
        <v>183</v>
      </c>
      <c r="CA559" s="178">
        <f t="shared" si="402"/>
        <v>598</v>
      </c>
      <c r="CB559" s="179">
        <f t="shared" si="403"/>
        <v>0</v>
      </c>
      <c r="CC559" s="178">
        <f t="shared" si="403"/>
        <v>0</v>
      </c>
      <c r="CD559" s="179">
        <f t="shared" si="404"/>
        <v>0</v>
      </c>
      <c r="CE559" s="178">
        <f t="shared" si="404"/>
        <v>0</v>
      </c>
      <c r="CF559" s="177">
        <f t="shared" si="394"/>
        <v>6982.2409748946311</v>
      </c>
      <c r="CG559" s="178">
        <f t="shared" si="394"/>
        <v>7643.0433659346745</v>
      </c>
      <c r="CH559" s="179">
        <f t="shared" si="394"/>
        <v>6404.959635416667</v>
      </c>
      <c r="CI559" s="178">
        <f t="shared" si="394"/>
        <v>6305.7399527186762</v>
      </c>
      <c r="CJ559" s="179">
        <f t="shared" si="394"/>
        <v>6037.8552380952378</v>
      </c>
      <c r="CK559" s="178">
        <f t="shared" si="396"/>
        <v>6043.5221445221441</v>
      </c>
      <c r="CL559" s="179">
        <f t="shared" si="413"/>
        <v>4311.7650273224044</v>
      </c>
      <c r="CM559" s="178">
        <f t="shared" si="413"/>
        <v>5109.0418060200673</v>
      </c>
      <c r="CN559" s="179">
        <f t="shared" si="413"/>
        <v>0</v>
      </c>
      <c r="CO559" s="178">
        <f t="shared" si="413"/>
        <v>0</v>
      </c>
      <c r="CP559" s="179">
        <f t="shared" si="413"/>
        <v>0</v>
      </c>
      <c r="CQ559" s="178">
        <f t="shared" si="413"/>
        <v>0</v>
      </c>
      <c r="CR559" s="177">
        <f t="shared" si="395"/>
        <v>62840.168774051679</v>
      </c>
      <c r="CS559" s="178">
        <f t="shared" si="395"/>
        <v>68787.390293412071</v>
      </c>
      <c r="CT559" s="179">
        <f t="shared" si="395"/>
        <v>57644.63671875</v>
      </c>
      <c r="CU559" s="178">
        <f t="shared" si="395"/>
        <v>56751.659574468089</v>
      </c>
      <c r="CV559" s="179">
        <f t="shared" si="395"/>
        <v>54340.697142857141</v>
      </c>
      <c r="CW559" s="178">
        <f t="shared" si="395"/>
        <v>54391.6993006993</v>
      </c>
      <c r="CX559" s="179">
        <f t="shared" si="414"/>
        <v>38805.885245901642</v>
      </c>
      <c r="CY559" s="178">
        <f t="shared" si="414"/>
        <v>45981.376254180606</v>
      </c>
      <c r="CZ559" s="179">
        <f t="shared" si="414"/>
        <v>0</v>
      </c>
      <c r="DA559" s="178">
        <f t="shared" si="414"/>
        <v>0</v>
      </c>
      <c r="DB559" s="179">
        <f t="shared" si="414"/>
        <v>0</v>
      </c>
      <c r="DC559" s="178">
        <f t="shared" si="414"/>
        <v>0</v>
      </c>
      <c r="DD559" s="179">
        <f t="shared" si="405"/>
        <v>60257.617374429428</v>
      </c>
      <c r="DE559" s="178">
        <f t="shared" si="405"/>
        <v>63208.024840552607</v>
      </c>
      <c r="DF559" s="177">
        <f t="shared" si="406"/>
        <v>537</v>
      </c>
      <c r="DG559" s="178">
        <f t="shared" si="406"/>
        <v>539</v>
      </c>
      <c r="DH559" s="179">
        <f t="shared" si="407"/>
        <v>152</v>
      </c>
      <c r="DI559" s="178">
        <f t="shared" si="407"/>
        <v>207</v>
      </c>
      <c r="DJ559" s="179">
        <f t="shared" si="408"/>
        <v>102</v>
      </c>
      <c r="DK559" s="178">
        <f t="shared" si="408"/>
        <v>84</v>
      </c>
      <c r="DL559" s="179">
        <f t="shared" si="409"/>
        <v>18</v>
      </c>
      <c r="DM559" s="178">
        <f t="shared" si="409"/>
        <v>54</v>
      </c>
      <c r="DN559" s="179">
        <f t="shared" si="410"/>
        <v>0</v>
      </c>
      <c r="DO559" s="178">
        <f t="shared" si="410"/>
        <v>0</v>
      </c>
      <c r="DP559" s="179">
        <f t="shared" si="411"/>
        <v>0</v>
      </c>
      <c r="DQ559" s="178">
        <f t="shared" si="411"/>
        <v>0</v>
      </c>
      <c r="DR559" s="179">
        <f t="shared" si="412"/>
        <v>809</v>
      </c>
      <c r="DS559" s="178">
        <f t="shared" si="412"/>
        <v>884</v>
      </c>
      <c r="DT559" s="177">
        <f t="shared" si="398"/>
        <v>33745170.631665751</v>
      </c>
      <c r="DU559" s="178">
        <f t="shared" si="398"/>
        <v>37076403.368149109</v>
      </c>
      <c r="DV559" s="179">
        <f t="shared" si="398"/>
        <v>8761984.78125</v>
      </c>
      <c r="DW559" s="178">
        <f t="shared" si="398"/>
        <v>11747593.531914894</v>
      </c>
      <c r="DX559" s="179">
        <f t="shared" si="398"/>
        <v>5542751.1085714288</v>
      </c>
      <c r="DY559" s="178">
        <f t="shared" si="398"/>
        <v>4568902.7412587414</v>
      </c>
      <c r="DZ559" s="179">
        <f t="shared" si="398"/>
        <v>698505.93442622956</v>
      </c>
      <c r="EA559" s="178">
        <f t="shared" si="398"/>
        <v>2482994.3177257529</v>
      </c>
      <c r="EB559" s="179">
        <f t="shared" si="398"/>
        <v>0</v>
      </c>
      <c r="EC559" s="178">
        <f t="shared" si="415"/>
        <v>0</v>
      </c>
      <c r="ED559" s="179">
        <f t="shared" si="415"/>
        <v>0</v>
      </c>
      <c r="EE559" s="178">
        <f t="shared" si="415"/>
        <v>0</v>
      </c>
      <c r="EF559" s="179">
        <f t="shared" si="415"/>
        <v>48748412.45591341</v>
      </c>
      <c r="EG559" s="178">
        <f t="shared" si="391"/>
        <v>55875893.959048502</v>
      </c>
    </row>
    <row r="560" spans="1:137" ht="15">
      <c r="A560" s="219" t="s">
        <v>540</v>
      </c>
      <c r="B560" s="55" t="s">
        <v>595</v>
      </c>
      <c r="C560" s="293"/>
      <c r="D560" s="53">
        <v>226578</v>
      </c>
      <c r="E560" s="53">
        <v>8</v>
      </c>
      <c r="F560" s="217">
        <v>0</v>
      </c>
      <c r="G560" s="185">
        <v>103</v>
      </c>
      <c r="H560" s="191">
        <v>111</v>
      </c>
      <c r="I560" s="185">
        <v>0</v>
      </c>
      <c r="J560" s="217">
        <v>0</v>
      </c>
      <c r="K560" s="185">
        <v>1</v>
      </c>
      <c r="L560" s="191">
        <v>0</v>
      </c>
      <c r="M560" s="185">
        <v>6</v>
      </c>
      <c r="N560" s="191">
        <v>9</v>
      </c>
      <c r="O560" s="217">
        <v>0</v>
      </c>
      <c r="P560" s="185">
        <v>46</v>
      </c>
      <c r="Q560" s="191">
        <v>35</v>
      </c>
      <c r="R560" s="185">
        <v>0</v>
      </c>
      <c r="S560" s="217">
        <v>0</v>
      </c>
      <c r="T560" s="185">
        <v>1</v>
      </c>
      <c r="U560" s="217">
        <v>1</v>
      </c>
      <c r="V560" s="185">
        <v>7</v>
      </c>
      <c r="W560" s="191">
        <v>6</v>
      </c>
      <c r="X560" s="217">
        <v>0</v>
      </c>
      <c r="Y560" s="185">
        <v>33</v>
      </c>
      <c r="Z560" s="217">
        <v>34</v>
      </c>
      <c r="AA560" s="185">
        <v>0</v>
      </c>
      <c r="AB560" s="217">
        <v>0</v>
      </c>
      <c r="AC560" s="185">
        <v>1</v>
      </c>
      <c r="AD560" s="217">
        <v>1</v>
      </c>
      <c r="AE560" s="185">
        <v>8</v>
      </c>
      <c r="AF560" s="191">
        <v>7</v>
      </c>
      <c r="AG560" s="217">
        <v>0</v>
      </c>
      <c r="AH560" s="185">
        <v>18</v>
      </c>
      <c r="AI560" s="191">
        <v>14</v>
      </c>
      <c r="AJ560" s="185">
        <v>0</v>
      </c>
      <c r="AK560" s="217">
        <v>0</v>
      </c>
      <c r="AL560" s="185">
        <v>0</v>
      </c>
      <c r="AM560" s="217">
        <v>0</v>
      </c>
      <c r="AN560" s="185">
        <v>0</v>
      </c>
      <c r="AO560" s="217">
        <v>0</v>
      </c>
      <c r="AP560" s="217"/>
      <c r="AQ560" s="185"/>
      <c r="AR560" s="217"/>
      <c r="AS560" s="185"/>
      <c r="AT560" s="217"/>
      <c r="AU560" s="185"/>
      <c r="AV560" s="217"/>
      <c r="AW560" s="185"/>
      <c r="AX560" s="217"/>
      <c r="AY560" s="217">
        <v>0</v>
      </c>
      <c r="AZ560" s="185">
        <v>0</v>
      </c>
      <c r="BA560" s="217">
        <v>0</v>
      </c>
      <c r="BB560" s="185">
        <v>0</v>
      </c>
      <c r="BC560" s="217">
        <v>0</v>
      </c>
      <c r="BD560" s="185">
        <v>0</v>
      </c>
      <c r="BE560" s="217">
        <v>0</v>
      </c>
      <c r="BF560" s="185">
        <v>0</v>
      </c>
      <c r="BG560" s="62">
        <v>0</v>
      </c>
      <c r="BH560" s="188">
        <v>7731756</v>
      </c>
      <c r="BI560" s="191">
        <v>8634708</v>
      </c>
      <c r="BJ560" s="185">
        <v>3255060</v>
      </c>
      <c r="BK560" s="191">
        <v>2569029</v>
      </c>
      <c r="BL560" s="185">
        <v>2339605</v>
      </c>
      <c r="BM560" s="217">
        <v>2437216</v>
      </c>
      <c r="BN560" s="185">
        <v>992454</v>
      </c>
      <c r="BO560" s="191">
        <v>795245</v>
      </c>
      <c r="BP560" s="185"/>
      <c r="BQ560" s="217"/>
      <c r="BR560" s="185">
        <v>0</v>
      </c>
      <c r="BS560" s="218">
        <v>0</v>
      </c>
      <c r="BT560" s="177">
        <f t="shared" si="399"/>
        <v>1010</v>
      </c>
      <c r="BU560" s="178">
        <f t="shared" si="399"/>
        <v>1107</v>
      </c>
      <c r="BV560" s="179">
        <f t="shared" si="400"/>
        <v>509</v>
      </c>
      <c r="BW560" s="178">
        <f t="shared" si="400"/>
        <v>398</v>
      </c>
      <c r="BX560" s="179">
        <f t="shared" si="401"/>
        <v>404</v>
      </c>
      <c r="BY560" s="178">
        <f t="shared" si="401"/>
        <v>401</v>
      </c>
      <c r="BZ560" s="179">
        <f t="shared" si="402"/>
        <v>162</v>
      </c>
      <c r="CA560" s="178">
        <f t="shared" si="402"/>
        <v>126</v>
      </c>
      <c r="CB560" s="179">
        <f t="shared" si="403"/>
        <v>0</v>
      </c>
      <c r="CC560" s="178">
        <f t="shared" si="403"/>
        <v>0</v>
      </c>
      <c r="CD560" s="179">
        <f t="shared" si="404"/>
        <v>0</v>
      </c>
      <c r="CE560" s="178">
        <f t="shared" si="404"/>
        <v>0</v>
      </c>
      <c r="CF560" s="177">
        <f t="shared" si="394"/>
        <v>7655.2039603960393</v>
      </c>
      <c r="CG560" s="178">
        <f t="shared" si="394"/>
        <v>7800.0975609756097</v>
      </c>
      <c r="CH560" s="179">
        <f t="shared" si="394"/>
        <v>6395.0098231827114</v>
      </c>
      <c r="CI560" s="178">
        <f t="shared" si="394"/>
        <v>6454.8467336683416</v>
      </c>
      <c r="CJ560" s="179">
        <f t="shared" si="394"/>
        <v>5791.1014851485152</v>
      </c>
      <c r="CK560" s="178">
        <f t="shared" si="396"/>
        <v>6077.845386533666</v>
      </c>
      <c r="CL560" s="179">
        <f t="shared" si="413"/>
        <v>6126.2592592592591</v>
      </c>
      <c r="CM560" s="178">
        <f t="shared" si="413"/>
        <v>6311.4682539682535</v>
      </c>
      <c r="CN560" s="179">
        <f t="shared" si="413"/>
        <v>0</v>
      </c>
      <c r="CO560" s="178">
        <f t="shared" si="413"/>
        <v>0</v>
      </c>
      <c r="CP560" s="179">
        <f t="shared" si="413"/>
        <v>0</v>
      </c>
      <c r="CQ560" s="178">
        <f t="shared" si="413"/>
        <v>0</v>
      </c>
      <c r="CR560" s="177">
        <f t="shared" si="395"/>
        <v>68896.835643564351</v>
      </c>
      <c r="CS560" s="178">
        <f t="shared" si="395"/>
        <v>70200.878048780491</v>
      </c>
      <c r="CT560" s="179">
        <f t="shared" si="395"/>
        <v>57555.088408644406</v>
      </c>
      <c r="CU560" s="178">
        <f t="shared" si="395"/>
        <v>58093.620603015072</v>
      </c>
      <c r="CV560" s="179">
        <f t="shared" si="395"/>
        <v>52119.913366336637</v>
      </c>
      <c r="CW560" s="178">
        <f t="shared" si="395"/>
        <v>54700.608478802991</v>
      </c>
      <c r="CX560" s="179">
        <f t="shared" si="414"/>
        <v>55136.333333333328</v>
      </c>
      <c r="CY560" s="178">
        <f t="shared" si="414"/>
        <v>56803.214285714283</v>
      </c>
      <c r="CZ560" s="179">
        <f t="shared" si="414"/>
        <v>0</v>
      </c>
      <c r="DA560" s="178">
        <f t="shared" si="414"/>
        <v>0</v>
      </c>
      <c r="DB560" s="179">
        <f t="shared" si="414"/>
        <v>0</v>
      </c>
      <c r="DC560" s="178">
        <f t="shared" si="414"/>
        <v>0</v>
      </c>
      <c r="DD560" s="179">
        <f t="shared" si="405"/>
        <v>61911.236858236676</v>
      </c>
      <c r="DE560" s="178">
        <f t="shared" si="405"/>
        <v>64021.596271972558</v>
      </c>
      <c r="DF560" s="177">
        <f t="shared" si="406"/>
        <v>110</v>
      </c>
      <c r="DG560" s="178">
        <f t="shared" si="406"/>
        <v>120</v>
      </c>
      <c r="DH560" s="179">
        <f t="shared" si="407"/>
        <v>54</v>
      </c>
      <c r="DI560" s="178">
        <f t="shared" si="407"/>
        <v>42</v>
      </c>
      <c r="DJ560" s="179">
        <f t="shared" si="408"/>
        <v>42</v>
      </c>
      <c r="DK560" s="178">
        <f t="shared" si="408"/>
        <v>42</v>
      </c>
      <c r="DL560" s="179">
        <f t="shared" si="409"/>
        <v>18</v>
      </c>
      <c r="DM560" s="178">
        <f t="shared" si="409"/>
        <v>14</v>
      </c>
      <c r="DN560" s="179">
        <f t="shared" si="410"/>
        <v>0</v>
      </c>
      <c r="DO560" s="178">
        <f t="shared" si="410"/>
        <v>0</v>
      </c>
      <c r="DP560" s="179">
        <f t="shared" si="411"/>
        <v>0</v>
      </c>
      <c r="DQ560" s="178">
        <f t="shared" si="411"/>
        <v>0</v>
      </c>
      <c r="DR560" s="179">
        <f t="shared" si="412"/>
        <v>224</v>
      </c>
      <c r="DS560" s="178">
        <f t="shared" si="412"/>
        <v>218</v>
      </c>
      <c r="DT560" s="177">
        <f t="shared" si="398"/>
        <v>7578651.9207920786</v>
      </c>
      <c r="DU560" s="178">
        <f t="shared" si="398"/>
        <v>8424105.3658536598</v>
      </c>
      <c r="DV560" s="179">
        <f t="shared" si="398"/>
        <v>3107974.7740667979</v>
      </c>
      <c r="DW560" s="178">
        <f t="shared" si="398"/>
        <v>2439932.0653266329</v>
      </c>
      <c r="DX560" s="179">
        <f t="shared" si="398"/>
        <v>2189036.3613861389</v>
      </c>
      <c r="DY560" s="178">
        <f t="shared" si="398"/>
        <v>2297425.5561097255</v>
      </c>
      <c r="DZ560" s="179">
        <f t="shared" si="398"/>
        <v>992453.99999999988</v>
      </c>
      <c r="EA560" s="178">
        <f t="shared" si="398"/>
        <v>795245</v>
      </c>
      <c r="EB560" s="179">
        <f t="shared" si="398"/>
        <v>0</v>
      </c>
      <c r="EC560" s="178">
        <f t="shared" si="415"/>
        <v>0</v>
      </c>
      <c r="ED560" s="179">
        <f t="shared" si="415"/>
        <v>0</v>
      </c>
      <c r="EE560" s="178">
        <f t="shared" si="415"/>
        <v>0</v>
      </c>
      <c r="EF560" s="179">
        <f t="shared" si="415"/>
        <v>13868117.056245016</v>
      </c>
      <c r="EG560" s="178">
        <f t="shared" si="391"/>
        <v>13956707.987290017</v>
      </c>
    </row>
    <row r="561" spans="1:137" ht="15">
      <c r="A561" s="219" t="s">
        <v>540</v>
      </c>
      <c r="B561" s="55" t="s">
        <v>596</v>
      </c>
      <c r="C561" s="293"/>
      <c r="D561" s="53">
        <v>227146</v>
      </c>
      <c r="E561" s="245">
        <v>8</v>
      </c>
      <c r="F561" s="217">
        <v>0</v>
      </c>
      <c r="G561" s="185">
        <v>31</v>
      </c>
      <c r="H561" s="191">
        <v>28</v>
      </c>
      <c r="I561" s="185">
        <v>1</v>
      </c>
      <c r="J561" s="217">
        <v>1</v>
      </c>
      <c r="K561" s="185">
        <v>0</v>
      </c>
      <c r="L561" s="217">
        <v>0</v>
      </c>
      <c r="M561" s="185">
        <v>1</v>
      </c>
      <c r="N561" s="191">
        <v>0</v>
      </c>
      <c r="O561" s="217">
        <v>0</v>
      </c>
      <c r="P561" s="185">
        <v>53</v>
      </c>
      <c r="Q561" s="191">
        <v>59</v>
      </c>
      <c r="R561" s="185">
        <v>6</v>
      </c>
      <c r="S561" s="217">
        <v>6</v>
      </c>
      <c r="T561" s="185">
        <v>9</v>
      </c>
      <c r="U561" s="191">
        <v>8</v>
      </c>
      <c r="V561" s="185">
        <v>10</v>
      </c>
      <c r="W561" s="191">
        <v>9</v>
      </c>
      <c r="X561" s="217">
        <v>0</v>
      </c>
      <c r="Y561" s="185">
        <v>5</v>
      </c>
      <c r="Z561" s="191">
        <v>4</v>
      </c>
      <c r="AA561" s="185">
        <v>2</v>
      </c>
      <c r="AB561" s="217">
        <v>2</v>
      </c>
      <c r="AC561" s="185">
        <v>9</v>
      </c>
      <c r="AD561" s="191">
        <v>8</v>
      </c>
      <c r="AE561" s="185">
        <v>6</v>
      </c>
      <c r="AF561" s="217">
        <v>6</v>
      </c>
      <c r="AG561" s="217">
        <v>0</v>
      </c>
      <c r="AH561" s="185">
        <v>0</v>
      </c>
      <c r="AI561" s="217">
        <v>0</v>
      </c>
      <c r="AJ561" s="185">
        <v>0</v>
      </c>
      <c r="AK561" s="217">
        <v>0</v>
      </c>
      <c r="AL561" s="185">
        <v>0</v>
      </c>
      <c r="AM561" s="217">
        <v>0</v>
      </c>
      <c r="AN561" s="185">
        <v>0</v>
      </c>
      <c r="AO561" s="217">
        <v>0</v>
      </c>
      <c r="AP561" s="217"/>
      <c r="AQ561" s="185"/>
      <c r="AR561" s="217"/>
      <c r="AS561" s="185"/>
      <c r="AT561" s="217"/>
      <c r="AU561" s="185"/>
      <c r="AV561" s="217"/>
      <c r="AW561" s="185"/>
      <c r="AX561" s="217"/>
      <c r="AY561" s="217">
        <v>0</v>
      </c>
      <c r="AZ561" s="185">
        <v>0</v>
      </c>
      <c r="BA561" s="217">
        <v>0</v>
      </c>
      <c r="BB561" s="185">
        <v>0</v>
      </c>
      <c r="BC561" s="191">
        <v>4</v>
      </c>
      <c r="BD561" s="185">
        <v>0</v>
      </c>
      <c r="BE561" s="217">
        <v>0</v>
      </c>
      <c r="BF561" s="185">
        <v>0</v>
      </c>
      <c r="BG561" s="197">
        <v>1</v>
      </c>
      <c r="BH561" s="188">
        <v>2140481</v>
      </c>
      <c r="BI561" s="191">
        <v>1896809</v>
      </c>
      <c r="BJ561" s="185">
        <v>4541272</v>
      </c>
      <c r="BK561" s="217">
        <v>4686254</v>
      </c>
      <c r="BL561" s="185">
        <v>1343987</v>
      </c>
      <c r="BM561" s="191">
        <v>1226946</v>
      </c>
      <c r="BN561" s="185">
        <v>0</v>
      </c>
      <c r="BO561" s="217">
        <v>0</v>
      </c>
      <c r="BP561" s="185"/>
      <c r="BQ561" s="217"/>
      <c r="BR561" s="185">
        <v>0</v>
      </c>
      <c r="BS561" s="198">
        <v>168500</v>
      </c>
      <c r="BT561" s="177">
        <f t="shared" si="399"/>
        <v>301</v>
      </c>
      <c r="BU561" s="178">
        <f t="shared" si="399"/>
        <v>262</v>
      </c>
      <c r="BV561" s="179">
        <f t="shared" si="400"/>
        <v>756</v>
      </c>
      <c r="BW561" s="178">
        <f t="shared" si="400"/>
        <v>787</v>
      </c>
      <c r="BX561" s="179">
        <f t="shared" si="401"/>
        <v>236</v>
      </c>
      <c r="BY561" s="178">
        <f t="shared" si="401"/>
        <v>216</v>
      </c>
      <c r="BZ561" s="179">
        <f t="shared" si="402"/>
        <v>0</v>
      </c>
      <c r="CA561" s="178">
        <f t="shared" si="402"/>
        <v>0</v>
      </c>
      <c r="CB561" s="179">
        <f t="shared" si="403"/>
        <v>0</v>
      </c>
      <c r="CC561" s="178">
        <f t="shared" si="403"/>
        <v>0</v>
      </c>
      <c r="CD561" s="179">
        <f t="shared" si="404"/>
        <v>0</v>
      </c>
      <c r="CE561" s="178">
        <f t="shared" si="404"/>
        <v>52</v>
      </c>
      <c r="CF561" s="177">
        <f t="shared" ref="CF561:CQ592" si="416">IF(BT561&gt;0,BH561/BT561,)</f>
        <v>7111.2325581395353</v>
      </c>
      <c r="CG561" s="178">
        <f t="shared" si="416"/>
        <v>7239.7290076335876</v>
      </c>
      <c r="CH561" s="179">
        <f t="shared" si="416"/>
        <v>6006.9735449735454</v>
      </c>
      <c r="CI561" s="178">
        <f t="shared" si="416"/>
        <v>5954.5794155019057</v>
      </c>
      <c r="CJ561" s="179">
        <f t="shared" si="416"/>
        <v>5694.8601694915251</v>
      </c>
      <c r="CK561" s="178">
        <f t="shared" si="396"/>
        <v>5680.3055555555557</v>
      </c>
      <c r="CL561" s="179">
        <f t="shared" si="413"/>
        <v>0</v>
      </c>
      <c r="CM561" s="178">
        <f t="shared" si="413"/>
        <v>0</v>
      </c>
      <c r="CN561" s="179">
        <f t="shared" si="413"/>
        <v>0</v>
      </c>
      <c r="CO561" s="178">
        <f t="shared" si="413"/>
        <v>0</v>
      </c>
      <c r="CP561" s="179">
        <f t="shared" si="413"/>
        <v>0</v>
      </c>
      <c r="CQ561" s="178">
        <f t="shared" si="413"/>
        <v>3240.3846153846152</v>
      </c>
      <c r="CR561" s="177">
        <f t="shared" ref="CR561:DC592" si="417">+CF561*9</f>
        <v>64001.093023255817</v>
      </c>
      <c r="CS561" s="178">
        <f t="shared" si="417"/>
        <v>65157.561068702285</v>
      </c>
      <c r="CT561" s="179">
        <f t="shared" si="417"/>
        <v>54062.761904761908</v>
      </c>
      <c r="CU561" s="178">
        <f t="shared" si="417"/>
        <v>53591.214739517149</v>
      </c>
      <c r="CV561" s="179">
        <f t="shared" si="417"/>
        <v>51253.741525423728</v>
      </c>
      <c r="CW561" s="178">
        <f t="shared" si="417"/>
        <v>51122.75</v>
      </c>
      <c r="CX561" s="179">
        <f t="shared" si="414"/>
        <v>0</v>
      </c>
      <c r="CY561" s="178">
        <f t="shared" si="414"/>
        <v>0</v>
      </c>
      <c r="CZ561" s="179">
        <f t="shared" si="414"/>
        <v>0</v>
      </c>
      <c r="DA561" s="178">
        <f t="shared" si="414"/>
        <v>0</v>
      </c>
      <c r="DB561" s="179">
        <f t="shared" si="414"/>
        <v>0</v>
      </c>
      <c r="DC561" s="178">
        <f t="shared" si="414"/>
        <v>29163.461538461539</v>
      </c>
      <c r="DD561" s="179">
        <f t="shared" si="405"/>
        <v>56064.013623294682</v>
      </c>
      <c r="DE561" s="178">
        <f t="shared" si="405"/>
        <v>54796.479318566773</v>
      </c>
      <c r="DF561" s="177">
        <f t="shared" si="406"/>
        <v>33</v>
      </c>
      <c r="DG561" s="178">
        <f t="shared" si="406"/>
        <v>29</v>
      </c>
      <c r="DH561" s="179">
        <f t="shared" si="407"/>
        <v>78</v>
      </c>
      <c r="DI561" s="178">
        <f t="shared" si="407"/>
        <v>82</v>
      </c>
      <c r="DJ561" s="179">
        <f t="shared" si="408"/>
        <v>22</v>
      </c>
      <c r="DK561" s="178">
        <f t="shared" si="408"/>
        <v>20</v>
      </c>
      <c r="DL561" s="179">
        <f t="shared" si="409"/>
        <v>0</v>
      </c>
      <c r="DM561" s="178">
        <f t="shared" si="409"/>
        <v>0</v>
      </c>
      <c r="DN561" s="179">
        <f t="shared" si="410"/>
        <v>0</v>
      </c>
      <c r="DO561" s="178">
        <f t="shared" si="410"/>
        <v>0</v>
      </c>
      <c r="DP561" s="179">
        <f t="shared" si="411"/>
        <v>0</v>
      </c>
      <c r="DQ561" s="178">
        <f t="shared" si="411"/>
        <v>5</v>
      </c>
      <c r="DR561" s="179">
        <f t="shared" si="412"/>
        <v>133</v>
      </c>
      <c r="DS561" s="178">
        <f t="shared" si="412"/>
        <v>136</v>
      </c>
      <c r="DT561" s="177">
        <f t="shared" si="398"/>
        <v>2112036.0697674421</v>
      </c>
      <c r="DU561" s="178">
        <f t="shared" si="398"/>
        <v>1889569.2709923664</v>
      </c>
      <c r="DV561" s="179">
        <f t="shared" si="398"/>
        <v>4216895.4285714291</v>
      </c>
      <c r="DW561" s="178">
        <f t="shared" si="398"/>
        <v>4394479.6086404063</v>
      </c>
      <c r="DX561" s="179">
        <f t="shared" si="398"/>
        <v>1127582.3135593219</v>
      </c>
      <c r="DY561" s="178">
        <f t="shared" si="398"/>
        <v>1022455</v>
      </c>
      <c r="DZ561" s="179">
        <f t="shared" si="398"/>
        <v>0</v>
      </c>
      <c r="EA561" s="178">
        <f t="shared" si="398"/>
        <v>0</v>
      </c>
      <c r="EB561" s="179">
        <f t="shared" si="398"/>
        <v>0</v>
      </c>
      <c r="EC561" s="178">
        <f t="shared" si="415"/>
        <v>0</v>
      </c>
      <c r="ED561" s="179">
        <f t="shared" si="415"/>
        <v>0</v>
      </c>
      <c r="EE561" s="178">
        <f t="shared" si="415"/>
        <v>145817.30769230769</v>
      </c>
      <c r="EF561" s="179">
        <f t="shared" si="415"/>
        <v>7456513.8118981924</v>
      </c>
      <c r="EG561" s="178">
        <f t="shared" si="391"/>
        <v>7452321.1873250809</v>
      </c>
    </row>
    <row r="562" spans="1:137" ht="15">
      <c r="A562" s="219" t="s">
        <v>540</v>
      </c>
      <c r="B562" s="244" t="s">
        <v>597</v>
      </c>
      <c r="C562" s="293"/>
      <c r="D562" s="53">
        <v>224110</v>
      </c>
      <c r="E562" s="53">
        <v>8</v>
      </c>
      <c r="F562" s="217">
        <v>0</v>
      </c>
      <c r="G562" s="185">
        <v>0</v>
      </c>
      <c r="H562" s="217">
        <v>0</v>
      </c>
      <c r="I562" s="185">
        <v>0</v>
      </c>
      <c r="J562" s="217">
        <v>0</v>
      </c>
      <c r="K562" s="185">
        <v>0</v>
      </c>
      <c r="L562" s="217">
        <v>0</v>
      </c>
      <c r="M562" s="185">
        <v>0</v>
      </c>
      <c r="N562" s="217">
        <v>0</v>
      </c>
      <c r="O562" s="217">
        <v>0</v>
      </c>
      <c r="P562" s="185">
        <v>0</v>
      </c>
      <c r="Q562" s="217">
        <v>0</v>
      </c>
      <c r="R562" s="185">
        <v>0</v>
      </c>
      <c r="S562" s="217">
        <v>0</v>
      </c>
      <c r="T562" s="185">
        <v>0</v>
      </c>
      <c r="U562" s="217">
        <v>0</v>
      </c>
      <c r="V562" s="185">
        <v>0</v>
      </c>
      <c r="W562" s="217">
        <v>0</v>
      </c>
      <c r="X562" s="217">
        <v>0</v>
      </c>
      <c r="Y562" s="185">
        <v>0</v>
      </c>
      <c r="Z562" s="217">
        <v>0</v>
      </c>
      <c r="AA562" s="185">
        <v>0</v>
      </c>
      <c r="AB562" s="217">
        <v>0</v>
      </c>
      <c r="AC562" s="185">
        <v>0</v>
      </c>
      <c r="AD562" s="217">
        <v>0</v>
      </c>
      <c r="AE562" s="185">
        <v>0</v>
      </c>
      <c r="AF562" s="217">
        <v>0</v>
      </c>
      <c r="AG562" s="217">
        <v>0</v>
      </c>
      <c r="AH562" s="185">
        <v>0</v>
      </c>
      <c r="AI562" s="217">
        <v>0</v>
      </c>
      <c r="AJ562" s="185">
        <v>0</v>
      </c>
      <c r="AK562" s="217">
        <v>0</v>
      </c>
      <c r="AL562" s="185">
        <v>0</v>
      </c>
      <c r="AM562" s="217">
        <v>0</v>
      </c>
      <c r="AN562" s="185">
        <v>0</v>
      </c>
      <c r="AO562" s="217">
        <v>0</v>
      </c>
      <c r="AP562" s="217"/>
      <c r="AQ562" s="185"/>
      <c r="AR562" s="217"/>
      <c r="AS562" s="185"/>
      <c r="AT562" s="217"/>
      <c r="AU562" s="185"/>
      <c r="AV562" s="217"/>
      <c r="AW562" s="185"/>
      <c r="AX562" s="217"/>
      <c r="AY562" s="217">
        <v>0</v>
      </c>
      <c r="AZ562" s="185">
        <v>106</v>
      </c>
      <c r="BA562" s="191">
        <v>123</v>
      </c>
      <c r="BB562" s="185">
        <v>3</v>
      </c>
      <c r="BC562" s="191">
        <v>5</v>
      </c>
      <c r="BD562" s="185">
        <v>42</v>
      </c>
      <c r="BE562" s="191">
        <v>20</v>
      </c>
      <c r="BF562" s="185">
        <v>1</v>
      </c>
      <c r="BG562" s="197">
        <v>0</v>
      </c>
      <c r="BH562" s="188">
        <v>0</v>
      </c>
      <c r="BI562" s="217">
        <v>0</v>
      </c>
      <c r="BJ562" s="185">
        <v>0</v>
      </c>
      <c r="BK562" s="217">
        <v>0</v>
      </c>
      <c r="BL562" s="185">
        <v>0</v>
      </c>
      <c r="BM562" s="217">
        <v>0</v>
      </c>
      <c r="BN562" s="185">
        <v>0</v>
      </c>
      <c r="BO562" s="217">
        <v>0</v>
      </c>
      <c r="BP562" s="185"/>
      <c r="BQ562" s="217"/>
      <c r="BR562" s="185">
        <v>8483935</v>
      </c>
      <c r="BS562" s="198">
        <v>7902135</v>
      </c>
      <c r="BT562" s="177">
        <f t="shared" si="399"/>
        <v>0</v>
      </c>
      <c r="BU562" s="178">
        <f t="shared" si="399"/>
        <v>0</v>
      </c>
      <c r="BV562" s="179">
        <f t="shared" si="400"/>
        <v>0</v>
      </c>
      <c r="BW562" s="178">
        <f t="shared" si="400"/>
        <v>0</v>
      </c>
      <c r="BX562" s="179">
        <f t="shared" si="401"/>
        <v>0</v>
      </c>
      <c r="BY562" s="178">
        <f t="shared" si="401"/>
        <v>0</v>
      </c>
      <c r="BZ562" s="179">
        <f t="shared" si="402"/>
        <v>0</v>
      </c>
      <c r="CA562" s="178">
        <f t="shared" si="402"/>
        <v>0</v>
      </c>
      <c r="CB562" s="179">
        <f t="shared" si="403"/>
        <v>0</v>
      </c>
      <c r="CC562" s="178">
        <f t="shared" si="403"/>
        <v>0</v>
      </c>
      <c r="CD562" s="179">
        <f t="shared" si="404"/>
        <v>1458</v>
      </c>
      <c r="CE562" s="178">
        <f t="shared" si="404"/>
        <v>1377</v>
      </c>
      <c r="CF562" s="177">
        <f t="shared" si="416"/>
        <v>0</v>
      </c>
      <c r="CG562" s="178">
        <f t="shared" si="416"/>
        <v>0</v>
      </c>
      <c r="CH562" s="179">
        <f t="shared" si="416"/>
        <v>0</v>
      </c>
      <c r="CI562" s="178">
        <f t="shared" ref="CI562:CI625" si="418">IF(BW562&gt;0,BK562/BW562,)</f>
        <v>0</v>
      </c>
      <c r="CJ562" s="179">
        <f t="shared" si="416"/>
        <v>0</v>
      </c>
      <c r="CK562" s="178">
        <f t="shared" si="396"/>
        <v>0</v>
      </c>
      <c r="CL562" s="179">
        <f t="shared" si="413"/>
        <v>0</v>
      </c>
      <c r="CM562" s="178">
        <f t="shared" si="413"/>
        <v>0</v>
      </c>
      <c r="CN562" s="179">
        <f t="shared" si="413"/>
        <v>0</v>
      </c>
      <c r="CO562" s="178">
        <f t="shared" si="413"/>
        <v>0</v>
      </c>
      <c r="CP562" s="179">
        <f t="shared" si="413"/>
        <v>5818.8854595336079</v>
      </c>
      <c r="CQ562" s="178">
        <f t="shared" si="413"/>
        <v>5738.660130718954</v>
      </c>
      <c r="CR562" s="177">
        <f t="shared" si="417"/>
        <v>0</v>
      </c>
      <c r="CS562" s="178">
        <f t="shared" si="417"/>
        <v>0</v>
      </c>
      <c r="CT562" s="179">
        <f t="shared" si="417"/>
        <v>0</v>
      </c>
      <c r="CU562" s="178">
        <f t="shared" si="417"/>
        <v>0</v>
      </c>
      <c r="CV562" s="179">
        <f t="shared" si="417"/>
        <v>0</v>
      </c>
      <c r="CW562" s="178">
        <f t="shared" si="417"/>
        <v>0</v>
      </c>
      <c r="CX562" s="179">
        <f t="shared" si="414"/>
        <v>0</v>
      </c>
      <c r="CY562" s="178">
        <f t="shared" si="414"/>
        <v>0</v>
      </c>
      <c r="CZ562" s="179">
        <f t="shared" si="414"/>
        <v>0</v>
      </c>
      <c r="DA562" s="178">
        <f t="shared" si="414"/>
        <v>0</v>
      </c>
      <c r="DB562" s="179">
        <f t="shared" si="414"/>
        <v>52369.969135802472</v>
      </c>
      <c r="DC562" s="178">
        <f t="shared" si="414"/>
        <v>51647.941176470587</v>
      </c>
      <c r="DD562" s="179">
        <f t="shared" si="405"/>
        <v>52369.969135802472</v>
      </c>
      <c r="DE562" s="178">
        <f t="shared" si="405"/>
        <v>51647.941176470587</v>
      </c>
      <c r="DF562" s="177">
        <f t="shared" si="406"/>
        <v>0</v>
      </c>
      <c r="DG562" s="178">
        <f t="shared" si="406"/>
        <v>0</v>
      </c>
      <c r="DH562" s="179">
        <f t="shared" si="407"/>
        <v>0</v>
      </c>
      <c r="DI562" s="178">
        <f t="shared" si="407"/>
        <v>0</v>
      </c>
      <c r="DJ562" s="179">
        <f t="shared" si="408"/>
        <v>0</v>
      </c>
      <c r="DK562" s="178">
        <f t="shared" si="408"/>
        <v>0</v>
      </c>
      <c r="DL562" s="179">
        <f t="shared" si="409"/>
        <v>0</v>
      </c>
      <c r="DM562" s="178">
        <f t="shared" si="409"/>
        <v>0</v>
      </c>
      <c r="DN562" s="179">
        <f t="shared" si="410"/>
        <v>0</v>
      </c>
      <c r="DO562" s="178">
        <f t="shared" si="410"/>
        <v>0</v>
      </c>
      <c r="DP562" s="179">
        <f t="shared" si="411"/>
        <v>152</v>
      </c>
      <c r="DQ562" s="178">
        <f t="shared" si="411"/>
        <v>148</v>
      </c>
      <c r="DR562" s="179">
        <f t="shared" si="412"/>
        <v>152</v>
      </c>
      <c r="DS562" s="178">
        <f t="shared" si="412"/>
        <v>148</v>
      </c>
      <c r="DT562" s="177">
        <f t="shared" si="398"/>
        <v>0</v>
      </c>
      <c r="DU562" s="178">
        <f t="shared" si="398"/>
        <v>0</v>
      </c>
      <c r="DV562" s="179">
        <f t="shared" si="398"/>
        <v>0</v>
      </c>
      <c r="DW562" s="178">
        <f t="shared" si="398"/>
        <v>0</v>
      </c>
      <c r="DX562" s="179">
        <f t="shared" si="398"/>
        <v>0</v>
      </c>
      <c r="DY562" s="178">
        <f t="shared" si="398"/>
        <v>0</v>
      </c>
      <c r="DZ562" s="179">
        <f t="shared" si="398"/>
        <v>0</v>
      </c>
      <c r="EA562" s="178">
        <f t="shared" si="398"/>
        <v>0</v>
      </c>
      <c r="EB562" s="179">
        <f t="shared" si="398"/>
        <v>0</v>
      </c>
      <c r="EC562" s="178">
        <f t="shared" si="415"/>
        <v>0</v>
      </c>
      <c r="ED562" s="179">
        <f t="shared" si="415"/>
        <v>7960235.3086419757</v>
      </c>
      <c r="EE562" s="178">
        <f t="shared" si="415"/>
        <v>7643895.2941176472</v>
      </c>
      <c r="EF562" s="179">
        <f t="shared" si="415"/>
        <v>7960235.3086419757</v>
      </c>
      <c r="EG562" s="178">
        <f t="shared" si="391"/>
        <v>7643895.2941176472</v>
      </c>
    </row>
    <row r="563" spans="1:137" ht="15">
      <c r="A563" s="219" t="s">
        <v>540</v>
      </c>
      <c r="B563" s="241" t="s">
        <v>598</v>
      </c>
      <c r="C563" s="293"/>
      <c r="D563" s="53">
        <v>227191</v>
      </c>
      <c r="E563" s="53">
        <v>8</v>
      </c>
      <c r="F563" s="217">
        <v>0</v>
      </c>
      <c r="G563" s="185">
        <v>0</v>
      </c>
      <c r="H563" s="217">
        <v>0</v>
      </c>
      <c r="I563" s="185">
        <v>0</v>
      </c>
      <c r="J563" s="217">
        <v>0</v>
      </c>
      <c r="K563" s="185">
        <v>0</v>
      </c>
      <c r="L563" s="217">
        <v>0</v>
      </c>
      <c r="M563" s="185">
        <v>0</v>
      </c>
      <c r="N563" s="217">
        <v>0</v>
      </c>
      <c r="O563" s="217">
        <v>0</v>
      </c>
      <c r="P563" s="185">
        <v>0</v>
      </c>
      <c r="Q563" s="217">
        <v>0</v>
      </c>
      <c r="R563" s="185">
        <v>0</v>
      </c>
      <c r="S563" s="217">
        <v>0</v>
      </c>
      <c r="T563" s="185">
        <v>0</v>
      </c>
      <c r="U563" s="217">
        <v>0</v>
      </c>
      <c r="V563" s="185">
        <v>0</v>
      </c>
      <c r="W563" s="217">
        <v>0</v>
      </c>
      <c r="X563" s="217">
        <v>0</v>
      </c>
      <c r="Y563" s="185">
        <v>0</v>
      </c>
      <c r="Z563" s="217">
        <v>0</v>
      </c>
      <c r="AA563" s="185">
        <v>0</v>
      </c>
      <c r="AB563" s="217">
        <v>0</v>
      </c>
      <c r="AC563" s="185">
        <v>0</v>
      </c>
      <c r="AD563" s="217">
        <v>0</v>
      </c>
      <c r="AE563" s="185">
        <v>0</v>
      </c>
      <c r="AF563" s="217">
        <v>0</v>
      </c>
      <c r="AG563" s="217">
        <v>0</v>
      </c>
      <c r="AH563" s="185">
        <v>0</v>
      </c>
      <c r="AI563" s="217">
        <v>0</v>
      </c>
      <c r="AJ563" s="185">
        <v>0</v>
      </c>
      <c r="AK563" s="217">
        <v>0</v>
      </c>
      <c r="AL563" s="185">
        <v>0</v>
      </c>
      <c r="AM563" s="217">
        <v>0</v>
      </c>
      <c r="AN563" s="185">
        <v>0</v>
      </c>
      <c r="AO563" s="217">
        <v>0</v>
      </c>
      <c r="AP563" s="217"/>
      <c r="AQ563" s="185"/>
      <c r="AR563" s="217"/>
      <c r="AS563" s="185"/>
      <c r="AT563" s="217"/>
      <c r="AU563" s="185"/>
      <c r="AV563" s="217"/>
      <c r="AW563" s="185"/>
      <c r="AX563" s="217"/>
      <c r="AY563" s="217">
        <v>0</v>
      </c>
      <c r="AZ563" s="185">
        <v>115</v>
      </c>
      <c r="BA563" s="217">
        <v>113</v>
      </c>
      <c r="BB563" s="185">
        <v>0</v>
      </c>
      <c r="BC563" s="217">
        <v>0</v>
      </c>
      <c r="BD563" s="185">
        <v>0</v>
      </c>
      <c r="BE563" s="217">
        <v>0</v>
      </c>
      <c r="BF563" s="185">
        <v>0</v>
      </c>
      <c r="BG563" s="62">
        <v>0</v>
      </c>
      <c r="BH563" s="188">
        <v>0</v>
      </c>
      <c r="BI563" s="217">
        <v>0</v>
      </c>
      <c r="BJ563" s="185">
        <v>0</v>
      </c>
      <c r="BK563" s="217">
        <v>0</v>
      </c>
      <c r="BL563" s="185">
        <v>0</v>
      </c>
      <c r="BM563" s="217">
        <v>0</v>
      </c>
      <c r="BN563" s="185">
        <v>0</v>
      </c>
      <c r="BO563" s="217">
        <v>0</v>
      </c>
      <c r="BP563" s="185"/>
      <c r="BQ563" s="217"/>
      <c r="BR563" s="185">
        <v>7293555</v>
      </c>
      <c r="BS563" s="218">
        <v>7424664</v>
      </c>
      <c r="BT563" s="177">
        <f t="shared" si="399"/>
        <v>0</v>
      </c>
      <c r="BU563" s="178">
        <f t="shared" si="399"/>
        <v>0</v>
      </c>
      <c r="BV563" s="179">
        <f t="shared" si="400"/>
        <v>0</v>
      </c>
      <c r="BW563" s="178">
        <f t="shared" si="400"/>
        <v>0</v>
      </c>
      <c r="BX563" s="179">
        <f t="shared" si="401"/>
        <v>0</v>
      </c>
      <c r="BY563" s="178">
        <f t="shared" si="401"/>
        <v>0</v>
      </c>
      <c r="BZ563" s="179">
        <f t="shared" si="402"/>
        <v>0</v>
      </c>
      <c r="CA563" s="178">
        <f t="shared" si="402"/>
        <v>0</v>
      </c>
      <c r="CB563" s="179">
        <f t="shared" si="403"/>
        <v>0</v>
      </c>
      <c r="CC563" s="178">
        <f t="shared" si="403"/>
        <v>0</v>
      </c>
      <c r="CD563" s="179">
        <f t="shared" si="404"/>
        <v>1035</v>
      </c>
      <c r="CE563" s="178">
        <f t="shared" si="404"/>
        <v>1017</v>
      </c>
      <c r="CF563" s="177">
        <f t="shared" si="416"/>
        <v>0</v>
      </c>
      <c r="CG563" s="178">
        <f t="shared" si="416"/>
        <v>0</v>
      </c>
      <c r="CH563" s="179">
        <f t="shared" si="416"/>
        <v>0</v>
      </c>
      <c r="CI563" s="178">
        <f t="shared" si="418"/>
        <v>0</v>
      </c>
      <c r="CJ563" s="179">
        <f t="shared" si="416"/>
        <v>0</v>
      </c>
      <c r="CK563" s="178">
        <f t="shared" si="396"/>
        <v>0</v>
      </c>
      <c r="CL563" s="179">
        <f t="shared" si="413"/>
        <v>0</v>
      </c>
      <c r="CM563" s="178">
        <f t="shared" si="413"/>
        <v>0</v>
      </c>
      <c r="CN563" s="179">
        <f t="shared" si="413"/>
        <v>0</v>
      </c>
      <c r="CO563" s="178">
        <f t="shared" si="413"/>
        <v>0</v>
      </c>
      <c r="CP563" s="179">
        <f t="shared" si="413"/>
        <v>7046.913043478261</v>
      </c>
      <c r="CQ563" s="178">
        <f t="shared" si="413"/>
        <v>7300.5545722713869</v>
      </c>
      <c r="CR563" s="177">
        <f t="shared" si="417"/>
        <v>0</v>
      </c>
      <c r="CS563" s="178">
        <f t="shared" si="417"/>
        <v>0</v>
      </c>
      <c r="CT563" s="179">
        <f t="shared" si="417"/>
        <v>0</v>
      </c>
      <c r="CU563" s="178">
        <f t="shared" si="417"/>
        <v>0</v>
      </c>
      <c r="CV563" s="179">
        <f t="shared" si="417"/>
        <v>0</v>
      </c>
      <c r="CW563" s="178">
        <f t="shared" si="417"/>
        <v>0</v>
      </c>
      <c r="CX563" s="179">
        <f t="shared" si="414"/>
        <v>0</v>
      </c>
      <c r="CY563" s="178">
        <f t="shared" si="414"/>
        <v>0</v>
      </c>
      <c r="CZ563" s="179">
        <f t="shared" si="414"/>
        <v>0</v>
      </c>
      <c r="DA563" s="178">
        <f t="shared" si="414"/>
        <v>0</v>
      </c>
      <c r="DB563" s="179">
        <f t="shared" si="414"/>
        <v>63422.217391304352</v>
      </c>
      <c r="DC563" s="178">
        <f t="shared" si="414"/>
        <v>65704.991150442482</v>
      </c>
      <c r="DD563" s="179">
        <f t="shared" si="405"/>
        <v>63422.217391304344</v>
      </c>
      <c r="DE563" s="178">
        <f t="shared" si="405"/>
        <v>65704.991150442482</v>
      </c>
      <c r="DF563" s="177">
        <f t="shared" si="406"/>
        <v>0</v>
      </c>
      <c r="DG563" s="178">
        <f t="shared" si="406"/>
        <v>0</v>
      </c>
      <c r="DH563" s="179">
        <f t="shared" si="407"/>
        <v>0</v>
      </c>
      <c r="DI563" s="178">
        <f t="shared" si="407"/>
        <v>0</v>
      </c>
      <c r="DJ563" s="179">
        <f t="shared" si="408"/>
        <v>0</v>
      </c>
      <c r="DK563" s="178">
        <f t="shared" si="408"/>
        <v>0</v>
      </c>
      <c r="DL563" s="179">
        <f t="shared" si="409"/>
        <v>0</v>
      </c>
      <c r="DM563" s="178">
        <f t="shared" si="409"/>
        <v>0</v>
      </c>
      <c r="DN563" s="179">
        <f t="shared" si="410"/>
        <v>0</v>
      </c>
      <c r="DO563" s="178">
        <f t="shared" si="410"/>
        <v>0</v>
      </c>
      <c r="DP563" s="179">
        <f t="shared" si="411"/>
        <v>115</v>
      </c>
      <c r="DQ563" s="178">
        <f t="shared" si="411"/>
        <v>113</v>
      </c>
      <c r="DR563" s="179">
        <f t="shared" si="412"/>
        <v>115</v>
      </c>
      <c r="DS563" s="178">
        <f t="shared" si="412"/>
        <v>113</v>
      </c>
      <c r="DT563" s="177">
        <f t="shared" si="398"/>
        <v>0</v>
      </c>
      <c r="DU563" s="178">
        <f t="shared" si="398"/>
        <v>0</v>
      </c>
      <c r="DV563" s="179">
        <f t="shared" si="398"/>
        <v>0</v>
      </c>
      <c r="DW563" s="178">
        <f t="shared" si="398"/>
        <v>0</v>
      </c>
      <c r="DX563" s="179">
        <f t="shared" si="398"/>
        <v>0</v>
      </c>
      <c r="DY563" s="178">
        <f t="shared" si="398"/>
        <v>0</v>
      </c>
      <c r="DZ563" s="179">
        <f t="shared" si="398"/>
        <v>0</v>
      </c>
      <c r="EA563" s="178">
        <f t="shared" si="398"/>
        <v>0</v>
      </c>
      <c r="EB563" s="179">
        <f t="shared" si="398"/>
        <v>0</v>
      </c>
      <c r="EC563" s="178">
        <f t="shared" si="415"/>
        <v>0</v>
      </c>
      <c r="ED563" s="179">
        <f t="shared" si="415"/>
        <v>7293555</v>
      </c>
      <c r="EE563" s="178">
        <f t="shared" si="415"/>
        <v>7424664</v>
      </c>
      <c r="EF563" s="179">
        <f t="shared" si="415"/>
        <v>7293555</v>
      </c>
      <c r="EG563" s="178">
        <f t="shared" si="391"/>
        <v>7424664</v>
      </c>
    </row>
    <row r="564" spans="1:137" ht="15">
      <c r="A564" s="219" t="s">
        <v>540</v>
      </c>
      <c r="B564" s="55" t="s">
        <v>599</v>
      </c>
      <c r="C564" s="293"/>
      <c r="D564" s="53">
        <v>420398</v>
      </c>
      <c r="E564" s="53">
        <v>8</v>
      </c>
      <c r="F564" s="217">
        <v>0</v>
      </c>
      <c r="G564" s="185">
        <v>20</v>
      </c>
      <c r="H564" s="191">
        <v>25</v>
      </c>
      <c r="I564" s="185">
        <v>0</v>
      </c>
      <c r="J564" s="217">
        <v>0</v>
      </c>
      <c r="K564" s="185">
        <v>0</v>
      </c>
      <c r="L564" s="217">
        <v>0</v>
      </c>
      <c r="M564" s="185">
        <v>0</v>
      </c>
      <c r="N564" s="217">
        <v>0</v>
      </c>
      <c r="O564" s="217">
        <v>0</v>
      </c>
      <c r="P564" s="185">
        <v>36</v>
      </c>
      <c r="Q564" s="191">
        <v>32</v>
      </c>
      <c r="R564" s="185">
        <v>3</v>
      </c>
      <c r="S564" s="191">
        <v>0</v>
      </c>
      <c r="T564" s="185">
        <v>0</v>
      </c>
      <c r="U564" s="217">
        <v>0</v>
      </c>
      <c r="V564" s="185">
        <v>0</v>
      </c>
      <c r="W564" s="191">
        <v>4</v>
      </c>
      <c r="X564" s="217">
        <v>0</v>
      </c>
      <c r="Y564" s="185">
        <v>27</v>
      </c>
      <c r="Z564" s="191">
        <v>12</v>
      </c>
      <c r="AA564" s="185">
        <v>0</v>
      </c>
      <c r="AB564" s="217">
        <v>0</v>
      </c>
      <c r="AC564" s="185">
        <v>0</v>
      </c>
      <c r="AD564" s="217">
        <v>0</v>
      </c>
      <c r="AE564" s="185">
        <v>0</v>
      </c>
      <c r="AF564" s="217">
        <v>0</v>
      </c>
      <c r="AG564" s="217">
        <v>0</v>
      </c>
      <c r="AH564" s="185">
        <v>64</v>
      </c>
      <c r="AI564" s="191">
        <v>88</v>
      </c>
      <c r="AJ564" s="185">
        <v>5</v>
      </c>
      <c r="AK564" s="191">
        <v>0</v>
      </c>
      <c r="AL564" s="185">
        <v>0</v>
      </c>
      <c r="AM564" s="217">
        <v>0</v>
      </c>
      <c r="AN564" s="185">
        <v>0</v>
      </c>
      <c r="AO564" s="191">
        <v>3</v>
      </c>
      <c r="AP564" s="217"/>
      <c r="AQ564" s="185"/>
      <c r="AR564" s="217"/>
      <c r="AS564" s="185"/>
      <c r="AT564" s="217"/>
      <c r="AU564" s="185"/>
      <c r="AV564" s="217"/>
      <c r="AW564" s="185"/>
      <c r="AX564" s="217"/>
      <c r="AY564" s="217">
        <v>31</v>
      </c>
      <c r="AZ564" s="185">
        <v>20</v>
      </c>
      <c r="BA564" s="191">
        <v>0</v>
      </c>
      <c r="BB564" s="185">
        <v>0</v>
      </c>
      <c r="BC564" s="217">
        <v>0</v>
      </c>
      <c r="BD564" s="185">
        <v>0</v>
      </c>
      <c r="BE564" s="217">
        <v>0</v>
      </c>
      <c r="BF564" s="185">
        <v>0</v>
      </c>
      <c r="BG564" s="62">
        <v>0</v>
      </c>
      <c r="BH564" s="188">
        <v>1376564</v>
      </c>
      <c r="BI564" s="191">
        <v>1811726</v>
      </c>
      <c r="BJ564" s="185">
        <v>2390291</v>
      </c>
      <c r="BK564" s="217">
        <v>2369464</v>
      </c>
      <c r="BL564" s="185">
        <v>1493392</v>
      </c>
      <c r="BM564" s="191">
        <v>711401</v>
      </c>
      <c r="BN564" s="185">
        <v>3507256</v>
      </c>
      <c r="BO564" s="191">
        <v>4958208</v>
      </c>
      <c r="BP564" s="185"/>
      <c r="BQ564" s="217"/>
      <c r="BR564" s="185">
        <v>505329</v>
      </c>
      <c r="BS564" s="198">
        <v>0</v>
      </c>
      <c r="BT564" s="177">
        <f t="shared" si="399"/>
        <v>180</v>
      </c>
      <c r="BU564" s="178">
        <f t="shared" si="399"/>
        <v>225</v>
      </c>
      <c r="BV564" s="179">
        <f t="shared" si="400"/>
        <v>354</v>
      </c>
      <c r="BW564" s="178">
        <f t="shared" si="400"/>
        <v>336</v>
      </c>
      <c r="BX564" s="179">
        <f t="shared" si="401"/>
        <v>243</v>
      </c>
      <c r="BY564" s="178">
        <f t="shared" si="401"/>
        <v>108</v>
      </c>
      <c r="BZ564" s="179">
        <f t="shared" si="402"/>
        <v>626</v>
      </c>
      <c r="CA564" s="178">
        <f t="shared" si="402"/>
        <v>828</v>
      </c>
      <c r="CB564" s="179">
        <f t="shared" si="403"/>
        <v>0</v>
      </c>
      <c r="CC564" s="178">
        <f t="shared" si="403"/>
        <v>0</v>
      </c>
      <c r="CD564" s="179">
        <f t="shared" si="404"/>
        <v>180</v>
      </c>
      <c r="CE564" s="178">
        <f t="shared" si="404"/>
        <v>0</v>
      </c>
      <c r="CF564" s="177">
        <f t="shared" si="416"/>
        <v>7647.5777777777776</v>
      </c>
      <c r="CG564" s="178">
        <f t="shared" si="416"/>
        <v>8052.1155555555551</v>
      </c>
      <c r="CH564" s="179">
        <f t="shared" si="416"/>
        <v>6752.2344632768363</v>
      </c>
      <c r="CI564" s="178">
        <f t="shared" si="418"/>
        <v>7051.9761904761908</v>
      </c>
      <c r="CJ564" s="179">
        <f t="shared" si="416"/>
        <v>6145.6460905349795</v>
      </c>
      <c r="CK564" s="178">
        <f t="shared" si="396"/>
        <v>6587.0462962962965</v>
      </c>
      <c r="CL564" s="179">
        <f t="shared" si="413"/>
        <v>5602.6453674121403</v>
      </c>
      <c r="CM564" s="178">
        <f t="shared" si="413"/>
        <v>5988.173913043478</v>
      </c>
      <c r="CN564" s="179">
        <f t="shared" si="413"/>
        <v>0</v>
      </c>
      <c r="CO564" s="178">
        <f t="shared" si="413"/>
        <v>0</v>
      </c>
      <c r="CP564" s="179">
        <f t="shared" si="413"/>
        <v>2807.3833333333332</v>
      </c>
      <c r="CQ564" s="178">
        <f t="shared" si="413"/>
        <v>0</v>
      </c>
      <c r="CR564" s="177">
        <f t="shared" si="417"/>
        <v>68828.2</v>
      </c>
      <c r="CS564" s="178">
        <f t="shared" si="417"/>
        <v>72469.039999999994</v>
      </c>
      <c r="CT564" s="179">
        <f t="shared" si="417"/>
        <v>60770.110169491527</v>
      </c>
      <c r="CU564" s="178">
        <f t="shared" si="417"/>
        <v>63467.785714285717</v>
      </c>
      <c r="CV564" s="179">
        <f t="shared" si="417"/>
        <v>55310.814814814818</v>
      </c>
      <c r="CW564" s="178">
        <f t="shared" si="417"/>
        <v>59283.416666666672</v>
      </c>
      <c r="CX564" s="179">
        <f t="shared" si="414"/>
        <v>50423.808306709267</v>
      </c>
      <c r="CY564" s="178">
        <f t="shared" si="414"/>
        <v>53893.565217391304</v>
      </c>
      <c r="CZ564" s="179">
        <f t="shared" si="414"/>
        <v>0</v>
      </c>
      <c r="DA564" s="178">
        <f t="shared" si="414"/>
        <v>0</v>
      </c>
      <c r="DB564" s="179">
        <f t="shared" si="414"/>
        <v>25266.449999999997</v>
      </c>
      <c r="DC564" s="178">
        <f t="shared" si="414"/>
        <v>0</v>
      </c>
      <c r="DD564" s="179">
        <f t="shared" si="405"/>
        <v>52711.783255846327</v>
      </c>
      <c r="DE564" s="178">
        <f t="shared" si="405"/>
        <v>59221.230003029836</v>
      </c>
      <c r="DF564" s="177">
        <f t="shared" si="406"/>
        <v>20</v>
      </c>
      <c r="DG564" s="178">
        <f t="shared" si="406"/>
        <v>25</v>
      </c>
      <c r="DH564" s="179">
        <f t="shared" si="407"/>
        <v>39</v>
      </c>
      <c r="DI564" s="178">
        <f t="shared" si="407"/>
        <v>36</v>
      </c>
      <c r="DJ564" s="179">
        <f t="shared" si="408"/>
        <v>27</v>
      </c>
      <c r="DK564" s="178">
        <f t="shared" si="408"/>
        <v>12</v>
      </c>
      <c r="DL564" s="179">
        <f t="shared" si="409"/>
        <v>69</v>
      </c>
      <c r="DM564" s="178">
        <f t="shared" si="409"/>
        <v>91</v>
      </c>
      <c r="DN564" s="179">
        <f t="shared" si="410"/>
        <v>0</v>
      </c>
      <c r="DO564" s="178">
        <f t="shared" si="410"/>
        <v>0</v>
      </c>
      <c r="DP564" s="179">
        <f t="shared" si="411"/>
        <v>20</v>
      </c>
      <c r="DQ564" s="178">
        <f t="shared" si="411"/>
        <v>0</v>
      </c>
      <c r="DR564" s="179">
        <f t="shared" si="412"/>
        <v>175</v>
      </c>
      <c r="DS564" s="178">
        <f t="shared" si="412"/>
        <v>164</v>
      </c>
      <c r="DT564" s="177">
        <f t="shared" si="398"/>
        <v>1376564</v>
      </c>
      <c r="DU564" s="178">
        <f t="shared" si="398"/>
        <v>1811725.9999999998</v>
      </c>
      <c r="DV564" s="179">
        <f t="shared" si="398"/>
        <v>2370034.2966101696</v>
      </c>
      <c r="DW564" s="178">
        <f t="shared" si="398"/>
        <v>2284840.2857142859</v>
      </c>
      <c r="DX564" s="179">
        <f t="shared" si="398"/>
        <v>1493392</v>
      </c>
      <c r="DY564" s="178">
        <f t="shared" si="398"/>
        <v>711401</v>
      </c>
      <c r="DZ564" s="179">
        <f t="shared" si="398"/>
        <v>3479242.7731629396</v>
      </c>
      <c r="EA564" s="178">
        <f t="shared" si="398"/>
        <v>4904314.4347826084</v>
      </c>
      <c r="EB564" s="179">
        <f t="shared" si="398"/>
        <v>0</v>
      </c>
      <c r="EC564" s="178">
        <f t="shared" si="415"/>
        <v>0</v>
      </c>
      <c r="ED564" s="179">
        <f t="shared" si="415"/>
        <v>505328.99999999994</v>
      </c>
      <c r="EE564" s="178">
        <f t="shared" si="415"/>
        <v>0</v>
      </c>
      <c r="EF564" s="179">
        <f t="shared" si="415"/>
        <v>9224562.0697731078</v>
      </c>
      <c r="EG564" s="178">
        <f t="shared" si="391"/>
        <v>9712281.7204968929</v>
      </c>
    </row>
    <row r="565" spans="1:137" ht="15">
      <c r="A565" s="219" t="s">
        <v>540</v>
      </c>
      <c r="B565" s="55" t="s">
        <v>600</v>
      </c>
      <c r="C565" s="293"/>
      <c r="D565" s="53">
        <v>246354</v>
      </c>
      <c r="E565" s="53">
        <v>8</v>
      </c>
      <c r="F565" s="217">
        <v>0</v>
      </c>
      <c r="G565" s="185">
        <v>22</v>
      </c>
      <c r="H565" s="217">
        <v>23</v>
      </c>
      <c r="I565" s="185">
        <v>2</v>
      </c>
      <c r="J565" s="191">
        <v>0</v>
      </c>
      <c r="K565" s="185">
        <v>0</v>
      </c>
      <c r="L565" s="217">
        <v>0</v>
      </c>
      <c r="M565" s="185">
        <v>0</v>
      </c>
      <c r="N565" s="191">
        <v>2</v>
      </c>
      <c r="O565" s="217">
        <v>0</v>
      </c>
      <c r="P565" s="185">
        <v>20</v>
      </c>
      <c r="Q565" s="191">
        <v>16</v>
      </c>
      <c r="R565" s="185">
        <v>3</v>
      </c>
      <c r="S565" s="191">
        <v>0</v>
      </c>
      <c r="T565" s="185">
        <v>0</v>
      </c>
      <c r="U565" s="217">
        <v>0</v>
      </c>
      <c r="V565" s="185">
        <v>0</v>
      </c>
      <c r="W565" s="191">
        <v>2</v>
      </c>
      <c r="X565" s="217">
        <v>0</v>
      </c>
      <c r="Y565" s="185">
        <v>19</v>
      </c>
      <c r="Z565" s="217">
        <v>19</v>
      </c>
      <c r="AA565" s="185">
        <v>2</v>
      </c>
      <c r="AB565" s="191">
        <v>0</v>
      </c>
      <c r="AC565" s="185">
        <v>0</v>
      </c>
      <c r="AD565" s="217">
        <v>0</v>
      </c>
      <c r="AE565" s="185">
        <v>0</v>
      </c>
      <c r="AF565" s="191">
        <v>2</v>
      </c>
      <c r="AG565" s="217">
        <v>0</v>
      </c>
      <c r="AH565" s="185">
        <v>29</v>
      </c>
      <c r="AI565" s="191">
        <v>38</v>
      </c>
      <c r="AJ565" s="185">
        <v>1</v>
      </c>
      <c r="AK565" s="191">
        <v>0</v>
      </c>
      <c r="AL565" s="185">
        <v>0</v>
      </c>
      <c r="AM565" s="217">
        <v>0</v>
      </c>
      <c r="AN565" s="185">
        <v>0</v>
      </c>
      <c r="AO565" s="191">
        <v>1</v>
      </c>
      <c r="AP565" s="217"/>
      <c r="AQ565" s="185"/>
      <c r="AR565" s="217"/>
      <c r="AS565" s="185"/>
      <c r="AT565" s="217"/>
      <c r="AU565" s="185"/>
      <c r="AV565" s="217"/>
      <c r="AW565" s="185"/>
      <c r="AX565" s="217"/>
      <c r="AY565" s="217">
        <v>15</v>
      </c>
      <c r="AZ565" s="185">
        <v>18</v>
      </c>
      <c r="BA565" s="191">
        <v>0</v>
      </c>
      <c r="BB565" s="185">
        <v>0</v>
      </c>
      <c r="BC565" s="217">
        <v>0</v>
      </c>
      <c r="BD565" s="185">
        <v>0</v>
      </c>
      <c r="BE565" s="217">
        <v>0</v>
      </c>
      <c r="BF565" s="185">
        <v>0</v>
      </c>
      <c r="BG565" s="62">
        <v>0</v>
      </c>
      <c r="BH565" s="188">
        <v>1774748</v>
      </c>
      <c r="BI565" s="191">
        <v>1954874</v>
      </c>
      <c r="BJ565" s="185">
        <v>1512027</v>
      </c>
      <c r="BK565" s="191">
        <v>1289789</v>
      </c>
      <c r="BL565" s="185">
        <v>1294711</v>
      </c>
      <c r="BM565" s="191">
        <v>1393918</v>
      </c>
      <c r="BN565" s="185">
        <v>1581382</v>
      </c>
      <c r="BO565" s="191">
        <v>2136524</v>
      </c>
      <c r="BP565" s="185"/>
      <c r="BQ565" s="217"/>
      <c r="BR565" s="185">
        <v>356421</v>
      </c>
      <c r="BS565" s="198">
        <v>0</v>
      </c>
      <c r="BT565" s="177">
        <f t="shared" si="399"/>
        <v>218</v>
      </c>
      <c r="BU565" s="178">
        <f t="shared" si="399"/>
        <v>231</v>
      </c>
      <c r="BV565" s="179">
        <f t="shared" si="400"/>
        <v>210</v>
      </c>
      <c r="BW565" s="178">
        <f t="shared" si="400"/>
        <v>168</v>
      </c>
      <c r="BX565" s="179">
        <f t="shared" si="401"/>
        <v>191</v>
      </c>
      <c r="BY565" s="178">
        <f t="shared" si="401"/>
        <v>195</v>
      </c>
      <c r="BZ565" s="179">
        <f t="shared" si="402"/>
        <v>271</v>
      </c>
      <c r="CA565" s="178">
        <f t="shared" si="402"/>
        <v>354</v>
      </c>
      <c r="CB565" s="179">
        <f t="shared" si="403"/>
        <v>0</v>
      </c>
      <c r="CC565" s="178">
        <f t="shared" si="403"/>
        <v>0</v>
      </c>
      <c r="CD565" s="179">
        <f t="shared" si="404"/>
        <v>162</v>
      </c>
      <c r="CE565" s="178">
        <f t="shared" si="404"/>
        <v>0</v>
      </c>
      <c r="CF565" s="177">
        <f t="shared" si="416"/>
        <v>8141.0458715596333</v>
      </c>
      <c r="CG565" s="178">
        <f t="shared" si="416"/>
        <v>8462.6580086580088</v>
      </c>
      <c r="CH565" s="179">
        <f t="shared" si="416"/>
        <v>7200.1285714285714</v>
      </c>
      <c r="CI565" s="178">
        <f t="shared" si="418"/>
        <v>7677.3154761904761</v>
      </c>
      <c r="CJ565" s="179">
        <f t="shared" si="416"/>
        <v>6778.5916230366493</v>
      </c>
      <c r="CK565" s="178">
        <f t="shared" si="396"/>
        <v>7148.2974358974361</v>
      </c>
      <c r="CL565" s="179">
        <f t="shared" si="413"/>
        <v>5835.3579335793356</v>
      </c>
      <c r="CM565" s="178">
        <f t="shared" si="413"/>
        <v>6035.3785310734465</v>
      </c>
      <c r="CN565" s="179">
        <f t="shared" si="413"/>
        <v>0</v>
      </c>
      <c r="CO565" s="178">
        <f t="shared" si="413"/>
        <v>0</v>
      </c>
      <c r="CP565" s="179">
        <f t="shared" si="413"/>
        <v>2200.1296296296296</v>
      </c>
      <c r="CQ565" s="178">
        <f t="shared" si="413"/>
        <v>0</v>
      </c>
      <c r="CR565" s="177">
        <f t="shared" si="417"/>
        <v>73269.412844036706</v>
      </c>
      <c r="CS565" s="178">
        <f t="shared" si="417"/>
        <v>76163.922077922078</v>
      </c>
      <c r="CT565" s="179">
        <f t="shared" si="417"/>
        <v>64801.157142857141</v>
      </c>
      <c r="CU565" s="178">
        <f t="shared" si="417"/>
        <v>69095.83928571429</v>
      </c>
      <c r="CV565" s="179">
        <f t="shared" si="417"/>
        <v>61007.324607329843</v>
      </c>
      <c r="CW565" s="178">
        <f t="shared" si="417"/>
        <v>64334.676923076928</v>
      </c>
      <c r="CX565" s="179">
        <f t="shared" si="414"/>
        <v>52518.221402214018</v>
      </c>
      <c r="CY565" s="178">
        <f t="shared" si="414"/>
        <v>54318.406779661018</v>
      </c>
      <c r="CZ565" s="179">
        <f t="shared" si="414"/>
        <v>0</v>
      </c>
      <c r="DA565" s="178">
        <f t="shared" si="414"/>
        <v>0</v>
      </c>
      <c r="DB565" s="179">
        <f t="shared" si="414"/>
        <v>19801.166666666664</v>
      </c>
      <c r="DC565" s="178">
        <f t="shared" si="414"/>
        <v>0</v>
      </c>
      <c r="DD565" s="179">
        <f t="shared" si="405"/>
        <v>55707.017080715021</v>
      </c>
      <c r="DE565" s="178">
        <f t="shared" si="405"/>
        <v>64245.332416333062</v>
      </c>
      <c r="DF565" s="177">
        <f t="shared" si="406"/>
        <v>24</v>
      </c>
      <c r="DG565" s="178">
        <f t="shared" si="406"/>
        <v>25</v>
      </c>
      <c r="DH565" s="179">
        <f t="shared" si="407"/>
        <v>23</v>
      </c>
      <c r="DI565" s="178">
        <f t="shared" si="407"/>
        <v>18</v>
      </c>
      <c r="DJ565" s="179">
        <f t="shared" si="408"/>
        <v>21</v>
      </c>
      <c r="DK565" s="178">
        <f t="shared" si="408"/>
        <v>21</v>
      </c>
      <c r="DL565" s="179">
        <f t="shared" si="409"/>
        <v>30</v>
      </c>
      <c r="DM565" s="178">
        <f t="shared" si="409"/>
        <v>39</v>
      </c>
      <c r="DN565" s="179">
        <f t="shared" si="410"/>
        <v>0</v>
      </c>
      <c r="DO565" s="178">
        <f t="shared" si="410"/>
        <v>0</v>
      </c>
      <c r="DP565" s="179">
        <f t="shared" si="411"/>
        <v>18</v>
      </c>
      <c r="DQ565" s="178">
        <f t="shared" si="411"/>
        <v>0</v>
      </c>
      <c r="DR565" s="179">
        <f t="shared" si="412"/>
        <v>116</v>
      </c>
      <c r="DS565" s="178">
        <f t="shared" si="412"/>
        <v>103</v>
      </c>
      <c r="DT565" s="177">
        <f t="shared" ref="DT565:EF591" si="419">+DF565*CR565</f>
        <v>1758465.9082568809</v>
      </c>
      <c r="DU565" s="178">
        <f t="shared" si="419"/>
        <v>1904098.0519480519</v>
      </c>
      <c r="DV565" s="179">
        <f t="shared" si="419"/>
        <v>1490426.6142857142</v>
      </c>
      <c r="DW565" s="178">
        <f t="shared" si="419"/>
        <v>1243725.1071428573</v>
      </c>
      <c r="DX565" s="179">
        <f t="shared" si="419"/>
        <v>1281153.8167539267</v>
      </c>
      <c r="DY565" s="178">
        <f t="shared" si="419"/>
        <v>1351028.2153846156</v>
      </c>
      <c r="DZ565" s="179">
        <f t="shared" si="419"/>
        <v>1575546.6420664205</v>
      </c>
      <c r="EA565" s="178">
        <f t="shared" si="419"/>
        <v>2118417.8644067799</v>
      </c>
      <c r="EB565" s="179">
        <f t="shared" si="419"/>
        <v>0</v>
      </c>
      <c r="EC565" s="178">
        <f t="shared" si="415"/>
        <v>0</v>
      </c>
      <c r="ED565" s="179">
        <f t="shared" si="415"/>
        <v>356420.99999999994</v>
      </c>
      <c r="EE565" s="178">
        <f t="shared" si="415"/>
        <v>0</v>
      </c>
      <c r="EF565" s="179">
        <f t="shared" si="415"/>
        <v>6462013.9813629426</v>
      </c>
      <c r="EG565" s="178">
        <f t="shared" si="391"/>
        <v>6617269.2388823051</v>
      </c>
    </row>
    <row r="566" spans="1:137" ht="15">
      <c r="A566" s="219" t="s">
        <v>540</v>
      </c>
      <c r="B566" s="241" t="s">
        <v>601</v>
      </c>
      <c r="C566" s="293"/>
      <c r="D566" s="53">
        <v>227766</v>
      </c>
      <c r="E566" s="53">
        <v>8</v>
      </c>
      <c r="F566" s="217">
        <v>0</v>
      </c>
      <c r="G566" s="185">
        <v>0</v>
      </c>
      <c r="H566" s="217">
        <v>0</v>
      </c>
      <c r="I566" s="185">
        <v>0</v>
      </c>
      <c r="J566" s="217">
        <v>0</v>
      </c>
      <c r="K566" s="185">
        <v>0</v>
      </c>
      <c r="L566" s="217">
        <v>0</v>
      </c>
      <c r="M566" s="185">
        <v>0</v>
      </c>
      <c r="N566" s="217">
        <v>0</v>
      </c>
      <c r="O566" s="217">
        <v>0</v>
      </c>
      <c r="P566" s="185">
        <v>0</v>
      </c>
      <c r="Q566" s="217">
        <v>0</v>
      </c>
      <c r="R566" s="185">
        <v>0</v>
      </c>
      <c r="S566" s="217">
        <v>0</v>
      </c>
      <c r="T566" s="185">
        <v>0</v>
      </c>
      <c r="U566" s="217">
        <v>0</v>
      </c>
      <c r="V566" s="185">
        <v>0</v>
      </c>
      <c r="W566" s="217">
        <v>0</v>
      </c>
      <c r="X566" s="217">
        <v>0</v>
      </c>
      <c r="Y566" s="185">
        <v>0</v>
      </c>
      <c r="Z566" s="217">
        <v>0</v>
      </c>
      <c r="AA566" s="185">
        <v>0</v>
      </c>
      <c r="AB566" s="217">
        <v>0</v>
      </c>
      <c r="AC566" s="185">
        <v>0</v>
      </c>
      <c r="AD566" s="217">
        <v>0</v>
      </c>
      <c r="AE566" s="185">
        <v>0</v>
      </c>
      <c r="AF566" s="217">
        <v>0</v>
      </c>
      <c r="AG566" s="217">
        <v>0</v>
      </c>
      <c r="AH566" s="185">
        <v>166</v>
      </c>
      <c r="AI566" s="191">
        <v>0</v>
      </c>
      <c r="AJ566" s="185">
        <v>0</v>
      </c>
      <c r="AK566" s="217">
        <v>0</v>
      </c>
      <c r="AL566" s="185">
        <v>0</v>
      </c>
      <c r="AM566" s="217">
        <v>0</v>
      </c>
      <c r="AN566" s="185">
        <v>0</v>
      </c>
      <c r="AO566" s="217">
        <v>0</v>
      </c>
      <c r="AP566" s="217"/>
      <c r="AQ566" s="185"/>
      <c r="AR566" s="217"/>
      <c r="AS566" s="185"/>
      <c r="AT566" s="217"/>
      <c r="AU566" s="185"/>
      <c r="AV566" s="217"/>
      <c r="AW566" s="185"/>
      <c r="AX566" s="217"/>
      <c r="AY566" s="217">
        <v>0</v>
      </c>
      <c r="AZ566" s="185">
        <v>0</v>
      </c>
      <c r="BA566" s="191">
        <v>169</v>
      </c>
      <c r="BB566" s="185">
        <v>0</v>
      </c>
      <c r="BC566" s="217">
        <v>0</v>
      </c>
      <c r="BD566" s="185">
        <v>0</v>
      </c>
      <c r="BE566" s="217">
        <v>0</v>
      </c>
      <c r="BF566" s="185">
        <v>0</v>
      </c>
      <c r="BG566" s="62">
        <v>0</v>
      </c>
      <c r="BH566" s="188">
        <v>0</v>
      </c>
      <c r="BI566" s="217">
        <v>0</v>
      </c>
      <c r="BJ566" s="185">
        <v>0</v>
      </c>
      <c r="BK566" s="217">
        <v>0</v>
      </c>
      <c r="BL566" s="185">
        <v>0</v>
      </c>
      <c r="BM566" s="217">
        <v>0</v>
      </c>
      <c r="BN566" s="185">
        <v>11344981</v>
      </c>
      <c r="BO566" s="191">
        <v>0</v>
      </c>
      <c r="BP566" s="185"/>
      <c r="BQ566" s="217"/>
      <c r="BR566" s="185">
        <v>0</v>
      </c>
      <c r="BS566" s="198">
        <v>11692483</v>
      </c>
      <c r="BT566" s="177">
        <f t="shared" si="399"/>
        <v>0</v>
      </c>
      <c r="BU566" s="178">
        <f t="shared" si="399"/>
        <v>0</v>
      </c>
      <c r="BV566" s="179">
        <f t="shared" si="400"/>
        <v>0</v>
      </c>
      <c r="BW566" s="178">
        <f t="shared" si="400"/>
        <v>0</v>
      </c>
      <c r="BX566" s="179">
        <f t="shared" si="401"/>
        <v>0</v>
      </c>
      <c r="BY566" s="178">
        <f t="shared" si="401"/>
        <v>0</v>
      </c>
      <c r="BZ566" s="179">
        <f t="shared" si="402"/>
        <v>1494</v>
      </c>
      <c r="CA566" s="178">
        <f t="shared" si="402"/>
        <v>0</v>
      </c>
      <c r="CB566" s="179">
        <f t="shared" si="403"/>
        <v>0</v>
      </c>
      <c r="CC566" s="178">
        <f t="shared" si="403"/>
        <v>0</v>
      </c>
      <c r="CD566" s="179">
        <f t="shared" si="404"/>
        <v>0</v>
      </c>
      <c r="CE566" s="178">
        <f t="shared" si="404"/>
        <v>1521</v>
      </c>
      <c r="CF566" s="177">
        <f t="shared" si="416"/>
        <v>0</v>
      </c>
      <c r="CG566" s="178">
        <f t="shared" si="416"/>
        <v>0</v>
      </c>
      <c r="CH566" s="179">
        <f t="shared" si="416"/>
        <v>0</v>
      </c>
      <c r="CI566" s="178">
        <f t="shared" si="418"/>
        <v>0</v>
      </c>
      <c r="CJ566" s="179">
        <f t="shared" si="416"/>
        <v>0</v>
      </c>
      <c r="CK566" s="178">
        <f t="shared" si="396"/>
        <v>0</v>
      </c>
      <c r="CL566" s="179">
        <f t="shared" si="413"/>
        <v>7593.6954484605085</v>
      </c>
      <c r="CM566" s="178">
        <f t="shared" si="413"/>
        <v>0</v>
      </c>
      <c r="CN566" s="179">
        <f t="shared" si="413"/>
        <v>0</v>
      </c>
      <c r="CO566" s="178">
        <f t="shared" si="413"/>
        <v>0</v>
      </c>
      <c r="CP566" s="179">
        <f t="shared" si="413"/>
        <v>0</v>
      </c>
      <c r="CQ566" s="178">
        <f t="shared" si="413"/>
        <v>7687.3655489809335</v>
      </c>
      <c r="CR566" s="177">
        <f t="shared" si="417"/>
        <v>0</v>
      </c>
      <c r="CS566" s="178">
        <f t="shared" si="417"/>
        <v>0</v>
      </c>
      <c r="CT566" s="179">
        <f t="shared" si="417"/>
        <v>0</v>
      </c>
      <c r="CU566" s="178">
        <f t="shared" si="417"/>
        <v>0</v>
      </c>
      <c r="CV566" s="179">
        <f t="shared" si="417"/>
        <v>0</v>
      </c>
      <c r="CW566" s="178">
        <f t="shared" si="417"/>
        <v>0</v>
      </c>
      <c r="CX566" s="179">
        <f t="shared" si="414"/>
        <v>68343.259036144576</v>
      </c>
      <c r="CY566" s="178">
        <f t="shared" si="414"/>
        <v>0</v>
      </c>
      <c r="CZ566" s="179">
        <f t="shared" si="414"/>
        <v>0</v>
      </c>
      <c r="DA566" s="178">
        <f t="shared" si="414"/>
        <v>0</v>
      </c>
      <c r="DB566" s="179">
        <f t="shared" si="414"/>
        <v>0</v>
      </c>
      <c r="DC566" s="178">
        <f t="shared" si="414"/>
        <v>69186.289940828399</v>
      </c>
      <c r="DD566" s="179">
        <f t="shared" si="405"/>
        <v>68343.259036144576</v>
      </c>
      <c r="DE566" s="178">
        <f t="shared" si="405"/>
        <v>69186.289940828399</v>
      </c>
      <c r="DF566" s="177">
        <f t="shared" si="406"/>
        <v>0</v>
      </c>
      <c r="DG566" s="178">
        <f t="shared" si="406"/>
        <v>0</v>
      </c>
      <c r="DH566" s="179">
        <f t="shared" si="407"/>
        <v>0</v>
      </c>
      <c r="DI566" s="178">
        <f t="shared" si="407"/>
        <v>0</v>
      </c>
      <c r="DJ566" s="179">
        <f t="shared" si="408"/>
        <v>0</v>
      </c>
      <c r="DK566" s="178">
        <f t="shared" si="408"/>
        <v>0</v>
      </c>
      <c r="DL566" s="179">
        <f t="shared" si="409"/>
        <v>166</v>
      </c>
      <c r="DM566" s="178">
        <f t="shared" si="409"/>
        <v>0</v>
      </c>
      <c r="DN566" s="179">
        <f t="shared" si="410"/>
        <v>0</v>
      </c>
      <c r="DO566" s="178">
        <f t="shared" si="410"/>
        <v>0</v>
      </c>
      <c r="DP566" s="179">
        <f t="shared" si="411"/>
        <v>0</v>
      </c>
      <c r="DQ566" s="178">
        <f t="shared" si="411"/>
        <v>169</v>
      </c>
      <c r="DR566" s="179">
        <f t="shared" si="412"/>
        <v>166</v>
      </c>
      <c r="DS566" s="178">
        <f t="shared" si="412"/>
        <v>169</v>
      </c>
      <c r="DT566" s="177">
        <f t="shared" si="419"/>
        <v>0</v>
      </c>
      <c r="DU566" s="178">
        <f t="shared" si="419"/>
        <v>0</v>
      </c>
      <c r="DV566" s="179">
        <f t="shared" si="419"/>
        <v>0</v>
      </c>
      <c r="DW566" s="178">
        <f t="shared" si="419"/>
        <v>0</v>
      </c>
      <c r="DX566" s="179">
        <f t="shared" si="419"/>
        <v>0</v>
      </c>
      <c r="DY566" s="178">
        <f t="shared" si="419"/>
        <v>0</v>
      </c>
      <c r="DZ566" s="179">
        <f t="shared" si="419"/>
        <v>11344981</v>
      </c>
      <c r="EA566" s="178">
        <f t="shared" si="419"/>
        <v>0</v>
      </c>
      <c r="EB566" s="179">
        <f t="shared" si="419"/>
        <v>0</v>
      </c>
      <c r="EC566" s="178">
        <f t="shared" si="415"/>
        <v>0</v>
      </c>
      <c r="ED566" s="179">
        <f t="shared" si="415"/>
        <v>0</v>
      </c>
      <c r="EE566" s="178">
        <f t="shared" si="415"/>
        <v>11692483</v>
      </c>
      <c r="EF566" s="179">
        <f t="shared" si="415"/>
        <v>11344981</v>
      </c>
      <c r="EG566" s="178">
        <f t="shared" si="391"/>
        <v>11692483</v>
      </c>
    </row>
    <row r="567" spans="1:137" ht="15">
      <c r="A567" s="219" t="s">
        <v>540</v>
      </c>
      <c r="B567" s="55" t="s">
        <v>602</v>
      </c>
      <c r="C567" s="293"/>
      <c r="D567" s="53">
        <v>227924</v>
      </c>
      <c r="E567" s="53">
        <v>8</v>
      </c>
      <c r="F567" s="217">
        <v>0</v>
      </c>
      <c r="G567" s="185">
        <v>89</v>
      </c>
      <c r="H567" s="191">
        <v>84</v>
      </c>
      <c r="I567" s="185">
        <v>10</v>
      </c>
      <c r="J567" s="191">
        <v>0</v>
      </c>
      <c r="K567" s="185">
        <v>0</v>
      </c>
      <c r="L567" s="217">
        <v>0</v>
      </c>
      <c r="M567" s="185">
        <v>0</v>
      </c>
      <c r="N567" s="191">
        <v>10</v>
      </c>
      <c r="O567" s="217">
        <v>0</v>
      </c>
      <c r="P567" s="185">
        <v>59</v>
      </c>
      <c r="Q567" s="217">
        <v>61</v>
      </c>
      <c r="R567" s="185">
        <v>4</v>
      </c>
      <c r="S567" s="191">
        <v>0</v>
      </c>
      <c r="T567" s="185">
        <v>0</v>
      </c>
      <c r="U567" s="217">
        <v>0</v>
      </c>
      <c r="V567" s="185">
        <v>0</v>
      </c>
      <c r="W567" s="191">
        <v>4</v>
      </c>
      <c r="X567" s="217">
        <v>0</v>
      </c>
      <c r="Y567" s="185">
        <v>54</v>
      </c>
      <c r="Z567" s="191">
        <v>44</v>
      </c>
      <c r="AA567" s="185">
        <v>3</v>
      </c>
      <c r="AB567" s="191">
        <v>0</v>
      </c>
      <c r="AC567" s="185">
        <v>0</v>
      </c>
      <c r="AD567" s="217">
        <v>0</v>
      </c>
      <c r="AE567" s="185">
        <v>0</v>
      </c>
      <c r="AF567" s="191">
        <v>1</v>
      </c>
      <c r="AG567" s="217">
        <v>0</v>
      </c>
      <c r="AH567" s="185">
        <v>45</v>
      </c>
      <c r="AI567" s="191">
        <v>71</v>
      </c>
      <c r="AJ567" s="185">
        <v>2</v>
      </c>
      <c r="AK567" s="191">
        <v>0</v>
      </c>
      <c r="AL567" s="185">
        <v>0</v>
      </c>
      <c r="AM567" s="217">
        <v>0</v>
      </c>
      <c r="AN567" s="185">
        <v>0</v>
      </c>
      <c r="AO567" s="191">
        <v>3</v>
      </c>
      <c r="AP567" s="217"/>
      <c r="AQ567" s="185"/>
      <c r="AR567" s="217"/>
      <c r="AS567" s="185"/>
      <c r="AT567" s="217"/>
      <c r="AU567" s="185"/>
      <c r="AV567" s="217"/>
      <c r="AW567" s="185"/>
      <c r="AX567" s="217"/>
      <c r="AY567" s="217">
        <v>33</v>
      </c>
      <c r="AZ567" s="185">
        <v>44</v>
      </c>
      <c r="BA567" s="191">
        <v>0</v>
      </c>
      <c r="BB567" s="185">
        <v>0</v>
      </c>
      <c r="BC567" s="217">
        <v>0</v>
      </c>
      <c r="BD567" s="185">
        <v>0</v>
      </c>
      <c r="BE567" s="217">
        <v>0</v>
      </c>
      <c r="BF567" s="185">
        <v>0</v>
      </c>
      <c r="BG567" s="62">
        <v>0</v>
      </c>
      <c r="BH567" s="188">
        <v>7539407</v>
      </c>
      <c r="BI567" s="217">
        <v>7752044</v>
      </c>
      <c r="BJ567" s="185">
        <v>4095359</v>
      </c>
      <c r="BK567" s="191">
        <v>4520229</v>
      </c>
      <c r="BL567" s="185">
        <v>3428034</v>
      </c>
      <c r="BM567" s="191">
        <v>2901805</v>
      </c>
      <c r="BN567" s="185">
        <v>2523705</v>
      </c>
      <c r="BO567" s="191">
        <v>4194710</v>
      </c>
      <c r="BP567" s="185"/>
      <c r="BQ567" s="217"/>
      <c r="BR567" s="185">
        <v>842834</v>
      </c>
      <c r="BS567" s="198">
        <v>0</v>
      </c>
      <c r="BT567" s="177">
        <f t="shared" si="399"/>
        <v>901</v>
      </c>
      <c r="BU567" s="178">
        <f t="shared" si="399"/>
        <v>876</v>
      </c>
      <c r="BV567" s="179">
        <f t="shared" si="400"/>
        <v>571</v>
      </c>
      <c r="BW567" s="178">
        <f t="shared" si="400"/>
        <v>597</v>
      </c>
      <c r="BX567" s="179">
        <f t="shared" si="401"/>
        <v>516</v>
      </c>
      <c r="BY567" s="178">
        <f t="shared" si="401"/>
        <v>408</v>
      </c>
      <c r="BZ567" s="179">
        <f t="shared" si="402"/>
        <v>425</v>
      </c>
      <c r="CA567" s="178">
        <f t="shared" si="402"/>
        <v>675</v>
      </c>
      <c r="CB567" s="179">
        <f t="shared" si="403"/>
        <v>0</v>
      </c>
      <c r="CC567" s="178">
        <f t="shared" si="403"/>
        <v>0</v>
      </c>
      <c r="CD567" s="179">
        <f t="shared" si="404"/>
        <v>396</v>
      </c>
      <c r="CE567" s="178">
        <f t="shared" si="404"/>
        <v>0</v>
      </c>
      <c r="CF567" s="177">
        <f t="shared" si="416"/>
        <v>8367.8213096559375</v>
      </c>
      <c r="CG567" s="178">
        <f t="shared" si="416"/>
        <v>8849.3652968036531</v>
      </c>
      <c r="CH567" s="179">
        <f t="shared" si="416"/>
        <v>7172.2574430823115</v>
      </c>
      <c r="CI567" s="178">
        <f t="shared" si="418"/>
        <v>7571.572864321608</v>
      </c>
      <c r="CJ567" s="179">
        <f t="shared" si="416"/>
        <v>6643.4767441860467</v>
      </c>
      <c r="CK567" s="178">
        <f t="shared" si="396"/>
        <v>7112.2671568627447</v>
      </c>
      <c r="CL567" s="179">
        <f t="shared" si="413"/>
        <v>5938.1294117647058</v>
      </c>
      <c r="CM567" s="178">
        <f t="shared" si="413"/>
        <v>6214.385185185185</v>
      </c>
      <c r="CN567" s="179">
        <f t="shared" si="413"/>
        <v>0</v>
      </c>
      <c r="CO567" s="178">
        <f t="shared" si="413"/>
        <v>0</v>
      </c>
      <c r="CP567" s="179">
        <f t="shared" si="413"/>
        <v>2128.3686868686868</v>
      </c>
      <c r="CQ567" s="178">
        <f t="shared" si="413"/>
        <v>0</v>
      </c>
      <c r="CR567" s="177">
        <f t="shared" si="417"/>
        <v>75310.391786903434</v>
      </c>
      <c r="CS567" s="178">
        <f t="shared" si="417"/>
        <v>79644.287671232873</v>
      </c>
      <c r="CT567" s="179">
        <f t="shared" si="417"/>
        <v>64550.316987740807</v>
      </c>
      <c r="CU567" s="178">
        <f t="shared" si="417"/>
        <v>68144.155778894477</v>
      </c>
      <c r="CV567" s="179">
        <f t="shared" si="417"/>
        <v>59791.29069767442</v>
      </c>
      <c r="CW567" s="178">
        <f t="shared" si="417"/>
        <v>64010.404411764699</v>
      </c>
      <c r="CX567" s="179">
        <f t="shared" si="414"/>
        <v>53443.164705882351</v>
      </c>
      <c r="CY567" s="178">
        <f t="shared" si="414"/>
        <v>55929.466666666667</v>
      </c>
      <c r="CZ567" s="179">
        <f t="shared" si="414"/>
        <v>0</v>
      </c>
      <c r="DA567" s="178">
        <f t="shared" si="414"/>
        <v>0</v>
      </c>
      <c r="DB567" s="179">
        <f t="shared" si="414"/>
        <v>19155.31818181818</v>
      </c>
      <c r="DC567" s="178">
        <f t="shared" si="414"/>
        <v>0</v>
      </c>
      <c r="DD567" s="179">
        <f t="shared" si="405"/>
        <v>58984.403445403303</v>
      </c>
      <c r="DE567" s="178">
        <f t="shared" si="405"/>
        <v>68112.165102830113</v>
      </c>
      <c r="DF567" s="177">
        <f t="shared" si="406"/>
        <v>99</v>
      </c>
      <c r="DG567" s="178">
        <f t="shared" si="406"/>
        <v>94</v>
      </c>
      <c r="DH567" s="179">
        <f t="shared" si="407"/>
        <v>63</v>
      </c>
      <c r="DI567" s="178">
        <f t="shared" si="407"/>
        <v>65</v>
      </c>
      <c r="DJ567" s="179">
        <f t="shared" si="408"/>
        <v>57</v>
      </c>
      <c r="DK567" s="178">
        <f t="shared" si="408"/>
        <v>45</v>
      </c>
      <c r="DL567" s="179">
        <f t="shared" si="409"/>
        <v>47</v>
      </c>
      <c r="DM567" s="178">
        <f t="shared" si="409"/>
        <v>74</v>
      </c>
      <c r="DN567" s="179">
        <f t="shared" si="410"/>
        <v>0</v>
      </c>
      <c r="DO567" s="178">
        <f t="shared" si="410"/>
        <v>0</v>
      </c>
      <c r="DP567" s="179">
        <f t="shared" si="411"/>
        <v>44</v>
      </c>
      <c r="DQ567" s="178">
        <f t="shared" si="411"/>
        <v>0</v>
      </c>
      <c r="DR567" s="179">
        <f t="shared" si="412"/>
        <v>310</v>
      </c>
      <c r="DS567" s="178">
        <f t="shared" si="412"/>
        <v>278</v>
      </c>
      <c r="DT567" s="177">
        <f t="shared" si="419"/>
        <v>7455728.78690344</v>
      </c>
      <c r="DU567" s="178">
        <f t="shared" si="419"/>
        <v>7486563.0410958901</v>
      </c>
      <c r="DV567" s="179">
        <f t="shared" si="419"/>
        <v>4066669.9702276709</v>
      </c>
      <c r="DW567" s="178">
        <f t="shared" si="419"/>
        <v>4429370.1256281408</v>
      </c>
      <c r="DX567" s="179">
        <f t="shared" si="419"/>
        <v>3408103.5697674421</v>
      </c>
      <c r="DY567" s="178">
        <f t="shared" si="419"/>
        <v>2880468.1985294116</v>
      </c>
      <c r="DZ567" s="179">
        <f t="shared" si="419"/>
        <v>2511828.7411764706</v>
      </c>
      <c r="EA567" s="178">
        <f t="shared" si="419"/>
        <v>4138780.5333333332</v>
      </c>
      <c r="EB567" s="179">
        <f t="shared" si="419"/>
        <v>0</v>
      </c>
      <c r="EC567" s="178">
        <f t="shared" si="415"/>
        <v>0</v>
      </c>
      <c r="ED567" s="179">
        <f t="shared" si="415"/>
        <v>842833.99999999988</v>
      </c>
      <c r="EE567" s="178">
        <f t="shared" si="415"/>
        <v>0</v>
      </c>
      <c r="EF567" s="179">
        <f t="shared" si="415"/>
        <v>18285165.068075024</v>
      </c>
      <c r="EG567" s="178">
        <f t="shared" si="391"/>
        <v>18935181.898586772</v>
      </c>
    </row>
    <row r="568" spans="1:137" ht="15">
      <c r="A568" s="219" t="s">
        <v>540</v>
      </c>
      <c r="B568" s="55" t="s">
        <v>603</v>
      </c>
      <c r="C568" s="293"/>
      <c r="D568" s="53">
        <v>227979</v>
      </c>
      <c r="E568" s="53">
        <v>8</v>
      </c>
      <c r="F568" s="217">
        <v>0</v>
      </c>
      <c r="G568" s="185">
        <v>0</v>
      </c>
      <c r="H568" s="217">
        <v>0</v>
      </c>
      <c r="I568" s="185">
        <v>0</v>
      </c>
      <c r="J568" s="217">
        <v>0</v>
      </c>
      <c r="K568" s="185">
        <v>0</v>
      </c>
      <c r="L568" s="217">
        <v>0</v>
      </c>
      <c r="M568" s="185">
        <v>0</v>
      </c>
      <c r="N568" s="217">
        <v>0</v>
      </c>
      <c r="O568" s="217">
        <v>0</v>
      </c>
      <c r="P568" s="185">
        <v>0</v>
      </c>
      <c r="Q568" s="217">
        <v>0</v>
      </c>
      <c r="R568" s="185">
        <v>0</v>
      </c>
      <c r="S568" s="217">
        <v>0</v>
      </c>
      <c r="T568" s="185">
        <v>0</v>
      </c>
      <c r="U568" s="217">
        <v>0</v>
      </c>
      <c r="V568" s="185">
        <v>0</v>
      </c>
      <c r="W568" s="217">
        <v>0</v>
      </c>
      <c r="X568" s="217">
        <v>0</v>
      </c>
      <c r="Y568" s="185">
        <v>0</v>
      </c>
      <c r="Z568" s="217">
        <v>0</v>
      </c>
      <c r="AA568" s="185">
        <v>0</v>
      </c>
      <c r="AB568" s="217">
        <v>0</v>
      </c>
      <c r="AC568" s="185">
        <v>0</v>
      </c>
      <c r="AD568" s="217">
        <v>0</v>
      </c>
      <c r="AE568" s="185">
        <v>0</v>
      </c>
      <c r="AF568" s="217">
        <v>0</v>
      </c>
      <c r="AG568" s="217">
        <v>0</v>
      </c>
      <c r="AH568" s="185">
        <v>0</v>
      </c>
      <c r="AI568" s="217">
        <v>0</v>
      </c>
      <c r="AJ568" s="185">
        <v>0</v>
      </c>
      <c r="AK568" s="217">
        <v>0</v>
      </c>
      <c r="AL568" s="185">
        <v>0</v>
      </c>
      <c r="AM568" s="217">
        <v>0</v>
      </c>
      <c r="AN568" s="185">
        <v>0</v>
      </c>
      <c r="AO568" s="217">
        <v>0</v>
      </c>
      <c r="AP568" s="217"/>
      <c r="AQ568" s="185"/>
      <c r="AR568" s="217"/>
      <c r="AS568" s="185"/>
      <c r="AT568" s="217"/>
      <c r="AU568" s="185"/>
      <c r="AV568" s="217"/>
      <c r="AW568" s="185"/>
      <c r="AX568" s="217"/>
      <c r="AY568" s="217">
        <v>0</v>
      </c>
      <c r="AZ568" s="185">
        <v>390</v>
      </c>
      <c r="BA568" s="217">
        <v>375</v>
      </c>
      <c r="BB568" s="185">
        <v>8</v>
      </c>
      <c r="BC568" s="191">
        <v>7</v>
      </c>
      <c r="BD568" s="185">
        <v>0</v>
      </c>
      <c r="BE568" s="217">
        <v>0</v>
      </c>
      <c r="BF568" s="185">
        <v>103</v>
      </c>
      <c r="BG568" s="197">
        <v>97</v>
      </c>
      <c r="BH568" s="188">
        <v>0</v>
      </c>
      <c r="BI568" s="217">
        <v>0</v>
      </c>
      <c r="BJ568" s="185">
        <v>0</v>
      </c>
      <c r="BK568" s="217">
        <v>0</v>
      </c>
      <c r="BL568" s="185">
        <v>0</v>
      </c>
      <c r="BM568" s="217">
        <v>0</v>
      </c>
      <c r="BN568" s="185">
        <v>0</v>
      </c>
      <c r="BO568" s="217">
        <v>0</v>
      </c>
      <c r="BP568" s="185"/>
      <c r="BQ568" s="217"/>
      <c r="BR568" s="185">
        <v>33355626</v>
      </c>
      <c r="BS568" s="218">
        <v>32578777</v>
      </c>
      <c r="BT568" s="177">
        <f t="shared" si="399"/>
        <v>0</v>
      </c>
      <c r="BU568" s="178">
        <f t="shared" si="399"/>
        <v>0</v>
      </c>
      <c r="BV568" s="179">
        <f t="shared" si="400"/>
        <v>0</v>
      </c>
      <c r="BW568" s="178">
        <f t="shared" si="400"/>
        <v>0</v>
      </c>
      <c r="BX568" s="179">
        <f t="shared" si="401"/>
        <v>0</v>
      </c>
      <c r="BY568" s="178">
        <f t="shared" si="401"/>
        <v>0</v>
      </c>
      <c r="BZ568" s="179">
        <f t="shared" si="402"/>
        <v>0</v>
      </c>
      <c r="CA568" s="178">
        <f t="shared" si="402"/>
        <v>0</v>
      </c>
      <c r="CB568" s="179">
        <f t="shared" si="403"/>
        <v>0</v>
      </c>
      <c r="CC568" s="178">
        <f t="shared" si="403"/>
        <v>0</v>
      </c>
      <c r="CD568" s="179">
        <f t="shared" si="404"/>
        <v>4826</v>
      </c>
      <c r="CE568" s="178">
        <f t="shared" si="404"/>
        <v>4609</v>
      </c>
      <c r="CF568" s="177">
        <f t="shared" si="416"/>
        <v>0</v>
      </c>
      <c r="CG568" s="178">
        <f t="shared" si="416"/>
        <v>0</v>
      </c>
      <c r="CH568" s="179">
        <f t="shared" si="416"/>
        <v>0</v>
      </c>
      <c r="CI568" s="178">
        <f t="shared" si="418"/>
        <v>0</v>
      </c>
      <c r="CJ568" s="179">
        <f t="shared" si="416"/>
        <v>0</v>
      </c>
      <c r="CK568" s="178">
        <f t="shared" si="396"/>
        <v>0</v>
      </c>
      <c r="CL568" s="179">
        <f t="shared" si="413"/>
        <v>0</v>
      </c>
      <c r="CM568" s="178">
        <f t="shared" si="413"/>
        <v>0</v>
      </c>
      <c r="CN568" s="179">
        <f t="shared" si="413"/>
        <v>0</v>
      </c>
      <c r="CO568" s="178">
        <f t="shared" si="413"/>
        <v>0</v>
      </c>
      <c r="CP568" s="179">
        <f t="shared" si="413"/>
        <v>6911.6506423539167</v>
      </c>
      <c r="CQ568" s="178">
        <f t="shared" si="413"/>
        <v>7068.5131264916472</v>
      </c>
      <c r="CR568" s="177">
        <f t="shared" si="417"/>
        <v>0</v>
      </c>
      <c r="CS568" s="178">
        <f t="shared" si="417"/>
        <v>0</v>
      </c>
      <c r="CT568" s="179">
        <f t="shared" si="417"/>
        <v>0</v>
      </c>
      <c r="CU568" s="178">
        <f t="shared" si="417"/>
        <v>0</v>
      </c>
      <c r="CV568" s="179">
        <f t="shared" si="417"/>
        <v>0</v>
      </c>
      <c r="CW568" s="178">
        <f t="shared" si="417"/>
        <v>0</v>
      </c>
      <c r="CX568" s="179">
        <f t="shared" si="414"/>
        <v>0</v>
      </c>
      <c r="CY568" s="178">
        <f t="shared" si="414"/>
        <v>0</v>
      </c>
      <c r="CZ568" s="179">
        <f t="shared" si="414"/>
        <v>0</v>
      </c>
      <c r="DA568" s="178">
        <f t="shared" si="414"/>
        <v>0</v>
      </c>
      <c r="DB568" s="179">
        <f t="shared" si="414"/>
        <v>62204.855781185252</v>
      </c>
      <c r="DC568" s="178">
        <f t="shared" si="414"/>
        <v>63616.618138424827</v>
      </c>
      <c r="DD568" s="179">
        <f t="shared" si="405"/>
        <v>62204.855781185252</v>
      </c>
      <c r="DE568" s="178">
        <f t="shared" si="405"/>
        <v>63616.618138424827</v>
      </c>
      <c r="DF568" s="177">
        <f t="shared" si="406"/>
        <v>0</v>
      </c>
      <c r="DG568" s="178">
        <f t="shared" si="406"/>
        <v>0</v>
      </c>
      <c r="DH568" s="179">
        <f t="shared" si="407"/>
        <v>0</v>
      </c>
      <c r="DI568" s="178">
        <f t="shared" si="407"/>
        <v>0</v>
      </c>
      <c r="DJ568" s="179">
        <f t="shared" si="408"/>
        <v>0</v>
      </c>
      <c r="DK568" s="178">
        <f t="shared" si="408"/>
        <v>0</v>
      </c>
      <c r="DL568" s="179">
        <f t="shared" si="409"/>
        <v>0</v>
      </c>
      <c r="DM568" s="178">
        <f t="shared" si="409"/>
        <v>0</v>
      </c>
      <c r="DN568" s="179">
        <f t="shared" si="410"/>
        <v>0</v>
      </c>
      <c r="DO568" s="178">
        <f t="shared" si="410"/>
        <v>0</v>
      </c>
      <c r="DP568" s="179">
        <f t="shared" si="411"/>
        <v>501</v>
      </c>
      <c r="DQ568" s="178">
        <f t="shared" si="411"/>
        <v>479</v>
      </c>
      <c r="DR568" s="179">
        <f t="shared" si="412"/>
        <v>501</v>
      </c>
      <c r="DS568" s="178">
        <f t="shared" si="412"/>
        <v>479</v>
      </c>
      <c r="DT568" s="177">
        <f t="shared" si="419"/>
        <v>0</v>
      </c>
      <c r="DU568" s="178">
        <f t="shared" si="419"/>
        <v>0</v>
      </c>
      <c r="DV568" s="179">
        <f t="shared" si="419"/>
        <v>0</v>
      </c>
      <c r="DW568" s="178">
        <f t="shared" si="419"/>
        <v>0</v>
      </c>
      <c r="DX568" s="179">
        <f t="shared" si="419"/>
        <v>0</v>
      </c>
      <c r="DY568" s="178">
        <f t="shared" si="419"/>
        <v>0</v>
      </c>
      <c r="DZ568" s="179">
        <f t="shared" si="419"/>
        <v>0</v>
      </c>
      <c r="EA568" s="178">
        <f t="shared" si="419"/>
        <v>0</v>
      </c>
      <c r="EB568" s="179">
        <f t="shared" si="419"/>
        <v>0</v>
      </c>
      <c r="EC568" s="178">
        <f t="shared" si="415"/>
        <v>0</v>
      </c>
      <c r="ED568" s="179">
        <f t="shared" si="415"/>
        <v>31164632.74637381</v>
      </c>
      <c r="EE568" s="178">
        <f t="shared" si="415"/>
        <v>30472360.088305492</v>
      </c>
      <c r="EF568" s="179">
        <f t="shared" si="415"/>
        <v>31164632.74637381</v>
      </c>
      <c r="EG568" s="178">
        <f t="shared" si="391"/>
        <v>30472360.088305492</v>
      </c>
    </row>
    <row r="569" spans="1:137" ht="15">
      <c r="A569" s="219" t="s">
        <v>540</v>
      </c>
      <c r="B569" s="55" t="s">
        <v>604</v>
      </c>
      <c r="C569" s="293"/>
      <c r="D569" s="53">
        <v>228158</v>
      </c>
      <c r="E569" s="53">
        <v>8</v>
      </c>
      <c r="F569" s="217">
        <v>0</v>
      </c>
      <c r="G569" s="185">
        <v>59</v>
      </c>
      <c r="H569" s="191">
        <v>52</v>
      </c>
      <c r="I569" s="185">
        <v>0</v>
      </c>
      <c r="J569" s="217">
        <v>0</v>
      </c>
      <c r="K569" s="185">
        <v>0</v>
      </c>
      <c r="L569" s="217">
        <v>0</v>
      </c>
      <c r="M569" s="185">
        <v>0</v>
      </c>
      <c r="N569" s="217">
        <v>0</v>
      </c>
      <c r="O569" s="217">
        <v>0</v>
      </c>
      <c r="P569" s="185">
        <v>39</v>
      </c>
      <c r="Q569" s="191">
        <v>41</v>
      </c>
      <c r="R569" s="185">
        <v>0</v>
      </c>
      <c r="S569" s="217">
        <v>0</v>
      </c>
      <c r="T569" s="185">
        <v>0</v>
      </c>
      <c r="U569" s="217">
        <v>0</v>
      </c>
      <c r="V569" s="185">
        <v>1</v>
      </c>
      <c r="W569" s="217">
        <v>1</v>
      </c>
      <c r="X569" s="217">
        <v>0</v>
      </c>
      <c r="Y569" s="185">
        <v>72</v>
      </c>
      <c r="Z569" s="191">
        <v>66</v>
      </c>
      <c r="AA569" s="185">
        <v>0</v>
      </c>
      <c r="AB569" s="217">
        <v>0</v>
      </c>
      <c r="AC569" s="185">
        <v>0</v>
      </c>
      <c r="AD569" s="217">
        <v>0</v>
      </c>
      <c r="AE569" s="185">
        <v>2</v>
      </c>
      <c r="AF569" s="191">
        <v>5</v>
      </c>
      <c r="AG569" s="217">
        <v>6</v>
      </c>
      <c r="AH569" s="185">
        <v>83</v>
      </c>
      <c r="AI569" s="217">
        <v>85</v>
      </c>
      <c r="AJ569" s="185">
        <v>0</v>
      </c>
      <c r="AK569" s="217">
        <v>0</v>
      </c>
      <c r="AL569" s="185">
        <v>0</v>
      </c>
      <c r="AM569" s="217">
        <v>0</v>
      </c>
      <c r="AN569" s="185">
        <v>31</v>
      </c>
      <c r="AO569" s="217">
        <v>30</v>
      </c>
      <c r="AP569" s="217"/>
      <c r="AQ569" s="185"/>
      <c r="AR569" s="217"/>
      <c r="AS569" s="185"/>
      <c r="AT569" s="217"/>
      <c r="AU569" s="185"/>
      <c r="AV569" s="217"/>
      <c r="AW569" s="185"/>
      <c r="AX569" s="217"/>
      <c r="AY569" s="217">
        <v>0</v>
      </c>
      <c r="AZ569" s="185">
        <v>0</v>
      </c>
      <c r="BA569" s="217">
        <v>0</v>
      </c>
      <c r="BB569" s="185">
        <v>0</v>
      </c>
      <c r="BC569" s="217">
        <v>0</v>
      </c>
      <c r="BD569" s="185">
        <v>0</v>
      </c>
      <c r="BE569" s="217">
        <v>0</v>
      </c>
      <c r="BF569" s="185">
        <v>0</v>
      </c>
      <c r="BG569" s="62">
        <v>0</v>
      </c>
      <c r="BH569" s="188">
        <v>3546984</v>
      </c>
      <c r="BI569" s="191">
        <v>2636404</v>
      </c>
      <c r="BJ569" s="185">
        <v>2170279</v>
      </c>
      <c r="BK569" s="191">
        <v>2289576</v>
      </c>
      <c r="BL569" s="185">
        <v>3695655</v>
      </c>
      <c r="BM569" s="217">
        <v>3574859</v>
      </c>
      <c r="BN569" s="185">
        <v>5336900</v>
      </c>
      <c r="BO569" s="217">
        <v>5174054</v>
      </c>
      <c r="BP569" s="185"/>
      <c r="BQ569" s="217"/>
      <c r="BR569" s="185">
        <v>0</v>
      </c>
      <c r="BS569" s="218">
        <v>0</v>
      </c>
      <c r="BT569" s="177">
        <f t="shared" si="399"/>
        <v>531</v>
      </c>
      <c r="BU569" s="178">
        <f t="shared" si="399"/>
        <v>468</v>
      </c>
      <c r="BV569" s="179">
        <f t="shared" si="400"/>
        <v>363</v>
      </c>
      <c r="BW569" s="178">
        <f t="shared" si="400"/>
        <v>381</v>
      </c>
      <c r="BX569" s="179">
        <f t="shared" si="401"/>
        <v>672</v>
      </c>
      <c r="BY569" s="178">
        <f t="shared" si="401"/>
        <v>654</v>
      </c>
      <c r="BZ569" s="179">
        <f t="shared" si="402"/>
        <v>1119</v>
      </c>
      <c r="CA569" s="178">
        <f t="shared" si="402"/>
        <v>1125</v>
      </c>
      <c r="CB569" s="179">
        <f t="shared" si="403"/>
        <v>0</v>
      </c>
      <c r="CC569" s="178">
        <f t="shared" si="403"/>
        <v>0</v>
      </c>
      <c r="CD569" s="179">
        <f t="shared" si="404"/>
        <v>0</v>
      </c>
      <c r="CE569" s="178">
        <f t="shared" si="404"/>
        <v>0</v>
      </c>
      <c r="CF569" s="177">
        <f t="shared" si="416"/>
        <v>6679.8192090395478</v>
      </c>
      <c r="CG569" s="178">
        <f t="shared" si="416"/>
        <v>5633.3418803418799</v>
      </c>
      <c r="CH569" s="179">
        <f t="shared" si="416"/>
        <v>5978.7300275482094</v>
      </c>
      <c r="CI569" s="178">
        <f t="shared" si="418"/>
        <v>6009.3858267716532</v>
      </c>
      <c r="CJ569" s="179">
        <f t="shared" si="416"/>
        <v>5499.4866071428569</v>
      </c>
      <c r="CK569" s="178">
        <f t="shared" si="396"/>
        <v>5466.1452599388376</v>
      </c>
      <c r="CL569" s="179">
        <f t="shared" si="413"/>
        <v>4769.3476318141202</v>
      </c>
      <c r="CM569" s="178">
        <f t="shared" si="413"/>
        <v>4599.1591111111111</v>
      </c>
      <c r="CN569" s="179">
        <f t="shared" si="413"/>
        <v>0</v>
      </c>
      <c r="CO569" s="178">
        <f t="shared" si="413"/>
        <v>0</v>
      </c>
      <c r="CP569" s="179">
        <f t="shared" si="413"/>
        <v>0</v>
      </c>
      <c r="CQ569" s="178">
        <f t="shared" si="413"/>
        <v>0</v>
      </c>
      <c r="CR569" s="177">
        <f t="shared" si="417"/>
        <v>60118.372881355928</v>
      </c>
      <c r="CS569" s="178">
        <f t="shared" si="417"/>
        <v>50700.076923076922</v>
      </c>
      <c r="CT569" s="179">
        <f t="shared" si="417"/>
        <v>53808.570247933887</v>
      </c>
      <c r="CU569" s="178">
        <f t="shared" si="417"/>
        <v>54084.472440944883</v>
      </c>
      <c r="CV569" s="179">
        <f t="shared" si="417"/>
        <v>49495.37946428571</v>
      </c>
      <c r="CW569" s="178">
        <f t="shared" si="417"/>
        <v>49195.307339449537</v>
      </c>
      <c r="CX569" s="179">
        <f t="shared" si="414"/>
        <v>42924.12868632708</v>
      </c>
      <c r="CY569" s="178">
        <f t="shared" si="414"/>
        <v>41392.432000000001</v>
      </c>
      <c r="CZ569" s="179">
        <f t="shared" si="414"/>
        <v>0</v>
      </c>
      <c r="DA569" s="178">
        <f t="shared" si="414"/>
        <v>0</v>
      </c>
      <c r="DB569" s="179">
        <f t="shared" si="414"/>
        <v>0</v>
      </c>
      <c r="DC569" s="178">
        <f t="shared" si="414"/>
        <v>0</v>
      </c>
      <c r="DD569" s="179">
        <f t="shared" si="405"/>
        <v>49670.158747441761</v>
      </c>
      <c r="DE569" s="178">
        <f t="shared" si="405"/>
        <v>47003.386941502147</v>
      </c>
      <c r="DF569" s="177">
        <f t="shared" si="406"/>
        <v>59</v>
      </c>
      <c r="DG569" s="178">
        <f t="shared" si="406"/>
        <v>52</v>
      </c>
      <c r="DH569" s="179">
        <f t="shared" si="407"/>
        <v>40</v>
      </c>
      <c r="DI569" s="178">
        <f t="shared" si="407"/>
        <v>42</v>
      </c>
      <c r="DJ569" s="179">
        <f t="shared" si="408"/>
        <v>74</v>
      </c>
      <c r="DK569" s="178">
        <f t="shared" si="408"/>
        <v>71</v>
      </c>
      <c r="DL569" s="179">
        <f t="shared" si="409"/>
        <v>114</v>
      </c>
      <c r="DM569" s="178">
        <f t="shared" si="409"/>
        <v>115</v>
      </c>
      <c r="DN569" s="179">
        <f t="shared" si="410"/>
        <v>0</v>
      </c>
      <c r="DO569" s="178">
        <f t="shared" si="410"/>
        <v>0</v>
      </c>
      <c r="DP569" s="179">
        <f t="shared" si="411"/>
        <v>0</v>
      </c>
      <c r="DQ569" s="178">
        <f t="shared" si="411"/>
        <v>0</v>
      </c>
      <c r="DR569" s="179">
        <f t="shared" si="412"/>
        <v>287</v>
      </c>
      <c r="DS569" s="178">
        <f t="shared" si="412"/>
        <v>280</v>
      </c>
      <c r="DT569" s="177">
        <f t="shared" si="419"/>
        <v>3546984</v>
      </c>
      <c r="DU569" s="178">
        <f t="shared" si="419"/>
        <v>2636404</v>
      </c>
      <c r="DV569" s="179">
        <f t="shared" si="419"/>
        <v>2152342.8099173554</v>
      </c>
      <c r="DW569" s="178">
        <f t="shared" si="419"/>
        <v>2271547.8425196852</v>
      </c>
      <c r="DX569" s="179">
        <f t="shared" si="419"/>
        <v>3662658.0803571427</v>
      </c>
      <c r="DY569" s="178">
        <f t="shared" si="419"/>
        <v>3492866.8211009172</v>
      </c>
      <c r="DZ569" s="179">
        <f t="shared" si="419"/>
        <v>4893350.670241287</v>
      </c>
      <c r="EA569" s="178">
        <f t="shared" si="419"/>
        <v>4760129.68</v>
      </c>
      <c r="EB569" s="179">
        <f t="shared" si="419"/>
        <v>0</v>
      </c>
      <c r="EC569" s="178">
        <f t="shared" si="415"/>
        <v>0</v>
      </c>
      <c r="ED569" s="179">
        <f t="shared" si="415"/>
        <v>0</v>
      </c>
      <c r="EE569" s="178">
        <f t="shared" si="415"/>
        <v>0</v>
      </c>
      <c r="EF569" s="179">
        <f t="shared" si="415"/>
        <v>14255335.560515786</v>
      </c>
      <c r="EG569" s="178">
        <f t="shared" si="391"/>
        <v>13160948.343620602</v>
      </c>
    </row>
    <row r="570" spans="1:137" ht="15">
      <c r="A570" s="219" t="s">
        <v>540</v>
      </c>
      <c r="B570" s="241" t="s">
        <v>605</v>
      </c>
      <c r="C570" s="293"/>
      <c r="D570" s="53">
        <v>227854</v>
      </c>
      <c r="E570" s="53">
        <v>8</v>
      </c>
      <c r="F570" s="217">
        <v>0</v>
      </c>
      <c r="G570" s="185">
        <v>9</v>
      </c>
      <c r="H570" s="191">
        <v>10</v>
      </c>
      <c r="I570" s="185">
        <v>3</v>
      </c>
      <c r="J570" s="191">
        <v>0</v>
      </c>
      <c r="K570" s="185">
        <v>0</v>
      </c>
      <c r="L570" s="217">
        <v>0</v>
      </c>
      <c r="M570" s="185">
        <v>0</v>
      </c>
      <c r="N570" s="191">
        <v>1</v>
      </c>
      <c r="O570" s="217">
        <v>0</v>
      </c>
      <c r="P570" s="185">
        <v>22</v>
      </c>
      <c r="Q570" s="191">
        <v>17</v>
      </c>
      <c r="R570" s="185">
        <v>5</v>
      </c>
      <c r="S570" s="191">
        <v>0</v>
      </c>
      <c r="T570" s="185">
        <v>0</v>
      </c>
      <c r="U570" s="217">
        <v>0</v>
      </c>
      <c r="V570" s="185">
        <v>0</v>
      </c>
      <c r="W570" s="191">
        <v>7</v>
      </c>
      <c r="X570" s="217">
        <v>0</v>
      </c>
      <c r="Y570" s="185">
        <v>43</v>
      </c>
      <c r="Z570" s="191">
        <v>24</v>
      </c>
      <c r="AA570" s="185">
        <v>3</v>
      </c>
      <c r="AB570" s="191">
        <v>0</v>
      </c>
      <c r="AC570" s="185">
        <v>0</v>
      </c>
      <c r="AD570" s="217">
        <v>0</v>
      </c>
      <c r="AE570" s="185">
        <v>0</v>
      </c>
      <c r="AF570" s="191">
        <v>2</v>
      </c>
      <c r="AG570" s="217">
        <v>0</v>
      </c>
      <c r="AH570" s="185">
        <v>79</v>
      </c>
      <c r="AI570" s="191">
        <v>120</v>
      </c>
      <c r="AJ570" s="185">
        <v>4</v>
      </c>
      <c r="AK570" s="191">
        <v>0</v>
      </c>
      <c r="AL570" s="185">
        <v>0</v>
      </c>
      <c r="AM570" s="217">
        <v>0</v>
      </c>
      <c r="AN570" s="185">
        <v>0</v>
      </c>
      <c r="AO570" s="191">
        <v>5</v>
      </c>
      <c r="AP570" s="217"/>
      <c r="AQ570" s="185"/>
      <c r="AR570" s="217"/>
      <c r="AS570" s="185"/>
      <c r="AT570" s="217"/>
      <c r="AU570" s="185"/>
      <c r="AV570" s="217"/>
      <c r="AW570" s="185"/>
      <c r="AX570" s="217"/>
      <c r="AY570" s="217">
        <v>26</v>
      </c>
      <c r="AZ570" s="185">
        <v>26</v>
      </c>
      <c r="BA570" s="191">
        <v>0</v>
      </c>
      <c r="BB570" s="185">
        <v>0</v>
      </c>
      <c r="BC570" s="217">
        <v>0</v>
      </c>
      <c r="BD570" s="185">
        <v>0</v>
      </c>
      <c r="BE570" s="217">
        <v>0</v>
      </c>
      <c r="BF570" s="185">
        <v>0</v>
      </c>
      <c r="BG570" s="62">
        <v>0</v>
      </c>
      <c r="BH570" s="188">
        <v>909713</v>
      </c>
      <c r="BI570" s="191">
        <v>853966</v>
      </c>
      <c r="BJ570" s="185">
        <v>1781321</v>
      </c>
      <c r="BK570" s="217">
        <v>1790074</v>
      </c>
      <c r="BL570" s="185">
        <v>2574025</v>
      </c>
      <c r="BM570" s="191">
        <v>1667404</v>
      </c>
      <c r="BN570" s="185">
        <v>4256578</v>
      </c>
      <c r="BO570" s="191">
        <v>6765574</v>
      </c>
      <c r="BP570" s="185"/>
      <c r="BQ570" s="217"/>
      <c r="BR570" s="185">
        <v>480422</v>
      </c>
      <c r="BS570" s="198">
        <v>0</v>
      </c>
      <c r="BT570" s="177">
        <f t="shared" si="399"/>
        <v>111</v>
      </c>
      <c r="BU570" s="178">
        <f t="shared" si="399"/>
        <v>102</v>
      </c>
      <c r="BV570" s="179">
        <f t="shared" si="400"/>
        <v>248</v>
      </c>
      <c r="BW570" s="178">
        <f t="shared" si="400"/>
        <v>237</v>
      </c>
      <c r="BX570" s="179">
        <f t="shared" si="401"/>
        <v>417</v>
      </c>
      <c r="BY570" s="178">
        <f t="shared" si="401"/>
        <v>240</v>
      </c>
      <c r="BZ570" s="179">
        <f t="shared" si="402"/>
        <v>751</v>
      </c>
      <c r="CA570" s="178">
        <f t="shared" si="402"/>
        <v>1140</v>
      </c>
      <c r="CB570" s="179">
        <f t="shared" si="403"/>
        <v>0</v>
      </c>
      <c r="CC570" s="178">
        <f t="shared" si="403"/>
        <v>0</v>
      </c>
      <c r="CD570" s="179">
        <f t="shared" si="404"/>
        <v>234</v>
      </c>
      <c r="CE570" s="178">
        <f t="shared" si="404"/>
        <v>0</v>
      </c>
      <c r="CF570" s="177">
        <f t="shared" si="416"/>
        <v>8195.6126126126128</v>
      </c>
      <c r="CG570" s="178">
        <f t="shared" si="416"/>
        <v>8372.2156862745105</v>
      </c>
      <c r="CH570" s="179">
        <f t="shared" si="416"/>
        <v>7182.7459677419356</v>
      </c>
      <c r="CI570" s="178">
        <f t="shared" si="418"/>
        <v>7553.0548523206753</v>
      </c>
      <c r="CJ570" s="179">
        <f t="shared" si="416"/>
        <v>6172.7218225419665</v>
      </c>
      <c r="CK570" s="178">
        <f t="shared" si="396"/>
        <v>6947.5166666666664</v>
      </c>
      <c r="CL570" s="179">
        <f t="shared" si="413"/>
        <v>5667.8801597869506</v>
      </c>
      <c r="CM570" s="178">
        <f t="shared" si="413"/>
        <v>5934.7140350877189</v>
      </c>
      <c r="CN570" s="179">
        <f t="shared" si="413"/>
        <v>0</v>
      </c>
      <c r="CO570" s="178">
        <f t="shared" si="413"/>
        <v>0</v>
      </c>
      <c r="CP570" s="179">
        <f t="shared" si="413"/>
        <v>2053.0854700854702</v>
      </c>
      <c r="CQ570" s="178">
        <f t="shared" si="413"/>
        <v>0</v>
      </c>
      <c r="CR570" s="177">
        <f t="shared" si="417"/>
        <v>73760.513513513521</v>
      </c>
      <c r="CS570" s="178">
        <f t="shared" si="417"/>
        <v>75349.941176470602</v>
      </c>
      <c r="CT570" s="179">
        <f t="shared" si="417"/>
        <v>64644.713709677424</v>
      </c>
      <c r="CU570" s="178">
        <f t="shared" si="417"/>
        <v>67977.493670886077</v>
      </c>
      <c r="CV570" s="179">
        <f t="shared" si="417"/>
        <v>55554.496402877696</v>
      </c>
      <c r="CW570" s="178">
        <f t="shared" si="417"/>
        <v>62527.649999999994</v>
      </c>
      <c r="CX570" s="179">
        <f t="shared" si="414"/>
        <v>51010.921438082558</v>
      </c>
      <c r="CY570" s="178">
        <f t="shared" si="414"/>
        <v>53412.426315789467</v>
      </c>
      <c r="CZ570" s="179">
        <f t="shared" si="414"/>
        <v>0</v>
      </c>
      <c r="DA570" s="178">
        <f t="shared" si="414"/>
        <v>0</v>
      </c>
      <c r="DB570" s="179">
        <f t="shared" si="414"/>
        <v>18477.76923076923</v>
      </c>
      <c r="DC570" s="178">
        <f t="shared" si="414"/>
        <v>0</v>
      </c>
      <c r="DD570" s="179">
        <f t="shared" si="405"/>
        <v>51032.828588745768</v>
      </c>
      <c r="DE570" s="178">
        <f t="shared" si="405"/>
        <v>57863.340809226487</v>
      </c>
      <c r="DF570" s="177">
        <f t="shared" si="406"/>
        <v>12</v>
      </c>
      <c r="DG570" s="178">
        <f t="shared" si="406"/>
        <v>11</v>
      </c>
      <c r="DH570" s="179">
        <f t="shared" si="407"/>
        <v>27</v>
      </c>
      <c r="DI570" s="178">
        <f t="shared" si="407"/>
        <v>24</v>
      </c>
      <c r="DJ570" s="179">
        <f t="shared" si="408"/>
        <v>46</v>
      </c>
      <c r="DK570" s="178">
        <f t="shared" si="408"/>
        <v>26</v>
      </c>
      <c r="DL570" s="179">
        <f t="shared" si="409"/>
        <v>83</v>
      </c>
      <c r="DM570" s="178">
        <f t="shared" si="409"/>
        <v>125</v>
      </c>
      <c r="DN570" s="179">
        <f t="shared" si="410"/>
        <v>0</v>
      </c>
      <c r="DO570" s="178">
        <f t="shared" si="410"/>
        <v>0</v>
      </c>
      <c r="DP570" s="179">
        <f t="shared" si="411"/>
        <v>26</v>
      </c>
      <c r="DQ570" s="178">
        <f t="shared" si="411"/>
        <v>0</v>
      </c>
      <c r="DR570" s="179">
        <f t="shared" si="412"/>
        <v>194</v>
      </c>
      <c r="DS570" s="178">
        <f t="shared" si="412"/>
        <v>186</v>
      </c>
      <c r="DT570" s="177">
        <f t="shared" si="419"/>
        <v>885126.16216216225</v>
      </c>
      <c r="DU570" s="178">
        <f t="shared" si="419"/>
        <v>828849.35294117662</v>
      </c>
      <c r="DV570" s="179">
        <f t="shared" si="419"/>
        <v>1745407.2701612904</v>
      </c>
      <c r="DW570" s="178">
        <f t="shared" si="419"/>
        <v>1631459.8481012657</v>
      </c>
      <c r="DX570" s="179">
        <f t="shared" si="419"/>
        <v>2555506.8345323741</v>
      </c>
      <c r="DY570" s="178">
        <f t="shared" si="419"/>
        <v>1625718.9</v>
      </c>
      <c r="DZ570" s="179">
        <f t="shared" si="419"/>
        <v>4233906.4793608524</v>
      </c>
      <c r="EA570" s="178">
        <f t="shared" si="419"/>
        <v>6676553.2894736836</v>
      </c>
      <c r="EB570" s="179">
        <f t="shared" si="419"/>
        <v>0</v>
      </c>
      <c r="EC570" s="178">
        <f t="shared" si="415"/>
        <v>0</v>
      </c>
      <c r="ED570" s="179">
        <f t="shared" si="415"/>
        <v>480422</v>
      </c>
      <c r="EE570" s="178">
        <f t="shared" si="415"/>
        <v>0</v>
      </c>
      <c r="EF570" s="179">
        <f t="shared" si="415"/>
        <v>9900368.746216679</v>
      </c>
      <c r="EG570" s="178">
        <f t="shared" si="391"/>
        <v>10762581.390516127</v>
      </c>
    </row>
    <row r="571" spans="1:137" ht="15">
      <c r="A571" s="219" t="s">
        <v>540</v>
      </c>
      <c r="B571" s="55" t="s">
        <v>606</v>
      </c>
      <c r="C571" s="293"/>
      <c r="D571" s="53">
        <v>228547</v>
      </c>
      <c r="E571" s="53">
        <v>8</v>
      </c>
      <c r="F571" s="217">
        <v>0</v>
      </c>
      <c r="G571" s="185">
        <v>79</v>
      </c>
      <c r="H571" s="191">
        <v>84</v>
      </c>
      <c r="I571" s="185">
        <v>0</v>
      </c>
      <c r="J571" s="217">
        <v>0</v>
      </c>
      <c r="K571" s="185">
        <v>18</v>
      </c>
      <c r="L571" s="191">
        <v>21</v>
      </c>
      <c r="M571" s="185">
        <v>3</v>
      </c>
      <c r="N571" s="191">
        <v>2</v>
      </c>
      <c r="O571" s="217">
        <v>0</v>
      </c>
      <c r="P571" s="185">
        <v>121</v>
      </c>
      <c r="Q571" s="217">
        <v>116</v>
      </c>
      <c r="R571" s="185">
        <v>0</v>
      </c>
      <c r="S571" s="217">
        <v>0</v>
      </c>
      <c r="T571" s="185">
        <v>15</v>
      </c>
      <c r="U571" s="191">
        <v>14</v>
      </c>
      <c r="V571" s="185">
        <v>12</v>
      </c>
      <c r="W571" s="217">
        <v>12</v>
      </c>
      <c r="X571" s="217">
        <v>0</v>
      </c>
      <c r="Y571" s="185">
        <v>139</v>
      </c>
      <c r="Z571" s="217">
        <v>140</v>
      </c>
      <c r="AA571" s="185">
        <v>1</v>
      </c>
      <c r="AB571" s="217">
        <v>1</v>
      </c>
      <c r="AC571" s="185">
        <v>17</v>
      </c>
      <c r="AD571" s="191">
        <v>13</v>
      </c>
      <c r="AE571" s="185">
        <v>3</v>
      </c>
      <c r="AF571" s="191">
        <v>5</v>
      </c>
      <c r="AG571" s="217">
        <v>1</v>
      </c>
      <c r="AH571" s="185">
        <v>236</v>
      </c>
      <c r="AI571" s="191">
        <v>256</v>
      </c>
      <c r="AJ571" s="185">
        <v>1</v>
      </c>
      <c r="AK571" s="191">
        <v>0</v>
      </c>
      <c r="AL571" s="185">
        <v>28</v>
      </c>
      <c r="AM571" s="217">
        <v>29</v>
      </c>
      <c r="AN571" s="185">
        <v>3</v>
      </c>
      <c r="AO571" s="191">
        <v>8</v>
      </c>
      <c r="AP571" s="217"/>
      <c r="AQ571" s="185"/>
      <c r="AR571" s="217"/>
      <c r="AS571" s="185"/>
      <c r="AT571" s="217"/>
      <c r="AU571" s="185"/>
      <c r="AV571" s="217"/>
      <c r="AW571" s="185"/>
      <c r="AX571" s="217"/>
      <c r="AY571" s="217">
        <v>0</v>
      </c>
      <c r="AZ571" s="185">
        <v>0</v>
      </c>
      <c r="BA571" s="217">
        <v>0</v>
      </c>
      <c r="BB571" s="185">
        <v>0</v>
      </c>
      <c r="BC571" s="217">
        <v>0</v>
      </c>
      <c r="BD571" s="185">
        <v>0</v>
      </c>
      <c r="BE571" s="217">
        <v>0</v>
      </c>
      <c r="BF571" s="185">
        <v>0</v>
      </c>
      <c r="BG571" s="62">
        <v>0</v>
      </c>
      <c r="BH571" s="188">
        <v>7173591</v>
      </c>
      <c r="BI571" s="191">
        <v>7898287</v>
      </c>
      <c r="BJ571" s="185">
        <v>10150294</v>
      </c>
      <c r="BK571" s="217">
        <v>9909446</v>
      </c>
      <c r="BL571" s="185">
        <v>10694806</v>
      </c>
      <c r="BM571" s="217">
        <v>10784851</v>
      </c>
      <c r="BN571" s="185">
        <v>15625936</v>
      </c>
      <c r="BO571" s="191">
        <v>17589943</v>
      </c>
      <c r="BP571" s="185"/>
      <c r="BQ571" s="217"/>
      <c r="BR571" s="185">
        <v>0</v>
      </c>
      <c r="BS571" s="218">
        <v>0</v>
      </c>
      <c r="BT571" s="177">
        <f t="shared" ref="BT571:BU602" si="420">((G571*9)+(I571*10)+(K571*11)+(M571*12))</f>
        <v>945</v>
      </c>
      <c r="BU571" s="178">
        <f t="shared" si="420"/>
        <v>1011</v>
      </c>
      <c r="BV571" s="179">
        <f t="shared" ref="BV571:BW602" si="421">((P571*9)+(R571*10)+(T571*11)+(V571*12))</f>
        <v>1398</v>
      </c>
      <c r="BW571" s="178">
        <f t="shared" si="421"/>
        <v>1342</v>
      </c>
      <c r="BX571" s="179">
        <f t="shared" ref="BX571:BY602" si="422">((Y571*9)+(AA571*10)+(AC571*11)+(AE571*12))</f>
        <v>1484</v>
      </c>
      <c r="BY571" s="178">
        <f t="shared" si="422"/>
        <v>1473</v>
      </c>
      <c r="BZ571" s="179">
        <f t="shared" ref="BZ571:CA602" si="423">((AH571*9)+(AJ571*10)+(AL571*11)+(AN571*12))</f>
        <v>2478</v>
      </c>
      <c r="CA571" s="178">
        <f t="shared" si="423"/>
        <v>2719</v>
      </c>
      <c r="CB571" s="179">
        <f t="shared" ref="CB571:CC602" si="424">((AQ571*9)+(AS571*10)+(AU571*11)+(AW571*12))</f>
        <v>0</v>
      </c>
      <c r="CC571" s="178">
        <f t="shared" si="424"/>
        <v>0</v>
      </c>
      <c r="CD571" s="179">
        <f t="shared" ref="CD571:CE602" si="425">((AZ571*9)+(BB571*10)+(BD571*11)+(BF571*12))</f>
        <v>0</v>
      </c>
      <c r="CE571" s="178">
        <f t="shared" si="425"/>
        <v>0</v>
      </c>
      <c r="CF571" s="177">
        <f t="shared" si="416"/>
        <v>7591.1015873015876</v>
      </c>
      <c r="CG571" s="178">
        <f t="shared" si="416"/>
        <v>7812.3511374876362</v>
      </c>
      <c r="CH571" s="179">
        <f t="shared" si="416"/>
        <v>7260.5822603719598</v>
      </c>
      <c r="CI571" s="178">
        <f t="shared" si="418"/>
        <v>7384.0879284649773</v>
      </c>
      <c r="CJ571" s="179">
        <f t="shared" si="416"/>
        <v>7206.7425876010784</v>
      </c>
      <c r="CK571" s="178">
        <f t="shared" si="396"/>
        <v>7321.6911065852</v>
      </c>
      <c r="CL571" s="179">
        <f t="shared" si="413"/>
        <v>6305.8660209846648</v>
      </c>
      <c r="CM571" s="178">
        <f t="shared" si="413"/>
        <v>6469.2692166237584</v>
      </c>
      <c r="CN571" s="179">
        <f t="shared" si="413"/>
        <v>0</v>
      </c>
      <c r="CO571" s="178">
        <f t="shared" si="413"/>
        <v>0</v>
      </c>
      <c r="CP571" s="179">
        <f t="shared" si="413"/>
        <v>0</v>
      </c>
      <c r="CQ571" s="178">
        <f t="shared" si="413"/>
        <v>0</v>
      </c>
      <c r="CR571" s="177">
        <f t="shared" si="417"/>
        <v>68319.914285714287</v>
      </c>
      <c r="CS571" s="178">
        <f t="shared" si="417"/>
        <v>70311.160237388729</v>
      </c>
      <c r="CT571" s="179">
        <f t="shared" si="417"/>
        <v>65345.240343347636</v>
      </c>
      <c r="CU571" s="178">
        <f t="shared" si="417"/>
        <v>66456.791356184796</v>
      </c>
      <c r="CV571" s="179">
        <f t="shared" si="417"/>
        <v>64860.683288409709</v>
      </c>
      <c r="CW571" s="178">
        <f t="shared" si="417"/>
        <v>65895.219959266804</v>
      </c>
      <c r="CX571" s="179">
        <f t="shared" si="414"/>
        <v>56752.794188861983</v>
      </c>
      <c r="CY571" s="178">
        <f t="shared" si="414"/>
        <v>58223.422949613829</v>
      </c>
      <c r="CZ571" s="179">
        <f t="shared" si="414"/>
        <v>0</v>
      </c>
      <c r="DA571" s="178">
        <f t="shared" si="414"/>
        <v>0</v>
      </c>
      <c r="DB571" s="179">
        <f t="shared" si="414"/>
        <v>0</v>
      </c>
      <c r="DC571" s="178">
        <f t="shared" si="414"/>
        <v>0</v>
      </c>
      <c r="DD571" s="179">
        <f t="shared" ref="DD571:DE602" si="426">IF(DR571&gt;0,((CR571*DF571)+(CT571*DH571)+(CV571*DJ571)+(CX571*DL571)+(CZ571*DN571)+(DB571*DP571))/DR571,)</f>
        <v>62264.120071224032</v>
      </c>
      <c r="DE571" s="178">
        <f t="shared" si="426"/>
        <v>63476.407155119974</v>
      </c>
      <c r="DF571" s="177">
        <f t="shared" ref="DF571:DG602" si="427">+G571+I571+K571+M571</f>
        <v>100</v>
      </c>
      <c r="DG571" s="178">
        <f t="shared" si="427"/>
        <v>107</v>
      </c>
      <c r="DH571" s="179">
        <f t="shared" ref="DH571:DI602" si="428">+P571+R571+T571+V571</f>
        <v>148</v>
      </c>
      <c r="DI571" s="178">
        <f t="shared" si="428"/>
        <v>142</v>
      </c>
      <c r="DJ571" s="179">
        <f t="shared" ref="DJ571:DK602" si="429">+Y571+AA571+AC571+AE571</f>
        <v>160</v>
      </c>
      <c r="DK571" s="178">
        <f t="shared" si="429"/>
        <v>159</v>
      </c>
      <c r="DL571" s="179">
        <f t="shared" ref="DL571:DM602" si="430">+AH571+AJ571+AL571+AN571</f>
        <v>268</v>
      </c>
      <c r="DM571" s="178">
        <f t="shared" si="430"/>
        <v>293</v>
      </c>
      <c r="DN571" s="179">
        <f t="shared" ref="DN571:DO602" si="431">+AQ571+AS571+AU571+AW571</f>
        <v>0</v>
      </c>
      <c r="DO571" s="178">
        <f t="shared" si="431"/>
        <v>0</v>
      </c>
      <c r="DP571" s="179">
        <f t="shared" ref="DP571:DQ602" si="432">+AZ571+BB571+BD571+BF571</f>
        <v>0</v>
      </c>
      <c r="DQ571" s="178">
        <f t="shared" si="432"/>
        <v>0</v>
      </c>
      <c r="DR571" s="179">
        <f t="shared" ref="DR571:DS602" si="433">+DF571+DH571+DJ571+DL571+DN571+DP571</f>
        <v>676</v>
      </c>
      <c r="DS571" s="178">
        <f t="shared" si="433"/>
        <v>701</v>
      </c>
      <c r="DT571" s="177">
        <f t="shared" si="419"/>
        <v>6831991.4285714291</v>
      </c>
      <c r="DU571" s="178">
        <f t="shared" si="419"/>
        <v>7523294.145400594</v>
      </c>
      <c r="DV571" s="179">
        <f t="shared" si="419"/>
        <v>9671095.5708154496</v>
      </c>
      <c r="DW571" s="178">
        <f t="shared" si="419"/>
        <v>9436864.3725782409</v>
      </c>
      <c r="DX571" s="179">
        <f t="shared" si="419"/>
        <v>10377709.326145554</v>
      </c>
      <c r="DY571" s="178">
        <f t="shared" si="419"/>
        <v>10477339.973523421</v>
      </c>
      <c r="DZ571" s="179">
        <f t="shared" si="419"/>
        <v>15209748.842615012</v>
      </c>
      <c r="EA571" s="178">
        <f t="shared" si="419"/>
        <v>17059462.924236853</v>
      </c>
      <c r="EB571" s="179">
        <f t="shared" si="419"/>
        <v>0</v>
      </c>
      <c r="EC571" s="178">
        <f t="shared" si="415"/>
        <v>0</v>
      </c>
      <c r="ED571" s="179">
        <f t="shared" si="415"/>
        <v>0</v>
      </c>
      <c r="EE571" s="178">
        <f t="shared" si="415"/>
        <v>0</v>
      </c>
      <c r="EF571" s="179">
        <f t="shared" si="415"/>
        <v>42090545.168147445</v>
      </c>
      <c r="EG571" s="178">
        <f t="shared" si="391"/>
        <v>44496961.415739104</v>
      </c>
    </row>
    <row r="572" spans="1:137" ht="15">
      <c r="A572" s="219" t="s">
        <v>540</v>
      </c>
      <c r="B572" s="55" t="s">
        <v>607</v>
      </c>
      <c r="C572" s="293"/>
      <c r="D572" s="53">
        <v>225308</v>
      </c>
      <c r="E572" s="53">
        <v>8</v>
      </c>
      <c r="F572" s="217">
        <v>0</v>
      </c>
      <c r="G572" s="185">
        <v>90</v>
      </c>
      <c r="H572" s="191">
        <v>78</v>
      </c>
      <c r="I572" s="185">
        <v>25</v>
      </c>
      <c r="J572" s="217">
        <v>26</v>
      </c>
      <c r="K572" s="185">
        <v>1</v>
      </c>
      <c r="L572" s="191">
        <v>0</v>
      </c>
      <c r="M572" s="185">
        <v>21</v>
      </c>
      <c r="N572" s="191">
        <v>19</v>
      </c>
      <c r="O572" s="217">
        <v>0</v>
      </c>
      <c r="P572" s="185">
        <v>0</v>
      </c>
      <c r="Q572" s="217">
        <v>0</v>
      </c>
      <c r="R572" s="185">
        <v>0</v>
      </c>
      <c r="S572" s="217">
        <v>0</v>
      </c>
      <c r="T572" s="185">
        <v>0</v>
      </c>
      <c r="U572" s="217">
        <v>0</v>
      </c>
      <c r="V572" s="185">
        <v>0</v>
      </c>
      <c r="W572" s="217">
        <v>0</v>
      </c>
      <c r="X572" s="217">
        <v>0</v>
      </c>
      <c r="Y572" s="185">
        <v>0</v>
      </c>
      <c r="Z572" s="217">
        <v>0</v>
      </c>
      <c r="AA572" s="185">
        <v>0</v>
      </c>
      <c r="AB572" s="217">
        <v>0</v>
      </c>
      <c r="AC572" s="185">
        <v>0</v>
      </c>
      <c r="AD572" s="217">
        <v>0</v>
      </c>
      <c r="AE572" s="185">
        <v>0</v>
      </c>
      <c r="AF572" s="217">
        <v>0</v>
      </c>
      <c r="AG572" s="217">
        <v>0</v>
      </c>
      <c r="AH572" s="185">
        <v>18</v>
      </c>
      <c r="AI572" s="191">
        <v>6</v>
      </c>
      <c r="AJ572" s="185">
        <v>6</v>
      </c>
      <c r="AK572" s="191">
        <v>14</v>
      </c>
      <c r="AL572" s="185">
        <v>0</v>
      </c>
      <c r="AM572" s="191">
        <v>1</v>
      </c>
      <c r="AN572" s="185">
        <v>4</v>
      </c>
      <c r="AO572" s="191">
        <v>21</v>
      </c>
      <c r="AP572" s="217"/>
      <c r="AQ572" s="185"/>
      <c r="AR572" s="217"/>
      <c r="AS572" s="185"/>
      <c r="AT572" s="217"/>
      <c r="AU572" s="185"/>
      <c r="AV572" s="217"/>
      <c r="AW572" s="185"/>
      <c r="AX572" s="217"/>
      <c r="AY572" s="217">
        <v>0</v>
      </c>
      <c r="AZ572" s="185">
        <v>0</v>
      </c>
      <c r="BA572" s="217">
        <v>0</v>
      </c>
      <c r="BB572" s="185">
        <v>0</v>
      </c>
      <c r="BC572" s="217">
        <v>0</v>
      </c>
      <c r="BD572" s="185">
        <v>0</v>
      </c>
      <c r="BE572" s="217">
        <v>0</v>
      </c>
      <c r="BF572" s="185">
        <v>0</v>
      </c>
      <c r="BG572" s="62">
        <v>0</v>
      </c>
      <c r="BH572" s="188">
        <v>7599777</v>
      </c>
      <c r="BI572" s="191">
        <v>7025277</v>
      </c>
      <c r="BJ572" s="185">
        <v>0</v>
      </c>
      <c r="BK572" s="217">
        <v>0</v>
      </c>
      <c r="BL572" s="185">
        <v>0</v>
      </c>
      <c r="BM572" s="217">
        <v>0</v>
      </c>
      <c r="BN572" s="185">
        <v>1745166</v>
      </c>
      <c r="BO572" s="191">
        <v>2272161</v>
      </c>
      <c r="BP572" s="185"/>
      <c r="BQ572" s="217"/>
      <c r="BR572" s="185">
        <v>0</v>
      </c>
      <c r="BS572" s="218">
        <v>0</v>
      </c>
      <c r="BT572" s="177">
        <f t="shared" si="420"/>
        <v>1323</v>
      </c>
      <c r="BU572" s="178">
        <f t="shared" si="420"/>
        <v>1190</v>
      </c>
      <c r="BV572" s="179">
        <f t="shared" si="421"/>
        <v>0</v>
      </c>
      <c r="BW572" s="178">
        <f t="shared" si="421"/>
        <v>0</v>
      </c>
      <c r="BX572" s="179">
        <f t="shared" si="422"/>
        <v>0</v>
      </c>
      <c r="BY572" s="178">
        <f t="shared" si="422"/>
        <v>0</v>
      </c>
      <c r="BZ572" s="179">
        <f t="shared" si="423"/>
        <v>270</v>
      </c>
      <c r="CA572" s="178">
        <f t="shared" si="423"/>
        <v>457</v>
      </c>
      <c r="CB572" s="179">
        <f t="shared" si="424"/>
        <v>0</v>
      </c>
      <c r="CC572" s="178">
        <f t="shared" si="424"/>
        <v>0</v>
      </c>
      <c r="CD572" s="179">
        <f t="shared" si="425"/>
        <v>0</v>
      </c>
      <c r="CE572" s="178">
        <f t="shared" si="425"/>
        <v>0</v>
      </c>
      <c r="CF572" s="177">
        <f t="shared" si="416"/>
        <v>5744.3514739229022</v>
      </c>
      <c r="CG572" s="178">
        <f t="shared" si="416"/>
        <v>5903.5941176470587</v>
      </c>
      <c r="CH572" s="179">
        <f t="shared" si="416"/>
        <v>0</v>
      </c>
      <c r="CI572" s="178">
        <f t="shared" si="418"/>
        <v>0</v>
      </c>
      <c r="CJ572" s="179">
        <f t="shared" si="416"/>
        <v>0</v>
      </c>
      <c r="CK572" s="178">
        <f t="shared" si="396"/>
        <v>0</v>
      </c>
      <c r="CL572" s="179">
        <f t="shared" si="413"/>
        <v>6463.5777777777776</v>
      </c>
      <c r="CM572" s="178">
        <f t="shared" si="413"/>
        <v>4971.9059080962797</v>
      </c>
      <c r="CN572" s="179">
        <f t="shared" si="413"/>
        <v>0</v>
      </c>
      <c r="CO572" s="178">
        <f t="shared" si="413"/>
        <v>0</v>
      </c>
      <c r="CP572" s="179">
        <f t="shared" si="413"/>
        <v>0</v>
      </c>
      <c r="CQ572" s="178">
        <f t="shared" si="413"/>
        <v>0</v>
      </c>
      <c r="CR572" s="177">
        <f t="shared" si="417"/>
        <v>51699.163265306117</v>
      </c>
      <c r="CS572" s="178">
        <f t="shared" si="417"/>
        <v>53132.347058823529</v>
      </c>
      <c r="CT572" s="179">
        <f t="shared" si="417"/>
        <v>0</v>
      </c>
      <c r="CU572" s="178">
        <f t="shared" si="417"/>
        <v>0</v>
      </c>
      <c r="CV572" s="179">
        <f t="shared" si="417"/>
        <v>0</v>
      </c>
      <c r="CW572" s="178">
        <f t="shared" si="417"/>
        <v>0</v>
      </c>
      <c r="CX572" s="179">
        <f t="shared" si="414"/>
        <v>58172.2</v>
      </c>
      <c r="CY572" s="178">
        <f t="shared" si="414"/>
        <v>44747.153172866514</v>
      </c>
      <c r="CZ572" s="179">
        <f t="shared" si="414"/>
        <v>0</v>
      </c>
      <c r="DA572" s="178">
        <f t="shared" si="414"/>
        <v>0</v>
      </c>
      <c r="DB572" s="179">
        <f t="shared" si="414"/>
        <v>0</v>
      </c>
      <c r="DC572" s="178">
        <f t="shared" si="414"/>
        <v>0</v>
      </c>
      <c r="DD572" s="179">
        <f t="shared" si="426"/>
        <v>52797.617983920842</v>
      </c>
      <c r="DE572" s="178">
        <f t="shared" si="426"/>
        <v>50997.934069670839</v>
      </c>
      <c r="DF572" s="177">
        <f t="shared" si="427"/>
        <v>137</v>
      </c>
      <c r="DG572" s="178">
        <f t="shared" si="427"/>
        <v>123</v>
      </c>
      <c r="DH572" s="179">
        <f t="shared" si="428"/>
        <v>0</v>
      </c>
      <c r="DI572" s="178">
        <f t="shared" si="428"/>
        <v>0</v>
      </c>
      <c r="DJ572" s="179">
        <f t="shared" si="429"/>
        <v>0</v>
      </c>
      <c r="DK572" s="178">
        <f t="shared" si="429"/>
        <v>0</v>
      </c>
      <c r="DL572" s="179">
        <f t="shared" si="430"/>
        <v>28</v>
      </c>
      <c r="DM572" s="178">
        <f t="shared" si="430"/>
        <v>42</v>
      </c>
      <c r="DN572" s="179">
        <f t="shared" si="431"/>
        <v>0</v>
      </c>
      <c r="DO572" s="178">
        <f t="shared" si="431"/>
        <v>0</v>
      </c>
      <c r="DP572" s="179">
        <f t="shared" si="432"/>
        <v>0</v>
      </c>
      <c r="DQ572" s="178">
        <f t="shared" si="432"/>
        <v>0</v>
      </c>
      <c r="DR572" s="179">
        <f t="shared" si="433"/>
        <v>165</v>
      </c>
      <c r="DS572" s="178">
        <f t="shared" si="433"/>
        <v>165</v>
      </c>
      <c r="DT572" s="177">
        <f t="shared" si="419"/>
        <v>7082785.3673469378</v>
      </c>
      <c r="DU572" s="178">
        <f t="shared" si="419"/>
        <v>6535278.6882352941</v>
      </c>
      <c r="DV572" s="179">
        <f t="shared" si="419"/>
        <v>0</v>
      </c>
      <c r="DW572" s="178">
        <f t="shared" si="419"/>
        <v>0</v>
      </c>
      <c r="DX572" s="179">
        <f t="shared" si="419"/>
        <v>0</v>
      </c>
      <c r="DY572" s="178">
        <f t="shared" si="419"/>
        <v>0</v>
      </c>
      <c r="DZ572" s="179">
        <f t="shared" si="419"/>
        <v>1628821.5999999999</v>
      </c>
      <c r="EA572" s="178">
        <f t="shared" si="419"/>
        <v>1879380.4332603936</v>
      </c>
      <c r="EB572" s="179">
        <f t="shared" si="419"/>
        <v>0</v>
      </c>
      <c r="EC572" s="178">
        <f t="shared" si="415"/>
        <v>0</v>
      </c>
      <c r="ED572" s="179">
        <f t="shared" si="415"/>
        <v>0</v>
      </c>
      <c r="EE572" s="178">
        <f t="shared" si="415"/>
        <v>0</v>
      </c>
      <c r="EF572" s="179">
        <f t="shared" si="415"/>
        <v>8711606.9673469383</v>
      </c>
      <c r="EG572" s="178">
        <f t="shared" si="391"/>
        <v>8414659.1214956883</v>
      </c>
    </row>
    <row r="573" spans="1:137" ht="15">
      <c r="A573" s="219" t="s">
        <v>540</v>
      </c>
      <c r="B573" s="55" t="s">
        <v>608</v>
      </c>
      <c r="C573" s="293"/>
      <c r="D573" s="53">
        <v>229355</v>
      </c>
      <c r="E573" s="53">
        <v>8</v>
      </c>
      <c r="F573" s="217">
        <v>0</v>
      </c>
      <c r="G573" s="185">
        <v>168</v>
      </c>
      <c r="H573" s="217">
        <v>170</v>
      </c>
      <c r="I573" s="185">
        <v>77</v>
      </c>
      <c r="J573" s="217">
        <v>78</v>
      </c>
      <c r="K573" s="185">
        <v>20</v>
      </c>
      <c r="L573" s="217">
        <v>20</v>
      </c>
      <c r="M573" s="185">
        <v>41</v>
      </c>
      <c r="N573" s="217">
        <v>43</v>
      </c>
      <c r="O573" s="217">
        <v>0</v>
      </c>
      <c r="P573" s="185">
        <v>0</v>
      </c>
      <c r="Q573" s="217">
        <v>0</v>
      </c>
      <c r="R573" s="185">
        <v>0</v>
      </c>
      <c r="S573" s="217">
        <v>0</v>
      </c>
      <c r="T573" s="185">
        <v>0</v>
      </c>
      <c r="U573" s="217">
        <v>0</v>
      </c>
      <c r="V573" s="185">
        <v>0</v>
      </c>
      <c r="W573" s="217">
        <v>0</v>
      </c>
      <c r="X573" s="217">
        <v>0</v>
      </c>
      <c r="Y573" s="185">
        <v>0</v>
      </c>
      <c r="Z573" s="217">
        <v>0</v>
      </c>
      <c r="AA573" s="185">
        <v>0</v>
      </c>
      <c r="AB573" s="217">
        <v>0</v>
      </c>
      <c r="AC573" s="185">
        <v>0</v>
      </c>
      <c r="AD573" s="217">
        <v>0</v>
      </c>
      <c r="AE573" s="185">
        <v>0</v>
      </c>
      <c r="AF573" s="217">
        <v>0</v>
      </c>
      <c r="AG573" s="217">
        <v>0</v>
      </c>
      <c r="AH573" s="185">
        <v>0</v>
      </c>
      <c r="AI573" s="217">
        <v>0</v>
      </c>
      <c r="AJ573" s="185">
        <v>0</v>
      </c>
      <c r="AK573" s="217">
        <v>0</v>
      </c>
      <c r="AL573" s="185">
        <v>0</v>
      </c>
      <c r="AM573" s="217">
        <v>0</v>
      </c>
      <c r="AN573" s="185">
        <v>0</v>
      </c>
      <c r="AO573" s="217">
        <v>0</v>
      </c>
      <c r="AP573" s="217"/>
      <c r="AQ573" s="185"/>
      <c r="AR573" s="217"/>
      <c r="AS573" s="185"/>
      <c r="AT573" s="217"/>
      <c r="AU573" s="185"/>
      <c r="AV573" s="217"/>
      <c r="AW573" s="185"/>
      <c r="AX573" s="217"/>
      <c r="AY573" s="217">
        <v>0</v>
      </c>
      <c r="AZ573" s="185">
        <v>0</v>
      </c>
      <c r="BA573" s="217">
        <v>0</v>
      </c>
      <c r="BB573" s="185">
        <v>0</v>
      </c>
      <c r="BC573" s="217">
        <v>0</v>
      </c>
      <c r="BD573" s="185">
        <v>0</v>
      </c>
      <c r="BE573" s="217">
        <v>0</v>
      </c>
      <c r="BF573" s="185">
        <v>0</v>
      </c>
      <c r="BG573" s="62">
        <v>0</v>
      </c>
      <c r="BH573" s="188">
        <v>15674970</v>
      </c>
      <c r="BI573" s="191">
        <v>16681169</v>
      </c>
      <c r="BJ573" s="185">
        <v>0</v>
      </c>
      <c r="BK573" s="217">
        <v>0</v>
      </c>
      <c r="BL573" s="185">
        <v>0</v>
      </c>
      <c r="BM573" s="217">
        <v>0</v>
      </c>
      <c r="BN573" s="185">
        <v>0</v>
      </c>
      <c r="BO573" s="217">
        <v>0</v>
      </c>
      <c r="BP573" s="185"/>
      <c r="BQ573" s="217"/>
      <c r="BR573" s="185">
        <v>0</v>
      </c>
      <c r="BS573" s="218">
        <v>0</v>
      </c>
      <c r="BT573" s="177">
        <f t="shared" si="420"/>
        <v>2994</v>
      </c>
      <c r="BU573" s="178">
        <f t="shared" si="420"/>
        <v>3046</v>
      </c>
      <c r="BV573" s="179">
        <f t="shared" si="421"/>
        <v>0</v>
      </c>
      <c r="BW573" s="178">
        <f t="shared" si="421"/>
        <v>0</v>
      </c>
      <c r="BX573" s="179">
        <f t="shared" si="422"/>
        <v>0</v>
      </c>
      <c r="BY573" s="178">
        <f t="shared" si="422"/>
        <v>0</v>
      </c>
      <c r="BZ573" s="179">
        <f t="shared" si="423"/>
        <v>0</v>
      </c>
      <c r="CA573" s="178">
        <f t="shared" si="423"/>
        <v>0</v>
      </c>
      <c r="CB573" s="179">
        <f t="shared" si="424"/>
        <v>0</v>
      </c>
      <c r="CC573" s="178">
        <f t="shared" si="424"/>
        <v>0</v>
      </c>
      <c r="CD573" s="179">
        <f t="shared" si="425"/>
        <v>0</v>
      </c>
      <c r="CE573" s="178">
        <f t="shared" si="425"/>
        <v>0</v>
      </c>
      <c r="CF573" s="177">
        <f t="shared" si="416"/>
        <v>5235.4609218436872</v>
      </c>
      <c r="CG573" s="178">
        <f t="shared" si="416"/>
        <v>5476.4179251477344</v>
      </c>
      <c r="CH573" s="179">
        <f t="shared" si="416"/>
        <v>0</v>
      </c>
      <c r="CI573" s="178">
        <f t="shared" si="418"/>
        <v>0</v>
      </c>
      <c r="CJ573" s="179">
        <f t="shared" si="416"/>
        <v>0</v>
      </c>
      <c r="CK573" s="178">
        <f t="shared" si="396"/>
        <v>0</v>
      </c>
      <c r="CL573" s="179">
        <f t="shared" si="413"/>
        <v>0</v>
      </c>
      <c r="CM573" s="178">
        <f t="shared" si="413"/>
        <v>0</v>
      </c>
      <c r="CN573" s="179">
        <f t="shared" si="413"/>
        <v>0</v>
      </c>
      <c r="CO573" s="178">
        <f t="shared" si="413"/>
        <v>0</v>
      </c>
      <c r="CP573" s="179">
        <f t="shared" si="413"/>
        <v>0</v>
      </c>
      <c r="CQ573" s="178">
        <f t="shared" si="413"/>
        <v>0</v>
      </c>
      <c r="CR573" s="177">
        <f t="shared" si="417"/>
        <v>47119.148296593186</v>
      </c>
      <c r="CS573" s="178">
        <f t="shared" si="417"/>
        <v>49287.761326329608</v>
      </c>
      <c r="CT573" s="179">
        <f t="shared" si="417"/>
        <v>0</v>
      </c>
      <c r="CU573" s="178">
        <f t="shared" si="417"/>
        <v>0</v>
      </c>
      <c r="CV573" s="179">
        <f t="shared" si="417"/>
        <v>0</v>
      </c>
      <c r="CW573" s="178">
        <f t="shared" si="417"/>
        <v>0</v>
      </c>
      <c r="CX573" s="179">
        <f t="shared" si="414"/>
        <v>0</v>
      </c>
      <c r="CY573" s="178">
        <f t="shared" si="414"/>
        <v>0</v>
      </c>
      <c r="CZ573" s="179">
        <f t="shared" si="414"/>
        <v>0</v>
      </c>
      <c r="DA573" s="178">
        <f t="shared" si="414"/>
        <v>0</v>
      </c>
      <c r="DB573" s="179">
        <f t="shared" si="414"/>
        <v>0</v>
      </c>
      <c r="DC573" s="178">
        <f t="shared" si="414"/>
        <v>0</v>
      </c>
      <c r="DD573" s="179">
        <f t="shared" si="426"/>
        <v>47119.148296593186</v>
      </c>
      <c r="DE573" s="178">
        <f t="shared" si="426"/>
        <v>49287.761326329608</v>
      </c>
      <c r="DF573" s="177">
        <f t="shared" si="427"/>
        <v>306</v>
      </c>
      <c r="DG573" s="178">
        <f t="shared" si="427"/>
        <v>311</v>
      </c>
      <c r="DH573" s="179">
        <f t="shared" si="428"/>
        <v>0</v>
      </c>
      <c r="DI573" s="178">
        <f t="shared" si="428"/>
        <v>0</v>
      </c>
      <c r="DJ573" s="179">
        <f t="shared" si="429"/>
        <v>0</v>
      </c>
      <c r="DK573" s="178">
        <f t="shared" si="429"/>
        <v>0</v>
      </c>
      <c r="DL573" s="179">
        <f t="shared" si="430"/>
        <v>0</v>
      </c>
      <c r="DM573" s="178">
        <f t="shared" si="430"/>
        <v>0</v>
      </c>
      <c r="DN573" s="179">
        <f t="shared" si="431"/>
        <v>0</v>
      </c>
      <c r="DO573" s="178">
        <f t="shared" si="431"/>
        <v>0</v>
      </c>
      <c r="DP573" s="179">
        <f t="shared" si="432"/>
        <v>0</v>
      </c>
      <c r="DQ573" s="178">
        <f t="shared" si="432"/>
        <v>0</v>
      </c>
      <c r="DR573" s="179">
        <f t="shared" si="433"/>
        <v>306</v>
      </c>
      <c r="DS573" s="178">
        <f t="shared" si="433"/>
        <v>311</v>
      </c>
      <c r="DT573" s="177">
        <f t="shared" si="419"/>
        <v>14418459.378757516</v>
      </c>
      <c r="DU573" s="178">
        <f t="shared" si="419"/>
        <v>15328493.772488508</v>
      </c>
      <c r="DV573" s="179">
        <f t="shared" si="419"/>
        <v>0</v>
      </c>
      <c r="DW573" s="178">
        <f t="shared" si="419"/>
        <v>0</v>
      </c>
      <c r="DX573" s="179">
        <f t="shared" si="419"/>
        <v>0</v>
      </c>
      <c r="DY573" s="178">
        <f t="shared" si="419"/>
        <v>0</v>
      </c>
      <c r="DZ573" s="179">
        <f t="shared" si="419"/>
        <v>0</v>
      </c>
      <c r="EA573" s="178">
        <f t="shared" si="419"/>
        <v>0</v>
      </c>
      <c r="EB573" s="179">
        <f t="shared" si="419"/>
        <v>0</v>
      </c>
      <c r="EC573" s="178">
        <f t="shared" si="415"/>
        <v>0</v>
      </c>
      <c r="ED573" s="179">
        <f t="shared" si="415"/>
        <v>0</v>
      </c>
      <c r="EE573" s="178">
        <f t="shared" si="415"/>
        <v>0</v>
      </c>
      <c r="EF573" s="179">
        <f t="shared" si="415"/>
        <v>14418459.378757516</v>
      </c>
      <c r="EG573" s="178">
        <f t="shared" si="391"/>
        <v>15328493.772488508</v>
      </c>
    </row>
    <row r="574" spans="1:137" ht="15">
      <c r="A574" s="219" t="s">
        <v>540</v>
      </c>
      <c r="B574" s="55" t="s">
        <v>609</v>
      </c>
      <c r="C574" s="293"/>
      <c r="D574" s="53">
        <v>222567</v>
      </c>
      <c r="E574" s="53">
        <v>9</v>
      </c>
      <c r="F574" s="217">
        <v>0</v>
      </c>
      <c r="G574" s="185">
        <v>0</v>
      </c>
      <c r="H574" s="217">
        <v>0</v>
      </c>
      <c r="I574" s="185">
        <v>0</v>
      </c>
      <c r="J574" s="217">
        <v>0</v>
      </c>
      <c r="K574" s="185">
        <v>0</v>
      </c>
      <c r="L574" s="217">
        <v>0</v>
      </c>
      <c r="M574" s="185">
        <v>0</v>
      </c>
      <c r="N574" s="217">
        <v>0</v>
      </c>
      <c r="O574" s="217">
        <v>0</v>
      </c>
      <c r="P574" s="185">
        <v>0</v>
      </c>
      <c r="Q574" s="217">
        <v>0</v>
      </c>
      <c r="R574" s="185">
        <v>0</v>
      </c>
      <c r="S574" s="217">
        <v>0</v>
      </c>
      <c r="T574" s="185">
        <v>0</v>
      </c>
      <c r="U574" s="217">
        <v>0</v>
      </c>
      <c r="V574" s="185">
        <v>0</v>
      </c>
      <c r="W574" s="217">
        <v>0</v>
      </c>
      <c r="X574" s="217">
        <v>0</v>
      </c>
      <c r="Y574" s="185">
        <v>0</v>
      </c>
      <c r="Z574" s="217">
        <v>0</v>
      </c>
      <c r="AA574" s="185">
        <v>0</v>
      </c>
      <c r="AB574" s="217">
        <v>0</v>
      </c>
      <c r="AC574" s="185">
        <v>0</v>
      </c>
      <c r="AD574" s="217">
        <v>0</v>
      </c>
      <c r="AE574" s="185">
        <v>0</v>
      </c>
      <c r="AF574" s="217">
        <v>0</v>
      </c>
      <c r="AG574" s="217">
        <v>0</v>
      </c>
      <c r="AH574" s="185">
        <v>64</v>
      </c>
      <c r="AI574" s="191">
        <v>59</v>
      </c>
      <c r="AJ574" s="185">
        <v>0</v>
      </c>
      <c r="AK574" s="217">
        <v>0</v>
      </c>
      <c r="AL574" s="185">
        <v>6</v>
      </c>
      <c r="AM574" s="191">
        <v>14</v>
      </c>
      <c r="AN574" s="185">
        <v>37</v>
      </c>
      <c r="AO574" s="191">
        <v>33</v>
      </c>
      <c r="AP574" s="217"/>
      <c r="AQ574" s="185"/>
      <c r="AR574" s="217"/>
      <c r="AS574" s="185"/>
      <c r="AT574" s="217"/>
      <c r="AU574" s="185"/>
      <c r="AV574" s="217"/>
      <c r="AW574" s="185"/>
      <c r="AX574" s="217"/>
      <c r="AY574" s="217">
        <v>0</v>
      </c>
      <c r="AZ574" s="185">
        <v>0</v>
      </c>
      <c r="BA574" s="217">
        <v>0</v>
      </c>
      <c r="BB574" s="185">
        <v>0</v>
      </c>
      <c r="BC574" s="217">
        <v>0</v>
      </c>
      <c r="BD574" s="185">
        <v>0</v>
      </c>
      <c r="BE574" s="217">
        <v>0</v>
      </c>
      <c r="BF574" s="185">
        <v>0</v>
      </c>
      <c r="BG574" s="62">
        <v>0</v>
      </c>
      <c r="BH574" s="188">
        <v>0</v>
      </c>
      <c r="BI574" s="217">
        <v>0</v>
      </c>
      <c r="BJ574" s="185">
        <v>0</v>
      </c>
      <c r="BK574" s="217">
        <v>0</v>
      </c>
      <c r="BL574" s="185">
        <v>0</v>
      </c>
      <c r="BM574" s="217">
        <v>0</v>
      </c>
      <c r="BN574" s="185">
        <v>6796230</v>
      </c>
      <c r="BO574" s="217">
        <v>6950191</v>
      </c>
      <c r="BP574" s="185"/>
      <c r="BQ574" s="217"/>
      <c r="BR574" s="185">
        <v>0</v>
      </c>
      <c r="BS574" s="218">
        <v>0</v>
      </c>
      <c r="BT574" s="177">
        <f t="shared" si="420"/>
        <v>0</v>
      </c>
      <c r="BU574" s="178">
        <f t="shared" si="420"/>
        <v>0</v>
      </c>
      <c r="BV574" s="179">
        <f t="shared" si="421"/>
        <v>0</v>
      </c>
      <c r="BW574" s="178">
        <f t="shared" si="421"/>
        <v>0</v>
      </c>
      <c r="BX574" s="179">
        <f t="shared" si="422"/>
        <v>0</v>
      </c>
      <c r="BY574" s="178">
        <f t="shared" si="422"/>
        <v>0</v>
      </c>
      <c r="BZ574" s="179">
        <f t="shared" si="423"/>
        <v>1086</v>
      </c>
      <c r="CA574" s="178">
        <f t="shared" si="423"/>
        <v>1081</v>
      </c>
      <c r="CB574" s="179">
        <f t="shared" si="424"/>
        <v>0</v>
      </c>
      <c r="CC574" s="178">
        <f t="shared" si="424"/>
        <v>0</v>
      </c>
      <c r="CD574" s="179">
        <f t="shared" si="425"/>
        <v>0</v>
      </c>
      <c r="CE574" s="178">
        <f t="shared" si="425"/>
        <v>0</v>
      </c>
      <c r="CF574" s="177">
        <f t="shared" si="416"/>
        <v>0</v>
      </c>
      <c r="CG574" s="178">
        <f t="shared" si="416"/>
        <v>0</v>
      </c>
      <c r="CH574" s="179">
        <f t="shared" si="416"/>
        <v>0</v>
      </c>
      <c r="CI574" s="178">
        <f t="shared" si="418"/>
        <v>0</v>
      </c>
      <c r="CJ574" s="179">
        <f t="shared" si="416"/>
        <v>0</v>
      </c>
      <c r="CK574" s="178">
        <f t="shared" si="396"/>
        <v>0</v>
      </c>
      <c r="CL574" s="179">
        <f t="shared" si="413"/>
        <v>6258.0386740331496</v>
      </c>
      <c r="CM574" s="178">
        <f t="shared" si="413"/>
        <v>6429.4088806660502</v>
      </c>
      <c r="CN574" s="179">
        <f t="shared" si="413"/>
        <v>0</v>
      </c>
      <c r="CO574" s="178">
        <f t="shared" si="413"/>
        <v>0</v>
      </c>
      <c r="CP574" s="179">
        <f t="shared" si="413"/>
        <v>0</v>
      </c>
      <c r="CQ574" s="178">
        <f t="shared" si="413"/>
        <v>0</v>
      </c>
      <c r="CR574" s="177">
        <f t="shared" si="417"/>
        <v>0</v>
      </c>
      <c r="CS574" s="178">
        <f t="shared" si="417"/>
        <v>0</v>
      </c>
      <c r="CT574" s="179">
        <f t="shared" si="417"/>
        <v>0</v>
      </c>
      <c r="CU574" s="178">
        <f t="shared" si="417"/>
        <v>0</v>
      </c>
      <c r="CV574" s="179">
        <f t="shared" si="417"/>
        <v>0</v>
      </c>
      <c r="CW574" s="178">
        <f t="shared" si="417"/>
        <v>0</v>
      </c>
      <c r="CX574" s="179">
        <f t="shared" si="414"/>
        <v>56322.348066298349</v>
      </c>
      <c r="CY574" s="178">
        <f t="shared" si="414"/>
        <v>57864.679925994453</v>
      </c>
      <c r="CZ574" s="179">
        <f t="shared" si="414"/>
        <v>0</v>
      </c>
      <c r="DA574" s="178">
        <f t="shared" si="414"/>
        <v>0</v>
      </c>
      <c r="DB574" s="179">
        <f t="shared" si="414"/>
        <v>0</v>
      </c>
      <c r="DC574" s="178">
        <f t="shared" si="414"/>
        <v>0</v>
      </c>
      <c r="DD574" s="179">
        <f t="shared" si="426"/>
        <v>56322.348066298349</v>
      </c>
      <c r="DE574" s="178">
        <f t="shared" si="426"/>
        <v>57864.679925994453</v>
      </c>
      <c r="DF574" s="177">
        <f t="shared" si="427"/>
        <v>0</v>
      </c>
      <c r="DG574" s="178">
        <f t="shared" si="427"/>
        <v>0</v>
      </c>
      <c r="DH574" s="179">
        <f t="shared" si="428"/>
        <v>0</v>
      </c>
      <c r="DI574" s="178">
        <f t="shared" si="428"/>
        <v>0</v>
      </c>
      <c r="DJ574" s="179">
        <f t="shared" si="429"/>
        <v>0</v>
      </c>
      <c r="DK574" s="178">
        <f t="shared" si="429"/>
        <v>0</v>
      </c>
      <c r="DL574" s="179">
        <f t="shared" si="430"/>
        <v>107</v>
      </c>
      <c r="DM574" s="178">
        <f t="shared" si="430"/>
        <v>106</v>
      </c>
      <c r="DN574" s="179">
        <f t="shared" si="431"/>
        <v>0</v>
      </c>
      <c r="DO574" s="178">
        <f t="shared" si="431"/>
        <v>0</v>
      </c>
      <c r="DP574" s="179">
        <f t="shared" si="432"/>
        <v>0</v>
      </c>
      <c r="DQ574" s="178">
        <f t="shared" si="432"/>
        <v>0</v>
      </c>
      <c r="DR574" s="179">
        <f t="shared" si="433"/>
        <v>107</v>
      </c>
      <c r="DS574" s="178">
        <f t="shared" si="433"/>
        <v>106</v>
      </c>
      <c r="DT574" s="177">
        <f t="shared" si="419"/>
        <v>0</v>
      </c>
      <c r="DU574" s="178">
        <f t="shared" si="419"/>
        <v>0</v>
      </c>
      <c r="DV574" s="179">
        <f t="shared" si="419"/>
        <v>0</v>
      </c>
      <c r="DW574" s="178">
        <f t="shared" si="419"/>
        <v>0</v>
      </c>
      <c r="DX574" s="179">
        <f t="shared" si="419"/>
        <v>0</v>
      </c>
      <c r="DY574" s="178">
        <f t="shared" si="419"/>
        <v>0</v>
      </c>
      <c r="DZ574" s="179">
        <f t="shared" si="419"/>
        <v>6026491.2430939237</v>
      </c>
      <c r="EA574" s="178">
        <f t="shared" si="419"/>
        <v>6133656.0721554123</v>
      </c>
      <c r="EB574" s="179">
        <f t="shared" si="419"/>
        <v>0</v>
      </c>
      <c r="EC574" s="178">
        <f t="shared" si="415"/>
        <v>0</v>
      </c>
      <c r="ED574" s="179">
        <f t="shared" si="415"/>
        <v>0</v>
      </c>
      <c r="EE574" s="178">
        <f t="shared" si="415"/>
        <v>0</v>
      </c>
      <c r="EF574" s="179">
        <f t="shared" si="415"/>
        <v>6026491.2430939237</v>
      </c>
      <c r="EG574" s="178">
        <f t="shared" si="391"/>
        <v>6133656.0721554123</v>
      </c>
    </row>
    <row r="575" spans="1:137" ht="15">
      <c r="A575" s="219" t="s">
        <v>540</v>
      </c>
      <c r="B575" s="55" t="s">
        <v>610</v>
      </c>
      <c r="C575" s="293"/>
      <c r="D575" s="53">
        <v>222822</v>
      </c>
      <c r="E575" s="53">
        <v>9</v>
      </c>
      <c r="F575" s="217">
        <v>0</v>
      </c>
      <c r="G575" s="185">
        <v>0</v>
      </c>
      <c r="H575" s="217">
        <v>0</v>
      </c>
      <c r="I575" s="185">
        <v>0</v>
      </c>
      <c r="J575" s="217">
        <v>0</v>
      </c>
      <c r="K575" s="185">
        <v>0</v>
      </c>
      <c r="L575" s="217">
        <v>0</v>
      </c>
      <c r="M575" s="185">
        <v>0</v>
      </c>
      <c r="N575" s="217">
        <v>0</v>
      </c>
      <c r="O575" s="217">
        <v>0</v>
      </c>
      <c r="P575" s="185">
        <v>0</v>
      </c>
      <c r="Q575" s="217">
        <v>0</v>
      </c>
      <c r="R575" s="185">
        <v>0</v>
      </c>
      <c r="S575" s="217">
        <v>0</v>
      </c>
      <c r="T575" s="185">
        <v>0</v>
      </c>
      <c r="U575" s="217">
        <v>0</v>
      </c>
      <c r="V575" s="185">
        <v>0</v>
      </c>
      <c r="W575" s="217">
        <v>0</v>
      </c>
      <c r="X575" s="217">
        <v>0</v>
      </c>
      <c r="Y575" s="185">
        <v>0</v>
      </c>
      <c r="Z575" s="217">
        <v>0</v>
      </c>
      <c r="AA575" s="185">
        <v>0</v>
      </c>
      <c r="AB575" s="217">
        <v>0</v>
      </c>
      <c r="AC575" s="185">
        <v>0</v>
      </c>
      <c r="AD575" s="217">
        <v>0</v>
      </c>
      <c r="AE575" s="185">
        <v>0</v>
      </c>
      <c r="AF575" s="217">
        <v>0</v>
      </c>
      <c r="AG575" s="217">
        <v>0</v>
      </c>
      <c r="AH575" s="185">
        <v>104</v>
      </c>
      <c r="AI575" s="217">
        <v>102</v>
      </c>
      <c r="AJ575" s="185">
        <v>22</v>
      </c>
      <c r="AK575" s="191">
        <v>0</v>
      </c>
      <c r="AL575" s="185">
        <v>0</v>
      </c>
      <c r="AM575" s="191">
        <v>21</v>
      </c>
      <c r="AN575" s="185">
        <v>0</v>
      </c>
      <c r="AO575" s="191">
        <v>1</v>
      </c>
      <c r="AP575" s="217"/>
      <c r="AQ575" s="185"/>
      <c r="AR575" s="217"/>
      <c r="AS575" s="185"/>
      <c r="AT575" s="217"/>
      <c r="AU575" s="185"/>
      <c r="AV575" s="217"/>
      <c r="AW575" s="185"/>
      <c r="AX575" s="217"/>
      <c r="AY575" s="217">
        <v>0</v>
      </c>
      <c r="AZ575" s="185">
        <v>0</v>
      </c>
      <c r="BA575" s="217">
        <v>0</v>
      </c>
      <c r="BB575" s="185">
        <v>0</v>
      </c>
      <c r="BC575" s="217">
        <v>0</v>
      </c>
      <c r="BD575" s="185">
        <v>0</v>
      </c>
      <c r="BE575" s="217">
        <v>0</v>
      </c>
      <c r="BF575" s="185">
        <v>0</v>
      </c>
      <c r="BG575" s="62">
        <v>0</v>
      </c>
      <c r="BH575" s="188">
        <v>0</v>
      </c>
      <c r="BI575" s="217">
        <v>0</v>
      </c>
      <c r="BJ575" s="185">
        <v>0</v>
      </c>
      <c r="BK575" s="217">
        <v>0</v>
      </c>
      <c r="BL575" s="185">
        <v>0</v>
      </c>
      <c r="BM575" s="217">
        <v>0</v>
      </c>
      <c r="BN575" s="185">
        <v>6383325</v>
      </c>
      <c r="BO575" s="217">
        <v>6447520</v>
      </c>
      <c r="BP575" s="185"/>
      <c r="BQ575" s="217"/>
      <c r="BR575" s="185">
        <v>0</v>
      </c>
      <c r="BS575" s="218">
        <v>0</v>
      </c>
      <c r="BT575" s="177">
        <f t="shared" si="420"/>
        <v>0</v>
      </c>
      <c r="BU575" s="178">
        <f t="shared" si="420"/>
        <v>0</v>
      </c>
      <c r="BV575" s="179">
        <f t="shared" si="421"/>
        <v>0</v>
      </c>
      <c r="BW575" s="178">
        <f t="shared" si="421"/>
        <v>0</v>
      </c>
      <c r="BX575" s="179">
        <f t="shared" si="422"/>
        <v>0</v>
      </c>
      <c r="BY575" s="178">
        <f t="shared" si="422"/>
        <v>0</v>
      </c>
      <c r="BZ575" s="179">
        <f t="shared" si="423"/>
        <v>1156</v>
      </c>
      <c r="CA575" s="178">
        <f t="shared" si="423"/>
        <v>1161</v>
      </c>
      <c r="CB575" s="179">
        <f t="shared" si="424"/>
        <v>0</v>
      </c>
      <c r="CC575" s="178">
        <f t="shared" si="424"/>
        <v>0</v>
      </c>
      <c r="CD575" s="179">
        <f t="shared" si="425"/>
        <v>0</v>
      </c>
      <c r="CE575" s="178">
        <f t="shared" si="425"/>
        <v>0</v>
      </c>
      <c r="CF575" s="177">
        <f t="shared" si="416"/>
        <v>0</v>
      </c>
      <c r="CG575" s="178">
        <f t="shared" si="416"/>
        <v>0</v>
      </c>
      <c r="CH575" s="179">
        <f t="shared" si="416"/>
        <v>0</v>
      </c>
      <c r="CI575" s="178">
        <f t="shared" si="418"/>
        <v>0</v>
      </c>
      <c r="CJ575" s="179">
        <f t="shared" si="416"/>
        <v>0</v>
      </c>
      <c r="CK575" s="178">
        <f t="shared" si="396"/>
        <v>0</v>
      </c>
      <c r="CL575" s="179">
        <f t="shared" si="413"/>
        <v>5521.9074394463669</v>
      </c>
      <c r="CM575" s="178">
        <f t="shared" si="413"/>
        <v>5553.4194659776058</v>
      </c>
      <c r="CN575" s="179">
        <f t="shared" si="413"/>
        <v>0</v>
      </c>
      <c r="CO575" s="178">
        <f t="shared" si="413"/>
        <v>0</v>
      </c>
      <c r="CP575" s="179">
        <f t="shared" si="413"/>
        <v>0</v>
      </c>
      <c r="CQ575" s="178">
        <f t="shared" si="413"/>
        <v>0</v>
      </c>
      <c r="CR575" s="177">
        <f t="shared" si="417"/>
        <v>0</v>
      </c>
      <c r="CS575" s="178">
        <f t="shared" si="417"/>
        <v>0</v>
      </c>
      <c r="CT575" s="179">
        <f t="shared" si="417"/>
        <v>0</v>
      </c>
      <c r="CU575" s="178">
        <f t="shared" si="417"/>
        <v>0</v>
      </c>
      <c r="CV575" s="179">
        <f t="shared" si="417"/>
        <v>0</v>
      </c>
      <c r="CW575" s="178">
        <f t="shared" si="417"/>
        <v>0</v>
      </c>
      <c r="CX575" s="179">
        <f t="shared" si="414"/>
        <v>49697.166955017303</v>
      </c>
      <c r="CY575" s="178">
        <f t="shared" si="414"/>
        <v>49980.77519379845</v>
      </c>
      <c r="CZ575" s="179">
        <f t="shared" si="414"/>
        <v>0</v>
      </c>
      <c r="DA575" s="178">
        <f t="shared" si="414"/>
        <v>0</v>
      </c>
      <c r="DB575" s="179">
        <f t="shared" si="414"/>
        <v>0</v>
      </c>
      <c r="DC575" s="178">
        <f t="shared" si="414"/>
        <v>0</v>
      </c>
      <c r="DD575" s="179">
        <f t="shared" si="426"/>
        <v>49697.166955017303</v>
      </c>
      <c r="DE575" s="178">
        <f t="shared" si="426"/>
        <v>49980.77519379845</v>
      </c>
      <c r="DF575" s="177">
        <f t="shared" si="427"/>
        <v>0</v>
      </c>
      <c r="DG575" s="178">
        <f t="shared" si="427"/>
        <v>0</v>
      </c>
      <c r="DH575" s="179">
        <f t="shared" si="428"/>
        <v>0</v>
      </c>
      <c r="DI575" s="178">
        <f t="shared" si="428"/>
        <v>0</v>
      </c>
      <c r="DJ575" s="179">
        <f t="shared" si="429"/>
        <v>0</v>
      </c>
      <c r="DK575" s="178">
        <f t="shared" si="429"/>
        <v>0</v>
      </c>
      <c r="DL575" s="179">
        <f t="shared" si="430"/>
        <v>126</v>
      </c>
      <c r="DM575" s="178">
        <f t="shared" si="430"/>
        <v>124</v>
      </c>
      <c r="DN575" s="179">
        <f t="shared" si="431"/>
        <v>0</v>
      </c>
      <c r="DO575" s="178">
        <f t="shared" si="431"/>
        <v>0</v>
      </c>
      <c r="DP575" s="179">
        <f t="shared" si="432"/>
        <v>0</v>
      </c>
      <c r="DQ575" s="178">
        <f t="shared" si="432"/>
        <v>0</v>
      </c>
      <c r="DR575" s="179">
        <f t="shared" si="433"/>
        <v>126</v>
      </c>
      <c r="DS575" s="178">
        <f t="shared" si="433"/>
        <v>124</v>
      </c>
      <c r="DT575" s="177">
        <f t="shared" si="419"/>
        <v>0</v>
      </c>
      <c r="DU575" s="178">
        <f t="shared" si="419"/>
        <v>0</v>
      </c>
      <c r="DV575" s="179">
        <f t="shared" si="419"/>
        <v>0</v>
      </c>
      <c r="DW575" s="178">
        <f t="shared" si="419"/>
        <v>0</v>
      </c>
      <c r="DX575" s="179">
        <f t="shared" si="419"/>
        <v>0</v>
      </c>
      <c r="DY575" s="178">
        <f t="shared" si="419"/>
        <v>0</v>
      </c>
      <c r="DZ575" s="179">
        <f t="shared" si="419"/>
        <v>6261843.0363321798</v>
      </c>
      <c r="EA575" s="178">
        <f t="shared" si="419"/>
        <v>6197616.1240310082</v>
      </c>
      <c r="EB575" s="179">
        <f t="shared" si="419"/>
        <v>0</v>
      </c>
      <c r="EC575" s="178">
        <f t="shared" si="415"/>
        <v>0</v>
      </c>
      <c r="ED575" s="179">
        <f t="shared" si="415"/>
        <v>0</v>
      </c>
      <c r="EE575" s="178">
        <f t="shared" si="415"/>
        <v>0</v>
      </c>
      <c r="EF575" s="179">
        <f t="shared" si="415"/>
        <v>6261843.0363321798</v>
      </c>
      <c r="EG575" s="178">
        <f t="shared" si="391"/>
        <v>6197616.1240310082</v>
      </c>
    </row>
    <row r="576" spans="1:137" ht="15">
      <c r="A576" s="219" t="s">
        <v>540</v>
      </c>
      <c r="B576" s="55" t="s">
        <v>611</v>
      </c>
      <c r="C576" s="293"/>
      <c r="D576" s="53">
        <v>223773</v>
      </c>
      <c r="E576" s="53">
        <v>9</v>
      </c>
      <c r="F576" s="217">
        <v>0</v>
      </c>
      <c r="G576" s="185">
        <v>0</v>
      </c>
      <c r="H576" s="217">
        <v>0</v>
      </c>
      <c r="I576" s="185">
        <v>0</v>
      </c>
      <c r="J576" s="217">
        <v>0</v>
      </c>
      <c r="K576" s="185">
        <v>0</v>
      </c>
      <c r="L576" s="217">
        <v>0</v>
      </c>
      <c r="M576" s="185">
        <v>0</v>
      </c>
      <c r="N576" s="217">
        <v>0</v>
      </c>
      <c r="O576" s="217">
        <v>0</v>
      </c>
      <c r="P576" s="185">
        <v>0</v>
      </c>
      <c r="Q576" s="217">
        <v>0</v>
      </c>
      <c r="R576" s="185">
        <v>0</v>
      </c>
      <c r="S576" s="217">
        <v>0</v>
      </c>
      <c r="T576" s="185">
        <v>0</v>
      </c>
      <c r="U576" s="217">
        <v>0</v>
      </c>
      <c r="V576" s="185">
        <v>0</v>
      </c>
      <c r="W576" s="217">
        <v>0</v>
      </c>
      <c r="X576" s="217">
        <v>0</v>
      </c>
      <c r="Y576" s="185">
        <v>0</v>
      </c>
      <c r="Z576" s="217">
        <v>0</v>
      </c>
      <c r="AA576" s="185">
        <v>0</v>
      </c>
      <c r="AB576" s="217">
        <v>0</v>
      </c>
      <c r="AC576" s="185">
        <v>0</v>
      </c>
      <c r="AD576" s="217">
        <v>0</v>
      </c>
      <c r="AE576" s="185">
        <v>0</v>
      </c>
      <c r="AF576" s="217">
        <v>0</v>
      </c>
      <c r="AG576" s="217">
        <v>0</v>
      </c>
      <c r="AH576" s="185">
        <v>0</v>
      </c>
      <c r="AI576" s="217">
        <v>0</v>
      </c>
      <c r="AJ576" s="185">
        <v>0</v>
      </c>
      <c r="AK576" s="217">
        <v>0</v>
      </c>
      <c r="AL576" s="185">
        <v>0</v>
      </c>
      <c r="AM576" s="217">
        <v>0</v>
      </c>
      <c r="AN576" s="185">
        <v>0</v>
      </c>
      <c r="AO576" s="217">
        <v>0</v>
      </c>
      <c r="AP576" s="217"/>
      <c r="AQ576" s="185"/>
      <c r="AR576" s="217"/>
      <c r="AS576" s="185"/>
      <c r="AT576" s="217"/>
      <c r="AU576" s="185"/>
      <c r="AV576" s="217"/>
      <c r="AW576" s="185"/>
      <c r="AX576" s="217"/>
      <c r="AY576" s="217">
        <v>0</v>
      </c>
      <c r="AZ576" s="185">
        <v>72</v>
      </c>
      <c r="BA576" s="217">
        <v>72</v>
      </c>
      <c r="BB576" s="185">
        <v>0</v>
      </c>
      <c r="BC576" s="217">
        <v>0</v>
      </c>
      <c r="BD576" s="185">
        <v>0</v>
      </c>
      <c r="BE576" s="217">
        <v>0</v>
      </c>
      <c r="BF576" s="185">
        <v>0</v>
      </c>
      <c r="BG576" s="62">
        <v>0</v>
      </c>
      <c r="BH576" s="188">
        <v>0</v>
      </c>
      <c r="BI576" s="217">
        <v>0</v>
      </c>
      <c r="BJ576" s="185">
        <v>0</v>
      </c>
      <c r="BK576" s="217">
        <v>0</v>
      </c>
      <c r="BL576" s="185">
        <v>0</v>
      </c>
      <c r="BM576" s="217">
        <v>0</v>
      </c>
      <c r="BN576" s="185">
        <v>0</v>
      </c>
      <c r="BO576" s="217">
        <v>0</v>
      </c>
      <c r="BP576" s="185"/>
      <c r="BQ576" s="217"/>
      <c r="BR576" s="185">
        <v>4486864</v>
      </c>
      <c r="BS576" s="218">
        <v>4554046</v>
      </c>
      <c r="BT576" s="177">
        <f t="shared" si="420"/>
        <v>0</v>
      </c>
      <c r="BU576" s="178">
        <f t="shared" si="420"/>
        <v>0</v>
      </c>
      <c r="BV576" s="179">
        <f t="shared" si="421"/>
        <v>0</v>
      </c>
      <c r="BW576" s="178">
        <f t="shared" si="421"/>
        <v>0</v>
      </c>
      <c r="BX576" s="179">
        <f t="shared" si="422"/>
        <v>0</v>
      </c>
      <c r="BY576" s="178">
        <f t="shared" si="422"/>
        <v>0</v>
      </c>
      <c r="BZ576" s="179">
        <f t="shared" si="423"/>
        <v>0</v>
      </c>
      <c r="CA576" s="178">
        <f t="shared" si="423"/>
        <v>0</v>
      </c>
      <c r="CB576" s="179">
        <f t="shared" si="424"/>
        <v>0</v>
      </c>
      <c r="CC576" s="178">
        <f t="shared" si="424"/>
        <v>0</v>
      </c>
      <c r="CD576" s="179">
        <f t="shared" si="425"/>
        <v>648</v>
      </c>
      <c r="CE576" s="178">
        <f t="shared" si="425"/>
        <v>648</v>
      </c>
      <c r="CF576" s="177">
        <f t="shared" si="416"/>
        <v>0</v>
      </c>
      <c r="CG576" s="178">
        <f t="shared" si="416"/>
        <v>0</v>
      </c>
      <c r="CH576" s="179">
        <f t="shared" si="416"/>
        <v>0</v>
      </c>
      <c r="CI576" s="178">
        <f t="shared" si="418"/>
        <v>0</v>
      </c>
      <c r="CJ576" s="179">
        <f t="shared" si="416"/>
        <v>0</v>
      </c>
      <c r="CK576" s="178">
        <f t="shared" si="396"/>
        <v>0</v>
      </c>
      <c r="CL576" s="179">
        <f t="shared" si="413"/>
        <v>0</v>
      </c>
      <c r="CM576" s="178">
        <f t="shared" si="413"/>
        <v>0</v>
      </c>
      <c r="CN576" s="179">
        <f t="shared" si="413"/>
        <v>0</v>
      </c>
      <c r="CO576" s="178">
        <f t="shared" si="413"/>
        <v>0</v>
      </c>
      <c r="CP576" s="179">
        <f t="shared" si="413"/>
        <v>6924.1728395061727</v>
      </c>
      <c r="CQ576" s="178">
        <f t="shared" si="413"/>
        <v>7027.8487654320988</v>
      </c>
      <c r="CR576" s="177">
        <f t="shared" si="417"/>
        <v>0</v>
      </c>
      <c r="CS576" s="178">
        <f t="shared" si="417"/>
        <v>0</v>
      </c>
      <c r="CT576" s="179">
        <f t="shared" si="417"/>
        <v>0</v>
      </c>
      <c r="CU576" s="178">
        <f t="shared" si="417"/>
        <v>0</v>
      </c>
      <c r="CV576" s="179">
        <f t="shared" si="417"/>
        <v>0</v>
      </c>
      <c r="CW576" s="178">
        <f t="shared" si="417"/>
        <v>0</v>
      </c>
      <c r="CX576" s="179">
        <f t="shared" si="414"/>
        <v>0</v>
      </c>
      <c r="CY576" s="178">
        <f t="shared" si="414"/>
        <v>0</v>
      </c>
      <c r="CZ576" s="179">
        <f t="shared" si="414"/>
        <v>0</v>
      </c>
      <c r="DA576" s="178">
        <f t="shared" si="414"/>
        <v>0</v>
      </c>
      <c r="DB576" s="179">
        <f t="shared" si="414"/>
        <v>62317.555555555555</v>
      </c>
      <c r="DC576" s="178">
        <f t="shared" si="414"/>
        <v>63250.638888888891</v>
      </c>
      <c r="DD576" s="179">
        <f t="shared" si="426"/>
        <v>62317.555555555555</v>
      </c>
      <c r="DE576" s="178">
        <f t="shared" si="426"/>
        <v>63250.638888888891</v>
      </c>
      <c r="DF576" s="177">
        <f t="shared" si="427"/>
        <v>0</v>
      </c>
      <c r="DG576" s="178">
        <f t="shared" si="427"/>
        <v>0</v>
      </c>
      <c r="DH576" s="179">
        <f t="shared" si="428"/>
        <v>0</v>
      </c>
      <c r="DI576" s="178">
        <f t="shared" si="428"/>
        <v>0</v>
      </c>
      <c r="DJ576" s="179">
        <f t="shared" si="429"/>
        <v>0</v>
      </c>
      <c r="DK576" s="178">
        <f t="shared" si="429"/>
        <v>0</v>
      </c>
      <c r="DL576" s="179">
        <f t="shared" si="430"/>
        <v>0</v>
      </c>
      <c r="DM576" s="178">
        <f t="shared" si="430"/>
        <v>0</v>
      </c>
      <c r="DN576" s="179">
        <f t="shared" si="431"/>
        <v>0</v>
      </c>
      <c r="DO576" s="178">
        <f t="shared" si="431"/>
        <v>0</v>
      </c>
      <c r="DP576" s="179">
        <f t="shared" si="432"/>
        <v>72</v>
      </c>
      <c r="DQ576" s="178">
        <f t="shared" si="432"/>
        <v>72</v>
      </c>
      <c r="DR576" s="179">
        <f t="shared" si="433"/>
        <v>72</v>
      </c>
      <c r="DS576" s="178">
        <f t="shared" si="433"/>
        <v>72</v>
      </c>
      <c r="DT576" s="177">
        <f t="shared" si="419"/>
        <v>0</v>
      </c>
      <c r="DU576" s="178">
        <f t="shared" si="419"/>
        <v>0</v>
      </c>
      <c r="DV576" s="179">
        <f t="shared" si="419"/>
        <v>0</v>
      </c>
      <c r="DW576" s="178">
        <f t="shared" si="419"/>
        <v>0</v>
      </c>
      <c r="DX576" s="179">
        <f t="shared" si="419"/>
        <v>0</v>
      </c>
      <c r="DY576" s="178">
        <f t="shared" si="419"/>
        <v>0</v>
      </c>
      <c r="DZ576" s="179">
        <f t="shared" si="419"/>
        <v>0</v>
      </c>
      <c r="EA576" s="178">
        <f t="shared" si="419"/>
        <v>0</v>
      </c>
      <c r="EB576" s="179">
        <f t="shared" si="419"/>
        <v>0</v>
      </c>
      <c r="EC576" s="178">
        <f t="shared" si="415"/>
        <v>0</v>
      </c>
      <c r="ED576" s="179">
        <f t="shared" si="415"/>
        <v>4486864</v>
      </c>
      <c r="EE576" s="178">
        <f t="shared" si="415"/>
        <v>4554046</v>
      </c>
      <c r="EF576" s="179">
        <f t="shared" si="415"/>
        <v>4486864</v>
      </c>
      <c r="EG576" s="178">
        <f t="shared" si="391"/>
        <v>4554046</v>
      </c>
    </row>
    <row r="577" spans="1:137" ht="15">
      <c r="A577" s="219" t="s">
        <v>540</v>
      </c>
      <c r="B577" s="55" t="s">
        <v>612</v>
      </c>
      <c r="C577" s="293"/>
      <c r="D577" s="53">
        <v>223898</v>
      </c>
      <c r="E577" s="53">
        <v>9</v>
      </c>
      <c r="F577" s="217">
        <v>0</v>
      </c>
      <c r="G577" s="185">
        <v>46</v>
      </c>
      <c r="H577" s="191">
        <v>42</v>
      </c>
      <c r="I577" s="185">
        <v>6</v>
      </c>
      <c r="J577" s="217">
        <v>6</v>
      </c>
      <c r="K577" s="185">
        <v>9</v>
      </c>
      <c r="L577" s="217">
        <v>9</v>
      </c>
      <c r="M577" s="185">
        <v>12</v>
      </c>
      <c r="N577" s="191">
        <v>14</v>
      </c>
      <c r="O577" s="217">
        <v>0</v>
      </c>
      <c r="P577" s="185">
        <v>0</v>
      </c>
      <c r="Q577" s="217">
        <v>0</v>
      </c>
      <c r="R577" s="185">
        <v>0</v>
      </c>
      <c r="S577" s="217">
        <v>0</v>
      </c>
      <c r="T577" s="185">
        <v>0</v>
      </c>
      <c r="U577" s="217">
        <v>0</v>
      </c>
      <c r="V577" s="185">
        <v>0</v>
      </c>
      <c r="W577" s="217">
        <v>0</v>
      </c>
      <c r="X577" s="217">
        <v>0</v>
      </c>
      <c r="Y577" s="185">
        <v>0</v>
      </c>
      <c r="Z577" s="217">
        <v>0</v>
      </c>
      <c r="AA577" s="185">
        <v>0</v>
      </c>
      <c r="AB577" s="217">
        <v>0</v>
      </c>
      <c r="AC577" s="185">
        <v>0</v>
      </c>
      <c r="AD577" s="217">
        <v>0</v>
      </c>
      <c r="AE577" s="185">
        <v>0</v>
      </c>
      <c r="AF577" s="217">
        <v>0</v>
      </c>
      <c r="AG577" s="217">
        <v>0</v>
      </c>
      <c r="AH577" s="185">
        <v>6</v>
      </c>
      <c r="AI577" s="191">
        <v>2</v>
      </c>
      <c r="AJ577" s="185">
        <v>0</v>
      </c>
      <c r="AK577" s="217">
        <v>0</v>
      </c>
      <c r="AL577" s="185">
        <v>1</v>
      </c>
      <c r="AM577" s="217">
        <v>1</v>
      </c>
      <c r="AN577" s="185">
        <v>0</v>
      </c>
      <c r="AO577" s="217">
        <v>0</v>
      </c>
      <c r="AP577" s="217"/>
      <c r="AQ577" s="185"/>
      <c r="AR577" s="217"/>
      <c r="AS577" s="185"/>
      <c r="AT577" s="217"/>
      <c r="AU577" s="185"/>
      <c r="AV577" s="217"/>
      <c r="AW577" s="185"/>
      <c r="AX577" s="217"/>
      <c r="AY577" s="217">
        <v>0</v>
      </c>
      <c r="AZ577" s="185">
        <v>0</v>
      </c>
      <c r="BA577" s="191">
        <v>3</v>
      </c>
      <c r="BB577" s="185">
        <v>0</v>
      </c>
      <c r="BC577" s="217">
        <v>0</v>
      </c>
      <c r="BD577" s="185">
        <v>2</v>
      </c>
      <c r="BE577" s="191">
        <v>1</v>
      </c>
      <c r="BF577" s="185">
        <v>1</v>
      </c>
      <c r="BG577" s="197">
        <v>2</v>
      </c>
      <c r="BH577" s="188">
        <v>3191038</v>
      </c>
      <c r="BI577" s="217">
        <v>3218571</v>
      </c>
      <c r="BJ577" s="185">
        <v>0</v>
      </c>
      <c r="BK577" s="217">
        <v>0</v>
      </c>
      <c r="BL577" s="185">
        <v>0</v>
      </c>
      <c r="BM577" s="217">
        <v>0</v>
      </c>
      <c r="BN577" s="185">
        <v>201260</v>
      </c>
      <c r="BO577" s="191">
        <v>111066</v>
      </c>
      <c r="BP577" s="185"/>
      <c r="BQ577" s="217"/>
      <c r="BR577" s="185">
        <v>146635</v>
      </c>
      <c r="BS577" s="198">
        <v>266919</v>
      </c>
      <c r="BT577" s="177">
        <f t="shared" si="420"/>
        <v>717</v>
      </c>
      <c r="BU577" s="178">
        <f t="shared" si="420"/>
        <v>705</v>
      </c>
      <c r="BV577" s="179">
        <f t="shared" si="421"/>
        <v>0</v>
      </c>
      <c r="BW577" s="178">
        <f t="shared" si="421"/>
        <v>0</v>
      </c>
      <c r="BX577" s="179">
        <f t="shared" si="422"/>
        <v>0</v>
      </c>
      <c r="BY577" s="178">
        <f t="shared" si="422"/>
        <v>0</v>
      </c>
      <c r="BZ577" s="179">
        <f t="shared" si="423"/>
        <v>65</v>
      </c>
      <c r="CA577" s="178">
        <f t="shared" si="423"/>
        <v>29</v>
      </c>
      <c r="CB577" s="179">
        <f t="shared" si="424"/>
        <v>0</v>
      </c>
      <c r="CC577" s="178">
        <f t="shared" si="424"/>
        <v>0</v>
      </c>
      <c r="CD577" s="179">
        <f t="shared" si="425"/>
        <v>34</v>
      </c>
      <c r="CE577" s="178">
        <f t="shared" si="425"/>
        <v>62</v>
      </c>
      <c r="CF577" s="177">
        <f t="shared" si="416"/>
        <v>4450.5411436541144</v>
      </c>
      <c r="CG577" s="178">
        <f t="shared" si="416"/>
        <v>4565.3489361702132</v>
      </c>
      <c r="CH577" s="179">
        <f t="shared" si="416"/>
        <v>0</v>
      </c>
      <c r="CI577" s="178">
        <f t="shared" si="418"/>
        <v>0</v>
      </c>
      <c r="CJ577" s="179">
        <f t="shared" si="416"/>
        <v>0</v>
      </c>
      <c r="CK577" s="178">
        <f t="shared" si="396"/>
        <v>0</v>
      </c>
      <c r="CL577" s="179">
        <f t="shared" si="413"/>
        <v>3096.3076923076924</v>
      </c>
      <c r="CM577" s="178">
        <f t="shared" si="413"/>
        <v>3829.8620689655172</v>
      </c>
      <c r="CN577" s="179">
        <f t="shared" si="413"/>
        <v>0</v>
      </c>
      <c r="CO577" s="178">
        <f t="shared" si="413"/>
        <v>0</v>
      </c>
      <c r="CP577" s="179">
        <f t="shared" si="413"/>
        <v>4312.7941176470586</v>
      </c>
      <c r="CQ577" s="178">
        <f t="shared" si="413"/>
        <v>4305.1451612903229</v>
      </c>
      <c r="CR577" s="177">
        <f t="shared" si="417"/>
        <v>40054.870292887033</v>
      </c>
      <c r="CS577" s="178">
        <f t="shared" si="417"/>
        <v>41088.140425531921</v>
      </c>
      <c r="CT577" s="179">
        <f t="shared" si="417"/>
        <v>0</v>
      </c>
      <c r="CU577" s="178">
        <f t="shared" si="417"/>
        <v>0</v>
      </c>
      <c r="CV577" s="179">
        <f t="shared" si="417"/>
        <v>0</v>
      </c>
      <c r="CW577" s="178">
        <f t="shared" si="417"/>
        <v>0</v>
      </c>
      <c r="CX577" s="179">
        <f t="shared" si="414"/>
        <v>27866.76923076923</v>
      </c>
      <c r="CY577" s="178">
        <f t="shared" si="414"/>
        <v>34468.758620689652</v>
      </c>
      <c r="CZ577" s="179">
        <f t="shared" si="414"/>
        <v>0</v>
      </c>
      <c r="DA577" s="178">
        <f t="shared" si="414"/>
        <v>0</v>
      </c>
      <c r="DB577" s="179">
        <f t="shared" si="414"/>
        <v>38815.147058823524</v>
      </c>
      <c r="DC577" s="178">
        <f t="shared" si="414"/>
        <v>38746.306451612909</v>
      </c>
      <c r="DD577" s="179">
        <f t="shared" si="426"/>
        <v>38982.148881597692</v>
      </c>
      <c r="DE577" s="178">
        <f t="shared" si="426"/>
        <v>40664.276059806412</v>
      </c>
      <c r="DF577" s="177">
        <f t="shared" si="427"/>
        <v>73</v>
      </c>
      <c r="DG577" s="178">
        <f t="shared" si="427"/>
        <v>71</v>
      </c>
      <c r="DH577" s="179">
        <f t="shared" si="428"/>
        <v>0</v>
      </c>
      <c r="DI577" s="178">
        <f t="shared" si="428"/>
        <v>0</v>
      </c>
      <c r="DJ577" s="179">
        <f t="shared" si="429"/>
        <v>0</v>
      </c>
      <c r="DK577" s="178">
        <f t="shared" si="429"/>
        <v>0</v>
      </c>
      <c r="DL577" s="179">
        <f t="shared" si="430"/>
        <v>7</v>
      </c>
      <c r="DM577" s="178">
        <f t="shared" si="430"/>
        <v>3</v>
      </c>
      <c r="DN577" s="179">
        <f t="shared" si="431"/>
        <v>0</v>
      </c>
      <c r="DO577" s="178">
        <f t="shared" si="431"/>
        <v>0</v>
      </c>
      <c r="DP577" s="179">
        <f t="shared" si="432"/>
        <v>3</v>
      </c>
      <c r="DQ577" s="178">
        <f t="shared" si="432"/>
        <v>6</v>
      </c>
      <c r="DR577" s="179">
        <f t="shared" si="433"/>
        <v>83</v>
      </c>
      <c r="DS577" s="178">
        <f t="shared" si="433"/>
        <v>80</v>
      </c>
      <c r="DT577" s="177">
        <f t="shared" si="419"/>
        <v>2924005.5313807535</v>
      </c>
      <c r="DU577" s="178">
        <f t="shared" si="419"/>
        <v>2917257.9702127664</v>
      </c>
      <c r="DV577" s="179">
        <f t="shared" si="419"/>
        <v>0</v>
      </c>
      <c r="DW577" s="178">
        <f t="shared" si="419"/>
        <v>0</v>
      </c>
      <c r="DX577" s="179">
        <f t="shared" si="419"/>
        <v>0</v>
      </c>
      <c r="DY577" s="178">
        <f t="shared" si="419"/>
        <v>0</v>
      </c>
      <c r="DZ577" s="179">
        <f t="shared" si="419"/>
        <v>195067.38461538462</v>
      </c>
      <c r="EA577" s="178">
        <f t="shared" si="419"/>
        <v>103406.27586206896</v>
      </c>
      <c r="EB577" s="179">
        <f t="shared" si="419"/>
        <v>0</v>
      </c>
      <c r="EC577" s="178">
        <f t="shared" si="415"/>
        <v>0</v>
      </c>
      <c r="ED577" s="179">
        <f t="shared" si="415"/>
        <v>116445.44117647057</v>
      </c>
      <c r="EE577" s="178">
        <f t="shared" si="415"/>
        <v>232477.83870967745</v>
      </c>
      <c r="EF577" s="179">
        <f t="shared" si="415"/>
        <v>3235518.3571726084</v>
      </c>
      <c r="EG577" s="178">
        <f t="shared" si="391"/>
        <v>3253142.0847845129</v>
      </c>
    </row>
    <row r="578" spans="1:137" ht="15">
      <c r="A578" s="219" t="s">
        <v>540</v>
      </c>
      <c r="B578" s="55" t="s">
        <v>613</v>
      </c>
      <c r="C578" s="293"/>
      <c r="D578" s="53">
        <v>223320</v>
      </c>
      <c r="E578" s="53">
        <v>9</v>
      </c>
      <c r="F578" s="217">
        <v>0</v>
      </c>
      <c r="G578" s="185">
        <v>18</v>
      </c>
      <c r="H578" s="191">
        <v>21</v>
      </c>
      <c r="I578" s="185">
        <v>0</v>
      </c>
      <c r="J578" s="217">
        <v>0</v>
      </c>
      <c r="K578" s="185">
        <v>0</v>
      </c>
      <c r="L578" s="217">
        <v>0</v>
      </c>
      <c r="M578" s="185">
        <v>4</v>
      </c>
      <c r="N578" s="191">
        <v>8</v>
      </c>
      <c r="O578" s="217">
        <v>0</v>
      </c>
      <c r="P578" s="185">
        <v>11</v>
      </c>
      <c r="Q578" s="191">
        <v>7</v>
      </c>
      <c r="R578" s="185">
        <v>0</v>
      </c>
      <c r="S578" s="191">
        <v>1</v>
      </c>
      <c r="T578" s="185">
        <v>0</v>
      </c>
      <c r="U578" s="217">
        <v>0</v>
      </c>
      <c r="V578" s="185">
        <v>3</v>
      </c>
      <c r="W578" s="191">
        <v>2</v>
      </c>
      <c r="X578" s="217">
        <v>0</v>
      </c>
      <c r="Y578" s="185">
        <v>13</v>
      </c>
      <c r="Z578" s="217">
        <v>13</v>
      </c>
      <c r="AA578" s="185">
        <v>0</v>
      </c>
      <c r="AB578" s="217">
        <v>0</v>
      </c>
      <c r="AC578" s="185">
        <v>0</v>
      </c>
      <c r="AD578" s="217">
        <v>0</v>
      </c>
      <c r="AE578" s="185">
        <v>8</v>
      </c>
      <c r="AF578" s="191">
        <v>7</v>
      </c>
      <c r="AG578" s="217">
        <v>0</v>
      </c>
      <c r="AH578" s="185">
        <v>4</v>
      </c>
      <c r="AI578" s="191">
        <v>3</v>
      </c>
      <c r="AJ578" s="185">
        <v>0</v>
      </c>
      <c r="AK578" s="191">
        <v>1</v>
      </c>
      <c r="AL578" s="185">
        <v>0</v>
      </c>
      <c r="AM578" s="217">
        <v>0</v>
      </c>
      <c r="AN578" s="185">
        <v>3</v>
      </c>
      <c r="AO578" s="217">
        <v>3</v>
      </c>
      <c r="AP578" s="217"/>
      <c r="AQ578" s="185"/>
      <c r="AR578" s="217"/>
      <c r="AS578" s="185"/>
      <c r="AT578" s="217"/>
      <c r="AU578" s="185"/>
      <c r="AV578" s="217"/>
      <c r="AW578" s="185"/>
      <c r="AX578" s="217"/>
      <c r="AY578" s="217">
        <v>0</v>
      </c>
      <c r="AZ578" s="185">
        <v>0</v>
      </c>
      <c r="BA578" s="217">
        <v>0</v>
      </c>
      <c r="BB578" s="185">
        <v>0</v>
      </c>
      <c r="BC578" s="217">
        <v>0</v>
      </c>
      <c r="BD578" s="185">
        <v>0</v>
      </c>
      <c r="BE578" s="217">
        <v>0</v>
      </c>
      <c r="BF578" s="185">
        <v>0</v>
      </c>
      <c r="BG578" s="62">
        <v>0</v>
      </c>
      <c r="BH578" s="188">
        <v>1131992</v>
      </c>
      <c r="BI578" s="191">
        <v>1518382</v>
      </c>
      <c r="BJ578" s="185">
        <v>674283</v>
      </c>
      <c r="BK578" s="191">
        <v>495610</v>
      </c>
      <c r="BL578" s="185">
        <v>1034166</v>
      </c>
      <c r="BM578" s="217">
        <v>997372</v>
      </c>
      <c r="BN578" s="185">
        <v>341833</v>
      </c>
      <c r="BO578" s="191">
        <v>319270</v>
      </c>
      <c r="BP578" s="185"/>
      <c r="BQ578" s="217"/>
      <c r="BR578" s="185">
        <v>0</v>
      </c>
      <c r="BS578" s="218">
        <v>0</v>
      </c>
      <c r="BT578" s="177">
        <f t="shared" si="420"/>
        <v>210</v>
      </c>
      <c r="BU578" s="178">
        <f t="shared" si="420"/>
        <v>285</v>
      </c>
      <c r="BV578" s="179">
        <f t="shared" si="421"/>
        <v>135</v>
      </c>
      <c r="BW578" s="178">
        <f t="shared" si="421"/>
        <v>97</v>
      </c>
      <c r="BX578" s="179">
        <f t="shared" si="422"/>
        <v>213</v>
      </c>
      <c r="BY578" s="178">
        <f t="shared" si="422"/>
        <v>201</v>
      </c>
      <c r="BZ578" s="179">
        <f t="shared" si="423"/>
        <v>72</v>
      </c>
      <c r="CA578" s="178">
        <f t="shared" si="423"/>
        <v>73</v>
      </c>
      <c r="CB578" s="179">
        <f t="shared" si="424"/>
        <v>0</v>
      </c>
      <c r="CC578" s="178">
        <f t="shared" si="424"/>
        <v>0</v>
      </c>
      <c r="CD578" s="179">
        <f t="shared" si="425"/>
        <v>0</v>
      </c>
      <c r="CE578" s="178">
        <f t="shared" si="425"/>
        <v>0</v>
      </c>
      <c r="CF578" s="177">
        <f t="shared" si="416"/>
        <v>5390.4380952380952</v>
      </c>
      <c r="CG578" s="178">
        <f t="shared" si="416"/>
        <v>5327.6561403508767</v>
      </c>
      <c r="CH578" s="179">
        <f t="shared" si="416"/>
        <v>4994.6888888888889</v>
      </c>
      <c r="CI578" s="178">
        <f t="shared" si="418"/>
        <v>5109.3814432989693</v>
      </c>
      <c r="CJ578" s="179">
        <f t="shared" si="416"/>
        <v>4855.2394366197186</v>
      </c>
      <c r="CK578" s="178">
        <f t="shared" si="396"/>
        <v>4962.0497512437814</v>
      </c>
      <c r="CL578" s="179">
        <f t="shared" si="413"/>
        <v>4747.6805555555557</v>
      </c>
      <c r="CM578" s="178">
        <f t="shared" si="413"/>
        <v>4373.5616438356165</v>
      </c>
      <c r="CN578" s="179">
        <f t="shared" si="413"/>
        <v>0</v>
      </c>
      <c r="CO578" s="178">
        <f t="shared" si="413"/>
        <v>0</v>
      </c>
      <c r="CP578" s="179">
        <f t="shared" si="413"/>
        <v>0</v>
      </c>
      <c r="CQ578" s="178">
        <f t="shared" si="413"/>
        <v>0</v>
      </c>
      <c r="CR578" s="177">
        <f t="shared" si="417"/>
        <v>48513.942857142858</v>
      </c>
      <c r="CS578" s="178">
        <f t="shared" si="417"/>
        <v>47948.905263157889</v>
      </c>
      <c r="CT578" s="179">
        <f t="shared" si="417"/>
        <v>44952.2</v>
      </c>
      <c r="CU578" s="178">
        <f t="shared" si="417"/>
        <v>45984.432989690722</v>
      </c>
      <c r="CV578" s="179">
        <f t="shared" si="417"/>
        <v>43697.154929577468</v>
      </c>
      <c r="CW578" s="178">
        <f t="shared" si="417"/>
        <v>44658.447761194031</v>
      </c>
      <c r="CX578" s="179">
        <f t="shared" si="414"/>
        <v>42729.125</v>
      </c>
      <c r="CY578" s="178">
        <f t="shared" si="414"/>
        <v>39362.054794520547</v>
      </c>
      <c r="CZ578" s="179">
        <f t="shared" si="414"/>
        <v>0</v>
      </c>
      <c r="DA578" s="178">
        <f t="shared" si="414"/>
        <v>0</v>
      </c>
      <c r="DB578" s="179">
        <f t="shared" si="414"/>
        <v>0</v>
      </c>
      <c r="DC578" s="178">
        <f t="shared" si="414"/>
        <v>0</v>
      </c>
      <c r="DD578" s="179">
        <f t="shared" si="426"/>
        <v>45521.588615285458</v>
      </c>
      <c r="DE578" s="178">
        <f t="shared" si="426"/>
        <v>45743.423050212281</v>
      </c>
      <c r="DF578" s="177">
        <f t="shared" si="427"/>
        <v>22</v>
      </c>
      <c r="DG578" s="178">
        <f t="shared" si="427"/>
        <v>29</v>
      </c>
      <c r="DH578" s="179">
        <f t="shared" si="428"/>
        <v>14</v>
      </c>
      <c r="DI578" s="178">
        <f t="shared" si="428"/>
        <v>10</v>
      </c>
      <c r="DJ578" s="179">
        <f t="shared" si="429"/>
        <v>21</v>
      </c>
      <c r="DK578" s="178">
        <f t="shared" si="429"/>
        <v>20</v>
      </c>
      <c r="DL578" s="179">
        <f t="shared" si="430"/>
        <v>7</v>
      </c>
      <c r="DM578" s="178">
        <f t="shared" si="430"/>
        <v>7</v>
      </c>
      <c r="DN578" s="179">
        <f t="shared" si="431"/>
        <v>0</v>
      </c>
      <c r="DO578" s="178">
        <f t="shared" si="431"/>
        <v>0</v>
      </c>
      <c r="DP578" s="179">
        <f t="shared" si="432"/>
        <v>0</v>
      </c>
      <c r="DQ578" s="178">
        <f t="shared" si="432"/>
        <v>0</v>
      </c>
      <c r="DR578" s="179">
        <f t="shared" si="433"/>
        <v>64</v>
      </c>
      <c r="DS578" s="178">
        <f t="shared" si="433"/>
        <v>66</v>
      </c>
      <c r="DT578" s="177">
        <f t="shared" si="419"/>
        <v>1067306.7428571428</v>
      </c>
      <c r="DU578" s="178">
        <f t="shared" si="419"/>
        <v>1390518.2526315788</v>
      </c>
      <c r="DV578" s="179">
        <f t="shared" si="419"/>
        <v>629330.79999999993</v>
      </c>
      <c r="DW578" s="178">
        <f t="shared" si="419"/>
        <v>459844.32989690721</v>
      </c>
      <c r="DX578" s="179">
        <f t="shared" si="419"/>
        <v>917640.25352112681</v>
      </c>
      <c r="DY578" s="178">
        <f t="shared" si="419"/>
        <v>893168.95522388059</v>
      </c>
      <c r="DZ578" s="179">
        <f t="shared" si="419"/>
        <v>299103.875</v>
      </c>
      <c r="EA578" s="178">
        <f t="shared" si="419"/>
        <v>275534.38356164383</v>
      </c>
      <c r="EB578" s="179">
        <f t="shared" si="419"/>
        <v>0</v>
      </c>
      <c r="EC578" s="178">
        <f t="shared" si="415"/>
        <v>0</v>
      </c>
      <c r="ED578" s="179">
        <f t="shared" si="415"/>
        <v>0</v>
      </c>
      <c r="EE578" s="178">
        <f t="shared" si="415"/>
        <v>0</v>
      </c>
      <c r="EF578" s="179">
        <f t="shared" si="415"/>
        <v>2913381.6713782693</v>
      </c>
      <c r="EG578" s="178">
        <f t="shared" si="391"/>
        <v>3019065.9213140104</v>
      </c>
    </row>
    <row r="579" spans="1:137" ht="15">
      <c r="A579" s="219" t="s">
        <v>540</v>
      </c>
      <c r="B579" s="55" t="s">
        <v>614</v>
      </c>
      <c r="C579" s="293"/>
      <c r="D579" s="53">
        <v>226408</v>
      </c>
      <c r="E579" s="53">
        <v>9</v>
      </c>
      <c r="F579" s="217">
        <v>0</v>
      </c>
      <c r="G579" s="185">
        <v>18</v>
      </c>
      <c r="H579" s="191">
        <v>19</v>
      </c>
      <c r="I579" s="185">
        <v>0</v>
      </c>
      <c r="J579" s="217">
        <v>0</v>
      </c>
      <c r="K579" s="185">
        <v>1</v>
      </c>
      <c r="L579" s="191">
        <v>0</v>
      </c>
      <c r="M579" s="185">
        <v>0</v>
      </c>
      <c r="N579" s="191">
        <v>1</v>
      </c>
      <c r="O579" s="217">
        <v>0</v>
      </c>
      <c r="P579" s="185">
        <v>21</v>
      </c>
      <c r="Q579" s="217">
        <v>20</v>
      </c>
      <c r="R579" s="185">
        <v>0</v>
      </c>
      <c r="S579" s="217">
        <v>0</v>
      </c>
      <c r="T579" s="185">
        <v>3</v>
      </c>
      <c r="U579" s="191">
        <v>0</v>
      </c>
      <c r="V579" s="185">
        <v>9</v>
      </c>
      <c r="W579" s="191">
        <v>14</v>
      </c>
      <c r="X579" s="217">
        <v>0</v>
      </c>
      <c r="Y579" s="185">
        <v>26</v>
      </c>
      <c r="Z579" s="191">
        <v>31</v>
      </c>
      <c r="AA579" s="185">
        <v>0</v>
      </c>
      <c r="AB579" s="217">
        <v>0</v>
      </c>
      <c r="AC579" s="185">
        <v>7</v>
      </c>
      <c r="AD579" s="191">
        <v>0</v>
      </c>
      <c r="AE579" s="185">
        <v>17</v>
      </c>
      <c r="AF579" s="191">
        <v>24</v>
      </c>
      <c r="AG579" s="217">
        <v>0</v>
      </c>
      <c r="AH579" s="185">
        <v>0</v>
      </c>
      <c r="AI579" s="217">
        <v>0</v>
      </c>
      <c r="AJ579" s="185">
        <v>0</v>
      </c>
      <c r="AK579" s="217">
        <v>0</v>
      </c>
      <c r="AL579" s="185">
        <v>0</v>
      </c>
      <c r="AM579" s="217">
        <v>0</v>
      </c>
      <c r="AN579" s="185">
        <v>0</v>
      </c>
      <c r="AO579" s="217">
        <v>0</v>
      </c>
      <c r="AP579" s="217"/>
      <c r="AQ579" s="185"/>
      <c r="AR579" s="217"/>
      <c r="AS579" s="185"/>
      <c r="AT579" s="217"/>
      <c r="AU579" s="185"/>
      <c r="AV579" s="217"/>
      <c r="AW579" s="185"/>
      <c r="AX579" s="217"/>
      <c r="AY579" s="217">
        <v>0</v>
      </c>
      <c r="AZ579" s="185">
        <v>1</v>
      </c>
      <c r="BA579" s="191">
        <v>0</v>
      </c>
      <c r="BB579" s="185">
        <v>0</v>
      </c>
      <c r="BC579" s="217">
        <v>0</v>
      </c>
      <c r="BD579" s="185">
        <v>0</v>
      </c>
      <c r="BE579" s="217">
        <v>0</v>
      </c>
      <c r="BF579" s="185">
        <v>0</v>
      </c>
      <c r="BG579" s="62">
        <v>0</v>
      </c>
      <c r="BH579" s="188">
        <v>1189920</v>
      </c>
      <c r="BI579" s="191">
        <v>1264023</v>
      </c>
      <c r="BJ579" s="185">
        <v>1913169</v>
      </c>
      <c r="BK579" s="191">
        <v>2053930</v>
      </c>
      <c r="BL579" s="185">
        <v>2997518</v>
      </c>
      <c r="BM579" s="191">
        <v>3278049</v>
      </c>
      <c r="BN579" s="185">
        <v>0</v>
      </c>
      <c r="BO579" s="217">
        <v>0</v>
      </c>
      <c r="BP579" s="185"/>
      <c r="BQ579" s="217"/>
      <c r="BR579" s="185">
        <v>52685</v>
      </c>
      <c r="BS579" s="198">
        <v>0</v>
      </c>
      <c r="BT579" s="177">
        <f t="shared" si="420"/>
        <v>173</v>
      </c>
      <c r="BU579" s="178">
        <f t="shared" si="420"/>
        <v>183</v>
      </c>
      <c r="BV579" s="179">
        <f t="shared" si="421"/>
        <v>330</v>
      </c>
      <c r="BW579" s="178">
        <f t="shared" si="421"/>
        <v>348</v>
      </c>
      <c r="BX579" s="179">
        <f t="shared" si="422"/>
        <v>515</v>
      </c>
      <c r="BY579" s="178">
        <f t="shared" si="422"/>
        <v>567</v>
      </c>
      <c r="BZ579" s="179">
        <f t="shared" si="423"/>
        <v>0</v>
      </c>
      <c r="CA579" s="178">
        <f t="shared" si="423"/>
        <v>0</v>
      </c>
      <c r="CB579" s="179">
        <f t="shared" si="424"/>
        <v>0</v>
      </c>
      <c r="CC579" s="178">
        <f t="shared" si="424"/>
        <v>0</v>
      </c>
      <c r="CD579" s="179">
        <f t="shared" si="425"/>
        <v>9</v>
      </c>
      <c r="CE579" s="178">
        <f t="shared" si="425"/>
        <v>0</v>
      </c>
      <c r="CF579" s="177">
        <f t="shared" si="416"/>
        <v>6878.1502890173415</v>
      </c>
      <c r="CG579" s="178">
        <f t="shared" si="416"/>
        <v>6907.2295081967213</v>
      </c>
      <c r="CH579" s="179">
        <f t="shared" si="416"/>
        <v>5797.4818181818182</v>
      </c>
      <c r="CI579" s="178">
        <f t="shared" si="418"/>
        <v>5902.0977011494251</v>
      </c>
      <c r="CJ579" s="179">
        <f t="shared" si="416"/>
        <v>5820.4233009708742</v>
      </c>
      <c r="CK579" s="178">
        <f t="shared" si="396"/>
        <v>5781.3915343915342</v>
      </c>
      <c r="CL579" s="179">
        <f t="shared" si="413"/>
        <v>0</v>
      </c>
      <c r="CM579" s="178">
        <f t="shared" si="413"/>
        <v>0</v>
      </c>
      <c r="CN579" s="179">
        <f t="shared" si="413"/>
        <v>0</v>
      </c>
      <c r="CO579" s="178">
        <f t="shared" si="413"/>
        <v>0</v>
      </c>
      <c r="CP579" s="179">
        <f t="shared" si="413"/>
        <v>5853.8888888888887</v>
      </c>
      <c r="CQ579" s="178">
        <f t="shared" si="413"/>
        <v>0</v>
      </c>
      <c r="CR579" s="177">
        <f t="shared" si="417"/>
        <v>61903.352601156075</v>
      </c>
      <c r="CS579" s="178">
        <f t="shared" si="417"/>
        <v>62165.065573770495</v>
      </c>
      <c r="CT579" s="179">
        <f t="shared" si="417"/>
        <v>52177.336363636365</v>
      </c>
      <c r="CU579" s="178">
        <f t="shared" si="417"/>
        <v>53118.879310344826</v>
      </c>
      <c r="CV579" s="179">
        <f t="shared" si="417"/>
        <v>52383.80970873787</v>
      </c>
      <c r="CW579" s="178">
        <f t="shared" si="417"/>
        <v>52032.523809523809</v>
      </c>
      <c r="CX579" s="179">
        <f t="shared" si="414"/>
        <v>0</v>
      </c>
      <c r="CY579" s="178">
        <f t="shared" si="414"/>
        <v>0</v>
      </c>
      <c r="CZ579" s="179">
        <f t="shared" si="414"/>
        <v>0</v>
      </c>
      <c r="DA579" s="178">
        <f t="shared" si="414"/>
        <v>0</v>
      </c>
      <c r="DB579" s="179">
        <f t="shared" si="414"/>
        <v>52685</v>
      </c>
      <c r="DC579" s="178">
        <f t="shared" si="414"/>
        <v>0</v>
      </c>
      <c r="DD579" s="179">
        <f t="shared" si="426"/>
        <v>54076.614416105425</v>
      </c>
      <c r="DE579" s="178">
        <f t="shared" si="426"/>
        <v>54230.568968357278</v>
      </c>
      <c r="DF579" s="177">
        <f t="shared" si="427"/>
        <v>19</v>
      </c>
      <c r="DG579" s="178">
        <f t="shared" si="427"/>
        <v>20</v>
      </c>
      <c r="DH579" s="179">
        <f t="shared" si="428"/>
        <v>33</v>
      </c>
      <c r="DI579" s="178">
        <f t="shared" si="428"/>
        <v>34</v>
      </c>
      <c r="DJ579" s="179">
        <f t="shared" si="429"/>
        <v>50</v>
      </c>
      <c r="DK579" s="178">
        <f t="shared" si="429"/>
        <v>55</v>
      </c>
      <c r="DL579" s="179">
        <f t="shared" si="430"/>
        <v>0</v>
      </c>
      <c r="DM579" s="178">
        <f t="shared" si="430"/>
        <v>0</v>
      </c>
      <c r="DN579" s="179">
        <f t="shared" si="431"/>
        <v>0</v>
      </c>
      <c r="DO579" s="178">
        <f t="shared" si="431"/>
        <v>0</v>
      </c>
      <c r="DP579" s="179">
        <f t="shared" si="432"/>
        <v>1</v>
      </c>
      <c r="DQ579" s="178">
        <f t="shared" si="432"/>
        <v>0</v>
      </c>
      <c r="DR579" s="179">
        <f t="shared" si="433"/>
        <v>103</v>
      </c>
      <c r="DS579" s="178">
        <f t="shared" si="433"/>
        <v>109</v>
      </c>
      <c r="DT579" s="177">
        <f t="shared" si="419"/>
        <v>1176163.6994219655</v>
      </c>
      <c r="DU579" s="178">
        <f t="shared" si="419"/>
        <v>1243301.3114754099</v>
      </c>
      <c r="DV579" s="179">
        <f t="shared" si="419"/>
        <v>1721852.1</v>
      </c>
      <c r="DW579" s="178">
        <f t="shared" si="419"/>
        <v>1806041.8965517241</v>
      </c>
      <c r="DX579" s="179">
        <f t="shared" si="419"/>
        <v>2619190.4854368935</v>
      </c>
      <c r="DY579" s="178">
        <f t="shared" si="419"/>
        <v>2861788.8095238097</v>
      </c>
      <c r="DZ579" s="179">
        <f t="shared" si="419"/>
        <v>0</v>
      </c>
      <c r="EA579" s="178">
        <f t="shared" si="419"/>
        <v>0</v>
      </c>
      <c r="EB579" s="179">
        <f t="shared" si="419"/>
        <v>0</v>
      </c>
      <c r="EC579" s="178">
        <f t="shared" si="415"/>
        <v>0</v>
      </c>
      <c r="ED579" s="179">
        <f t="shared" si="415"/>
        <v>52685</v>
      </c>
      <c r="EE579" s="178">
        <f t="shared" si="415"/>
        <v>0</v>
      </c>
      <c r="EF579" s="179">
        <f t="shared" si="415"/>
        <v>5569891.2848588591</v>
      </c>
      <c r="EG579" s="178">
        <f t="shared" si="391"/>
        <v>5911132.0175509434</v>
      </c>
    </row>
    <row r="580" spans="1:137" ht="15">
      <c r="A580" s="219" t="s">
        <v>540</v>
      </c>
      <c r="B580" s="55" t="s">
        <v>615</v>
      </c>
      <c r="C580" s="293"/>
      <c r="D580" s="53">
        <v>225070</v>
      </c>
      <c r="E580" s="53">
        <v>9</v>
      </c>
      <c r="F580" s="217">
        <v>0</v>
      </c>
      <c r="G580" s="185">
        <v>91</v>
      </c>
      <c r="H580" s="191">
        <v>84</v>
      </c>
      <c r="I580" s="185">
        <v>5</v>
      </c>
      <c r="J580" s="191">
        <v>9</v>
      </c>
      <c r="K580" s="185">
        <v>1</v>
      </c>
      <c r="L580" s="191">
        <v>2</v>
      </c>
      <c r="M580" s="185">
        <v>1</v>
      </c>
      <c r="N580" s="191">
        <v>6</v>
      </c>
      <c r="O580" s="217">
        <v>0</v>
      </c>
      <c r="P580" s="185">
        <v>0</v>
      </c>
      <c r="Q580" s="217">
        <v>0</v>
      </c>
      <c r="R580" s="185">
        <v>0</v>
      </c>
      <c r="S580" s="217">
        <v>0</v>
      </c>
      <c r="T580" s="185">
        <v>0</v>
      </c>
      <c r="U580" s="217">
        <v>0</v>
      </c>
      <c r="V580" s="185">
        <v>0</v>
      </c>
      <c r="W580" s="217">
        <v>0</v>
      </c>
      <c r="X580" s="217">
        <v>0</v>
      </c>
      <c r="Y580" s="185">
        <v>0</v>
      </c>
      <c r="Z580" s="217">
        <v>0</v>
      </c>
      <c r="AA580" s="185">
        <v>0</v>
      </c>
      <c r="AB580" s="217">
        <v>0</v>
      </c>
      <c r="AC580" s="185">
        <v>0</v>
      </c>
      <c r="AD580" s="217">
        <v>0</v>
      </c>
      <c r="AE580" s="185">
        <v>0</v>
      </c>
      <c r="AF580" s="217">
        <v>0</v>
      </c>
      <c r="AG580" s="217">
        <v>0</v>
      </c>
      <c r="AH580" s="185">
        <v>0</v>
      </c>
      <c r="AI580" s="217">
        <v>0</v>
      </c>
      <c r="AJ580" s="185">
        <v>0</v>
      </c>
      <c r="AK580" s="217">
        <v>0</v>
      </c>
      <c r="AL580" s="185">
        <v>0</v>
      </c>
      <c r="AM580" s="217">
        <v>0</v>
      </c>
      <c r="AN580" s="185">
        <v>0</v>
      </c>
      <c r="AO580" s="217">
        <v>0</v>
      </c>
      <c r="AP580" s="217"/>
      <c r="AQ580" s="185"/>
      <c r="AR580" s="217"/>
      <c r="AS580" s="185"/>
      <c r="AT580" s="217"/>
      <c r="AU580" s="185"/>
      <c r="AV580" s="217"/>
      <c r="AW580" s="185"/>
      <c r="AX580" s="217"/>
      <c r="AY580" s="217">
        <v>0</v>
      </c>
      <c r="AZ580" s="185">
        <v>0</v>
      </c>
      <c r="BA580" s="217">
        <v>0</v>
      </c>
      <c r="BB580" s="185">
        <v>0</v>
      </c>
      <c r="BC580" s="217">
        <v>0</v>
      </c>
      <c r="BD580" s="185">
        <v>0</v>
      </c>
      <c r="BE580" s="217">
        <v>0</v>
      </c>
      <c r="BF580" s="185">
        <v>0</v>
      </c>
      <c r="BG580" s="197">
        <v>3</v>
      </c>
      <c r="BH580" s="188">
        <v>5093131</v>
      </c>
      <c r="BI580" s="191">
        <v>5661747</v>
      </c>
      <c r="BJ580" s="185">
        <v>0</v>
      </c>
      <c r="BK580" s="217">
        <v>0</v>
      </c>
      <c r="BL580" s="185">
        <v>0</v>
      </c>
      <c r="BM580" s="217">
        <v>0</v>
      </c>
      <c r="BN580" s="185">
        <v>0</v>
      </c>
      <c r="BO580" s="217">
        <v>0</v>
      </c>
      <c r="BP580" s="185"/>
      <c r="BQ580" s="217"/>
      <c r="BR580" s="185">
        <v>0</v>
      </c>
      <c r="BS580" s="198">
        <v>108476</v>
      </c>
      <c r="BT580" s="177">
        <f t="shared" si="420"/>
        <v>892</v>
      </c>
      <c r="BU580" s="178">
        <f t="shared" si="420"/>
        <v>940</v>
      </c>
      <c r="BV580" s="179">
        <f t="shared" si="421"/>
        <v>0</v>
      </c>
      <c r="BW580" s="178">
        <f t="shared" si="421"/>
        <v>0</v>
      </c>
      <c r="BX580" s="179">
        <f t="shared" si="422"/>
        <v>0</v>
      </c>
      <c r="BY580" s="178">
        <f t="shared" si="422"/>
        <v>0</v>
      </c>
      <c r="BZ580" s="179">
        <f t="shared" si="423"/>
        <v>0</v>
      </c>
      <c r="CA580" s="178">
        <f t="shared" si="423"/>
        <v>0</v>
      </c>
      <c r="CB580" s="179">
        <f t="shared" si="424"/>
        <v>0</v>
      </c>
      <c r="CC580" s="178">
        <f t="shared" si="424"/>
        <v>0</v>
      </c>
      <c r="CD580" s="179">
        <f t="shared" si="425"/>
        <v>0</v>
      </c>
      <c r="CE580" s="178">
        <f t="shared" si="425"/>
        <v>36</v>
      </c>
      <c r="CF580" s="177">
        <f t="shared" si="416"/>
        <v>5709.788116591928</v>
      </c>
      <c r="CG580" s="178">
        <f t="shared" si="416"/>
        <v>6023.1351063829788</v>
      </c>
      <c r="CH580" s="179">
        <f t="shared" si="416"/>
        <v>0</v>
      </c>
      <c r="CI580" s="178">
        <f t="shared" si="418"/>
        <v>0</v>
      </c>
      <c r="CJ580" s="179">
        <f t="shared" si="416"/>
        <v>0</v>
      </c>
      <c r="CK580" s="178">
        <f t="shared" si="396"/>
        <v>0</v>
      </c>
      <c r="CL580" s="179">
        <f t="shared" si="413"/>
        <v>0</v>
      </c>
      <c r="CM580" s="178">
        <f t="shared" si="413"/>
        <v>0</v>
      </c>
      <c r="CN580" s="179">
        <f t="shared" si="413"/>
        <v>0</v>
      </c>
      <c r="CO580" s="178">
        <f t="shared" si="413"/>
        <v>0</v>
      </c>
      <c r="CP580" s="179">
        <f t="shared" si="413"/>
        <v>0</v>
      </c>
      <c r="CQ580" s="178">
        <f t="shared" si="413"/>
        <v>3013.2222222222222</v>
      </c>
      <c r="CR580" s="177">
        <f t="shared" si="417"/>
        <v>51388.093049327348</v>
      </c>
      <c r="CS580" s="178">
        <f t="shared" si="417"/>
        <v>54208.21595744681</v>
      </c>
      <c r="CT580" s="179">
        <f t="shared" si="417"/>
        <v>0</v>
      </c>
      <c r="CU580" s="178">
        <f t="shared" si="417"/>
        <v>0</v>
      </c>
      <c r="CV580" s="179">
        <f t="shared" si="417"/>
        <v>0</v>
      </c>
      <c r="CW580" s="178">
        <f t="shared" si="417"/>
        <v>0</v>
      </c>
      <c r="CX580" s="179">
        <f t="shared" si="414"/>
        <v>0</v>
      </c>
      <c r="CY580" s="178">
        <f t="shared" si="414"/>
        <v>0</v>
      </c>
      <c r="CZ580" s="179">
        <f t="shared" si="414"/>
        <v>0</v>
      </c>
      <c r="DA580" s="178">
        <f t="shared" si="414"/>
        <v>0</v>
      </c>
      <c r="DB580" s="179">
        <f t="shared" si="414"/>
        <v>0</v>
      </c>
      <c r="DC580" s="178">
        <f t="shared" si="414"/>
        <v>27119</v>
      </c>
      <c r="DD580" s="179">
        <f t="shared" si="426"/>
        <v>51388.093049327348</v>
      </c>
      <c r="DE580" s="178">
        <f t="shared" si="426"/>
        <v>53426.796266366611</v>
      </c>
      <c r="DF580" s="177">
        <f t="shared" si="427"/>
        <v>98</v>
      </c>
      <c r="DG580" s="178">
        <f t="shared" si="427"/>
        <v>101</v>
      </c>
      <c r="DH580" s="179">
        <f t="shared" si="428"/>
        <v>0</v>
      </c>
      <c r="DI580" s="178">
        <f t="shared" si="428"/>
        <v>0</v>
      </c>
      <c r="DJ580" s="179">
        <f t="shared" si="429"/>
        <v>0</v>
      </c>
      <c r="DK580" s="178">
        <f t="shared" si="429"/>
        <v>0</v>
      </c>
      <c r="DL580" s="179">
        <f t="shared" si="430"/>
        <v>0</v>
      </c>
      <c r="DM580" s="178">
        <f t="shared" si="430"/>
        <v>0</v>
      </c>
      <c r="DN580" s="179">
        <f t="shared" si="431"/>
        <v>0</v>
      </c>
      <c r="DO580" s="178">
        <f t="shared" si="431"/>
        <v>0</v>
      </c>
      <c r="DP580" s="179">
        <f t="shared" si="432"/>
        <v>0</v>
      </c>
      <c r="DQ580" s="178">
        <f t="shared" si="432"/>
        <v>3</v>
      </c>
      <c r="DR580" s="179">
        <f t="shared" si="433"/>
        <v>98</v>
      </c>
      <c r="DS580" s="178">
        <f t="shared" si="433"/>
        <v>104</v>
      </c>
      <c r="DT580" s="177">
        <f t="shared" si="419"/>
        <v>5036033.1188340802</v>
      </c>
      <c r="DU580" s="178">
        <f t="shared" si="419"/>
        <v>5475029.8117021276</v>
      </c>
      <c r="DV580" s="179">
        <f t="shared" si="419"/>
        <v>0</v>
      </c>
      <c r="DW580" s="178">
        <f t="shared" si="419"/>
        <v>0</v>
      </c>
      <c r="DX580" s="179">
        <f t="shared" si="419"/>
        <v>0</v>
      </c>
      <c r="DY580" s="178">
        <f t="shared" si="419"/>
        <v>0</v>
      </c>
      <c r="DZ580" s="179">
        <f t="shared" si="419"/>
        <v>0</v>
      </c>
      <c r="EA580" s="178">
        <f t="shared" si="419"/>
        <v>0</v>
      </c>
      <c r="EB580" s="179">
        <f t="shared" si="419"/>
        <v>0</v>
      </c>
      <c r="EC580" s="178">
        <f t="shared" si="415"/>
        <v>0</v>
      </c>
      <c r="ED580" s="179">
        <f t="shared" si="415"/>
        <v>0</v>
      </c>
      <c r="EE580" s="178">
        <f t="shared" si="415"/>
        <v>81357</v>
      </c>
      <c r="EF580" s="179">
        <f t="shared" si="415"/>
        <v>5036033.1188340802</v>
      </c>
      <c r="EG580" s="178">
        <f t="shared" si="391"/>
        <v>5556386.8117021276</v>
      </c>
    </row>
    <row r="581" spans="1:137" ht="15">
      <c r="A581" s="219" t="s">
        <v>540</v>
      </c>
      <c r="B581" s="55" t="s">
        <v>616</v>
      </c>
      <c r="C581" s="293"/>
      <c r="D581" s="53">
        <v>225371</v>
      </c>
      <c r="E581" s="53">
        <v>9</v>
      </c>
      <c r="F581" s="217">
        <v>0</v>
      </c>
      <c r="G581" s="185">
        <v>0</v>
      </c>
      <c r="H581" s="217">
        <v>0</v>
      </c>
      <c r="I581" s="185">
        <v>0</v>
      </c>
      <c r="J581" s="217">
        <v>0</v>
      </c>
      <c r="K581" s="185">
        <v>0</v>
      </c>
      <c r="L581" s="217">
        <v>0</v>
      </c>
      <c r="M581" s="185">
        <v>0</v>
      </c>
      <c r="N581" s="217">
        <v>0</v>
      </c>
      <c r="O581" s="217">
        <v>0</v>
      </c>
      <c r="P581" s="185">
        <v>0</v>
      </c>
      <c r="Q581" s="217">
        <v>0</v>
      </c>
      <c r="R581" s="185">
        <v>0</v>
      </c>
      <c r="S581" s="217">
        <v>0</v>
      </c>
      <c r="T581" s="185">
        <v>0</v>
      </c>
      <c r="U581" s="217">
        <v>0</v>
      </c>
      <c r="V581" s="185">
        <v>0</v>
      </c>
      <c r="W581" s="217">
        <v>0</v>
      </c>
      <c r="X581" s="217">
        <v>0</v>
      </c>
      <c r="Y581" s="185">
        <v>0</v>
      </c>
      <c r="Z581" s="217">
        <v>0</v>
      </c>
      <c r="AA581" s="185">
        <v>0</v>
      </c>
      <c r="AB581" s="217">
        <v>0</v>
      </c>
      <c r="AC581" s="185">
        <v>0</v>
      </c>
      <c r="AD581" s="217">
        <v>0</v>
      </c>
      <c r="AE581" s="185">
        <v>0</v>
      </c>
      <c r="AF581" s="217">
        <v>0</v>
      </c>
      <c r="AG581" s="217">
        <v>0</v>
      </c>
      <c r="AH581" s="185">
        <v>0</v>
      </c>
      <c r="AI581" s="217">
        <v>0</v>
      </c>
      <c r="AJ581" s="185">
        <v>0</v>
      </c>
      <c r="AK581" s="217">
        <v>0</v>
      </c>
      <c r="AL581" s="185">
        <v>0</v>
      </c>
      <c r="AM581" s="217">
        <v>0</v>
      </c>
      <c r="AN581" s="185">
        <v>0</v>
      </c>
      <c r="AO581" s="217">
        <v>0</v>
      </c>
      <c r="AP581" s="217"/>
      <c r="AQ581" s="185"/>
      <c r="AR581" s="217"/>
      <c r="AS581" s="185"/>
      <c r="AT581" s="217"/>
      <c r="AU581" s="185"/>
      <c r="AV581" s="217"/>
      <c r="AW581" s="185"/>
      <c r="AX581" s="217"/>
      <c r="AY581" s="217">
        <v>0</v>
      </c>
      <c r="AZ581" s="185">
        <v>69</v>
      </c>
      <c r="BA581" s="217">
        <v>71</v>
      </c>
      <c r="BB581" s="185">
        <v>0</v>
      </c>
      <c r="BC581" s="217">
        <v>0</v>
      </c>
      <c r="BD581" s="185">
        <v>2</v>
      </c>
      <c r="BE581" s="217">
        <v>2</v>
      </c>
      <c r="BF581" s="185">
        <v>8</v>
      </c>
      <c r="BG581" s="197">
        <v>12</v>
      </c>
      <c r="BH581" s="188">
        <v>0</v>
      </c>
      <c r="BI581" s="217">
        <v>0</v>
      </c>
      <c r="BJ581" s="185">
        <v>0</v>
      </c>
      <c r="BK581" s="217">
        <v>0</v>
      </c>
      <c r="BL581" s="185">
        <v>0</v>
      </c>
      <c r="BM581" s="217">
        <v>0</v>
      </c>
      <c r="BN581" s="185">
        <v>0</v>
      </c>
      <c r="BO581" s="217">
        <v>0</v>
      </c>
      <c r="BP581" s="185"/>
      <c r="BQ581" s="217"/>
      <c r="BR581" s="185">
        <v>3624364</v>
      </c>
      <c r="BS581" s="198">
        <v>3941421</v>
      </c>
      <c r="BT581" s="177">
        <f t="shared" si="420"/>
        <v>0</v>
      </c>
      <c r="BU581" s="178">
        <f t="shared" si="420"/>
        <v>0</v>
      </c>
      <c r="BV581" s="179">
        <f t="shared" si="421"/>
        <v>0</v>
      </c>
      <c r="BW581" s="178">
        <f t="shared" si="421"/>
        <v>0</v>
      </c>
      <c r="BX581" s="179">
        <f t="shared" si="422"/>
        <v>0</v>
      </c>
      <c r="BY581" s="178">
        <f t="shared" si="422"/>
        <v>0</v>
      </c>
      <c r="BZ581" s="179">
        <f t="shared" si="423"/>
        <v>0</v>
      </c>
      <c r="CA581" s="178">
        <f t="shared" si="423"/>
        <v>0</v>
      </c>
      <c r="CB581" s="179">
        <f t="shared" si="424"/>
        <v>0</v>
      </c>
      <c r="CC581" s="178">
        <f t="shared" si="424"/>
        <v>0</v>
      </c>
      <c r="CD581" s="179">
        <f t="shared" si="425"/>
        <v>739</v>
      </c>
      <c r="CE581" s="178">
        <f t="shared" si="425"/>
        <v>805</v>
      </c>
      <c r="CF581" s="177">
        <f t="shared" si="416"/>
        <v>0</v>
      </c>
      <c r="CG581" s="178">
        <f t="shared" si="416"/>
        <v>0</v>
      </c>
      <c r="CH581" s="179">
        <f t="shared" si="416"/>
        <v>0</v>
      </c>
      <c r="CI581" s="178">
        <f t="shared" si="418"/>
        <v>0</v>
      </c>
      <c r="CJ581" s="179">
        <f t="shared" si="416"/>
        <v>0</v>
      </c>
      <c r="CK581" s="178">
        <f t="shared" si="396"/>
        <v>0</v>
      </c>
      <c r="CL581" s="179">
        <f t="shared" si="413"/>
        <v>0</v>
      </c>
      <c r="CM581" s="178">
        <f t="shared" si="413"/>
        <v>0</v>
      </c>
      <c r="CN581" s="179">
        <f t="shared" si="413"/>
        <v>0</v>
      </c>
      <c r="CO581" s="178">
        <f t="shared" si="413"/>
        <v>0</v>
      </c>
      <c r="CP581" s="179">
        <f t="shared" si="413"/>
        <v>4904.4167794316645</v>
      </c>
      <c r="CQ581" s="178">
        <f t="shared" si="413"/>
        <v>4896.1751552795031</v>
      </c>
      <c r="CR581" s="177">
        <f t="shared" si="417"/>
        <v>0</v>
      </c>
      <c r="CS581" s="178">
        <f t="shared" si="417"/>
        <v>0</v>
      </c>
      <c r="CT581" s="179">
        <f t="shared" si="417"/>
        <v>0</v>
      </c>
      <c r="CU581" s="178">
        <f t="shared" si="417"/>
        <v>0</v>
      </c>
      <c r="CV581" s="179">
        <f t="shared" si="417"/>
        <v>0</v>
      </c>
      <c r="CW581" s="178">
        <f t="shared" si="417"/>
        <v>0</v>
      </c>
      <c r="CX581" s="179">
        <f t="shared" si="414"/>
        <v>0</v>
      </c>
      <c r="CY581" s="178">
        <f t="shared" si="414"/>
        <v>0</v>
      </c>
      <c r="CZ581" s="179">
        <f t="shared" si="414"/>
        <v>0</v>
      </c>
      <c r="DA581" s="178">
        <f t="shared" si="414"/>
        <v>0</v>
      </c>
      <c r="DB581" s="179">
        <f t="shared" si="414"/>
        <v>44139.751014884983</v>
      </c>
      <c r="DC581" s="178">
        <f t="shared" si="414"/>
        <v>44065.576397515528</v>
      </c>
      <c r="DD581" s="179">
        <f t="shared" si="426"/>
        <v>44139.751014884983</v>
      </c>
      <c r="DE581" s="178">
        <f t="shared" si="426"/>
        <v>44065.576397515528</v>
      </c>
      <c r="DF581" s="177">
        <f t="shared" si="427"/>
        <v>0</v>
      </c>
      <c r="DG581" s="178">
        <f t="shared" si="427"/>
        <v>0</v>
      </c>
      <c r="DH581" s="179">
        <f t="shared" si="428"/>
        <v>0</v>
      </c>
      <c r="DI581" s="178">
        <f t="shared" si="428"/>
        <v>0</v>
      </c>
      <c r="DJ581" s="179">
        <f t="shared" si="429"/>
        <v>0</v>
      </c>
      <c r="DK581" s="178">
        <f t="shared" si="429"/>
        <v>0</v>
      </c>
      <c r="DL581" s="179">
        <f t="shared" si="430"/>
        <v>0</v>
      </c>
      <c r="DM581" s="178">
        <f t="shared" si="430"/>
        <v>0</v>
      </c>
      <c r="DN581" s="179">
        <f t="shared" si="431"/>
        <v>0</v>
      </c>
      <c r="DO581" s="178">
        <f t="shared" si="431"/>
        <v>0</v>
      </c>
      <c r="DP581" s="179">
        <f t="shared" si="432"/>
        <v>79</v>
      </c>
      <c r="DQ581" s="178">
        <f t="shared" si="432"/>
        <v>85</v>
      </c>
      <c r="DR581" s="179">
        <f t="shared" si="433"/>
        <v>79</v>
      </c>
      <c r="DS581" s="178">
        <f t="shared" si="433"/>
        <v>85</v>
      </c>
      <c r="DT581" s="177">
        <f t="shared" si="419"/>
        <v>0</v>
      </c>
      <c r="DU581" s="178">
        <f t="shared" si="419"/>
        <v>0</v>
      </c>
      <c r="DV581" s="179">
        <f t="shared" si="419"/>
        <v>0</v>
      </c>
      <c r="DW581" s="178">
        <f t="shared" si="419"/>
        <v>0</v>
      </c>
      <c r="DX581" s="179">
        <f t="shared" si="419"/>
        <v>0</v>
      </c>
      <c r="DY581" s="178">
        <f t="shared" si="419"/>
        <v>0</v>
      </c>
      <c r="DZ581" s="179">
        <f t="shared" si="419"/>
        <v>0</v>
      </c>
      <c r="EA581" s="178">
        <f t="shared" si="419"/>
        <v>0</v>
      </c>
      <c r="EB581" s="179">
        <f t="shared" si="419"/>
        <v>0</v>
      </c>
      <c r="EC581" s="178">
        <f t="shared" si="415"/>
        <v>0</v>
      </c>
      <c r="ED581" s="179">
        <f t="shared" si="415"/>
        <v>3487040.3301759139</v>
      </c>
      <c r="EE581" s="178">
        <f t="shared" si="415"/>
        <v>3745573.9937888198</v>
      </c>
      <c r="EF581" s="179">
        <f t="shared" si="415"/>
        <v>3487040.3301759139</v>
      </c>
      <c r="EG581" s="178">
        <f t="shared" si="391"/>
        <v>3745573.9937888198</v>
      </c>
    </row>
    <row r="582" spans="1:137" ht="15">
      <c r="A582" s="219" t="s">
        <v>540</v>
      </c>
      <c r="B582" s="55" t="s">
        <v>617</v>
      </c>
      <c r="C582" s="293"/>
      <c r="D582" s="53">
        <v>225520</v>
      </c>
      <c r="E582" s="53">
        <v>9</v>
      </c>
      <c r="F582" s="217">
        <v>0</v>
      </c>
      <c r="G582" s="185">
        <v>2</v>
      </c>
      <c r="H582" s="191">
        <v>1</v>
      </c>
      <c r="I582" s="185">
        <v>2</v>
      </c>
      <c r="J582" s="217">
        <v>2</v>
      </c>
      <c r="K582" s="185">
        <v>0</v>
      </c>
      <c r="L582" s="191">
        <v>1</v>
      </c>
      <c r="M582" s="185">
        <v>3</v>
      </c>
      <c r="N582" s="191">
        <v>1</v>
      </c>
      <c r="O582" s="217">
        <v>0</v>
      </c>
      <c r="P582" s="185">
        <v>14</v>
      </c>
      <c r="Q582" s="191">
        <v>12</v>
      </c>
      <c r="R582" s="185">
        <v>5</v>
      </c>
      <c r="S582" s="191">
        <v>3</v>
      </c>
      <c r="T582" s="185">
        <v>1</v>
      </c>
      <c r="U582" s="191">
        <v>4</v>
      </c>
      <c r="V582" s="185">
        <v>0</v>
      </c>
      <c r="W582" s="217">
        <v>0</v>
      </c>
      <c r="X582" s="217">
        <v>0</v>
      </c>
      <c r="Y582" s="185">
        <v>16</v>
      </c>
      <c r="Z582" s="191">
        <v>11</v>
      </c>
      <c r="AA582" s="185">
        <v>4</v>
      </c>
      <c r="AB582" s="191">
        <v>7</v>
      </c>
      <c r="AC582" s="185">
        <v>4</v>
      </c>
      <c r="AD582" s="217">
        <v>4</v>
      </c>
      <c r="AE582" s="185">
        <v>9</v>
      </c>
      <c r="AF582" s="191">
        <v>8</v>
      </c>
      <c r="AG582" s="217">
        <v>0</v>
      </c>
      <c r="AH582" s="185">
        <v>20</v>
      </c>
      <c r="AI582" s="191">
        <v>12</v>
      </c>
      <c r="AJ582" s="185">
        <v>14</v>
      </c>
      <c r="AK582" s="191">
        <v>17</v>
      </c>
      <c r="AL582" s="185">
        <v>2</v>
      </c>
      <c r="AM582" s="191">
        <v>5</v>
      </c>
      <c r="AN582" s="185">
        <v>30</v>
      </c>
      <c r="AO582" s="191">
        <v>26</v>
      </c>
      <c r="AP582" s="217"/>
      <c r="AQ582" s="185"/>
      <c r="AR582" s="217"/>
      <c r="AS582" s="185"/>
      <c r="AT582" s="217"/>
      <c r="AU582" s="185"/>
      <c r="AV582" s="217"/>
      <c r="AW582" s="185"/>
      <c r="AX582" s="217"/>
      <c r="AY582" s="217">
        <v>0</v>
      </c>
      <c r="AZ582" s="185">
        <v>0</v>
      </c>
      <c r="BA582" s="217">
        <v>0</v>
      </c>
      <c r="BB582" s="185">
        <v>0</v>
      </c>
      <c r="BC582" s="217">
        <v>0</v>
      </c>
      <c r="BD582" s="185">
        <v>0</v>
      </c>
      <c r="BE582" s="217">
        <v>0</v>
      </c>
      <c r="BF582" s="185">
        <v>0</v>
      </c>
      <c r="BG582" s="62">
        <v>0</v>
      </c>
      <c r="BH582" s="188">
        <v>437535</v>
      </c>
      <c r="BI582" s="191">
        <v>294771</v>
      </c>
      <c r="BJ582" s="185">
        <v>992358</v>
      </c>
      <c r="BK582" s="191">
        <v>842405</v>
      </c>
      <c r="BL582" s="185">
        <v>1587169</v>
      </c>
      <c r="BM582" s="191">
        <v>1405599</v>
      </c>
      <c r="BN582" s="185">
        <v>2804833</v>
      </c>
      <c r="BO582" s="191">
        <v>2626527</v>
      </c>
      <c r="BP582" s="185"/>
      <c r="BQ582" s="217"/>
      <c r="BR582" s="185">
        <v>0</v>
      </c>
      <c r="BS582" s="218">
        <v>0</v>
      </c>
      <c r="BT582" s="177">
        <f t="shared" si="420"/>
        <v>74</v>
      </c>
      <c r="BU582" s="178">
        <f t="shared" si="420"/>
        <v>52</v>
      </c>
      <c r="BV582" s="179">
        <f t="shared" si="421"/>
        <v>187</v>
      </c>
      <c r="BW582" s="178">
        <f t="shared" si="421"/>
        <v>182</v>
      </c>
      <c r="BX582" s="179">
        <f t="shared" si="422"/>
        <v>336</v>
      </c>
      <c r="BY582" s="178">
        <f t="shared" si="422"/>
        <v>309</v>
      </c>
      <c r="BZ582" s="179">
        <f t="shared" si="423"/>
        <v>702</v>
      </c>
      <c r="CA582" s="178">
        <f t="shared" si="423"/>
        <v>645</v>
      </c>
      <c r="CB582" s="179">
        <f t="shared" si="424"/>
        <v>0</v>
      </c>
      <c r="CC582" s="178">
        <f t="shared" si="424"/>
        <v>0</v>
      </c>
      <c r="CD582" s="179">
        <f t="shared" si="425"/>
        <v>0</v>
      </c>
      <c r="CE582" s="178">
        <f t="shared" si="425"/>
        <v>0</v>
      </c>
      <c r="CF582" s="177">
        <f t="shared" si="416"/>
        <v>5912.635135135135</v>
      </c>
      <c r="CG582" s="178">
        <f t="shared" si="416"/>
        <v>5668.6730769230771</v>
      </c>
      <c r="CH582" s="179">
        <f t="shared" si="416"/>
        <v>5306.727272727273</v>
      </c>
      <c r="CI582" s="178">
        <f t="shared" si="418"/>
        <v>4628.5989010989015</v>
      </c>
      <c r="CJ582" s="179">
        <f t="shared" si="416"/>
        <v>4723.7172619047615</v>
      </c>
      <c r="CK582" s="178">
        <f t="shared" si="396"/>
        <v>4548.8640776699031</v>
      </c>
      <c r="CL582" s="179">
        <f t="shared" si="413"/>
        <v>3995.4886039886042</v>
      </c>
      <c r="CM582" s="178">
        <f t="shared" si="413"/>
        <v>4072.1348837209302</v>
      </c>
      <c r="CN582" s="179">
        <f t="shared" si="413"/>
        <v>0</v>
      </c>
      <c r="CO582" s="178">
        <f t="shared" si="413"/>
        <v>0</v>
      </c>
      <c r="CP582" s="179">
        <f t="shared" si="413"/>
        <v>0</v>
      </c>
      <c r="CQ582" s="178">
        <f t="shared" si="413"/>
        <v>0</v>
      </c>
      <c r="CR582" s="177">
        <f t="shared" si="417"/>
        <v>53213.716216216213</v>
      </c>
      <c r="CS582" s="178">
        <f t="shared" si="417"/>
        <v>51018.057692307695</v>
      </c>
      <c r="CT582" s="179">
        <f t="shared" si="417"/>
        <v>47760.545454545456</v>
      </c>
      <c r="CU582" s="178">
        <f t="shared" si="417"/>
        <v>41657.390109890111</v>
      </c>
      <c r="CV582" s="179">
        <f t="shared" si="417"/>
        <v>42513.455357142855</v>
      </c>
      <c r="CW582" s="178">
        <f t="shared" si="417"/>
        <v>40939.776699029127</v>
      </c>
      <c r="CX582" s="179">
        <f t="shared" si="414"/>
        <v>35959.397435897437</v>
      </c>
      <c r="CY582" s="178">
        <f t="shared" si="414"/>
        <v>36649.213953488375</v>
      </c>
      <c r="CZ582" s="179">
        <f t="shared" si="414"/>
        <v>0</v>
      </c>
      <c r="DA582" s="178">
        <f t="shared" si="414"/>
        <v>0</v>
      </c>
      <c r="DB582" s="179">
        <f t="shared" si="414"/>
        <v>0</v>
      </c>
      <c r="DC582" s="178">
        <f t="shared" si="414"/>
        <v>0</v>
      </c>
      <c r="DD582" s="179">
        <f t="shared" si="426"/>
        <v>40507.707779042597</v>
      </c>
      <c r="DE582" s="178">
        <f t="shared" si="426"/>
        <v>39243.217883593221</v>
      </c>
      <c r="DF582" s="177">
        <f t="shared" si="427"/>
        <v>7</v>
      </c>
      <c r="DG582" s="178">
        <f t="shared" si="427"/>
        <v>5</v>
      </c>
      <c r="DH582" s="179">
        <f t="shared" si="428"/>
        <v>20</v>
      </c>
      <c r="DI582" s="178">
        <f t="shared" si="428"/>
        <v>19</v>
      </c>
      <c r="DJ582" s="179">
        <f t="shared" si="429"/>
        <v>33</v>
      </c>
      <c r="DK582" s="178">
        <f t="shared" si="429"/>
        <v>30</v>
      </c>
      <c r="DL582" s="179">
        <f t="shared" si="430"/>
        <v>66</v>
      </c>
      <c r="DM582" s="178">
        <f t="shared" si="430"/>
        <v>60</v>
      </c>
      <c r="DN582" s="179">
        <f t="shared" si="431"/>
        <v>0</v>
      </c>
      <c r="DO582" s="178">
        <f t="shared" si="431"/>
        <v>0</v>
      </c>
      <c r="DP582" s="179">
        <f t="shared" si="432"/>
        <v>0</v>
      </c>
      <c r="DQ582" s="178">
        <f t="shared" si="432"/>
        <v>0</v>
      </c>
      <c r="DR582" s="179">
        <f t="shared" si="433"/>
        <v>126</v>
      </c>
      <c r="DS582" s="178">
        <f t="shared" si="433"/>
        <v>114</v>
      </c>
      <c r="DT582" s="177">
        <f t="shared" si="419"/>
        <v>372496.01351351349</v>
      </c>
      <c r="DU582" s="178">
        <f t="shared" si="419"/>
        <v>255090.28846153847</v>
      </c>
      <c r="DV582" s="179">
        <f t="shared" si="419"/>
        <v>955210.90909090918</v>
      </c>
      <c r="DW582" s="178">
        <f t="shared" si="419"/>
        <v>791490.41208791209</v>
      </c>
      <c r="DX582" s="179">
        <f t="shared" si="419"/>
        <v>1402944.0267857143</v>
      </c>
      <c r="DY582" s="178">
        <f t="shared" si="419"/>
        <v>1228193.3009708738</v>
      </c>
      <c r="DZ582" s="179">
        <f t="shared" si="419"/>
        <v>2373320.230769231</v>
      </c>
      <c r="EA582" s="178">
        <f t="shared" si="419"/>
        <v>2198952.8372093025</v>
      </c>
      <c r="EB582" s="179">
        <f t="shared" si="419"/>
        <v>0</v>
      </c>
      <c r="EC582" s="178">
        <f t="shared" si="415"/>
        <v>0</v>
      </c>
      <c r="ED582" s="179">
        <f t="shared" si="415"/>
        <v>0</v>
      </c>
      <c r="EE582" s="178">
        <f t="shared" si="415"/>
        <v>0</v>
      </c>
      <c r="EF582" s="179">
        <f t="shared" si="415"/>
        <v>5103971.1801593676</v>
      </c>
      <c r="EG582" s="178">
        <f t="shared" si="391"/>
        <v>4473726.8387296274</v>
      </c>
    </row>
    <row r="583" spans="1:137" ht="15">
      <c r="A583" s="219" t="s">
        <v>540</v>
      </c>
      <c r="B583" s="55" t="s">
        <v>618</v>
      </c>
      <c r="C583" s="293"/>
      <c r="D583" s="53">
        <v>441760</v>
      </c>
      <c r="E583" s="245">
        <v>9</v>
      </c>
      <c r="F583" s="217">
        <v>0</v>
      </c>
      <c r="G583" s="185">
        <v>0</v>
      </c>
      <c r="H583" s="217">
        <v>0</v>
      </c>
      <c r="I583" s="185">
        <v>0</v>
      </c>
      <c r="J583" s="217">
        <v>0</v>
      </c>
      <c r="K583" s="185">
        <v>0</v>
      </c>
      <c r="L583" s="217">
        <v>0</v>
      </c>
      <c r="M583" s="185">
        <v>0</v>
      </c>
      <c r="N583" s="217">
        <v>0</v>
      </c>
      <c r="O583" s="217">
        <v>0</v>
      </c>
      <c r="P583" s="185">
        <v>0</v>
      </c>
      <c r="Q583" s="217">
        <v>0</v>
      </c>
      <c r="R583" s="185">
        <v>0</v>
      </c>
      <c r="S583" s="217">
        <v>0</v>
      </c>
      <c r="T583" s="185">
        <v>0</v>
      </c>
      <c r="U583" s="217">
        <v>0</v>
      </c>
      <c r="V583" s="185">
        <v>0</v>
      </c>
      <c r="W583" s="217">
        <v>0</v>
      </c>
      <c r="X583" s="217">
        <v>0</v>
      </c>
      <c r="Y583" s="185">
        <v>0</v>
      </c>
      <c r="Z583" s="217">
        <v>0</v>
      </c>
      <c r="AA583" s="185">
        <v>0</v>
      </c>
      <c r="AB583" s="217">
        <v>0</v>
      </c>
      <c r="AC583" s="185">
        <v>0</v>
      </c>
      <c r="AD583" s="217">
        <v>0</v>
      </c>
      <c r="AE583" s="185">
        <v>0</v>
      </c>
      <c r="AF583" s="217">
        <v>0</v>
      </c>
      <c r="AG583" s="217">
        <v>0</v>
      </c>
      <c r="AH583" s="185">
        <v>80</v>
      </c>
      <c r="AI583" s="217">
        <v>81</v>
      </c>
      <c r="AJ583" s="185">
        <v>0</v>
      </c>
      <c r="AK583" s="217">
        <v>0</v>
      </c>
      <c r="AL583" s="185">
        <v>0</v>
      </c>
      <c r="AM583" s="217">
        <v>0</v>
      </c>
      <c r="AN583" s="185">
        <v>3</v>
      </c>
      <c r="AO583" s="191">
        <v>5</v>
      </c>
      <c r="AP583" s="217"/>
      <c r="AQ583" s="185"/>
      <c r="AR583" s="217"/>
      <c r="AS583" s="185"/>
      <c r="AT583" s="217"/>
      <c r="AU583" s="185"/>
      <c r="AV583" s="217"/>
      <c r="AW583" s="185"/>
      <c r="AX583" s="217"/>
      <c r="AY583" s="217">
        <v>0</v>
      </c>
      <c r="AZ583" s="185">
        <v>0</v>
      </c>
      <c r="BA583" s="217">
        <v>0</v>
      </c>
      <c r="BB583" s="185">
        <v>0</v>
      </c>
      <c r="BC583" s="217">
        <v>0</v>
      </c>
      <c r="BD583" s="185">
        <v>0</v>
      </c>
      <c r="BE583" s="217">
        <v>0</v>
      </c>
      <c r="BF583" s="185">
        <v>0</v>
      </c>
      <c r="BG583" s="62">
        <v>0</v>
      </c>
      <c r="BH583" s="188">
        <v>0</v>
      </c>
      <c r="BI583" s="217">
        <v>0</v>
      </c>
      <c r="BJ583" s="185">
        <v>0</v>
      </c>
      <c r="BK583" s="217">
        <v>0</v>
      </c>
      <c r="BL583" s="185">
        <v>0</v>
      </c>
      <c r="BM583" s="217">
        <v>0</v>
      </c>
      <c r="BN583" s="185">
        <v>4228331</v>
      </c>
      <c r="BO583" s="191">
        <v>4513447</v>
      </c>
      <c r="BP583" s="185"/>
      <c r="BQ583" s="217"/>
      <c r="BR583" s="185">
        <v>0</v>
      </c>
      <c r="BS583" s="218">
        <v>0</v>
      </c>
      <c r="BT583" s="177">
        <f t="shared" si="420"/>
        <v>0</v>
      </c>
      <c r="BU583" s="178">
        <f t="shared" si="420"/>
        <v>0</v>
      </c>
      <c r="BV583" s="179">
        <f t="shared" si="421"/>
        <v>0</v>
      </c>
      <c r="BW583" s="178">
        <f t="shared" si="421"/>
        <v>0</v>
      </c>
      <c r="BX583" s="179">
        <f t="shared" si="422"/>
        <v>0</v>
      </c>
      <c r="BY583" s="178">
        <f t="shared" si="422"/>
        <v>0</v>
      </c>
      <c r="BZ583" s="179">
        <f t="shared" si="423"/>
        <v>756</v>
      </c>
      <c r="CA583" s="178">
        <f t="shared" si="423"/>
        <v>789</v>
      </c>
      <c r="CB583" s="179">
        <f t="shared" si="424"/>
        <v>0</v>
      </c>
      <c r="CC583" s="178">
        <f t="shared" si="424"/>
        <v>0</v>
      </c>
      <c r="CD583" s="179">
        <f t="shared" si="425"/>
        <v>0</v>
      </c>
      <c r="CE583" s="178">
        <f t="shared" si="425"/>
        <v>0</v>
      </c>
      <c r="CF583" s="177">
        <f t="shared" si="416"/>
        <v>0</v>
      </c>
      <c r="CG583" s="178">
        <f t="shared" si="416"/>
        <v>0</v>
      </c>
      <c r="CH583" s="179">
        <f t="shared" si="416"/>
        <v>0</v>
      </c>
      <c r="CI583" s="178">
        <f t="shared" si="418"/>
        <v>0</v>
      </c>
      <c r="CJ583" s="179">
        <f t="shared" si="416"/>
        <v>0</v>
      </c>
      <c r="CK583" s="178">
        <f t="shared" si="396"/>
        <v>0</v>
      </c>
      <c r="CL583" s="179">
        <f t="shared" si="413"/>
        <v>5593.0304232804228</v>
      </c>
      <c r="CM583" s="178">
        <f t="shared" si="413"/>
        <v>5720.4651457541195</v>
      </c>
      <c r="CN583" s="179">
        <f t="shared" si="413"/>
        <v>0</v>
      </c>
      <c r="CO583" s="178">
        <f t="shared" si="413"/>
        <v>0</v>
      </c>
      <c r="CP583" s="179">
        <f t="shared" si="413"/>
        <v>0</v>
      </c>
      <c r="CQ583" s="178">
        <f t="shared" si="413"/>
        <v>0</v>
      </c>
      <c r="CR583" s="177">
        <f t="shared" si="417"/>
        <v>0</v>
      </c>
      <c r="CS583" s="178">
        <f t="shared" si="417"/>
        <v>0</v>
      </c>
      <c r="CT583" s="179">
        <f t="shared" si="417"/>
        <v>0</v>
      </c>
      <c r="CU583" s="178">
        <f t="shared" si="417"/>
        <v>0</v>
      </c>
      <c r="CV583" s="179">
        <f t="shared" si="417"/>
        <v>0</v>
      </c>
      <c r="CW583" s="178">
        <f t="shared" si="417"/>
        <v>0</v>
      </c>
      <c r="CX583" s="179">
        <f t="shared" si="414"/>
        <v>50337.273809523802</v>
      </c>
      <c r="CY583" s="178">
        <f t="shared" si="414"/>
        <v>51484.186311787074</v>
      </c>
      <c r="CZ583" s="179">
        <f t="shared" si="414"/>
        <v>0</v>
      </c>
      <c r="DA583" s="178">
        <f t="shared" si="414"/>
        <v>0</v>
      </c>
      <c r="DB583" s="179">
        <f t="shared" si="414"/>
        <v>0</v>
      </c>
      <c r="DC583" s="178">
        <f t="shared" si="414"/>
        <v>0</v>
      </c>
      <c r="DD583" s="179">
        <f t="shared" si="426"/>
        <v>50337.273809523802</v>
      </c>
      <c r="DE583" s="178">
        <f t="shared" si="426"/>
        <v>51484.186311787067</v>
      </c>
      <c r="DF583" s="177">
        <f t="shared" si="427"/>
        <v>0</v>
      </c>
      <c r="DG583" s="178">
        <f t="shared" si="427"/>
        <v>0</v>
      </c>
      <c r="DH583" s="179">
        <f t="shared" si="428"/>
        <v>0</v>
      </c>
      <c r="DI583" s="178">
        <f t="shared" si="428"/>
        <v>0</v>
      </c>
      <c r="DJ583" s="179">
        <f t="shared" si="429"/>
        <v>0</v>
      </c>
      <c r="DK583" s="178">
        <f t="shared" si="429"/>
        <v>0</v>
      </c>
      <c r="DL583" s="179">
        <f t="shared" si="430"/>
        <v>83</v>
      </c>
      <c r="DM583" s="178">
        <f t="shared" si="430"/>
        <v>86</v>
      </c>
      <c r="DN583" s="179">
        <f t="shared" si="431"/>
        <v>0</v>
      </c>
      <c r="DO583" s="178">
        <f t="shared" si="431"/>
        <v>0</v>
      </c>
      <c r="DP583" s="179">
        <f t="shared" si="432"/>
        <v>0</v>
      </c>
      <c r="DQ583" s="178">
        <f t="shared" si="432"/>
        <v>0</v>
      </c>
      <c r="DR583" s="179">
        <f t="shared" si="433"/>
        <v>83</v>
      </c>
      <c r="DS583" s="178">
        <f t="shared" si="433"/>
        <v>86</v>
      </c>
      <c r="DT583" s="177">
        <f t="shared" si="419"/>
        <v>0</v>
      </c>
      <c r="DU583" s="178">
        <f t="shared" si="419"/>
        <v>0</v>
      </c>
      <c r="DV583" s="179">
        <f t="shared" si="419"/>
        <v>0</v>
      </c>
      <c r="DW583" s="178">
        <f t="shared" si="419"/>
        <v>0</v>
      </c>
      <c r="DX583" s="179">
        <f t="shared" si="419"/>
        <v>0</v>
      </c>
      <c r="DY583" s="178">
        <f t="shared" si="419"/>
        <v>0</v>
      </c>
      <c r="DZ583" s="179">
        <f t="shared" si="419"/>
        <v>4177993.7261904757</v>
      </c>
      <c r="EA583" s="178">
        <f t="shared" si="419"/>
        <v>4427640.022813688</v>
      </c>
      <c r="EB583" s="179">
        <f t="shared" si="419"/>
        <v>0</v>
      </c>
      <c r="EC583" s="178">
        <f t="shared" si="415"/>
        <v>0</v>
      </c>
      <c r="ED583" s="179">
        <f t="shared" si="415"/>
        <v>0</v>
      </c>
      <c r="EE583" s="178">
        <f t="shared" si="415"/>
        <v>0</v>
      </c>
      <c r="EF583" s="179">
        <f t="shared" si="415"/>
        <v>4177993.7261904757</v>
      </c>
      <c r="EG583" s="178">
        <f t="shared" si="391"/>
        <v>4427640.022813688</v>
      </c>
    </row>
    <row r="584" spans="1:137" ht="15">
      <c r="A584" s="219" t="s">
        <v>540</v>
      </c>
      <c r="B584" s="55" t="s">
        <v>619</v>
      </c>
      <c r="C584" s="305" t="s">
        <v>881</v>
      </c>
      <c r="D584" s="53">
        <v>226116</v>
      </c>
      <c r="E584" s="306">
        <v>10</v>
      </c>
      <c r="F584" s="217">
        <v>0</v>
      </c>
      <c r="G584" s="185">
        <v>3</v>
      </c>
      <c r="H584" s="217">
        <v>3</v>
      </c>
      <c r="I584" s="185">
        <v>0</v>
      </c>
      <c r="J584" s="217">
        <v>0</v>
      </c>
      <c r="K584" s="185">
        <v>0</v>
      </c>
      <c r="L584" s="217">
        <v>0</v>
      </c>
      <c r="M584" s="185">
        <v>0</v>
      </c>
      <c r="N584" s="217">
        <v>0</v>
      </c>
      <c r="O584" s="217">
        <v>0</v>
      </c>
      <c r="P584" s="185">
        <v>2</v>
      </c>
      <c r="Q584" s="217">
        <v>2</v>
      </c>
      <c r="R584" s="185">
        <v>0</v>
      </c>
      <c r="S584" s="217">
        <v>0</v>
      </c>
      <c r="T584" s="185">
        <v>0</v>
      </c>
      <c r="U584" s="217">
        <v>0</v>
      </c>
      <c r="V584" s="185">
        <v>0</v>
      </c>
      <c r="W584" s="217">
        <v>0</v>
      </c>
      <c r="X584" s="217">
        <v>0</v>
      </c>
      <c r="Y584" s="185">
        <v>4</v>
      </c>
      <c r="Z584" s="217">
        <v>4</v>
      </c>
      <c r="AA584" s="185">
        <v>0</v>
      </c>
      <c r="AB584" s="217">
        <v>0</v>
      </c>
      <c r="AC584" s="185">
        <v>0</v>
      </c>
      <c r="AD584" s="217">
        <v>0</v>
      </c>
      <c r="AE584" s="185">
        <v>0</v>
      </c>
      <c r="AF584" s="217">
        <v>0</v>
      </c>
      <c r="AG584" s="217">
        <v>0</v>
      </c>
      <c r="AH584" s="185">
        <v>31</v>
      </c>
      <c r="AI584" s="217">
        <v>31</v>
      </c>
      <c r="AJ584" s="185">
        <v>0</v>
      </c>
      <c r="AK584" s="217">
        <v>0</v>
      </c>
      <c r="AL584" s="185">
        <v>0</v>
      </c>
      <c r="AM584" s="217">
        <v>0</v>
      </c>
      <c r="AN584" s="185">
        <v>23</v>
      </c>
      <c r="AO584" s="191">
        <v>25</v>
      </c>
      <c r="AP584" s="217"/>
      <c r="AQ584" s="185"/>
      <c r="AR584" s="217"/>
      <c r="AS584" s="185"/>
      <c r="AT584" s="217"/>
      <c r="AU584" s="185"/>
      <c r="AV584" s="217"/>
      <c r="AW584" s="185"/>
      <c r="AX584" s="217"/>
      <c r="AY584" s="217">
        <v>0</v>
      </c>
      <c r="AZ584" s="185">
        <v>0</v>
      </c>
      <c r="BA584" s="217">
        <v>0</v>
      </c>
      <c r="BB584" s="185">
        <v>0</v>
      </c>
      <c r="BC584" s="217">
        <v>0</v>
      </c>
      <c r="BD584" s="185">
        <v>0</v>
      </c>
      <c r="BE584" s="217">
        <v>0</v>
      </c>
      <c r="BF584" s="185">
        <v>0</v>
      </c>
      <c r="BG584" s="62">
        <v>0</v>
      </c>
      <c r="BH584" s="188">
        <v>172133</v>
      </c>
      <c r="BI584" s="217">
        <v>177298</v>
      </c>
      <c r="BJ584" s="185">
        <v>100789</v>
      </c>
      <c r="BK584" s="217">
        <v>103812</v>
      </c>
      <c r="BL584" s="185">
        <v>189325</v>
      </c>
      <c r="BM584" s="217">
        <v>198005</v>
      </c>
      <c r="BN584" s="185">
        <v>2494046</v>
      </c>
      <c r="BO584" s="191">
        <v>2656093</v>
      </c>
      <c r="BP584" s="185"/>
      <c r="BQ584" s="217"/>
      <c r="BR584" s="185">
        <v>0</v>
      </c>
      <c r="BS584" s="218">
        <v>0</v>
      </c>
      <c r="BT584" s="177">
        <f t="shared" si="420"/>
        <v>27</v>
      </c>
      <c r="BU584" s="178">
        <f t="shared" si="420"/>
        <v>27</v>
      </c>
      <c r="BV584" s="179">
        <f t="shared" si="421"/>
        <v>18</v>
      </c>
      <c r="BW584" s="178">
        <f t="shared" si="421"/>
        <v>18</v>
      </c>
      <c r="BX584" s="179">
        <f t="shared" si="422"/>
        <v>36</v>
      </c>
      <c r="BY584" s="178">
        <f t="shared" si="422"/>
        <v>36</v>
      </c>
      <c r="BZ584" s="179">
        <f t="shared" si="423"/>
        <v>555</v>
      </c>
      <c r="CA584" s="178">
        <f t="shared" si="423"/>
        <v>579</v>
      </c>
      <c r="CB584" s="179">
        <f t="shared" si="424"/>
        <v>0</v>
      </c>
      <c r="CC584" s="178">
        <f t="shared" si="424"/>
        <v>0</v>
      </c>
      <c r="CD584" s="179">
        <f t="shared" si="425"/>
        <v>0</v>
      </c>
      <c r="CE584" s="178">
        <f t="shared" si="425"/>
        <v>0</v>
      </c>
      <c r="CF584" s="177">
        <f t="shared" si="416"/>
        <v>6375.2962962962965</v>
      </c>
      <c r="CG584" s="178">
        <f t="shared" si="416"/>
        <v>6566.5925925925922</v>
      </c>
      <c r="CH584" s="179">
        <f t="shared" si="416"/>
        <v>5599.3888888888887</v>
      </c>
      <c r="CI584" s="178">
        <f t="shared" si="418"/>
        <v>5767.333333333333</v>
      </c>
      <c r="CJ584" s="179">
        <f t="shared" si="416"/>
        <v>5259.0277777777774</v>
      </c>
      <c r="CK584" s="178">
        <f t="shared" si="396"/>
        <v>5500.1388888888887</v>
      </c>
      <c r="CL584" s="179">
        <f t="shared" si="413"/>
        <v>4493.7765765765762</v>
      </c>
      <c r="CM584" s="178">
        <f t="shared" si="413"/>
        <v>4587.379965457686</v>
      </c>
      <c r="CN584" s="179">
        <f t="shared" si="413"/>
        <v>0</v>
      </c>
      <c r="CO584" s="178">
        <f t="shared" si="413"/>
        <v>0</v>
      </c>
      <c r="CP584" s="179">
        <f t="shared" si="413"/>
        <v>0</v>
      </c>
      <c r="CQ584" s="178">
        <f t="shared" si="413"/>
        <v>0</v>
      </c>
      <c r="CR584" s="177">
        <f t="shared" si="417"/>
        <v>57377.666666666672</v>
      </c>
      <c r="CS584" s="178">
        <f t="shared" si="417"/>
        <v>59099.333333333328</v>
      </c>
      <c r="CT584" s="179">
        <f t="shared" si="417"/>
        <v>50394.5</v>
      </c>
      <c r="CU584" s="178">
        <f t="shared" si="417"/>
        <v>51906</v>
      </c>
      <c r="CV584" s="179">
        <f t="shared" si="417"/>
        <v>47331.25</v>
      </c>
      <c r="CW584" s="178">
        <f t="shared" si="417"/>
        <v>49501.25</v>
      </c>
      <c r="CX584" s="179">
        <f t="shared" si="414"/>
        <v>40443.989189189189</v>
      </c>
      <c r="CY584" s="178">
        <f t="shared" si="414"/>
        <v>41286.419689119175</v>
      </c>
      <c r="CZ584" s="179">
        <f t="shared" si="414"/>
        <v>0</v>
      </c>
      <c r="DA584" s="178">
        <f t="shared" si="414"/>
        <v>0</v>
      </c>
      <c r="DB584" s="179">
        <f t="shared" si="414"/>
        <v>0</v>
      </c>
      <c r="DC584" s="178">
        <f t="shared" si="414"/>
        <v>0</v>
      </c>
      <c r="DD584" s="179">
        <f t="shared" si="426"/>
        <v>42003.530416130416</v>
      </c>
      <c r="DE584" s="178">
        <f t="shared" si="426"/>
        <v>42940.838501394981</v>
      </c>
      <c r="DF584" s="177">
        <f t="shared" si="427"/>
        <v>3</v>
      </c>
      <c r="DG584" s="178">
        <f t="shared" si="427"/>
        <v>3</v>
      </c>
      <c r="DH584" s="179">
        <f t="shared" si="428"/>
        <v>2</v>
      </c>
      <c r="DI584" s="178">
        <f t="shared" si="428"/>
        <v>2</v>
      </c>
      <c r="DJ584" s="179">
        <f t="shared" si="429"/>
        <v>4</v>
      </c>
      <c r="DK584" s="178">
        <f t="shared" si="429"/>
        <v>4</v>
      </c>
      <c r="DL584" s="179">
        <f t="shared" si="430"/>
        <v>54</v>
      </c>
      <c r="DM584" s="178">
        <f t="shared" si="430"/>
        <v>56</v>
      </c>
      <c r="DN584" s="179">
        <f t="shared" si="431"/>
        <v>0</v>
      </c>
      <c r="DO584" s="178">
        <f t="shared" si="431"/>
        <v>0</v>
      </c>
      <c r="DP584" s="179">
        <f t="shared" si="432"/>
        <v>0</v>
      </c>
      <c r="DQ584" s="178">
        <f t="shared" si="432"/>
        <v>0</v>
      </c>
      <c r="DR584" s="179">
        <f t="shared" si="433"/>
        <v>63</v>
      </c>
      <c r="DS584" s="178">
        <f t="shared" si="433"/>
        <v>65</v>
      </c>
      <c r="DT584" s="177">
        <f t="shared" si="419"/>
        <v>172133</v>
      </c>
      <c r="DU584" s="178">
        <f t="shared" si="419"/>
        <v>177298</v>
      </c>
      <c r="DV584" s="179">
        <f t="shared" si="419"/>
        <v>100789</v>
      </c>
      <c r="DW584" s="178">
        <f t="shared" si="419"/>
        <v>103812</v>
      </c>
      <c r="DX584" s="179">
        <f t="shared" si="419"/>
        <v>189325</v>
      </c>
      <c r="DY584" s="178">
        <f t="shared" si="419"/>
        <v>198005</v>
      </c>
      <c r="DZ584" s="179">
        <f t="shared" si="419"/>
        <v>2183975.4162162161</v>
      </c>
      <c r="EA584" s="178">
        <f t="shared" si="419"/>
        <v>2312039.502590674</v>
      </c>
      <c r="EB584" s="179">
        <f t="shared" si="419"/>
        <v>0</v>
      </c>
      <c r="EC584" s="178">
        <f t="shared" si="415"/>
        <v>0</v>
      </c>
      <c r="ED584" s="179">
        <f t="shared" si="415"/>
        <v>0</v>
      </c>
      <c r="EE584" s="178">
        <f t="shared" si="415"/>
        <v>0</v>
      </c>
      <c r="EF584" s="179">
        <f t="shared" si="415"/>
        <v>2646222.4162162161</v>
      </c>
      <c r="EG584" s="178">
        <f t="shared" si="391"/>
        <v>2791154.502590674</v>
      </c>
    </row>
    <row r="585" spans="1:137" ht="15">
      <c r="A585" s="219" t="s">
        <v>540</v>
      </c>
      <c r="B585" s="55" t="s">
        <v>620</v>
      </c>
      <c r="C585" s="293" t="s">
        <v>900</v>
      </c>
      <c r="D585" s="53">
        <v>226204</v>
      </c>
      <c r="E585" s="53">
        <v>9</v>
      </c>
      <c r="F585" s="217">
        <v>0</v>
      </c>
      <c r="G585" s="185">
        <v>0</v>
      </c>
      <c r="H585" s="217">
        <v>0</v>
      </c>
      <c r="I585" s="185">
        <v>0</v>
      </c>
      <c r="J585" s="217">
        <v>0</v>
      </c>
      <c r="K585" s="185">
        <v>0</v>
      </c>
      <c r="L585" s="217">
        <v>0</v>
      </c>
      <c r="M585" s="185">
        <v>0</v>
      </c>
      <c r="N585" s="217">
        <v>0</v>
      </c>
      <c r="O585" s="217">
        <v>0</v>
      </c>
      <c r="P585" s="185">
        <v>0</v>
      </c>
      <c r="Q585" s="217">
        <v>0</v>
      </c>
      <c r="R585" s="185">
        <v>0</v>
      </c>
      <c r="S585" s="217">
        <v>0</v>
      </c>
      <c r="T585" s="185">
        <v>0</v>
      </c>
      <c r="U585" s="217">
        <v>0</v>
      </c>
      <c r="V585" s="185">
        <v>0</v>
      </c>
      <c r="W585" s="217">
        <v>0</v>
      </c>
      <c r="X585" s="217">
        <v>0</v>
      </c>
      <c r="Y585" s="185">
        <v>0</v>
      </c>
      <c r="Z585" s="217">
        <v>0</v>
      </c>
      <c r="AA585" s="185">
        <v>0</v>
      </c>
      <c r="AB585" s="217">
        <v>0</v>
      </c>
      <c r="AC585" s="185">
        <v>0</v>
      </c>
      <c r="AD585" s="217">
        <v>0</v>
      </c>
      <c r="AE585" s="185">
        <v>0</v>
      </c>
      <c r="AF585" s="217">
        <v>0</v>
      </c>
      <c r="AG585" s="217">
        <v>0</v>
      </c>
      <c r="AH585" s="185">
        <v>151</v>
      </c>
      <c r="AI585" s="191">
        <v>0</v>
      </c>
      <c r="AJ585" s="185">
        <v>0</v>
      </c>
      <c r="AK585" s="217">
        <v>0</v>
      </c>
      <c r="AL585" s="185">
        <v>0</v>
      </c>
      <c r="AM585" s="217">
        <v>0</v>
      </c>
      <c r="AN585" s="185">
        <v>15</v>
      </c>
      <c r="AO585" s="191">
        <v>0</v>
      </c>
      <c r="AP585" s="217"/>
      <c r="AQ585" s="185"/>
      <c r="AR585" s="217"/>
      <c r="AS585" s="185"/>
      <c r="AT585" s="217"/>
      <c r="AU585" s="185"/>
      <c r="AV585" s="217"/>
      <c r="AW585" s="185"/>
      <c r="AX585" s="217"/>
      <c r="AY585" s="217">
        <v>0</v>
      </c>
      <c r="AZ585" s="185">
        <v>0</v>
      </c>
      <c r="BA585" s="191">
        <v>161</v>
      </c>
      <c r="BB585" s="185">
        <v>0</v>
      </c>
      <c r="BC585" s="217">
        <v>0</v>
      </c>
      <c r="BD585" s="185">
        <v>0</v>
      </c>
      <c r="BE585" s="217">
        <v>0</v>
      </c>
      <c r="BF585" s="185">
        <v>0</v>
      </c>
      <c r="BG585" s="197">
        <v>14</v>
      </c>
      <c r="BH585" s="188">
        <v>0</v>
      </c>
      <c r="BI585" s="217">
        <v>0</v>
      </c>
      <c r="BJ585" s="185">
        <v>0</v>
      </c>
      <c r="BK585" s="217">
        <v>0</v>
      </c>
      <c r="BL585" s="185">
        <v>0</v>
      </c>
      <c r="BM585" s="217">
        <v>0</v>
      </c>
      <c r="BN585" s="185">
        <v>10492892</v>
      </c>
      <c r="BO585" s="191">
        <v>0</v>
      </c>
      <c r="BP585" s="185"/>
      <c r="BQ585" s="217"/>
      <c r="BR585" s="185">
        <v>0</v>
      </c>
      <c r="BS585" s="198">
        <v>11123397</v>
      </c>
      <c r="BT585" s="177">
        <f t="shared" si="420"/>
        <v>0</v>
      </c>
      <c r="BU585" s="178">
        <f t="shared" si="420"/>
        <v>0</v>
      </c>
      <c r="BV585" s="179">
        <f t="shared" si="421"/>
        <v>0</v>
      </c>
      <c r="BW585" s="178">
        <f t="shared" si="421"/>
        <v>0</v>
      </c>
      <c r="BX585" s="179">
        <f t="shared" si="422"/>
        <v>0</v>
      </c>
      <c r="BY585" s="178">
        <f t="shared" si="422"/>
        <v>0</v>
      </c>
      <c r="BZ585" s="179">
        <f t="shared" si="423"/>
        <v>1539</v>
      </c>
      <c r="CA585" s="178">
        <f t="shared" si="423"/>
        <v>0</v>
      </c>
      <c r="CB585" s="179">
        <f t="shared" si="424"/>
        <v>0</v>
      </c>
      <c r="CC585" s="178">
        <f t="shared" si="424"/>
        <v>0</v>
      </c>
      <c r="CD585" s="179">
        <f t="shared" si="425"/>
        <v>0</v>
      </c>
      <c r="CE585" s="178">
        <f t="shared" si="425"/>
        <v>1617</v>
      </c>
      <c r="CF585" s="177">
        <f t="shared" si="416"/>
        <v>0</v>
      </c>
      <c r="CG585" s="178">
        <f t="shared" si="416"/>
        <v>0</v>
      </c>
      <c r="CH585" s="179">
        <f t="shared" si="416"/>
        <v>0</v>
      </c>
      <c r="CI585" s="178">
        <f t="shared" si="418"/>
        <v>0</v>
      </c>
      <c r="CJ585" s="179">
        <f t="shared" si="416"/>
        <v>0</v>
      </c>
      <c r="CK585" s="178">
        <f t="shared" si="396"/>
        <v>0</v>
      </c>
      <c r="CL585" s="179">
        <f t="shared" si="413"/>
        <v>6817.9935022742038</v>
      </c>
      <c r="CM585" s="178">
        <f t="shared" si="413"/>
        <v>0</v>
      </c>
      <c r="CN585" s="179">
        <f t="shared" si="413"/>
        <v>0</v>
      </c>
      <c r="CO585" s="178">
        <f t="shared" si="413"/>
        <v>0</v>
      </c>
      <c r="CP585" s="179">
        <f t="shared" si="413"/>
        <v>0</v>
      </c>
      <c r="CQ585" s="178">
        <f t="shared" si="413"/>
        <v>6879.0333951762523</v>
      </c>
      <c r="CR585" s="177">
        <f t="shared" si="417"/>
        <v>0</v>
      </c>
      <c r="CS585" s="178">
        <f t="shared" si="417"/>
        <v>0</v>
      </c>
      <c r="CT585" s="179">
        <f t="shared" si="417"/>
        <v>0</v>
      </c>
      <c r="CU585" s="178">
        <f t="shared" si="417"/>
        <v>0</v>
      </c>
      <c r="CV585" s="179">
        <f t="shared" si="417"/>
        <v>0</v>
      </c>
      <c r="CW585" s="178">
        <f t="shared" si="417"/>
        <v>0</v>
      </c>
      <c r="CX585" s="179">
        <f t="shared" si="414"/>
        <v>61361.941520467837</v>
      </c>
      <c r="CY585" s="178">
        <f t="shared" si="414"/>
        <v>0</v>
      </c>
      <c r="CZ585" s="179">
        <f t="shared" si="414"/>
        <v>0</v>
      </c>
      <c r="DA585" s="178">
        <f t="shared" si="414"/>
        <v>0</v>
      </c>
      <c r="DB585" s="179">
        <f t="shared" si="414"/>
        <v>0</v>
      </c>
      <c r="DC585" s="178">
        <f t="shared" si="414"/>
        <v>61911.30055658627</v>
      </c>
      <c r="DD585" s="179">
        <f t="shared" si="426"/>
        <v>61361.941520467837</v>
      </c>
      <c r="DE585" s="178">
        <f t="shared" si="426"/>
        <v>61911.30055658627</v>
      </c>
      <c r="DF585" s="177">
        <f t="shared" si="427"/>
        <v>0</v>
      </c>
      <c r="DG585" s="178">
        <f t="shared" si="427"/>
        <v>0</v>
      </c>
      <c r="DH585" s="179">
        <f t="shared" si="428"/>
        <v>0</v>
      </c>
      <c r="DI585" s="178">
        <f t="shared" si="428"/>
        <v>0</v>
      </c>
      <c r="DJ585" s="179">
        <f t="shared" si="429"/>
        <v>0</v>
      </c>
      <c r="DK585" s="178">
        <f t="shared" si="429"/>
        <v>0</v>
      </c>
      <c r="DL585" s="179">
        <f t="shared" si="430"/>
        <v>166</v>
      </c>
      <c r="DM585" s="178">
        <f t="shared" si="430"/>
        <v>0</v>
      </c>
      <c r="DN585" s="179">
        <f t="shared" si="431"/>
        <v>0</v>
      </c>
      <c r="DO585" s="178">
        <f t="shared" si="431"/>
        <v>0</v>
      </c>
      <c r="DP585" s="179">
        <f t="shared" si="432"/>
        <v>0</v>
      </c>
      <c r="DQ585" s="178">
        <f t="shared" si="432"/>
        <v>175</v>
      </c>
      <c r="DR585" s="179">
        <f t="shared" si="433"/>
        <v>166</v>
      </c>
      <c r="DS585" s="178">
        <f t="shared" si="433"/>
        <v>175</v>
      </c>
      <c r="DT585" s="177">
        <f t="shared" si="419"/>
        <v>0</v>
      </c>
      <c r="DU585" s="178">
        <f t="shared" si="419"/>
        <v>0</v>
      </c>
      <c r="DV585" s="179">
        <f t="shared" si="419"/>
        <v>0</v>
      </c>
      <c r="DW585" s="178">
        <f t="shared" si="419"/>
        <v>0</v>
      </c>
      <c r="DX585" s="179">
        <f t="shared" si="419"/>
        <v>0</v>
      </c>
      <c r="DY585" s="178">
        <f t="shared" si="419"/>
        <v>0</v>
      </c>
      <c r="DZ585" s="179">
        <f t="shared" si="419"/>
        <v>10186082.292397661</v>
      </c>
      <c r="EA585" s="178">
        <f t="shared" si="419"/>
        <v>0</v>
      </c>
      <c r="EB585" s="179">
        <f t="shared" si="419"/>
        <v>0</v>
      </c>
      <c r="EC585" s="178">
        <f t="shared" si="415"/>
        <v>0</v>
      </c>
      <c r="ED585" s="179">
        <f t="shared" si="415"/>
        <v>0</v>
      </c>
      <c r="EE585" s="178">
        <f t="shared" si="415"/>
        <v>10834477.597402597</v>
      </c>
      <c r="EF585" s="179">
        <f t="shared" si="415"/>
        <v>10186082.292397661</v>
      </c>
      <c r="EG585" s="178">
        <f t="shared" si="391"/>
        <v>10834477.597402597</v>
      </c>
    </row>
    <row r="586" spans="1:137" ht="15">
      <c r="A586" s="56" t="s">
        <v>540</v>
      </c>
      <c r="B586" s="241" t="s">
        <v>621</v>
      </c>
      <c r="C586" s="293" t="s">
        <v>900</v>
      </c>
      <c r="D586" s="53">
        <v>226930</v>
      </c>
      <c r="E586" s="53">
        <v>9</v>
      </c>
      <c r="F586" s="217">
        <v>0</v>
      </c>
      <c r="G586" s="185">
        <v>0</v>
      </c>
      <c r="H586" s="217">
        <v>0</v>
      </c>
      <c r="I586" s="185">
        <v>0</v>
      </c>
      <c r="J586" s="217">
        <v>0</v>
      </c>
      <c r="K586" s="185">
        <v>0</v>
      </c>
      <c r="L586" s="217">
        <v>0</v>
      </c>
      <c r="M586" s="185">
        <v>0</v>
      </c>
      <c r="N586" s="217">
        <v>0</v>
      </c>
      <c r="O586" s="217">
        <v>0</v>
      </c>
      <c r="P586" s="185">
        <v>0</v>
      </c>
      <c r="Q586" s="217">
        <v>0</v>
      </c>
      <c r="R586" s="185">
        <v>0</v>
      </c>
      <c r="S586" s="217">
        <v>0</v>
      </c>
      <c r="T586" s="185">
        <v>0</v>
      </c>
      <c r="U586" s="217">
        <v>0</v>
      </c>
      <c r="V586" s="185">
        <v>0</v>
      </c>
      <c r="W586" s="217">
        <v>0</v>
      </c>
      <c r="X586" s="217">
        <v>0</v>
      </c>
      <c r="Y586" s="185">
        <v>0</v>
      </c>
      <c r="Z586" s="217">
        <v>0</v>
      </c>
      <c r="AA586" s="185">
        <v>0</v>
      </c>
      <c r="AB586" s="217">
        <v>0</v>
      </c>
      <c r="AC586" s="185">
        <v>0</v>
      </c>
      <c r="AD586" s="217">
        <v>0</v>
      </c>
      <c r="AE586" s="185">
        <v>0</v>
      </c>
      <c r="AF586" s="217">
        <v>0</v>
      </c>
      <c r="AG586" s="217">
        <v>0</v>
      </c>
      <c r="AH586" s="185">
        <v>84</v>
      </c>
      <c r="AI586" s="191">
        <v>0</v>
      </c>
      <c r="AJ586" s="185">
        <v>0</v>
      </c>
      <c r="AK586" s="217">
        <v>0</v>
      </c>
      <c r="AL586" s="185">
        <v>0</v>
      </c>
      <c r="AM586" s="217">
        <v>0</v>
      </c>
      <c r="AN586" s="185">
        <v>0</v>
      </c>
      <c r="AO586" s="217">
        <v>0</v>
      </c>
      <c r="AP586" s="217"/>
      <c r="AQ586" s="185"/>
      <c r="AR586" s="217"/>
      <c r="AS586" s="185"/>
      <c r="AT586" s="217"/>
      <c r="AU586" s="185"/>
      <c r="AV586" s="217"/>
      <c r="AW586" s="185"/>
      <c r="AX586" s="217"/>
      <c r="AY586" s="217">
        <v>0</v>
      </c>
      <c r="AZ586" s="185">
        <v>0</v>
      </c>
      <c r="BA586" s="191">
        <v>89</v>
      </c>
      <c r="BB586" s="185">
        <v>0</v>
      </c>
      <c r="BC586" s="217">
        <v>0</v>
      </c>
      <c r="BD586" s="185">
        <v>0</v>
      </c>
      <c r="BE586" s="217">
        <v>0</v>
      </c>
      <c r="BF586" s="185">
        <v>0</v>
      </c>
      <c r="BG586" s="62">
        <v>0</v>
      </c>
      <c r="BH586" s="188">
        <v>0</v>
      </c>
      <c r="BI586" s="217">
        <v>0</v>
      </c>
      <c r="BJ586" s="185">
        <v>0</v>
      </c>
      <c r="BK586" s="217">
        <v>0</v>
      </c>
      <c r="BL586" s="185">
        <v>0</v>
      </c>
      <c r="BM586" s="217">
        <v>0</v>
      </c>
      <c r="BN586" s="185">
        <v>5584703</v>
      </c>
      <c r="BO586" s="191">
        <v>0</v>
      </c>
      <c r="BP586" s="185"/>
      <c r="BQ586" s="217"/>
      <c r="BR586" s="185">
        <v>0</v>
      </c>
      <c r="BS586" s="198">
        <v>5925511</v>
      </c>
      <c r="BT586" s="177">
        <f t="shared" si="420"/>
        <v>0</v>
      </c>
      <c r="BU586" s="178">
        <f t="shared" si="420"/>
        <v>0</v>
      </c>
      <c r="BV586" s="179">
        <f t="shared" si="421"/>
        <v>0</v>
      </c>
      <c r="BW586" s="178">
        <f t="shared" si="421"/>
        <v>0</v>
      </c>
      <c r="BX586" s="179">
        <f t="shared" si="422"/>
        <v>0</v>
      </c>
      <c r="BY586" s="178">
        <f t="shared" si="422"/>
        <v>0</v>
      </c>
      <c r="BZ586" s="179">
        <f t="shared" si="423"/>
        <v>756</v>
      </c>
      <c r="CA586" s="178">
        <f t="shared" si="423"/>
        <v>0</v>
      </c>
      <c r="CB586" s="179">
        <f t="shared" si="424"/>
        <v>0</v>
      </c>
      <c r="CC586" s="178">
        <f t="shared" si="424"/>
        <v>0</v>
      </c>
      <c r="CD586" s="179">
        <f t="shared" si="425"/>
        <v>0</v>
      </c>
      <c r="CE586" s="178">
        <f t="shared" si="425"/>
        <v>801</v>
      </c>
      <c r="CF586" s="177">
        <f t="shared" si="416"/>
        <v>0</v>
      </c>
      <c r="CG586" s="178">
        <f t="shared" si="416"/>
        <v>0</v>
      </c>
      <c r="CH586" s="179">
        <f t="shared" si="416"/>
        <v>0</v>
      </c>
      <c r="CI586" s="178">
        <f t="shared" si="418"/>
        <v>0</v>
      </c>
      <c r="CJ586" s="179">
        <f t="shared" si="416"/>
        <v>0</v>
      </c>
      <c r="CK586" s="178">
        <f t="shared" si="396"/>
        <v>0</v>
      </c>
      <c r="CL586" s="179">
        <f t="shared" si="413"/>
        <v>7387.1732804232806</v>
      </c>
      <c r="CM586" s="178">
        <f t="shared" si="413"/>
        <v>0</v>
      </c>
      <c r="CN586" s="179">
        <f t="shared" si="413"/>
        <v>0</v>
      </c>
      <c r="CO586" s="178">
        <f t="shared" si="413"/>
        <v>0</v>
      </c>
      <c r="CP586" s="179">
        <f t="shared" si="413"/>
        <v>0</v>
      </c>
      <c r="CQ586" s="178">
        <f t="shared" si="413"/>
        <v>7397.6416978776533</v>
      </c>
      <c r="CR586" s="177">
        <f t="shared" si="417"/>
        <v>0</v>
      </c>
      <c r="CS586" s="178">
        <f t="shared" si="417"/>
        <v>0</v>
      </c>
      <c r="CT586" s="179">
        <f t="shared" si="417"/>
        <v>0</v>
      </c>
      <c r="CU586" s="178">
        <f t="shared" si="417"/>
        <v>0</v>
      </c>
      <c r="CV586" s="179">
        <f t="shared" si="417"/>
        <v>0</v>
      </c>
      <c r="CW586" s="178">
        <f t="shared" si="417"/>
        <v>0</v>
      </c>
      <c r="CX586" s="179">
        <f t="shared" si="414"/>
        <v>66484.559523809527</v>
      </c>
      <c r="CY586" s="178">
        <f t="shared" si="414"/>
        <v>0</v>
      </c>
      <c r="CZ586" s="179">
        <f t="shared" si="414"/>
        <v>0</v>
      </c>
      <c r="DA586" s="178">
        <f t="shared" si="414"/>
        <v>0</v>
      </c>
      <c r="DB586" s="179">
        <f t="shared" si="414"/>
        <v>0</v>
      </c>
      <c r="DC586" s="178">
        <f t="shared" si="414"/>
        <v>66578.775280898873</v>
      </c>
      <c r="DD586" s="179">
        <f t="shared" si="426"/>
        <v>66484.559523809527</v>
      </c>
      <c r="DE586" s="178">
        <f t="shared" si="426"/>
        <v>66578.775280898873</v>
      </c>
      <c r="DF586" s="177">
        <f t="shared" si="427"/>
        <v>0</v>
      </c>
      <c r="DG586" s="178">
        <f t="shared" si="427"/>
        <v>0</v>
      </c>
      <c r="DH586" s="179">
        <f t="shared" si="428"/>
        <v>0</v>
      </c>
      <c r="DI586" s="178">
        <f t="shared" si="428"/>
        <v>0</v>
      </c>
      <c r="DJ586" s="179">
        <f t="shared" si="429"/>
        <v>0</v>
      </c>
      <c r="DK586" s="178">
        <f t="shared" si="429"/>
        <v>0</v>
      </c>
      <c r="DL586" s="179">
        <f t="shared" si="430"/>
        <v>84</v>
      </c>
      <c r="DM586" s="178">
        <f t="shared" si="430"/>
        <v>0</v>
      </c>
      <c r="DN586" s="179">
        <f t="shared" si="431"/>
        <v>0</v>
      </c>
      <c r="DO586" s="178">
        <f t="shared" si="431"/>
        <v>0</v>
      </c>
      <c r="DP586" s="179">
        <f t="shared" si="432"/>
        <v>0</v>
      </c>
      <c r="DQ586" s="178">
        <f t="shared" si="432"/>
        <v>89</v>
      </c>
      <c r="DR586" s="179">
        <f t="shared" si="433"/>
        <v>84</v>
      </c>
      <c r="DS586" s="178">
        <f t="shared" si="433"/>
        <v>89</v>
      </c>
      <c r="DT586" s="177">
        <f t="shared" si="419"/>
        <v>0</v>
      </c>
      <c r="DU586" s="178">
        <f t="shared" si="419"/>
        <v>0</v>
      </c>
      <c r="DV586" s="179">
        <f t="shared" si="419"/>
        <v>0</v>
      </c>
      <c r="DW586" s="178">
        <f t="shared" si="419"/>
        <v>0</v>
      </c>
      <c r="DX586" s="179">
        <f t="shared" si="419"/>
        <v>0</v>
      </c>
      <c r="DY586" s="178">
        <f t="shared" si="419"/>
        <v>0</v>
      </c>
      <c r="DZ586" s="179">
        <f t="shared" si="419"/>
        <v>5584703</v>
      </c>
      <c r="EA586" s="178">
        <f t="shared" si="419"/>
        <v>0</v>
      </c>
      <c r="EB586" s="179">
        <f t="shared" si="419"/>
        <v>0</v>
      </c>
      <c r="EC586" s="178">
        <f t="shared" si="415"/>
        <v>0</v>
      </c>
      <c r="ED586" s="179">
        <f t="shared" si="415"/>
        <v>0</v>
      </c>
      <c r="EE586" s="178">
        <f t="shared" si="415"/>
        <v>5925511</v>
      </c>
      <c r="EF586" s="179">
        <f t="shared" si="415"/>
        <v>5584703</v>
      </c>
      <c r="EG586" s="178">
        <f t="shared" si="391"/>
        <v>5925511</v>
      </c>
    </row>
    <row r="587" spans="1:137">
      <c r="A587" s="56" t="s">
        <v>540</v>
      </c>
      <c r="B587" s="55" t="s">
        <v>622</v>
      </c>
      <c r="C587" s="49"/>
      <c r="D587" s="53">
        <v>227225</v>
      </c>
      <c r="E587" s="53">
        <v>9</v>
      </c>
      <c r="F587" s="217">
        <v>0</v>
      </c>
      <c r="G587" s="185">
        <v>24</v>
      </c>
      <c r="H587" s="217">
        <v>25</v>
      </c>
      <c r="I587" s="185">
        <v>0</v>
      </c>
      <c r="J587" s="217">
        <v>0</v>
      </c>
      <c r="K587" s="185">
        <v>6</v>
      </c>
      <c r="L587" s="217">
        <v>6</v>
      </c>
      <c r="M587" s="185">
        <v>7</v>
      </c>
      <c r="N587" s="191">
        <v>5</v>
      </c>
      <c r="O587" s="217">
        <v>0</v>
      </c>
      <c r="P587" s="185">
        <v>6</v>
      </c>
      <c r="Q587" s="191">
        <v>10</v>
      </c>
      <c r="R587" s="185">
        <v>0</v>
      </c>
      <c r="S587" s="217">
        <v>0</v>
      </c>
      <c r="T587" s="185">
        <v>0</v>
      </c>
      <c r="U587" s="217">
        <v>0</v>
      </c>
      <c r="V587" s="185">
        <v>0</v>
      </c>
      <c r="W587" s="191">
        <v>3</v>
      </c>
      <c r="X587" s="217">
        <v>0</v>
      </c>
      <c r="Y587" s="185">
        <v>2</v>
      </c>
      <c r="Z587" s="191">
        <v>1</v>
      </c>
      <c r="AA587" s="185">
        <v>0</v>
      </c>
      <c r="AB587" s="191">
        <v>2</v>
      </c>
      <c r="AC587" s="185">
        <v>0</v>
      </c>
      <c r="AD587" s="217">
        <v>0</v>
      </c>
      <c r="AE587" s="185">
        <v>4</v>
      </c>
      <c r="AF587" s="191">
        <v>5</v>
      </c>
      <c r="AG587" s="217">
        <v>0</v>
      </c>
      <c r="AH587" s="185">
        <v>9</v>
      </c>
      <c r="AI587" s="191">
        <v>8</v>
      </c>
      <c r="AJ587" s="185">
        <v>1</v>
      </c>
      <c r="AK587" s="191">
        <v>0</v>
      </c>
      <c r="AL587" s="185">
        <v>3</v>
      </c>
      <c r="AM587" s="191">
        <v>1</v>
      </c>
      <c r="AN587" s="185">
        <v>4</v>
      </c>
      <c r="AO587" s="217">
        <v>4</v>
      </c>
      <c r="AP587" s="217"/>
      <c r="AQ587" s="185"/>
      <c r="AR587" s="217"/>
      <c r="AS587" s="185"/>
      <c r="AT587" s="217"/>
      <c r="AU587" s="185"/>
      <c r="AV587" s="217"/>
      <c r="AW587" s="185"/>
      <c r="AX587" s="217"/>
      <c r="AY587" s="217">
        <v>0</v>
      </c>
      <c r="AZ587" s="185">
        <v>0</v>
      </c>
      <c r="BA587" s="217">
        <v>0</v>
      </c>
      <c r="BB587" s="185">
        <v>0</v>
      </c>
      <c r="BC587" s="217">
        <v>0</v>
      </c>
      <c r="BD587" s="185">
        <v>0</v>
      </c>
      <c r="BE587" s="217">
        <v>0</v>
      </c>
      <c r="BF587" s="185">
        <v>0</v>
      </c>
      <c r="BG587" s="62">
        <v>0</v>
      </c>
      <c r="BH587" s="188">
        <v>2308308</v>
      </c>
      <c r="BI587" s="217">
        <v>2242985</v>
      </c>
      <c r="BJ587" s="185">
        <v>317360</v>
      </c>
      <c r="BK587" s="191">
        <v>704184</v>
      </c>
      <c r="BL587" s="185">
        <v>583789</v>
      </c>
      <c r="BM587" s="191">
        <v>460994</v>
      </c>
      <c r="BN587" s="185">
        <v>897408</v>
      </c>
      <c r="BO587" s="191">
        <v>613165</v>
      </c>
      <c r="BP587" s="185"/>
      <c r="BQ587" s="217"/>
      <c r="BR587" s="185">
        <v>0</v>
      </c>
      <c r="BS587" s="218">
        <v>0</v>
      </c>
      <c r="BT587" s="177">
        <f t="shared" si="420"/>
        <v>366</v>
      </c>
      <c r="BU587" s="178">
        <f t="shared" si="420"/>
        <v>351</v>
      </c>
      <c r="BV587" s="179">
        <f t="shared" si="421"/>
        <v>54</v>
      </c>
      <c r="BW587" s="178">
        <f t="shared" si="421"/>
        <v>126</v>
      </c>
      <c r="BX587" s="179">
        <f t="shared" si="422"/>
        <v>66</v>
      </c>
      <c r="BY587" s="178">
        <f t="shared" si="422"/>
        <v>89</v>
      </c>
      <c r="BZ587" s="179">
        <f t="shared" si="423"/>
        <v>172</v>
      </c>
      <c r="CA587" s="178">
        <f t="shared" si="423"/>
        <v>131</v>
      </c>
      <c r="CB587" s="179">
        <f t="shared" si="424"/>
        <v>0</v>
      </c>
      <c r="CC587" s="178">
        <f t="shared" si="424"/>
        <v>0</v>
      </c>
      <c r="CD587" s="179">
        <f t="shared" si="425"/>
        <v>0</v>
      </c>
      <c r="CE587" s="178">
        <f t="shared" si="425"/>
        <v>0</v>
      </c>
      <c r="CF587" s="177">
        <f t="shared" si="416"/>
        <v>6306.8524590163934</v>
      </c>
      <c r="CG587" s="178">
        <f t="shared" si="416"/>
        <v>6390.270655270655</v>
      </c>
      <c r="CH587" s="179">
        <f t="shared" si="416"/>
        <v>5877.0370370370374</v>
      </c>
      <c r="CI587" s="178">
        <f t="shared" si="418"/>
        <v>5588.7619047619046</v>
      </c>
      <c r="CJ587" s="179">
        <f t="shared" si="416"/>
        <v>8845.2878787878781</v>
      </c>
      <c r="CK587" s="178">
        <f t="shared" si="396"/>
        <v>5179.7078651685397</v>
      </c>
      <c r="CL587" s="179">
        <f t="shared" si="413"/>
        <v>5217.4883720930229</v>
      </c>
      <c r="CM587" s="178">
        <f t="shared" si="413"/>
        <v>4680.6488549618325</v>
      </c>
      <c r="CN587" s="179">
        <f t="shared" si="413"/>
        <v>0</v>
      </c>
      <c r="CO587" s="178">
        <f t="shared" si="413"/>
        <v>0</v>
      </c>
      <c r="CP587" s="179">
        <f t="shared" si="413"/>
        <v>0</v>
      </c>
      <c r="CQ587" s="178">
        <f t="shared" si="413"/>
        <v>0</v>
      </c>
      <c r="CR587" s="177">
        <f t="shared" si="417"/>
        <v>56761.672131147541</v>
      </c>
      <c r="CS587" s="178">
        <f t="shared" si="417"/>
        <v>57512.435897435891</v>
      </c>
      <c r="CT587" s="179">
        <f t="shared" si="417"/>
        <v>52893.333333333336</v>
      </c>
      <c r="CU587" s="178">
        <f t="shared" si="417"/>
        <v>50298.857142857145</v>
      </c>
      <c r="CV587" s="179">
        <f t="shared" si="417"/>
        <v>79607.590909090897</v>
      </c>
      <c r="CW587" s="178">
        <f t="shared" si="417"/>
        <v>46617.370786516854</v>
      </c>
      <c r="CX587" s="179">
        <f t="shared" si="414"/>
        <v>46957.395348837206</v>
      </c>
      <c r="CY587" s="178">
        <f t="shared" si="414"/>
        <v>42125.83969465649</v>
      </c>
      <c r="CZ587" s="179">
        <f t="shared" si="414"/>
        <v>0</v>
      </c>
      <c r="DA587" s="178">
        <f t="shared" si="414"/>
        <v>0</v>
      </c>
      <c r="DB587" s="179">
        <f t="shared" si="414"/>
        <v>0</v>
      </c>
      <c r="DC587" s="178">
        <f t="shared" si="414"/>
        <v>0</v>
      </c>
      <c r="DD587" s="179">
        <f t="shared" si="426"/>
        <v>55961.56265510965</v>
      </c>
      <c r="DE587" s="178">
        <f t="shared" si="426"/>
        <v>52070.110249821482</v>
      </c>
      <c r="DF587" s="177">
        <f t="shared" si="427"/>
        <v>37</v>
      </c>
      <c r="DG587" s="178">
        <f t="shared" si="427"/>
        <v>36</v>
      </c>
      <c r="DH587" s="179">
        <f t="shared" si="428"/>
        <v>6</v>
      </c>
      <c r="DI587" s="178">
        <f t="shared" si="428"/>
        <v>13</v>
      </c>
      <c r="DJ587" s="179">
        <f t="shared" si="429"/>
        <v>6</v>
      </c>
      <c r="DK587" s="178">
        <f t="shared" si="429"/>
        <v>8</v>
      </c>
      <c r="DL587" s="179">
        <f t="shared" si="430"/>
        <v>17</v>
      </c>
      <c r="DM587" s="178">
        <f t="shared" si="430"/>
        <v>13</v>
      </c>
      <c r="DN587" s="179">
        <f t="shared" si="431"/>
        <v>0</v>
      </c>
      <c r="DO587" s="178">
        <f t="shared" si="431"/>
        <v>0</v>
      </c>
      <c r="DP587" s="179">
        <f t="shared" si="432"/>
        <v>0</v>
      </c>
      <c r="DQ587" s="178">
        <f t="shared" si="432"/>
        <v>0</v>
      </c>
      <c r="DR587" s="179">
        <f t="shared" si="433"/>
        <v>66</v>
      </c>
      <c r="DS587" s="178">
        <f t="shared" si="433"/>
        <v>70</v>
      </c>
      <c r="DT587" s="177">
        <f t="shared" si="419"/>
        <v>2100181.8688524589</v>
      </c>
      <c r="DU587" s="178">
        <f t="shared" si="419"/>
        <v>2070447.692307692</v>
      </c>
      <c r="DV587" s="179">
        <f t="shared" si="419"/>
        <v>317360</v>
      </c>
      <c r="DW587" s="178">
        <f t="shared" si="419"/>
        <v>653885.14285714284</v>
      </c>
      <c r="DX587" s="179">
        <f t="shared" si="419"/>
        <v>477645.54545454541</v>
      </c>
      <c r="DY587" s="178">
        <f t="shared" si="419"/>
        <v>372938.96629213484</v>
      </c>
      <c r="DZ587" s="179">
        <f t="shared" si="419"/>
        <v>798275.72093023255</v>
      </c>
      <c r="EA587" s="178">
        <f t="shared" si="419"/>
        <v>547635.91603053431</v>
      </c>
      <c r="EB587" s="179">
        <f t="shared" si="419"/>
        <v>0</v>
      </c>
      <c r="EC587" s="178">
        <f t="shared" si="415"/>
        <v>0</v>
      </c>
      <c r="ED587" s="179">
        <f t="shared" si="415"/>
        <v>0</v>
      </c>
      <c r="EE587" s="178">
        <f t="shared" si="415"/>
        <v>0</v>
      </c>
      <c r="EF587" s="179">
        <f t="shared" si="415"/>
        <v>3693463.135237237</v>
      </c>
      <c r="EG587" s="178">
        <f t="shared" si="391"/>
        <v>3644907.7174875038</v>
      </c>
    </row>
    <row r="588" spans="1:137">
      <c r="A588" s="56" t="s">
        <v>540</v>
      </c>
      <c r="B588" s="55" t="s">
        <v>623</v>
      </c>
      <c r="C588" s="49"/>
      <c r="D588" s="53">
        <v>227304</v>
      </c>
      <c r="E588" s="53">
        <v>9</v>
      </c>
      <c r="F588" s="217">
        <v>0</v>
      </c>
      <c r="G588" s="185">
        <v>13</v>
      </c>
      <c r="H588" s="191">
        <v>11</v>
      </c>
      <c r="I588" s="185">
        <v>3</v>
      </c>
      <c r="J588" s="191">
        <v>0</v>
      </c>
      <c r="K588" s="185">
        <v>0</v>
      </c>
      <c r="L588" s="217">
        <v>0</v>
      </c>
      <c r="M588" s="185">
        <v>1</v>
      </c>
      <c r="N588" s="217">
        <v>1</v>
      </c>
      <c r="O588" s="217">
        <v>0</v>
      </c>
      <c r="P588" s="185">
        <v>25</v>
      </c>
      <c r="Q588" s="191">
        <v>28</v>
      </c>
      <c r="R588" s="185">
        <v>4</v>
      </c>
      <c r="S588" s="191">
        <v>5</v>
      </c>
      <c r="T588" s="185">
        <v>0</v>
      </c>
      <c r="U588" s="217">
        <v>0</v>
      </c>
      <c r="V588" s="185">
        <v>8</v>
      </c>
      <c r="W588" s="191">
        <v>7</v>
      </c>
      <c r="X588" s="217">
        <v>0</v>
      </c>
      <c r="Y588" s="185">
        <v>16</v>
      </c>
      <c r="Z588" s="191">
        <v>12</v>
      </c>
      <c r="AA588" s="185">
        <v>0</v>
      </c>
      <c r="AB588" s="191">
        <v>1</v>
      </c>
      <c r="AC588" s="185">
        <v>0</v>
      </c>
      <c r="AD588" s="217">
        <v>0</v>
      </c>
      <c r="AE588" s="185">
        <v>3</v>
      </c>
      <c r="AF588" s="191">
        <v>5</v>
      </c>
      <c r="AG588" s="217">
        <v>0</v>
      </c>
      <c r="AH588" s="185">
        <v>34</v>
      </c>
      <c r="AI588" s="217">
        <v>35</v>
      </c>
      <c r="AJ588" s="185">
        <v>3</v>
      </c>
      <c r="AK588" s="191">
        <v>5</v>
      </c>
      <c r="AL588" s="185">
        <v>0</v>
      </c>
      <c r="AM588" s="217">
        <v>0</v>
      </c>
      <c r="AN588" s="185">
        <v>14</v>
      </c>
      <c r="AO588" s="191">
        <v>13</v>
      </c>
      <c r="AP588" s="217"/>
      <c r="AQ588" s="185"/>
      <c r="AR588" s="217"/>
      <c r="AS588" s="185"/>
      <c r="AT588" s="217"/>
      <c r="AU588" s="185"/>
      <c r="AV588" s="217"/>
      <c r="AW588" s="185"/>
      <c r="AX588" s="217"/>
      <c r="AY588" s="217">
        <v>0</v>
      </c>
      <c r="AZ588" s="185">
        <v>0</v>
      </c>
      <c r="BA588" s="217">
        <v>0</v>
      </c>
      <c r="BB588" s="185">
        <v>0</v>
      </c>
      <c r="BC588" s="217">
        <v>0</v>
      </c>
      <c r="BD588" s="185">
        <v>0</v>
      </c>
      <c r="BE588" s="217">
        <v>0</v>
      </c>
      <c r="BF588" s="185">
        <v>0</v>
      </c>
      <c r="BG588" s="62">
        <v>0</v>
      </c>
      <c r="BH588" s="188">
        <v>1118046</v>
      </c>
      <c r="BI588" s="191">
        <v>827489</v>
      </c>
      <c r="BJ588" s="185">
        <v>2188895</v>
      </c>
      <c r="BK588" s="217">
        <v>2276679</v>
      </c>
      <c r="BL588" s="185">
        <v>1047667</v>
      </c>
      <c r="BM588" s="217">
        <v>1097612</v>
      </c>
      <c r="BN588" s="185">
        <v>2771778</v>
      </c>
      <c r="BO588" s="217">
        <v>2901575</v>
      </c>
      <c r="BP588" s="185"/>
      <c r="BQ588" s="217"/>
      <c r="BR588" s="185">
        <v>0</v>
      </c>
      <c r="BS588" s="218">
        <v>0</v>
      </c>
      <c r="BT588" s="177">
        <f t="shared" si="420"/>
        <v>159</v>
      </c>
      <c r="BU588" s="178">
        <f t="shared" si="420"/>
        <v>111</v>
      </c>
      <c r="BV588" s="179">
        <f t="shared" si="421"/>
        <v>361</v>
      </c>
      <c r="BW588" s="178">
        <f t="shared" si="421"/>
        <v>386</v>
      </c>
      <c r="BX588" s="179">
        <f t="shared" si="422"/>
        <v>180</v>
      </c>
      <c r="BY588" s="178">
        <f t="shared" si="422"/>
        <v>178</v>
      </c>
      <c r="BZ588" s="179">
        <f t="shared" si="423"/>
        <v>504</v>
      </c>
      <c r="CA588" s="178">
        <f t="shared" si="423"/>
        <v>521</v>
      </c>
      <c r="CB588" s="179">
        <f t="shared" si="424"/>
        <v>0</v>
      </c>
      <c r="CC588" s="178">
        <f t="shared" si="424"/>
        <v>0</v>
      </c>
      <c r="CD588" s="179">
        <f t="shared" si="425"/>
        <v>0</v>
      </c>
      <c r="CE588" s="178">
        <f t="shared" si="425"/>
        <v>0</v>
      </c>
      <c r="CF588" s="177">
        <f t="shared" si="416"/>
        <v>7031.7358490566039</v>
      </c>
      <c r="CG588" s="178">
        <f t="shared" si="416"/>
        <v>7454.8558558558561</v>
      </c>
      <c r="CH588" s="179">
        <f t="shared" si="416"/>
        <v>6063.4210526315792</v>
      </c>
      <c r="CI588" s="178">
        <f t="shared" si="418"/>
        <v>5898.1321243523316</v>
      </c>
      <c r="CJ588" s="179">
        <f t="shared" si="416"/>
        <v>5820.3722222222223</v>
      </c>
      <c r="CK588" s="178">
        <f t="shared" si="396"/>
        <v>6166.3595505617977</v>
      </c>
      <c r="CL588" s="179">
        <f t="shared" si="416"/>
        <v>5499.5595238095239</v>
      </c>
      <c r="CM588" s="178">
        <f t="shared" si="416"/>
        <v>5569.241842610365</v>
      </c>
      <c r="CN588" s="179">
        <f t="shared" si="416"/>
        <v>0</v>
      </c>
      <c r="CO588" s="178">
        <f t="shared" si="416"/>
        <v>0</v>
      </c>
      <c r="CP588" s="179">
        <f t="shared" si="416"/>
        <v>0</v>
      </c>
      <c r="CQ588" s="178">
        <f t="shared" si="416"/>
        <v>0</v>
      </c>
      <c r="CR588" s="177">
        <f t="shared" si="417"/>
        <v>63285.622641509435</v>
      </c>
      <c r="CS588" s="178">
        <f t="shared" si="417"/>
        <v>67093.702702702707</v>
      </c>
      <c r="CT588" s="179">
        <f t="shared" si="417"/>
        <v>54570.789473684214</v>
      </c>
      <c r="CU588" s="178">
        <f t="shared" si="417"/>
        <v>53083.189119170987</v>
      </c>
      <c r="CV588" s="179">
        <f t="shared" si="417"/>
        <v>52383.35</v>
      </c>
      <c r="CW588" s="178">
        <f t="shared" si="417"/>
        <v>55497.235955056181</v>
      </c>
      <c r="CX588" s="179">
        <f t="shared" si="417"/>
        <v>49496.035714285717</v>
      </c>
      <c r="CY588" s="178">
        <f t="shared" si="417"/>
        <v>50123.176583493288</v>
      </c>
      <c r="CZ588" s="179">
        <f t="shared" si="417"/>
        <v>0</v>
      </c>
      <c r="DA588" s="178">
        <f t="shared" si="417"/>
        <v>0</v>
      </c>
      <c r="DB588" s="179">
        <f t="shared" si="417"/>
        <v>0</v>
      </c>
      <c r="DC588" s="178">
        <f t="shared" si="417"/>
        <v>0</v>
      </c>
      <c r="DD588" s="179">
        <f t="shared" si="426"/>
        <v>53343.195700488286</v>
      </c>
      <c r="DE588" s="178">
        <f t="shared" si="426"/>
        <v>53527.891083865259</v>
      </c>
      <c r="DF588" s="177">
        <f t="shared" si="427"/>
        <v>17</v>
      </c>
      <c r="DG588" s="178">
        <f t="shared" si="427"/>
        <v>12</v>
      </c>
      <c r="DH588" s="179">
        <f t="shared" si="428"/>
        <v>37</v>
      </c>
      <c r="DI588" s="178">
        <f t="shared" si="428"/>
        <v>40</v>
      </c>
      <c r="DJ588" s="179">
        <f t="shared" si="429"/>
        <v>19</v>
      </c>
      <c r="DK588" s="178">
        <f t="shared" si="429"/>
        <v>18</v>
      </c>
      <c r="DL588" s="179">
        <f t="shared" si="430"/>
        <v>51</v>
      </c>
      <c r="DM588" s="178">
        <f t="shared" si="430"/>
        <v>53</v>
      </c>
      <c r="DN588" s="179">
        <f t="shared" si="431"/>
        <v>0</v>
      </c>
      <c r="DO588" s="178">
        <f t="shared" si="431"/>
        <v>0</v>
      </c>
      <c r="DP588" s="179">
        <f t="shared" si="432"/>
        <v>0</v>
      </c>
      <c r="DQ588" s="178">
        <f t="shared" si="432"/>
        <v>0</v>
      </c>
      <c r="DR588" s="179">
        <f t="shared" si="433"/>
        <v>124</v>
      </c>
      <c r="DS588" s="178">
        <f t="shared" si="433"/>
        <v>123</v>
      </c>
      <c r="DT588" s="177">
        <f t="shared" si="419"/>
        <v>1075855.5849056605</v>
      </c>
      <c r="DU588" s="178">
        <f t="shared" si="419"/>
        <v>805124.43243243243</v>
      </c>
      <c r="DV588" s="179">
        <f t="shared" si="419"/>
        <v>2019119.210526316</v>
      </c>
      <c r="DW588" s="178">
        <f t="shared" si="419"/>
        <v>2123327.5647668396</v>
      </c>
      <c r="DX588" s="179">
        <f t="shared" si="419"/>
        <v>995283.65</v>
      </c>
      <c r="DY588" s="178">
        <f t="shared" si="419"/>
        <v>998950.24719101121</v>
      </c>
      <c r="DZ588" s="179">
        <f t="shared" si="419"/>
        <v>2524297.8214285714</v>
      </c>
      <c r="EA588" s="178">
        <f t="shared" si="419"/>
        <v>2656528.3589251442</v>
      </c>
      <c r="EB588" s="179">
        <f t="shared" si="419"/>
        <v>0</v>
      </c>
      <c r="EC588" s="178">
        <f t="shared" si="415"/>
        <v>0</v>
      </c>
      <c r="ED588" s="179">
        <f t="shared" si="415"/>
        <v>0</v>
      </c>
      <c r="EE588" s="178">
        <f t="shared" si="415"/>
        <v>0</v>
      </c>
      <c r="EF588" s="179">
        <f t="shared" si="415"/>
        <v>6614556.2668605475</v>
      </c>
      <c r="EG588" s="178">
        <f t="shared" si="391"/>
        <v>6583930.603315427</v>
      </c>
    </row>
    <row r="589" spans="1:137">
      <c r="A589" s="56" t="s">
        <v>540</v>
      </c>
      <c r="B589" s="55" t="s">
        <v>624</v>
      </c>
      <c r="C589" s="49"/>
      <c r="D589" s="53">
        <v>227401</v>
      </c>
      <c r="E589" s="53">
        <v>9</v>
      </c>
      <c r="F589" s="217">
        <v>0</v>
      </c>
      <c r="G589" s="185">
        <v>0</v>
      </c>
      <c r="H589" s="217">
        <v>0</v>
      </c>
      <c r="I589" s="185">
        <v>0</v>
      </c>
      <c r="J589" s="217">
        <v>0</v>
      </c>
      <c r="K589" s="185">
        <v>0</v>
      </c>
      <c r="L589" s="217">
        <v>0</v>
      </c>
      <c r="M589" s="185">
        <v>0</v>
      </c>
      <c r="N589" s="217">
        <v>0</v>
      </c>
      <c r="O589" s="217">
        <v>0</v>
      </c>
      <c r="P589" s="185">
        <v>0</v>
      </c>
      <c r="Q589" s="217">
        <v>0</v>
      </c>
      <c r="R589" s="185">
        <v>0</v>
      </c>
      <c r="S589" s="217">
        <v>0</v>
      </c>
      <c r="T589" s="185">
        <v>0</v>
      </c>
      <c r="U589" s="217">
        <v>0</v>
      </c>
      <c r="V589" s="185">
        <v>0</v>
      </c>
      <c r="W589" s="217">
        <v>0</v>
      </c>
      <c r="X589" s="217">
        <v>0</v>
      </c>
      <c r="Y589" s="185">
        <v>0</v>
      </c>
      <c r="Z589" s="217">
        <v>0</v>
      </c>
      <c r="AA589" s="185">
        <v>0</v>
      </c>
      <c r="AB589" s="217">
        <v>0</v>
      </c>
      <c r="AC589" s="185">
        <v>0</v>
      </c>
      <c r="AD589" s="217">
        <v>0</v>
      </c>
      <c r="AE589" s="185">
        <v>0</v>
      </c>
      <c r="AF589" s="217">
        <v>0</v>
      </c>
      <c r="AG589" s="217">
        <v>0</v>
      </c>
      <c r="AH589" s="185">
        <v>0</v>
      </c>
      <c r="AI589" s="217">
        <v>0</v>
      </c>
      <c r="AJ589" s="185">
        <v>0</v>
      </c>
      <c r="AK589" s="217">
        <v>0</v>
      </c>
      <c r="AL589" s="185">
        <v>0</v>
      </c>
      <c r="AM589" s="217">
        <v>0</v>
      </c>
      <c r="AN589" s="185">
        <v>0</v>
      </c>
      <c r="AO589" s="217">
        <v>0</v>
      </c>
      <c r="AP589" s="217"/>
      <c r="AQ589" s="185"/>
      <c r="AR589" s="217"/>
      <c r="AS589" s="185"/>
      <c r="AT589" s="217"/>
      <c r="AU589" s="185"/>
      <c r="AV589" s="217"/>
      <c r="AW589" s="185"/>
      <c r="AX589" s="217"/>
      <c r="AY589" s="217">
        <v>1</v>
      </c>
      <c r="AZ589" s="185">
        <v>68</v>
      </c>
      <c r="BA589" s="191">
        <v>64</v>
      </c>
      <c r="BB589" s="185">
        <v>8</v>
      </c>
      <c r="BC589" s="191">
        <v>7</v>
      </c>
      <c r="BD589" s="185">
        <v>0</v>
      </c>
      <c r="BE589" s="217">
        <v>0</v>
      </c>
      <c r="BF589" s="185">
        <v>12</v>
      </c>
      <c r="BG589" s="197">
        <v>11</v>
      </c>
      <c r="BH589" s="188">
        <v>0</v>
      </c>
      <c r="BI589" s="217">
        <v>0</v>
      </c>
      <c r="BJ589" s="185">
        <v>0</v>
      </c>
      <c r="BK589" s="217">
        <v>0</v>
      </c>
      <c r="BL589" s="185">
        <v>0</v>
      </c>
      <c r="BM589" s="217">
        <v>0</v>
      </c>
      <c r="BN589" s="185">
        <v>0</v>
      </c>
      <c r="BO589" s="217">
        <v>0</v>
      </c>
      <c r="BP589" s="185"/>
      <c r="BQ589" s="217"/>
      <c r="BR589" s="185">
        <v>5474815</v>
      </c>
      <c r="BS589" s="198">
        <v>5027718</v>
      </c>
      <c r="BT589" s="177">
        <f t="shared" si="420"/>
        <v>0</v>
      </c>
      <c r="BU589" s="178">
        <f t="shared" si="420"/>
        <v>0</v>
      </c>
      <c r="BV589" s="179">
        <f t="shared" si="421"/>
        <v>0</v>
      </c>
      <c r="BW589" s="178">
        <f t="shared" si="421"/>
        <v>0</v>
      </c>
      <c r="BX589" s="179">
        <f t="shared" si="422"/>
        <v>0</v>
      </c>
      <c r="BY589" s="178">
        <f t="shared" si="422"/>
        <v>0</v>
      </c>
      <c r="BZ589" s="179">
        <f t="shared" si="423"/>
        <v>0</v>
      </c>
      <c r="CA589" s="178">
        <f t="shared" si="423"/>
        <v>0</v>
      </c>
      <c r="CB589" s="179">
        <f t="shared" si="424"/>
        <v>0</v>
      </c>
      <c r="CC589" s="178">
        <f t="shared" si="424"/>
        <v>0</v>
      </c>
      <c r="CD589" s="179">
        <f t="shared" si="425"/>
        <v>836</v>
      </c>
      <c r="CE589" s="178">
        <f t="shared" si="425"/>
        <v>778</v>
      </c>
      <c r="CF589" s="177">
        <f t="shared" si="416"/>
        <v>0</v>
      </c>
      <c r="CG589" s="178">
        <f t="shared" si="416"/>
        <v>0</v>
      </c>
      <c r="CH589" s="179">
        <f t="shared" si="416"/>
        <v>0</v>
      </c>
      <c r="CI589" s="178">
        <f t="shared" si="418"/>
        <v>0</v>
      </c>
      <c r="CJ589" s="179">
        <f t="shared" si="416"/>
        <v>0</v>
      </c>
      <c r="CK589" s="178">
        <f t="shared" si="396"/>
        <v>0</v>
      </c>
      <c r="CL589" s="179">
        <f t="shared" si="416"/>
        <v>0</v>
      </c>
      <c r="CM589" s="178">
        <f t="shared" si="416"/>
        <v>0</v>
      </c>
      <c r="CN589" s="179">
        <f t="shared" si="416"/>
        <v>0</v>
      </c>
      <c r="CO589" s="178">
        <f t="shared" si="416"/>
        <v>0</v>
      </c>
      <c r="CP589" s="179">
        <f t="shared" si="416"/>
        <v>6548.8217703349283</v>
      </c>
      <c r="CQ589" s="178">
        <f t="shared" si="416"/>
        <v>6462.3624678663236</v>
      </c>
      <c r="CR589" s="177">
        <f t="shared" si="417"/>
        <v>0</v>
      </c>
      <c r="CS589" s="178">
        <f t="shared" si="417"/>
        <v>0</v>
      </c>
      <c r="CT589" s="179">
        <f t="shared" si="417"/>
        <v>0</v>
      </c>
      <c r="CU589" s="178">
        <f t="shared" si="417"/>
        <v>0</v>
      </c>
      <c r="CV589" s="179">
        <f t="shared" si="417"/>
        <v>0</v>
      </c>
      <c r="CW589" s="178">
        <f t="shared" si="417"/>
        <v>0</v>
      </c>
      <c r="CX589" s="179">
        <f t="shared" si="417"/>
        <v>0</v>
      </c>
      <c r="CY589" s="178">
        <f t="shared" si="417"/>
        <v>0</v>
      </c>
      <c r="CZ589" s="179">
        <f t="shared" si="417"/>
        <v>0</v>
      </c>
      <c r="DA589" s="178">
        <f t="shared" si="417"/>
        <v>0</v>
      </c>
      <c r="DB589" s="179">
        <f t="shared" si="417"/>
        <v>58939.395933014355</v>
      </c>
      <c r="DC589" s="178">
        <f t="shared" si="417"/>
        <v>58161.262210796915</v>
      </c>
      <c r="DD589" s="179">
        <f t="shared" si="426"/>
        <v>58939.395933014348</v>
      </c>
      <c r="DE589" s="178">
        <f t="shared" si="426"/>
        <v>58161.262210796915</v>
      </c>
      <c r="DF589" s="177">
        <f t="shared" si="427"/>
        <v>0</v>
      </c>
      <c r="DG589" s="178">
        <f t="shared" si="427"/>
        <v>0</v>
      </c>
      <c r="DH589" s="179">
        <f t="shared" si="428"/>
        <v>0</v>
      </c>
      <c r="DI589" s="178">
        <f t="shared" si="428"/>
        <v>0</v>
      </c>
      <c r="DJ589" s="179">
        <f t="shared" si="429"/>
        <v>0</v>
      </c>
      <c r="DK589" s="178">
        <f t="shared" si="429"/>
        <v>0</v>
      </c>
      <c r="DL589" s="179">
        <f t="shared" si="430"/>
        <v>0</v>
      </c>
      <c r="DM589" s="178">
        <f t="shared" si="430"/>
        <v>0</v>
      </c>
      <c r="DN589" s="179">
        <f t="shared" si="431"/>
        <v>0</v>
      </c>
      <c r="DO589" s="178">
        <f t="shared" si="431"/>
        <v>0</v>
      </c>
      <c r="DP589" s="179">
        <f t="shared" si="432"/>
        <v>88</v>
      </c>
      <c r="DQ589" s="178">
        <f t="shared" si="432"/>
        <v>82</v>
      </c>
      <c r="DR589" s="179">
        <f t="shared" si="433"/>
        <v>88</v>
      </c>
      <c r="DS589" s="178">
        <f t="shared" si="433"/>
        <v>82</v>
      </c>
      <c r="DT589" s="177">
        <f t="shared" si="419"/>
        <v>0</v>
      </c>
      <c r="DU589" s="178">
        <f t="shared" si="419"/>
        <v>0</v>
      </c>
      <c r="DV589" s="179">
        <f t="shared" si="419"/>
        <v>0</v>
      </c>
      <c r="DW589" s="178">
        <f t="shared" si="419"/>
        <v>0</v>
      </c>
      <c r="DX589" s="179">
        <f t="shared" si="419"/>
        <v>0</v>
      </c>
      <c r="DY589" s="178">
        <f t="shared" si="419"/>
        <v>0</v>
      </c>
      <c r="DZ589" s="179">
        <f t="shared" si="419"/>
        <v>0</v>
      </c>
      <c r="EA589" s="178">
        <f t="shared" si="419"/>
        <v>0</v>
      </c>
      <c r="EB589" s="179">
        <f t="shared" si="419"/>
        <v>0</v>
      </c>
      <c r="EC589" s="178">
        <f t="shared" si="419"/>
        <v>0</v>
      </c>
      <c r="ED589" s="179">
        <f t="shared" si="419"/>
        <v>5186666.8421052629</v>
      </c>
      <c r="EE589" s="178">
        <f t="shared" si="419"/>
        <v>4769223.5012853472</v>
      </c>
      <c r="EF589" s="179">
        <f t="shared" si="419"/>
        <v>5186666.8421052629</v>
      </c>
      <c r="EG589" s="178">
        <f t="shared" ref="EG589:EG649" si="434">+DS589*DE589</f>
        <v>4769223.5012853472</v>
      </c>
    </row>
    <row r="590" spans="1:137">
      <c r="A590" s="56" t="s">
        <v>540</v>
      </c>
      <c r="B590" s="55" t="s">
        <v>625</v>
      </c>
      <c r="C590" s="49"/>
      <c r="D590" s="53">
        <v>228316</v>
      </c>
      <c r="E590" s="53">
        <v>9</v>
      </c>
      <c r="F590" s="217">
        <v>0</v>
      </c>
      <c r="G590" s="185">
        <v>16</v>
      </c>
      <c r="H590" s="191">
        <v>13</v>
      </c>
      <c r="I590" s="185">
        <v>0</v>
      </c>
      <c r="J590" s="191">
        <v>1</v>
      </c>
      <c r="K590" s="185">
        <v>0</v>
      </c>
      <c r="L590" s="217">
        <v>0</v>
      </c>
      <c r="M590" s="185">
        <v>0</v>
      </c>
      <c r="N590" s="217">
        <v>0</v>
      </c>
      <c r="O590" s="217">
        <v>0</v>
      </c>
      <c r="P590" s="185">
        <v>2</v>
      </c>
      <c r="Q590" s="217">
        <v>2</v>
      </c>
      <c r="R590" s="185">
        <v>0</v>
      </c>
      <c r="S590" s="217">
        <v>0</v>
      </c>
      <c r="T590" s="185">
        <v>0</v>
      </c>
      <c r="U590" s="217">
        <v>0</v>
      </c>
      <c r="V590" s="185">
        <v>0</v>
      </c>
      <c r="W590" s="217">
        <v>0</v>
      </c>
      <c r="X590" s="217">
        <v>0</v>
      </c>
      <c r="Y590" s="185">
        <v>10</v>
      </c>
      <c r="Z590" s="217">
        <v>10</v>
      </c>
      <c r="AA590" s="185">
        <v>0</v>
      </c>
      <c r="AB590" s="217">
        <v>0</v>
      </c>
      <c r="AC590" s="185">
        <v>0</v>
      </c>
      <c r="AD590" s="217">
        <v>0</v>
      </c>
      <c r="AE590" s="185">
        <v>0</v>
      </c>
      <c r="AF590" s="217">
        <v>0</v>
      </c>
      <c r="AG590" s="217">
        <v>0</v>
      </c>
      <c r="AH590" s="185">
        <v>83</v>
      </c>
      <c r="AI590" s="191">
        <v>88</v>
      </c>
      <c r="AJ590" s="185">
        <v>0</v>
      </c>
      <c r="AK590" s="191">
        <v>2</v>
      </c>
      <c r="AL590" s="185">
        <v>0</v>
      </c>
      <c r="AM590" s="217">
        <v>0</v>
      </c>
      <c r="AN590" s="185">
        <v>2</v>
      </c>
      <c r="AO590" s="217">
        <v>2</v>
      </c>
      <c r="AP590" s="217"/>
      <c r="AQ590" s="185"/>
      <c r="AR590" s="217"/>
      <c r="AS590" s="185"/>
      <c r="AT590" s="217"/>
      <c r="AU590" s="185"/>
      <c r="AV590" s="217"/>
      <c r="AW590" s="185"/>
      <c r="AX590" s="217"/>
      <c r="AY590" s="217">
        <v>0</v>
      </c>
      <c r="AZ590" s="185">
        <v>6</v>
      </c>
      <c r="BA590" s="191">
        <v>2</v>
      </c>
      <c r="BB590" s="185">
        <v>0</v>
      </c>
      <c r="BC590" s="191">
        <v>1</v>
      </c>
      <c r="BD590" s="185">
        <v>0</v>
      </c>
      <c r="BE590" s="217">
        <v>0</v>
      </c>
      <c r="BF590" s="185">
        <v>0</v>
      </c>
      <c r="BG590" s="62">
        <v>0</v>
      </c>
      <c r="BH590" s="188">
        <v>483599</v>
      </c>
      <c r="BI590" s="191">
        <v>825752</v>
      </c>
      <c r="BJ590" s="185">
        <v>63254</v>
      </c>
      <c r="BK590" s="191">
        <v>98401</v>
      </c>
      <c r="BL590" s="185">
        <v>166496</v>
      </c>
      <c r="BM590" s="191">
        <v>520318</v>
      </c>
      <c r="BN590" s="185">
        <v>1453587</v>
      </c>
      <c r="BO590" s="191">
        <v>4371650</v>
      </c>
      <c r="BP590" s="185"/>
      <c r="BQ590" s="217"/>
      <c r="BR590" s="185">
        <v>276843</v>
      </c>
      <c r="BS590" s="198">
        <v>134877</v>
      </c>
      <c r="BT590" s="177">
        <f t="shared" si="420"/>
        <v>144</v>
      </c>
      <c r="BU590" s="178">
        <f t="shared" si="420"/>
        <v>127</v>
      </c>
      <c r="BV590" s="179">
        <f t="shared" si="421"/>
        <v>18</v>
      </c>
      <c r="BW590" s="178">
        <f t="shared" si="421"/>
        <v>18</v>
      </c>
      <c r="BX590" s="179">
        <f t="shared" si="422"/>
        <v>90</v>
      </c>
      <c r="BY590" s="178">
        <f t="shared" si="422"/>
        <v>90</v>
      </c>
      <c r="BZ590" s="179">
        <f t="shared" si="423"/>
        <v>771</v>
      </c>
      <c r="CA590" s="178">
        <f t="shared" si="423"/>
        <v>836</v>
      </c>
      <c r="CB590" s="179">
        <f t="shared" si="424"/>
        <v>0</v>
      </c>
      <c r="CC590" s="178">
        <f t="shared" si="424"/>
        <v>0</v>
      </c>
      <c r="CD590" s="179">
        <f t="shared" si="425"/>
        <v>54</v>
      </c>
      <c r="CE590" s="178">
        <f t="shared" si="425"/>
        <v>28</v>
      </c>
      <c r="CF590" s="177">
        <f t="shared" si="416"/>
        <v>3358.3263888888887</v>
      </c>
      <c r="CG590" s="178">
        <f t="shared" si="416"/>
        <v>6501.9842519685035</v>
      </c>
      <c r="CH590" s="179">
        <f t="shared" si="416"/>
        <v>3514.1111111111113</v>
      </c>
      <c r="CI590" s="178">
        <f t="shared" si="418"/>
        <v>5466.7222222222226</v>
      </c>
      <c r="CJ590" s="179">
        <f t="shared" si="416"/>
        <v>1849.9555555555555</v>
      </c>
      <c r="CK590" s="178">
        <f t="shared" si="396"/>
        <v>5781.3111111111111</v>
      </c>
      <c r="CL590" s="179">
        <f t="shared" si="416"/>
        <v>1885.3268482490273</v>
      </c>
      <c r="CM590" s="178">
        <f t="shared" si="416"/>
        <v>5229.2464114832537</v>
      </c>
      <c r="CN590" s="179">
        <f t="shared" si="416"/>
        <v>0</v>
      </c>
      <c r="CO590" s="178">
        <f t="shared" si="416"/>
        <v>0</v>
      </c>
      <c r="CP590" s="179">
        <f t="shared" si="416"/>
        <v>5126.7222222222226</v>
      </c>
      <c r="CQ590" s="178">
        <f t="shared" si="416"/>
        <v>4817.0357142857147</v>
      </c>
      <c r="CR590" s="177">
        <f t="shared" si="417"/>
        <v>30224.9375</v>
      </c>
      <c r="CS590" s="178">
        <f t="shared" si="417"/>
        <v>58517.858267716532</v>
      </c>
      <c r="CT590" s="179">
        <f t="shared" si="417"/>
        <v>31627</v>
      </c>
      <c r="CU590" s="178">
        <f t="shared" si="417"/>
        <v>49200.5</v>
      </c>
      <c r="CV590" s="179">
        <f t="shared" si="417"/>
        <v>16649.599999999999</v>
      </c>
      <c r="CW590" s="178">
        <f t="shared" si="417"/>
        <v>52031.8</v>
      </c>
      <c r="CX590" s="179">
        <f t="shared" si="417"/>
        <v>16967.941634241244</v>
      </c>
      <c r="CY590" s="178">
        <f t="shared" si="417"/>
        <v>47063.217703349284</v>
      </c>
      <c r="CZ590" s="179">
        <f t="shared" si="417"/>
        <v>0</v>
      </c>
      <c r="DA590" s="178">
        <f t="shared" si="417"/>
        <v>0</v>
      </c>
      <c r="DB590" s="179">
        <f t="shared" si="417"/>
        <v>46140.5</v>
      </c>
      <c r="DC590" s="178">
        <f t="shared" si="417"/>
        <v>43353.321428571435</v>
      </c>
      <c r="DD590" s="179">
        <f t="shared" si="426"/>
        <v>20440.899486642906</v>
      </c>
      <c r="DE590" s="178">
        <f t="shared" si="426"/>
        <v>48742.520733403966</v>
      </c>
      <c r="DF590" s="177">
        <f t="shared" si="427"/>
        <v>16</v>
      </c>
      <c r="DG590" s="178">
        <f t="shared" si="427"/>
        <v>14</v>
      </c>
      <c r="DH590" s="179">
        <f t="shared" si="428"/>
        <v>2</v>
      </c>
      <c r="DI590" s="178">
        <f t="shared" si="428"/>
        <v>2</v>
      </c>
      <c r="DJ590" s="179">
        <f t="shared" si="429"/>
        <v>10</v>
      </c>
      <c r="DK590" s="178">
        <f t="shared" si="429"/>
        <v>10</v>
      </c>
      <c r="DL590" s="179">
        <f t="shared" si="430"/>
        <v>85</v>
      </c>
      <c r="DM590" s="178">
        <f t="shared" si="430"/>
        <v>92</v>
      </c>
      <c r="DN590" s="179">
        <f t="shared" si="431"/>
        <v>0</v>
      </c>
      <c r="DO590" s="178">
        <f t="shared" si="431"/>
        <v>0</v>
      </c>
      <c r="DP590" s="179">
        <f t="shared" si="432"/>
        <v>6</v>
      </c>
      <c r="DQ590" s="178">
        <f t="shared" si="432"/>
        <v>3</v>
      </c>
      <c r="DR590" s="179">
        <f t="shared" si="433"/>
        <v>119</v>
      </c>
      <c r="DS590" s="178">
        <f t="shared" si="433"/>
        <v>121</v>
      </c>
      <c r="DT590" s="177">
        <f t="shared" si="419"/>
        <v>483599</v>
      </c>
      <c r="DU590" s="178">
        <f t="shared" si="419"/>
        <v>819250.01574803144</v>
      </c>
      <c r="DV590" s="179">
        <f t="shared" si="419"/>
        <v>63254</v>
      </c>
      <c r="DW590" s="178">
        <f t="shared" si="419"/>
        <v>98401</v>
      </c>
      <c r="DX590" s="179">
        <f t="shared" si="419"/>
        <v>166496</v>
      </c>
      <c r="DY590" s="178">
        <f t="shared" si="419"/>
        <v>520318</v>
      </c>
      <c r="DZ590" s="179">
        <f t="shared" si="419"/>
        <v>1442275.0389105058</v>
      </c>
      <c r="EA590" s="178">
        <f t="shared" si="419"/>
        <v>4329816.0287081338</v>
      </c>
      <c r="EB590" s="179">
        <f t="shared" si="419"/>
        <v>0</v>
      </c>
      <c r="EC590" s="178">
        <f t="shared" si="419"/>
        <v>0</v>
      </c>
      <c r="ED590" s="179">
        <f t="shared" si="419"/>
        <v>276843</v>
      </c>
      <c r="EE590" s="178">
        <f t="shared" si="419"/>
        <v>130059.9642857143</v>
      </c>
      <c r="EF590" s="179">
        <f t="shared" si="419"/>
        <v>2432467.0389105058</v>
      </c>
      <c r="EG590" s="178">
        <f t="shared" si="434"/>
        <v>5897845.0087418798</v>
      </c>
    </row>
    <row r="591" spans="1:137">
      <c r="A591" s="56" t="s">
        <v>540</v>
      </c>
      <c r="B591" s="55" t="s">
        <v>626</v>
      </c>
      <c r="C591" s="49"/>
      <c r="D591" s="53">
        <v>228608</v>
      </c>
      <c r="E591" s="53">
        <v>9</v>
      </c>
      <c r="F591" s="217">
        <v>0</v>
      </c>
      <c r="G591" s="185">
        <v>0</v>
      </c>
      <c r="H591" s="191">
        <v>33</v>
      </c>
      <c r="I591" s="185">
        <v>0</v>
      </c>
      <c r="J591" s="191">
        <v>12</v>
      </c>
      <c r="K591" s="185">
        <v>0</v>
      </c>
      <c r="L591" s="191">
        <v>1</v>
      </c>
      <c r="M591" s="185">
        <v>0</v>
      </c>
      <c r="N591" s="191">
        <v>11</v>
      </c>
      <c r="O591" s="217">
        <v>0</v>
      </c>
      <c r="P591" s="185">
        <v>0</v>
      </c>
      <c r="Q591" s="191">
        <v>18</v>
      </c>
      <c r="R591" s="185">
        <v>0</v>
      </c>
      <c r="S591" s="191">
        <v>3</v>
      </c>
      <c r="T591" s="185">
        <v>0</v>
      </c>
      <c r="U591" s="217">
        <v>0</v>
      </c>
      <c r="V591" s="185">
        <v>0</v>
      </c>
      <c r="W591" s="191">
        <v>4</v>
      </c>
      <c r="X591" s="217">
        <v>0</v>
      </c>
      <c r="Y591" s="185">
        <v>0</v>
      </c>
      <c r="Z591" s="191">
        <v>24</v>
      </c>
      <c r="AA591" s="185">
        <v>0</v>
      </c>
      <c r="AB591" s="191">
        <v>7</v>
      </c>
      <c r="AC591" s="185">
        <v>0</v>
      </c>
      <c r="AD591" s="217">
        <v>0</v>
      </c>
      <c r="AE591" s="185">
        <v>0</v>
      </c>
      <c r="AF591" s="191">
        <v>5</v>
      </c>
      <c r="AG591" s="217">
        <v>0</v>
      </c>
      <c r="AH591" s="185">
        <v>82</v>
      </c>
      <c r="AI591" s="191">
        <v>8</v>
      </c>
      <c r="AJ591" s="185">
        <v>13</v>
      </c>
      <c r="AK591" s="191">
        <v>1</v>
      </c>
      <c r="AL591" s="185">
        <v>9</v>
      </c>
      <c r="AM591" s="191">
        <v>0</v>
      </c>
      <c r="AN591" s="185">
        <v>25</v>
      </c>
      <c r="AO591" s="191">
        <v>3</v>
      </c>
      <c r="AP591" s="217"/>
      <c r="AQ591" s="185"/>
      <c r="AR591" s="217"/>
      <c r="AS591" s="185"/>
      <c r="AT591" s="217"/>
      <c r="AU591" s="185"/>
      <c r="AV591" s="217"/>
      <c r="AW591" s="185"/>
      <c r="AX591" s="217"/>
      <c r="AY591" s="217">
        <v>0</v>
      </c>
      <c r="AZ591" s="185">
        <v>0</v>
      </c>
      <c r="BA591" s="217">
        <v>0</v>
      </c>
      <c r="BB591" s="185">
        <v>0</v>
      </c>
      <c r="BC591" s="217">
        <v>0</v>
      </c>
      <c r="BD591" s="185">
        <v>0</v>
      </c>
      <c r="BE591" s="217">
        <v>0</v>
      </c>
      <c r="BF591" s="185">
        <v>0</v>
      </c>
      <c r="BG591" s="62">
        <v>0</v>
      </c>
      <c r="BH591" s="188">
        <v>0</v>
      </c>
      <c r="BI591" s="191">
        <v>3435728</v>
      </c>
      <c r="BJ591" s="185">
        <v>0</v>
      </c>
      <c r="BK591" s="191">
        <v>1286068</v>
      </c>
      <c r="BL591" s="185">
        <v>0</v>
      </c>
      <c r="BM591" s="191">
        <v>1768605</v>
      </c>
      <c r="BN591" s="185">
        <v>7144515</v>
      </c>
      <c r="BO591" s="191">
        <v>657348</v>
      </c>
      <c r="BP591" s="185"/>
      <c r="BQ591" s="217"/>
      <c r="BR591" s="185">
        <v>0</v>
      </c>
      <c r="BS591" s="218">
        <v>0</v>
      </c>
      <c r="BT591" s="177">
        <f t="shared" si="420"/>
        <v>0</v>
      </c>
      <c r="BU591" s="178">
        <f t="shared" si="420"/>
        <v>560</v>
      </c>
      <c r="BV591" s="179">
        <f t="shared" si="421"/>
        <v>0</v>
      </c>
      <c r="BW591" s="178">
        <f t="shared" si="421"/>
        <v>240</v>
      </c>
      <c r="BX591" s="179">
        <f t="shared" si="422"/>
        <v>0</v>
      </c>
      <c r="BY591" s="178">
        <f t="shared" si="422"/>
        <v>346</v>
      </c>
      <c r="BZ591" s="179">
        <f t="shared" si="423"/>
        <v>1267</v>
      </c>
      <c r="CA591" s="178">
        <f t="shared" si="423"/>
        <v>118</v>
      </c>
      <c r="CB591" s="179">
        <f t="shared" si="424"/>
        <v>0</v>
      </c>
      <c r="CC591" s="178">
        <f t="shared" si="424"/>
        <v>0</v>
      </c>
      <c r="CD591" s="179">
        <f t="shared" si="425"/>
        <v>0</v>
      </c>
      <c r="CE591" s="178">
        <f t="shared" si="425"/>
        <v>0</v>
      </c>
      <c r="CF591" s="177">
        <f t="shared" si="416"/>
        <v>0</v>
      </c>
      <c r="CG591" s="178">
        <f t="shared" si="416"/>
        <v>6135.2285714285717</v>
      </c>
      <c r="CH591" s="179">
        <f t="shared" si="416"/>
        <v>0</v>
      </c>
      <c r="CI591" s="178">
        <f t="shared" si="418"/>
        <v>5358.6166666666668</v>
      </c>
      <c r="CJ591" s="179">
        <f t="shared" si="416"/>
        <v>0</v>
      </c>
      <c r="CK591" s="178">
        <f t="shared" si="396"/>
        <v>5111.5751445086707</v>
      </c>
      <c r="CL591" s="179">
        <f t="shared" si="416"/>
        <v>5638.9226519337017</v>
      </c>
      <c r="CM591" s="178">
        <f t="shared" si="416"/>
        <v>5570.7457627118647</v>
      </c>
      <c r="CN591" s="179">
        <f t="shared" si="416"/>
        <v>0</v>
      </c>
      <c r="CO591" s="178">
        <f t="shared" si="416"/>
        <v>0</v>
      </c>
      <c r="CP591" s="179">
        <f t="shared" si="416"/>
        <v>0</v>
      </c>
      <c r="CQ591" s="178">
        <f t="shared" si="416"/>
        <v>0</v>
      </c>
      <c r="CR591" s="177">
        <f t="shared" si="417"/>
        <v>0</v>
      </c>
      <c r="CS591" s="178">
        <f t="shared" si="417"/>
        <v>55217.057142857142</v>
      </c>
      <c r="CT591" s="179">
        <f t="shared" si="417"/>
        <v>0</v>
      </c>
      <c r="CU591" s="178">
        <f t="shared" si="417"/>
        <v>48227.55</v>
      </c>
      <c r="CV591" s="179">
        <f t="shared" si="417"/>
        <v>0</v>
      </c>
      <c r="CW591" s="178">
        <f t="shared" si="417"/>
        <v>46004.176300578038</v>
      </c>
      <c r="CX591" s="179">
        <f t="shared" si="417"/>
        <v>50750.303867403316</v>
      </c>
      <c r="CY591" s="178">
        <f t="shared" si="417"/>
        <v>50136.711864406781</v>
      </c>
      <c r="CZ591" s="179">
        <f t="shared" si="417"/>
        <v>0</v>
      </c>
      <c r="DA591" s="178">
        <f t="shared" si="417"/>
        <v>0</v>
      </c>
      <c r="DB591" s="179">
        <f t="shared" si="417"/>
        <v>0</v>
      </c>
      <c r="DC591" s="178">
        <f t="shared" si="417"/>
        <v>0</v>
      </c>
      <c r="DD591" s="179">
        <f t="shared" si="426"/>
        <v>50750.303867403316</v>
      </c>
      <c r="DE591" s="178">
        <f t="shared" si="426"/>
        <v>50852.706894896517</v>
      </c>
      <c r="DF591" s="177">
        <f t="shared" si="427"/>
        <v>0</v>
      </c>
      <c r="DG591" s="178">
        <f t="shared" si="427"/>
        <v>57</v>
      </c>
      <c r="DH591" s="179">
        <f t="shared" si="428"/>
        <v>0</v>
      </c>
      <c r="DI591" s="178">
        <f t="shared" si="428"/>
        <v>25</v>
      </c>
      <c r="DJ591" s="179">
        <f t="shared" si="429"/>
        <v>0</v>
      </c>
      <c r="DK591" s="178">
        <f t="shared" si="429"/>
        <v>36</v>
      </c>
      <c r="DL591" s="179">
        <f t="shared" si="430"/>
        <v>129</v>
      </c>
      <c r="DM591" s="178">
        <f t="shared" si="430"/>
        <v>12</v>
      </c>
      <c r="DN591" s="179">
        <f t="shared" si="431"/>
        <v>0</v>
      </c>
      <c r="DO591" s="178">
        <f t="shared" si="431"/>
        <v>0</v>
      </c>
      <c r="DP591" s="179">
        <f t="shared" si="432"/>
        <v>0</v>
      </c>
      <c r="DQ591" s="178">
        <f t="shared" si="432"/>
        <v>0</v>
      </c>
      <c r="DR591" s="179">
        <f t="shared" si="433"/>
        <v>129</v>
      </c>
      <c r="DS591" s="178">
        <f t="shared" si="433"/>
        <v>130</v>
      </c>
      <c r="DT591" s="177">
        <f t="shared" si="419"/>
        <v>0</v>
      </c>
      <c r="DU591" s="178">
        <f t="shared" si="419"/>
        <v>3147372.2571428572</v>
      </c>
      <c r="DV591" s="179">
        <f t="shared" si="419"/>
        <v>0</v>
      </c>
      <c r="DW591" s="178">
        <f t="shared" si="419"/>
        <v>1205688.75</v>
      </c>
      <c r="DX591" s="179">
        <f t="shared" si="419"/>
        <v>0</v>
      </c>
      <c r="DY591" s="178">
        <f t="shared" si="419"/>
        <v>1656150.3468208094</v>
      </c>
      <c r="DZ591" s="179">
        <f t="shared" si="419"/>
        <v>6546789.1988950279</v>
      </c>
      <c r="EA591" s="178">
        <f t="shared" si="419"/>
        <v>601640.54237288143</v>
      </c>
      <c r="EB591" s="179">
        <f t="shared" si="419"/>
        <v>0</v>
      </c>
      <c r="EC591" s="178">
        <f t="shared" si="419"/>
        <v>0</v>
      </c>
      <c r="ED591" s="179">
        <f t="shared" si="419"/>
        <v>0</v>
      </c>
      <c r="EE591" s="178">
        <f t="shared" ref="EE591:EF612" si="435">+DQ591*DC591</f>
        <v>0</v>
      </c>
      <c r="EF591" s="179">
        <f t="shared" si="435"/>
        <v>6546789.1988950279</v>
      </c>
      <c r="EG591" s="178">
        <f t="shared" si="434"/>
        <v>6610851.8963365471</v>
      </c>
    </row>
    <row r="592" spans="1:137">
      <c r="A592" s="56" t="s">
        <v>540</v>
      </c>
      <c r="B592" s="55" t="s">
        <v>627</v>
      </c>
      <c r="C592" s="49"/>
      <c r="D592" s="53">
        <v>228699</v>
      </c>
      <c r="E592" s="53">
        <v>9</v>
      </c>
      <c r="F592" s="217">
        <v>0</v>
      </c>
      <c r="G592" s="185">
        <v>21</v>
      </c>
      <c r="H592" s="217">
        <v>20</v>
      </c>
      <c r="I592" s="185">
        <v>0</v>
      </c>
      <c r="J592" s="217">
        <v>0</v>
      </c>
      <c r="K592" s="185">
        <v>0</v>
      </c>
      <c r="L592" s="217">
        <v>0</v>
      </c>
      <c r="M592" s="185">
        <v>2</v>
      </c>
      <c r="N592" s="217">
        <v>2</v>
      </c>
      <c r="O592" s="217">
        <v>0</v>
      </c>
      <c r="P592" s="185">
        <v>25</v>
      </c>
      <c r="Q592" s="191">
        <v>23</v>
      </c>
      <c r="R592" s="185">
        <v>0</v>
      </c>
      <c r="S592" s="217">
        <v>0</v>
      </c>
      <c r="T592" s="185">
        <v>0</v>
      </c>
      <c r="U592" s="217">
        <v>0</v>
      </c>
      <c r="V592" s="185">
        <v>8</v>
      </c>
      <c r="W592" s="191">
        <v>10</v>
      </c>
      <c r="X592" s="217">
        <v>0</v>
      </c>
      <c r="Y592" s="185">
        <v>11</v>
      </c>
      <c r="Z592" s="191">
        <v>12</v>
      </c>
      <c r="AA592" s="185">
        <v>0</v>
      </c>
      <c r="AB592" s="217">
        <v>0</v>
      </c>
      <c r="AC592" s="185">
        <v>0</v>
      </c>
      <c r="AD592" s="217">
        <v>0</v>
      </c>
      <c r="AE592" s="185">
        <v>1</v>
      </c>
      <c r="AF592" s="191">
        <v>3</v>
      </c>
      <c r="AG592" s="217">
        <v>0</v>
      </c>
      <c r="AH592" s="185">
        <v>3</v>
      </c>
      <c r="AI592" s="191">
        <v>4</v>
      </c>
      <c r="AJ592" s="185">
        <v>0</v>
      </c>
      <c r="AK592" s="217">
        <v>0</v>
      </c>
      <c r="AL592" s="185">
        <v>0</v>
      </c>
      <c r="AM592" s="217">
        <v>0</v>
      </c>
      <c r="AN592" s="185">
        <v>15</v>
      </c>
      <c r="AO592" s="217">
        <v>15</v>
      </c>
      <c r="AP592" s="217"/>
      <c r="AQ592" s="185"/>
      <c r="AR592" s="217"/>
      <c r="AS592" s="185"/>
      <c r="AT592" s="217"/>
      <c r="AU592" s="185"/>
      <c r="AV592" s="217"/>
      <c r="AW592" s="185"/>
      <c r="AX592" s="217"/>
      <c r="AY592" s="217">
        <v>0</v>
      </c>
      <c r="AZ592" s="185">
        <v>1</v>
      </c>
      <c r="BA592" s="217">
        <v>1</v>
      </c>
      <c r="BB592" s="185">
        <v>0</v>
      </c>
      <c r="BC592" s="217">
        <v>0</v>
      </c>
      <c r="BD592" s="185">
        <v>0</v>
      </c>
      <c r="BE592" s="217">
        <v>0</v>
      </c>
      <c r="BF592" s="185">
        <v>2</v>
      </c>
      <c r="BG592" s="197">
        <v>1</v>
      </c>
      <c r="BH592" s="188">
        <v>1486587</v>
      </c>
      <c r="BI592" s="191">
        <v>1410352</v>
      </c>
      <c r="BJ592" s="185">
        <v>1918121</v>
      </c>
      <c r="BK592" s="217">
        <v>1986420</v>
      </c>
      <c r="BL592" s="185">
        <v>606031</v>
      </c>
      <c r="BM592" s="191">
        <v>726674</v>
      </c>
      <c r="BN592" s="185">
        <v>913658</v>
      </c>
      <c r="BO592" s="217">
        <v>948709</v>
      </c>
      <c r="BP592" s="185"/>
      <c r="BQ592" s="217"/>
      <c r="BR592" s="185">
        <v>106398</v>
      </c>
      <c r="BS592" s="198">
        <v>67128</v>
      </c>
      <c r="BT592" s="177">
        <f t="shared" si="420"/>
        <v>213</v>
      </c>
      <c r="BU592" s="178">
        <f t="shared" si="420"/>
        <v>204</v>
      </c>
      <c r="BV592" s="179">
        <f t="shared" si="421"/>
        <v>321</v>
      </c>
      <c r="BW592" s="178">
        <f t="shared" si="421"/>
        <v>327</v>
      </c>
      <c r="BX592" s="179">
        <f t="shared" si="422"/>
        <v>111</v>
      </c>
      <c r="BY592" s="178">
        <f t="shared" si="422"/>
        <v>144</v>
      </c>
      <c r="BZ592" s="179">
        <f t="shared" si="423"/>
        <v>207</v>
      </c>
      <c r="CA592" s="178">
        <f t="shared" si="423"/>
        <v>216</v>
      </c>
      <c r="CB592" s="179">
        <f t="shared" si="424"/>
        <v>0</v>
      </c>
      <c r="CC592" s="178">
        <f t="shared" si="424"/>
        <v>0</v>
      </c>
      <c r="CD592" s="179">
        <f t="shared" si="425"/>
        <v>33</v>
      </c>
      <c r="CE592" s="178">
        <f t="shared" si="425"/>
        <v>21</v>
      </c>
      <c r="CF592" s="177">
        <f t="shared" si="416"/>
        <v>6979.2816901408451</v>
      </c>
      <c r="CG592" s="178">
        <f t="shared" si="416"/>
        <v>6913.4901960784309</v>
      </c>
      <c r="CH592" s="179">
        <f t="shared" si="416"/>
        <v>5975.4548286604359</v>
      </c>
      <c r="CI592" s="178">
        <f t="shared" si="418"/>
        <v>6074.6788990825689</v>
      </c>
      <c r="CJ592" s="179">
        <f t="shared" si="416"/>
        <v>5459.7387387387389</v>
      </c>
      <c r="CK592" s="178">
        <f t="shared" si="396"/>
        <v>5046.3472222222226</v>
      </c>
      <c r="CL592" s="179">
        <f t="shared" si="416"/>
        <v>4413.8067632850243</v>
      </c>
      <c r="CM592" s="178">
        <f t="shared" si="416"/>
        <v>4392.1712962962965</v>
      </c>
      <c r="CN592" s="179">
        <f t="shared" si="416"/>
        <v>0</v>
      </c>
      <c r="CO592" s="178">
        <f t="shared" si="416"/>
        <v>0</v>
      </c>
      <c r="CP592" s="179">
        <f t="shared" si="416"/>
        <v>3224.181818181818</v>
      </c>
      <c r="CQ592" s="178">
        <f t="shared" si="416"/>
        <v>3196.5714285714284</v>
      </c>
      <c r="CR592" s="177">
        <f t="shared" si="417"/>
        <v>62813.535211267605</v>
      </c>
      <c r="CS592" s="178">
        <f t="shared" si="417"/>
        <v>62221.411764705881</v>
      </c>
      <c r="CT592" s="179">
        <f t="shared" si="417"/>
        <v>53779.09345794392</v>
      </c>
      <c r="CU592" s="178">
        <f t="shared" si="417"/>
        <v>54672.110091743118</v>
      </c>
      <c r="CV592" s="179">
        <f t="shared" si="417"/>
        <v>49137.648648648654</v>
      </c>
      <c r="CW592" s="178">
        <f t="shared" si="417"/>
        <v>45417.125</v>
      </c>
      <c r="CX592" s="179">
        <f t="shared" si="417"/>
        <v>39724.260869565216</v>
      </c>
      <c r="CY592" s="178">
        <f t="shared" si="417"/>
        <v>39529.541666666672</v>
      </c>
      <c r="CZ592" s="179">
        <f t="shared" si="417"/>
        <v>0</v>
      </c>
      <c r="DA592" s="178">
        <f t="shared" si="417"/>
        <v>0</v>
      </c>
      <c r="DB592" s="179">
        <f t="shared" si="417"/>
        <v>29017.63636363636</v>
      </c>
      <c r="DC592" s="178">
        <f t="shared" si="417"/>
        <v>28769.142857142855</v>
      </c>
      <c r="DD592" s="179">
        <f t="shared" si="426"/>
        <v>51810.817780878329</v>
      </c>
      <c r="DE592" s="178">
        <f t="shared" si="426"/>
        <v>51240.737848703349</v>
      </c>
      <c r="DF592" s="177">
        <f t="shared" si="427"/>
        <v>23</v>
      </c>
      <c r="DG592" s="178">
        <f t="shared" si="427"/>
        <v>22</v>
      </c>
      <c r="DH592" s="179">
        <f t="shared" si="428"/>
        <v>33</v>
      </c>
      <c r="DI592" s="178">
        <f t="shared" si="428"/>
        <v>33</v>
      </c>
      <c r="DJ592" s="179">
        <f t="shared" si="429"/>
        <v>12</v>
      </c>
      <c r="DK592" s="178">
        <f t="shared" si="429"/>
        <v>15</v>
      </c>
      <c r="DL592" s="179">
        <f t="shared" si="430"/>
        <v>18</v>
      </c>
      <c r="DM592" s="178">
        <f t="shared" si="430"/>
        <v>19</v>
      </c>
      <c r="DN592" s="179">
        <f t="shared" si="431"/>
        <v>0</v>
      </c>
      <c r="DO592" s="178">
        <f t="shared" si="431"/>
        <v>0</v>
      </c>
      <c r="DP592" s="179">
        <f t="shared" si="432"/>
        <v>3</v>
      </c>
      <c r="DQ592" s="178">
        <f t="shared" si="432"/>
        <v>2</v>
      </c>
      <c r="DR592" s="179">
        <f t="shared" si="433"/>
        <v>89</v>
      </c>
      <c r="DS592" s="178">
        <f t="shared" si="433"/>
        <v>91</v>
      </c>
      <c r="DT592" s="177">
        <f t="shared" ref="DT592:ED612" si="436">+DF592*CR592</f>
        <v>1444711.309859155</v>
      </c>
      <c r="DU592" s="178">
        <f t="shared" si="436"/>
        <v>1368871.0588235294</v>
      </c>
      <c r="DV592" s="179">
        <f t="shared" si="436"/>
        <v>1774710.0841121494</v>
      </c>
      <c r="DW592" s="178">
        <f t="shared" si="436"/>
        <v>1804179.6330275228</v>
      </c>
      <c r="DX592" s="179">
        <f t="shared" si="436"/>
        <v>589651.7837837839</v>
      </c>
      <c r="DY592" s="178">
        <f t="shared" si="436"/>
        <v>681256.875</v>
      </c>
      <c r="DZ592" s="179">
        <f t="shared" si="436"/>
        <v>715036.69565217383</v>
      </c>
      <c r="EA592" s="178">
        <f t="shared" si="436"/>
        <v>751061.29166666674</v>
      </c>
      <c r="EB592" s="179">
        <f t="shared" si="436"/>
        <v>0</v>
      </c>
      <c r="EC592" s="178">
        <f t="shared" si="436"/>
        <v>0</v>
      </c>
      <c r="ED592" s="179">
        <f t="shared" si="436"/>
        <v>87052.909090909088</v>
      </c>
      <c r="EE592" s="178">
        <f t="shared" si="435"/>
        <v>57538.28571428571</v>
      </c>
      <c r="EF592" s="179">
        <f t="shared" si="435"/>
        <v>4611162.7824981716</v>
      </c>
      <c r="EG592" s="178">
        <f t="shared" si="434"/>
        <v>4662907.1442320049</v>
      </c>
    </row>
    <row r="593" spans="1:137">
      <c r="A593" s="56" t="s">
        <v>540</v>
      </c>
      <c r="B593" s="55" t="s">
        <v>628</v>
      </c>
      <c r="C593" s="54"/>
      <c r="D593" s="53">
        <v>229072</v>
      </c>
      <c r="E593" s="52">
        <v>9</v>
      </c>
      <c r="F593" s="217">
        <v>0</v>
      </c>
      <c r="G593" s="185">
        <v>0</v>
      </c>
      <c r="H593" s="217">
        <v>0</v>
      </c>
      <c r="I593" s="185">
        <v>0</v>
      </c>
      <c r="J593" s="217">
        <v>0</v>
      </c>
      <c r="K593" s="185">
        <v>0</v>
      </c>
      <c r="L593" s="217">
        <v>0</v>
      </c>
      <c r="M593" s="185">
        <v>0</v>
      </c>
      <c r="N593" s="217">
        <v>0</v>
      </c>
      <c r="O593" s="217">
        <v>0</v>
      </c>
      <c r="P593" s="185">
        <v>0</v>
      </c>
      <c r="Q593" s="217">
        <v>0</v>
      </c>
      <c r="R593" s="185">
        <v>0</v>
      </c>
      <c r="S593" s="217">
        <v>0</v>
      </c>
      <c r="T593" s="185">
        <v>0</v>
      </c>
      <c r="U593" s="217">
        <v>0</v>
      </c>
      <c r="V593" s="185">
        <v>0</v>
      </c>
      <c r="W593" s="217">
        <v>0</v>
      </c>
      <c r="X593" s="217">
        <v>0</v>
      </c>
      <c r="Y593" s="185">
        <v>0</v>
      </c>
      <c r="Z593" s="217">
        <v>0</v>
      </c>
      <c r="AA593" s="185">
        <v>0</v>
      </c>
      <c r="AB593" s="217">
        <v>0</v>
      </c>
      <c r="AC593" s="185">
        <v>0</v>
      </c>
      <c r="AD593" s="217">
        <v>0</v>
      </c>
      <c r="AE593" s="185">
        <v>0</v>
      </c>
      <c r="AF593" s="217">
        <v>0</v>
      </c>
      <c r="AG593" s="217">
        <v>0</v>
      </c>
      <c r="AH593" s="185">
        <v>0</v>
      </c>
      <c r="AI593" s="217">
        <v>0</v>
      </c>
      <c r="AJ593" s="185">
        <v>0</v>
      </c>
      <c r="AK593" s="217">
        <v>0</v>
      </c>
      <c r="AL593" s="185">
        <v>0</v>
      </c>
      <c r="AM593" s="217">
        <v>0</v>
      </c>
      <c r="AN593" s="185">
        <v>0</v>
      </c>
      <c r="AO593" s="217">
        <v>0</v>
      </c>
      <c r="AP593" s="217"/>
      <c r="AQ593" s="185"/>
      <c r="AR593" s="217"/>
      <c r="AS593" s="185"/>
      <c r="AT593" s="217"/>
      <c r="AU593" s="185"/>
      <c r="AV593" s="217"/>
      <c r="AW593" s="185"/>
      <c r="AX593" s="217"/>
      <c r="AY593" s="217">
        <v>0</v>
      </c>
      <c r="AZ593" s="185">
        <v>0</v>
      </c>
      <c r="BA593" s="217">
        <v>0</v>
      </c>
      <c r="BB593" s="185">
        <v>0</v>
      </c>
      <c r="BC593" s="217">
        <v>0</v>
      </c>
      <c r="BD593" s="185">
        <v>0</v>
      </c>
      <c r="BE593" s="217">
        <v>0</v>
      </c>
      <c r="BF593" s="185">
        <v>0</v>
      </c>
      <c r="BG593" s="62">
        <v>0</v>
      </c>
      <c r="BH593" s="188">
        <v>0</v>
      </c>
      <c r="BI593" s="217">
        <v>0</v>
      </c>
      <c r="BJ593" s="185">
        <v>0</v>
      </c>
      <c r="BK593" s="217">
        <v>0</v>
      </c>
      <c r="BL593" s="185">
        <v>0</v>
      </c>
      <c r="BM593" s="217">
        <v>0</v>
      </c>
      <c r="BN593" s="185">
        <v>0</v>
      </c>
      <c r="BO593" s="217">
        <v>0</v>
      </c>
      <c r="BP593" s="185"/>
      <c r="BQ593" s="217"/>
      <c r="BR593" s="185">
        <v>0</v>
      </c>
      <c r="BS593" s="218">
        <v>0</v>
      </c>
      <c r="BT593" s="177">
        <f t="shared" si="420"/>
        <v>0</v>
      </c>
      <c r="BU593" s="178">
        <f t="shared" si="420"/>
        <v>0</v>
      </c>
      <c r="BV593" s="179">
        <f t="shared" si="421"/>
        <v>0</v>
      </c>
      <c r="BW593" s="178">
        <f t="shared" si="421"/>
        <v>0</v>
      </c>
      <c r="BX593" s="179">
        <f t="shared" si="422"/>
        <v>0</v>
      </c>
      <c r="BY593" s="178">
        <f t="shared" si="422"/>
        <v>0</v>
      </c>
      <c r="BZ593" s="179">
        <f t="shared" si="423"/>
        <v>0</v>
      </c>
      <c r="CA593" s="178">
        <f t="shared" si="423"/>
        <v>0</v>
      </c>
      <c r="CB593" s="179">
        <f t="shared" si="424"/>
        <v>0</v>
      </c>
      <c r="CC593" s="178">
        <f t="shared" si="424"/>
        <v>0</v>
      </c>
      <c r="CD593" s="179">
        <f t="shared" si="425"/>
        <v>0</v>
      </c>
      <c r="CE593" s="178">
        <f t="shared" si="425"/>
        <v>0</v>
      </c>
      <c r="CF593" s="177">
        <f t="shared" ref="CF593:CQ612" si="437">IF(BT593&gt;0,BH593/BT593,)</f>
        <v>0</v>
      </c>
      <c r="CG593" s="178">
        <f t="shared" si="437"/>
        <v>0</v>
      </c>
      <c r="CH593" s="179">
        <f t="shared" si="437"/>
        <v>0</v>
      </c>
      <c r="CI593" s="178">
        <f t="shared" si="418"/>
        <v>0</v>
      </c>
      <c r="CJ593" s="179">
        <f t="shared" si="437"/>
        <v>0</v>
      </c>
      <c r="CK593" s="178">
        <f t="shared" si="396"/>
        <v>0</v>
      </c>
      <c r="CL593" s="179">
        <f t="shared" si="437"/>
        <v>0</v>
      </c>
      <c r="CM593" s="178">
        <f t="shared" si="437"/>
        <v>0</v>
      </c>
      <c r="CN593" s="179">
        <f t="shared" si="437"/>
        <v>0</v>
      </c>
      <c r="CO593" s="178">
        <f t="shared" si="437"/>
        <v>0</v>
      </c>
      <c r="CP593" s="179">
        <f t="shared" si="437"/>
        <v>0</v>
      </c>
      <c r="CQ593" s="178">
        <f t="shared" si="437"/>
        <v>0</v>
      </c>
      <c r="CR593" s="177">
        <f t="shared" ref="CR593:DC612" si="438">+CF593*9</f>
        <v>0</v>
      </c>
      <c r="CS593" s="178">
        <f t="shared" si="438"/>
        <v>0</v>
      </c>
      <c r="CT593" s="179">
        <f t="shared" si="438"/>
        <v>0</v>
      </c>
      <c r="CU593" s="178">
        <f t="shared" si="438"/>
        <v>0</v>
      </c>
      <c r="CV593" s="179">
        <f t="shared" si="438"/>
        <v>0</v>
      </c>
      <c r="CW593" s="178">
        <f t="shared" si="438"/>
        <v>0</v>
      </c>
      <c r="CX593" s="179">
        <f t="shared" si="438"/>
        <v>0</v>
      </c>
      <c r="CY593" s="178">
        <f t="shared" si="438"/>
        <v>0</v>
      </c>
      <c r="CZ593" s="179">
        <f t="shared" si="438"/>
        <v>0</v>
      </c>
      <c r="DA593" s="178">
        <f t="shared" si="438"/>
        <v>0</v>
      </c>
      <c r="DB593" s="179">
        <f t="shared" si="438"/>
        <v>0</v>
      </c>
      <c r="DC593" s="178">
        <f t="shared" si="438"/>
        <v>0</v>
      </c>
      <c r="DD593" s="179">
        <f t="shared" si="426"/>
        <v>0</v>
      </c>
      <c r="DE593" s="178">
        <f t="shared" si="426"/>
        <v>0</v>
      </c>
      <c r="DF593" s="177">
        <f t="shared" si="427"/>
        <v>0</v>
      </c>
      <c r="DG593" s="178">
        <f t="shared" si="427"/>
        <v>0</v>
      </c>
      <c r="DH593" s="179">
        <f t="shared" si="428"/>
        <v>0</v>
      </c>
      <c r="DI593" s="178">
        <f t="shared" si="428"/>
        <v>0</v>
      </c>
      <c r="DJ593" s="179">
        <f t="shared" si="429"/>
        <v>0</v>
      </c>
      <c r="DK593" s="178">
        <f t="shared" si="429"/>
        <v>0</v>
      </c>
      <c r="DL593" s="179">
        <f t="shared" si="430"/>
        <v>0</v>
      </c>
      <c r="DM593" s="178">
        <f t="shared" si="430"/>
        <v>0</v>
      </c>
      <c r="DN593" s="179">
        <f t="shared" si="431"/>
        <v>0</v>
      </c>
      <c r="DO593" s="178">
        <f t="shared" si="431"/>
        <v>0</v>
      </c>
      <c r="DP593" s="179">
        <f t="shared" si="432"/>
        <v>0</v>
      </c>
      <c r="DQ593" s="178">
        <f t="shared" si="432"/>
        <v>0</v>
      </c>
      <c r="DR593" s="179">
        <f t="shared" si="433"/>
        <v>0</v>
      </c>
      <c r="DS593" s="178">
        <f t="shared" si="433"/>
        <v>0</v>
      </c>
      <c r="DT593" s="177">
        <f t="shared" si="436"/>
        <v>0</v>
      </c>
      <c r="DU593" s="178">
        <f t="shared" si="436"/>
        <v>0</v>
      </c>
      <c r="DV593" s="179">
        <f t="shared" si="436"/>
        <v>0</v>
      </c>
      <c r="DW593" s="178">
        <f t="shared" si="436"/>
        <v>0</v>
      </c>
      <c r="DX593" s="179">
        <f t="shared" si="436"/>
        <v>0</v>
      </c>
      <c r="DY593" s="178">
        <f t="shared" si="436"/>
        <v>0</v>
      </c>
      <c r="DZ593" s="179">
        <f t="shared" si="436"/>
        <v>0</v>
      </c>
      <c r="EA593" s="178">
        <f t="shared" si="436"/>
        <v>0</v>
      </c>
      <c r="EB593" s="179">
        <f t="shared" si="436"/>
        <v>0</v>
      </c>
      <c r="EC593" s="178">
        <f t="shared" si="436"/>
        <v>0</v>
      </c>
      <c r="ED593" s="179">
        <f t="shared" si="436"/>
        <v>0</v>
      </c>
      <c r="EE593" s="178">
        <f t="shared" si="435"/>
        <v>0</v>
      </c>
      <c r="EF593" s="179">
        <f t="shared" si="435"/>
        <v>0</v>
      </c>
      <c r="EG593" s="178">
        <f t="shared" si="434"/>
        <v>0</v>
      </c>
    </row>
    <row r="594" spans="1:137">
      <c r="A594" s="56" t="s">
        <v>540</v>
      </c>
      <c r="B594" s="55" t="s">
        <v>629</v>
      </c>
      <c r="C594" s="54"/>
      <c r="D594" s="53">
        <v>229319</v>
      </c>
      <c r="E594" s="53">
        <v>9</v>
      </c>
      <c r="F594" s="217">
        <v>0</v>
      </c>
      <c r="G594" s="185">
        <v>0</v>
      </c>
      <c r="H594" s="217">
        <v>0</v>
      </c>
      <c r="I594" s="185">
        <v>0</v>
      </c>
      <c r="J594" s="217">
        <v>0</v>
      </c>
      <c r="K594" s="185">
        <v>0</v>
      </c>
      <c r="L594" s="217">
        <v>0</v>
      </c>
      <c r="M594" s="185">
        <v>0</v>
      </c>
      <c r="N594" s="217">
        <v>0</v>
      </c>
      <c r="O594" s="217">
        <v>0</v>
      </c>
      <c r="P594" s="185">
        <v>0</v>
      </c>
      <c r="Q594" s="217">
        <v>0</v>
      </c>
      <c r="R594" s="185">
        <v>0</v>
      </c>
      <c r="S594" s="217">
        <v>0</v>
      </c>
      <c r="T594" s="185">
        <v>0</v>
      </c>
      <c r="U594" s="217">
        <v>0</v>
      </c>
      <c r="V594" s="185">
        <v>0</v>
      </c>
      <c r="W594" s="217">
        <v>0</v>
      </c>
      <c r="X594" s="217">
        <v>0</v>
      </c>
      <c r="Y594" s="185">
        <v>0</v>
      </c>
      <c r="Z594" s="217">
        <v>0</v>
      </c>
      <c r="AA594" s="185">
        <v>0</v>
      </c>
      <c r="AB594" s="217">
        <v>0</v>
      </c>
      <c r="AC594" s="185">
        <v>0</v>
      </c>
      <c r="AD594" s="217">
        <v>0</v>
      </c>
      <c r="AE594" s="185">
        <v>0</v>
      </c>
      <c r="AF594" s="217">
        <v>0</v>
      </c>
      <c r="AG594" s="217">
        <v>0</v>
      </c>
      <c r="AH594" s="185">
        <v>0</v>
      </c>
      <c r="AI594" s="217">
        <v>0</v>
      </c>
      <c r="AJ594" s="185">
        <v>0</v>
      </c>
      <c r="AK594" s="217">
        <v>0</v>
      </c>
      <c r="AL594" s="185">
        <v>0</v>
      </c>
      <c r="AM594" s="217">
        <v>0</v>
      </c>
      <c r="AN594" s="185">
        <v>0</v>
      </c>
      <c r="AO594" s="217">
        <v>0</v>
      </c>
      <c r="AP594" s="217"/>
      <c r="AQ594" s="185"/>
      <c r="AR594" s="217"/>
      <c r="AS594" s="185"/>
      <c r="AT594" s="217"/>
      <c r="AU594" s="185"/>
      <c r="AV594" s="217"/>
      <c r="AW594" s="185"/>
      <c r="AX594" s="217"/>
      <c r="AY594" s="217">
        <v>0</v>
      </c>
      <c r="AZ594" s="185">
        <v>0</v>
      </c>
      <c r="BA594" s="217">
        <v>0</v>
      </c>
      <c r="BB594" s="185">
        <v>0</v>
      </c>
      <c r="BC594" s="217">
        <v>0</v>
      </c>
      <c r="BD594" s="185">
        <v>0</v>
      </c>
      <c r="BE594" s="217">
        <v>0</v>
      </c>
      <c r="BF594" s="185">
        <v>0</v>
      </c>
      <c r="BG594" s="62">
        <v>0</v>
      </c>
      <c r="BH594" s="188">
        <v>0</v>
      </c>
      <c r="BI594" s="217">
        <v>0</v>
      </c>
      <c r="BJ594" s="185">
        <v>0</v>
      </c>
      <c r="BK594" s="217">
        <v>0</v>
      </c>
      <c r="BL594" s="185">
        <v>0</v>
      </c>
      <c r="BM594" s="217">
        <v>0</v>
      </c>
      <c r="BN594" s="185">
        <v>0</v>
      </c>
      <c r="BO594" s="217">
        <v>0</v>
      </c>
      <c r="BP594" s="185"/>
      <c r="BQ594" s="217"/>
      <c r="BR594" s="185">
        <v>0</v>
      </c>
      <c r="BS594" s="218">
        <v>0</v>
      </c>
      <c r="BT594" s="177">
        <f t="shared" si="420"/>
        <v>0</v>
      </c>
      <c r="BU594" s="178">
        <f t="shared" si="420"/>
        <v>0</v>
      </c>
      <c r="BV594" s="179">
        <f t="shared" si="421"/>
        <v>0</v>
      </c>
      <c r="BW594" s="178">
        <f t="shared" si="421"/>
        <v>0</v>
      </c>
      <c r="BX594" s="179">
        <f t="shared" si="422"/>
        <v>0</v>
      </c>
      <c r="BY594" s="178">
        <f t="shared" si="422"/>
        <v>0</v>
      </c>
      <c r="BZ594" s="179">
        <f t="shared" si="423"/>
        <v>0</v>
      </c>
      <c r="CA594" s="178">
        <f t="shared" si="423"/>
        <v>0</v>
      </c>
      <c r="CB594" s="179">
        <f t="shared" si="424"/>
        <v>0</v>
      </c>
      <c r="CC594" s="178">
        <f t="shared" si="424"/>
        <v>0</v>
      </c>
      <c r="CD594" s="179">
        <f t="shared" si="425"/>
        <v>0</v>
      </c>
      <c r="CE594" s="178">
        <f t="shared" si="425"/>
        <v>0</v>
      </c>
      <c r="CF594" s="177">
        <f t="shared" si="437"/>
        <v>0</v>
      </c>
      <c r="CG594" s="178">
        <f t="shared" si="437"/>
        <v>0</v>
      </c>
      <c r="CH594" s="179">
        <f t="shared" si="437"/>
        <v>0</v>
      </c>
      <c r="CI594" s="178">
        <f t="shared" si="418"/>
        <v>0</v>
      </c>
      <c r="CJ594" s="179">
        <f t="shared" si="437"/>
        <v>0</v>
      </c>
      <c r="CK594" s="178">
        <f t="shared" si="396"/>
        <v>0</v>
      </c>
      <c r="CL594" s="179">
        <f t="shared" si="437"/>
        <v>0</v>
      </c>
      <c r="CM594" s="178">
        <f t="shared" si="437"/>
        <v>0</v>
      </c>
      <c r="CN594" s="179">
        <f t="shared" si="437"/>
        <v>0</v>
      </c>
      <c r="CO594" s="178">
        <f t="shared" si="437"/>
        <v>0</v>
      </c>
      <c r="CP594" s="179">
        <f t="shared" si="437"/>
        <v>0</v>
      </c>
      <c r="CQ594" s="178">
        <f t="shared" si="437"/>
        <v>0</v>
      </c>
      <c r="CR594" s="177">
        <f t="shared" si="438"/>
        <v>0</v>
      </c>
      <c r="CS594" s="178">
        <f t="shared" si="438"/>
        <v>0</v>
      </c>
      <c r="CT594" s="179">
        <f t="shared" si="438"/>
        <v>0</v>
      </c>
      <c r="CU594" s="178">
        <f t="shared" si="438"/>
        <v>0</v>
      </c>
      <c r="CV594" s="179">
        <f t="shared" si="438"/>
        <v>0</v>
      </c>
      <c r="CW594" s="178">
        <f t="shared" si="438"/>
        <v>0</v>
      </c>
      <c r="CX594" s="179">
        <f t="shared" si="438"/>
        <v>0</v>
      </c>
      <c r="CY594" s="178">
        <f t="shared" si="438"/>
        <v>0</v>
      </c>
      <c r="CZ594" s="179">
        <f t="shared" si="438"/>
        <v>0</v>
      </c>
      <c r="DA594" s="178">
        <f t="shared" si="438"/>
        <v>0</v>
      </c>
      <c r="DB594" s="179">
        <f t="shared" si="438"/>
        <v>0</v>
      </c>
      <c r="DC594" s="178">
        <f t="shared" si="438"/>
        <v>0</v>
      </c>
      <c r="DD594" s="179">
        <f t="shared" si="426"/>
        <v>0</v>
      </c>
      <c r="DE594" s="178">
        <f t="shared" si="426"/>
        <v>0</v>
      </c>
      <c r="DF594" s="177">
        <f t="shared" si="427"/>
        <v>0</v>
      </c>
      <c r="DG594" s="178">
        <f t="shared" si="427"/>
        <v>0</v>
      </c>
      <c r="DH594" s="179">
        <f t="shared" si="428"/>
        <v>0</v>
      </c>
      <c r="DI594" s="178">
        <f t="shared" si="428"/>
        <v>0</v>
      </c>
      <c r="DJ594" s="179">
        <f t="shared" si="429"/>
        <v>0</v>
      </c>
      <c r="DK594" s="178">
        <f t="shared" si="429"/>
        <v>0</v>
      </c>
      <c r="DL594" s="179">
        <f t="shared" si="430"/>
        <v>0</v>
      </c>
      <c r="DM594" s="178">
        <f t="shared" si="430"/>
        <v>0</v>
      </c>
      <c r="DN594" s="179">
        <f t="shared" si="431"/>
        <v>0</v>
      </c>
      <c r="DO594" s="178">
        <f t="shared" si="431"/>
        <v>0</v>
      </c>
      <c r="DP594" s="179">
        <f t="shared" si="432"/>
        <v>0</v>
      </c>
      <c r="DQ594" s="178">
        <f t="shared" si="432"/>
        <v>0</v>
      </c>
      <c r="DR594" s="179">
        <f t="shared" si="433"/>
        <v>0</v>
      </c>
      <c r="DS594" s="178">
        <f t="shared" si="433"/>
        <v>0</v>
      </c>
      <c r="DT594" s="177">
        <f t="shared" si="436"/>
        <v>0</v>
      </c>
      <c r="DU594" s="178">
        <f t="shared" si="436"/>
        <v>0</v>
      </c>
      <c r="DV594" s="179">
        <f t="shared" si="436"/>
        <v>0</v>
      </c>
      <c r="DW594" s="178">
        <f t="shared" si="436"/>
        <v>0</v>
      </c>
      <c r="DX594" s="179">
        <f t="shared" si="436"/>
        <v>0</v>
      </c>
      <c r="DY594" s="178">
        <f t="shared" si="436"/>
        <v>0</v>
      </c>
      <c r="DZ594" s="179">
        <f t="shared" si="436"/>
        <v>0</v>
      </c>
      <c r="EA594" s="178">
        <f t="shared" si="436"/>
        <v>0</v>
      </c>
      <c r="EB594" s="179">
        <f t="shared" si="436"/>
        <v>0</v>
      </c>
      <c r="EC594" s="178">
        <f t="shared" si="436"/>
        <v>0</v>
      </c>
      <c r="ED594" s="179">
        <f t="shared" si="436"/>
        <v>0</v>
      </c>
      <c r="EE594" s="178">
        <f t="shared" si="435"/>
        <v>0</v>
      </c>
      <c r="EF594" s="179">
        <f t="shared" si="435"/>
        <v>0</v>
      </c>
      <c r="EG594" s="178">
        <f t="shared" si="434"/>
        <v>0</v>
      </c>
    </row>
    <row r="595" spans="1:137">
      <c r="A595" s="56" t="s">
        <v>540</v>
      </c>
      <c r="B595" s="55" t="s">
        <v>630</v>
      </c>
      <c r="C595" s="54"/>
      <c r="D595" s="53">
        <v>228680</v>
      </c>
      <c r="E595" s="52">
        <v>9</v>
      </c>
      <c r="F595" s="217">
        <v>0</v>
      </c>
      <c r="G595" s="185">
        <v>0</v>
      </c>
      <c r="H595" s="217">
        <v>0</v>
      </c>
      <c r="I595" s="185">
        <v>0</v>
      </c>
      <c r="J595" s="217">
        <v>0</v>
      </c>
      <c r="K595" s="185">
        <v>0</v>
      </c>
      <c r="L595" s="217">
        <v>0</v>
      </c>
      <c r="M595" s="185">
        <v>0</v>
      </c>
      <c r="N595" s="217">
        <v>0</v>
      </c>
      <c r="O595" s="217">
        <v>0</v>
      </c>
      <c r="P595" s="185">
        <v>0</v>
      </c>
      <c r="Q595" s="217">
        <v>0</v>
      </c>
      <c r="R595" s="185">
        <v>0</v>
      </c>
      <c r="S595" s="217">
        <v>0</v>
      </c>
      <c r="T595" s="185">
        <v>0</v>
      </c>
      <c r="U595" s="217">
        <v>0</v>
      </c>
      <c r="V595" s="185">
        <v>0</v>
      </c>
      <c r="W595" s="217">
        <v>0</v>
      </c>
      <c r="X595" s="217">
        <v>0</v>
      </c>
      <c r="Y595" s="185">
        <v>0</v>
      </c>
      <c r="Z595" s="217">
        <v>0</v>
      </c>
      <c r="AA595" s="185">
        <v>0</v>
      </c>
      <c r="AB595" s="217">
        <v>0</v>
      </c>
      <c r="AC595" s="185">
        <v>0</v>
      </c>
      <c r="AD595" s="217">
        <v>0</v>
      </c>
      <c r="AE595" s="185">
        <v>0</v>
      </c>
      <c r="AF595" s="217">
        <v>0</v>
      </c>
      <c r="AG595" s="217">
        <v>0</v>
      </c>
      <c r="AH595" s="185">
        <v>0</v>
      </c>
      <c r="AI595" s="217">
        <v>0</v>
      </c>
      <c r="AJ595" s="185">
        <v>0</v>
      </c>
      <c r="AK595" s="217">
        <v>0</v>
      </c>
      <c r="AL595" s="185">
        <v>0</v>
      </c>
      <c r="AM595" s="217">
        <v>0</v>
      </c>
      <c r="AN595" s="185">
        <v>0</v>
      </c>
      <c r="AO595" s="217">
        <v>0</v>
      </c>
      <c r="AP595" s="217"/>
      <c r="AQ595" s="185"/>
      <c r="AR595" s="217"/>
      <c r="AS595" s="185"/>
      <c r="AT595" s="217"/>
      <c r="AU595" s="185"/>
      <c r="AV595" s="217"/>
      <c r="AW595" s="185"/>
      <c r="AX595" s="217"/>
      <c r="AY595" s="217">
        <v>0</v>
      </c>
      <c r="AZ595" s="185">
        <v>0</v>
      </c>
      <c r="BA595" s="217">
        <v>0</v>
      </c>
      <c r="BB595" s="185">
        <v>0</v>
      </c>
      <c r="BC595" s="217">
        <v>0</v>
      </c>
      <c r="BD595" s="185">
        <v>0</v>
      </c>
      <c r="BE595" s="217">
        <v>0</v>
      </c>
      <c r="BF595" s="185">
        <v>0</v>
      </c>
      <c r="BG595" s="62">
        <v>0</v>
      </c>
      <c r="BH595" s="188">
        <v>0</v>
      </c>
      <c r="BI595" s="217">
        <v>0</v>
      </c>
      <c r="BJ595" s="185">
        <v>0</v>
      </c>
      <c r="BK595" s="217">
        <v>0</v>
      </c>
      <c r="BL595" s="185">
        <v>0</v>
      </c>
      <c r="BM595" s="217">
        <v>0</v>
      </c>
      <c r="BN595" s="185">
        <v>0</v>
      </c>
      <c r="BO595" s="217">
        <v>0</v>
      </c>
      <c r="BP595" s="185"/>
      <c r="BQ595" s="217"/>
      <c r="BR595" s="185">
        <v>0</v>
      </c>
      <c r="BS595" s="218">
        <v>0</v>
      </c>
      <c r="BT595" s="177">
        <f t="shared" si="420"/>
        <v>0</v>
      </c>
      <c r="BU595" s="178">
        <f t="shared" si="420"/>
        <v>0</v>
      </c>
      <c r="BV595" s="179">
        <f t="shared" si="421"/>
        <v>0</v>
      </c>
      <c r="BW595" s="178">
        <f t="shared" si="421"/>
        <v>0</v>
      </c>
      <c r="BX595" s="179">
        <f t="shared" si="422"/>
        <v>0</v>
      </c>
      <c r="BY595" s="178">
        <f t="shared" si="422"/>
        <v>0</v>
      </c>
      <c r="BZ595" s="179">
        <f t="shared" si="423"/>
        <v>0</v>
      </c>
      <c r="CA595" s="178">
        <f t="shared" si="423"/>
        <v>0</v>
      </c>
      <c r="CB595" s="179">
        <f t="shared" si="424"/>
        <v>0</v>
      </c>
      <c r="CC595" s="178">
        <f t="shared" si="424"/>
        <v>0</v>
      </c>
      <c r="CD595" s="179">
        <f t="shared" si="425"/>
        <v>0</v>
      </c>
      <c r="CE595" s="178">
        <f t="shared" si="425"/>
        <v>0</v>
      </c>
      <c r="CF595" s="177">
        <f t="shared" si="437"/>
        <v>0</v>
      </c>
      <c r="CG595" s="178">
        <f t="shared" si="437"/>
        <v>0</v>
      </c>
      <c r="CH595" s="179">
        <f t="shared" si="437"/>
        <v>0</v>
      </c>
      <c r="CI595" s="178">
        <f t="shared" si="418"/>
        <v>0</v>
      </c>
      <c r="CJ595" s="179">
        <f t="shared" si="437"/>
        <v>0</v>
      </c>
      <c r="CK595" s="178">
        <f t="shared" ref="CK595:CL680" si="439">IF(BY595&gt;0,BM595/BY595,)</f>
        <v>0</v>
      </c>
      <c r="CL595" s="179">
        <f t="shared" si="437"/>
        <v>0</v>
      </c>
      <c r="CM595" s="178">
        <f t="shared" si="437"/>
        <v>0</v>
      </c>
      <c r="CN595" s="179">
        <f t="shared" si="437"/>
        <v>0</v>
      </c>
      <c r="CO595" s="178">
        <f t="shared" si="437"/>
        <v>0</v>
      </c>
      <c r="CP595" s="179">
        <f t="shared" si="437"/>
        <v>0</v>
      </c>
      <c r="CQ595" s="178">
        <f t="shared" si="437"/>
        <v>0</v>
      </c>
      <c r="CR595" s="177">
        <f t="shared" si="438"/>
        <v>0</v>
      </c>
      <c r="CS595" s="178">
        <f t="shared" si="438"/>
        <v>0</v>
      </c>
      <c r="CT595" s="179">
        <f t="shared" si="438"/>
        <v>0</v>
      </c>
      <c r="CU595" s="178">
        <f t="shared" si="438"/>
        <v>0</v>
      </c>
      <c r="CV595" s="179">
        <f t="shared" si="438"/>
        <v>0</v>
      </c>
      <c r="CW595" s="178">
        <f t="shared" si="438"/>
        <v>0</v>
      </c>
      <c r="CX595" s="179">
        <f t="shared" si="438"/>
        <v>0</v>
      </c>
      <c r="CY595" s="178">
        <f t="shared" si="438"/>
        <v>0</v>
      </c>
      <c r="CZ595" s="179">
        <f t="shared" si="438"/>
        <v>0</v>
      </c>
      <c r="DA595" s="178">
        <f t="shared" si="438"/>
        <v>0</v>
      </c>
      <c r="DB595" s="179">
        <f t="shared" si="438"/>
        <v>0</v>
      </c>
      <c r="DC595" s="178">
        <f t="shared" si="438"/>
        <v>0</v>
      </c>
      <c r="DD595" s="179">
        <f t="shared" si="426"/>
        <v>0</v>
      </c>
      <c r="DE595" s="178">
        <f t="shared" si="426"/>
        <v>0</v>
      </c>
      <c r="DF595" s="177">
        <f t="shared" si="427"/>
        <v>0</v>
      </c>
      <c r="DG595" s="178">
        <f t="shared" si="427"/>
        <v>0</v>
      </c>
      <c r="DH595" s="179">
        <f t="shared" si="428"/>
        <v>0</v>
      </c>
      <c r="DI595" s="178">
        <f t="shared" si="428"/>
        <v>0</v>
      </c>
      <c r="DJ595" s="179">
        <f t="shared" si="429"/>
        <v>0</v>
      </c>
      <c r="DK595" s="178">
        <f t="shared" si="429"/>
        <v>0</v>
      </c>
      <c r="DL595" s="179">
        <f t="shared" si="430"/>
        <v>0</v>
      </c>
      <c r="DM595" s="178">
        <f t="shared" si="430"/>
        <v>0</v>
      </c>
      <c r="DN595" s="179">
        <f t="shared" si="431"/>
        <v>0</v>
      </c>
      <c r="DO595" s="178">
        <f t="shared" si="431"/>
        <v>0</v>
      </c>
      <c r="DP595" s="179">
        <f t="shared" si="432"/>
        <v>0</v>
      </c>
      <c r="DQ595" s="178">
        <f t="shared" si="432"/>
        <v>0</v>
      </c>
      <c r="DR595" s="179">
        <f t="shared" si="433"/>
        <v>0</v>
      </c>
      <c r="DS595" s="178">
        <f t="shared" si="433"/>
        <v>0</v>
      </c>
      <c r="DT595" s="177">
        <f t="shared" si="436"/>
        <v>0</v>
      </c>
      <c r="DU595" s="178">
        <f t="shared" si="436"/>
        <v>0</v>
      </c>
      <c r="DV595" s="179">
        <f t="shared" si="436"/>
        <v>0</v>
      </c>
      <c r="DW595" s="178">
        <f t="shared" si="436"/>
        <v>0</v>
      </c>
      <c r="DX595" s="179">
        <f t="shared" si="436"/>
        <v>0</v>
      </c>
      <c r="DY595" s="178">
        <f t="shared" si="436"/>
        <v>0</v>
      </c>
      <c r="DZ595" s="179">
        <f t="shared" si="436"/>
        <v>0</v>
      </c>
      <c r="EA595" s="178">
        <f t="shared" si="436"/>
        <v>0</v>
      </c>
      <c r="EB595" s="179">
        <f t="shared" si="436"/>
        <v>0</v>
      </c>
      <c r="EC595" s="178">
        <f t="shared" si="436"/>
        <v>0</v>
      </c>
      <c r="ED595" s="179">
        <f t="shared" si="436"/>
        <v>0</v>
      </c>
      <c r="EE595" s="178">
        <f t="shared" si="435"/>
        <v>0</v>
      </c>
      <c r="EF595" s="179">
        <f t="shared" si="435"/>
        <v>0</v>
      </c>
      <c r="EG595" s="178">
        <f t="shared" si="434"/>
        <v>0</v>
      </c>
    </row>
    <row r="596" spans="1:137">
      <c r="A596" s="56" t="s">
        <v>540</v>
      </c>
      <c r="B596" s="55" t="s">
        <v>631</v>
      </c>
      <c r="C596" s="49"/>
      <c r="D596" s="53">
        <v>229504</v>
      </c>
      <c r="E596" s="245">
        <v>9</v>
      </c>
      <c r="F596" s="217">
        <v>0</v>
      </c>
      <c r="G596" s="185">
        <v>0</v>
      </c>
      <c r="H596" s="217">
        <v>0</v>
      </c>
      <c r="I596" s="185">
        <v>0</v>
      </c>
      <c r="J596" s="217">
        <v>0</v>
      </c>
      <c r="K596" s="185">
        <v>0</v>
      </c>
      <c r="L596" s="217">
        <v>0</v>
      </c>
      <c r="M596" s="185">
        <v>0</v>
      </c>
      <c r="N596" s="217">
        <v>0</v>
      </c>
      <c r="O596" s="217">
        <v>0</v>
      </c>
      <c r="P596" s="185">
        <v>0</v>
      </c>
      <c r="Q596" s="217">
        <v>0</v>
      </c>
      <c r="R596" s="185">
        <v>0</v>
      </c>
      <c r="S596" s="217">
        <v>0</v>
      </c>
      <c r="T596" s="185">
        <v>0</v>
      </c>
      <c r="U596" s="217">
        <v>0</v>
      </c>
      <c r="V596" s="185">
        <v>0</v>
      </c>
      <c r="W596" s="217">
        <v>0</v>
      </c>
      <c r="X596" s="217">
        <v>0</v>
      </c>
      <c r="Y596" s="185">
        <v>0</v>
      </c>
      <c r="Z596" s="217">
        <v>0</v>
      </c>
      <c r="AA596" s="185">
        <v>0</v>
      </c>
      <c r="AB596" s="217">
        <v>0</v>
      </c>
      <c r="AC596" s="185">
        <v>0</v>
      </c>
      <c r="AD596" s="217">
        <v>0</v>
      </c>
      <c r="AE596" s="185">
        <v>0</v>
      </c>
      <c r="AF596" s="217">
        <v>0</v>
      </c>
      <c r="AG596" s="217">
        <v>0</v>
      </c>
      <c r="AH596" s="185">
        <v>0</v>
      </c>
      <c r="AI596" s="217">
        <v>0</v>
      </c>
      <c r="AJ596" s="185">
        <v>0</v>
      </c>
      <c r="AK596" s="217">
        <v>0</v>
      </c>
      <c r="AL596" s="185">
        <v>0</v>
      </c>
      <c r="AM596" s="217">
        <v>0</v>
      </c>
      <c r="AN596" s="185">
        <v>0</v>
      </c>
      <c r="AO596" s="217">
        <v>0</v>
      </c>
      <c r="AP596" s="217"/>
      <c r="AQ596" s="185"/>
      <c r="AR596" s="217"/>
      <c r="AS596" s="185"/>
      <c r="AT596" s="217"/>
      <c r="AU596" s="185"/>
      <c r="AV596" s="217"/>
      <c r="AW596" s="185"/>
      <c r="AX596" s="217"/>
      <c r="AY596" s="217">
        <v>0</v>
      </c>
      <c r="AZ596" s="185">
        <v>53</v>
      </c>
      <c r="BA596" s="191">
        <v>48</v>
      </c>
      <c r="BB596" s="185">
        <v>5</v>
      </c>
      <c r="BC596" s="191">
        <v>7</v>
      </c>
      <c r="BD596" s="185">
        <v>1</v>
      </c>
      <c r="BE596" s="191">
        <v>2</v>
      </c>
      <c r="BF596" s="185">
        <v>33</v>
      </c>
      <c r="BG596" s="62">
        <v>33</v>
      </c>
      <c r="BH596" s="188">
        <v>0</v>
      </c>
      <c r="BI596" s="217">
        <v>0</v>
      </c>
      <c r="BJ596" s="185">
        <v>0</v>
      </c>
      <c r="BK596" s="217">
        <v>0</v>
      </c>
      <c r="BL596" s="185">
        <v>0</v>
      </c>
      <c r="BM596" s="217">
        <v>0</v>
      </c>
      <c r="BN596" s="185">
        <v>0</v>
      </c>
      <c r="BO596" s="217">
        <v>0</v>
      </c>
      <c r="BP596" s="185"/>
      <c r="BQ596" s="217"/>
      <c r="BR596" s="185">
        <v>4712955</v>
      </c>
      <c r="BS596" s="218">
        <v>4803176</v>
      </c>
      <c r="BT596" s="177">
        <f t="shared" si="420"/>
        <v>0</v>
      </c>
      <c r="BU596" s="178">
        <f t="shared" si="420"/>
        <v>0</v>
      </c>
      <c r="BV596" s="179">
        <f t="shared" si="421"/>
        <v>0</v>
      </c>
      <c r="BW596" s="178">
        <f t="shared" si="421"/>
        <v>0</v>
      </c>
      <c r="BX596" s="179">
        <f t="shared" si="422"/>
        <v>0</v>
      </c>
      <c r="BY596" s="178">
        <f t="shared" si="422"/>
        <v>0</v>
      </c>
      <c r="BZ596" s="179">
        <f t="shared" si="423"/>
        <v>0</v>
      </c>
      <c r="CA596" s="178">
        <f t="shared" si="423"/>
        <v>0</v>
      </c>
      <c r="CB596" s="179">
        <f t="shared" si="424"/>
        <v>0</v>
      </c>
      <c r="CC596" s="178">
        <f t="shared" si="424"/>
        <v>0</v>
      </c>
      <c r="CD596" s="179">
        <f t="shared" si="425"/>
        <v>934</v>
      </c>
      <c r="CE596" s="178">
        <f t="shared" si="425"/>
        <v>920</v>
      </c>
      <c r="CF596" s="177">
        <f t="shared" si="437"/>
        <v>0</v>
      </c>
      <c r="CG596" s="178">
        <f t="shared" si="437"/>
        <v>0</v>
      </c>
      <c r="CH596" s="179">
        <f t="shared" si="437"/>
        <v>0</v>
      </c>
      <c r="CI596" s="178">
        <f t="shared" si="418"/>
        <v>0</v>
      </c>
      <c r="CJ596" s="179">
        <f t="shared" si="437"/>
        <v>0</v>
      </c>
      <c r="CK596" s="178">
        <f t="shared" si="439"/>
        <v>0</v>
      </c>
      <c r="CL596" s="179">
        <f t="shared" si="437"/>
        <v>0</v>
      </c>
      <c r="CM596" s="178">
        <f t="shared" si="437"/>
        <v>0</v>
      </c>
      <c r="CN596" s="179">
        <f t="shared" si="437"/>
        <v>0</v>
      </c>
      <c r="CO596" s="178">
        <f t="shared" si="437"/>
        <v>0</v>
      </c>
      <c r="CP596" s="179">
        <f t="shared" si="437"/>
        <v>5045.9903640256962</v>
      </c>
      <c r="CQ596" s="178">
        <f t="shared" si="437"/>
        <v>5220.8434782608692</v>
      </c>
      <c r="CR596" s="177">
        <f t="shared" si="438"/>
        <v>0</v>
      </c>
      <c r="CS596" s="178">
        <f t="shared" si="438"/>
        <v>0</v>
      </c>
      <c r="CT596" s="179">
        <f t="shared" si="438"/>
        <v>0</v>
      </c>
      <c r="CU596" s="178">
        <f t="shared" si="438"/>
        <v>0</v>
      </c>
      <c r="CV596" s="179">
        <f t="shared" si="438"/>
        <v>0</v>
      </c>
      <c r="CW596" s="178">
        <f t="shared" si="438"/>
        <v>0</v>
      </c>
      <c r="CX596" s="179">
        <f t="shared" si="438"/>
        <v>0</v>
      </c>
      <c r="CY596" s="178">
        <f t="shared" si="438"/>
        <v>0</v>
      </c>
      <c r="CZ596" s="179">
        <f t="shared" si="438"/>
        <v>0</v>
      </c>
      <c r="DA596" s="178">
        <f t="shared" si="438"/>
        <v>0</v>
      </c>
      <c r="DB596" s="179">
        <f t="shared" si="438"/>
        <v>45413.913276231266</v>
      </c>
      <c r="DC596" s="178">
        <f t="shared" si="438"/>
        <v>46987.591304347821</v>
      </c>
      <c r="DD596" s="179">
        <f t="shared" si="426"/>
        <v>45413.913276231266</v>
      </c>
      <c r="DE596" s="178">
        <f t="shared" si="426"/>
        <v>46987.591304347821</v>
      </c>
      <c r="DF596" s="177">
        <f t="shared" si="427"/>
        <v>0</v>
      </c>
      <c r="DG596" s="178">
        <f t="shared" si="427"/>
        <v>0</v>
      </c>
      <c r="DH596" s="179">
        <f t="shared" si="428"/>
        <v>0</v>
      </c>
      <c r="DI596" s="178">
        <f t="shared" si="428"/>
        <v>0</v>
      </c>
      <c r="DJ596" s="179">
        <f t="shared" si="429"/>
        <v>0</v>
      </c>
      <c r="DK596" s="178">
        <f t="shared" si="429"/>
        <v>0</v>
      </c>
      <c r="DL596" s="179">
        <f t="shared" si="430"/>
        <v>0</v>
      </c>
      <c r="DM596" s="178">
        <f t="shared" si="430"/>
        <v>0</v>
      </c>
      <c r="DN596" s="179">
        <f t="shared" si="431"/>
        <v>0</v>
      </c>
      <c r="DO596" s="178">
        <f t="shared" si="431"/>
        <v>0</v>
      </c>
      <c r="DP596" s="179">
        <f t="shared" si="432"/>
        <v>92</v>
      </c>
      <c r="DQ596" s="178">
        <f t="shared" si="432"/>
        <v>90</v>
      </c>
      <c r="DR596" s="179">
        <f t="shared" si="433"/>
        <v>92</v>
      </c>
      <c r="DS596" s="178">
        <f t="shared" si="433"/>
        <v>90</v>
      </c>
      <c r="DT596" s="177">
        <f t="shared" si="436"/>
        <v>0</v>
      </c>
      <c r="DU596" s="178">
        <f t="shared" si="436"/>
        <v>0</v>
      </c>
      <c r="DV596" s="179">
        <f t="shared" si="436"/>
        <v>0</v>
      </c>
      <c r="DW596" s="178">
        <f t="shared" si="436"/>
        <v>0</v>
      </c>
      <c r="DX596" s="179">
        <f t="shared" si="436"/>
        <v>0</v>
      </c>
      <c r="DY596" s="178">
        <f t="shared" si="436"/>
        <v>0</v>
      </c>
      <c r="DZ596" s="179">
        <f t="shared" si="436"/>
        <v>0</v>
      </c>
      <c r="EA596" s="178">
        <f t="shared" si="436"/>
        <v>0</v>
      </c>
      <c r="EB596" s="179">
        <f t="shared" si="436"/>
        <v>0</v>
      </c>
      <c r="EC596" s="178">
        <f t="shared" si="436"/>
        <v>0</v>
      </c>
      <c r="ED596" s="179">
        <f t="shared" si="436"/>
        <v>4178080.0214132764</v>
      </c>
      <c r="EE596" s="178">
        <f t="shared" si="435"/>
        <v>4228883.2173913037</v>
      </c>
      <c r="EF596" s="179">
        <f t="shared" si="435"/>
        <v>4178080.0214132764</v>
      </c>
      <c r="EG596" s="178">
        <f t="shared" si="434"/>
        <v>4228883.2173913037</v>
      </c>
    </row>
    <row r="597" spans="1:137">
      <c r="A597" s="56" t="s">
        <v>540</v>
      </c>
      <c r="B597" s="55" t="s">
        <v>632</v>
      </c>
      <c r="C597" s="49"/>
      <c r="D597" s="53">
        <v>229540</v>
      </c>
      <c r="E597" s="53">
        <v>9</v>
      </c>
      <c r="F597" s="217">
        <v>0</v>
      </c>
      <c r="G597" s="185">
        <v>10</v>
      </c>
      <c r="H597" s="217">
        <v>10</v>
      </c>
      <c r="I597" s="185">
        <v>0</v>
      </c>
      <c r="J597" s="191">
        <v>1</v>
      </c>
      <c r="K597" s="185">
        <v>0</v>
      </c>
      <c r="L597" s="217">
        <v>0</v>
      </c>
      <c r="M597" s="185">
        <v>2</v>
      </c>
      <c r="N597" s="191">
        <v>1</v>
      </c>
      <c r="O597" s="217">
        <v>0</v>
      </c>
      <c r="P597" s="185">
        <v>21</v>
      </c>
      <c r="Q597" s="217">
        <v>21</v>
      </c>
      <c r="R597" s="185">
        <v>0</v>
      </c>
      <c r="S597" s="191">
        <v>1</v>
      </c>
      <c r="T597" s="185">
        <v>0</v>
      </c>
      <c r="U597" s="217">
        <v>0</v>
      </c>
      <c r="V597" s="185">
        <v>6</v>
      </c>
      <c r="W597" s="191">
        <v>4</v>
      </c>
      <c r="X597" s="217">
        <v>0</v>
      </c>
      <c r="Y597" s="185">
        <v>10</v>
      </c>
      <c r="Z597" s="191">
        <v>11</v>
      </c>
      <c r="AA597" s="185">
        <v>0</v>
      </c>
      <c r="AB597" s="217">
        <v>0</v>
      </c>
      <c r="AC597" s="185">
        <v>0</v>
      </c>
      <c r="AD597" s="217">
        <v>0</v>
      </c>
      <c r="AE597" s="185">
        <v>3</v>
      </c>
      <c r="AF597" s="191">
        <v>2</v>
      </c>
      <c r="AG597" s="217">
        <v>0</v>
      </c>
      <c r="AH597" s="185">
        <v>28</v>
      </c>
      <c r="AI597" s="191">
        <v>26</v>
      </c>
      <c r="AJ597" s="185">
        <v>1</v>
      </c>
      <c r="AK597" s="217">
        <v>1</v>
      </c>
      <c r="AL597" s="185">
        <v>1</v>
      </c>
      <c r="AM597" s="217">
        <v>1</v>
      </c>
      <c r="AN597" s="185">
        <v>8</v>
      </c>
      <c r="AO597" s="191">
        <v>9</v>
      </c>
      <c r="AP597" s="217"/>
      <c r="AQ597" s="185"/>
      <c r="AR597" s="217"/>
      <c r="AS597" s="185"/>
      <c r="AT597" s="217"/>
      <c r="AU597" s="185"/>
      <c r="AV597" s="217"/>
      <c r="AW597" s="185"/>
      <c r="AX597" s="217"/>
      <c r="AY597" s="217">
        <v>0</v>
      </c>
      <c r="AZ597" s="185">
        <v>0</v>
      </c>
      <c r="BA597" s="191">
        <v>3</v>
      </c>
      <c r="BB597" s="185">
        <v>0</v>
      </c>
      <c r="BC597" s="217">
        <v>0</v>
      </c>
      <c r="BD597" s="185">
        <v>0</v>
      </c>
      <c r="BE597" s="217">
        <v>0</v>
      </c>
      <c r="BF597" s="185">
        <v>0</v>
      </c>
      <c r="BG597" s="62">
        <v>0</v>
      </c>
      <c r="BH597" s="188">
        <v>835426</v>
      </c>
      <c r="BI597" s="217">
        <v>857134</v>
      </c>
      <c r="BJ597" s="185">
        <v>1561826</v>
      </c>
      <c r="BK597" s="217">
        <v>1566644</v>
      </c>
      <c r="BL597" s="185">
        <v>625787</v>
      </c>
      <c r="BM597" s="217">
        <v>651657</v>
      </c>
      <c r="BN597" s="185">
        <v>1993196</v>
      </c>
      <c r="BO597" s="217">
        <v>2081921</v>
      </c>
      <c r="BP597" s="185"/>
      <c r="BQ597" s="217"/>
      <c r="BR597" s="185">
        <v>0</v>
      </c>
      <c r="BS597" s="198">
        <v>144346</v>
      </c>
      <c r="BT597" s="177">
        <f t="shared" si="420"/>
        <v>114</v>
      </c>
      <c r="BU597" s="178">
        <f t="shared" si="420"/>
        <v>112</v>
      </c>
      <c r="BV597" s="179">
        <f t="shared" si="421"/>
        <v>261</v>
      </c>
      <c r="BW597" s="178">
        <f t="shared" si="421"/>
        <v>247</v>
      </c>
      <c r="BX597" s="179">
        <f t="shared" si="422"/>
        <v>126</v>
      </c>
      <c r="BY597" s="178">
        <f t="shared" si="422"/>
        <v>123</v>
      </c>
      <c r="BZ597" s="179">
        <f t="shared" si="423"/>
        <v>369</v>
      </c>
      <c r="CA597" s="178">
        <f t="shared" si="423"/>
        <v>363</v>
      </c>
      <c r="CB597" s="179">
        <f t="shared" si="424"/>
        <v>0</v>
      </c>
      <c r="CC597" s="178">
        <f t="shared" si="424"/>
        <v>0</v>
      </c>
      <c r="CD597" s="179">
        <f t="shared" si="425"/>
        <v>0</v>
      </c>
      <c r="CE597" s="178">
        <f t="shared" si="425"/>
        <v>27</v>
      </c>
      <c r="CF597" s="177">
        <f t="shared" si="437"/>
        <v>7328.2982456140353</v>
      </c>
      <c r="CG597" s="178">
        <f t="shared" si="437"/>
        <v>7652.9821428571431</v>
      </c>
      <c r="CH597" s="179">
        <f t="shared" si="437"/>
        <v>5984.007662835249</v>
      </c>
      <c r="CI597" s="178">
        <f t="shared" si="418"/>
        <v>6342.6882591093117</v>
      </c>
      <c r="CJ597" s="179">
        <f t="shared" si="437"/>
        <v>4966.563492063492</v>
      </c>
      <c r="CK597" s="178">
        <f t="shared" si="439"/>
        <v>5298.0243902439024</v>
      </c>
      <c r="CL597" s="179">
        <f t="shared" si="437"/>
        <v>5401.6151761517613</v>
      </c>
      <c r="CM597" s="178">
        <f t="shared" si="437"/>
        <v>5735.3195592286502</v>
      </c>
      <c r="CN597" s="179">
        <f t="shared" si="437"/>
        <v>0</v>
      </c>
      <c r="CO597" s="178">
        <f t="shared" si="437"/>
        <v>0</v>
      </c>
      <c r="CP597" s="179">
        <f t="shared" si="437"/>
        <v>0</v>
      </c>
      <c r="CQ597" s="178">
        <f t="shared" si="437"/>
        <v>5346.1481481481478</v>
      </c>
      <c r="CR597" s="177">
        <f t="shared" si="438"/>
        <v>65954.68421052632</v>
      </c>
      <c r="CS597" s="178">
        <f t="shared" si="438"/>
        <v>68876.83928571429</v>
      </c>
      <c r="CT597" s="179">
        <f t="shared" si="438"/>
        <v>53856.068965517239</v>
      </c>
      <c r="CU597" s="178">
        <f t="shared" si="438"/>
        <v>57084.194331983803</v>
      </c>
      <c r="CV597" s="179">
        <f t="shared" si="438"/>
        <v>44699.071428571428</v>
      </c>
      <c r="CW597" s="178">
        <f t="shared" si="438"/>
        <v>47682.219512195123</v>
      </c>
      <c r="CX597" s="179">
        <f t="shared" si="438"/>
        <v>48614.536585365851</v>
      </c>
      <c r="CY597" s="178">
        <f t="shared" si="438"/>
        <v>51617.876033057852</v>
      </c>
      <c r="CZ597" s="179">
        <f t="shared" si="438"/>
        <v>0</v>
      </c>
      <c r="DA597" s="178">
        <f t="shared" si="438"/>
        <v>0</v>
      </c>
      <c r="DB597" s="179">
        <f t="shared" si="438"/>
        <v>0</v>
      </c>
      <c r="DC597" s="178">
        <f t="shared" si="438"/>
        <v>48115.333333333328</v>
      </c>
      <c r="DD597" s="179">
        <f t="shared" si="426"/>
        <v>51933.448793451251</v>
      </c>
      <c r="DE597" s="178">
        <f t="shared" si="426"/>
        <v>54777.88341694315</v>
      </c>
      <c r="DF597" s="177">
        <f t="shared" si="427"/>
        <v>12</v>
      </c>
      <c r="DG597" s="178">
        <f t="shared" si="427"/>
        <v>12</v>
      </c>
      <c r="DH597" s="179">
        <f t="shared" si="428"/>
        <v>27</v>
      </c>
      <c r="DI597" s="178">
        <f t="shared" si="428"/>
        <v>26</v>
      </c>
      <c r="DJ597" s="179">
        <f t="shared" si="429"/>
        <v>13</v>
      </c>
      <c r="DK597" s="178">
        <f t="shared" si="429"/>
        <v>13</v>
      </c>
      <c r="DL597" s="179">
        <f t="shared" si="430"/>
        <v>38</v>
      </c>
      <c r="DM597" s="178">
        <f t="shared" si="430"/>
        <v>37</v>
      </c>
      <c r="DN597" s="179">
        <f t="shared" si="431"/>
        <v>0</v>
      </c>
      <c r="DO597" s="178">
        <f t="shared" si="431"/>
        <v>0</v>
      </c>
      <c r="DP597" s="179">
        <f t="shared" si="432"/>
        <v>0</v>
      </c>
      <c r="DQ597" s="178">
        <f t="shared" si="432"/>
        <v>3</v>
      </c>
      <c r="DR597" s="179">
        <f t="shared" si="433"/>
        <v>90</v>
      </c>
      <c r="DS597" s="178">
        <f t="shared" si="433"/>
        <v>91</v>
      </c>
      <c r="DT597" s="177">
        <f t="shared" si="436"/>
        <v>791456.21052631584</v>
      </c>
      <c r="DU597" s="178">
        <f t="shared" si="436"/>
        <v>826522.07142857148</v>
      </c>
      <c r="DV597" s="179">
        <f t="shared" si="436"/>
        <v>1454113.8620689656</v>
      </c>
      <c r="DW597" s="178">
        <f t="shared" si="436"/>
        <v>1484189.0526315789</v>
      </c>
      <c r="DX597" s="179">
        <f t="shared" si="436"/>
        <v>581087.92857142852</v>
      </c>
      <c r="DY597" s="178">
        <f t="shared" si="436"/>
        <v>619868.85365853657</v>
      </c>
      <c r="DZ597" s="179">
        <f t="shared" si="436"/>
        <v>1847352.3902439023</v>
      </c>
      <c r="EA597" s="178">
        <f t="shared" si="436"/>
        <v>1909861.4132231404</v>
      </c>
      <c r="EB597" s="179">
        <f t="shared" si="436"/>
        <v>0</v>
      </c>
      <c r="EC597" s="178">
        <f t="shared" si="436"/>
        <v>0</v>
      </c>
      <c r="ED597" s="179">
        <f t="shared" si="436"/>
        <v>0</v>
      </c>
      <c r="EE597" s="178">
        <f t="shared" si="435"/>
        <v>144346</v>
      </c>
      <c r="EF597" s="179">
        <f t="shared" si="435"/>
        <v>4674010.3914106125</v>
      </c>
      <c r="EG597" s="178">
        <f t="shared" si="434"/>
        <v>4984787.3909418266</v>
      </c>
    </row>
    <row r="598" spans="1:137">
      <c r="A598" s="56" t="s">
        <v>540</v>
      </c>
      <c r="B598" s="55" t="s">
        <v>633</v>
      </c>
      <c r="C598" s="49"/>
      <c r="D598" s="53">
        <v>229799</v>
      </c>
      <c r="E598" s="53">
        <v>9</v>
      </c>
      <c r="F598" s="217">
        <v>0</v>
      </c>
      <c r="G598" s="185">
        <v>0</v>
      </c>
      <c r="H598" s="217">
        <v>0</v>
      </c>
      <c r="I598" s="185">
        <v>0</v>
      </c>
      <c r="J598" s="217">
        <v>0</v>
      </c>
      <c r="K598" s="185">
        <v>0</v>
      </c>
      <c r="L598" s="217">
        <v>0</v>
      </c>
      <c r="M598" s="185">
        <v>0</v>
      </c>
      <c r="N598" s="217">
        <v>0</v>
      </c>
      <c r="O598" s="217">
        <v>0</v>
      </c>
      <c r="P598" s="185">
        <v>0</v>
      </c>
      <c r="Q598" s="217">
        <v>0</v>
      </c>
      <c r="R598" s="185">
        <v>0</v>
      </c>
      <c r="S598" s="217">
        <v>0</v>
      </c>
      <c r="T598" s="185">
        <v>0</v>
      </c>
      <c r="U598" s="217">
        <v>0</v>
      </c>
      <c r="V598" s="185">
        <v>0</v>
      </c>
      <c r="W598" s="217">
        <v>0</v>
      </c>
      <c r="X598" s="217">
        <v>0</v>
      </c>
      <c r="Y598" s="185">
        <v>0</v>
      </c>
      <c r="Z598" s="217">
        <v>0</v>
      </c>
      <c r="AA598" s="185">
        <v>0</v>
      </c>
      <c r="AB598" s="217">
        <v>0</v>
      </c>
      <c r="AC598" s="185">
        <v>0</v>
      </c>
      <c r="AD598" s="217">
        <v>0</v>
      </c>
      <c r="AE598" s="185">
        <v>0</v>
      </c>
      <c r="AF598" s="217">
        <v>0</v>
      </c>
      <c r="AG598" s="217">
        <v>0</v>
      </c>
      <c r="AH598" s="185">
        <v>0</v>
      </c>
      <c r="AI598" s="217">
        <v>0</v>
      </c>
      <c r="AJ598" s="185">
        <v>0</v>
      </c>
      <c r="AK598" s="217">
        <v>0</v>
      </c>
      <c r="AL598" s="185">
        <v>0</v>
      </c>
      <c r="AM598" s="217">
        <v>0</v>
      </c>
      <c r="AN598" s="185">
        <v>0</v>
      </c>
      <c r="AO598" s="217">
        <v>0</v>
      </c>
      <c r="AP598" s="217"/>
      <c r="AQ598" s="185"/>
      <c r="AR598" s="217"/>
      <c r="AS598" s="185"/>
      <c r="AT598" s="217"/>
      <c r="AU598" s="185"/>
      <c r="AV598" s="217"/>
      <c r="AW598" s="185"/>
      <c r="AX598" s="217"/>
      <c r="AY598" s="217">
        <v>0</v>
      </c>
      <c r="AZ598" s="185">
        <v>80</v>
      </c>
      <c r="BA598" s="217">
        <v>78</v>
      </c>
      <c r="BB598" s="185">
        <v>11</v>
      </c>
      <c r="BC598" s="217">
        <v>11</v>
      </c>
      <c r="BD598" s="185">
        <v>0</v>
      </c>
      <c r="BE598" s="217">
        <v>0</v>
      </c>
      <c r="BF598" s="185">
        <v>43</v>
      </c>
      <c r="BG598" s="197">
        <v>48</v>
      </c>
      <c r="BH598" s="188">
        <v>0</v>
      </c>
      <c r="BI598" s="217">
        <v>0</v>
      </c>
      <c r="BJ598" s="185">
        <v>0</v>
      </c>
      <c r="BK598" s="217">
        <v>0</v>
      </c>
      <c r="BL598" s="185">
        <v>0</v>
      </c>
      <c r="BM598" s="217">
        <v>0</v>
      </c>
      <c r="BN598" s="185">
        <v>0</v>
      </c>
      <c r="BO598" s="217">
        <v>0</v>
      </c>
      <c r="BP598" s="185"/>
      <c r="BQ598" s="217"/>
      <c r="BR598" s="185">
        <v>7972839</v>
      </c>
      <c r="BS598" s="218">
        <v>8223935</v>
      </c>
      <c r="BT598" s="177">
        <f t="shared" si="420"/>
        <v>0</v>
      </c>
      <c r="BU598" s="178">
        <f t="shared" si="420"/>
        <v>0</v>
      </c>
      <c r="BV598" s="179">
        <f t="shared" si="421"/>
        <v>0</v>
      </c>
      <c r="BW598" s="178">
        <f t="shared" si="421"/>
        <v>0</v>
      </c>
      <c r="BX598" s="179">
        <f t="shared" si="422"/>
        <v>0</v>
      </c>
      <c r="BY598" s="178">
        <f t="shared" si="422"/>
        <v>0</v>
      </c>
      <c r="BZ598" s="179">
        <f t="shared" si="423"/>
        <v>0</v>
      </c>
      <c r="CA598" s="178">
        <f t="shared" si="423"/>
        <v>0</v>
      </c>
      <c r="CB598" s="179">
        <f t="shared" si="424"/>
        <v>0</v>
      </c>
      <c r="CC598" s="178">
        <f t="shared" si="424"/>
        <v>0</v>
      </c>
      <c r="CD598" s="179">
        <f t="shared" si="425"/>
        <v>1346</v>
      </c>
      <c r="CE598" s="178">
        <f t="shared" si="425"/>
        <v>1388</v>
      </c>
      <c r="CF598" s="177">
        <f t="shared" si="437"/>
        <v>0</v>
      </c>
      <c r="CG598" s="178">
        <f t="shared" si="437"/>
        <v>0</v>
      </c>
      <c r="CH598" s="179">
        <f t="shared" si="437"/>
        <v>0</v>
      </c>
      <c r="CI598" s="178">
        <f t="shared" si="418"/>
        <v>0</v>
      </c>
      <c r="CJ598" s="179">
        <f t="shared" si="437"/>
        <v>0</v>
      </c>
      <c r="CK598" s="178">
        <f t="shared" si="439"/>
        <v>0</v>
      </c>
      <c r="CL598" s="179">
        <f t="shared" si="437"/>
        <v>0</v>
      </c>
      <c r="CM598" s="178">
        <f t="shared" si="437"/>
        <v>0</v>
      </c>
      <c r="CN598" s="179">
        <f t="shared" si="437"/>
        <v>0</v>
      </c>
      <c r="CO598" s="178">
        <f t="shared" si="437"/>
        <v>0</v>
      </c>
      <c r="CP598" s="179">
        <f t="shared" si="437"/>
        <v>5923.3573551262998</v>
      </c>
      <c r="CQ598" s="178">
        <f t="shared" si="437"/>
        <v>5925.0252161383287</v>
      </c>
      <c r="CR598" s="177">
        <f t="shared" si="438"/>
        <v>0</v>
      </c>
      <c r="CS598" s="178">
        <f t="shared" si="438"/>
        <v>0</v>
      </c>
      <c r="CT598" s="179">
        <f t="shared" si="438"/>
        <v>0</v>
      </c>
      <c r="CU598" s="178">
        <f t="shared" si="438"/>
        <v>0</v>
      </c>
      <c r="CV598" s="179">
        <f t="shared" si="438"/>
        <v>0</v>
      </c>
      <c r="CW598" s="178">
        <f t="shared" si="438"/>
        <v>0</v>
      </c>
      <c r="CX598" s="179">
        <f t="shared" si="438"/>
        <v>0</v>
      </c>
      <c r="CY598" s="178">
        <f t="shared" si="438"/>
        <v>0</v>
      </c>
      <c r="CZ598" s="179">
        <f t="shared" si="438"/>
        <v>0</v>
      </c>
      <c r="DA598" s="178">
        <f t="shared" si="438"/>
        <v>0</v>
      </c>
      <c r="DB598" s="179">
        <f t="shared" si="438"/>
        <v>53310.216196136695</v>
      </c>
      <c r="DC598" s="178">
        <f t="shared" si="438"/>
        <v>53325.226945244955</v>
      </c>
      <c r="DD598" s="179">
        <f t="shared" si="426"/>
        <v>53310.216196136695</v>
      </c>
      <c r="DE598" s="178">
        <f t="shared" si="426"/>
        <v>53325.226945244955</v>
      </c>
      <c r="DF598" s="177">
        <f t="shared" si="427"/>
        <v>0</v>
      </c>
      <c r="DG598" s="178">
        <f t="shared" si="427"/>
        <v>0</v>
      </c>
      <c r="DH598" s="179">
        <f t="shared" si="428"/>
        <v>0</v>
      </c>
      <c r="DI598" s="178">
        <f t="shared" si="428"/>
        <v>0</v>
      </c>
      <c r="DJ598" s="179">
        <f t="shared" si="429"/>
        <v>0</v>
      </c>
      <c r="DK598" s="178">
        <f t="shared" si="429"/>
        <v>0</v>
      </c>
      <c r="DL598" s="179">
        <f t="shared" si="430"/>
        <v>0</v>
      </c>
      <c r="DM598" s="178">
        <f t="shared" si="430"/>
        <v>0</v>
      </c>
      <c r="DN598" s="179">
        <f t="shared" si="431"/>
        <v>0</v>
      </c>
      <c r="DO598" s="178">
        <f t="shared" si="431"/>
        <v>0</v>
      </c>
      <c r="DP598" s="179">
        <f t="shared" si="432"/>
        <v>134</v>
      </c>
      <c r="DQ598" s="178">
        <f t="shared" si="432"/>
        <v>137</v>
      </c>
      <c r="DR598" s="179">
        <f t="shared" si="433"/>
        <v>134</v>
      </c>
      <c r="DS598" s="178">
        <f t="shared" si="433"/>
        <v>137</v>
      </c>
      <c r="DT598" s="177">
        <f t="shared" si="436"/>
        <v>0</v>
      </c>
      <c r="DU598" s="178">
        <f t="shared" si="436"/>
        <v>0</v>
      </c>
      <c r="DV598" s="179">
        <f t="shared" si="436"/>
        <v>0</v>
      </c>
      <c r="DW598" s="178">
        <f t="shared" si="436"/>
        <v>0</v>
      </c>
      <c r="DX598" s="179">
        <f t="shared" si="436"/>
        <v>0</v>
      </c>
      <c r="DY598" s="178">
        <f t="shared" si="436"/>
        <v>0</v>
      </c>
      <c r="DZ598" s="179">
        <f t="shared" si="436"/>
        <v>0</v>
      </c>
      <c r="EA598" s="178">
        <f t="shared" si="436"/>
        <v>0</v>
      </c>
      <c r="EB598" s="179">
        <f t="shared" si="436"/>
        <v>0</v>
      </c>
      <c r="EC598" s="178">
        <f t="shared" si="436"/>
        <v>0</v>
      </c>
      <c r="ED598" s="179">
        <f t="shared" si="436"/>
        <v>7143568.9702823171</v>
      </c>
      <c r="EE598" s="178">
        <f t="shared" si="435"/>
        <v>7305556.0914985584</v>
      </c>
      <c r="EF598" s="179">
        <f t="shared" si="435"/>
        <v>7143568.9702823171</v>
      </c>
      <c r="EG598" s="178">
        <f t="shared" si="434"/>
        <v>7305556.0914985584</v>
      </c>
    </row>
    <row r="599" spans="1:137">
      <c r="A599" s="56" t="s">
        <v>540</v>
      </c>
      <c r="B599" s="55" t="s">
        <v>634</v>
      </c>
      <c r="C599" s="49"/>
      <c r="D599" s="53">
        <v>229841</v>
      </c>
      <c r="E599" s="53">
        <v>9</v>
      </c>
      <c r="F599" s="217">
        <v>0</v>
      </c>
      <c r="G599" s="185">
        <v>0</v>
      </c>
      <c r="H599" s="217">
        <v>0</v>
      </c>
      <c r="I599" s="185">
        <v>0</v>
      </c>
      <c r="J599" s="217">
        <v>0</v>
      </c>
      <c r="K599" s="185">
        <v>0</v>
      </c>
      <c r="L599" s="217">
        <v>0</v>
      </c>
      <c r="M599" s="185">
        <v>0</v>
      </c>
      <c r="N599" s="217">
        <v>0</v>
      </c>
      <c r="O599" s="217">
        <v>0</v>
      </c>
      <c r="P599" s="185">
        <v>0</v>
      </c>
      <c r="Q599" s="217">
        <v>0</v>
      </c>
      <c r="R599" s="185">
        <v>0</v>
      </c>
      <c r="S599" s="217">
        <v>0</v>
      </c>
      <c r="T599" s="185">
        <v>0</v>
      </c>
      <c r="U599" s="217">
        <v>0</v>
      </c>
      <c r="V599" s="185">
        <v>0</v>
      </c>
      <c r="W599" s="217">
        <v>0</v>
      </c>
      <c r="X599" s="217">
        <v>0</v>
      </c>
      <c r="Y599" s="185">
        <v>0</v>
      </c>
      <c r="Z599" s="217">
        <v>0</v>
      </c>
      <c r="AA599" s="185">
        <v>0</v>
      </c>
      <c r="AB599" s="217">
        <v>0</v>
      </c>
      <c r="AC599" s="185">
        <v>0</v>
      </c>
      <c r="AD599" s="217">
        <v>0</v>
      </c>
      <c r="AE599" s="185">
        <v>0</v>
      </c>
      <c r="AF599" s="217">
        <v>0</v>
      </c>
      <c r="AG599" s="217">
        <v>0</v>
      </c>
      <c r="AH599" s="185">
        <v>0</v>
      </c>
      <c r="AI599" s="217">
        <v>0</v>
      </c>
      <c r="AJ599" s="185">
        <v>0</v>
      </c>
      <c r="AK599" s="217">
        <v>0</v>
      </c>
      <c r="AL599" s="185">
        <v>0</v>
      </c>
      <c r="AM599" s="217">
        <v>0</v>
      </c>
      <c r="AN599" s="185">
        <v>0</v>
      </c>
      <c r="AO599" s="217">
        <v>0</v>
      </c>
      <c r="AP599" s="217"/>
      <c r="AQ599" s="185"/>
      <c r="AR599" s="217"/>
      <c r="AS599" s="185"/>
      <c r="AT599" s="217"/>
      <c r="AU599" s="185"/>
      <c r="AV599" s="217"/>
      <c r="AW599" s="185"/>
      <c r="AX599" s="217"/>
      <c r="AY599" s="217">
        <v>2</v>
      </c>
      <c r="AZ599" s="185">
        <v>126</v>
      </c>
      <c r="BA599" s="217">
        <v>124</v>
      </c>
      <c r="BB599" s="185">
        <v>20</v>
      </c>
      <c r="BC599" s="191">
        <v>22</v>
      </c>
      <c r="BD599" s="185">
        <v>0</v>
      </c>
      <c r="BE599" s="217">
        <v>0</v>
      </c>
      <c r="BF599" s="185">
        <v>25</v>
      </c>
      <c r="BG599" s="62">
        <v>25</v>
      </c>
      <c r="BH599" s="188">
        <v>0</v>
      </c>
      <c r="BI599" s="217">
        <v>0</v>
      </c>
      <c r="BJ599" s="185">
        <v>0</v>
      </c>
      <c r="BK599" s="217">
        <v>0</v>
      </c>
      <c r="BL599" s="185">
        <v>0</v>
      </c>
      <c r="BM599" s="217">
        <v>0</v>
      </c>
      <c r="BN599" s="185">
        <v>0</v>
      </c>
      <c r="BO599" s="217">
        <v>0</v>
      </c>
      <c r="BP599" s="185"/>
      <c r="BQ599" s="217"/>
      <c r="BR599" s="185">
        <v>9717688</v>
      </c>
      <c r="BS599" s="218">
        <v>10099530</v>
      </c>
      <c r="BT599" s="177">
        <f t="shared" si="420"/>
        <v>0</v>
      </c>
      <c r="BU599" s="178">
        <f t="shared" si="420"/>
        <v>0</v>
      </c>
      <c r="BV599" s="179">
        <f t="shared" si="421"/>
        <v>0</v>
      </c>
      <c r="BW599" s="178">
        <f t="shared" si="421"/>
        <v>0</v>
      </c>
      <c r="BX599" s="179">
        <f t="shared" si="422"/>
        <v>0</v>
      </c>
      <c r="BY599" s="178">
        <f t="shared" si="422"/>
        <v>0</v>
      </c>
      <c r="BZ599" s="179">
        <f t="shared" si="423"/>
        <v>0</v>
      </c>
      <c r="CA599" s="178">
        <f t="shared" si="423"/>
        <v>0</v>
      </c>
      <c r="CB599" s="179">
        <f t="shared" si="424"/>
        <v>0</v>
      </c>
      <c r="CC599" s="178">
        <f t="shared" si="424"/>
        <v>0</v>
      </c>
      <c r="CD599" s="179">
        <f t="shared" si="425"/>
        <v>1634</v>
      </c>
      <c r="CE599" s="178">
        <f t="shared" si="425"/>
        <v>1636</v>
      </c>
      <c r="CF599" s="177">
        <f t="shared" si="437"/>
        <v>0</v>
      </c>
      <c r="CG599" s="178">
        <f t="shared" si="437"/>
        <v>0</v>
      </c>
      <c r="CH599" s="179">
        <f t="shared" si="437"/>
        <v>0</v>
      </c>
      <c r="CI599" s="178">
        <f t="shared" si="418"/>
        <v>0</v>
      </c>
      <c r="CJ599" s="179">
        <f t="shared" si="437"/>
        <v>0</v>
      </c>
      <c r="CK599" s="178">
        <f t="shared" si="439"/>
        <v>0</v>
      </c>
      <c r="CL599" s="179">
        <f t="shared" si="437"/>
        <v>0</v>
      </c>
      <c r="CM599" s="178">
        <f t="shared" si="437"/>
        <v>0</v>
      </c>
      <c r="CN599" s="179">
        <f t="shared" si="437"/>
        <v>0</v>
      </c>
      <c r="CO599" s="178">
        <f t="shared" si="437"/>
        <v>0</v>
      </c>
      <c r="CP599" s="179">
        <f t="shared" si="437"/>
        <v>5947.1774785801717</v>
      </c>
      <c r="CQ599" s="178">
        <f t="shared" si="437"/>
        <v>6173.3068459657698</v>
      </c>
      <c r="CR599" s="177">
        <f t="shared" si="438"/>
        <v>0</v>
      </c>
      <c r="CS599" s="178">
        <f t="shared" si="438"/>
        <v>0</v>
      </c>
      <c r="CT599" s="179">
        <f t="shared" si="438"/>
        <v>0</v>
      </c>
      <c r="CU599" s="178">
        <f t="shared" si="438"/>
        <v>0</v>
      </c>
      <c r="CV599" s="179">
        <f t="shared" si="438"/>
        <v>0</v>
      </c>
      <c r="CW599" s="178">
        <f t="shared" si="438"/>
        <v>0</v>
      </c>
      <c r="CX599" s="179">
        <f t="shared" si="438"/>
        <v>0</v>
      </c>
      <c r="CY599" s="178">
        <f t="shared" si="438"/>
        <v>0</v>
      </c>
      <c r="CZ599" s="179">
        <f t="shared" si="438"/>
        <v>0</v>
      </c>
      <c r="DA599" s="178">
        <f t="shared" si="438"/>
        <v>0</v>
      </c>
      <c r="DB599" s="179">
        <f t="shared" si="438"/>
        <v>53524.597307221542</v>
      </c>
      <c r="DC599" s="178">
        <f t="shared" si="438"/>
        <v>55559.761613691924</v>
      </c>
      <c r="DD599" s="179">
        <f t="shared" si="426"/>
        <v>53524.597307221542</v>
      </c>
      <c r="DE599" s="178">
        <f t="shared" si="426"/>
        <v>55559.761613691924</v>
      </c>
      <c r="DF599" s="177">
        <f t="shared" si="427"/>
        <v>0</v>
      </c>
      <c r="DG599" s="178">
        <f t="shared" si="427"/>
        <v>0</v>
      </c>
      <c r="DH599" s="179">
        <f t="shared" si="428"/>
        <v>0</v>
      </c>
      <c r="DI599" s="178">
        <f t="shared" si="428"/>
        <v>0</v>
      </c>
      <c r="DJ599" s="179">
        <f t="shared" si="429"/>
        <v>0</v>
      </c>
      <c r="DK599" s="178">
        <f t="shared" si="429"/>
        <v>0</v>
      </c>
      <c r="DL599" s="179">
        <f t="shared" si="430"/>
        <v>0</v>
      </c>
      <c r="DM599" s="178">
        <f t="shared" si="430"/>
        <v>0</v>
      </c>
      <c r="DN599" s="179">
        <f t="shared" si="431"/>
        <v>0</v>
      </c>
      <c r="DO599" s="178">
        <f t="shared" si="431"/>
        <v>0</v>
      </c>
      <c r="DP599" s="179">
        <f t="shared" si="432"/>
        <v>171</v>
      </c>
      <c r="DQ599" s="178">
        <f t="shared" si="432"/>
        <v>171</v>
      </c>
      <c r="DR599" s="179">
        <f t="shared" si="433"/>
        <v>171</v>
      </c>
      <c r="DS599" s="178">
        <f t="shared" si="433"/>
        <v>171</v>
      </c>
      <c r="DT599" s="177">
        <f t="shared" si="436"/>
        <v>0</v>
      </c>
      <c r="DU599" s="178">
        <f t="shared" si="436"/>
        <v>0</v>
      </c>
      <c r="DV599" s="179">
        <f t="shared" si="436"/>
        <v>0</v>
      </c>
      <c r="DW599" s="178">
        <f t="shared" si="436"/>
        <v>0</v>
      </c>
      <c r="DX599" s="179">
        <f t="shared" si="436"/>
        <v>0</v>
      </c>
      <c r="DY599" s="178">
        <f t="shared" si="436"/>
        <v>0</v>
      </c>
      <c r="DZ599" s="179">
        <f t="shared" si="436"/>
        <v>0</v>
      </c>
      <c r="EA599" s="178">
        <f t="shared" si="436"/>
        <v>0</v>
      </c>
      <c r="EB599" s="179">
        <f t="shared" si="436"/>
        <v>0</v>
      </c>
      <c r="EC599" s="178">
        <f t="shared" si="436"/>
        <v>0</v>
      </c>
      <c r="ED599" s="179">
        <f t="shared" si="436"/>
        <v>9152706.1395348832</v>
      </c>
      <c r="EE599" s="178">
        <f t="shared" si="435"/>
        <v>9500719.2359413188</v>
      </c>
      <c r="EF599" s="179">
        <f t="shared" si="435"/>
        <v>9152706.1395348832</v>
      </c>
      <c r="EG599" s="178">
        <f t="shared" si="434"/>
        <v>9500719.2359413188</v>
      </c>
    </row>
    <row r="600" spans="1:137">
      <c r="A600" s="56" t="s">
        <v>540</v>
      </c>
      <c r="B600" s="55" t="s">
        <v>635</v>
      </c>
      <c r="C600" s="49"/>
      <c r="D600" s="53">
        <v>223922</v>
      </c>
      <c r="E600" s="53">
        <v>10</v>
      </c>
      <c r="F600" s="217">
        <v>0</v>
      </c>
      <c r="G600" s="185">
        <v>0</v>
      </c>
      <c r="H600" s="217">
        <v>0</v>
      </c>
      <c r="I600" s="185">
        <v>0</v>
      </c>
      <c r="J600" s="217">
        <v>0</v>
      </c>
      <c r="K600" s="185">
        <v>0</v>
      </c>
      <c r="L600" s="217">
        <v>0</v>
      </c>
      <c r="M600" s="185">
        <v>0</v>
      </c>
      <c r="N600" s="217">
        <v>0</v>
      </c>
      <c r="O600" s="217">
        <v>0</v>
      </c>
      <c r="P600" s="185">
        <v>4</v>
      </c>
      <c r="Q600" s="191">
        <v>3</v>
      </c>
      <c r="R600" s="185">
        <v>0</v>
      </c>
      <c r="S600" s="217">
        <v>0</v>
      </c>
      <c r="T600" s="185">
        <v>0</v>
      </c>
      <c r="U600" s="217">
        <v>0</v>
      </c>
      <c r="V600" s="185">
        <v>0</v>
      </c>
      <c r="W600" s="191">
        <v>1</v>
      </c>
      <c r="X600" s="217">
        <v>0</v>
      </c>
      <c r="Y600" s="185">
        <v>5</v>
      </c>
      <c r="Z600" s="217">
        <v>5</v>
      </c>
      <c r="AA600" s="185">
        <v>0</v>
      </c>
      <c r="AB600" s="217">
        <v>0</v>
      </c>
      <c r="AC600" s="185">
        <v>0</v>
      </c>
      <c r="AD600" s="217">
        <v>0</v>
      </c>
      <c r="AE600" s="185">
        <v>0</v>
      </c>
      <c r="AF600" s="217">
        <v>0</v>
      </c>
      <c r="AG600" s="217">
        <v>0</v>
      </c>
      <c r="AH600" s="185">
        <v>13</v>
      </c>
      <c r="AI600" s="191">
        <v>18</v>
      </c>
      <c r="AJ600" s="185">
        <v>0</v>
      </c>
      <c r="AK600" s="217">
        <v>0</v>
      </c>
      <c r="AL600" s="185">
        <v>0</v>
      </c>
      <c r="AM600" s="217">
        <v>0</v>
      </c>
      <c r="AN600" s="185">
        <v>14</v>
      </c>
      <c r="AO600" s="191">
        <v>9</v>
      </c>
      <c r="AP600" s="217"/>
      <c r="AQ600" s="185"/>
      <c r="AR600" s="217"/>
      <c r="AS600" s="185"/>
      <c r="AT600" s="217"/>
      <c r="AU600" s="185"/>
      <c r="AV600" s="217"/>
      <c r="AW600" s="185"/>
      <c r="AX600" s="217"/>
      <c r="AY600" s="217">
        <v>0</v>
      </c>
      <c r="AZ600" s="185">
        <v>0</v>
      </c>
      <c r="BA600" s="191">
        <v>2</v>
      </c>
      <c r="BB600" s="185">
        <v>0</v>
      </c>
      <c r="BC600" s="217">
        <v>0</v>
      </c>
      <c r="BD600" s="185">
        <v>0</v>
      </c>
      <c r="BE600" s="217">
        <v>0</v>
      </c>
      <c r="BF600" s="185">
        <v>0</v>
      </c>
      <c r="BG600" s="197">
        <v>1</v>
      </c>
      <c r="BH600" s="188">
        <v>0</v>
      </c>
      <c r="BI600" s="217">
        <v>0</v>
      </c>
      <c r="BJ600" s="185">
        <v>192565</v>
      </c>
      <c r="BK600" s="217">
        <v>194065</v>
      </c>
      <c r="BL600" s="185">
        <v>214227</v>
      </c>
      <c r="BM600" s="217">
        <v>214226</v>
      </c>
      <c r="BN600" s="185">
        <v>1202103</v>
      </c>
      <c r="BO600" s="217">
        <v>1184199</v>
      </c>
      <c r="BP600" s="185"/>
      <c r="BQ600" s="217"/>
      <c r="BR600" s="185">
        <v>0</v>
      </c>
      <c r="BS600" s="198">
        <v>126000</v>
      </c>
      <c r="BT600" s="177">
        <f t="shared" si="420"/>
        <v>0</v>
      </c>
      <c r="BU600" s="178">
        <f t="shared" si="420"/>
        <v>0</v>
      </c>
      <c r="BV600" s="179">
        <f t="shared" si="421"/>
        <v>36</v>
      </c>
      <c r="BW600" s="178">
        <f t="shared" si="421"/>
        <v>39</v>
      </c>
      <c r="BX600" s="179">
        <f t="shared" si="422"/>
        <v>45</v>
      </c>
      <c r="BY600" s="178">
        <f t="shared" si="422"/>
        <v>45</v>
      </c>
      <c r="BZ600" s="179">
        <f t="shared" si="423"/>
        <v>285</v>
      </c>
      <c r="CA600" s="178">
        <f t="shared" si="423"/>
        <v>270</v>
      </c>
      <c r="CB600" s="179">
        <f t="shared" si="424"/>
        <v>0</v>
      </c>
      <c r="CC600" s="178">
        <f t="shared" si="424"/>
        <v>0</v>
      </c>
      <c r="CD600" s="179">
        <f t="shared" si="425"/>
        <v>0</v>
      </c>
      <c r="CE600" s="178">
        <f t="shared" si="425"/>
        <v>30</v>
      </c>
      <c r="CF600" s="177">
        <f t="shared" si="437"/>
        <v>0</v>
      </c>
      <c r="CG600" s="178">
        <f t="shared" si="437"/>
        <v>0</v>
      </c>
      <c r="CH600" s="179">
        <f t="shared" si="437"/>
        <v>5349.0277777777774</v>
      </c>
      <c r="CI600" s="178">
        <f t="shared" si="418"/>
        <v>4976.0256410256407</v>
      </c>
      <c r="CJ600" s="179">
        <f t="shared" si="437"/>
        <v>4760.6000000000004</v>
      </c>
      <c r="CK600" s="178">
        <f t="shared" si="439"/>
        <v>4760.5777777777776</v>
      </c>
      <c r="CL600" s="179">
        <f t="shared" si="437"/>
        <v>4217.9052631578943</v>
      </c>
      <c r="CM600" s="178">
        <f t="shared" si="437"/>
        <v>4385.9222222222224</v>
      </c>
      <c r="CN600" s="179">
        <f t="shared" si="437"/>
        <v>0</v>
      </c>
      <c r="CO600" s="178">
        <f t="shared" si="437"/>
        <v>0</v>
      </c>
      <c r="CP600" s="179">
        <f t="shared" si="437"/>
        <v>0</v>
      </c>
      <c r="CQ600" s="178">
        <f t="shared" si="437"/>
        <v>4200</v>
      </c>
      <c r="CR600" s="177">
        <f t="shared" si="438"/>
        <v>0</v>
      </c>
      <c r="CS600" s="178">
        <f t="shared" si="438"/>
        <v>0</v>
      </c>
      <c r="CT600" s="179">
        <f t="shared" si="438"/>
        <v>48141.25</v>
      </c>
      <c r="CU600" s="178">
        <f t="shared" si="438"/>
        <v>44784.230769230766</v>
      </c>
      <c r="CV600" s="179">
        <f t="shared" si="438"/>
        <v>42845.4</v>
      </c>
      <c r="CW600" s="178">
        <f t="shared" si="438"/>
        <v>42845.2</v>
      </c>
      <c r="CX600" s="179">
        <f t="shared" si="438"/>
        <v>37961.14736842105</v>
      </c>
      <c r="CY600" s="178">
        <f t="shared" si="438"/>
        <v>39473.300000000003</v>
      </c>
      <c r="CZ600" s="179">
        <f t="shared" si="438"/>
        <v>0</v>
      </c>
      <c r="DA600" s="178">
        <f t="shared" si="438"/>
        <v>0</v>
      </c>
      <c r="DB600" s="179">
        <f t="shared" si="438"/>
        <v>0</v>
      </c>
      <c r="DC600" s="178">
        <f t="shared" si="438"/>
        <v>37800</v>
      </c>
      <c r="DD600" s="179">
        <f t="shared" si="426"/>
        <v>39770.638304093569</v>
      </c>
      <c r="DE600" s="178">
        <f t="shared" si="426"/>
        <v>40321.590335305722</v>
      </c>
      <c r="DF600" s="177">
        <f t="shared" si="427"/>
        <v>0</v>
      </c>
      <c r="DG600" s="178">
        <f t="shared" si="427"/>
        <v>0</v>
      </c>
      <c r="DH600" s="179">
        <f t="shared" si="428"/>
        <v>4</v>
      </c>
      <c r="DI600" s="178">
        <f t="shared" si="428"/>
        <v>4</v>
      </c>
      <c r="DJ600" s="179">
        <f t="shared" si="429"/>
        <v>5</v>
      </c>
      <c r="DK600" s="178">
        <f t="shared" si="429"/>
        <v>5</v>
      </c>
      <c r="DL600" s="179">
        <f t="shared" si="430"/>
        <v>27</v>
      </c>
      <c r="DM600" s="178">
        <f t="shared" si="430"/>
        <v>27</v>
      </c>
      <c r="DN600" s="179">
        <f t="shared" si="431"/>
        <v>0</v>
      </c>
      <c r="DO600" s="178">
        <f t="shared" si="431"/>
        <v>0</v>
      </c>
      <c r="DP600" s="179">
        <f t="shared" si="432"/>
        <v>0</v>
      </c>
      <c r="DQ600" s="178">
        <f t="shared" si="432"/>
        <v>3</v>
      </c>
      <c r="DR600" s="179">
        <f t="shared" si="433"/>
        <v>36</v>
      </c>
      <c r="DS600" s="178">
        <f t="shared" si="433"/>
        <v>39</v>
      </c>
      <c r="DT600" s="177">
        <f t="shared" si="436"/>
        <v>0</v>
      </c>
      <c r="DU600" s="178">
        <f t="shared" si="436"/>
        <v>0</v>
      </c>
      <c r="DV600" s="179">
        <f t="shared" si="436"/>
        <v>192565</v>
      </c>
      <c r="DW600" s="178">
        <f t="shared" si="436"/>
        <v>179136.92307692306</v>
      </c>
      <c r="DX600" s="179">
        <f t="shared" si="436"/>
        <v>214227</v>
      </c>
      <c r="DY600" s="178">
        <f t="shared" si="436"/>
        <v>214226</v>
      </c>
      <c r="DZ600" s="179">
        <f t="shared" si="436"/>
        <v>1024950.9789473683</v>
      </c>
      <c r="EA600" s="178">
        <f t="shared" si="436"/>
        <v>1065779.1000000001</v>
      </c>
      <c r="EB600" s="179">
        <f t="shared" si="436"/>
        <v>0</v>
      </c>
      <c r="EC600" s="178">
        <f t="shared" si="436"/>
        <v>0</v>
      </c>
      <c r="ED600" s="179">
        <f t="shared" si="436"/>
        <v>0</v>
      </c>
      <c r="EE600" s="178">
        <f t="shared" si="435"/>
        <v>113400</v>
      </c>
      <c r="EF600" s="179">
        <f t="shared" si="435"/>
        <v>1431742.9789473685</v>
      </c>
      <c r="EG600" s="178">
        <f t="shared" si="434"/>
        <v>1572542.0230769231</v>
      </c>
    </row>
    <row r="601" spans="1:137">
      <c r="A601" s="56" t="s">
        <v>540</v>
      </c>
      <c r="B601" s="55" t="s">
        <v>636</v>
      </c>
      <c r="C601" s="49"/>
      <c r="D601" s="53">
        <v>224891</v>
      </c>
      <c r="E601" s="53">
        <v>10</v>
      </c>
      <c r="F601" s="217">
        <v>0</v>
      </c>
      <c r="G601" s="185">
        <v>6</v>
      </c>
      <c r="H601" s="191">
        <v>7</v>
      </c>
      <c r="I601" s="185">
        <v>0</v>
      </c>
      <c r="J601" s="217">
        <v>0</v>
      </c>
      <c r="K601" s="185">
        <v>0</v>
      </c>
      <c r="L601" s="217">
        <v>0</v>
      </c>
      <c r="M601" s="185">
        <v>0</v>
      </c>
      <c r="N601" s="217">
        <v>0</v>
      </c>
      <c r="O601" s="217">
        <v>0</v>
      </c>
      <c r="P601" s="185">
        <v>1</v>
      </c>
      <c r="Q601" s="191">
        <v>3</v>
      </c>
      <c r="R601" s="185">
        <v>0</v>
      </c>
      <c r="S601" s="191">
        <v>1</v>
      </c>
      <c r="T601" s="185">
        <v>0</v>
      </c>
      <c r="U601" s="217">
        <v>0</v>
      </c>
      <c r="V601" s="185">
        <v>0</v>
      </c>
      <c r="W601" s="217">
        <v>0</v>
      </c>
      <c r="X601" s="217">
        <v>0</v>
      </c>
      <c r="Y601" s="185">
        <v>5</v>
      </c>
      <c r="Z601" s="191">
        <v>4</v>
      </c>
      <c r="AA601" s="185">
        <v>0</v>
      </c>
      <c r="AB601" s="217">
        <v>0</v>
      </c>
      <c r="AC601" s="185">
        <v>0</v>
      </c>
      <c r="AD601" s="217">
        <v>0</v>
      </c>
      <c r="AE601" s="185">
        <v>0</v>
      </c>
      <c r="AF601" s="217">
        <v>0</v>
      </c>
      <c r="AG601" s="217">
        <v>0</v>
      </c>
      <c r="AH601" s="185">
        <v>5</v>
      </c>
      <c r="AI601" s="191">
        <v>2</v>
      </c>
      <c r="AJ601" s="185">
        <v>8</v>
      </c>
      <c r="AK601" s="191">
        <v>9</v>
      </c>
      <c r="AL601" s="185">
        <v>0</v>
      </c>
      <c r="AM601" s="217">
        <v>0</v>
      </c>
      <c r="AN601" s="185">
        <v>11</v>
      </c>
      <c r="AO601" s="191">
        <v>13</v>
      </c>
      <c r="AP601" s="217"/>
      <c r="AQ601" s="185"/>
      <c r="AR601" s="217"/>
      <c r="AS601" s="185"/>
      <c r="AT601" s="217"/>
      <c r="AU601" s="185"/>
      <c r="AV601" s="217"/>
      <c r="AW601" s="185"/>
      <c r="AX601" s="217"/>
      <c r="AY601" s="217">
        <v>0</v>
      </c>
      <c r="AZ601" s="185">
        <v>0</v>
      </c>
      <c r="BA601" s="217">
        <v>0</v>
      </c>
      <c r="BB601" s="185">
        <v>0</v>
      </c>
      <c r="BC601" s="217">
        <v>0</v>
      </c>
      <c r="BD601" s="185">
        <v>0</v>
      </c>
      <c r="BE601" s="217">
        <v>0</v>
      </c>
      <c r="BF601" s="185">
        <v>0</v>
      </c>
      <c r="BG601" s="62">
        <v>0</v>
      </c>
      <c r="BH601" s="188">
        <v>280048</v>
      </c>
      <c r="BI601" s="191">
        <v>324904</v>
      </c>
      <c r="BJ601" s="185">
        <v>36720</v>
      </c>
      <c r="BK601" s="191">
        <v>159920</v>
      </c>
      <c r="BL601" s="185">
        <v>185752</v>
      </c>
      <c r="BM601" s="191">
        <v>160166</v>
      </c>
      <c r="BN601" s="185">
        <v>966324</v>
      </c>
      <c r="BO601" s="191">
        <v>879282</v>
      </c>
      <c r="BP601" s="185"/>
      <c r="BQ601" s="217"/>
      <c r="BR601" s="185">
        <v>0</v>
      </c>
      <c r="BS601" s="218">
        <v>0</v>
      </c>
      <c r="BT601" s="177">
        <f t="shared" si="420"/>
        <v>54</v>
      </c>
      <c r="BU601" s="178">
        <f t="shared" si="420"/>
        <v>63</v>
      </c>
      <c r="BV601" s="179">
        <f t="shared" si="421"/>
        <v>9</v>
      </c>
      <c r="BW601" s="178">
        <f t="shared" si="421"/>
        <v>37</v>
      </c>
      <c r="BX601" s="179">
        <f t="shared" si="422"/>
        <v>45</v>
      </c>
      <c r="BY601" s="178">
        <f t="shared" si="422"/>
        <v>36</v>
      </c>
      <c r="BZ601" s="179">
        <f t="shared" si="423"/>
        <v>257</v>
      </c>
      <c r="CA601" s="178">
        <f t="shared" si="423"/>
        <v>264</v>
      </c>
      <c r="CB601" s="179">
        <f t="shared" si="424"/>
        <v>0</v>
      </c>
      <c r="CC601" s="178">
        <f t="shared" si="424"/>
        <v>0</v>
      </c>
      <c r="CD601" s="179">
        <f t="shared" si="425"/>
        <v>0</v>
      </c>
      <c r="CE601" s="178">
        <f t="shared" si="425"/>
        <v>0</v>
      </c>
      <c r="CF601" s="177">
        <f t="shared" si="437"/>
        <v>5186.0740740740739</v>
      </c>
      <c r="CG601" s="178">
        <f t="shared" si="437"/>
        <v>5157.2063492063489</v>
      </c>
      <c r="CH601" s="179">
        <f t="shared" si="437"/>
        <v>4080</v>
      </c>
      <c r="CI601" s="178">
        <f t="shared" si="418"/>
        <v>4322.1621621621625</v>
      </c>
      <c r="CJ601" s="179">
        <f t="shared" si="437"/>
        <v>4127.8222222222221</v>
      </c>
      <c r="CK601" s="178">
        <f t="shared" si="439"/>
        <v>4449.0555555555557</v>
      </c>
      <c r="CL601" s="179">
        <f t="shared" si="437"/>
        <v>3760.0155642023346</v>
      </c>
      <c r="CM601" s="178">
        <f t="shared" si="437"/>
        <v>3330.6136363636365</v>
      </c>
      <c r="CN601" s="179">
        <f t="shared" si="437"/>
        <v>0</v>
      </c>
      <c r="CO601" s="178">
        <f t="shared" si="437"/>
        <v>0</v>
      </c>
      <c r="CP601" s="179">
        <f t="shared" si="437"/>
        <v>0</v>
      </c>
      <c r="CQ601" s="178">
        <f t="shared" si="437"/>
        <v>0</v>
      </c>
      <c r="CR601" s="177">
        <f t="shared" si="438"/>
        <v>46674.666666666664</v>
      </c>
      <c r="CS601" s="178">
        <f t="shared" si="438"/>
        <v>46414.857142857138</v>
      </c>
      <c r="CT601" s="179">
        <f t="shared" si="438"/>
        <v>36720</v>
      </c>
      <c r="CU601" s="178">
        <f t="shared" si="438"/>
        <v>38899.45945945946</v>
      </c>
      <c r="CV601" s="179">
        <f t="shared" si="438"/>
        <v>37150.400000000001</v>
      </c>
      <c r="CW601" s="178">
        <f t="shared" si="438"/>
        <v>40041.5</v>
      </c>
      <c r="CX601" s="179">
        <f t="shared" si="438"/>
        <v>33840.140077821008</v>
      </c>
      <c r="CY601" s="178">
        <f t="shared" si="438"/>
        <v>29975.522727272728</v>
      </c>
      <c r="CZ601" s="179">
        <f t="shared" si="438"/>
        <v>0</v>
      </c>
      <c r="DA601" s="178">
        <f t="shared" si="438"/>
        <v>0</v>
      </c>
      <c r="DB601" s="179">
        <f t="shared" si="438"/>
        <v>0</v>
      </c>
      <c r="DC601" s="178">
        <f t="shared" si="438"/>
        <v>0</v>
      </c>
      <c r="DD601" s="179">
        <f t="shared" si="426"/>
        <v>36518.982274102891</v>
      </c>
      <c r="DE601" s="178">
        <f t="shared" si="426"/>
        <v>34873.855981855973</v>
      </c>
      <c r="DF601" s="177">
        <f t="shared" si="427"/>
        <v>6</v>
      </c>
      <c r="DG601" s="178">
        <f t="shared" si="427"/>
        <v>7</v>
      </c>
      <c r="DH601" s="179">
        <f t="shared" si="428"/>
        <v>1</v>
      </c>
      <c r="DI601" s="178">
        <f t="shared" si="428"/>
        <v>4</v>
      </c>
      <c r="DJ601" s="179">
        <f t="shared" si="429"/>
        <v>5</v>
      </c>
      <c r="DK601" s="178">
        <f t="shared" si="429"/>
        <v>4</v>
      </c>
      <c r="DL601" s="179">
        <f t="shared" si="430"/>
        <v>24</v>
      </c>
      <c r="DM601" s="178">
        <f t="shared" si="430"/>
        <v>24</v>
      </c>
      <c r="DN601" s="179">
        <f t="shared" si="431"/>
        <v>0</v>
      </c>
      <c r="DO601" s="178">
        <f t="shared" si="431"/>
        <v>0</v>
      </c>
      <c r="DP601" s="179">
        <f t="shared" si="432"/>
        <v>0</v>
      </c>
      <c r="DQ601" s="178">
        <f t="shared" si="432"/>
        <v>0</v>
      </c>
      <c r="DR601" s="179">
        <f t="shared" si="433"/>
        <v>36</v>
      </c>
      <c r="DS601" s="178">
        <f t="shared" si="433"/>
        <v>39</v>
      </c>
      <c r="DT601" s="177">
        <f t="shared" si="436"/>
        <v>280048</v>
      </c>
      <c r="DU601" s="178">
        <f t="shared" si="436"/>
        <v>324903.99999999994</v>
      </c>
      <c r="DV601" s="179">
        <f t="shared" si="436"/>
        <v>36720</v>
      </c>
      <c r="DW601" s="178">
        <f t="shared" si="436"/>
        <v>155597.83783783784</v>
      </c>
      <c r="DX601" s="179">
        <f t="shared" si="436"/>
        <v>185752</v>
      </c>
      <c r="DY601" s="178">
        <f t="shared" si="436"/>
        <v>160166</v>
      </c>
      <c r="DZ601" s="179">
        <f t="shared" si="436"/>
        <v>812163.3618677042</v>
      </c>
      <c r="EA601" s="178">
        <f t="shared" si="436"/>
        <v>719412.54545454541</v>
      </c>
      <c r="EB601" s="179">
        <f t="shared" si="436"/>
        <v>0</v>
      </c>
      <c r="EC601" s="178">
        <f t="shared" si="436"/>
        <v>0</v>
      </c>
      <c r="ED601" s="179">
        <f t="shared" si="436"/>
        <v>0</v>
      </c>
      <c r="EE601" s="178">
        <f t="shared" si="435"/>
        <v>0</v>
      </c>
      <c r="EF601" s="179">
        <f t="shared" si="435"/>
        <v>1314683.361867704</v>
      </c>
      <c r="EG601" s="178">
        <f t="shared" si="434"/>
        <v>1360080.383292383</v>
      </c>
    </row>
    <row r="602" spans="1:137">
      <c r="A602" s="56" t="s">
        <v>540</v>
      </c>
      <c r="B602" s="55" t="s">
        <v>637</v>
      </c>
      <c r="C602" s="49"/>
      <c r="D602" s="53">
        <v>224961</v>
      </c>
      <c r="E602" s="53">
        <v>10</v>
      </c>
      <c r="F602" s="217">
        <v>0</v>
      </c>
      <c r="G602" s="185">
        <v>4</v>
      </c>
      <c r="H602" s="217">
        <v>4</v>
      </c>
      <c r="I602" s="185">
        <v>0</v>
      </c>
      <c r="J602" s="217">
        <v>0</v>
      </c>
      <c r="K602" s="185">
        <v>0</v>
      </c>
      <c r="L602" s="217">
        <v>0</v>
      </c>
      <c r="M602" s="185">
        <v>0</v>
      </c>
      <c r="N602" s="217">
        <v>0</v>
      </c>
      <c r="O602" s="217">
        <v>0</v>
      </c>
      <c r="P602" s="185">
        <v>10</v>
      </c>
      <c r="Q602" s="191">
        <v>9</v>
      </c>
      <c r="R602" s="185">
        <v>0</v>
      </c>
      <c r="S602" s="217">
        <v>0</v>
      </c>
      <c r="T602" s="185">
        <v>0</v>
      </c>
      <c r="U602" s="217">
        <v>0</v>
      </c>
      <c r="V602" s="185">
        <v>0</v>
      </c>
      <c r="W602" s="217">
        <v>0</v>
      </c>
      <c r="X602" s="217">
        <v>0</v>
      </c>
      <c r="Y602" s="185">
        <v>9</v>
      </c>
      <c r="Z602" s="217">
        <v>9</v>
      </c>
      <c r="AA602" s="185">
        <v>0</v>
      </c>
      <c r="AB602" s="217">
        <v>0</v>
      </c>
      <c r="AC602" s="185">
        <v>0</v>
      </c>
      <c r="AD602" s="217">
        <v>0</v>
      </c>
      <c r="AE602" s="185">
        <v>1</v>
      </c>
      <c r="AF602" s="191">
        <v>0</v>
      </c>
      <c r="AG602" s="217">
        <v>0</v>
      </c>
      <c r="AH602" s="185">
        <v>20</v>
      </c>
      <c r="AI602" s="217">
        <v>21</v>
      </c>
      <c r="AJ602" s="185">
        <v>0</v>
      </c>
      <c r="AK602" s="191">
        <v>1</v>
      </c>
      <c r="AL602" s="185">
        <v>0</v>
      </c>
      <c r="AM602" s="217">
        <v>0</v>
      </c>
      <c r="AN602" s="185">
        <v>12</v>
      </c>
      <c r="AO602" s="217">
        <v>12</v>
      </c>
      <c r="AP602" s="217"/>
      <c r="AQ602" s="185"/>
      <c r="AR602" s="217"/>
      <c r="AS602" s="185"/>
      <c r="AT602" s="217"/>
      <c r="AU602" s="185"/>
      <c r="AV602" s="217"/>
      <c r="AW602" s="185"/>
      <c r="AX602" s="217"/>
      <c r="AY602" s="217">
        <v>0</v>
      </c>
      <c r="AZ602" s="185">
        <v>0</v>
      </c>
      <c r="BA602" s="217">
        <v>0</v>
      </c>
      <c r="BB602" s="185">
        <v>0</v>
      </c>
      <c r="BC602" s="217">
        <v>0</v>
      </c>
      <c r="BD602" s="185">
        <v>0</v>
      </c>
      <c r="BE602" s="217">
        <v>0</v>
      </c>
      <c r="BF602" s="185">
        <v>0</v>
      </c>
      <c r="BG602" s="62">
        <v>0</v>
      </c>
      <c r="BH602" s="188">
        <v>303555</v>
      </c>
      <c r="BI602" s="217">
        <v>311078</v>
      </c>
      <c r="BJ602" s="185">
        <v>608215</v>
      </c>
      <c r="BK602" s="191">
        <v>573814</v>
      </c>
      <c r="BL602" s="185">
        <v>591085</v>
      </c>
      <c r="BM602" s="191">
        <v>524530</v>
      </c>
      <c r="BN602" s="185">
        <v>1894810</v>
      </c>
      <c r="BO602" s="191">
        <v>2011351</v>
      </c>
      <c r="BP602" s="185"/>
      <c r="BQ602" s="217"/>
      <c r="BR602" s="185">
        <v>0</v>
      </c>
      <c r="BS602" s="218">
        <v>0</v>
      </c>
      <c r="BT602" s="177">
        <f t="shared" si="420"/>
        <v>36</v>
      </c>
      <c r="BU602" s="178">
        <f t="shared" si="420"/>
        <v>36</v>
      </c>
      <c r="BV602" s="179">
        <f t="shared" si="421"/>
        <v>90</v>
      </c>
      <c r="BW602" s="178">
        <f t="shared" si="421"/>
        <v>81</v>
      </c>
      <c r="BX602" s="179">
        <f t="shared" si="422"/>
        <v>93</v>
      </c>
      <c r="BY602" s="178">
        <f t="shared" si="422"/>
        <v>81</v>
      </c>
      <c r="BZ602" s="179">
        <f t="shared" si="423"/>
        <v>324</v>
      </c>
      <c r="CA602" s="178">
        <f t="shared" si="423"/>
        <v>343</v>
      </c>
      <c r="CB602" s="179">
        <f t="shared" si="424"/>
        <v>0</v>
      </c>
      <c r="CC602" s="178">
        <f t="shared" si="424"/>
        <v>0</v>
      </c>
      <c r="CD602" s="179">
        <f t="shared" si="425"/>
        <v>0</v>
      </c>
      <c r="CE602" s="178">
        <f t="shared" si="425"/>
        <v>0</v>
      </c>
      <c r="CF602" s="177">
        <f t="shared" si="437"/>
        <v>8432.0833333333339</v>
      </c>
      <c r="CG602" s="178">
        <f t="shared" si="437"/>
        <v>8641.0555555555547</v>
      </c>
      <c r="CH602" s="179">
        <f t="shared" si="437"/>
        <v>6757.9444444444443</v>
      </c>
      <c r="CI602" s="178">
        <f t="shared" si="418"/>
        <v>7084.1234567901238</v>
      </c>
      <c r="CJ602" s="179">
        <f t="shared" si="437"/>
        <v>6355.7526881720432</v>
      </c>
      <c r="CK602" s="178">
        <f t="shared" si="439"/>
        <v>6475.6790123456794</v>
      </c>
      <c r="CL602" s="179">
        <f t="shared" si="437"/>
        <v>5848.1790123456794</v>
      </c>
      <c r="CM602" s="178">
        <f t="shared" si="437"/>
        <v>5863.9970845481048</v>
      </c>
      <c r="CN602" s="179">
        <f t="shared" si="437"/>
        <v>0</v>
      </c>
      <c r="CO602" s="178">
        <f t="shared" si="437"/>
        <v>0</v>
      </c>
      <c r="CP602" s="179">
        <f t="shared" si="437"/>
        <v>0</v>
      </c>
      <c r="CQ602" s="178">
        <f t="shared" si="437"/>
        <v>0</v>
      </c>
      <c r="CR602" s="177">
        <f t="shared" si="438"/>
        <v>75888.75</v>
      </c>
      <c r="CS602" s="178">
        <f t="shared" si="438"/>
        <v>77769.5</v>
      </c>
      <c r="CT602" s="179">
        <f t="shared" si="438"/>
        <v>60821.5</v>
      </c>
      <c r="CU602" s="178">
        <f t="shared" si="438"/>
        <v>63757.111111111117</v>
      </c>
      <c r="CV602" s="179">
        <f t="shared" si="438"/>
        <v>57201.774193548386</v>
      </c>
      <c r="CW602" s="178">
        <f t="shared" si="438"/>
        <v>58281.111111111117</v>
      </c>
      <c r="CX602" s="179">
        <f t="shared" si="438"/>
        <v>52633.611111111117</v>
      </c>
      <c r="CY602" s="178">
        <f t="shared" si="438"/>
        <v>52775.973760932946</v>
      </c>
      <c r="CZ602" s="179">
        <f t="shared" si="438"/>
        <v>0</v>
      </c>
      <c r="DA602" s="178">
        <f t="shared" si="438"/>
        <v>0</v>
      </c>
      <c r="DB602" s="179">
        <f t="shared" si="438"/>
        <v>0</v>
      </c>
      <c r="DC602" s="178">
        <f t="shared" si="438"/>
        <v>0</v>
      </c>
      <c r="DD602" s="179">
        <f t="shared" si="426"/>
        <v>56572.558883768565</v>
      </c>
      <c r="DE602" s="178">
        <f t="shared" si="426"/>
        <v>57210.805497709291</v>
      </c>
      <c r="DF602" s="177">
        <f t="shared" si="427"/>
        <v>4</v>
      </c>
      <c r="DG602" s="178">
        <f t="shared" si="427"/>
        <v>4</v>
      </c>
      <c r="DH602" s="179">
        <f t="shared" si="428"/>
        <v>10</v>
      </c>
      <c r="DI602" s="178">
        <f t="shared" si="428"/>
        <v>9</v>
      </c>
      <c r="DJ602" s="179">
        <f t="shared" si="429"/>
        <v>10</v>
      </c>
      <c r="DK602" s="178">
        <f t="shared" si="429"/>
        <v>9</v>
      </c>
      <c r="DL602" s="179">
        <f t="shared" si="430"/>
        <v>32</v>
      </c>
      <c r="DM602" s="178">
        <f t="shared" si="430"/>
        <v>34</v>
      </c>
      <c r="DN602" s="179">
        <f t="shared" si="431"/>
        <v>0</v>
      </c>
      <c r="DO602" s="178">
        <f t="shared" si="431"/>
        <v>0</v>
      </c>
      <c r="DP602" s="179">
        <f t="shared" si="432"/>
        <v>0</v>
      </c>
      <c r="DQ602" s="178">
        <f t="shared" si="432"/>
        <v>0</v>
      </c>
      <c r="DR602" s="179">
        <f t="shared" si="433"/>
        <v>56</v>
      </c>
      <c r="DS602" s="178">
        <f t="shared" si="433"/>
        <v>56</v>
      </c>
      <c r="DT602" s="177">
        <f t="shared" si="436"/>
        <v>303555</v>
      </c>
      <c r="DU602" s="178">
        <f t="shared" si="436"/>
        <v>311078</v>
      </c>
      <c r="DV602" s="179">
        <f t="shared" si="436"/>
        <v>608215</v>
      </c>
      <c r="DW602" s="178">
        <f t="shared" si="436"/>
        <v>573814</v>
      </c>
      <c r="DX602" s="179">
        <f t="shared" si="436"/>
        <v>572017.74193548388</v>
      </c>
      <c r="DY602" s="178">
        <f t="shared" si="436"/>
        <v>524530</v>
      </c>
      <c r="DZ602" s="179">
        <f t="shared" si="436"/>
        <v>1684275.5555555557</v>
      </c>
      <c r="EA602" s="178">
        <f t="shared" si="436"/>
        <v>1794383.1078717201</v>
      </c>
      <c r="EB602" s="179">
        <f t="shared" si="436"/>
        <v>0</v>
      </c>
      <c r="EC602" s="178">
        <f t="shared" si="436"/>
        <v>0</v>
      </c>
      <c r="ED602" s="179">
        <f t="shared" si="436"/>
        <v>0</v>
      </c>
      <c r="EE602" s="178">
        <f t="shared" si="435"/>
        <v>0</v>
      </c>
      <c r="EF602" s="179">
        <f t="shared" si="435"/>
        <v>3168063.2974910396</v>
      </c>
      <c r="EG602" s="178">
        <f t="shared" si="434"/>
        <v>3203805.1078717201</v>
      </c>
    </row>
    <row r="603" spans="1:137">
      <c r="A603" s="56" t="s">
        <v>540</v>
      </c>
      <c r="B603" s="55" t="s">
        <v>638</v>
      </c>
      <c r="C603" s="49"/>
      <c r="D603" s="53">
        <v>226107</v>
      </c>
      <c r="E603" s="245">
        <v>10</v>
      </c>
      <c r="F603" s="217">
        <v>0</v>
      </c>
      <c r="G603" s="185">
        <v>2</v>
      </c>
      <c r="H603" s="217">
        <v>2</v>
      </c>
      <c r="I603" s="185">
        <v>0</v>
      </c>
      <c r="J603" s="217">
        <v>0</v>
      </c>
      <c r="K603" s="185">
        <v>0</v>
      </c>
      <c r="L603" s="217">
        <v>0</v>
      </c>
      <c r="M603" s="185">
        <v>0</v>
      </c>
      <c r="N603" s="217">
        <v>0</v>
      </c>
      <c r="O603" s="217">
        <v>0</v>
      </c>
      <c r="P603" s="185">
        <v>0</v>
      </c>
      <c r="Q603" s="191">
        <v>1</v>
      </c>
      <c r="R603" s="185">
        <v>0</v>
      </c>
      <c r="S603" s="217">
        <v>0</v>
      </c>
      <c r="T603" s="185">
        <v>0</v>
      </c>
      <c r="U603" s="217">
        <v>0</v>
      </c>
      <c r="V603" s="185">
        <v>0</v>
      </c>
      <c r="W603" s="217">
        <v>0</v>
      </c>
      <c r="X603" s="217">
        <v>0</v>
      </c>
      <c r="Y603" s="185">
        <v>9</v>
      </c>
      <c r="Z603" s="191">
        <v>8</v>
      </c>
      <c r="AA603" s="185">
        <v>0</v>
      </c>
      <c r="AB603" s="217">
        <v>0</v>
      </c>
      <c r="AC603" s="185">
        <v>0</v>
      </c>
      <c r="AD603" s="217">
        <v>0</v>
      </c>
      <c r="AE603" s="185">
        <v>0</v>
      </c>
      <c r="AF603" s="217">
        <v>0</v>
      </c>
      <c r="AG603" s="217">
        <v>0</v>
      </c>
      <c r="AH603" s="185">
        <v>36</v>
      </c>
      <c r="AI603" s="191">
        <v>34</v>
      </c>
      <c r="AJ603" s="185">
        <v>0</v>
      </c>
      <c r="AK603" s="217">
        <v>0</v>
      </c>
      <c r="AL603" s="185">
        <v>0</v>
      </c>
      <c r="AM603" s="217">
        <v>0</v>
      </c>
      <c r="AN603" s="185">
        <v>0</v>
      </c>
      <c r="AO603" s="217">
        <v>0</v>
      </c>
      <c r="AP603" s="217"/>
      <c r="AQ603" s="185"/>
      <c r="AR603" s="217"/>
      <c r="AS603" s="185"/>
      <c r="AT603" s="217"/>
      <c r="AU603" s="185"/>
      <c r="AV603" s="217"/>
      <c r="AW603" s="185"/>
      <c r="AX603" s="217"/>
      <c r="AY603" s="217">
        <v>0</v>
      </c>
      <c r="AZ603" s="185">
        <v>0</v>
      </c>
      <c r="BA603" s="217">
        <v>0</v>
      </c>
      <c r="BB603" s="185">
        <v>0</v>
      </c>
      <c r="BC603" s="217">
        <v>0</v>
      </c>
      <c r="BD603" s="185">
        <v>0</v>
      </c>
      <c r="BE603" s="217">
        <v>0</v>
      </c>
      <c r="BF603" s="185">
        <v>0</v>
      </c>
      <c r="BG603" s="62">
        <v>0</v>
      </c>
      <c r="BH603" s="188">
        <v>113387</v>
      </c>
      <c r="BI603" s="217">
        <v>116788</v>
      </c>
      <c r="BJ603" s="185">
        <v>0</v>
      </c>
      <c r="BK603" s="191">
        <v>44323</v>
      </c>
      <c r="BL603" s="185">
        <v>491314</v>
      </c>
      <c r="BM603" s="191">
        <v>462481</v>
      </c>
      <c r="BN603" s="185">
        <v>1542740</v>
      </c>
      <c r="BO603" s="217">
        <v>1503595</v>
      </c>
      <c r="BP603" s="185"/>
      <c r="BQ603" s="217"/>
      <c r="BR603" s="185">
        <v>0</v>
      </c>
      <c r="BS603" s="218">
        <v>0</v>
      </c>
      <c r="BT603" s="177">
        <f t="shared" ref="BT603:BU618" si="440">((G603*9)+(I603*10)+(K603*11)+(M603*12))</f>
        <v>18</v>
      </c>
      <c r="BU603" s="178">
        <f t="shared" si="440"/>
        <v>18</v>
      </c>
      <c r="BV603" s="179">
        <f t="shared" ref="BV603:BW618" si="441">((P603*9)+(R603*10)+(T603*11)+(V603*12))</f>
        <v>0</v>
      </c>
      <c r="BW603" s="178">
        <f t="shared" si="441"/>
        <v>9</v>
      </c>
      <c r="BX603" s="179">
        <f t="shared" ref="BX603:BY618" si="442">((Y603*9)+(AA603*10)+(AC603*11)+(AE603*12))</f>
        <v>81</v>
      </c>
      <c r="BY603" s="178">
        <f t="shared" si="442"/>
        <v>72</v>
      </c>
      <c r="BZ603" s="179">
        <f t="shared" ref="BZ603:CA618" si="443">((AH603*9)+(AJ603*10)+(AL603*11)+(AN603*12))</f>
        <v>324</v>
      </c>
      <c r="CA603" s="178">
        <f t="shared" si="443"/>
        <v>306</v>
      </c>
      <c r="CB603" s="179">
        <f t="shared" ref="CB603:CC618" si="444">((AQ603*9)+(AS603*10)+(AU603*11)+(AW603*12))</f>
        <v>0</v>
      </c>
      <c r="CC603" s="178">
        <f t="shared" si="444"/>
        <v>0</v>
      </c>
      <c r="CD603" s="179">
        <f t="shared" ref="CD603:CE618" si="445">((AZ603*9)+(BB603*10)+(BD603*11)+(BF603*12))</f>
        <v>0</v>
      </c>
      <c r="CE603" s="178">
        <f t="shared" si="445"/>
        <v>0</v>
      </c>
      <c r="CF603" s="177">
        <f t="shared" si="437"/>
        <v>6299.2777777777774</v>
      </c>
      <c r="CG603" s="178">
        <f t="shared" si="437"/>
        <v>6488.2222222222226</v>
      </c>
      <c r="CH603" s="179">
        <f t="shared" si="437"/>
        <v>0</v>
      </c>
      <c r="CI603" s="178">
        <f t="shared" si="418"/>
        <v>4924.7777777777774</v>
      </c>
      <c r="CJ603" s="179">
        <f t="shared" si="437"/>
        <v>6065.6049382716046</v>
      </c>
      <c r="CK603" s="178">
        <f t="shared" si="439"/>
        <v>6423.3472222222226</v>
      </c>
      <c r="CL603" s="179">
        <f t="shared" si="437"/>
        <v>4761.5432098765432</v>
      </c>
      <c r="CM603" s="178">
        <f t="shared" si="437"/>
        <v>4913.7091503267975</v>
      </c>
      <c r="CN603" s="179">
        <f t="shared" si="437"/>
        <v>0</v>
      </c>
      <c r="CO603" s="178">
        <f t="shared" si="437"/>
        <v>0</v>
      </c>
      <c r="CP603" s="179">
        <f t="shared" si="437"/>
        <v>0</v>
      </c>
      <c r="CQ603" s="178">
        <f t="shared" si="437"/>
        <v>0</v>
      </c>
      <c r="CR603" s="177">
        <f t="shared" si="438"/>
        <v>56693.5</v>
      </c>
      <c r="CS603" s="178">
        <f t="shared" si="438"/>
        <v>58394</v>
      </c>
      <c r="CT603" s="179">
        <f t="shared" si="438"/>
        <v>0</v>
      </c>
      <c r="CU603" s="178">
        <f t="shared" si="438"/>
        <v>44323</v>
      </c>
      <c r="CV603" s="179">
        <f t="shared" si="438"/>
        <v>54590.444444444438</v>
      </c>
      <c r="CW603" s="178">
        <f t="shared" si="438"/>
        <v>57810.125</v>
      </c>
      <c r="CX603" s="179">
        <f t="shared" si="438"/>
        <v>42853.888888888891</v>
      </c>
      <c r="CY603" s="178">
        <f t="shared" si="438"/>
        <v>44223.382352941175</v>
      </c>
      <c r="CZ603" s="179">
        <f t="shared" si="438"/>
        <v>0</v>
      </c>
      <c r="DA603" s="178">
        <f t="shared" si="438"/>
        <v>0</v>
      </c>
      <c r="DB603" s="179">
        <f t="shared" si="438"/>
        <v>0</v>
      </c>
      <c r="DC603" s="178">
        <f t="shared" si="438"/>
        <v>0</v>
      </c>
      <c r="DD603" s="179">
        <f t="shared" ref="DD603:DE618" si="446">IF(DR603&gt;0,((CR603*DF603)+(CT603*DH603)+(CV603*DJ603)+(CX603*DL603)+(CZ603*DN603)+(DB603*DP603))/DR603,)</f>
        <v>45690.234042553195</v>
      </c>
      <c r="DE603" s="178">
        <f t="shared" si="446"/>
        <v>47270.822222222225</v>
      </c>
      <c r="DF603" s="177">
        <f t="shared" ref="DF603:DG618" si="447">+G603+I603+K603+M603</f>
        <v>2</v>
      </c>
      <c r="DG603" s="178">
        <f t="shared" si="447"/>
        <v>2</v>
      </c>
      <c r="DH603" s="179">
        <f t="shared" ref="DH603:DI618" si="448">+P603+R603+T603+V603</f>
        <v>0</v>
      </c>
      <c r="DI603" s="178">
        <f t="shared" si="448"/>
        <v>1</v>
      </c>
      <c r="DJ603" s="179">
        <f t="shared" ref="DJ603:DK618" si="449">+Y603+AA603+AC603+AE603</f>
        <v>9</v>
      </c>
      <c r="DK603" s="178">
        <f t="shared" si="449"/>
        <v>8</v>
      </c>
      <c r="DL603" s="179">
        <f t="shared" ref="DL603:DM618" si="450">+AH603+AJ603+AL603+AN603</f>
        <v>36</v>
      </c>
      <c r="DM603" s="178">
        <f t="shared" si="450"/>
        <v>34</v>
      </c>
      <c r="DN603" s="179">
        <f t="shared" ref="DN603:DO618" si="451">+AQ603+AS603+AU603+AW603</f>
        <v>0</v>
      </c>
      <c r="DO603" s="178">
        <f t="shared" si="451"/>
        <v>0</v>
      </c>
      <c r="DP603" s="179">
        <f t="shared" ref="DP603:DQ618" si="452">+AZ603+BB603+BD603+BF603</f>
        <v>0</v>
      </c>
      <c r="DQ603" s="178">
        <f t="shared" si="452"/>
        <v>0</v>
      </c>
      <c r="DR603" s="179">
        <f t="shared" ref="DR603:DS618" si="453">+DF603+DH603+DJ603+DL603+DN603+DP603</f>
        <v>47</v>
      </c>
      <c r="DS603" s="178">
        <f t="shared" si="453"/>
        <v>45</v>
      </c>
      <c r="DT603" s="177">
        <f t="shared" si="436"/>
        <v>113387</v>
      </c>
      <c r="DU603" s="178">
        <f t="shared" si="436"/>
        <v>116788</v>
      </c>
      <c r="DV603" s="179">
        <f t="shared" si="436"/>
        <v>0</v>
      </c>
      <c r="DW603" s="178">
        <f t="shared" si="436"/>
        <v>44323</v>
      </c>
      <c r="DX603" s="179">
        <f t="shared" si="436"/>
        <v>491313.99999999994</v>
      </c>
      <c r="DY603" s="178">
        <f t="shared" si="436"/>
        <v>462481</v>
      </c>
      <c r="DZ603" s="179">
        <f t="shared" si="436"/>
        <v>1542740</v>
      </c>
      <c r="EA603" s="178">
        <f t="shared" si="436"/>
        <v>1503595</v>
      </c>
      <c r="EB603" s="179">
        <f t="shared" si="436"/>
        <v>0</v>
      </c>
      <c r="EC603" s="178">
        <f t="shared" si="436"/>
        <v>0</v>
      </c>
      <c r="ED603" s="179">
        <f t="shared" si="436"/>
        <v>0</v>
      </c>
      <c r="EE603" s="178">
        <f t="shared" si="435"/>
        <v>0</v>
      </c>
      <c r="EF603" s="179">
        <f t="shared" si="435"/>
        <v>2147441</v>
      </c>
      <c r="EG603" s="178">
        <f t="shared" si="434"/>
        <v>2127187</v>
      </c>
    </row>
    <row r="604" spans="1:137">
      <c r="A604" s="56" t="s">
        <v>540</v>
      </c>
      <c r="B604" s="55" t="s">
        <v>639</v>
      </c>
      <c r="C604" s="49"/>
      <c r="D604" s="243">
        <v>488730</v>
      </c>
      <c r="E604" s="245">
        <v>10</v>
      </c>
      <c r="F604" s="217">
        <v>0</v>
      </c>
      <c r="G604" s="185">
        <v>0</v>
      </c>
      <c r="H604" s="191">
        <v>6</v>
      </c>
      <c r="I604" s="185">
        <v>0</v>
      </c>
      <c r="J604" s="191">
        <v>1</v>
      </c>
      <c r="K604" s="185">
        <v>0</v>
      </c>
      <c r="L604" s="217">
        <v>0</v>
      </c>
      <c r="M604" s="185">
        <v>0</v>
      </c>
      <c r="N604" s="217">
        <v>0</v>
      </c>
      <c r="O604" s="217">
        <v>0</v>
      </c>
      <c r="P604" s="185">
        <v>0</v>
      </c>
      <c r="Q604" s="191">
        <v>11</v>
      </c>
      <c r="R604" s="185">
        <v>0</v>
      </c>
      <c r="S604" s="191">
        <v>2</v>
      </c>
      <c r="T604" s="185">
        <v>0</v>
      </c>
      <c r="U604" s="217">
        <v>0</v>
      </c>
      <c r="V604" s="185">
        <v>0</v>
      </c>
      <c r="W604" s="217">
        <v>0</v>
      </c>
      <c r="X604" s="217">
        <v>0</v>
      </c>
      <c r="Y604" s="185">
        <v>0</v>
      </c>
      <c r="Z604" s="191">
        <v>14</v>
      </c>
      <c r="AA604" s="185">
        <v>0</v>
      </c>
      <c r="AB604" s="191">
        <v>1</v>
      </c>
      <c r="AC604" s="185">
        <v>0</v>
      </c>
      <c r="AD604" s="217">
        <v>0</v>
      </c>
      <c r="AE604" s="185">
        <v>0</v>
      </c>
      <c r="AF604" s="217">
        <v>0</v>
      </c>
      <c r="AG604" s="217">
        <v>0</v>
      </c>
      <c r="AH604" s="185">
        <v>0</v>
      </c>
      <c r="AI604" s="191">
        <v>29</v>
      </c>
      <c r="AJ604" s="185">
        <v>0</v>
      </c>
      <c r="AK604" s="191">
        <v>2</v>
      </c>
      <c r="AL604" s="185">
        <v>0</v>
      </c>
      <c r="AM604" s="217">
        <v>0</v>
      </c>
      <c r="AN604" s="185">
        <v>0</v>
      </c>
      <c r="AO604" s="217">
        <v>0</v>
      </c>
      <c r="AP604" s="217"/>
      <c r="AQ604" s="185"/>
      <c r="AR604" s="217"/>
      <c r="AS604" s="185"/>
      <c r="AT604" s="217"/>
      <c r="AU604" s="185"/>
      <c r="AV604" s="217"/>
      <c r="AW604" s="185"/>
      <c r="AX604" s="217"/>
      <c r="AY604" s="217">
        <v>4</v>
      </c>
      <c r="AZ604" s="185">
        <v>0</v>
      </c>
      <c r="BA604" s="217">
        <v>0</v>
      </c>
      <c r="BB604" s="185">
        <v>0</v>
      </c>
      <c r="BC604" s="217">
        <v>0</v>
      </c>
      <c r="BD604" s="185">
        <v>0</v>
      </c>
      <c r="BE604" s="217">
        <v>0</v>
      </c>
      <c r="BF604" s="185">
        <v>0</v>
      </c>
      <c r="BG604" s="62">
        <v>0</v>
      </c>
      <c r="BH604" s="188">
        <v>0</v>
      </c>
      <c r="BI604" s="191">
        <v>537826</v>
      </c>
      <c r="BJ604" s="185">
        <v>0</v>
      </c>
      <c r="BK604" s="191">
        <v>859523</v>
      </c>
      <c r="BL604" s="185">
        <v>0</v>
      </c>
      <c r="BM604" s="191">
        <v>901233</v>
      </c>
      <c r="BN604" s="185">
        <v>0</v>
      </c>
      <c r="BO604" s="191">
        <v>1701077</v>
      </c>
      <c r="BP604" s="185"/>
      <c r="BQ604" s="217"/>
      <c r="BR604" s="185">
        <v>0</v>
      </c>
      <c r="BS604" s="218">
        <v>0</v>
      </c>
      <c r="BT604" s="177">
        <f t="shared" si="440"/>
        <v>0</v>
      </c>
      <c r="BU604" s="178">
        <f t="shared" si="440"/>
        <v>64</v>
      </c>
      <c r="BV604" s="179">
        <f t="shared" si="441"/>
        <v>0</v>
      </c>
      <c r="BW604" s="178">
        <f t="shared" si="441"/>
        <v>119</v>
      </c>
      <c r="BX604" s="179">
        <f t="shared" si="442"/>
        <v>0</v>
      </c>
      <c r="BY604" s="178">
        <f t="shared" si="442"/>
        <v>136</v>
      </c>
      <c r="BZ604" s="179">
        <f t="shared" si="443"/>
        <v>0</v>
      </c>
      <c r="CA604" s="178">
        <f t="shared" si="443"/>
        <v>281</v>
      </c>
      <c r="CB604" s="179">
        <f t="shared" si="444"/>
        <v>0</v>
      </c>
      <c r="CC604" s="178">
        <f t="shared" si="444"/>
        <v>0</v>
      </c>
      <c r="CD604" s="179">
        <f t="shared" si="445"/>
        <v>0</v>
      </c>
      <c r="CE604" s="178">
        <f t="shared" si="445"/>
        <v>0</v>
      </c>
      <c r="CF604" s="177">
        <f t="shared" si="437"/>
        <v>0</v>
      </c>
      <c r="CG604" s="178">
        <f t="shared" si="437"/>
        <v>8403.53125</v>
      </c>
      <c r="CH604" s="179">
        <f t="shared" si="437"/>
        <v>0</v>
      </c>
      <c r="CI604" s="178">
        <f t="shared" si="418"/>
        <v>7222.8823529411766</v>
      </c>
      <c r="CJ604" s="179">
        <f t="shared" si="437"/>
        <v>0</v>
      </c>
      <c r="CK604" s="178">
        <f t="shared" si="439"/>
        <v>6626.713235294118</v>
      </c>
      <c r="CL604" s="179">
        <f t="shared" si="437"/>
        <v>0</v>
      </c>
      <c r="CM604" s="178">
        <f t="shared" si="437"/>
        <v>6053.6548042704626</v>
      </c>
      <c r="CN604" s="179">
        <f t="shared" si="437"/>
        <v>0</v>
      </c>
      <c r="CO604" s="178">
        <f t="shared" si="437"/>
        <v>0</v>
      </c>
      <c r="CP604" s="179">
        <f t="shared" si="437"/>
        <v>0</v>
      </c>
      <c r="CQ604" s="178">
        <f t="shared" si="437"/>
        <v>0</v>
      </c>
      <c r="CR604" s="177">
        <f t="shared" si="438"/>
        <v>0</v>
      </c>
      <c r="CS604" s="178">
        <f t="shared" si="438"/>
        <v>75631.78125</v>
      </c>
      <c r="CT604" s="179">
        <f t="shared" si="438"/>
        <v>0</v>
      </c>
      <c r="CU604" s="178">
        <f t="shared" si="438"/>
        <v>65005.941176470587</v>
      </c>
      <c r="CV604" s="179">
        <f t="shared" si="438"/>
        <v>0</v>
      </c>
      <c r="CW604" s="178">
        <f t="shared" si="438"/>
        <v>59640.419117647063</v>
      </c>
      <c r="CX604" s="179">
        <f t="shared" si="438"/>
        <v>0</v>
      </c>
      <c r="CY604" s="178">
        <f t="shared" si="438"/>
        <v>54482.893238434161</v>
      </c>
      <c r="CZ604" s="179">
        <f t="shared" si="438"/>
        <v>0</v>
      </c>
      <c r="DA604" s="178">
        <f t="shared" si="438"/>
        <v>0</v>
      </c>
      <c r="DB604" s="179">
        <f t="shared" si="438"/>
        <v>0</v>
      </c>
      <c r="DC604" s="178">
        <f t="shared" si="438"/>
        <v>0</v>
      </c>
      <c r="DD604" s="179">
        <f t="shared" si="446"/>
        <v>0</v>
      </c>
      <c r="DE604" s="178">
        <f t="shared" si="446"/>
        <v>59970.843654549739</v>
      </c>
      <c r="DF604" s="177">
        <f t="shared" si="447"/>
        <v>0</v>
      </c>
      <c r="DG604" s="178">
        <f t="shared" si="447"/>
        <v>7</v>
      </c>
      <c r="DH604" s="179">
        <f t="shared" si="448"/>
        <v>0</v>
      </c>
      <c r="DI604" s="178">
        <f t="shared" si="448"/>
        <v>13</v>
      </c>
      <c r="DJ604" s="179">
        <f t="shared" si="449"/>
        <v>0</v>
      </c>
      <c r="DK604" s="178">
        <f t="shared" si="449"/>
        <v>15</v>
      </c>
      <c r="DL604" s="179">
        <f t="shared" si="450"/>
        <v>0</v>
      </c>
      <c r="DM604" s="178">
        <f t="shared" si="450"/>
        <v>31</v>
      </c>
      <c r="DN604" s="179">
        <f t="shared" si="451"/>
        <v>0</v>
      </c>
      <c r="DO604" s="178">
        <f t="shared" si="451"/>
        <v>0</v>
      </c>
      <c r="DP604" s="179">
        <f t="shared" si="452"/>
        <v>0</v>
      </c>
      <c r="DQ604" s="178">
        <f t="shared" si="452"/>
        <v>0</v>
      </c>
      <c r="DR604" s="179">
        <f t="shared" si="453"/>
        <v>0</v>
      </c>
      <c r="DS604" s="178">
        <f t="shared" si="453"/>
        <v>66</v>
      </c>
      <c r="DT604" s="177">
        <f t="shared" si="436"/>
        <v>0</v>
      </c>
      <c r="DU604" s="178">
        <f t="shared" si="436"/>
        <v>529422.46875</v>
      </c>
      <c r="DV604" s="179">
        <f t="shared" si="436"/>
        <v>0</v>
      </c>
      <c r="DW604" s="178">
        <f t="shared" si="436"/>
        <v>845077.23529411759</v>
      </c>
      <c r="DX604" s="179">
        <f t="shared" si="436"/>
        <v>0</v>
      </c>
      <c r="DY604" s="178">
        <f t="shared" si="436"/>
        <v>894606.2867647059</v>
      </c>
      <c r="DZ604" s="179">
        <f t="shared" si="436"/>
        <v>0</v>
      </c>
      <c r="EA604" s="178">
        <f t="shared" si="436"/>
        <v>1688969.690391459</v>
      </c>
      <c r="EB604" s="179">
        <f t="shared" si="436"/>
        <v>0</v>
      </c>
      <c r="EC604" s="178">
        <f t="shared" si="436"/>
        <v>0</v>
      </c>
      <c r="ED604" s="179">
        <f t="shared" si="436"/>
        <v>0</v>
      </c>
      <c r="EE604" s="178">
        <f t="shared" si="435"/>
        <v>0</v>
      </c>
      <c r="EF604" s="179">
        <f t="shared" si="435"/>
        <v>0</v>
      </c>
      <c r="EG604" s="178">
        <f t="shared" si="434"/>
        <v>3958075.6812002826</v>
      </c>
    </row>
    <row r="605" spans="1:137">
      <c r="A605" s="56" t="s">
        <v>540</v>
      </c>
      <c r="B605" s="55" t="s">
        <v>640</v>
      </c>
      <c r="C605" s="49"/>
      <c r="D605" s="53">
        <v>227386</v>
      </c>
      <c r="E605" s="53">
        <v>10</v>
      </c>
      <c r="F605" s="217">
        <v>0</v>
      </c>
      <c r="G605" s="185">
        <v>41</v>
      </c>
      <c r="H605" s="191">
        <v>36</v>
      </c>
      <c r="I605" s="185">
        <v>18</v>
      </c>
      <c r="J605" s="191">
        <v>13</v>
      </c>
      <c r="K605" s="185">
        <v>5</v>
      </c>
      <c r="L605" s="191">
        <v>0</v>
      </c>
      <c r="M605" s="185">
        <v>5</v>
      </c>
      <c r="N605" s="191">
        <v>1</v>
      </c>
      <c r="O605" s="217">
        <v>0</v>
      </c>
      <c r="P605" s="185">
        <v>0</v>
      </c>
      <c r="Q605" s="217">
        <v>0</v>
      </c>
      <c r="R605" s="185">
        <v>0</v>
      </c>
      <c r="S605" s="217">
        <v>0</v>
      </c>
      <c r="T605" s="185">
        <v>0</v>
      </c>
      <c r="U605" s="217">
        <v>0</v>
      </c>
      <c r="V605" s="185">
        <v>0</v>
      </c>
      <c r="W605" s="217">
        <v>0</v>
      </c>
      <c r="X605" s="217">
        <v>0</v>
      </c>
      <c r="Y605" s="185">
        <v>0</v>
      </c>
      <c r="Z605" s="217">
        <v>0</v>
      </c>
      <c r="AA605" s="185">
        <v>0</v>
      </c>
      <c r="AB605" s="217">
        <v>0</v>
      </c>
      <c r="AC605" s="185">
        <v>0</v>
      </c>
      <c r="AD605" s="217">
        <v>0</v>
      </c>
      <c r="AE605" s="185">
        <v>0</v>
      </c>
      <c r="AF605" s="217">
        <v>0</v>
      </c>
      <c r="AG605" s="217">
        <v>0</v>
      </c>
      <c r="AH605" s="185">
        <v>0</v>
      </c>
      <c r="AI605" s="191">
        <v>9</v>
      </c>
      <c r="AJ605" s="185">
        <v>0</v>
      </c>
      <c r="AK605" s="191">
        <v>3</v>
      </c>
      <c r="AL605" s="185">
        <v>0</v>
      </c>
      <c r="AM605" s="191">
        <v>5</v>
      </c>
      <c r="AN605" s="185">
        <v>0</v>
      </c>
      <c r="AO605" s="191">
        <v>2</v>
      </c>
      <c r="AP605" s="217"/>
      <c r="AQ605" s="185"/>
      <c r="AR605" s="217"/>
      <c r="AS605" s="185"/>
      <c r="AT605" s="217"/>
      <c r="AU605" s="185"/>
      <c r="AV605" s="217"/>
      <c r="AW605" s="185"/>
      <c r="AX605" s="217"/>
      <c r="AY605" s="217">
        <v>0</v>
      </c>
      <c r="AZ605" s="185">
        <v>0</v>
      </c>
      <c r="BA605" s="217">
        <v>0</v>
      </c>
      <c r="BB605" s="185">
        <v>0</v>
      </c>
      <c r="BC605" s="217">
        <v>0</v>
      </c>
      <c r="BD605" s="185">
        <v>0</v>
      </c>
      <c r="BE605" s="217">
        <v>0</v>
      </c>
      <c r="BF605" s="185">
        <v>0</v>
      </c>
      <c r="BG605" s="62">
        <v>0</v>
      </c>
      <c r="BH605" s="188">
        <v>3837868</v>
      </c>
      <c r="BI605" s="191">
        <v>2838447</v>
      </c>
      <c r="BJ605" s="185">
        <v>0</v>
      </c>
      <c r="BK605" s="217">
        <v>0</v>
      </c>
      <c r="BL605" s="185">
        <v>0</v>
      </c>
      <c r="BM605" s="217">
        <v>0</v>
      </c>
      <c r="BN605" s="185">
        <v>0</v>
      </c>
      <c r="BO605" s="191">
        <v>959011</v>
      </c>
      <c r="BP605" s="185"/>
      <c r="BQ605" s="217"/>
      <c r="BR605" s="185">
        <v>0</v>
      </c>
      <c r="BS605" s="218">
        <v>0</v>
      </c>
      <c r="BT605" s="177">
        <f t="shared" si="440"/>
        <v>664</v>
      </c>
      <c r="BU605" s="178">
        <f t="shared" si="440"/>
        <v>466</v>
      </c>
      <c r="BV605" s="179">
        <f t="shared" si="441"/>
        <v>0</v>
      </c>
      <c r="BW605" s="178">
        <f t="shared" si="441"/>
        <v>0</v>
      </c>
      <c r="BX605" s="179">
        <f t="shared" si="442"/>
        <v>0</v>
      </c>
      <c r="BY605" s="178">
        <f t="shared" si="442"/>
        <v>0</v>
      </c>
      <c r="BZ605" s="179">
        <f t="shared" si="443"/>
        <v>0</v>
      </c>
      <c r="CA605" s="178">
        <f t="shared" si="443"/>
        <v>190</v>
      </c>
      <c r="CB605" s="179">
        <f t="shared" si="444"/>
        <v>0</v>
      </c>
      <c r="CC605" s="178">
        <f t="shared" si="444"/>
        <v>0</v>
      </c>
      <c r="CD605" s="179">
        <f t="shared" si="445"/>
        <v>0</v>
      </c>
      <c r="CE605" s="178">
        <f t="shared" si="445"/>
        <v>0</v>
      </c>
      <c r="CF605" s="177">
        <f t="shared" si="437"/>
        <v>5779.9216867469877</v>
      </c>
      <c r="CG605" s="178">
        <f t="shared" si="437"/>
        <v>6091.0879828326179</v>
      </c>
      <c r="CH605" s="179">
        <f t="shared" si="437"/>
        <v>0</v>
      </c>
      <c r="CI605" s="178">
        <f t="shared" si="418"/>
        <v>0</v>
      </c>
      <c r="CJ605" s="179">
        <f t="shared" si="437"/>
        <v>0</v>
      </c>
      <c r="CK605" s="178">
        <f t="shared" si="439"/>
        <v>0</v>
      </c>
      <c r="CL605" s="179">
        <f t="shared" si="437"/>
        <v>0</v>
      </c>
      <c r="CM605" s="178">
        <f t="shared" si="437"/>
        <v>5047.4263157894738</v>
      </c>
      <c r="CN605" s="179">
        <f t="shared" si="437"/>
        <v>0</v>
      </c>
      <c r="CO605" s="178">
        <f t="shared" si="437"/>
        <v>0</v>
      </c>
      <c r="CP605" s="179">
        <f t="shared" si="437"/>
        <v>0</v>
      </c>
      <c r="CQ605" s="178">
        <f t="shared" si="437"/>
        <v>0</v>
      </c>
      <c r="CR605" s="177">
        <f t="shared" si="438"/>
        <v>52019.295180722889</v>
      </c>
      <c r="CS605" s="178">
        <f t="shared" si="438"/>
        <v>54819.791845493557</v>
      </c>
      <c r="CT605" s="179">
        <f t="shared" si="438"/>
        <v>0</v>
      </c>
      <c r="CU605" s="178">
        <f t="shared" si="438"/>
        <v>0</v>
      </c>
      <c r="CV605" s="179">
        <f t="shared" si="438"/>
        <v>0</v>
      </c>
      <c r="CW605" s="178">
        <f t="shared" si="438"/>
        <v>0</v>
      </c>
      <c r="CX605" s="179">
        <f t="shared" si="438"/>
        <v>0</v>
      </c>
      <c r="CY605" s="178">
        <f t="shared" si="438"/>
        <v>45426.836842105266</v>
      </c>
      <c r="CZ605" s="179">
        <f t="shared" si="438"/>
        <v>0</v>
      </c>
      <c r="DA605" s="178">
        <f t="shared" si="438"/>
        <v>0</v>
      </c>
      <c r="DB605" s="179">
        <f t="shared" si="438"/>
        <v>0</v>
      </c>
      <c r="DC605" s="178">
        <f t="shared" si="438"/>
        <v>0</v>
      </c>
      <c r="DD605" s="179">
        <f t="shared" si="446"/>
        <v>52019.295180722889</v>
      </c>
      <c r="DE605" s="178">
        <f t="shared" si="446"/>
        <v>52233.325974995329</v>
      </c>
      <c r="DF605" s="177">
        <f t="shared" si="447"/>
        <v>69</v>
      </c>
      <c r="DG605" s="178">
        <f t="shared" si="447"/>
        <v>50</v>
      </c>
      <c r="DH605" s="179">
        <f t="shared" si="448"/>
        <v>0</v>
      </c>
      <c r="DI605" s="178">
        <f t="shared" si="448"/>
        <v>0</v>
      </c>
      <c r="DJ605" s="179">
        <f t="shared" si="449"/>
        <v>0</v>
      </c>
      <c r="DK605" s="178">
        <f t="shared" si="449"/>
        <v>0</v>
      </c>
      <c r="DL605" s="179">
        <f t="shared" si="450"/>
        <v>0</v>
      </c>
      <c r="DM605" s="178">
        <f t="shared" si="450"/>
        <v>19</v>
      </c>
      <c r="DN605" s="179">
        <f t="shared" si="451"/>
        <v>0</v>
      </c>
      <c r="DO605" s="178">
        <f t="shared" si="451"/>
        <v>0</v>
      </c>
      <c r="DP605" s="179">
        <f t="shared" si="452"/>
        <v>0</v>
      </c>
      <c r="DQ605" s="178">
        <f t="shared" si="452"/>
        <v>0</v>
      </c>
      <c r="DR605" s="179">
        <f t="shared" si="453"/>
        <v>69</v>
      </c>
      <c r="DS605" s="178">
        <f t="shared" si="453"/>
        <v>69</v>
      </c>
      <c r="DT605" s="177">
        <f t="shared" si="436"/>
        <v>3589331.3674698793</v>
      </c>
      <c r="DU605" s="178">
        <f t="shared" si="436"/>
        <v>2740989.5922746779</v>
      </c>
      <c r="DV605" s="179">
        <f t="shared" si="436"/>
        <v>0</v>
      </c>
      <c r="DW605" s="178">
        <f t="shared" si="436"/>
        <v>0</v>
      </c>
      <c r="DX605" s="179">
        <f t="shared" si="436"/>
        <v>0</v>
      </c>
      <c r="DY605" s="178">
        <f t="shared" si="436"/>
        <v>0</v>
      </c>
      <c r="DZ605" s="179">
        <f t="shared" si="436"/>
        <v>0</v>
      </c>
      <c r="EA605" s="178">
        <f t="shared" si="436"/>
        <v>863109.9</v>
      </c>
      <c r="EB605" s="179">
        <f t="shared" si="436"/>
        <v>0</v>
      </c>
      <c r="EC605" s="178">
        <f t="shared" si="436"/>
        <v>0</v>
      </c>
      <c r="ED605" s="179">
        <f t="shared" si="436"/>
        <v>0</v>
      </c>
      <c r="EE605" s="178">
        <f t="shared" si="435"/>
        <v>0</v>
      </c>
      <c r="EF605" s="179">
        <f t="shared" si="435"/>
        <v>3589331.3674698793</v>
      </c>
      <c r="EG605" s="178">
        <f t="shared" si="434"/>
        <v>3604099.4922746778</v>
      </c>
    </row>
    <row r="606" spans="1:137">
      <c r="A606" s="56" t="s">
        <v>540</v>
      </c>
      <c r="B606" s="55" t="s">
        <v>641</v>
      </c>
      <c r="C606" s="49"/>
      <c r="D606" s="53">
        <v>227687</v>
      </c>
      <c r="E606" s="53">
        <v>10</v>
      </c>
      <c r="F606" s="217">
        <v>0</v>
      </c>
      <c r="G606" s="185">
        <v>3</v>
      </c>
      <c r="H606" s="217">
        <v>3</v>
      </c>
      <c r="I606" s="185">
        <v>0</v>
      </c>
      <c r="J606" s="217">
        <v>0</v>
      </c>
      <c r="K606" s="185">
        <v>0</v>
      </c>
      <c r="L606" s="217">
        <v>0</v>
      </c>
      <c r="M606" s="185">
        <v>0</v>
      </c>
      <c r="N606" s="217">
        <v>0</v>
      </c>
      <c r="O606" s="217">
        <v>0</v>
      </c>
      <c r="P606" s="185">
        <v>2</v>
      </c>
      <c r="Q606" s="191">
        <v>1</v>
      </c>
      <c r="R606" s="185">
        <v>0</v>
      </c>
      <c r="S606" s="217">
        <v>0</v>
      </c>
      <c r="T606" s="185">
        <v>0</v>
      </c>
      <c r="U606" s="217">
        <v>0</v>
      </c>
      <c r="V606" s="185">
        <v>1</v>
      </c>
      <c r="W606" s="191">
        <v>2</v>
      </c>
      <c r="X606" s="217">
        <v>0</v>
      </c>
      <c r="Y606" s="185">
        <v>0</v>
      </c>
      <c r="Z606" s="217">
        <v>0</v>
      </c>
      <c r="AA606" s="185">
        <v>0</v>
      </c>
      <c r="AB606" s="217">
        <v>0</v>
      </c>
      <c r="AC606" s="185">
        <v>0</v>
      </c>
      <c r="AD606" s="217">
        <v>0</v>
      </c>
      <c r="AE606" s="185">
        <v>5</v>
      </c>
      <c r="AF606" s="191">
        <v>6</v>
      </c>
      <c r="AG606" s="217">
        <v>0</v>
      </c>
      <c r="AH606" s="185">
        <v>5</v>
      </c>
      <c r="AI606" s="191">
        <v>6</v>
      </c>
      <c r="AJ606" s="185">
        <v>0</v>
      </c>
      <c r="AK606" s="217">
        <v>0</v>
      </c>
      <c r="AL606" s="185">
        <v>0</v>
      </c>
      <c r="AM606" s="217">
        <v>0</v>
      </c>
      <c r="AN606" s="185">
        <v>23</v>
      </c>
      <c r="AO606" s="217">
        <v>22</v>
      </c>
      <c r="AP606" s="217"/>
      <c r="AQ606" s="185"/>
      <c r="AR606" s="217"/>
      <c r="AS606" s="185"/>
      <c r="AT606" s="217"/>
      <c r="AU606" s="185"/>
      <c r="AV606" s="217"/>
      <c r="AW606" s="185"/>
      <c r="AX606" s="217"/>
      <c r="AY606" s="217">
        <v>0</v>
      </c>
      <c r="AZ606" s="185">
        <v>0</v>
      </c>
      <c r="BA606" s="217">
        <v>0</v>
      </c>
      <c r="BB606" s="185">
        <v>0</v>
      </c>
      <c r="BC606" s="217">
        <v>0</v>
      </c>
      <c r="BD606" s="185">
        <v>0</v>
      </c>
      <c r="BE606" s="217">
        <v>0</v>
      </c>
      <c r="BF606" s="185">
        <v>0</v>
      </c>
      <c r="BG606" s="62">
        <v>0</v>
      </c>
      <c r="BH606" s="188">
        <v>127987</v>
      </c>
      <c r="BI606" s="217">
        <v>128987</v>
      </c>
      <c r="BJ606" s="185">
        <v>112008</v>
      </c>
      <c r="BK606" s="217">
        <v>116268</v>
      </c>
      <c r="BL606" s="185">
        <v>236050</v>
      </c>
      <c r="BM606" s="191">
        <v>270290</v>
      </c>
      <c r="BN606" s="185">
        <v>1149034</v>
      </c>
      <c r="BO606" s="217">
        <v>1094292</v>
      </c>
      <c r="BP606" s="185"/>
      <c r="BQ606" s="217"/>
      <c r="BR606" s="185">
        <v>0</v>
      </c>
      <c r="BS606" s="218">
        <v>0</v>
      </c>
      <c r="BT606" s="177">
        <f t="shared" si="440"/>
        <v>27</v>
      </c>
      <c r="BU606" s="178">
        <f t="shared" si="440"/>
        <v>27</v>
      </c>
      <c r="BV606" s="179">
        <f t="shared" si="441"/>
        <v>30</v>
      </c>
      <c r="BW606" s="178">
        <f t="shared" si="441"/>
        <v>33</v>
      </c>
      <c r="BX606" s="179">
        <f t="shared" si="442"/>
        <v>60</v>
      </c>
      <c r="BY606" s="178">
        <f t="shared" si="442"/>
        <v>72</v>
      </c>
      <c r="BZ606" s="179">
        <f t="shared" si="443"/>
        <v>321</v>
      </c>
      <c r="CA606" s="178">
        <f t="shared" si="443"/>
        <v>318</v>
      </c>
      <c r="CB606" s="179">
        <f t="shared" si="444"/>
        <v>0</v>
      </c>
      <c r="CC606" s="178">
        <f t="shared" si="444"/>
        <v>0</v>
      </c>
      <c r="CD606" s="179">
        <f t="shared" si="445"/>
        <v>0</v>
      </c>
      <c r="CE606" s="178">
        <f t="shared" si="445"/>
        <v>0</v>
      </c>
      <c r="CF606" s="177">
        <f t="shared" si="437"/>
        <v>4740.2592592592591</v>
      </c>
      <c r="CG606" s="178">
        <f t="shared" si="437"/>
        <v>4777.2962962962965</v>
      </c>
      <c r="CH606" s="179">
        <f t="shared" si="437"/>
        <v>3733.6</v>
      </c>
      <c r="CI606" s="178">
        <f t="shared" si="418"/>
        <v>3523.2727272727275</v>
      </c>
      <c r="CJ606" s="179">
        <f t="shared" si="437"/>
        <v>3934.1666666666665</v>
      </c>
      <c r="CK606" s="178">
        <f t="shared" si="439"/>
        <v>3754.0277777777778</v>
      </c>
      <c r="CL606" s="179">
        <f t="shared" si="437"/>
        <v>3579.5451713395637</v>
      </c>
      <c r="CM606" s="178">
        <f t="shared" si="437"/>
        <v>3441.1698113207549</v>
      </c>
      <c r="CN606" s="179">
        <f t="shared" si="437"/>
        <v>0</v>
      </c>
      <c r="CO606" s="178">
        <f t="shared" si="437"/>
        <v>0</v>
      </c>
      <c r="CP606" s="179">
        <f t="shared" si="437"/>
        <v>0</v>
      </c>
      <c r="CQ606" s="178">
        <f t="shared" si="437"/>
        <v>0</v>
      </c>
      <c r="CR606" s="177">
        <f t="shared" si="438"/>
        <v>42662.333333333328</v>
      </c>
      <c r="CS606" s="178">
        <f t="shared" si="438"/>
        <v>42995.666666666672</v>
      </c>
      <c r="CT606" s="179">
        <f t="shared" si="438"/>
        <v>33602.400000000001</v>
      </c>
      <c r="CU606" s="178">
        <f t="shared" si="438"/>
        <v>31709.454545454548</v>
      </c>
      <c r="CV606" s="179">
        <f t="shared" si="438"/>
        <v>35407.5</v>
      </c>
      <c r="CW606" s="178">
        <f t="shared" si="438"/>
        <v>33786.25</v>
      </c>
      <c r="CX606" s="179">
        <f t="shared" si="438"/>
        <v>32215.906542056073</v>
      </c>
      <c r="CY606" s="178">
        <f t="shared" si="438"/>
        <v>30970.528301886792</v>
      </c>
      <c r="CZ606" s="179">
        <f t="shared" si="438"/>
        <v>0</v>
      </c>
      <c r="DA606" s="178">
        <f t="shared" si="438"/>
        <v>0</v>
      </c>
      <c r="DB606" s="179">
        <f t="shared" si="438"/>
        <v>0</v>
      </c>
      <c r="DC606" s="178">
        <f t="shared" si="438"/>
        <v>0</v>
      </c>
      <c r="DD606" s="179">
        <f t="shared" si="446"/>
        <v>33535.309825065895</v>
      </c>
      <c r="DE606" s="178">
        <f t="shared" si="446"/>
        <v>32350.191402229841</v>
      </c>
      <c r="DF606" s="177">
        <f t="shared" si="447"/>
        <v>3</v>
      </c>
      <c r="DG606" s="178">
        <f t="shared" si="447"/>
        <v>3</v>
      </c>
      <c r="DH606" s="179">
        <f t="shared" si="448"/>
        <v>3</v>
      </c>
      <c r="DI606" s="178">
        <f t="shared" si="448"/>
        <v>3</v>
      </c>
      <c r="DJ606" s="179">
        <f t="shared" si="449"/>
        <v>5</v>
      </c>
      <c r="DK606" s="178">
        <f t="shared" si="449"/>
        <v>6</v>
      </c>
      <c r="DL606" s="179">
        <f t="shared" si="450"/>
        <v>28</v>
      </c>
      <c r="DM606" s="178">
        <f t="shared" si="450"/>
        <v>28</v>
      </c>
      <c r="DN606" s="179">
        <f t="shared" si="451"/>
        <v>0</v>
      </c>
      <c r="DO606" s="178">
        <f t="shared" si="451"/>
        <v>0</v>
      </c>
      <c r="DP606" s="179">
        <f t="shared" si="452"/>
        <v>0</v>
      </c>
      <c r="DQ606" s="178">
        <f t="shared" si="452"/>
        <v>0</v>
      </c>
      <c r="DR606" s="179">
        <f t="shared" si="453"/>
        <v>39</v>
      </c>
      <c r="DS606" s="178">
        <f t="shared" si="453"/>
        <v>40</v>
      </c>
      <c r="DT606" s="177">
        <f t="shared" si="436"/>
        <v>127986.99999999999</v>
      </c>
      <c r="DU606" s="178">
        <f t="shared" si="436"/>
        <v>128987.00000000001</v>
      </c>
      <c r="DV606" s="179">
        <f t="shared" si="436"/>
        <v>100807.20000000001</v>
      </c>
      <c r="DW606" s="178">
        <f t="shared" si="436"/>
        <v>95128.363636363647</v>
      </c>
      <c r="DX606" s="179">
        <f t="shared" si="436"/>
        <v>177037.5</v>
      </c>
      <c r="DY606" s="178">
        <f t="shared" si="436"/>
        <v>202717.5</v>
      </c>
      <c r="DZ606" s="179">
        <f t="shared" si="436"/>
        <v>902045.38317757007</v>
      </c>
      <c r="EA606" s="178">
        <f t="shared" si="436"/>
        <v>867174.79245283012</v>
      </c>
      <c r="EB606" s="179">
        <f t="shared" si="436"/>
        <v>0</v>
      </c>
      <c r="EC606" s="178">
        <f t="shared" si="436"/>
        <v>0</v>
      </c>
      <c r="ED606" s="179">
        <f t="shared" si="436"/>
        <v>0</v>
      </c>
      <c r="EE606" s="178">
        <f t="shared" si="435"/>
        <v>0</v>
      </c>
      <c r="EF606" s="179">
        <f t="shared" si="435"/>
        <v>1307877.0831775698</v>
      </c>
      <c r="EG606" s="178">
        <f t="shared" si="434"/>
        <v>1294007.6560891937</v>
      </c>
    </row>
    <row r="607" spans="1:137">
      <c r="A607" s="56" t="s">
        <v>540</v>
      </c>
      <c r="B607" s="55" t="s">
        <v>642</v>
      </c>
      <c r="C607" s="49"/>
      <c r="D607" s="53">
        <v>382911</v>
      </c>
      <c r="E607" s="53">
        <v>10</v>
      </c>
      <c r="F607" s="217">
        <v>0</v>
      </c>
      <c r="G607" s="185">
        <v>0</v>
      </c>
      <c r="H607" s="217">
        <v>0</v>
      </c>
      <c r="I607" s="185">
        <v>0</v>
      </c>
      <c r="J607" s="217">
        <v>0</v>
      </c>
      <c r="K607" s="185">
        <v>0</v>
      </c>
      <c r="L607" s="217">
        <v>0</v>
      </c>
      <c r="M607" s="185">
        <v>0</v>
      </c>
      <c r="N607" s="217">
        <v>0</v>
      </c>
      <c r="O607" s="217">
        <v>0</v>
      </c>
      <c r="P607" s="185">
        <v>0</v>
      </c>
      <c r="Q607" s="217">
        <v>0</v>
      </c>
      <c r="R607" s="185">
        <v>0</v>
      </c>
      <c r="S607" s="217">
        <v>0</v>
      </c>
      <c r="T607" s="185">
        <v>0</v>
      </c>
      <c r="U607" s="217">
        <v>0</v>
      </c>
      <c r="V607" s="185">
        <v>0</v>
      </c>
      <c r="W607" s="217">
        <v>0</v>
      </c>
      <c r="X607" s="217">
        <v>0</v>
      </c>
      <c r="Y607" s="185">
        <v>0</v>
      </c>
      <c r="Z607" s="217">
        <v>0</v>
      </c>
      <c r="AA607" s="185">
        <v>0</v>
      </c>
      <c r="AB607" s="217">
        <v>0</v>
      </c>
      <c r="AC607" s="185">
        <v>0</v>
      </c>
      <c r="AD607" s="217">
        <v>0</v>
      </c>
      <c r="AE607" s="185">
        <v>0</v>
      </c>
      <c r="AF607" s="217">
        <v>0</v>
      </c>
      <c r="AG607" s="217">
        <v>0</v>
      </c>
      <c r="AH607" s="185">
        <v>0</v>
      </c>
      <c r="AI607" s="217">
        <v>0</v>
      </c>
      <c r="AJ607" s="185">
        <v>0</v>
      </c>
      <c r="AK607" s="217">
        <v>0</v>
      </c>
      <c r="AL607" s="185">
        <v>0</v>
      </c>
      <c r="AM607" s="217">
        <v>0</v>
      </c>
      <c r="AN607" s="185">
        <v>0</v>
      </c>
      <c r="AO607" s="217">
        <v>0</v>
      </c>
      <c r="AP607" s="217"/>
      <c r="AQ607" s="185"/>
      <c r="AR607" s="217"/>
      <c r="AS607" s="185"/>
      <c r="AT607" s="217"/>
      <c r="AU607" s="185"/>
      <c r="AV607" s="217"/>
      <c r="AW607" s="185"/>
      <c r="AX607" s="217"/>
      <c r="AY607" s="217">
        <v>0</v>
      </c>
      <c r="AZ607" s="185">
        <v>0</v>
      </c>
      <c r="BA607" s="217">
        <v>0</v>
      </c>
      <c r="BB607" s="185">
        <v>0</v>
      </c>
      <c r="BC607" s="217">
        <v>0</v>
      </c>
      <c r="BD607" s="185">
        <v>0</v>
      </c>
      <c r="BE607" s="217">
        <v>0</v>
      </c>
      <c r="BF607" s="185">
        <v>0</v>
      </c>
      <c r="BG607" s="62">
        <v>0</v>
      </c>
      <c r="BH607" s="188">
        <v>0</v>
      </c>
      <c r="BI607" s="217">
        <v>0</v>
      </c>
      <c r="BJ607" s="185">
        <v>0</v>
      </c>
      <c r="BK607" s="217">
        <v>0</v>
      </c>
      <c r="BL607" s="185">
        <v>0</v>
      </c>
      <c r="BM607" s="217">
        <v>0</v>
      </c>
      <c r="BN607" s="185">
        <v>0</v>
      </c>
      <c r="BO607" s="217">
        <v>0</v>
      </c>
      <c r="BP607" s="185"/>
      <c r="BQ607" s="217"/>
      <c r="BR607" s="185">
        <v>0</v>
      </c>
      <c r="BS607" s="218">
        <v>0</v>
      </c>
      <c r="BT607" s="177">
        <f t="shared" si="440"/>
        <v>0</v>
      </c>
      <c r="BU607" s="178">
        <f t="shared" si="440"/>
        <v>0</v>
      </c>
      <c r="BV607" s="179">
        <f t="shared" si="441"/>
        <v>0</v>
      </c>
      <c r="BW607" s="178">
        <f t="shared" si="441"/>
        <v>0</v>
      </c>
      <c r="BX607" s="179">
        <f t="shared" si="442"/>
        <v>0</v>
      </c>
      <c r="BY607" s="178">
        <f t="shared" si="442"/>
        <v>0</v>
      </c>
      <c r="BZ607" s="179">
        <f t="shared" si="443"/>
        <v>0</v>
      </c>
      <c r="CA607" s="178">
        <f t="shared" si="443"/>
        <v>0</v>
      </c>
      <c r="CB607" s="179">
        <f t="shared" si="444"/>
        <v>0</v>
      </c>
      <c r="CC607" s="178">
        <f t="shared" si="444"/>
        <v>0</v>
      </c>
      <c r="CD607" s="179">
        <f t="shared" si="445"/>
        <v>0</v>
      </c>
      <c r="CE607" s="178">
        <f t="shared" si="445"/>
        <v>0</v>
      </c>
      <c r="CF607" s="177">
        <f t="shared" si="437"/>
        <v>0</v>
      </c>
      <c r="CG607" s="178">
        <f t="shared" si="437"/>
        <v>0</v>
      </c>
      <c r="CH607" s="179">
        <f t="shared" si="437"/>
        <v>0</v>
      </c>
      <c r="CI607" s="178">
        <f t="shared" si="418"/>
        <v>0</v>
      </c>
      <c r="CJ607" s="179">
        <f t="shared" si="437"/>
        <v>0</v>
      </c>
      <c r="CK607" s="178">
        <f t="shared" si="439"/>
        <v>0</v>
      </c>
      <c r="CL607" s="179">
        <f t="shared" si="437"/>
        <v>0</v>
      </c>
      <c r="CM607" s="178">
        <f t="shared" si="437"/>
        <v>0</v>
      </c>
      <c r="CN607" s="179">
        <f t="shared" si="437"/>
        <v>0</v>
      </c>
      <c r="CO607" s="178">
        <f t="shared" si="437"/>
        <v>0</v>
      </c>
      <c r="CP607" s="179">
        <f t="shared" si="437"/>
        <v>0</v>
      </c>
      <c r="CQ607" s="178">
        <f t="shared" si="437"/>
        <v>0</v>
      </c>
      <c r="CR607" s="177">
        <f t="shared" si="438"/>
        <v>0</v>
      </c>
      <c r="CS607" s="178">
        <f t="shared" si="438"/>
        <v>0</v>
      </c>
      <c r="CT607" s="179">
        <f t="shared" si="438"/>
        <v>0</v>
      </c>
      <c r="CU607" s="178">
        <f t="shared" si="438"/>
        <v>0</v>
      </c>
      <c r="CV607" s="179">
        <f t="shared" si="438"/>
        <v>0</v>
      </c>
      <c r="CW607" s="178">
        <f t="shared" si="438"/>
        <v>0</v>
      </c>
      <c r="CX607" s="179">
        <f t="shared" si="438"/>
        <v>0</v>
      </c>
      <c r="CY607" s="178">
        <f t="shared" si="438"/>
        <v>0</v>
      </c>
      <c r="CZ607" s="179">
        <f t="shared" si="438"/>
        <v>0</v>
      </c>
      <c r="DA607" s="178">
        <f t="shared" si="438"/>
        <v>0</v>
      </c>
      <c r="DB607" s="179">
        <f t="shared" si="438"/>
        <v>0</v>
      </c>
      <c r="DC607" s="178">
        <f t="shared" si="438"/>
        <v>0</v>
      </c>
      <c r="DD607" s="179">
        <f t="shared" si="446"/>
        <v>0</v>
      </c>
      <c r="DE607" s="178">
        <f t="shared" si="446"/>
        <v>0</v>
      </c>
      <c r="DF607" s="177">
        <f t="shared" si="447"/>
        <v>0</v>
      </c>
      <c r="DG607" s="178">
        <f t="shared" si="447"/>
        <v>0</v>
      </c>
      <c r="DH607" s="179">
        <f t="shared" si="448"/>
        <v>0</v>
      </c>
      <c r="DI607" s="178">
        <f t="shared" si="448"/>
        <v>0</v>
      </c>
      <c r="DJ607" s="179">
        <f t="shared" si="449"/>
        <v>0</v>
      </c>
      <c r="DK607" s="178">
        <f t="shared" si="449"/>
        <v>0</v>
      </c>
      <c r="DL607" s="179">
        <f t="shared" si="450"/>
        <v>0</v>
      </c>
      <c r="DM607" s="178">
        <f t="shared" si="450"/>
        <v>0</v>
      </c>
      <c r="DN607" s="179">
        <f t="shared" si="451"/>
        <v>0</v>
      </c>
      <c r="DO607" s="178">
        <f t="shared" si="451"/>
        <v>0</v>
      </c>
      <c r="DP607" s="179">
        <f t="shared" si="452"/>
        <v>0</v>
      </c>
      <c r="DQ607" s="178">
        <f t="shared" si="452"/>
        <v>0</v>
      </c>
      <c r="DR607" s="179">
        <f t="shared" si="453"/>
        <v>0</v>
      </c>
      <c r="DS607" s="178">
        <f t="shared" si="453"/>
        <v>0</v>
      </c>
      <c r="DT607" s="177">
        <f t="shared" si="436"/>
        <v>0</v>
      </c>
      <c r="DU607" s="178">
        <f t="shared" si="436"/>
        <v>0</v>
      </c>
      <c r="DV607" s="179">
        <f t="shared" si="436"/>
        <v>0</v>
      </c>
      <c r="DW607" s="178">
        <f t="shared" si="436"/>
        <v>0</v>
      </c>
      <c r="DX607" s="179">
        <f t="shared" si="436"/>
        <v>0</v>
      </c>
      <c r="DY607" s="178">
        <f t="shared" si="436"/>
        <v>0</v>
      </c>
      <c r="DZ607" s="179">
        <f t="shared" si="436"/>
        <v>0</v>
      </c>
      <c r="EA607" s="178">
        <f t="shared" si="436"/>
        <v>0</v>
      </c>
      <c r="EB607" s="179">
        <f t="shared" si="436"/>
        <v>0</v>
      </c>
      <c r="EC607" s="178">
        <f t="shared" si="436"/>
        <v>0</v>
      </c>
      <c r="ED607" s="179">
        <f t="shared" si="436"/>
        <v>0</v>
      </c>
      <c r="EE607" s="178">
        <f t="shared" si="435"/>
        <v>0</v>
      </c>
      <c r="EF607" s="179">
        <f t="shared" si="435"/>
        <v>0</v>
      </c>
      <c r="EG607" s="178">
        <f t="shared" si="434"/>
        <v>0</v>
      </c>
    </row>
    <row r="608" spans="1:137">
      <c r="A608" s="56" t="s">
        <v>540</v>
      </c>
      <c r="B608" s="55" t="s">
        <v>643</v>
      </c>
      <c r="C608" s="49"/>
      <c r="D608" s="53">
        <v>408394</v>
      </c>
      <c r="E608" s="53">
        <v>10</v>
      </c>
      <c r="F608" s="217">
        <v>0</v>
      </c>
      <c r="G608" s="185">
        <v>0</v>
      </c>
      <c r="H608" s="217">
        <v>0</v>
      </c>
      <c r="I608" s="185">
        <v>0</v>
      </c>
      <c r="J608" s="217">
        <v>0</v>
      </c>
      <c r="K608" s="185">
        <v>0</v>
      </c>
      <c r="L608" s="217">
        <v>0</v>
      </c>
      <c r="M608" s="185">
        <v>0</v>
      </c>
      <c r="N608" s="217">
        <v>0</v>
      </c>
      <c r="O608" s="217">
        <v>0</v>
      </c>
      <c r="P608" s="185">
        <v>0</v>
      </c>
      <c r="Q608" s="217">
        <v>0</v>
      </c>
      <c r="R608" s="185">
        <v>0</v>
      </c>
      <c r="S608" s="217">
        <v>0</v>
      </c>
      <c r="T608" s="185">
        <v>0</v>
      </c>
      <c r="U608" s="217">
        <v>0</v>
      </c>
      <c r="V608" s="185">
        <v>0</v>
      </c>
      <c r="W608" s="217">
        <v>0</v>
      </c>
      <c r="X608" s="217">
        <v>0</v>
      </c>
      <c r="Y608" s="185">
        <v>0</v>
      </c>
      <c r="Z608" s="217">
        <v>0</v>
      </c>
      <c r="AA608" s="185">
        <v>0</v>
      </c>
      <c r="AB608" s="217">
        <v>0</v>
      </c>
      <c r="AC608" s="185">
        <v>0</v>
      </c>
      <c r="AD608" s="217">
        <v>0</v>
      </c>
      <c r="AE608" s="185">
        <v>0</v>
      </c>
      <c r="AF608" s="217">
        <v>0</v>
      </c>
      <c r="AG608" s="217">
        <v>0</v>
      </c>
      <c r="AH608" s="185">
        <v>0</v>
      </c>
      <c r="AI608" s="217">
        <v>0</v>
      </c>
      <c r="AJ608" s="185">
        <v>0</v>
      </c>
      <c r="AK608" s="217">
        <v>0</v>
      </c>
      <c r="AL608" s="185">
        <v>0</v>
      </c>
      <c r="AM608" s="217">
        <v>0</v>
      </c>
      <c r="AN608" s="185">
        <v>0</v>
      </c>
      <c r="AO608" s="217">
        <v>0</v>
      </c>
      <c r="AP608" s="217"/>
      <c r="AQ608" s="185"/>
      <c r="AR608" s="217"/>
      <c r="AS608" s="185"/>
      <c r="AT608" s="217"/>
      <c r="AU608" s="185"/>
      <c r="AV608" s="217"/>
      <c r="AW608" s="185"/>
      <c r="AX608" s="217"/>
      <c r="AY608" s="217">
        <v>0</v>
      </c>
      <c r="AZ608" s="185">
        <v>0</v>
      </c>
      <c r="BA608" s="217">
        <v>0</v>
      </c>
      <c r="BB608" s="185">
        <v>0</v>
      </c>
      <c r="BC608" s="217">
        <v>0</v>
      </c>
      <c r="BD608" s="185">
        <v>0</v>
      </c>
      <c r="BE608" s="217">
        <v>0</v>
      </c>
      <c r="BF608" s="185">
        <v>0</v>
      </c>
      <c r="BG608" s="62">
        <v>0</v>
      </c>
      <c r="BH608" s="188">
        <v>0</v>
      </c>
      <c r="BI608" s="217">
        <v>0</v>
      </c>
      <c r="BJ608" s="185">
        <v>0</v>
      </c>
      <c r="BK608" s="217">
        <v>0</v>
      </c>
      <c r="BL608" s="185">
        <v>0</v>
      </c>
      <c r="BM608" s="217">
        <v>0</v>
      </c>
      <c r="BN608" s="185">
        <v>0</v>
      </c>
      <c r="BO608" s="217">
        <v>0</v>
      </c>
      <c r="BP608" s="185"/>
      <c r="BQ608" s="217"/>
      <c r="BR608" s="185">
        <v>0</v>
      </c>
      <c r="BS608" s="218">
        <v>0</v>
      </c>
      <c r="BT608" s="177">
        <f t="shared" si="440"/>
        <v>0</v>
      </c>
      <c r="BU608" s="178">
        <f t="shared" si="440"/>
        <v>0</v>
      </c>
      <c r="BV608" s="179">
        <f t="shared" si="441"/>
        <v>0</v>
      </c>
      <c r="BW608" s="178">
        <f t="shared" si="441"/>
        <v>0</v>
      </c>
      <c r="BX608" s="179">
        <f t="shared" si="442"/>
        <v>0</v>
      </c>
      <c r="BY608" s="178">
        <f t="shared" si="442"/>
        <v>0</v>
      </c>
      <c r="BZ608" s="179">
        <f t="shared" si="443"/>
        <v>0</v>
      </c>
      <c r="CA608" s="178">
        <f t="shared" si="443"/>
        <v>0</v>
      </c>
      <c r="CB608" s="179">
        <f t="shared" si="444"/>
        <v>0</v>
      </c>
      <c r="CC608" s="178">
        <f t="shared" si="444"/>
        <v>0</v>
      </c>
      <c r="CD608" s="179">
        <f t="shared" si="445"/>
        <v>0</v>
      </c>
      <c r="CE608" s="178">
        <f t="shared" si="445"/>
        <v>0</v>
      </c>
      <c r="CF608" s="177">
        <f t="shared" si="437"/>
        <v>0</v>
      </c>
      <c r="CG608" s="178">
        <f t="shared" ref="CG608:CH693" si="454">IF(BU608&gt;0,BI608/BU608,)</f>
        <v>0</v>
      </c>
      <c r="CH608" s="179">
        <f t="shared" si="437"/>
        <v>0</v>
      </c>
      <c r="CI608" s="178">
        <f t="shared" si="418"/>
        <v>0</v>
      </c>
      <c r="CJ608" s="179">
        <f t="shared" si="437"/>
        <v>0</v>
      </c>
      <c r="CK608" s="178">
        <f t="shared" si="439"/>
        <v>0</v>
      </c>
      <c r="CL608" s="179">
        <f t="shared" si="437"/>
        <v>0</v>
      </c>
      <c r="CM608" s="178">
        <f t="shared" si="437"/>
        <v>0</v>
      </c>
      <c r="CN608" s="179">
        <f t="shared" si="437"/>
        <v>0</v>
      </c>
      <c r="CO608" s="178">
        <f t="shared" si="437"/>
        <v>0</v>
      </c>
      <c r="CP608" s="179">
        <f t="shared" si="437"/>
        <v>0</v>
      </c>
      <c r="CQ608" s="178">
        <f t="shared" si="437"/>
        <v>0</v>
      </c>
      <c r="CR608" s="177">
        <f t="shared" si="438"/>
        <v>0</v>
      </c>
      <c r="CS608" s="178">
        <f t="shared" si="438"/>
        <v>0</v>
      </c>
      <c r="CT608" s="179">
        <f t="shared" si="438"/>
        <v>0</v>
      </c>
      <c r="CU608" s="178">
        <f t="shared" si="438"/>
        <v>0</v>
      </c>
      <c r="CV608" s="179">
        <f t="shared" si="438"/>
        <v>0</v>
      </c>
      <c r="CW608" s="178">
        <f t="shared" si="438"/>
        <v>0</v>
      </c>
      <c r="CX608" s="179">
        <f t="shared" si="438"/>
        <v>0</v>
      </c>
      <c r="CY608" s="178">
        <f t="shared" si="438"/>
        <v>0</v>
      </c>
      <c r="CZ608" s="179">
        <f t="shared" si="438"/>
        <v>0</v>
      </c>
      <c r="DA608" s="178">
        <f t="shared" si="438"/>
        <v>0</v>
      </c>
      <c r="DB608" s="179">
        <f t="shared" si="438"/>
        <v>0</v>
      </c>
      <c r="DC608" s="178">
        <f t="shared" si="438"/>
        <v>0</v>
      </c>
      <c r="DD608" s="179">
        <f t="shared" si="446"/>
        <v>0</v>
      </c>
      <c r="DE608" s="178">
        <f t="shared" si="446"/>
        <v>0</v>
      </c>
      <c r="DF608" s="177">
        <f t="shared" si="447"/>
        <v>0</v>
      </c>
      <c r="DG608" s="178">
        <f t="shared" si="447"/>
        <v>0</v>
      </c>
      <c r="DH608" s="179">
        <f t="shared" si="448"/>
        <v>0</v>
      </c>
      <c r="DI608" s="178">
        <f t="shared" si="448"/>
        <v>0</v>
      </c>
      <c r="DJ608" s="179">
        <f t="shared" si="449"/>
        <v>0</v>
      </c>
      <c r="DK608" s="178">
        <f t="shared" si="449"/>
        <v>0</v>
      </c>
      <c r="DL608" s="179">
        <f t="shared" si="450"/>
        <v>0</v>
      </c>
      <c r="DM608" s="178">
        <f t="shared" si="450"/>
        <v>0</v>
      </c>
      <c r="DN608" s="179">
        <f t="shared" si="451"/>
        <v>0</v>
      </c>
      <c r="DO608" s="178">
        <f t="shared" si="451"/>
        <v>0</v>
      </c>
      <c r="DP608" s="179">
        <f t="shared" si="452"/>
        <v>0</v>
      </c>
      <c r="DQ608" s="178">
        <f t="shared" si="452"/>
        <v>0</v>
      </c>
      <c r="DR608" s="179">
        <f t="shared" si="453"/>
        <v>0</v>
      </c>
      <c r="DS608" s="178">
        <f t="shared" si="453"/>
        <v>0</v>
      </c>
      <c r="DT608" s="177">
        <f t="shared" si="436"/>
        <v>0</v>
      </c>
      <c r="DU608" s="178">
        <f t="shared" si="436"/>
        <v>0</v>
      </c>
      <c r="DV608" s="179">
        <f t="shared" si="436"/>
        <v>0</v>
      </c>
      <c r="DW608" s="178">
        <f t="shared" si="436"/>
        <v>0</v>
      </c>
      <c r="DX608" s="179">
        <f t="shared" si="436"/>
        <v>0</v>
      </c>
      <c r="DY608" s="178">
        <f t="shared" si="436"/>
        <v>0</v>
      </c>
      <c r="DZ608" s="179">
        <f t="shared" si="436"/>
        <v>0</v>
      </c>
      <c r="EA608" s="178">
        <f t="shared" si="436"/>
        <v>0</v>
      </c>
      <c r="EB608" s="179">
        <f t="shared" si="436"/>
        <v>0</v>
      </c>
      <c r="EC608" s="178">
        <f t="shared" si="436"/>
        <v>0</v>
      </c>
      <c r="ED608" s="179">
        <f t="shared" si="436"/>
        <v>0</v>
      </c>
      <c r="EE608" s="178">
        <f t="shared" si="435"/>
        <v>0</v>
      </c>
      <c r="EF608" s="179">
        <f t="shared" si="435"/>
        <v>0</v>
      </c>
      <c r="EG608" s="178">
        <f t="shared" si="434"/>
        <v>0</v>
      </c>
    </row>
    <row r="609" spans="1:137">
      <c r="A609" s="56" t="s">
        <v>540</v>
      </c>
      <c r="B609" s="55" t="s">
        <v>644</v>
      </c>
      <c r="C609" s="49"/>
      <c r="D609" s="53">
        <v>229328</v>
      </c>
      <c r="E609" s="245">
        <v>10</v>
      </c>
      <c r="F609" s="217">
        <v>0</v>
      </c>
      <c r="G609" s="185">
        <v>0</v>
      </c>
      <c r="H609" s="217">
        <v>0</v>
      </c>
      <c r="I609" s="185">
        <v>0</v>
      </c>
      <c r="J609" s="217">
        <v>0</v>
      </c>
      <c r="K609" s="185">
        <v>0</v>
      </c>
      <c r="L609" s="217">
        <v>0</v>
      </c>
      <c r="M609" s="185">
        <v>0</v>
      </c>
      <c r="N609" s="217">
        <v>0</v>
      </c>
      <c r="O609" s="217">
        <v>0</v>
      </c>
      <c r="P609" s="185">
        <v>0</v>
      </c>
      <c r="Q609" s="217">
        <v>0</v>
      </c>
      <c r="R609" s="185">
        <v>0</v>
      </c>
      <c r="S609" s="217">
        <v>0</v>
      </c>
      <c r="T609" s="185">
        <v>0</v>
      </c>
      <c r="U609" s="217">
        <v>0</v>
      </c>
      <c r="V609" s="185">
        <v>0</v>
      </c>
      <c r="W609" s="217">
        <v>0</v>
      </c>
      <c r="X609" s="217">
        <v>0</v>
      </c>
      <c r="Y609" s="185">
        <v>0</v>
      </c>
      <c r="Z609" s="217">
        <v>0</v>
      </c>
      <c r="AA609" s="185">
        <v>0</v>
      </c>
      <c r="AB609" s="217">
        <v>0</v>
      </c>
      <c r="AC609" s="185">
        <v>0</v>
      </c>
      <c r="AD609" s="217">
        <v>0</v>
      </c>
      <c r="AE609" s="185">
        <v>0</v>
      </c>
      <c r="AF609" s="217">
        <v>0</v>
      </c>
      <c r="AG609" s="217">
        <v>0</v>
      </c>
      <c r="AH609" s="185">
        <v>0</v>
      </c>
      <c r="AI609" s="217">
        <v>0</v>
      </c>
      <c r="AJ609" s="185">
        <v>0</v>
      </c>
      <c r="AK609" s="217">
        <v>0</v>
      </c>
      <c r="AL609" s="185">
        <v>0</v>
      </c>
      <c r="AM609" s="217">
        <v>0</v>
      </c>
      <c r="AN609" s="185">
        <v>0</v>
      </c>
      <c r="AO609" s="217">
        <v>0</v>
      </c>
      <c r="AP609" s="217"/>
      <c r="AQ609" s="185"/>
      <c r="AR609" s="217"/>
      <c r="AS609" s="185"/>
      <c r="AT609" s="217"/>
      <c r="AU609" s="185"/>
      <c r="AV609" s="217"/>
      <c r="AW609" s="185"/>
      <c r="AX609" s="217"/>
      <c r="AY609" s="217">
        <v>0</v>
      </c>
      <c r="AZ609" s="185">
        <v>0</v>
      </c>
      <c r="BA609" s="217">
        <v>0</v>
      </c>
      <c r="BB609" s="185">
        <v>0</v>
      </c>
      <c r="BC609" s="217">
        <v>0</v>
      </c>
      <c r="BD609" s="185">
        <v>0</v>
      </c>
      <c r="BE609" s="217">
        <v>0</v>
      </c>
      <c r="BF609" s="185">
        <v>0</v>
      </c>
      <c r="BG609" s="62">
        <v>0</v>
      </c>
      <c r="BH609" s="188">
        <v>0</v>
      </c>
      <c r="BI609" s="217">
        <v>0</v>
      </c>
      <c r="BJ609" s="185">
        <v>0</v>
      </c>
      <c r="BK609" s="217">
        <v>0</v>
      </c>
      <c r="BL609" s="185">
        <v>0</v>
      </c>
      <c r="BM609" s="217">
        <v>0</v>
      </c>
      <c r="BN609" s="185">
        <v>0</v>
      </c>
      <c r="BO609" s="217">
        <v>0</v>
      </c>
      <c r="BP609" s="185"/>
      <c r="BQ609" s="217"/>
      <c r="BR609" s="185">
        <v>0</v>
      </c>
      <c r="BS609" s="218">
        <v>0</v>
      </c>
      <c r="BT609" s="177">
        <f t="shared" si="440"/>
        <v>0</v>
      </c>
      <c r="BU609" s="178">
        <f t="shared" si="440"/>
        <v>0</v>
      </c>
      <c r="BV609" s="179">
        <f t="shared" si="441"/>
        <v>0</v>
      </c>
      <c r="BW609" s="178">
        <f t="shared" si="441"/>
        <v>0</v>
      </c>
      <c r="BX609" s="179">
        <f t="shared" si="442"/>
        <v>0</v>
      </c>
      <c r="BY609" s="178">
        <f t="shared" si="442"/>
        <v>0</v>
      </c>
      <c r="BZ609" s="179">
        <f t="shared" si="443"/>
        <v>0</v>
      </c>
      <c r="CA609" s="178">
        <f t="shared" si="443"/>
        <v>0</v>
      </c>
      <c r="CB609" s="179">
        <f t="shared" si="444"/>
        <v>0</v>
      </c>
      <c r="CC609" s="178">
        <f t="shared" si="444"/>
        <v>0</v>
      </c>
      <c r="CD609" s="179">
        <f t="shared" si="445"/>
        <v>0</v>
      </c>
      <c r="CE609" s="178">
        <f t="shared" si="445"/>
        <v>0</v>
      </c>
      <c r="CF609" s="177">
        <f t="shared" si="437"/>
        <v>0</v>
      </c>
      <c r="CG609" s="178">
        <f t="shared" si="454"/>
        <v>0</v>
      </c>
      <c r="CH609" s="179">
        <f t="shared" si="437"/>
        <v>0</v>
      </c>
      <c r="CI609" s="178">
        <f t="shared" si="418"/>
        <v>0</v>
      </c>
      <c r="CJ609" s="179">
        <f t="shared" si="437"/>
        <v>0</v>
      </c>
      <c r="CK609" s="178">
        <f t="shared" si="439"/>
        <v>0</v>
      </c>
      <c r="CL609" s="179">
        <f t="shared" si="437"/>
        <v>0</v>
      </c>
      <c r="CM609" s="178">
        <f t="shared" si="437"/>
        <v>0</v>
      </c>
      <c r="CN609" s="179">
        <f t="shared" si="437"/>
        <v>0</v>
      </c>
      <c r="CO609" s="178">
        <f t="shared" si="437"/>
        <v>0</v>
      </c>
      <c r="CP609" s="179">
        <f t="shared" si="437"/>
        <v>0</v>
      </c>
      <c r="CQ609" s="178">
        <f t="shared" si="437"/>
        <v>0</v>
      </c>
      <c r="CR609" s="177">
        <f t="shared" si="438"/>
        <v>0</v>
      </c>
      <c r="CS609" s="178">
        <f t="shared" si="438"/>
        <v>0</v>
      </c>
      <c r="CT609" s="179">
        <f t="shared" si="438"/>
        <v>0</v>
      </c>
      <c r="CU609" s="178">
        <f t="shared" si="438"/>
        <v>0</v>
      </c>
      <c r="CV609" s="179">
        <f t="shared" si="438"/>
        <v>0</v>
      </c>
      <c r="CW609" s="178">
        <f t="shared" si="438"/>
        <v>0</v>
      </c>
      <c r="CX609" s="179">
        <f t="shared" si="438"/>
        <v>0</v>
      </c>
      <c r="CY609" s="178">
        <f t="shared" si="438"/>
        <v>0</v>
      </c>
      <c r="CZ609" s="179">
        <f t="shared" si="438"/>
        <v>0</v>
      </c>
      <c r="DA609" s="178">
        <f t="shared" si="438"/>
        <v>0</v>
      </c>
      <c r="DB609" s="179">
        <f t="shared" si="438"/>
        <v>0</v>
      </c>
      <c r="DC609" s="178">
        <f t="shared" si="438"/>
        <v>0</v>
      </c>
      <c r="DD609" s="179">
        <f t="shared" si="446"/>
        <v>0</v>
      </c>
      <c r="DE609" s="178">
        <f t="shared" si="446"/>
        <v>0</v>
      </c>
      <c r="DF609" s="177">
        <f t="shared" si="447"/>
        <v>0</v>
      </c>
      <c r="DG609" s="178">
        <f t="shared" si="447"/>
        <v>0</v>
      </c>
      <c r="DH609" s="179">
        <f t="shared" si="448"/>
        <v>0</v>
      </c>
      <c r="DI609" s="178">
        <f t="shared" si="448"/>
        <v>0</v>
      </c>
      <c r="DJ609" s="179">
        <f t="shared" si="449"/>
        <v>0</v>
      </c>
      <c r="DK609" s="178">
        <f t="shared" si="449"/>
        <v>0</v>
      </c>
      <c r="DL609" s="179">
        <f t="shared" si="450"/>
        <v>0</v>
      </c>
      <c r="DM609" s="178">
        <f t="shared" si="450"/>
        <v>0</v>
      </c>
      <c r="DN609" s="179">
        <f t="shared" si="451"/>
        <v>0</v>
      </c>
      <c r="DO609" s="178">
        <f t="shared" si="451"/>
        <v>0</v>
      </c>
      <c r="DP609" s="179">
        <f t="shared" si="452"/>
        <v>0</v>
      </c>
      <c r="DQ609" s="178">
        <f t="shared" si="452"/>
        <v>0</v>
      </c>
      <c r="DR609" s="179">
        <f t="shared" si="453"/>
        <v>0</v>
      </c>
      <c r="DS609" s="178">
        <f t="shared" si="453"/>
        <v>0</v>
      </c>
      <c r="DT609" s="177">
        <f t="shared" si="436"/>
        <v>0</v>
      </c>
      <c r="DU609" s="178">
        <f t="shared" si="436"/>
        <v>0</v>
      </c>
      <c r="DV609" s="179">
        <f t="shared" si="436"/>
        <v>0</v>
      </c>
      <c r="DW609" s="178">
        <f t="shared" si="436"/>
        <v>0</v>
      </c>
      <c r="DX609" s="179">
        <f t="shared" si="436"/>
        <v>0</v>
      </c>
      <c r="DY609" s="178">
        <f t="shared" si="436"/>
        <v>0</v>
      </c>
      <c r="DZ609" s="179">
        <f t="shared" si="436"/>
        <v>0</v>
      </c>
      <c r="EA609" s="178">
        <f t="shared" si="436"/>
        <v>0</v>
      </c>
      <c r="EB609" s="179">
        <f t="shared" si="436"/>
        <v>0</v>
      </c>
      <c r="EC609" s="178">
        <f t="shared" si="436"/>
        <v>0</v>
      </c>
      <c r="ED609" s="179">
        <f t="shared" si="436"/>
        <v>0</v>
      </c>
      <c r="EE609" s="178">
        <f t="shared" si="435"/>
        <v>0</v>
      </c>
      <c r="EF609" s="179">
        <f t="shared" si="435"/>
        <v>0</v>
      </c>
      <c r="EG609" s="178">
        <f t="shared" si="434"/>
        <v>0</v>
      </c>
    </row>
    <row r="610" spans="1:137">
      <c r="A610" s="56" t="s">
        <v>540</v>
      </c>
      <c r="B610" s="55" t="s">
        <v>645</v>
      </c>
      <c r="C610" s="49"/>
      <c r="D610" s="53">
        <v>229832</v>
      </c>
      <c r="E610" s="53">
        <v>10</v>
      </c>
      <c r="F610" s="217">
        <v>0</v>
      </c>
      <c r="G610" s="185">
        <v>0</v>
      </c>
      <c r="H610" s="217">
        <v>0</v>
      </c>
      <c r="I610" s="185">
        <v>0</v>
      </c>
      <c r="J610" s="217">
        <v>0</v>
      </c>
      <c r="K610" s="185">
        <v>0</v>
      </c>
      <c r="L610" s="217">
        <v>0</v>
      </c>
      <c r="M610" s="185">
        <v>0</v>
      </c>
      <c r="N610" s="217">
        <v>0</v>
      </c>
      <c r="O610" s="217">
        <v>0</v>
      </c>
      <c r="P610" s="185">
        <v>1</v>
      </c>
      <c r="Q610" s="191">
        <v>0</v>
      </c>
      <c r="R610" s="185">
        <v>2</v>
      </c>
      <c r="S610" s="217">
        <v>2</v>
      </c>
      <c r="T610" s="185">
        <v>0</v>
      </c>
      <c r="U610" s="217">
        <v>0</v>
      </c>
      <c r="V610" s="185">
        <v>0</v>
      </c>
      <c r="W610" s="217">
        <v>0</v>
      </c>
      <c r="X610" s="217">
        <v>0</v>
      </c>
      <c r="Y610" s="185">
        <v>9</v>
      </c>
      <c r="Z610" s="217">
        <v>9</v>
      </c>
      <c r="AA610" s="185">
        <v>7</v>
      </c>
      <c r="AB610" s="217">
        <v>7</v>
      </c>
      <c r="AC610" s="185">
        <v>0</v>
      </c>
      <c r="AD610" s="217">
        <v>0</v>
      </c>
      <c r="AE610" s="185">
        <v>0</v>
      </c>
      <c r="AF610" s="217">
        <v>0</v>
      </c>
      <c r="AG610" s="217">
        <v>0</v>
      </c>
      <c r="AH610" s="185">
        <v>13</v>
      </c>
      <c r="AI610" s="191">
        <v>12</v>
      </c>
      <c r="AJ610" s="185">
        <v>23</v>
      </c>
      <c r="AK610" s="191">
        <v>2</v>
      </c>
      <c r="AL610" s="185">
        <v>0</v>
      </c>
      <c r="AM610" s="217">
        <v>0</v>
      </c>
      <c r="AN610" s="185">
        <v>4</v>
      </c>
      <c r="AO610" s="191">
        <v>7</v>
      </c>
      <c r="AP610" s="217"/>
      <c r="AQ610" s="185"/>
      <c r="AR610" s="217"/>
      <c r="AS610" s="185"/>
      <c r="AT610" s="217"/>
      <c r="AU610" s="185"/>
      <c r="AV610" s="217"/>
      <c r="AW610" s="185"/>
      <c r="AX610" s="217"/>
      <c r="AY610" s="217">
        <v>0</v>
      </c>
      <c r="AZ610" s="185">
        <v>0</v>
      </c>
      <c r="BA610" s="217">
        <v>0</v>
      </c>
      <c r="BB610" s="185">
        <v>0</v>
      </c>
      <c r="BC610" s="217">
        <v>0</v>
      </c>
      <c r="BD610" s="185">
        <v>0</v>
      </c>
      <c r="BE610" s="217">
        <v>0</v>
      </c>
      <c r="BF610" s="185">
        <v>0</v>
      </c>
      <c r="BG610" s="62">
        <v>0</v>
      </c>
      <c r="BH610" s="188">
        <v>0</v>
      </c>
      <c r="BI610" s="217">
        <v>0</v>
      </c>
      <c r="BJ610" s="185">
        <v>184007</v>
      </c>
      <c r="BK610" s="191">
        <v>159828</v>
      </c>
      <c r="BL610" s="185">
        <v>858062</v>
      </c>
      <c r="BM610" s="191">
        <v>1014623</v>
      </c>
      <c r="BN610" s="185">
        <v>1548289</v>
      </c>
      <c r="BO610" s="191">
        <v>1081966</v>
      </c>
      <c r="BP610" s="185"/>
      <c r="BQ610" s="217"/>
      <c r="BR610" s="185">
        <v>0</v>
      </c>
      <c r="BS610" s="218">
        <v>0</v>
      </c>
      <c r="BT610" s="177">
        <f t="shared" si="440"/>
        <v>0</v>
      </c>
      <c r="BU610" s="178">
        <f t="shared" si="440"/>
        <v>0</v>
      </c>
      <c r="BV610" s="179">
        <f t="shared" si="441"/>
        <v>29</v>
      </c>
      <c r="BW610" s="178">
        <f t="shared" si="441"/>
        <v>20</v>
      </c>
      <c r="BX610" s="179">
        <f t="shared" si="442"/>
        <v>151</v>
      </c>
      <c r="BY610" s="178">
        <f t="shared" si="442"/>
        <v>151</v>
      </c>
      <c r="BZ610" s="179">
        <f t="shared" si="443"/>
        <v>395</v>
      </c>
      <c r="CA610" s="178">
        <f t="shared" si="443"/>
        <v>212</v>
      </c>
      <c r="CB610" s="179">
        <f t="shared" si="444"/>
        <v>0</v>
      </c>
      <c r="CC610" s="178">
        <f t="shared" si="444"/>
        <v>0</v>
      </c>
      <c r="CD610" s="179">
        <f t="shared" si="445"/>
        <v>0</v>
      </c>
      <c r="CE610" s="178">
        <f t="shared" si="445"/>
        <v>0</v>
      </c>
      <c r="CF610" s="177">
        <f t="shared" si="437"/>
        <v>0</v>
      </c>
      <c r="CG610" s="178">
        <f t="shared" si="454"/>
        <v>0</v>
      </c>
      <c r="CH610" s="179">
        <f t="shared" si="437"/>
        <v>6345.0689655172409</v>
      </c>
      <c r="CI610" s="178">
        <f t="shared" si="418"/>
        <v>7991.4</v>
      </c>
      <c r="CJ610" s="179">
        <f t="shared" si="437"/>
        <v>5682.5298013245038</v>
      </c>
      <c r="CK610" s="178">
        <f t="shared" si="439"/>
        <v>6719.3576158940396</v>
      </c>
      <c r="CL610" s="179">
        <f t="shared" si="437"/>
        <v>3919.7189873417719</v>
      </c>
      <c r="CM610" s="178">
        <f t="shared" si="437"/>
        <v>5103.6132075471696</v>
      </c>
      <c r="CN610" s="179">
        <f t="shared" si="437"/>
        <v>0</v>
      </c>
      <c r="CO610" s="178">
        <f t="shared" si="437"/>
        <v>0</v>
      </c>
      <c r="CP610" s="179">
        <f t="shared" si="437"/>
        <v>0</v>
      </c>
      <c r="CQ610" s="178">
        <f t="shared" si="437"/>
        <v>0</v>
      </c>
      <c r="CR610" s="177">
        <f t="shared" si="438"/>
        <v>0</v>
      </c>
      <c r="CS610" s="178">
        <f t="shared" si="438"/>
        <v>0</v>
      </c>
      <c r="CT610" s="179">
        <f t="shared" si="438"/>
        <v>57105.620689655167</v>
      </c>
      <c r="CU610" s="178">
        <f t="shared" si="438"/>
        <v>71922.599999999991</v>
      </c>
      <c r="CV610" s="179">
        <f t="shared" si="438"/>
        <v>51142.768211920535</v>
      </c>
      <c r="CW610" s="178">
        <f t="shared" si="438"/>
        <v>60474.218543046358</v>
      </c>
      <c r="CX610" s="179">
        <f t="shared" si="438"/>
        <v>35277.470886075949</v>
      </c>
      <c r="CY610" s="178">
        <f t="shared" si="438"/>
        <v>45932.518867924526</v>
      </c>
      <c r="CZ610" s="179">
        <f t="shared" si="438"/>
        <v>0</v>
      </c>
      <c r="DA610" s="178">
        <f t="shared" si="438"/>
        <v>0</v>
      </c>
      <c r="DB610" s="179">
        <f t="shared" si="438"/>
        <v>0</v>
      </c>
      <c r="DC610" s="178">
        <f t="shared" si="438"/>
        <v>0</v>
      </c>
      <c r="DD610" s="179">
        <f t="shared" si="446"/>
        <v>40689.830320385285</v>
      </c>
      <c r="DE610" s="178">
        <f t="shared" si="446"/>
        <v>53231.169049106589</v>
      </c>
      <c r="DF610" s="177">
        <f t="shared" si="447"/>
        <v>0</v>
      </c>
      <c r="DG610" s="178">
        <f t="shared" si="447"/>
        <v>0</v>
      </c>
      <c r="DH610" s="179">
        <f t="shared" si="448"/>
        <v>3</v>
      </c>
      <c r="DI610" s="178">
        <f t="shared" si="448"/>
        <v>2</v>
      </c>
      <c r="DJ610" s="179">
        <f t="shared" si="449"/>
        <v>16</v>
      </c>
      <c r="DK610" s="178">
        <f t="shared" si="449"/>
        <v>16</v>
      </c>
      <c r="DL610" s="179">
        <f t="shared" si="450"/>
        <v>40</v>
      </c>
      <c r="DM610" s="178">
        <f t="shared" si="450"/>
        <v>21</v>
      </c>
      <c r="DN610" s="179">
        <f t="shared" si="451"/>
        <v>0</v>
      </c>
      <c r="DO610" s="178">
        <f t="shared" si="451"/>
        <v>0</v>
      </c>
      <c r="DP610" s="179">
        <f t="shared" si="452"/>
        <v>0</v>
      </c>
      <c r="DQ610" s="178">
        <f t="shared" si="452"/>
        <v>0</v>
      </c>
      <c r="DR610" s="179">
        <f t="shared" si="453"/>
        <v>59</v>
      </c>
      <c r="DS610" s="178">
        <f t="shared" si="453"/>
        <v>39</v>
      </c>
      <c r="DT610" s="177">
        <f t="shared" si="436"/>
        <v>0</v>
      </c>
      <c r="DU610" s="178">
        <f t="shared" si="436"/>
        <v>0</v>
      </c>
      <c r="DV610" s="179">
        <f t="shared" si="436"/>
        <v>171316.86206896551</v>
      </c>
      <c r="DW610" s="178">
        <f t="shared" si="436"/>
        <v>143845.19999999998</v>
      </c>
      <c r="DX610" s="179">
        <f t="shared" si="436"/>
        <v>818284.29139072855</v>
      </c>
      <c r="DY610" s="178">
        <f t="shared" si="436"/>
        <v>967587.49668874172</v>
      </c>
      <c r="DZ610" s="179">
        <f t="shared" si="436"/>
        <v>1411098.835443038</v>
      </c>
      <c r="EA610" s="178">
        <f t="shared" si="436"/>
        <v>964582.89622641506</v>
      </c>
      <c r="EB610" s="179">
        <f t="shared" si="436"/>
        <v>0</v>
      </c>
      <c r="EC610" s="178">
        <f t="shared" si="436"/>
        <v>0</v>
      </c>
      <c r="ED610" s="179">
        <f t="shared" si="436"/>
        <v>0</v>
      </c>
      <c r="EE610" s="178">
        <f t="shared" si="435"/>
        <v>0</v>
      </c>
      <c r="EF610" s="179">
        <f t="shared" si="435"/>
        <v>2400699.9889027318</v>
      </c>
      <c r="EG610" s="178">
        <f t="shared" si="434"/>
        <v>2076015.5929151571</v>
      </c>
    </row>
    <row r="611" spans="1:137">
      <c r="A611" s="56" t="s">
        <v>540</v>
      </c>
      <c r="B611" s="55" t="s">
        <v>646</v>
      </c>
      <c r="C611" s="49" t="s">
        <v>647</v>
      </c>
      <c r="D611" s="247">
        <v>484905</v>
      </c>
      <c r="E611" s="53">
        <v>99</v>
      </c>
      <c r="F611" s="217">
        <v>0</v>
      </c>
      <c r="G611" s="185">
        <v>8</v>
      </c>
      <c r="H611" s="191">
        <v>10</v>
      </c>
      <c r="I611" s="185">
        <v>0</v>
      </c>
      <c r="J611" s="217">
        <v>0</v>
      </c>
      <c r="K611" s="185">
        <v>0</v>
      </c>
      <c r="L611" s="217">
        <v>0</v>
      </c>
      <c r="M611" s="185">
        <v>1</v>
      </c>
      <c r="N611" s="191">
        <v>0</v>
      </c>
      <c r="O611" s="217">
        <v>0</v>
      </c>
      <c r="P611" s="185">
        <v>8</v>
      </c>
      <c r="Q611" s="191">
        <v>9</v>
      </c>
      <c r="R611" s="185">
        <v>0</v>
      </c>
      <c r="S611" s="217">
        <v>0</v>
      </c>
      <c r="T611" s="185">
        <v>0</v>
      </c>
      <c r="U611" s="217">
        <v>0</v>
      </c>
      <c r="V611" s="185">
        <v>0</v>
      </c>
      <c r="W611" s="217">
        <v>0</v>
      </c>
      <c r="X611" s="217">
        <v>0</v>
      </c>
      <c r="Y611" s="185">
        <v>31</v>
      </c>
      <c r="Z611" s="191">
        <v>35</v>
      </c>
      <c r="AA611" s="185">
        <v>0</v>
      </c>
      <c r="AB611" s="217">
        <v>0</v>
      </c>
      <c r="AC611" s="185">
        <v>0</v>
      </c>
      <c r="AD611" s="217">
        <v>0</v>
      </c>
      <c r="AE611" s="185">
        <v>0</v>
      </c>
      <c r="AF611" s="191">
        <v>1</v>
      </c>
      <c r="AG611" s="217">
        <v>0</v>
      </c>
      <c r="AH611" s="185">
        <v>1</v>
      </c>
      <c r="AI611" s="191">
        <v>10</v>
      </c>
      <c r="AJ611" s="185">
        <v>0</v>
      </c>
      <c r="AK611" s="217">
        <v>0</v>
      </c>
      <c r="AL611" s="185">
        <v>0</v>
      </c>
      <c r="AM611" s="217">
        <v>0</v>
      </c>
      <c r="AN611" s="185">
        <v>0</v>
      </c>
      <c r="AO611" s="217">
        <v>0</v>
      </c>
      <c r="AP611" s="217">
        <v>0</v>
      </c>
      <c r="AQ611" s="185">
        <v>20</v>
      </c>
      <c r="AR611" s="191">
        <v>25</v>
      </c>
      <c r="AS611" s="185">
        <v>0</v>
      </c>
      <c r="AT611" s="217">
        <v>0</v>
      </c>
      <c r="AU611" s="185">
        <v>0</v>
      </c>
      <c r="AV611" s="217">
        <v>0</v>
      </c>
      <c r="AW611" s="185">
        <v>0</v>
      </c>
      <c r="AX611" s="217">
        <v>0</v>
      </c>
      <c r="AY611" s="217"/>
      <c r="AZ611" s="185"/>
      <c r="BA611" s="217"/>
      <c r="BB611" s="185"/>
      <c r="BC611" s="217"/>
      <c r="BD611" s="185"/>
      <c r="BE611" s="217"/>
      <c r="BF611" s="185"/>
      <c r="BG611" s="62"/>
      <c r="BH611" s="188">
        <v>953879</v>
      </c>
      <c r="BI611" s="191">
        <v>1014199</v>
      </c>
      <c r="BJ611" s="185">
        <v>745554</v>
      </c>
      <c r="BK611" s="191">
        <v>812221</v>
      </c>
      <c r="BL611" s="185">
        <v>2506646</v>
      </c>
      <c r="BM611" s="191">
        <v>2950463</v>
      </c>
      <c r="BN611" s="185">
        <v>55000</v>
      </c>
      <c r="BO611" s="191">
        <v>742000</v>
      </c>
      <c r="BP611" s="185">
        <v>1307307</v>
      </c>
      <c r="BQ611" s="191">
        <v>1652737</v>
      </c>
      <c r="BR611" s="185"/>
      <c r="BS611" s="218"/>
      <c r="BT611" s="177">
        <f t="shared" si="440"/>
        <v>84</v>
      </c>
      <c r="BU611" s="178">
        <f t="shared" si="440"/>
        <v>90</v>
      </c>
      <c r="BV611" s="179">
        <f t="shared" si="441"/>
        <v>72</v>
      </c>
      <c r="BW611" s="178">
        <f t="shared" si="441"/>
        <v>81</v>
      </c>
      <c r="BX611" s="179">
        <f t="shared" si="442"/>
        <v>279</v>
      </c>
      <c r="BY611" s="178">
        <f t="shared" si="442"/>
        <v>327</v>
      </c>
      <c r="BZ611" s="179">
        <f t="shared" si="443"/>
        <v>9</v>
      </c>
      <c r="CA611" s="178">
        <f t="shared" si="443"/>
        <v>90</v>
      </c>
      <c r="CB611" s="179">
        <f t="shared" si="444"/>
        <v>180</v>
      </c>
      <c r="CC611" s="178">
        <f t="shared" si="444"/>
        <v>225</v>
      </c>
      <c r="CD611" s="179">
        <f t="shared" si="445"/>
        <v>0</v>
      </c>
      <c r="CE611" s="178">
        <f t="shared" si="445"/>
        <v>0</v>
      </c>
      <c r="CF611" s="177">
        <f t="shared" si="437"/>
        <v>11355.702380952382</v>
      </c>
      <c r="CG611" s="178">
        <f t="shared" si="454"/>
        <v>11268.877777777778</v>
      </c>
      <c r="CH611" s="179">
        <f t="shared" si="437"/>
        <v>10354.916666666666</v>
      </c>
      <c r="CI611" s="178">
        <f t="shared" si="418"/>
        <v>10027.41975308642</v>
      </c>
      <c r="CJ611" s="179">
        <f t="shared" si="437"/>
        <v>8984.3942652329752</v>
      </c>
      <c r="CK611" s="178">
        <f t="shared" si="439"/>
        <v>9022.8226299694197</v>
      </c>
      <c r="CL611" s="179">
        <f t="shared" si="437"/>
        <v>6111.1111111111113</v>
      </c>
      <c r="CM611" s="178">
        <f t="shared" si="437"/>
        <v>8244.4444444444453</v>
      </c>
      <c r="CN611" s="179">
        <f t="shared" si="437"/>
        <v>7262.8166666666666</v>
      </c>
      <c r="CO611" s="178">
        <f t="shared" si="437"/>
        <v>7345.4977777777776</v>
      </c>
      <c r="CP611" s="179">
        <f t="shared" si="437"/>
        <v>0</v>
      </c>
      <c r="CQ611" s="178">
        <f t="shared" si="437"/>
        <v>0</v>
      </c>
      <c r="CR611" s="177">
        <f t="shared" si="438"/>
        <v>102201.32142857143</v>
      </c>
      <c r="CS611" s="178">
        <f t="shared" si="438"/>
        <v>101419.9</v>
      </c>
      <c r="CT611" s="179">
        <f t="shared" si="438"/>
        <v>93194.25</v>
      </c>
      <c r="CU611" s="178">
        <f t="shared" si="438"/>
        <v>90246.777777777781</v>
      </c>
      <c r="CV611" s="179">
        <f t="shared" si="438"/>
        <v>80859.548387096773</v>
      </c>
      <c r="CW611" s="178">
        <f t="shared" si="438"/>
        <v>81205.403669724779</v>
      </c>
      <c r="CX611" s="179">
        <f t="shared" si="438"/>
        <v>55000</v>
      </c>
      <c r="CY611" s="178">
        <f t="shared" si="438"/>
        <v>74200</v>
      </c>
      <c r="CZ611" s="179">
        <f t="shared" si="438"/>
        <v>65365.35</v>
      </c>
      <c r="DA611" s="178">
        <f t="shared" si="438"/>
        <v>66109.48</v>
      </c>
      <c r="DB611" s="179">
        <f t="shared" si="438"/>
        <v>0</v>
      </c>
      <c r="DC611" s="178">
        <f t="shared" si="438"/>
        <v>0</v>
      </c>
      <c r="DD611" s="179">
        <f t="shared" si="446"/>
        <v>80207.520186335401</v>
      </c>
      <c r="DE611" s="178">
        <f t="shared" si="446"/>
        <v>79383.905912334361</v>
      </c>
      <c r="DF611" s="177">
        <f t="shared" si="447"/>
        <v>9</v>
      </c>
      <c r="DG611" s="178">
        <f t="shared" si="447"/>
        <v>10</v>
      </c>
      <c r="DH611" s="179">
        <f t="shared" si="448"/>
        <v>8</v>
      </c>
      <c r="DI611" s="178">
        <f t="shared" si="448"/>
        <v>9</v>
      </c>
      <c r="DJ611" s="179">
        <f t="shared" si="449"/>
        <v>31</v>
      </c>
      <c r="DK611" s="178">
        <f t="shared" si="449"/>
        <v>36</v>
      </c>
      <c r="DL611" s="179">
        <f t="shared" si="450"/>
        <v>1</v>
      </c>
      <c r="DM611" s="178">
        <f t="shared" si="450"/>
        <v>10</v>
      </c>
      <c r="DN611" s="179">
        <f t="shared" si="451"/>
        <v>20</v>
      </c>
      <c r="DO611" s="178">
        <f t="shared" si="451"/>
        <v>25</v>
      </c>
      <c r="DP611" s="179">
        <f t="shared" si="452"/>
        <v>0</v>
      </c>
      <c r="DQ611" s="178">
        <f t="shared" si="452"/>
        <v>0</v>
      </c>
      <c r="DR611" s="179">
        <f t="shared" si="453"/>
        <v>69</v>
      </c>
      <c r="DS611" s="178">
        <f t="shared" si="453"/>
        <v>90</v>
      </c>
      <c r="DT611" s="177">
        <f t="shared" si="436"/>
        <v>919811.89285714296</v>
      </c>
      <c r="DU611" s="178">
        <f t="shared" si="436"/>
        <v>1014199</v>
      </c>
      <c r="DV611" s="179">
        <f t="shared" si="436"/>
        <v>745554</v>
      </c>
      <c r="DW611" s="178">
        <f t="shared" si="436"/>
        <v>812221</v>
      </c>
      <c r="DX611" s="179">
        <f t="shared" si="436"/>
        <v>2506646</v>
      </c>
      <c r="DY611" s="178">
        <f t="shared" si="436"/>
        <v>2923394.5321100922</v>
      </c>
      <c r="DZ611" s="179">
        <f t="shared" si="436"/>
        <v>55000</v>
      </c>
      <c r="EA611" s="178">
        <f t="shared" si="436"/>
        <v>742000</v>
      </c>
      <c r="EB611" s="179">
        <f t="shared" si="436"/>
        <v>1307307</v>
      </c>
      <c r="EC611" s="178">
        <f t="shared" si="436"/>
        <v>1652737</v>
      </c>
      <c r="ED611" s="179">
        <f t="shared" si="436"/>
        <v>0</v>
      </c>
      <c r="EE611" s="178">
        <f t="shared" si="435"/>
        <v>0</v>
      </c>
      <c r="EF611" s="179">
        <f t="shared" si="435"/>
        <v>5534318.8928571427</v>
      </c>
      <c r="EG611" s="178">
        <f t="shared" si="434"/>
        <v>7144551.5321100922</v>
      </c>
    </row>
    <row r="612" spans="1:137">
      <c r="A612" s="56" t="s">
        <v>540</v>
      </c>
      <c r="B612" s="241" t="s">
        <v>648</v>
      </c>
      <c r="C612" s="49"/>
      <c r="D612" s="247">
        <v>487320</v>
      </c>
      <c r="E612" s="53">
        <v>99</v>
      </c>
      <c r="F612" s="217">
        <v>0</v>
      </c>
      <c r="G612" s="185">
        <v>1</v>
      </c>
      <c r="H612" s="191">
        <v>0</v>
      </c>
      <c r="I612" s="185">
        <v>0</v>
      </c>
      <c r="J612" s="217">
        <v>0</v>
      </c>
      <c r="K612" s="185">
        <v>0</v>
      </c>
      <c r="L612" s="217">
        <v>0</v>
      </c>
      <c r="M612" s="185">
        <v>7</v>
      </c>
      <c r="N612" s="191">
        <v>6</v>
      </c>
      <c r="O612" s="217">
        <v>0</v>
      </c>
      <c r="P612" s="185">
        <v>6</v>
      </c>
      <c r="Q612" s="191">
        <v>4</v>
      </c>
      <c r="R612" s="185">
        <v>0</v>
      </c>
      <c r="S612" s="217">
        <v>0</v>
      </c>
      <c r="T612" s="185">
        <v>0</v>
      </c>
      <c r="U612" s="217">
        <v>0</v>
      </c>
      <c r="V612" s="185">
        <v>44</v>
      </c>
      <c r="W612" s="191">
        <v>47</v>
      </c>
      <c r="X612" s="217">
        <v>0</v>
      </c>
      <c r="Y612" s="185">
        <v>0</v>
      </c>
      <c r="Z612" s="217">
        <v>0</v>
      </c>
      <c r="AA612" s="185">
        <v>0</v>
      </c>
      <c r="AB612" s="217">
        <v>0</v>
      </c>
      <c r="AC612" s="185">
        <v>0</v>
      </c>
      <c r="AD612" s="217">
        <v>0</v>
      </c>
      <c r="AE612" s="185">
        <v>0</v>
      </c>
      <c r="AF612" s="217">
        <v>0</v>
      </c>
      <c r="AG612" s="217">
        <v>0</v>
      </c>
      <c r="AH612" s="185">
        <v>43</v>
      </c>
      <c r="AI612" s="217">
        <v>41</v>
      </c>
      <c r="AJ612" s="185">
        <v>0</v>
      </c>
      <c r="AK612" s="217">
        <v>0</v>
      </c>
      <c r="AL612" s="185">
        <v>0</v>
      </c>
      <c r="AM612" s="217">
        <v>0</v>
      </c>
      <c r="AN612" s="185">
        <v>412</v>
      </c>
      <c r="AO612" s="217">
        <v>412</v>
      </c>
      <c r="AP612" s="217">
        <v>0</v>
      </c>
      <c r="AQ612" s="185">
        <v>0</v>
      </c>
      <c r="AR612" s="191">
        <v>4</v>
      </c>
      <c r="AS612" s="185">
        <v>0</v>
      </c>
      <c r="AT612" s="217">
        <v>0</v>
      </c>
      <c r="AU612" s="185">
        <v>0</v>
      </c>
      <c r="AV612" s="217">
        <v>0</v>
      </c>
      <c r="AW612" s="185">
        <v>10</v>
      </c>
      <c r="AX612" s="191">
        <v>29</v>
      </c>
      <c r="AY612" s="217"/>
      <c r="AZ612" s="185"/>
      <c r="BA612" s="217"/>
      <c r="BB612" s="185"/>
      <c r="BC612" s="217"/>
      <c r="BD612" s="185"/>
      <c r="BE612" s="217"/>
      <c r="BF612" s="185"/>
      <c r="BG612" s="62"/>
      <c r="BH612" s="188">
        <v>537564</v>
      </c>
      <c r="BI612" s="191">
        <v>446352</v>
      </c>
      <c r="BJ612" s="185">
        <v>2674692</v>
      </c>
      <c r="BK612" s="191">
        <v>2847336</v>
      </c>
      <c r="BL612" s="185">
        <v>0</v>
      </c>
      <c r="BM612" s="217">
        <v>0</v>
      </c>
      <c r="BN612" s="185">
        <v>21939386</v>
      </c>
      <c r="BO612" s="217">
        <v>22527160</v>
      </c>
      <c r="BP612" s="185">
        <v>498288</v>
      </c>
      <c r="BQ612" s="191">
        <v>1681872</v>
      </c>
      <c r="BR612" s="185"/>
      <c r="BS612" s="218"/>
      <c r="BT612" s="177">
        <f t="shared" si="440"/>
        <v>93</v>
      </c>
      <c r="BU612" s="178">
        <f t="shared" si="440"/>
        <v>72</v>
      </c>
      <c r="BV612" s="179">
        <f t="shared" si="441"/>
        <v>582</v>
      </c>
      <c r="BW612" s="178">
        <f t="shared" si="441"/>
        <v>600</v>
      </c>
      <c r="BX612" s="179">
        <f t="shared" si="442"/>
        <v>0</v>
      </c>
      <c r="BY612" s="178">
        <f t="shared" si="442"/>
        <v>0</v>
      </c>
      <c r="BZ612" s="179">
        <f t="shared" si="443"/>
        <v>5331</v>
      </c>
      <c r="CA612" s="178">
        <f t="shared" si="443"/>
        <v>5313</v>
      </c>
      <c r="CB612" s="179">
        <f t="shared" si="444"/>
        <v>120</v>
      </c>
      <c r="CC612" s="178">
        <f t="shared" si="444"/>
        <v>384</v>
      </c>
      <c r="CD612" s="179">
        <f t="shared" si="445"/>
        <v>0</v>
      </c>
      <c r="CE612" s="178">
        <f t="shared" si="445"/>
        <v>0</v>
      </c>
      <c r="CF612" s="177">
        <f t="shared" si="437"/>
        <v>5780.2580645161288</v>
      </c>
      <c r="CG612" s="178">
        <f t="shared" si="454"/>
        <v>6199.333333333333</v>
      </c>
      <c r="CH612" s="179">
        <f t="shared" si="437"/>
        <v>4595.6907216494847</v>
      </c>
      <c r="CI612" s="178">
        <f t="shared" si="418"/>
        <v>4745.5600000000004</v>
      </c>
      <c r="CJ612" s="179">
        <f t="shared" si="437"/>
        <v>0</v>
      </c>
      <c r="CK612" s="178">
        <f t="shared" si="439"/>
        <v>0</v>
      </c>
      <c r="CL612" s="179">
        <f t="shared" si="437"/>
        <v>4115.4353779778658</v>
      </c>
      <c r="CM612" s="178">
        <f t="shared" si="437"/>
        <v>4240.0075287031805</v>
      </c>
      <c r="CN612" s="179">
        <f t="shared" si="437"/>
        <v>4152.3999999999996</v>
      </c>
      <c r="CO612" s="178">
        <f t="shared" si="437"/>
        <v>4379.875</v>
      </c>
      <c r="CP612" s="179">
        <f t="shared" si="437"/>
        <v>0</v>
      </c>
      <c r="CQ612" s="178">
        <f t="shared" si="437"/>
        <v>0</v>
      </c>
      <c r="CR612" s="177">
        <f t="shared" si="438"/>
        <v>52022.322580645159</v>
      </c>
      <c r="CS612" s="178">
        <f t="shared" si="438"/>
        <v>55794</v>
      </c>
      <c r="CT612" s="179">
        <f t="shared" si="438"/>
        <v>41361.216494845365</v>
      </c>
      <c r="CU612" s="178">
        <f t="shared" si="438"/>
        <v>42710.04</v>
      </c>
      <c r="CV612" s="179">
        <f t="shared" si="438"/>
        <v>0</v>
      </c>
      <c r="CW612" s="178">
        <f t="shared" si="438"/>
        <v>0</v>
      </c>
      <c r="CX612" s="179">
        <f t="shared" si="438"/>
        <v>37038.918401800795</v>
      </c>
      <c r="CY612" s="178">
        <f t="shared" si="438"/>
        <v>38160.067758328623</v>
      </c>
      <c r="CZ612" s="179">
        <f t="shared" si="438"/>
        <v>37371.599999999999</v>
      </c>
      <c r="DA612" s="178">
        <f t="shared" si="438"/>
        <v>39418.875</v>
      </c>
      <c r="DB612" s="179">
        <f t="shared" si="438"/>
        <v>0</v>
      </c>
      <c r="DC612" s="178">
        <f t="shared" si="438"/>
        <v>0</v>
      </c>
      <c r="DD612" s="179">
        <f t="shared" si="446"/>
        <v>37687.692692555996</v>
      </c>
      <c r="DE612" s="178">
        <f t="shared" si="446"/>
        <v>38858.765395069735</v>
      </c>
      <c r="DF612" s="177">
        <f t="shared" si="447"/>
        <v>8</v>
      </c>
      <c r="DG612" s="178">
        <f t="shared" si="447"/>
        <v>6</v>
      </c>
      <c r="DH612" s="179">
        <f t="shared" si="448"/>
        <v>50</v>
      </c>
      <c r="DI612" s="178">
        <f t="shared" si="448"/>
        <v>51</v>
      </c>
      <c r="DJ612" s="179">
        <f t="shared" si="449"/>
        <v>0</v>
      </c>
      <c r="DK612" s="178">
        <f t="shared" si="449"/>
        <v>0</v>
      </c>
      <c r="DL612" s="179">
        <f t="shared" si="450"/>
        <v>455</v>
      </c>
      <c r="DM612" s="178">
        <f t="shared" si="450"/>
        <v>453</v>
      </c>
      <c r="DN612" s="179">
        <f t="shared" si="451"/>
        <v>10</v>
      </c>
      <c r="DO612" s="178">
        <f t="shared" si="451"/>
        <v>33</v>
      </c>
      <c r="DP612" s="179">
        <f t="shared" si="452"/>
        <v>0</v>
      </c>
      <c r="DQ612" s="178">
        <f t="shared" si="452"/>
        <v>0</v>
      </c>
      <c r="DR612" s="179">
        <f t="shared" si="453"/>
        <v>523</v>
      </c>
      <c r="DS612" s="178">
        <f t="shared" si="453"/>
        <v>543</v>
      </c>
      <c r="DT612" s="177">
        <f t="shared" si="436"/>
        <v>416178.58064516127</v>
      </c>
      <c r="DU612" s="178">
        <f t="shared" si="436"/>
        <v>334764</v>
      </c>
      <c r="DV612" s="179">
        <f t="shared" si="436"/>
        <v>2068060.8247422683</v>
      </c>
      <c r="DW612" s="178">
        <f t="shared" si="436"/>
        <v>2178212.04</v>
      </c>
      <c r="DX612" s="179">
        <f t="shared" si="436"/>
        <v>0</v>
      </c>
      <c r="DY612" s="178">
        <f t="shared" si="436"/>
        <v>0</v>
      </c>
      <c r="DZ612" s="179">
        <f t="shared" si="436"/>
        <v>16852707.87281936</v>
      </c>
      <c r="EA612" s="178">
        <f t="shared" si="436"/>
        <v>17286510.694522865</v>
      </c>
      <c r="EB612" s="179">
        <f t="shared" si="436"/>
        <v>373716</v>
      </c>
      <c r="EC612" s="178">
        <f t="shared" si="436"/>
        <v>1300822.875</v>
      </c>
      <c r="ED612" s="179">
        <f t="shared" si="436"/>
        <v>0</v>
      </c>
      <c r="EE612" s="178">
        <f t="shared" si="435"/>
        <v>0</v>
      </c>
      <c r="EF612" s="179">
        <f t="shared" si="435"/>
        <v>19710663.278206788</v>
      </c>
      <c r="EG612" s="178">
        <f t="shared" si="434"/>
        <v>21100309.609522864</v>
      </c>
    </row>
    <row r="613" spans="1:137">
      <c r="A613" s="226" t="s">
        <v>649</v>
      </c>
      <c r="B613" s="221" t="s">
        <v>650</v>
      </c>
      <c r="C613" s="222"/>
      <c r="D613" s="223">
        <v>232186</v>
      </c>
      <c r="E613" s="223">
        <v>1</v>
      </c>
      <c r="F613" s="63"/>
      <c r="G613" s="185">
        <v>333</v>
      </c>
      <c r="H613" s="63">
        <v>325</v>
      </c>
      <c r="I613" s="185"/>
      <c r="J613" s="63"/>
      <c r="K613" s="185"/>
      <c r="L613" s="63"/>
      <c r="M613" s="185">
        <v>39</v>
      </c>
      <c r="N613" s="191">
        <v>37</v>
      </c>
      <c r="O613" s="63"/>
      <c r="P613" s="185">
        <v>411</v>
      </c>
      <c r="Q613" s="63">
        <v>409</v>
      </c>
      <c r="R613" s="185"/>
      <c r="S613" s="63"/>
      <c r="T613" s="185"/>
      <c r="U613" s="63"/>
      <c r="V613" s="185">
        <v>28</v>
      </c>
      <c r="W613" s="191">
        <v>23</v>
      </c>
      <c r="X613" s="63"/>
      <c r="Y613" s="185">
        <v>334</v>
      </c>
      <c r="Z613" s="191">
        <v>361</v>
      </c>
      <c r="AA613" s="185"/>
      <c r="AB613" s="63"/>
      <c r="AC613" s="185"/>
      <c r="AD613" s="63"/>
      <c r="AE613" s="185">
        <v>15</v>
      </c>
      <c r="AF613" s="191">
        <v>18</v>
      </c>
      <c r="AG613" s="63"/>
      <c r="AH613" s="185">
        <v>78</v>
      </c>
      <c r="AI613" s="63">
        <v>80</v>
      </c>
      <c r="AJ613" s="185"/>
      <c r="AK613" s="63"/>
      <c r="AL613" s="185"/>
      <c r="AM613" s="63"/>
      <c r="AN613" s="185">
        <v>21</v>
      </c>
      <c r="AO613" s="63">
        <v>22</v>
      </c>
      <c r="AP613" s="63"/>
      <c r="AQ613" s="185"/>
      <c r="AR613" s="63"/>
      <c r="AS613" s="185"/>
      <c r="AT613" s="63"/>
      <c r="AU613" s="185"/>
      <c r="AV613" s="63"/>
      <c r="AW613" s="185"/>
      <c r="AX613" s="63"/>
      <c r="AY613" s="63"/>
      <c r="AZ613" s="185"/>
      <c r="BA613" s="63"/>
      <c r="BB613" s="185"/>
      <c r="BC613" s="63"/>
      <c r="BD613" s="185"/>
      <c r="BE613" s="63"/>
      <c r="BF613" s="185"/>
      <c r="BG613" s="62"/>
      <c r="BH613" s="188">
        <v>51657616</v>
      </c>
      <c r="BI613" s="63">
        <v>49921204</v>
      </c>
      <c r="BJ613" s="185">
        <v>39635615</v>
      </c>
      <c r="BK613" s="63">
        <v>39124014</v>
      </c>
      <c r="BL613" s="185">
        <v>26248480</v>
      </c>
      <c r="BM613" s="191">
        <v>28930334</v>
      </c>
      <c r="BN613" s="185">
        <v>5984310</v>
      </c>
      <c r="BO613" s="63">
        <v>6072373</v>
      </c>
      <c r="BP613" s="185"/>
      <c r="BQ613" s="63"/>
      <c r="BR613" s="185"/>
      <c r="BS613" s="61"/>
      <c r="BT613" s="177">
        <f t="shared" si="440"/>
        <v>3465</v>
      </c>
      <c r="BU613" s="178">
        <f t="shared" si="440"/>
        <v>3369</v>
      </c>
      <c r="BV613" s="179">
        <f t="shared" si="441"/>
        <v>4035</v>
      </c>
      <c r="BW613" s="178">
        <f t="shared" si="441"/>
        <v>3957</v>
      </c>
      <c r="BX613" s="179">
        <f t="shared" si="442"/>
        <v>3186</v>
      </c>
      <c r="BY613" s="178">
        <f t="shared" si="442"/>
        <v>3465</v>
      </c>
      <c r="BZ613" s="179">
        <f t="shared" si="443"/>
        <v>954</v>
      </c>
      <c r="CA613" s="178">
        <f t="shared" si="443"/>
        <v>984</v>
      </c>
      <c r="CB613" s="179">
        <f t="shared" si="444"/>
        <v>0</v>
      </c>
      <c r="CC613" s="178">
        <f t="shared" si="444"/>
        <v>0</v>
      </c>
      <c r="CD613" s="179">
        <f t="shared" si="445"/>
        <v>0</v>
      </c>
      <c r="CE613" s="178">
        <f t="shared" si="445"/>
        <v>0</v>
      </c>
      <c r="CF613" s="177">
        <f t="shared" ref="CF613:CQ634" si="455">IF(BT613&gt;0,BH613/BT613,)</f>
        <v>14908.402886002887</v>
      </c>
      <c r="CG613" s="178">
        <f t="shared" si="454"/>
        <v>14817.810626298606</v>
      </c>
      <c r="CH613" s="179">
        <f t="shared" si="455"/>
        <v>9822.9529120198258</v>
      </c>
      <c r="CI613" s="178">
        <f t="shared" si="418"/>
        <v>9887.2918877937827</v>
      </c>
      <c r="CJ613" s="179">
        <f t="shared" si="455"/>
        <v>8238.6942875078475</v>
      </c>
      <c r="CK613" s="178">
        <f t="shared" si="439"/>
        <v>8349.3027417027424</v>
      </c>
      <c r="CL613" s="179">
        <f t="shared" si="455"/>
        <v>6272.8616352201261</v>
      </c>
      <c r="CM613" s="178">
        <f t="shared" si="455"/>
        <v>6171.1107723577234</v>
      </c>
      <c r="CN613" s="179">
        <f t="shared" si="455"/>
        <v>0</v>
      </c>
      <c r="CO613" s="178">
        <f t="shared" si="455"/>
        <v>0</v>
      </c>
      <c r="CP613" s="179">
        <f t="shared" si="455"/>
        <v>0</v>
      </c>
      <c r="CQ613" s="178">
        <f t="shared" si="455"/>
        <v>0</v>
      </c>
      <c r="CR613" s="177">
        <f t="shared" ref="CR613:DC634" si="456">+CF613*9</f>
        <v>134175.62597402598</v>
      </c>
      <c r="CS613" s="178">
        <f t="shared" si="456"/>
        <v>133360.29563668746</v>
      </c>
      <c r="CT613" s="179">
        <f t="shared" si="456"/>
        <v>88406.576208178434</v>
      </c>
      <c r="CU613" s="178">
        <f t="shared" si="456"/>
        <v>88985.626990144039</v>
      </c>
      <c r="CV613" s="179">
        <f t="shared" si="456"/>
        <v>74148.248587570633</v>
      </c>
      <c r="CW613" s="178">
        <f t="shared" si="456"/>
        <v>75143.724675324687</v>
      </c>
      <c r="CX613" s="179">
        <f t="shared" si="456"/>
        <v>56455.754716981137</v>
      </c>
      <c r="CY613" s="178">
        <f t="shared" si="456"/>
        <v>55539.996951219509</v>
      </c>
      <c r="CZ613" s="179">
        <f t="shared" si="456"/>
        <v>0</v>
      </c>
      <c r="DA613" s="178">
        <f t="shared" si="456"/>
        <v>0</v>
      </c>
      <c r="DB613" s="179">
        <f t="shared" si="456"/>
        <v>0</v>
      </c>
      <c r="DC613" s="178">
        <f t="shared" si="456"/>
        <v>0</v>
      </c>
      <c r="DD613" s="179">
        <f t="shared" si="446"/>
        <v>95465.193242074092</v>
      </c>
      <c r="DE613" s="178">
        <f t="shared" si="446"/>
        <v>94794.328800937656</v>
      </c>
      <c r="DF613" s="177">
        <f t="shared" si="447"/>
        <v>372</v>
      </c>
      <c r="DG613" s="178">
        <f t="shared" si="447"/>
        <v>362</v>
      </c>
      <c r="DH613" s="179">
        <f t="shared" si="448"/>
        <v>439</v>
      </c>
      <c r="DI613" s="178">
        <f t="shared" si="448"/>
        <v>432</v>
      </c>
      <c r="DJ613" s="179">
        <f t="shared" si="449"/>
        <v>349</v>
      </c>
      <c r="DK613" s="178">
        <f t="shared" si="449"/>
        <v>379</v>
      </c>
      <c r="DL613" s="179">
        <f t="shared" si="450"/>
        <v>99</v>
      </c>
      <c r="DM613" s="178">
        <f t="shared" si="450"/>
        <v>102</v>
      </c>
      <c r="DN613" s="179">
        <f t="shared" si="451"/>
        <v>0</v>
      </c>
      <c r="DO613" s="178">
        <f t="shared" si="451"/>
        <v>0</v>
      </c>
      <c r="DP613" s="179">
        <f t="shared" si="452"/>
        <v>0</v>
      </c>
      <c r="DQ613" s="178">
        <f t="shared" si="452"/>
        <v>0</v>
      </c>
      <c r="DR613" s="179">
        <f t="shared" si="453"/>
        <v>1259</v>
      </c>
      <c r="DS613" s="178">
        <f t="shared" si="453"/>
        <v>1275</v>
      </c>
      <c r="DT613" s="177">
        <f t="shared" ref="DT613:EF631" si="457">+DF613*CR613</f>
        <v>49913332.862337664</v>
      </c>
      <c r="DU613" s="178">
        <f t="shared" si="457"/>
        <v>48276427.020480856</v>
      </c>
      <c r="DV613" s="179">
        <f t="shared" si="457"/>
        <v>38810486.955390334</v>
      </c>
      <c r="DW613" s="178">
        <f t="shared" si="457"/>
        <v>38441790.859742224</v>
      </c>
      <c r="DX613" s="179">
        <f t="shared" si="457"/>
        <v>25877738.757062152</v>
      </c>
      <c r="DY613" s="178">
        <f t="shared" si="457"/>
        <v>28479471.651948057</v>
      </c>
      <c r="DZ613" s="179">
        <f t="shared" si="457"/>
        <v>5589119.7169811325</v>
      </c>
      <c r="EA613" s="178">
        <f t="shared" si="457"/>
        <v>5665079.6890243897</v>
      </c>
      <c r="EB613" s="179">
        <f t="shared" si="457"/>
        <v>0</v>
      </c>
      <c r="EC613" s="178">
        <f t="shared" si="457"/>
        <v>0</v>
      </c>
      <c r="ED613" s="179">
        <f t="shared" si="457"/>
        <v>0</v>
      </c>
      <c r="EE613" s="178">
        <f t="shared" si="457"/>
        <v>0</v>
      </c>
      <c r="EF613" s="179">
        <f t="shared" si="457"/>
        <v>120190678.29177128</v>
      </c>
      <c r="EG613" s="178">
        <f t="shared" si="434"/>
        <v>120862769.2211955</v>
      </c>
    </row>
    <row r="614" spans="1:137">
      <c r="A614" s="226" t="s">
        <v>649</v>
      </c>
      <c r="B614" s="221" t="s">
        <v>651</v>
      </c>
      <c r="C614" s="222"/>
      <c r="D614" s="223">
        <v>232982</v>
      </c>
      <c r="E614" s="223">
        <v>1</v>
      </c>
      <c r="F614" s="63"/>
      <c r="G614" s="185">
        <v>158</v>
      </c>
      <c r="H614" s="63">
        <v>153</v>
      </c>
      <c r="I614" s="185"/>
      <c r="J614" s="63"/>
      <c r="K614" s="185"/>
      <c r="L614" s="63"/>
      <c r="M614" s="185">
        <v>57</v>
      </c>
      <c r="N614" s="63">
        <v>57</v>
      </c>
      <c r="O614" s="63"/>
      <c r="P614" s="185">
        <v>191</v>
      </c>
      <c r="Q614" s="63">
        <v>197</v>
      </c>
      <c r="R614" s="185"/>
      <c r="S614" s="63"/>
      <c r="T614" s="185"/>
      <c r="U614" s="63"/>
      <c r="V614" s="185">
        <v>24</v>
      </c>
      <c r="W614" s="63">
        <v>25</v>
      </c>
      <c r="X614" s="63"/>
      <c r="Y614" s="185">
        <v>167</v>
      </c>
      <c r="Z614" s="63">
        <v>168</v>
      </c>
      <c r="AA614" s="185"/>
      <c r="AB614" s="63"/>
      <c r="AC614" s="185"/>
      <c r="AD614" s="63"/>
      <c r="AE614" s="185">
        <v>10</v>
      </c>
      <c r="AF614" s="191">
        <v>7</v>
      </c>
      <c r="AG614" s="63"/>
      <c r="AH614" s="185">
        <v>19</v>
      </c>
      <c r="AI614" s="191">
        <v>9</v>
      </c>
      <c r="AJ614" s="185"/>
      <c r="AK614" s="63"/>
      <c r="AL614" s="185"/>
      <c r="AM614" s="63"/>
      <c r="AN614" s="185">
        <v>2</v>
      </c>
      <c r="AO614" s="191">
        <v>1</v>
      </c>
      <c r="AP614" s="63"/>
      <c r="AQ614" s="185">
        <v>181</v>
      </c>
      <c r="AR614" s="191">
        <v>196</v>
      </c>
      <c r="AS614" s="185"/>
      <c r="AT614" s="63"/>
      <c r="AU614" s="185"/>
      <c r="AV614" s="63"/>
      <c r="AW614" s="185">
        <v>31</v>
      </c>
      <c r="AX614" s="191">
        <v>21</v>
      </c>
      <c r="AY614" s="63"/>
      <c r="AZ614" s="185"/>
      <c r="BA614" s="63"/>
      <c r="BB614" s="185"/>
      <c r="BC614" s="63"/>
      <c r="BD614" s="185"/>
      <c r="BE614" s="63"/>
      <c r="BF614" s="185"/>
      <c r="BG614" s="62"/>
      <c r="BH614" s="188">
        <v>26147004</v>
      </c>
      <c r="BI614" s="63">
        <v>25868362</v>
      </c>
      <c r="BJ614" s="185">
        <v>18663758</v>
      </c>
      <c r="BK614" s="63">
        <v>19066169</v>
      </c>
      <c r="BL614" s="185">
        <v>13047651</v>
      </c>
      <c r="BM614" s="63">
        <v>12749432</v>
      </c>
      <c r="BN614" s="185">
        <v>1083177</v>
      </c>
      <c r="BO614" s="191">
        <v>596199</v>
      </c>
      <c r="BP614" s="185">
        <v>11081053</v>
      </c>
      <c r="BQ614" s="191">
        <v>11823291</v>
      </c>
      <c r="BR614" s="185"/>
      <c r="BS614" s="61"/>
      <c r="BT614" s="177">
        <f t="shared" si="440"/>
        <v>2106</v>
      </c>
      <c r="BU614" s="178">
        <f t="shared" si="440"/>
        <v>2061</v>
      </c>
      <c r="BV614" s="179">
        <f t="shared" si="441"/>
        <v>2007</v>
      </c>
      <c r="BW614" s="178">
        <f t="shared" si="441"/>
        <v>2073</v>
      </c>
      <c r="BX614" s="179">
        <f t="shared" si="442"/>
        <v>1623</v>
      </c>
      <c r="BY614" s="178">
        <f t="shared" si="442"/>
        <v>1596</v>
      </c>
      <c r="BZ614" s="179">
        <f t="shared" si="443"/>
        <v>195</v>
      </c>
      <c r="CA614" s="178">
        <f t="shared" si="443"/>
        <v>93</v>
      </c>
      <c r="CB614" s="179">
        <f t="shared" si="444"/>
        <v>2001</v>
      </c>
      <c r="CC614" s="178">
        <f t="shared" si="444"/>
        <v>2016</v>
      </c>
      <c r="CD614" s="179">
        <f t="shared" si="445"/>
        <v>0</v>
      </c>
      <c r="CE614" s="178">
        <f t="shared" si="445"/>
        <v>0</v>
      </c>
      <c r="CF614" s="177">
        <f t="shared" si="455"/>
        <v>12415.481481481482</v>
      </c>
      <c r="CG614" s="178">
        <f t="shared" si="454"/>
        <v>12551.364386220281</v>
      </c>
      <c r="CH614" s="179">
        <f t="shared" si="455"/>
        <v>9299.3313403089196</v>
      </c>
      <c r="CI614" s="178">
        <f t="shared" si="418"/>
        <v>9197.3801254220944</v>
      </c>
      <c r="CJ614" s="179">
        <f t="shared" si="455"/>
        <v>8039.2181146025878</v>
      </c>
      <c r="CK614" s="178">
        <f t="shared" si="439"/>
        <v>7988.3659147869676</v>
      </c>
      <c r="CL614" s="179">
        <f t="shared" si="455"/>
        <v>5554.7538461538461</v>
      </c>
      <c r="CM614" s="178">
        <f t="shared" si="455"/>
        <v>6410.7419354838712</v>
      </c>
      <c r="CN614" s="179">
        <f t="shared" si="455"/>
        <v>5537.7576211894057</v>
      </c>
      <c r="CO614" s="178">
        <f t="shared" si="455"/>
        <v>5864.7276785714284</v>
      </c>
      <c r="CP614" s="179">
        <f t="shared" si="455"/>
        <v>0</v>
      </c>
      <c r="CQ614" s="178">
        <f t="shared" si="455"/>
        <v>0</v>
      </c>
      <c r="CR614" s="177">
        <f t="shared" si="456"/>
        <v>111739.33333333334</v>
      </c>
      <c r="CS614" s="178">
        <f t="shared" si="456"/>
        <v>112962.27947598253</v>
      </c>
      <c r="CT614" s="179">
        <f t="shared" si="456"/>
        <v>83693.982062780269</v>
      </c>
      <c r="CU614" s="178">
        <f t="shared" si="456"/>
        <v>82776.421128798844</v>
      </c>
      <c r="CV614" s="179">
        <f t="shared" si="456"/>
        <v>72352.963031423293</v>
      </c>
      <c r="CW614" s="178">
        <f t="shared" si="456"/>
        <v>71895.293233082702</v>
      </c>
      <c r="CX614" s="179">
        <f t="shared" si="456"/>
        <v>49992.784615384619</v>
      </c>
      <c r="CY614" s="178">
        <f t="shared" si="456"/>
        <v>57696.677419354841</v>
      </c>
      <c r="CZ614" s="179">
        <f t="shared" si="456"/>
        <v>49839.81859070465</v>
      </c>
      <c r="DA614" s="178">
        <f t="shared" si="456"/>
        <v>52782.549107142855</v>
      </c>
      <c r="DB614" s="179">
        <f t="shared" si="456"/>
        <v>0</v>
      </c>
      <c r="DC614" s="178">
        <f t="shared" si="456"/>
        <v>0</v>
      </c>
      <c r="DD614" s="179">
        <f t="shared" si="446"/>
        <v>79095.865815331912</v>
      </c>
      <c r="DE614" s="178">
        <f t="shared" si="446"/>
        <v>79989.089240746645</v>
      </c>
      <c r="DF614" s="177">
        <f t="shared" si="447"/>
        <v>215</v>
      </c>
      <c r="DG614" s="178">
        <f t="shared" si="447"/>
        <v>210</v>
      </c>
      <c r="DH614" s="179">
        <f t="shared" si="448"/>
        <v>215</v>
      </c>
      <c r="DI614" s="178">
        <f t="shared" si="448"/>
        <v>222</v>
      </c>
      <c r="DJ614" s="179">
        <f t="shared" si="449"/>
        <v>177</v>
      </c>
      <c r="DK614" s="178">
        <f t="shared" si="449"/>
        <v>175</v>
      </c>
      <c r="DL614" s="179">
        <f t="shared" si="450"/>
        <v>21</v>
      </c>
      <c r="DM614" s="178">
        <f t="shared" si="450"/>
        <v>10</v>
      </c>
      <c r="DN614" s="179">
        <f t="shared" si="451"/>
        <v>212</v>
      </c>
      <c r="DO614" s="178">
        <f t="shared" si="451"/>
        <v>217</v>
      </c>
      <c r="DP614" s="179">
        <f t="shared" si="452"/>
        <v>0</v>
      </c>
      <c r="DQ614" s="178">
        <f t="shared" si="452"/>
        <v>0</v>
      </c>
      <c r="DR614" s="179">
        <f t="shared" si="453"/>
        <v>840</v>
      </c>
      <c r="DS614" s="178">
        <f t="shared" si="453"/>
        <v>834</v>
      </c>
      <c r="DT614" s="177">
        <f t="shared" si="457"/>
        <v>24023956.666666668</v>
      </c>
      <c r="DU614" s="178">
        <f t="shared" si="457"/>
        <v>23722078.689956333</v>
      </c>
      <c r="DV614" s="179">
        <f t="shared" si="457"/>
        <v>17994206.143497758</v>
      </c>
      <c r="DW614" s="178">
        <f t="shared" si="457"/>
        <v>18376365.490593344</v>
      </c>
      <c r="DX614" s="179">
        <f t="shared" si="457"/>
        <v>12806474.456561923</v>
      </c>
      <c r="DY614" s="178">
        <f t="shared" si="457"/>
        <v>12581676.315789472</v>
      </c>
      <c r="DZ614" s="179">
        <f t="shared" si="457"/>
        <v>1049848.4769230769</v>
      </c>
      <c r="EA614" s="178">
        <f t="shared" si="457"/>
        <v>576966.77419354836</v>
      </c>
      <c r="EB614" s="179">
        <f t="shared" si="457"/>
        <v>10566041.541229386</v>
      </c>
      <c r="EC614" s="178">
        <f t="shared" si="457"/>
        <v>11453813.15625</v>
      </c>
      <c r="ED614" s="179">
        <f t="shared" si="457"/>
        <v>0</v>
      </c>
      <c r="EE614" s="178">
        <f t="shared" si="457"/>
        <v>0</v>
      </c>
      <c r="EF614" s="179">
        <f t="shared" si="457"/>
        <v>66440527.284878805</v>
      </c>
      <c r="EG614" s="178">
        <f t="shared" si="434"/>
        <v>66710900.426782705</v>
      </c>
    </row>
    <row r="615" spans="1:137">
      <c r="A615" s="226" t="s">
        <v>649</v>
      </c>
      <c r="B615" s="221" t="s">
        <v>652</v>
      </c>
      <c r="C615" s="222"/>
      <c r="D615" s="223">
        <v>234076</v>
      </c>
      <c r="E615" s="223">
        <v>1</v>
      </c>
      <c r="F615" s="63"/>
      <c r="G615" s="185">
        <v>442</v>
      </c>
      <c r="H615" s="63">
        <v>448</v>
      </c>
      <c r="I615" s="185"/>
      <c r="J615" s="63"/>
      <c r="K615" s="185"/>
      <c r="L615" s="63"/>
      <c r="M615" s="185">
        <v>112</v>
      </c>
      <c r="N615" s="63">
        <v>116</v>
      </c>
      <c r="O615" s="63"/>
      <c r="P615" s="185">
        <v>313</v>
      </c>
      <c r="Q615" s="63">
        <v>318</v>
      </c>
      <c r="R615" s="185"/>
      <c r="S615" s="63"/>
      <c r="T615" s="185"/>
      <c r="U615" s="63"/>
      <c r="V615" s="185">
        <v>59</v>
      </c>
      <c r="W615" s="191">
        <v>63</v>
      </c>
      <c r="X615" s="63"/>
      <c r="Y615" s="185">
        <v>187</v>
      </c>
      <c r="Z615" s="191">
        <v>221</v>
      </c>
      <c r="AA615" s="185"/>
      <c r="AB615" s="63"/>
      <c r="AC615" s="185"/>
      <c r="AD615" s="63"/>
      <c r="AE615" s="185">
        <v>50</v>
      </c>
      <c r="AF615" s="191">
        <v>74</v>
      </c>
      <c r="AG615" s="63"/>
      <c r="AH615" s="185">
        <v>6</v>
      </c>
      <c r="AI615" s="191">
        <v>3</v>
      </c>
      <c r="AJ615" s="185"/>
      <c r="AK615" s="63"/>
      <c r="AL615" s="185"/>
      <c r="AM615" s="63"/>
      <c r="AN615" s="185">
        <v>1</v>
      </c>
      <c r="AO615" s="63">
        <v>1</v>
      </c>
      <c r="AP615" s="63"/>
      <c r="AQ615" s="185">
        <v>156</v>
      </c>
      <c r="AR615" s="191">
        <v>174</v>
      </c>
      <c r="AS615" s="185"/>
      <c r="AT615" s="63"/>
      <c r="AU615" s="185"/>
      <c r="AV615" s="63"/>
      <c r="AW615" s="185">
        <v>21</v>
      </c>
      <c r="AX615" s="63">
        <v>21</v>
      </c>
      <c r="AY615" s="63"/>
      <c r="AZ615" s="185"/>
      <c r="BA615" s="63"/>
      <c r="BB615" s="185"/>
      <c r="BC615" s="63"/>
      <c r="BD615" s="185"/>
      <c r="BE615" s="63"/>
      <c r="BF615" s="185"/>
      <c r="BG615" s="62"/>
      <c r="BH615" s="188">
        <v>96182139</v>
      </c>
      <c r="BI615" s="63">
        <v>99632028</v>
      </c>
      <c r="BJ615" s="185">
        <v>41924076</v>
      </c>
      <c r="BK615" s="191">
        <v>44937525</v>
      </c>
      <c r="BL615" s="185">
        <v>23347250</v>
      </c>
      <c r="BM615" s="191">
        <v>29768200</v>
      </c>
      <c r="BN615" s="185">
        <v>395200</v>
      </c>
      <c r="BO615" s="191">
        <v>240300</v>
      </c>
      <c r="BP615" s="185">
        <v>11783215</v>
      </c>
      <c r="BQ615" s="63">
        <v>12282800</v>
      </c>
      <c r="BR615" s="185"/>
      <c r="BS615" s="61"/>
      <c r="BT615" s="177">
        <f t="shared" si="440"/>
        <v>5322</v>
      </c>
      <c r="BU615" s="178">
        <f t="shared" si="440"/>
        <v>5424</v>
      </c>
      <c r="BV615" s="179">
        <f t="shared" si="441"/>
        <v>3525</v>
      </c>
      <c r="BW615" s="178">
        <f t="shared" si="441"/>
        <v>3618</v>
      </c>
      <c r="BX615" s="179">
        <f t="shared" si="442"/>
        <v>2283</v>
      </c>
      <c r="BY615" s="178">
        <f t="shared" si="442"/>
        <v>2877</v>
      </c>
      <c r="BZ615" s="179">
        <f t="shared" si="443"/>
        <v>66</v>
      </c>
      <c r="CA615" s="178">
        <f t="shared" si="443"/>
        <v>39</v>
      </c>
      <c r="CB615" s="179">
        <f t="shared" si="444"/>
        <v>1656</v>
      </c>
      <c r="CC615" s="178">
        <f t="shared" si="444"/>
        <v>1818</v>
      </c>
      <c r="CD615" s="179">
        <f t="shared" si="445"/>
        <v>0</v>
      </c>
      <c r="CE615" s="178">
        <f t="shared" si="445"/>
        <v>0</v>
      </c>
      <c r="CF615" s="177">
        <f t="shared" si="455"/>
        <v>18072.555242390077</v>
      </c>
      <c r="CG615" s="178">
        <f t="shared" si="454"/>
        <v>18368.736725663715</v>
      </c>
      <c r="CH615" s="179">
        <f t="shared" si="455"/>
        <v>11893.354893617021</v>
      </c>
      <c r="CI615" s="178">
        <f t="shared" si="418"/>
        <v>12420.54311774461</v>
      </c>
      <c r="CJ615" s="179">
        <f t="shared" si="455"/>
        <v>10226.565922032414</v>
      </c>
      <c r="CK615" s="178">
        <f t="shared" si="439"/>
        <v>10346.958637469586</v>
      </c>
      <c r="CL615" s="179">
        <f t="shared" si="455"/>
        <v>5987.878787878788</v>
      </c>
      <c r="CM615" s="178">
        <f t="shared" si="455"/>
        <v>6161.5384615384619</v>
      </c>
      <c r="CN615" s="179">
        <f t="shared" si="455"/>
        <v>7115.4679951690823</v>
      </c>
      <c r="CO615" s="178">
        <f t="shared" si="455"/>
        <v>6756.2156215621562</v>
      </c>
      <c r="CP615" s="179">
        <f t="shared" si="455"/>
        <v>0</v>
      </c>
      <c r="CQ615" s="178">
        <f t="shared" si="455"/>
        <v>0</v>
      </c>
      <c r="CR615" s="177">
        <f t="shared" si="456"/>
        <v>162652.9971815107</v>
      </c>
      <c r="CS615" s="178">
        <f t="shared" si="456"/>
        <v>165318.63053097343</v>
      </c>
      <c r="CT615" s="179">
        <f t="shared" si="456"/>
        <v>107040.19404255319</v>
      </c>
      <c r="CU615" s="178">
        <f t="shared" si="456"/>
        <v>111784.88805970149</v>
      </c>
      <c r="CV615" s="179">
        <f t="shared" si="456"/>
        <v>92039.093298291729</v>
      </c>
      <c r="CW615" s="178">
        <f t="shared" si="456"/>
        <v>93122.627737226285</v>
      </c>
      <c r="CX615" s="179">
        <f t="shared" si="456"/>
        <v>53890.909090909088</v>
      </c>
      <c r="CY615" s="178">
        <f t="shared" si="456"/>
        <v>55453.846153846156</v>
      </c>
      <c r="CZ615" s="179">
        <f t="shared" si="456"/>
        <v>64039.211956521744</v>
      </c>
      <c r="DA615" s="178">
        <f t="shared" si="456"/>
        <v>60805.940594059408</v>
      </c>
      <c r="DB615" s="179">
        <f t="shared" si="456"/>
        <v>0</v>
      </c>
      <c r="DC615" s="178">
        <f t="shared" si="456"/>
        <v>0</v>
      </c>
      <c r="DD615" s="179">
        <f t="shared" si="446"/>
        <v>121346.81114626769</v>
      </c>
      <c r="DE615" s="178">
        <f t="shared" si="446"/>
        <v>121876.23276800141</v>
      </c>
      <c r="DF615" s="177">
        <f t="shared" si="447"/>
        <v>554</v>
      </c>
      <c r="DG615" s="178">
        <f t="shared" si="447"/>
        <v>564</v>
      </c>
      <c r="DH615" s="179">
        <f t="shared" si="448"/>
        <v>372</v>
      </c>
      <c r="DI615" s="178">
        <f t="shared" si="448"/>
        <v>381</v>
      </c>
      <c r="DJ615" s="179">
        <f t="shared" si="449"/>
        <v>237</v>
      </c>
      <c r="DK615" s="178">
        <f t="shared" si="449"/>
        <v>295</v>
      </c>
      <c r="DL615" s="179">
        <f t="shared" si="450"/>
        <v>7</v>
      </c>
      <c r="DM615" s="178">
        <f t="shared" si="450"/>
        <v>4</v>
      </c>
      <c r="DN615" s="179">
        <f t="shared" si="451"/>
        <v>177</v>
      </c>
      <c r="DO615" s="178">
        <f t="shared" si="451"/>
        <v>195</v>
      </c>
      <c r="DP615" s="179">
        <f t="shared" si="452"/>
        <v>0</v>
      </c>
      <c r="DQ615" s="178">
        <f t="shared" si="452"/>
        <v>0</v>
      </c>
      <c r="DR615" s="179">
        <f t="shared" si="453"/>
        <v>1347</v>
      </c>
      <c r="DS615" s="178">
        <f t="shared" si="453"/>
        <v>1439</v>
      </c>
      <c r="DT615" s="177">
        <f t="shared" si="457"/>
        <v>90109760.438556924</v>
      </c>
      <c r="DU615" s="178">
        <f t="shared" si="457"/>
        <v>93239707.619469017</v>
      </c>
      <c r="DV615" s="179">
        <f t="shared" si="457"/>
        <v>39818952.183829784</v>
      </c>
      <c r="DW615" s="178">
        <f t="shared" si="457"/>
        <v>42590042.350746267</v>
      </c>
      <c r="DX615" s="179">
        <f t="shared" si="457"/>
        <v>21813265.111695141</v>
      </c>
      <c r="DY615" s="178">
        <f t="shared" si="457"/>
        <v>27471175.182481755</v>
      </c>
      <c r="DZ615" s="179">
        <f t="shared" si="457"/>
        <v>377236.36363636365</v>
      </c>
      <c r="EA615" s="178">
        <f t="shared" si="457"/>
        <v>221815.38461538462</v>
      </c>
      <c r="EB615" s="179">
        <f t="shared" si="457"/>
        <v>11334940.51630435</v>
      </c>
      <c r="EC615" s="178">
        <f t="shared" si="457"/>
        <v>11857158.415841585</v>
      </c>
      <c r="ED615" s="179">
        <f t="shared" si="457"/>
        <v>0</v>
      </c>
      <c r="EE615" s="178">
        <f t="shared" si="457"/>
        <v>0</v>
      </c>
      <c r="EF615" s="179">
        <f t="shared" si="457"/>
        <v>163454154.61402258</v>
      </c>
      <c r="EG615" s="178">
        <f t="shared" si="434"/>
        <v>175379898.95315403</v>
      </c>
    </row>
    <row r="616" spans="1:137">
      <c r="A616" s="226" t="s">
        <v>649</v>
      </c>
      <c r="B616" s="221" t="s">
        <v>653</v>
      </c>
      <c r="C616" s="248"/>
      <c r="D616" s="223">
        <v>234030</v>
      </c>
      <c r="E616" s="249">
        <v>1</v>
      </c>
      <c r="F616" s="63"/>
      <c r="G616" s="185">
        <v>136</v>
      </c>
      <c r="H616" s="63">
        <v>134</v>
      </c>
      <c r="I616" s="185">
        <v>1</v>
      </c>
      <c r="J616" s="191"/>
      <c r="K616" s="185"/>
      <c r="L616" s="63"/>
      <c r="M616" s="185">
        <v>67</v>
      </c>
      <c r="N616" s="191">
        <v>74</v>
      </c>
      <c r="O616" s="63"/>
      <c r="P616" s="185">
        <v>225</v>
      </c>
      <c r="Q616" s="63">
        <v>225</v>
      </c>
      <c r="R616" s="185">
        <v>4</v>
      </c>
      <c r="S616" s="191">
        <v>1</v>
      </c>
      <c r="T616" s="185">
        <v>7</v>
      </c>
      <c r="U616" s="191"/>
      <c r="V616" s="185">
        <v>119</v>
      </c>
      <c r="W616" s="191">
        <v>125</v>
      </c>
      <c r="X616" s="63"/>
      <c r="Y616" s="185">
        <v>298</v>
      </c>
      <c r="Z616" s="191">
        <v>324</v>
      </c>
      <c r="AA616" s="185"/>
      <c r="AB616" s="63"/>
      <c r="AC616" s="185"/>
      <c r="AD616" s="63"/>
      <c r="AE616" s="185">
        <v>145</v>
      </c>
      <c r="AF616" s="191">
        <v>153</v>
      </c>
      <c r="AG616" s="63"/>
      <c r="AH616" s="185">
        <v>161</v>
      </c>
      <c r="AI616" s="191">
        <v>151</v>
      </c>
      <c r="AJ616" s="185">
        <v>1</v>
      </c>
      <c r="AK616" s="63">
        <v>1</v>
      </c>
      <c r="AL616" s="185"/>
      <c r="AM616" s="63"/>
      <c r="AN616" s="185">
        <v>29</v>
      </c>
      <c r="AO616" s="191">
        <v>39</v>
      </c>
      <c r="AP616" s="63"/>
      <c r="AQ616" s="185"/>
      <c r="AR616" s="63"/>
      <c r="AS616" s="185"/>
      <c r="AT616" s="63"/>
      <c r="AU616" s="185"/>
      <c r="AV616" s="63"/>
      <c r="AW616" s="185"/>
      <c r="AX616" s="191">
        <v>1</v>
      </c>
      <c r="AY616" s="63"/>
      <c r="AZ616" s="185"/>
      <c r="BA616" s="63"/>
      <c r="BB616" s="185"/>
      <c r="BC616" s="63"/>
      <c r="BD616" s="185"/>
      <c r="BE616" s="63"/>
      <c r="BF616" s="185"/>
      <c r="BG616" s="62"/>
      <c r="BH616" s="188">
        <v>27207020</v>
      </c>
      <c r="BI616" s="191">
        <v>20201393</v>
      </c>
      <c r="BJ616" s="185">
        <v>32573924</v>
      </c>
      <c r="BK616" s="63">
        <v>33246435</v>
      </c>
      <c r="BL616" s="185">
        <v>34338559</v>
      </c>
      <c r="BM616" s="191">
        <v>36275003</v>
      </c>
      <c r="BN616" s="185">
        <v>9583156</v>
      </c>
      <c r="BO616" s="63">
        <v>9921651</v>
      </c>
      <c r="BP616" s="185"/>
      <c r="BQ616" s="191">
        <v>55946</v>
      </c>
      <c r="BR616" s="185"/>
      <c r="BS616" s="61"/>
      <c r="BT616" s="177">
        <f t="shared" si="440"/>
        <v>2038</v>
      </c>
      <c r="BU616" s="178">
        <f t="shared" si="440"/>
        <v>2094</v>
      </c>
      <c r="BV616" s="179">
        <f t="shared" si="441"/>
        <v>3570</v>
      </c>
      <c r="BW616" s="178">
        <f t="shared" si="441"/>
        <v>3535</v>
      </c>
      <c r="BX616" s="179">
        <f t="shared" si="442"/>
        <v>4422</v>
      </c>
      <c r="BY616" s="178">
        <f t="shared" si="442"/>
        <v>4752</v>
      </c>
      <c r="BZ616" s="179">
        <f t="shared" si="443"/>
        <v>1807</v>
      </c>
      <c r="CA616" s="178">
        <f t="shared" si="443"/>
        <v>1837</v>
      </c>
      <c r="CB616" s="179">
        <f t="shared" si="444"/>
        <v>0</v>
      </c>
      <c r="CC616" s="178">
        <f t="shared" si="444"/>
        <v>12</v>
      </c>
      <c r="CD616" s="179">
        <f t="shared" si="445"/>
        <v>0</v>
      </c>
      <c r="CE616" s="178">
        <f t="shared" si="445"/>
        <v>0</v>
      </c>
      <c r="CF616" s="177">
        <f t="shared" si="455"/>
        <v>13349.862610402355</v>
      </c>
      <c r="CG616" s="178">
        <f t="shared" si="454"/>
        <v>9647.2745940783188</v>
      </c>
      <c r="CH616" s="179">
        <f t="shared" si="455"/>
        <v>9124.3484593837529</v>
      </c>
      <c r="CI616" s="178">
        <f t="shared" si="418"/>
        <v>9404.9321074964646</v>
      </c>
      <c r="CJ616" s="179">
        <f t="shared" si="455"/>
        <v>7765.3909995477161</v>
      </c>
      <c r="CK616" s="178">
        <f t="shared" si="439"/>
        <v>7633.6285774410771</v>
      </c>
      <c r="CL616" s="179">
        <f t="shared" si="455"/>
        <v>5303.351411178749</v>
      </c>
      <c r="CM616" s="178">
        <f t="shared" si="455"/>
        <v>5401.0076211213936</v>
      </c>
      <c r="CN616" s="179">
        <f t="shared" si="455"/>
        <v>0</v>
      </c>
      <c r="CO616" s="178">
        <f t="shared" si="455"/>
        <v>4662.166666666667</v>
      </c>
      <c r="CP616" s="179">
        <f t="shared" si="455"/>
        <v>0</v>
      </c>
      <c r="CQ616" s="178">
        <f t="shared" si="455"/>
        <v>0</v>
      </c>
      <c r="CR616" s="177">
        <f t="shared" si="456"/>
        <v>120148.7634936212</v>
      </c>
      <c r="CS616" s="178">
        <f t="shared" si="456"/>
        <v>86825.471346704871</v>
      </c>
      <c r="CT616" s="179">
        <f t="shared" si="456"/>
        <v>82119.136134453773</v>
      </c>
      <c r="CU616" s="178">
        <f t="shared" si="456"/>
        <v>84644.388967468185</v>
      </c>
      <c r="CV616" s="179">
        <f t="shared" si="456"/>
        <v>69888.518995929451</v>
      </c>
      <c r="CW616" s="178">
        <f t="shared" si="456"/>
        <v>68702.657196969696</v>
      </c>
      <c r="CX616" s="179">
        <f t="shared" si="456"/>
        <v>47730.162700608744</v>
      </c>
      <c r="CY616" s="178">
        <f t="shared" si="456"/>
        <v>48609.068590092545</v>
      </c>
      <c r="CZ616" s="179">
        <f t="shared" si="456"/>
        <v>0</v>
      </c>
      <c r="DA616" s="178">
        <f t="shared" si="456"/>
        <v>41959.5</v>
      </c>
      <c r="DB616" s="179">
        <f t="shared" si="456"/>
        <v>0</v>
      </c>
      <c r="DC616" s="178">
        <f t="shared" si="456"/>
        <v>0</v>
      </c>
      <c r="DD616" s="179">
        <f t="shared" si="446"/>
        <v>78574.782960136479</v>
      </c>
      <c r="DE616" s="178">
        <f t="shared" si="446"/>
        <v>73181.8710515946</v>
      </c>
      <c r="DF616" s="177">
        <f t="shared" si="447"/>
        <v>204</v>
      </c>
      <c r="DG616" s="178">
        <f t="shared" si="447"/>
        <v>208</v>
      </c>
      <c r="DH616" s="179">
        <f t="shared" si="448"/>
        <v>355</v>
      </c>
      <c r="DI616" s="178">
        <f t="shared" si="448"/>
        <v>351</v>
      </c>
      <c r="DJ616" s="179">
        <f t="shared" si="449"/>
        <v>443</v>
      </c>
      <c r="DK616" s="178">
        <f t="shared" si="449"/>
        <v>477</v>
      </c>
      <c r="DL616" s="179">
        <f t="shared" si="450"/>
        <v>191</v>
      </c>
      <c r="DM616" s="178">
        <f t="shared" si="450"/>
        <v>191</v>
      </c>
      <c r="DN616" s="179">
        <f t="shared" si="451"/>
        <v>0</v>
      </c>
      <c r="DO616" s="178">
        <f t="shared" si="451"/>
        <v>1</v>
      </c>
      <c r="DP616" s="179">
        <f t="shared" si="452"/>
        <v>0</v>
      </c>
      <c r="DQ616" s="178">
        <f t="shared" si="452"/>
        <v>0</v>
      </c>
      <c r="DR616" s="179">
        <f t="shared" si="453"/>
        <v>1193</v>
      </c>
      <c r="DS616" s="178">
        <f t="shared" si="453"/>
        <v>1228</v>
      </c>
      <c r="DT616" s="177">
        <f t="shared" si="457"/>
        <v>24510347.752698723</v>
      </c>
      <c r="DU616" s="178">
        <f t="shared" si="457"/>
        <v>18059698.040114611</v>
      </c>
      <c r="DV616" s="179">
        <f t="shared" si="457"/>
        <v>29152293.327731088</v>
      </c>
      <c r="DW616" s="178">
        <f t="shared" si="457"/>
        <v>29710180.527581334</v>
      </c>
      <c r="DX616" s="179">
        <f t="shared" si="457"/>
        <v>30960613.915196747</v>
      </c>
      <c r="DY616" s="178">
        <f t="shared" si="457"/>
        <v>32771167.482954547</v>
      </c>
      <c r="DZ616" s="179">
        <f t="shared" si="457"/>
        <v>9116461.07581627</v>
      </c>
      <c r="EA616" s="178">
        <f t="shared" si="457"/>
        <v>9284332.1007076763</v>
      </c>
      <c r="EB616" s="179">
        <f t="shared" si="457"/>
        <v>0</v>
      </c>
      <c r="EC616" s="178">
        <f t="shared" si="457"/>
        <v>41959.5</v>
      </c>
      <c r="ED616" s="179">
        <f t="shared" si="457"/>
        <v>0</v>
      </c>
      <c r="EE616" s="178">
        <f t="shared" si="457"/>
        <v>0</v>
      </c>
      <c r="EF616" s="179">
        <f t="shared" si="457"/>
        <v>93739716.071442813</v>
      </c>
      <c r="EG616" s="178">
        <f t="shared" si="434"/>
        <v>89867337.651358172</v>
      </c>
    </row>
    <row r="617" spans="1:137">
      <c r="A617" s="226" t="s">
        <v>649</v>
      </c>
      <c r="B617" s="221" t="s">
        <v>654</v>
      </c>
      <c r="C617" s="222"/>
      <c r="D617" s="223">
        <v>233921</v>
      </c>
      <c r="E617" s="223">
        <v>1</v>
      </c>
      <c r="F617" s="63"/>
      <c r="G617" s="185">
        <v>330</v>
      </c>
      <c r="H617" s="63">
        <v>332</v>
      </c>
      <c r="I617" s="185">
        <v>10</v>
      </c>
      <c r="J617" s="191">
        <v>8</v>
      </c>
      <c r="K617" s="185">
        <v>8</v>
      </c>
      <c r="L617" s="191"/>
      <c r="M617" s="185">
        <v>236</v>
      </c>
      <c r="N617" s="63">
        <v>225</v>
      </c>
      <c r="O617" s="63"/>
      <c r="P617" s="185">
        <v>421</v>
      </c>
      <c r="Q617" s="63">
        <v>408</v>
      </c>
      <c r="R617" s="185"/>
      <c r="S617" s="191">
        <v>8</v>
      </c>
      <c r="T617" s="185"/>
      <c r="U617" s="191">
        <v>5</v>
      </c>
      <c r="V617" s="185">
        <v>100</v>
      </c>
      <c r="W617" s="191">
        <v>90</v>
      </c>
      <c r="X617" s="63"/>
      <c r="Y617" s="185">
        <v>348</v>
      </c>
      <c r="Z617" s="191">
        <v>378</v>
      </c>
      <c r="AA617" s="185">
        <v>3</v>
      </c>
      <c r="AB617" s="191">
        <v>2</v>
      </c>
      <c r="AC617" s="185">
        <v>4</v>
      </c>
      <c r="AD617" s="191">
        <v>3</v>
      </c>
      <c r="AE617" s="185">
        <v>41</v>
      </c>
      <c r="AF617" s="191">
        <v>48</v>
      </c>
      <c r="AG617" s="63"/>
      <c r="AH617" s="185">
        <v>192</v>
      </c>
      <c r="AI617" s="191">
        <v>204</v>
      </c>
      <c r="AJ617" s="185"/>
      <c r="AK617" s="63"/>
      <c r="AL617" s="185"/>
      <c r="AM617" s="63"/>
      <c r="AN617" s="185">
        <v>27</v>
      </c>
      <c r="AO617" s="191">
        <v>21</v>
      </c>
      <c r="AP617" s="63"/>
      <c r="AQ617" s="185"/>
      <c r="AR617" s="63"/>
      <c r="AS617" s="185"/>
      <c r="AT617" s="63"/>
      <c r="AU617" s="185"/>
      <c r="AV617" s="63"/>
      <c r="AW617" s="185"/>
      <c r="AX617" s="63"/>
      <c r="AY617" s="63"/>
      <c r="AZ617" s="185"/>
      <c r="BA617" s="63"/>
      <c r="BB617" s="185"/>
      <c r="BC617" s="63"/>
      <c r="BD617" s="185"/>
      <c r="BE617" s="63"/>
      <c r="BF617" s="185"/>
      <c r="BG617" s="62"/>
      <c r="BH617" s="188">
        <v>85695762</v>
      </c>
      <c r="BI617" s="63">
        <v>85798314</v>
      </c>
      <c r="BJ617" s="185">
        <v>51941464</v>
      </c>
      <c r="BK617" s="63">
        <v>50688886</v>
      </c>
      <c r="BL617" s="185">
        <v>33906745</v>
      </c>
      <c r="BM617" s="191">
        <v>37223589</v>
      </c>
      <c r="BN617" s="185">
        <v>11778123</v>
      </c>
      <c r="BO617" s="63">
        <v>12055986</v>
      </c>
      <c r="BP617" s="185"/>
      <c r="BQ617" s="63"/>
      <c r="BR617" s="185"/>
      <c r="BS617" s="61"/>
      <c r="BT617" s="177">
        <f t="shared" si="440"/>
        <v>5990</v>
      </c>
      <c r="BU617" s="178">
        <f t="shared" si="440"/>
        <v>5768</v>
      </c>
      <c r="BV617" s="179">
        <f t="shared" si="441"/>
        <v>4989</v>
      </c>
      <c r="BW617" s="178">
        <f t="shared" si="441"/>
        <v>4887</v>
      </c>
      <c r="BX617" s="179">
        <f t="shared" si="442"/>
        <v>3698</v>
      </c>
      <c r="BY617" s="178">
        <f t="shared" si="442"/>
        <v>4031</v>
      </c>
      <c r="BZ617" s="179">
        <f t="shared" si="443"/>
        <v>2052</v>
      </c>
      <c r="CA617" s="178">
        <f t="shared" si="443"/>
        <v>2088</v>
      </c>
      <c r="CB617" s="179">
        <f t="shared" si="444"/>
        <v>0</v>
      </c>
      <c r="CC617" s="178">
        <f t="shared" si="444"/>
        <v>0</v>
      </c>
      <c r="CD617" s="179">
        <f t="shared" si="445"/>
        <v>0</v>
      </c>
      <c r="CE617" s="178">
        <f t="shared" si="445"/>
        <v>0</v>
      </c>
      <c r="CF617" s="177">
        <f t="shared" si="455"/>
        <v>14306.471118530884</v>
      </c>
      <c r="CG617" s="178">
        <f t="shared" si="454"/>
        <v>14874.881067961165</v>
      </c>
      <c r="CH617" s="179">
        <f t="shared" si="455"/>
        <v>10411.197434355583</v>
      </c>
      <c r="CI617" s="178">
        <f t="shared" si="418"/>
        <v>10372.188663801924</v>
      </c>
      <c r="CJ617" s="179">
        <f t="shared" si="455"/>
        <v>9168.941319632233</v>
      </c>
      <c r="CK617" s="178">
        <f t="shared" si="439"/>
        <v>9234.3311833291991</v>
      </c>
      <c r="CL617" s="179">
        <f t="shared" si="455"/>
        <v>5739.8260233918127</v>
      </c>
      <c r="CM617" s="178">
        <f t="shared" si="455"/>
        <v>5773.9396551724139</v>
      </c>
      <c r="CN617" s="179">
        <f t="shared" si="455"/>
        <v>0</v>
      </c>
      <c r="CO617" s="178">
        <f t="shared" si="455"/>
        <v>0</v>
      </c>
      <c r="CP617" s="179">
        <f t="shared" si="455"/>
        <v>0</v>
      </c>
      <c r="CQ617" s="178">
        <f t="shared" si="455"/>
        <v>0</v>
      </c>
      <c r="CR617" s="177">
        <f t="shared" si="456"/>
        <v>128758.24006677796</v>
      </c>
      <c r="CS617" s="178">
        <f t="shared" si="456"/>
        <v>133873.9296116505</v>
      </c>
      <c r="CT617" s="179">
        <f t="shared" si="456"/>
        <v>93700.776909200242</v>
      </c>
      <c r="CU617" s="178">
        <f t="shared" si="456"/>
        <v>93349.697974217313</v>
      </c>
      <c r="CV617" s="179">
        <f t="shared" si="456"/>
        <v>82520.471876690091</v>
      </c>
      <c r="CW617" s="178">
        <f t="shared" si="456"/>
        <v>83108.980649962788</v>
      </c>
      <c r="CX617" s="179">
        <f t="shared" si="456"/>
        <v>51658.434210526313</v>
      </c>
      <c r="CY617" s="178">
        <f t="shared" si="456"/>
        <v>51965.456896551725</v>
      </c>
      <c r="CZ617" s="179">
        <f t="shared" si="456"/>
        <v>0</v>
      </c>
      <c r="DA617" s="178">
        <f t="shared" si="456"/>
        <v>0</v>
      </c>
      <c r="DB617" s="179">
        <f t="shared" si="456"/>
        <v>0</v>
      </c>
      <c r="DC617" s="178">
        <f t="shared" si="456"/>
        <v>0</v>
      </c>
      <c r="DD617" s="179">
        <f t="shared" si="446"/>
        <v>97676.872630212907</v>
      </c>
      <c r="DE617" s="178">
        <f t="shared" si="446"/>
        <v>98644.725379483643</v>
      </c>
      <c r="DF617" s="177">
        <f t="shared" si="447"/>
        <v>584</v>
      </c>
      <c r="DG617" s="178">
        <f t="shared" si="447"/>
        <v>565</v>
      </c>
      <c r="DH617" s="179">
        <f t="shared" si="448"/>
        <v>521</v>
      </c>
      <c r="DI617" s="178">
        <f t="shared" si="448"/>
        <v>511</v>
      </c>
      <c r="DJ617" s="179">
        <f t="shared" si="449"/>
        <v>396</v>
      </c>
      <c r="DK617" s="178">
        <f t="shared" si="449"/>
        <v>431</v>
      </c>
      <c r="DL617" s="179">
        <f t="shared" si="450"/>
        <v>219</v>
      </c>
      <c r="DM617" s="178">
        <f t="shared" si="450"/>
        <v>225</v>
      </c>
      <c r="DN617" s="179">
        <f t="shared" si="451"/>
        <v>0</v>
      </c>
      <c r="DO617" s="178">
        <f t="shared" si="451"/>
        <v>0</v>
      </c>
      <c r="DP617" s="179">
        <f t="shared" si="452"/>
        <v>0</v>
      </c>
      <c r="DQ617" s="178">
        <f t="shared" si="452"/>
        <v>0</v>
      </c>
      <c r="DR617" s="179">
        <f t="shared" si="453"/>
        <v>1720</v>
      </c>
      <c r="DS617" s="178">
        <f t="shared" si="453"/>
        <v>1732</v>
      </c>
      <c r="DT617" s="177">
        <f t="shared" si="457"/>
        <v>75194812.198998332</v>
      </c>
      <c r="DU617" s="178">
        <f t="shared" si="457"/>
        <v>75638770.230582535</v>
      </c>
      <c r="DV617" s="179">
        <f t="shared" si="457"/>
        <v>48818104.769693322</v>
      </c>
      <c r="DW617" s="178">
        <f t="shared" si="457"/>
        <v>47701695.664825045</v>
      </c>
      <c r="DX617" s="179">
        <f t="shared" si="457"/>
        <v>32678106.863169275</v>
      </c>
      <c r="DY617" s="178">
        <f t="shared" si="457"/>
        <v>35819970.660133965</v>
      </c>
      <c r="DZ617" s="179">
        <f t="shared" si="457"/>
        <v>11313197.092105262</v>
      </c>
      <c r="EA617" s="178">
        <f t="shared" si="457"/>
        <v>11692227.801724138</v>
      </c>
      <c r="EB617" s="179">
        <f t="shared" si="457"/>
        <v>0</v>
      </c>
      <c r="EC617" s="178">
        <f t="shared" si="457"/>
        <v>0</v>
      </c>
      <c r="ED617" s="179">
        <f t="shared" si="457"/>
        <v>0</v>
      </c>
      <c r="EE617" s="178">
        <f t="shared" si="457"/>
        <v>0</v>
      </c>
      <c r="EF617" s="179">
        <f t="shared" si="457"/>
        <v>168004220.9239662</v>
      </c>
      <c r="EG617" s="178">
        <f t="shared" si="434"/>
        <v>170852664.35726568</v>
      </c>
    </row>
    <row r="618" spans="1:137">
      <c r="A618" s="226" t="s">
        <v>649</v>
      </c>
      <c r="B618" s="221" t="s">
        <v>655</v>
      </c>
      <c r="C618" s="222"/>
      <c r="D618" s="223">
        <v>231624</v>
      </c>
      <c r="E618" s="223">
        <v>2</v>
      </c>
      <c r="F618" s="63"/>
      <c r="G618" s="185">
        <v>204</v>
      </c>
      <c r="H618" s="63">
        <v>210</v>
      </c>
      <c r="I618" s="185"/>
      <c r="J618" s="63"/>
      <c r="K618" s="185"/>
      <c r="L618" s="63"/>
      <c r="M618" s="185">
        <v>29</v>
      </c>
      <c r="N618" s="191">
        <v>31</v>
      </c>
      <c r="O618" s="63"/>
      <c r="P618" s="185">
        <v>179</v>
      </c>
      <c r="Q618" s="63">
        <v>180</v>
      </c>
      <c r="R618" s="185"/>
      <c r="S618" s="63"/>
      <c r="T618" s="185"/>
      <c r="U618" s="63"/>
      <c r="V618" s="185">
        <v>11</v>
      </c>
      <c r="W618" s="191">
        <v>14</v>
      </c>
      <c r="X618" s="63"/>
      <c r="Y618" s="185">
        <v>156</v>
      </c>
      <c r="Z618" s="191">
        <v>148</v>
      </c>
      <c r="AA618" s="185"/>
      <c r="AB618" s="63"/>
      <c r="AC618" s="185"/>
      <c r="AD618" s="63"/>
      <c r="AE618" s="185">
        <v>17</v>
      </c>
      <c r="AF618" s="191">
        <v>15</v>
      </c>
      <c r="AG618" s="63"/>
      <c r="AH618" s="185">
        <v>19</v>
      </c>
      <c r="AI618" s="191">
        <v>20</v>
      </c>
      <c r="AJ618" s="185"/>
      <c r="AK618" s="63"/>
      <c r="AL618" s="185"/>
      <c r="AM618" s="63"/>
      <c r="AN618" s="185">
        <v>2</v>
      </c>
      <c r="AO618" s="191">
        <v>4</v>
      </c>
      <c r="AP618" s="63"/>
      <c r="AQ618" s="185">
        <v>46</v>
      </c>
      <c r="AR618" s="191">
        <v>59</v>
      </c>
      <c r="AS618" s="185"/>
      <c r="AT618" s="63"/>
      <c r="AU618" s="185"/>
      <c r="AV618" s="63"/>
      <c r="AW618" s="185">
        <v>3</v>
      </c>
      <c r="AX618" s="63">
        <v>3</v>
      </c>
      <c r="AY618" s="63"/>
      <c r="AZ618" s="185"/>
      <c r="BA618" s="63"/>
      <c r="BB618" s="185"/>
      <c r="BC618" s="63"/>
      <c r="BD618" s="185"/>
      <c r="BE618" s="63"/>
      <c r="BF618" s="185"/>
      <c r="BG618" s="62"/>
      <c r="BH618" s="188">
        <v>31658703</v>
      </c>
      <c r="BI618" s="63">
        <v>32249596</v>
      </c>
      <c r="BJ618" s="185">
        <v>19212391</v>
      </c>
      <c r="BK618" s="63">
        <v>18813703</v>
      </c>
      <c r="BL618" s="185">
        <v>13141089</v>
      </c>
      <c r="BM618" s="191">
        <v>11903778</v>
      </c>
      <c r="BN618" s="185">
        <v>1544797</v>
      </c>
      <c r="BO618" s="63">
        <v>1548446</v>
      </c>
      <c r="BP618" s="185">
        <v>3094917</v>
      </c>
      <c r="BQ618" s="191">
        <v>3834460</v>
      </c>
      <c r="BR618" s="185"/>
      <c r="BS618" s="61"/>
      <c r="BT618" s="177">
        <f t="shared" si="440"/>
        <v>2184</v>
      </c>
      <c r="BU618" s="178">
        <f t="shared" si="440"/>
        <v>2262</v>
      </c>
      <c r="BV618" s="179">
        <f t="shared" si="441"/>
        <v>1743</v>
      </c>
      <c r="BW618" s="178">
        <f t="shared" si="441"/>
        <v>1788</v>
      </c>
      <c r="BX618" s="179">
        <f t="shared" si="442"/>
        <v>1608</v>
      </c>
      <c r="BY618" s="178">
        <f t="shared" si="442"/>
        <v>1512</v>
      </c>
      <c r="BZ618" s="179">
        <f t="shared" si="443"/>
        <v>195</v>
      </c>
      <c r="CA618" s="178">
        <f t="shared" si="443"/>
        <v>228</v>
      </c>
      <c r="CB618" s="179">
        <f t="shared" si="444"/>
        <v>450</v>
      </c>
      <c r="CC618" s="178">
        <f t="shared" si="444"/>
        <v>567</v>
      </c>
      <c r="CD618" s="179">
        <f t="shared" si="445"/>
        <v>0</v>
      </c>
      <c r="CE618" s="178">
        <f t="shared" si="445"/>
        <v>0</v>
      </c>
      <c r="CF618" s="177">
        <f t="shared" si="455"/>
        <v>14495.743131868132</v>
      </c>
      <c r="CG618" s="178">
        <f t="shared" si="454"/>
        <v>14257.115826702033</v>
      </c>
      <c r="CH618" s="179">
        <f t="shared" si="455"/>
        <v>11022.599541021227</v>
      </c>
      <c r="CI618" s="178">
        <f t="shared" si="418"/>
        <v>10522.205257270694</v>
      </c>
      <c r="CJ618" s="179">
        <f t="shared" si="455"/>
        <v>8172.3190298507461</v>
      </c>
      <c r="CK618" s="178">
        <f t="shared" si="439"/>
        <v>7872.8690476190477</v>
      </c>
      <c r="CL618" s="179">
        <f t="shared" si="455"/>
        <v>7922.0358974358978</v>
      </c>
      <c r="CM618" s="178">
        <f t="shared" si="455"/>
        <v>6791.4298245614036</v>
      </c>
      <c r="CN618" s="179">
        <f t="shared" si="455"/>
        <v>6877.5933333333332</v>
      </c>
      <c r="CO618" s="178">
        <f t="shared" si="455"/>
        <v>6762.7160493827159</v>
      </c>
      <c r="CP618" s="179">
        <f t="shared" si="455"/>
        <v>0</v>
      </c>
      <c r="CQ618" s="178">
        <f t="shared" si="455"/>
        <v>0</v>
      </c>
      <c r="CR618" s="177">
        <f t="shared" si="456"/>
        <v>130461.68818681319</v>
      </c>
      <c r="CS618" s="178">
        <f t="shared" si="456"/>
        <v>128314.0424403183</v>
      </c>
      <c r="CT618" s="179">
        <f t="shared" si="456"/>
        <v>99203.395869191037</v>
      </c>
      <c r="CU618" s="178">
        <f t="shared" si="456"/>
        <v>94699.847315436244</v>
      </c>
      <c r="CV618" s="179">
        <f t="shared" si="456"/>
        <v>73550.871268656716</v>
      </c>
      <c r="CW618" s="178">
        <f t="shared" si="456"/>
        <v>70855.821428571435</v>
      </c>
      <c r="CX618" s="179">
        <f t="shared" si="456"/>
        <v>71298.323076923087</v>
      </c>
      <c r="CY618" s="178">
        <f t="shared" si="456"/>
        <v>61122.868421052633</v>
      </c>
      <c r="CZ618" s="179">
        <f t="shared" si="456"/>
        <v>61898.34</v>
      </c>
      <c r="DA618" s="178">
        <f t="shared" si="456"/>
        <v>60864.444444444445</v>
      </c>
      <c r="DB618" s="179">
        <f t="shared" si="456"/>
        <v>0</v>
      </c>
      <c r="DC618" s="178">
        <f t="shared" si="456"/>
        <v>0</v>
      </c>
      <c r="DD618" s="179">
        <f t="shared" si="446"/>
        <v>99851.055160310454</v>
      </c>
      <c r="DE618" s="178">
        <f t="shared" si="446"/>
        <v>96616.224996826451</v>
      </c>
      <c r="DF618" s="177">
        <f t="shared" si="447"/>
        <v>233</v>
      </c>
      <c r="DG618" s="178">
        <f t="shared" si="447"/>
        <v>241</v>
      </c>
      <c r="DH618" s="179">
        <f t="shared" si="448"/>
        <v>190</v>
      </c>
      <c r="DI618" s="178">
        <f t="shared" si="448"/>
        <v>194</v>
      </c>
      <c r="DJ618" s="179">
        <f t="shared" si="449"/>
        <v>173</v>
      </c>
      <c r="DK618" s="178">
        <f t="shared" si="449"/>
        <v>163</v>
      </c>
      <c r="DL618" s="179">
        <f t="shared" si="450"/>
        <v>21</v>
      </c>
      <c r="DM618" s="178">
        <f t="shared" si="450"/>
        <v>24</v>
      </c>
      <c r="DN618" s="179">
        <f t="shared" si="451"/>
        <v>49</v>
      </c>
      <c r="DO618" s="178">
        <f t="shared" si="451"/>
        <v>62</v>
      </c>
      <c r="DP618" s="179">
        <f t="shared" si="452"/>
        <v>0</v>
      </c>
      <c r="DQ618" s="178">
        <f t="shared" si="452"/>
        <v>0</v>
      </c>
      <c r="DR618" s="179">
        <f t="shared" si="453"/>
        <v>666</v>
      </c>
      <c r="DS618" s="178">
        <f t="shared" si="453"/>
        <v>684</v>
      </c>
      <c r="DT618" s="177">
        <f t="shared" si="457"/>
        <v>30397573.347527474</v>
      </c>
      <c r="DU618" s="178">
        <f t="shared" si="457"/>
        <v>30923684.22811671</v>
      </c>
      <c r="DV618" s="179">
        <f t="shared" si="457"/>
        <v>18848645.215146296</v>
      </c>
      <c r="DW618" s="178">
        <f t="shared" si="457"/>
        <v>18371770.379194632</v>
      </c>
      <c r="DX618" s="179">
        <f t="shared" si="457"/>
        <v>12724300.729477612</v>
      </c>
      <c r="DY618" s="178">
        <f t="shared" si="457"/>
        <v>11549498.892857144</v>
      </c>
      <c r="DZ618" s="179">
        <f t="shared" si="457"/>
        <v>1497264.7846153849</v>
      </c>
      <c r="EA618" s="178">
        <f t="shared" si="457"/>
        <v>1466948.8421052631</v>
      </c>
      <c r="EB618" s="179">
        <f t="shared" si="457"/>
        <v>3033018.6599999997</v>
      </c>
      <c r="EC618" s="178">
        <f t="shared" si="457"/>
        <v>3773595.5555555555</v>
      </c>
      <c r="ED618" s="179">
        <f t="shared" si="457"/>
        <v>0</v>
      </c>
      <c r="EE618" s="178">
        <f t="shared" si="457"/>
        <v>0</v>
      </c>
      <c r="EF618" s="179">
        <f t="shared" si="457"/>
        <v>66500802.736766763</v>
      </c>
      <c r="EG618" s="178">
        <f t="shared" si="434"/>
        <v>66085497.897829294</v>
      </c>
    </row>
    <row r="619" spans="1:137">
      <c r="A619" s="226" t="s">
        <v>649</v>
      </c>
      <c r="B619" s="221" t="s">
        <v>656</v>
      </c>
      <c r="C619" s="222"/>
      <c r="D619" s="223">
        <v>232423</v>
      </c>
      <c r="E619" s="223">
        <v>3</v>
      </c>
      <c r="F619" s="63"/>
      <c r="G619" s="185">
        <v>252</v>
      </c>
      <c r="H619" s="191">
        <v>278</v>
      </c>
      <c r="I619" s="185"/>
      <c r="J619" s="63"/>
      <c r="K619" s="185"/>
      <c r="L619" s="63"/>
      <c r="M619" s="185">
        <v>60</v>
      </c>
      <c r="N619" s="63">
        <v>62</v>
      </c>
      <c r="O619" s="63"/>
      <c r="P619" s="185">
        <v>265</v>
      </c>
      <c r="Q619" s="63">
        <v>268</v>
      </c>
      <c r="R619" s="185"/>
      <c r="S619" s="63"/>
      <c r="T619" s="185"/>
      <c r="U619" s="63"/>
      <c r="V619" s="185">
        <v>17</v>
      </c>
      <c r="W619" s="63">
        <v>17</v>
      </c>
      <c r="X619" s="63"/>
      <c r="Y619" s="185">
        <v>256</v>
      </c>
      <c r="Z619" s="63">
        <v>244</v>
      </c>
      <c r="AA619" s="185"/>
      <c r="AB619" s="63"/>
      <c r="AC619" s="185"/>
      <c r="AD619" s="63"/>
      <c r="AE619" s="185">
        <v>13</v>
      </c>
      <c r="AF619" s="191">
        <v>14</v>
      </c>
      <c r="AG619" s="63"/>
      <c r="AH619" s="185">
        <v>126</v>
      </c>
      <c r="AI619" s="191">
        <v>133</v>
      </c>
      <c r="AJ619" s="185"/>
      <c r="AK619" s="63"/>
      <c r="AL619" s="185"/>
      <c r="AM619" s="63"/>
      <c r="AN619" s="185">
        <v>13</v>
      </c>
      <c r="AO619" s="191">
        <v>12</v>
      </c>
      <c r="AP619" s="63"/>
      <c r="AQ619" s="185"/>
      <c r="AR619" s="63"/>
      <c r="AS619" s="185"/>
      <c r="AT619" s="63"/>
      <c r="AU619" s="185"/>
      <c r="AV619" s="63"/>
      <c r="AW619" s="185"/>
      <c r="AX619" s="63"/>
      <c r="AY619" s="63"/>
      <c r="AZ619" s="185"/>
      <c r="BA619" s="63"/>
      <c r="BB619" s="185"/>
      <c r="BC619" s="63"/>
      <c r="BD619" s="185"/>
      <c r="BE619" s="63"/>
      <c r="BF619" s="185"/>
      <c r="BG619" s="62"/>
      <c r="BH619" s="188">
        <v>30434746</v>
      </c>
      <c r="BI619" s="191">
        <v>32565098</v>
      </c>
      <c r="BJ619" s="185">
        <v>21019499</v>
      </c>
      <c r="BK619" s="63">
        <v>21601048</v>
      </c>
      <c r="BL619" s="185">
        <v>18151951</v>
      </c>
      <c r="BM619" s="63">
        <v>17957452</v>
      </c>
      <c r="BN619" s="185">
        <v>7946558</v>
      </c>
      <c r="BO619" s="191">
        <v>8442294</v>
      </c>
      <c r="BP619" s="185"/>
      <c r="BQ619" s="63"/>
      <c r="BR619" s="185"/>
      <c r="BS619" s="61"/>
      <c r="BT619" s="177">
        <f t="shared" ref="BT619:BU649" si="458">((G619*9)+(I619*10)+(K619*11)+(M619*12))</f>
        <v>2988</v>
      </c>
      <c r="BU619" s="178">
        <f t="shared" si="458"/>
        <v>3246</v>
      </c>
      <c r="BV619" s="179">
        <f t="shared" ref="BV619:BW649" si="459">((P619*9)+(R619*10)+(T619*11)+(V619*12))</f>
        <v>2589</v>
      </c>
      <c r="BW619" s="178">
        <f t="shared" si="459"/>
        <v>2616</v>
      </c>
      <c r="BX619" s="179">
        <f t="shared" ref="BX619:BY649" si="460">((Y619*9)+(AA619*10)+(AC619*11)+(AE619*12))</f>
        <v>2460</v>
      </c>
      <c r="BY619" s="178">
        <f t="shared" si="460"/>
        <v>2364</v>
      </c>
      <c r="BZ619" s="179">
        <f t="shared" ref="BZ619:CA649" si="461">((AH619*9)+(AJ619*10)+(AL619*11)+(AN619*12))</f>
        <v>1290</v>
      </c>
      <c r="CA619" s="178">
        <f t="shared" si="461"/>
        <v>1341</v>
      </c>
      <c r="CB619" s="179">
        <f t="shared" ref="CB619:CC649" si="462">((AQ619*9)+(AS619*10)+(AU619*11)+(AW619*12))</f>
        <v>0</v>
      </c>
      <c r="CC619" s="178">
        <f t="shared" si="462"/>
        <v>0</v>
      </c>
      <c r="CD619" s="179">
        <f t="shared" ref="CD619:CE649" si="463">((AZ619*9)+(BB619*10)+(BD619*11)+(BF619*12))</f>
        <v>0</v>
      </c>
      <c r="CE619" s="178">
        <f t="shared" si="463"/>
        <v>0</v>
      </c>
      <c r="CF619" s="177">
        <f t="shared" si="455"/>
        <v>10185.65796519411</v>
      </c>
      <c r="CG619" s="178">
        <f t="shared" si="454"/>
        <v>10032.377695625386</v>
      </c>
      <c r="CH619" s="179">
        <f t="shared" si="455"/>
        <v>8118.7713402858244</v>
      </c>
      <c r="CI619" s="178">
        <f t="shared" si="418"/>
        <v>8257.2813455657488</v>
      </c>
      <c r="CJ619" s="179">
        <f t="shared" si="455"/>
        <v>7378.8418699186996</v>
      </c>
      <c r="CK619" s="178">
        <f t="shared" si="439"/>
        <v>7596.2148900169204</v>
      </c>
      <c r="CL619" s="179">
        <f t="shared" si="455"/>
        <v>6160.1224806201553</v>
      </c>
      <c r="CM619" s="178">
        <f t="shared" si="455"/>
        <v>6295.5212527964204</v>
      </c>
      <c r="CN619" s="179">
        <f t="shared" si="455"/>
        <v>0</v>
      </c>
      <c r="CO619" s="178">
        <f t="shared" si="455"/>
        <v>0</v>
      </c>
      <c r="CP619" s="179">
        <f t="shared" si="455"/>
        <v>0</v>
      </c>
      <c r="CQ619" s="178">
        <f t="shared" si="455"/>
        <v>0</v>
      </c>
      <c r="CR619" s="177">
        <f t="shared" si="456"/>
        <v>91670.921686746995</v>
      </c>
      <c r="CS619" s="178">
        <f t="shared" si="456"/>
        <v>90291.399260628474</v>
      </c>
      <c r="CT619" s="179">
        <f t="shared" si="456"/>
        <v>73068.942062572416</v>
      </c>
      <c r="CU619" s="178">
        <f t="shared" si="456"/>
        <v>74315.532110091735</v>
      </c>
      <c r="CV619" s="179">
        <f t="shared" si="456"/>
        <v>66409.576829268291</v>
      </c>
      <c r="CW619" s="178">
        <f t="shared" si="456"/>
        <v>68365.934010152283</v>
      </c>
      <c r="CX619" s="179">
        <f t="shared" si="456"/>
        <v>55441.1023255814</v>
      </c>
      <c r="CY619" s="178">
        <f t="shared" si="456"/>
        <v>56659.691275167781</v>
      </c>
      <c r="CZ619" s="179">
        <f t="shared" si="456"/>
        <v>0</v>
      </c>
      <c r="DA619" s="178">
        <f t="shared" si="456"/>
        <v>0</v>
      </c>
      <c r="DB619" s="179">
        <f t="shared" si="456"/>
        <v>0</v>
      </c>
      <c r="DC619" s="178">
        <f t="shared" si="456"/>
        <v>0</v>
      </c>
      <c r="DD619" s="179">
        <f t="shared" ref="DD619:DE649" si="464">IF(DR619&gt;0,((CR619*DF619)+(CT619*DH619)+(CV619*DJ619)+(CX619*DL619)+(CZ619*DN619)+(DB619*DP619))/DR619,)</f>
        <v>74628.002613013436</v>
      </c>
      <c r="DE619" s="178">
        <f t="shared" si="464"/>
        <v>75615.825495630779</v>
      </c>
      <c r="DF619" s="177">
        <f t="shared" ref="DF619:DG649" si="465">+G619+I619+K619+M619</f>
        <v>312</v>
      </c>
      <c r="DG619" s="178">
        <f t="shared" si="465"/>
        <v>340</v>
      </c>
      <c r="DH619" s="179">
        <f t="shared" ref="DH619:DI649" si="466">+P619+R619+T619+V619</f>
        <v>282</v>
      </c>
      <c r="DI619" s="178">
        <f t="shared" si="466"/>
        <v>285</v>
      </c>
      <c r="DJ619" s="179">
        <f t="shared" ref="DJ619:DK649" si="467">+Y619+AA619+AC619+AE619</f>
        <v>269</v>
      </c>
      <c r="DK619" s="178">
        <f t="shared" si="467"/>
        <v>258</v>
      </c>
      <c r="DL619" s="179">
        <f t="shared" ref="DL619:DM649" si="468">+AH619+AJ619+AL619+AN619</f>
        <v>139</v>
      </c>
      <c r="DM619" s="178">
        <f t="shared" si="468"/>
        <v>145</v>
      </c>
      <c r="DN619" s="179">
        <f t="shared" ref="DN619:DO649" si="469">+AQ619+AS619+AU619+AW619</f>
        <v>0</v>
      </c>
      <c r="DO619" s="178">
        <f t="shared" si="469"/>
        <v>0</v>
      </c>
      <c r="DP619" s="179">
        <f t="shared" ref="DP619:DQ649" si="470">+AZ619+BB619+BD619+BF619</f>
        <v>0</v>
      </c>
      <c r="DQ619" s="178">
        <f t="shared" si="470"/>
        <v>0</v>
      </c>
      <c r="DR619" s="179">
        <f t="shared" ref="DR619:DS649" si="471">+DF619+DH619+DJ619+DL619+DN619+DP619</f>
        <v>1002</v>
      </c>
      <c r="DS619" s="178">
        <f t="shared" si="471"/>
        <v>1028</v>
      </c>
      <c r="DT619" s="177">
        <f t="shared" si="457"/>
        <v>28601327.566265061</v>
      </c>
      <c r="DU619" s="178">
        <f t="shared" si="457"/>
        <v>30699075.748613682</v>
      </c>
      <c r="DV619" s="179">
        <f t="shared" si="457"/>
        <v>20605441.66164542</v>
      </c>
      <c r="DW619" s="178">
        <f t="shared" si="457"/>
        <v>21179926.651376143</v>
      </c>
      <c r="DX619" s="179">
        <f t="shared" si="457"/>
        <v>17864176.167073172</v>
      </c>
      <c r="DY619" s="178">
        <f t="shared" si="457"/>
        <v>17638410.974619288</v>
      </c>
      <c r="DZ619" s="179">
        <f t="shared" si="457"/>
        <v>7706313.223255815</v>
      </c>
      <c r="EA619" s="178">
        <f t="shared" si="457"/>
        <v>8215655.2348993281</v>
      </c>
      <c r="EB619" s="179">
        <f t="shared" si="457"/>
        <v>0</v>
      </c>
      <c r="EC619" s="178">
        <f t="shared" si="457"/>
        <v>0</v>
      </c>
      <c r="ED619" s="179">
        <f t="shared" si="457"/>
        <v>0</v>
      </c>
      <c r="EE619" s="178">
        <f t="shared" si="457"/>
        <v>0</v>
      </c>
      <c r="EF619" s="179">
        <f t="shared" si="457"/>
        <v>74777258.618239462</v>
      </c>
      <c r="EG619" s="178">
        <f t="shared" si="434"/>
        <v>77733068.60950844</v>
      </c>
    </row>
    <row r="620" spans="1:137">
      <c r="A620" s="226" t="s">
        <v>649</v>
      </c>
      <c r="B620" s="221" t="s">
        <v>657</v>
      </c>
      <c r="C620" s="248"/>
      <c r="D620" s="223">
        <v>232566</v>
      </c>
      <c r="E620" s="225">
        <v>3</v>
      </c>
      <c r="F620" s="63"/>
      <c r="G620" s="185">
        <v>50</v>
      </c>
      <c r="H620" s="63">
        <v>50</v>
      </c>
      <c r="I620" s="185"/>
      <c r="J620" s="63"/>
      <c r="K620" s="185"/>
      <c r="L620" s="63"/>
      <c r="M620" s="185">
        <v>1</v>
      </c>
      <c r="N620" s="63">
        <v>1</v>
      </c>
      <c r="O620" s="63"/>
      <c r="P620" s="185">
        <v>69</v>
      </c>
      <c r="Q620" s="63">
        <v>66</v>
      </c>
      <c r="R620" s="185"/>
      <c r="S620" s="63"/>
      <c r="T620" s="185"/>
      <c r="U620" s="63"/>
      <c r="V620" s="185">
        <v>2</v>
      </c>
      <c r="W620" s="191">
        <v>3</v>
      </c>
      <c r="X620" s="63"/>
      <c r="Y620" s="185">
        <v>84</v>
      </c>
      <c r="Z620" s="63">
        <v>80</v>
      </c>
      <c r="AA620" s="185"/>
      <c r="AB620" s="63"/>
      <c r="AC620" s="185"/>
      <c r="AD620" s="63"/>
      <c r="AE620" s="185"/>
      <c r="AF620" s="63"/>
      <c r="AG620" s="63"/>
      <c r="AH620" s="185">
        <v>7</v>
      </c>
      <c r="AI620" s="63">
        <v>7</v>
      </c>
      <c r="AJ620" s="185"/>
      <c r="AK620" s="63"/>
      <c r="AL620" s="185"/>
      <c r="AM620" s="63"/>
      <c r="AN620" s="185">
        <v>1</v>
      </c>
      <c r="AO620" s="191"/>
      <c r="AP620" s="63"/>
      <c r="AQ620" s="185">
        <v>32</v>
      </c>
      <c r="AR620" s="63">
        <v>31</v>
      </c>
      <c r="AS620" s="185"/>
      <c r="AT620" s="63"/>
      <c r="AU620" s="185"/>
      <c r="AV620" s="63"/>
      <c r="AW620" s="185"/>
      <c r="AX620" s="63"/>
      <c r="AY620" s="63"/>
      <c r="AZ620" s="185">
        <v>7</v>
      </c>
      <c r="BA620" s="191">
        <v>13</v>
      </c>
      <c r="BB620" s="185"/>
      <c r="BC620" s="63"/>
      <c r="BD620" s="185"/>
      <c r="BE620" s="63"/>
      <c r="BF620" s="185"/>
      <c r="BG620" s="197">
        <v>1</v>
      </c>
      <c r="BH620" s="188">
        <v>4147485</v>
      </c>
      <c r="BI620" s="63">
        <v>4255282</v>
      </c>
      <c r="BJ620" s="185">
        <v>4909341</v>
      </c>
      <c r="BK620" s="63">
        <v>4863595</v>
      </c>
      <c r="BL620" s="185">
        <v>5260228</v>
      </c>
      <c r="BM620" s="63">
        <v>5225894</v>
      </c>
      <c r="BN620" s="185">
        <v>525069</v>
      </c>
      <c r="BO620" s="191">
        <v>430546</v>
      </c>
      <c r="BP620" s="185">
        <v>1331215</v>
      </c>
      <c r="BQ620" s="63">
        <v>1344429</v>
      </c>
      <c r="BR620" s="185">
        <v>440794</v>
      </c>
      <c r="BS620" s="198">
        <v>874941</v>
      </c>
      <c r="BT620" s="177">
        <f t="shared" si="458"/>
        <v>462</v>
      </c>
      <c r="BU620" s="178">
        <f t="shared" si="458"/>
        <v>462</v>
      </c>
      <c r="BV620" s="179">
        <f t="shared" si="459"/>
        <v>645</v>
      </c>
      <c r="BW620" s="178">
        <f t="shared" si="459"/>
        <v>630</v>
      </c>
      <c r="BX620" s="179">
        <f t="shared" si="460"/>
        <v>756</v>
      </c>
      <c r="BY620" s="178">
        <f t="shared" si="460"/>
        <v>720</v>
      </c>
      <c r="BZ620" s="179">
        <f t="shared" si="461"/>
        <v>75</v>
      </c>
      <c r="CA620" s="178">
        <f t="shared" si="461"/>
        <v>63</v>
      </c>
      <c r="CB620" s="179">
        <f t="shared" si="462"/>
        <v>288</v>
      </c>
      <c r="CC620" s="178">
        <f t="shared" si="462"/>
        <v>279</v>
      </c>
      <c r="CD620" s="179">
        <f t="shared" si="463"/>
        <v>63</v>
      </c>
      <c r="CE620" s="178">
        <f t="shared" si="463"/>
        <v>129</v>
      </c>
      <c r="CF620" s="177">
        <f t="shared" si="455"/>
        <v>8977.2402597402597</v>
      </c>
      <c r="CG620" s="178">
        <f t="shared" si="454"/>
        <v>9210.5670995670989</v>
      </c>
      <c r="CH620" s="179">
        <f t="shared" si="455"/>
        <v>7611.381395348837</v>
      </c>
      <c r="CI620" s="178">
        <f t="shared" si="418"/>
        <v>7719.9920634920636</v>
      </c>
      <c r="CJ620" s="179">
        <f t="shared" si="455"/>
        <v>6957.9735449735454</v>
      </c>
      <c r="CK620" s="178">
        <f t="shared" si="439"/>
        <v>7258.1861111111111</v>
      </c>
      <c r="CL620" s="179">
        <f t="shared" si="455"/>
        <v>7000.92</v>
      </c>
      <c r="CM620" s="178">
        <f t="shared" si="455"/>
        <v>6834.063492063492</v>
      </c>
      <c r="CN620" s="179">
        <f t="shared" si="455"/>
        <v>4622.2743055555557</v>
      </c>
      <c r="CO620" s="178">
        <f t="shared" si="455"/>
        <v>4818.7419354838712</v>
      </c>
      <c r="CP620" s="179">
        <f t="shared" si="455"/>
        <v>6996.730158730159</v>
      </c>
      <c r="CQ620" s="178">
        <f t="shared" si="455"/>
        <v>6782.4883720930229</v>
      </c>
      <c r="CR620" s="177">
        <f t="shared" si="456"/>
        <v>80795.162337662332</v>
      </c>
      <c r="CS620" s="178">
        <f t="shared" si="456"/>
        <v>82895.103896103887</v>
      </c>
      <c r="CT620" s="179">
        <f t="shared" si="456"/>
        <v>68502.432558139539</v>
      </c>
      <c r="CU620" s="178">
        <f t="shared" si="456"/>
        <v>69479.92857142858</v>
      </c>
      <c r="CV620" s="179">
        <f t="shared" si="456"/>
        <v>62621.761904761908</v>
      </c>
      <c r="CW620" s="178">
        <f t="shared" si="456"/>
        <v>65323.675000000003</v>
      </c>
      <c r="CX620" s="179">
        <f t="shared" si="456"/>
        <v>63008.28</v>
      </c>
      <c r="CY620" s="178">
        <f t="shared" si="456"/>
        <v>61506.571428571428</v>
      </c>
      <c r="CZ620" s="179">
        <f t="shared" si="456"/>
        <v>41600.46875</v>
      </c>
      <c r="DA620" s="178">
        <f t="shared" si="456"/>
        <v>43368.677419354841</v>
      </c>
      <c r="DB620" s="179">
        <f t="shared" si="456"/>
        <v>62970.571428571435</v>
      </c>
      <c r="DC620" s="178">
        <f t="shared" si="456"/>
        <v>61042.395348837206</v>
      </c>
      <c r="DD620" s="179">
        <f t="shared" si="464"/>
        <v>65298.534509283345</v>
      </c>
      <c r="DE620" s="178">
        <f t="shared" si="464"/>
        <v>66973.126607196784</v>
      </c>
      <c r="DF620" s="177">
        <f t="shared" si="465"/>
        <v>51</v>
      </c>
      <c r="DG620" s="178">
        <f t="shared" si="465"/>
        <v>51</v>
      </c>
      <c r="DH620" s="179">
        <f t="shared" si="466"/>
        <v>71</v>
      </c>
      <c r="DI620" s="178">
        <f t="shared" si="466"/>
        <v>69</v>
      </c>
      <c r="DJ620" s="179">
        <f t="shared" si="467"/>
        <v>84</v>
      </c>
      <c r="DK620" s="178">
        <f t="shared" si="467"/>
        <v>80</v>
      </c>
      <c r="DL620" s="179">
        <f t="shared" si="468"/>
        <v>8</v>
      </c>
      <c r="DM620" s="178">
        <f t="shared" si="468"/>
        <v>7</v>
      </c>
      <c r="DN620" s="179">
        <f t="shared" si="469"/>
        <v>32</v>
      </c>
      <c r="DO620" s="178">
        <f t="shared" si="469"/>
        <v>31</v>
      </c>
      <c r="DP620" s="179">
        <f t="shared" si="470"/>
        <v>7</v>
      </c>
      <c r="DQ620" s="178">
        <f t="shared" si="470"/>
        <v>14</v>
      </c>
      <c r="DR620" s="179">
        <f t="shared" si="471"/>
        <v>253</v>
      </c>
      <c r="DS620" s="178">
        <f t="shared" si="471"/>
        <v>252</v>
      </c>
      <c r="DT620" s="177">
        <f t="shared" si="457"/>
        <v>4120553.279220779</v>
      </c>
      <c r="DU620" s="178">
        <f t="shared" si="457"/>
        <v>4227650.2987012984</v>
      </c>
      <c r="DV620" s="179">
        <f t="shared" si="457"/>
        <v>4863672.7116279071</v>
      </c>
      <c r="DW620" s="178">
        <f t="shared" si="457"/>
        <v>4794115.0714285718</v>
      </c>
      <c r="DX620" s="179">
        <f t="shared" si="457"/>
        <v>5260228</v>
      </c>
      <c r="DY620" s="178">
        <f t="shared" si="457"/>
        <v>5225894</v>
      </c>
      <c r="DZ620" s="179">
        <f t="shared" si="457"/>
        <v>504066.24</v>
      </c>
      <c r="EA620" s="178">
        <f t="shared" si="457"/>
        <v>430546</v>
      </c>
      <c r="EB620" s="179">
        <f t="shared" si="457"/>
        <v>1331215</v>
      </c>
      <c r="EC620" s="178">
        <f t="shared" si="457"/>
        <v>1344429</v>
      </c>
      <c r="ED620" s="179">
        <f t="shared" si="457"/>
        <v>440794.00000000006</v>
      </c>
      <c r="EE620" s="178">
        <f t="shared" si="457"/>
        <v>854593.53488372092</v>
      </c>
      <c r="EF620" s="179">
        <f t="shared" si="457"/>
        <v>16520529.230848687</v>
      </c>
      <c r="EG620" s="178">
        <f t="shared" si="434"/>
        <v>16877227.905013591</v>
      </c>
    </row>
    <row r="621" spans="1:137">
      <c r="A621" s="226" t="s">
        <v>649</v>
      </c>
      <c r="B621" s="221" t="s">
        <v>658</v>
      </c>
      <c r="C621" s="222"/>
      <c r="D621" s="223">
        <v>232937</v>
      </c>
      <c r="E621" s="223">
        <v>3</v>
      </c>
      <c r="F621" s="63"/>
      <c r="G621" s="185">
        <v>69</v>
      </c>
      <c r="H621" s="191">
        <v>65</v>
      </c>
      <c r="I621" s="185"/>
      <c r="J621" s="63"/>
      <c r="K621" s="185"/>
      <c r="L621" s="63"/>
      <c r="M621" s="185">
        <v>11</v>
      </c>
      <c r="N621" s="191">
        <v>10</v>
      </c>
      <c r="O621" s="63"/>
      <c r="P621" s="185">
        <v>47</v>
      </c>
      <c r="Q621" s="191">
        <v>54</v>
      </c>
      <c r="R621" s="185"/>
      <c r="S621" s="63"/>
      <c r="T621" s="185"/>
      <c r="U621" s="63"/>
      <c r="V621" s="185">
        <v>12</v>
      </c>
      <c r="W621" s="191">
        <v>15</v>
      </c>
      <c r="X621" s="63"/>
      <c r="Y621" s="185">
        <v>60</v>
      </c>
      <c r="Z621" s="63">
        <v>60</v>
      </c>
      <c r="AA621" s="185"/>
      <c r="AB621" s="63"/>
      <c r="AC621" s="185"/>
      <c r="AD621" s="63"/>
      <c r="AE621" s="185">
        <v>10</v>
      </c>
      <c r="AF621" s="191">
        <v>7</v>
      </c>
      <c r="AG621" s="63"/>
      <c r="AH621" s="185">
        <v>41</v>
      </c>
      <c r="AI621" s="191">
        <v>24</v>
      </c>
      <c r="AJ621" s="185"/>
      <c r="AK621" s="63"/>
      <c r="AL621" s="185"/>
      <c r="AM621" s="63"/>
      <c r="AN621" s="185">
        <v>8</v>
      </c>
      <c r="AO621" s="63">
        <v>8</v>
      </c>
      <c r="AP621" s="63"/>
      <c r="AQ621" s="185"/>
      <c r="AR621" s="63"/>
      <c r="AS621" s="185"/>
      <c r="AT621" s="63"/>
      <c r="AU621" s="185"/>
      <c r="AV621" s="63"/>
      <c r="AW621" s="185"/>
      <c r="AX621" s="63"/>
      <c r="AY621" s="63"/>
      <c r="AZ621" s="185"/>
      <c r="BA621" s="63"/>
      <c r="BB621" s="185"/>
      <c r="BC621" s="63"/>
      <c r="BD621" s="185"/>
      <c r="BE621" s="63"/>
      <c r="BF621" s="185"/>
      <c r="BG621" s="62"/>
      <c r="BH621" s="188">
        <v>7074848</v>
      </c>
      <c r="BI621" s="63">
        <v>6940991</v>
      </c>
      <c r="BJ621" s="185">
        <v>4649412</v>
      </c>
      <c r="BK621" s="191">
        <v>5226699</v>
      </c>
      <c r="BL621" s="185">
        <v>4587277</v>
      </c>
      <c r="BM621" s="191">
        <v>4318562</v>
      </c>
      <c r="BN621" s="185">
        <v>3020321</v>
      </c>
      <c r="BO621" s="191">
        <v>1895866</v>
      </c>
      <c r="BP621" s="185"/>
      <c r="BQ621" s="63"/>
      <c r="BR621" s="185"/>
      <c r="BS621" s="61"/>
      <c r="BT621" s="177">
        <f t="shared" si="458"/>
        <v>753</v>
      </c>
      <c r="BU621" s="178">
        <f t="shared" si="458"/>
        <v>705</v>
      </c>
      <c r="BV621" s="179">
        <f t="shared" si="459"/>
        <v>567</v>
      </c>
      <c r="BW621" s="178">
        <f t="shared" si="459"/>
        <v>666</v>
      </c>
      <c r="BX621" s="179">
        <f t="shared" si="460"/>
        <v>660</v>
      </c>
      <c r="BY621" s="178">
        <f t="shared" si="460"/>
        <v>624</v>
      </c>
      <c r="BZ621" s="179">
        <f t="shared" si="461"/>
        <v>465</v>
      </c>
      <c r="CA621" s="178">
        <f t="shared" si="461"/>
        <v>312</v>
      </c>
      <c r="CB621" s="179">
        <f t="shared" si="462"/>
        <v>0</v>
      </c>
      <c r="CC621" s="178">
        <f t="shared" si="462"/>
        <v>0</v>
      </c>
      <c r="CD621" s="179">
        <f t="shared" si="463"/>
        <v>0</v>
      </c>
      <c r="CE621" s="178">
        <f t="shared" si="463"/>
        <v>0</v>
      </c>
      <c r="CF621" s="177">
        <f t="shared" si="455"/>
        <v>9395.5484727755647</v>
      </c>
      <c r="CG621" s="178">
        <f t="shared" si="454"/>
        <v>9845.3773049645388</v>
      </c>
      <c r="CH621" s="179">
        <f t="shared" si="455"/>
        <v>8200.0211640211637</v>
      </c>
      <c r="CI621" s="178">
        <f t="shared" si="418"/>
        <v>7847.8963963963961</v>
      </c>
      <c r="CJ621" s="179">
        <f t="shared" si="455"/>
        <v>6950.4196969696968</v>
      </c>
      <c r="CK621" s="178">
        <f t="shared" si="439"/>
        <v>6920.7724358974356</v>
      </c>
      <c r="CL621" s="179">
        <f t="shared" si="455"/>
        <v>6495.3139784946234</v>
      </c>
      <c r="CM621" s="178">
        <f t="shared" si="455"/>
        <v>6076.4935897435898</v>
      </c>
      <c r="CN621" s="179">
        <f t="shared" si="455"/>
        <v>0</v>
      </c>
      <c r="CO621" s="178">
        <f t="shared" si="455"/>
        <v>0</v>
      </c>
      <c r="CP621" s="179">
        <f t="shared" si="455"/>
        <v>0</v>
      </c>
      <c r="CQ621" s="178">
        <f t="shared" si="455"/>
        <v>0</v>
      </c>
      <c r="CR621" s="177">
        <f t="shared" si="456"/>
        <v>84559.936254980086</v>
      </c>
      <c r="CS621" s="178">
        <f t="shared" si="456"/>
        <v>88608.395744680849</v>
      </c>
      <c r="CT621" s="179">
        <f t="shared" si="456"/>
        <v>73800.190476190473</v>
      </c>
      <c r="CU621" s="178">
        <f t="shared" si="456"/>
        <v>70631.067567567559</v>
      </c>
      <c r="CV621" s="179">
        <f t="shared" si="456"/>
        <v>62553.777272727268</v>
      </c>
      <c r="CW621" s="178">
        <f t="shared" si="456"/>
        <v>62286.951923076922</v>
      </c>
      <c r="CX621" s="179">
        <f t="shared" si="456"/>
        <v>58457.825806451612</v>
      </c>
      <c r="CY621" s="178">
        <f t="shared" si="456"/>
        <v>54688.442307692312</v>
      </c>
      <c r="CZ621" s="179">
        <f t="shared" si="456"/>
        <v>0</v>
      </c>
      <c r="DA621" s="178">
        <f t="shared" si="456"/>
        <v>0</v>
      </c>
      <c r="DB621" s="179">
        <f t="shared" si="456"/>
        <v>0</v>
      </c>
      <c r="DC621" s="178">
        <f t="shared" si="456"/>
        <v>0</v>
      </c>
      <c r="DD621" s="179">
        <f t="shared" si="464"/>
        <v>71171.333380235214</v>
      </c>
      <c r="DE621" s="178">
        <f t="shared" si="464"/>
        <v>71779.544344467213</v>
      </c>
      <c r="DF621" s="177">
        <f t="shared" si="465"/>
        <v>80</v>
      </c>
      <c r="DG621" s="178">
        <f t="shared" si="465"/>
        <v>75</v>
      </c>
      <c r="DH621" s="179">
        <f t="shared" si="466"/>
        <v>59</v>
      </c>
      <c r="DI621" s="178">
        <f t="shared" si="466"/>
        <v>69</v>
      </c>
      <c r="DJ621" s="179">
        <f t="shared" si="467"/>
        <v>70</v>
      </c>
      <c r="DK621" s="178">
        <f t="shared" si="467"/>
        <v>67</v>
      </c>
      <c r="DL621" s="179">
        <f t="shared" si="468"/>
        <v>49</v>
      </c>
      <c r="DM621" s="178">
        <f t="shared" si="468"/>
        <v>32</v>
      </c>
      <c r="DN621" s="179">
        <f t="shared" si="469"/>
        <v>0</v>
      </c>
      <c r="DO621" s="178">
        <f t="shared" si="469"/>
        <v>0</v>
      </c>
      <c r="DP621" s="179">
        <f t="shared" si="470"/>
        <v>0</v>
      </c>
      <c r="DQ621" s="178">
        <f t="shared" si="470"/>
        <v>0</v>
      </c>
      <c r="DR621" s="179">
        <f t="shared" si="471"/>
        <v>258</v>
      </c>
      <c r="DS621" s="178">
        <f t="shared" si="471"/>
        <v>243</v>
      </c>
      <c r="DT621" s="177">
        <f t="shared" si="457"/>
        <v>6764794.9003984071</v>
      </c>
      <c r="DU621" s="178">
        <f t="shared" si="457"/>
        <v>6645629.6808510637</v>
      </c>
      <c r="DV621" s="179">
        <f t="shared" si="457"/>
        <v>4354211.2380952379</v>
      </c>
      <c r="DW621" s="178">
        <f t="shared" si="457"/>
        <v>4873543.6621621614</v>
      </c>
      <c r="DX621" s="179">
        <f t="shared" si="457"/>
        <v>4378764.4090909092</v>
      </c>
      <c r="DY621" s="178">
        <f t="shared" si="457"/>
        <v>4173225.778846154</v>
      </c>
      <c r="DZ621" s="179">
        <f t="shared" si="457"/>
        <v>2864433.4645161289</v>
      </c>
      <c r="EA621" s="178">
        <f t="shared" si="457"/>
        <v>1750030.153846154</v>
      </c>
      <c r="EB621" s="179">
        <f t="shared" si="457"/>
        <v>0</v>
      </c>
      <c r="EC621" s="178">
        <f t="shared" si="457"/>
        <v>0</v>
      </c>
      <c r="ED621" s="179">
        <f t="shared" si="457"/>
        <v>0</v>
      </c>
      <c r="EE621" s="178">
        <f t="shared" si="457"/>
        <v>0</v>
      </c>
      <c r="EF621" s="179">
        <f t="shared" si="457"/>
        <v>18362204.012100685</v>
      </c>
      <c r="EG621" s="178">
        <f t="shared" si="434"/>
        <v>17442429.275705531</v>
      </c>
    </row>
    <row r="622" spans="1:137" ht="15">
      <c r="A622" s="226" t="s">
        <v>649</v>
      </c>
      <c r="B622" s="221" t="s">
        <v>659</v>
      </c>
      <c r="C622" s="291" t="s">
        <v>897</v>
      </c>
      <c r="D622" s="223">
        <v>233277</v>
      </c>
      <c r="E622" s="225">
        <v>3</v>
      </c>
      <c r="F622" s="63"/>
      <c r="G622" s="185">
        <v>129</v>
      </c>
      <c r="H622" s="191">
        <v>138</v>
      </c>
      <c r="I622" s="185"/>
      <c r="J622" s="63"/>
      <c r="K622" s="185"/>
      <c r="L622" s="63"/>
      <c r="M622" s="185">
        <v>7</v>
      </c>
      <c r="N622" s="191">
        <v>8</v>
      </c>
      <c r="O622" s="63"/>
      <c r="P622" s="185">
        <v>123</v>
      </c>
      <c r="Q622" s="63">
        <v>121</v>
      </c>
      <c r="R622" s="185"/>
      <c r="S622" s="63"/>
      <c r="T622" s="185"/>
      <c r="U622" s="63"/>
      <c r="V622" s="185">
        <v>2</v>
      </c>
      <c r="W622" s="191">
        <v>5</v>
      </c>
      <c r="X622" s="63"/>
      <c r="Y622" s="185">
        <v>117</v>
      </c>
      <c r="Z622" s="63">
        <v>119</v>
      </c>
      <c r="AA622" s="185"/>
      <c r="AB622" s="63"/>
      <c r="AC622" s="185"/>
      <c r="AD622" s="63"/>
      <c r="AE622" s="185">
        <v>5</v>
      </c>
      <c r="AF622" s="63">
        <v>5</v>
      </c>
      <c r="AG622" s="63"/>
      <c r="AH622" s="185">
        <v>68</v>
      </c>
      <c r="AI622" s="63">
        <v>69</v>
      </c>
      <c r="AJ622" s="185"/>
      <c r="AK622" s="63"/>
      <c r="AL622" s="185"/>
      <c r="AM622" s="63"/>
      <c r="AN622" s="185">
        <v>1</v>
      </c>
      <c r="AO622" s="191">
        <v>2</v>
      </c>
      <c r="AP622" s="63"/>
      <c r="AQ622" s="185"/>
      <c r="AR622" s="63"/>
      <c r="AS622" s="185"/>
      <c r="AT622" s="63"/>
      <c r="AU622" s="185"/>
      <c r="AV622" s="63"/>
      <c r="AW622" s="185"/>
      <c r="AX622" s="63"/>
      <c r="AY622" s="63"/>
      <c r="AZ622" s="185"/>
      <c r="BA622" s="63"/>
      <c r="BB622" s="185"/>
      <c r="BC622" s="63"/>
      <c r="BD622" s="185"/>
      <c r="BE622" s="63"/>
      <c r="BF622" s="185">
        <v>1</v>
      </c>
      <c r="BG622" s="62">
        <v>1</v>
      </c>
      <c r="BH622" s="188">
        <v>12286067</v>
      </c>
      <c r="BI622" s="191">
        <v>13153649</v>
      </c>
      <c r="BJ622" s="185">
        <v>8998617</v>
      </c>
      <c r="BK622" s="63">
        <v>9099064</v>
      </c>
      <c r="BL622" s="185">
        <v>8218458</v>
      </c>
      <c r="BM622" s="63">
        <v>8144052</v>
      </c>
      <c r="BN622" s="185">
        <v>3823080</v>
      </c>
      <c r="BO622" s="63">
        <v>3857275</v>
      </c>
      <c r="BP622" s="185"/>
      <c r="BQ622" s="63"/>
      <c r="BR622" s="185">
        <v>42840</v>
      </c>
      <c r="BS622" s="198">
        <v>46563</v>
      </c>
      <c r="BT622" s="177">
        <f t="shared" si="458"/>
        <v>1245</v>
      </c>
      <c r="BU622" s="178">
        <f t="shared" si="458"/>
        <v>1338</v>
      </c>
      <c r="BV622" s="179">
        <f t="shared" si="459"/>
        <v>1131</v>
      </c>
      <c r="BW622" s="178">
        <f t="shared" si="459"/>
        <v>1149</v>
      </c>
      <c r="BX622" s="179">
        <f t="shared" si="460"/>
        <v>1113</v>
      </c>
      <c r="BY622" s="178">
        <f t="shared" si="460"/>
        <v>1131</v>
      </c>
      <c r="BZ622" s="179">
        <f t="shared" si="461"/>
        <v>624</v>
      </c>
      <c r="CA622" s="178">
        <f t="shared" si="461"/>
        <v>645</v>
      </c>
      <c r="CB622" s="179">
        <f t="shared" si="462"/>
        <v>0</v>
      </c>
      <c r="CC622" s="178">
        <f t="shared" si="462"/>
        <v>0</v>
      </c>
      <c r="CD622" s="179">
        <f t="shared" si="463"/>
        <v>12</v>
      </c>
      <c r="CE622" s="178">
        <f t="shared" si="463"/>
        <v>12</v>
      </c>
      <c r="CF622" s="177">
        <f t="shared" si="455"/>
        <v>9868.3269076305223</v>
      </c>
      <c r="CG622" s="178">
        <f t="shared" si="454"/>
        <v>9830.8288490284012</v>
      </c>
      <c r="CH622" s="179">
        <f t="shared" si="455"/>
        <v>7956.3368700265255</v>
      </c>
      <c r="CI622" s="178">
        <f t="shared" si="418"/>
        <v>7919.1157528285466</v>
      </c>
      <c r="CJ622" s="179">
        <f t="shared" si="455"/>
        <v>7384.0592991913745</v>
      </c>
      <c r="CK622" s="178">
        <f t="shared" si="439"/>
        <v>7200.7533156498675</v>
      </c>
      <c r="CL622" s="179">
        <f t="shared" si="455"/>
        <v>6126.7307692307695</v>
      </c>
      <c r="CM622" s="178">
        <f t="shared" si="455"/>
        <v>5980.2713178294571</v>
      </c>
      <c r="CN622" s="179">
        <f t="shared" si="455"/>
        <v>0</v>
      </c>
      <c r="CO622" s="178">
        <f t="shared" si="455"/>
        <v>0</v>
      </c>
      <c r="CP622" s="179">
        <f t="shared" si="455"/>
        <v>3570</v>
      </c>
      <c r="CQ622" s="178">
        <f t="shared" si="455"/>
        <v>3880.25</v>
      </c>
      <c r="CR622" s="177">
        <f t="shared" si="456"/>
        <v>88814.942168674694</v>
      </c>
      <c r="CS622" s="178">
        <f t="shared" si="456"/>
        <v>88477.459641255613</v>
      </c>
      <c r="CT622" s="179">
        <f t="shared" si="456"/>
        <v>71607.031830238731</v>
      </c>
      <c r="CU622" s="178">
        <f t="shared" si="456"/>
        <v>71272.041775456921</v>
      </c>
      <c r="CV622" s="179">
        <f t="shared" si="456"/>
        <v>66456.533692722369</v>
      </c>
      <c r="CW622" s="178">
        <f t="shared" si="456"/>
        <v>64806.779840848809</v>
      </c>
      <c r="CX622" s="179">
        <f t="shared" si="456"/>
        <v>55140.576923076922</v>
      </c>
      <c r="CY622" s="178">
        <f t="shared" si="456"/>
        <v>53822.441860465115</v>
      </c>
      <c r="CZ622" s="179">
        <f t="shared" si="456"/>
        <v>0</v>
      </c>
      <c r="DA622" s="178">
        <f t="shared" si="456"/>
        <v>0</v>
      </c>
      <c r="DB622" s="179">
        <f t="shared" si="456"/>
        <v>32130</v>
      </c>
      <c r="DC622" s="178">
        <f t="shared" si="456"/>
        <v>34922.25</v>
      </c>
      <c r="DD622" s="179">
        <f t="shared" si="464"/>
        <v>72790.812432503386</v>
      </c>
      <c r="DE622" s="178">
        <f t="shared" si="464"/>
        <v>72201.586952327285</v>
      </c>
      <c r="DF622" s="177">
        <f t="shared" si="465"/>
        <v>136</v>
      </c>
      <c r="DG622" s="178">
        <f t="shared" si="465"/>
        <v>146</v>
      </c>
      <c r="DH622" s="179">
        <f t="shared" si="466"/>
        <v>125</v>
      </c>
      <c r="DI622" s="178">
        <f t="shared" si="466"/>
        <v>126</v>
      </c>
      <c r="DJ622" s="179">
        <f t="shared" si="467"/>
        <v>122</v>
      </c>
      <c r="DK622" s="178">
        <f t="shared" si="467"/>
        <v>124</v>
      </c>
      <c r="DL622" s="179">
        <f t="shared" si="468"/>
        <v>69</v>
      </c>
      <c r="DM622" s="178">
        <f t="shared" si="468"/>
        <v>71</v>
      </c>
      <c r="DN622" s="179">
        <f t="shared" si="469"/>
        <v>0</v>
      </c>
      <c r="DO622" s="178">
        <f t="shared" si="469"/>
        <v>0</v>
      </c>
      <c r="DP622" s="179">
        <f t="shared" si="470"/>
        <v>1</v>
      </c>
      <c r="DQ622" s="178">
        <f t="shared" si="470"/>
        <v>1</v>
      </c>
      <c r="DR622" s="179">
        <f t="shared" si="471"/>
        <v>453</v>
      </c>
      <c r="DS622" s="178">
        <f t="shared" si="471"/>
        <v>468</v>
      </c>
      <c r="DT622" s="177">
        <f t="shared" si="457"/>
        <v>12078832.134939758</v>
      </c>
      <c r="DU622" s="178">
        <f t="shared" si="457"/>
        <v>12917709.10762332</v>
      </c>
      <c r="DV622" s="179">
        <f t="shared" si="457"/>
        <v>8950878.9787798412</v>
      </c>
      <c r="DW622" s="178">
        <f t="shared" si="457"/>
        <v>8980277.2637075726</v>
      </c>
      <c r="DX622" s="179">
        <f t="shared" si="457"/>
        <v>8107697.110512129</v>
      </c>
      <c r="DY622" s="178">
        <f t="shared" si="457"/>
        <v>8036040.700265252</v>
      </c>
      <c r="DZ622" s="179">
        <f t="shared" si="457"/>
        <v>3804699.8076923075</v>
      </c>
      <c r="EA622" s="178">
        <f t="shared" si="457"/>
        <v>3821393.3720930233</v>
      </c>
      <c r="EB622" s="179">
        <f t="shared" si="457"/>
        <v>0</v>
      </c>
      <c r="EC622" s="178">
        <f t="shared" si="457"/>
        <v>0</v>
      </c>
      <c r="ED622" s="179">
        <f t="shared" si="457"/>
        <v>32130</v>
      </c>
      <c r="EE622" s="178">
        <f t="shared" si="457"/>
        <v>34922.25</v>
      </c>
      <c r="EF622" s="179">
        <f t="shared" si="457"/>
        <v>32974238.031924035</v>
      </c>
      <c r="EG622" s="178">
        <f t="shared" si="434"/>
        <v>33790342.693689167</v>
      </c>
    </row>
    <row r="623" spans="1:137" ht="15">
      <c r="A623" s="226" t="s">
        <v>649</v>
      </c>
      <c r="B623" s="221" t="s">
        <v>660</v>
      </c>
      <c r="C623" s="291"/>
      <c r="D623" s="223">
        <v>232681</v>
      </c>
      <c r="E623" s="225">
        <v>3</v>
      </c>
      <c r="F623" s="63"/>
      <c r="G623" s="185">
        <v>70</v>
      </c>
      <c r="H623" s="63">
        <v>70</v>
      </c>
      <c r="I623" s="185"/>
      <c r="J623" s="63"/>
      <c r="K623" s="185"/>
      <c r="L623" s="63"/>
      <c r="M623" s="185">
        <v>3</v>
      </c>
      <c r="N623" s="63">
        <v>3</v>
      </c>
      <c r="O623" s="63"/>
      <c r="P623" s="185">
        <v>81</v>
      </c>
      <c r="Q623" s="63">
        <v>81</v>
      </c>
      <c r="R623" s="185"/>
      <c r="S623" s="191">
        <v>2</v>
      </c>
      <c r="T623" s="185"/>
      <c r="U623" s="63"/>
      <c r="V623" s="185">
        <v>6</v>
      </c>
      <c r="W623" s="191">
        <v>2</v>
      </c>
      <c r="X623" s="63"/>
      <c r="Y623" s="185">
        <v>52</v>
      </c>
      <c r="Z623" s="191">
        <v>60</v>
      </c>
      <c r="AA623" s="185"/>
      <c r="AB623" s="63"/>
      <c r="AC623" s="185"/>
      <c r="AD623" s="63"/>
      <c r="AE623" s="185">
        <v>2</v>
      </c>
      <c r="AF623" s="191">
        <v>1</v>
      </c>
      <c r="AG623" s="63"/>
      <c r="AH623" s="185">
        <v>4</v>
      </c>
      <c r="AI623" s="191">
        <v>6</v>
      </c>
      <c r="AJ623" s="185"/>
      <c r="AK623" s="63"/>
      <c r="AL623" s="185"/>
      <c r="AM623" s="63"/>
      <c r="AN623" s="185"/>
      <c r="AO623" s="63"/>
      <c r="AP623" s="63"/>
      <c r="AQ623" s="185">
        <v>19</v>
      </c>
      <c r="AR623" s="191">
        <v>20</v>
      </c>
      <c r="AS623" s="185">
        <v>3</v>
      </c>
      <c r="AT623" s="63">
        <v>3</v>
      </c>
      <c r="AU623" s="185"/>
      <c r="AV623" s="63"/>
      <c r="AW623" s="185">
        <v>2</v>
      </c>
      <c r="AX623" s="63">
        <v>2</v>
      </c>
      <c r="AY623" s="63"/>
      <c r="AZ623" s="185"/>
      <c r="BA623" s="63"/>
      <c r="BB623" s="185"/>
      <c r="BC623" s="63"/>
      <c r="BD623" s="185"/>
      <c r="BE623" s="63"/>
      <c r="BF623" s="185"/>
      <c r="BG623" s="62"/>
      <c r="BH623" s="188">
        <v>6025656</v>
      </c>
      <c r="BI623" s="63">
        <v>5906463</v>
      </c>
      <c r="BJ623" s="185">
        <v>6116449</v>
      </c>
      <c r="BK623" s="191">
        <v>5782909</v>
      </c>
      <c r="BL623" s="185">
        <v>3394544</v>
      </c>
      <c r="BM623" s="191">
        <v>3835815</v>
      </c>
      <c r="BN623" s="185">
        <v>236750</v>
      </c>
      <c r="BO623" s="191">
        <v>309325</v>
      </c>
      <c r="BP623" s="185">
        <v>1512909</v>
      </c>
      <c r="BQ623" s="191">
        <v>1590909</v>
      </c>
      <c r="BR623" s="185"/>
      <c r="BS623" s="61"/>
      <c r="BT623" s="177">
        <f t="shared" si="458"/>
        <v>666</v>
      </c>
      <c r="BU623" s="178">
        <f t="shared" si="458"/>
        <v>666</v>
      </c>
      <c r="BV623" s="179">
        <f t="shared" si="459"/>
        <v>801</v>
      </c>
      <c r="BW623" s="178">
        <f t="shared" si="459"/>
        <v>773</v>
      </c>
      <c r="BX623" s="179">
        <f t="shared" si="460"/>
        <v>492</v>
      </c>
      <c r="BY623" s="178">
        <f t="shared" si="460"/>
        <v>552</v>
      </c>
      <c r="BZ623" s="179">
        <f t="shared" si="461"/>
        <v>36</v>
      </c>
      <c r="CA623" s="178">
        <f t="shared" si="461"/>
        <v>54</v>
      </c>
      <c r="CB623" s="179">
        <f t="shared" si="462"/>
        <v>225</v>
      </c>
      <c r="CC623" s="178">
        <f t="shared" si="462"/>
        <v>234</v>
      </c>
      <c r="CD623" s="179">
        <f t="shared" si="463"/>
        <v>0</v>
      </c>
      <c r="CE623" s="178">
        <f t="shared" si="463"/>
        <v>0</v>
      </c>
      <c r="CF623" s="177">
        <f t="shared" si="455"/>
        <v>9047.5315315315311</v>
      </c>
      <c r="CG623" s="178">
        <f t="shared" si="454"/>
        <v>8868.563063063064</v>
      </c>
      <c r="CH623" s="179">
        <f t="shared" si="455"/>
        <v>7636.0162297128591</v>
      </c>
      <c r="CI623" s="178">
        <f t="shared" si="418"/>
        <v>7481.1241914618367</v>
      </c>
      <c r="CJ623" s="179">
        <f t="shared" si="455"/>
        <v>6899.4796747967475</v>
      </c>
      <c r="CK623" s="178">
        <f t="shared" si="439"/>
        <v>6948.940217391304</v>
      </c>
      <c r="CL623" s="179">
        <f t="shared" si="455"/>
        <v>6576.3888888888887</v>
      </c>
      <c r="CM623" s="178">
        <f t="shared" si="455"/>
        <v>5728.2407407407409</v>
      </c>
      <c r="CN623" s="179">
        <f t="shared" si="455"/>
        <v>6724.04</v>
      </c>
      <c r="CO623" s="178">
        <f t="shared" si="455"/>
        <v>6798.7564102564102</v>
      </c>
      <c r="CP623" s="179">
        <f t="shared" si="455"/>
        <v>0</v>
      </c>
      <c r="CQ623" s="178">
        <f t="shared" si="455"/>
        <v>0</v>
      </c>
      <c r="CR623" s="177">
        <f t="shared" si="456"/>
        <v>81427.783783783787</v>
      </c>
      <c r="CS623" s="178">
        <f t="shared" si="456"/>
        <v>79817.067567567574</v>
      </c>
      <c r="CT623" s="179">
        <f t="shared" si="456"/>
        <v>68724.146067415728</v>
      </c>
      <c r="CU623" s="178">
        <f t="shared" si="456"/>
        <v>67330.117723156523</v>
      </c>
      <c r="CV623" s="179">
        <f t="shared" si="456"/>
        <v>62095.317073170729</v>
      </c>
      <c r="CW623" s="178">
        <f t="shared" si="456"/>
        <v>62540.461956521736</v>
      </c>
      <c r="CX623" s="179">
        <f t="shared" si="456"/>
        <v>59187.5</v>
      </c>
      <c r="CY623" s="178">
        <f t="shared" si="456"/>
        <v>51554.166666666672</v>
      </c>
      <c r="CZ623" s="179">
        <f t="shared" si="456"/>
        <v>60516.36</v>
      </c>
      <c r="DA623" s="178">
        <f t="shared" si="456"/>
        <v>61188.807692307688</v>
      </c>
      <c r="DB623" s="179">
        <f t="shared" si="456"/>
        <v>0</v>
      </c>
      <c r="DC623" s="178">
        <f t="shared" si="456"/>
        <v>0</v>
      </c>
      <c r="DD623" s="179">
        <f t="shared" si="464"/>
        <v>70105.449115837211</v>
      </c>
      <c r="DE623" s="178">
        <f t="shared" si="464"/>
        <v>68814.877242225019</v>
      </c>
      <c r="DF623" s="177">
        <f t="shared" si="465"/>
        <v>73</v>
      </c>
      <c r="DG623" s="178">
        <f t="shared" si="465"/>
        <v>73</v>
      </c>
      <c r="DH623" s="179">
        <f t="shared" si="466"/>
        <v>87</v>
      </c>
      <c r="DI623" s="178">
        <f t="shared" si="466"/>
        <v>85</v>
      </c>
      <c r="DJ623" s="179">
        <f t="shared" si="467"/>
        <v>54</v>
      </c>
      <c r="DK623" s="178">
        <f t="shared" si="467"/>
        <v>61</v>
      </c>
      <c r="DL623" s="179">
        <f t="shared" si="468"/>
        <v>4</v>
      </c>
      <c r="DM623" s="178">
        <f t="shared" si="468"/>
        <v>6</v>
      </c>
      <c r="DN623" s="179">
        <f t="shared" si="469"/>
        <v>24</v>
      </c>
      <c r="DO623" s="178">
        <f t="shared" si="469"/>
        <v>25</v>
      </c>
      <c r="DP623" s="179">
        <f t="shared" si="470"/>
        <v>0</v>
      </c>
      <c r="DQ623" s="178">
        <f t="shared" si="470"/>
        <v>0</v>
      </c>
      <c r="DR623" s="179">
        <f t="shared" si="471"/>
        <v>242</v>
      </c>
      <c r="DS623" s="178">
        <f t="shared" si="471"/>
        <v>250</v>
      </c>
      <c r="DT623" s="177">
        <f t="shared" si="457"/>
        <v>5944228.2162162168</v>
      </c>
      <c r="DU623" s="178">
        <f t="shared" si="457"/>
        <v>5826645.9324324327</v>
      </c>
      <c r="DV623" s="179">
        <f t="shared" si="457"/>
        <v>5979000.7078651683</v>
      </c>
      <c r="DW623" s="178">
        <f t="shared" si="457"/>
        <v>5723060.0064683044</v>
      </c>
      <c r="DX623" s="179">
        <f t="shared" si="457"/>
        <v>3353147.1219512192</v>
      </c>
      <c r="DY623" s="178">
        <f t="shared" si="457"/>
        <v>3814968.1793478257</v>
      </c>
      <c r="DZ623" s="179">
        <f t="shared" si="457"/>
        <v>236750</v>
      </c>
      <c r="EA623" s="178">
        <f t="shared" si="457"/>
        <v>309325</v>
      </c>
      <c r="EB623" s="179">
        <f t="shared" si="457"/>
        <v>1452392.6400000001</v>
      </c>
      <c r="EC623" s="178">
        <f t="shared" si="457"/>
        <v>1529720.1923076923</v>
      </c>
      <c r="ED623" s="179">
        <f t="shared" si="457"/>
        <v>0</v>
      </c>
      <c r="EE623" s="178">
        <f t="shared" si="457"/>
        <v>0</v>
      </c>
      <c r="EF623" s="179">
        <f t="shared" si="457"/>
        <v>16965518.686032604</v>
      </c>
      <c r="EG623" s="178">
        <f t="shared" si="434"/>
        <v>17203719.310556255</v>
      </c>
    </row>
    <row r="624" spans="1:137" ht="15">
      <c r="A624" s="226" t="s">
        <v>649</v>
      </c>
      <c r="B624" s="221" t="s">
        <v>661</v>
      </c>
      <c r="C624" s="291"/>
      <c r="D624" s="223">
        <v>234155</v>
      </c>
      <c r="E624" s="225">
        <v>3</v>
      </c>
      <c r="F624" s="63"/>
      <c r="G624" s="185">
        <v>30</v>
      </c>
      <c r="H624" s="191">
        <v>39</v>
      </c>
      <c r="I624" s="185">
        <v>2</v>
      </c>
      <c r="J624" s="191">
        <v>4</v>
      </c>
      <c r="K624" s="185">
        <v>2</v>
      </c>
      <c r="L624" s="191"/>
      <c r="M624" s="185">
        <v>21</v>
      </c>
      <c r="N624" s="191">
        <v>8</v>
      </c>
      <c r="O624" s="63"/>
      <c r="P624" s="185">
        <v>63</v>
      </c>
      <c r="Q624" s="191">
        <v>69</v>
      </c>
      <c r="R624" s="185">
        <v>8</v>
      </c>
      <c r="S624" s="191">
        <v>1</v>
      </c>
      <c r="T624" s="185">
        <v>3</v>
      </c>
      <c r="U624" s="191">
        <v>4</v>
      </c>
      <c r="V624" s="185">
        <v>23</v>
      </c>
      <c r="W624" s="191">
        <v>15</v>
      </c>
      <c r="X624" s="63"/>
      <c r="Y624" s="185">
        <v>55</v>
      </c>
      <c r="Z624" s="191">
        <v>64</v>
      </c>
      <c r="AA624" s="185">
        <v>1</v>
      </c>
      <c r="AB624" s="191">
        <v>2</v>
      </c>
      <c r="AC624" s="185">
        <v>2</v>
      </c>
      <c r="AD624" s="191"/>
      <c r="AE624" s="185">
        <v>27</v>
      </c>
      <c r="AF624" s="191">
        <v>7</v>
      </c>
      <c r="AG624" s="63"/>
      <c r="AH624" s="185">
        <v>38</v>
      </c>
      <c r="AI624" s="191">
        <v>43</v>
      </c>
      <c r="AJ624" s="185">
        <v>4</v>
      </c>
      <c r="AK624" s="191">
        <v>6</v>
      </c>
      <c r="AL624" s="185"/>
      <c r="AM624" s="63"/>
      <c r="AN624" s="185">
        <v>2</v>
      </c>
      <c r="AO624" s="191">
        <v>1</v>
      </c>
      <c r="AP624" s="63"/>
      <c r="AQ624" s="185"/>
      <c r="AR624" s="63"/>
      <c r="AS624" s="185"/>
      <c r="AT624" s="63"/>
      <c r="AU624" s="185"/>
      <c r="AV624" s="63"/>
      <c r="AW624" s="185">
        <v>1</v>
      </c>
      <c r="AX624" s="191"/>
      <c r="AY624" s="63"/>
      <c r="AZ624" s="185"/>
      <c r="BA624" s="63"/>
      <c r="BB624" s="185"/>
      <c r="BC624" s="63"/>
      <c r="BD624" s="185"/>
      <c r="BE624" s="63"/>
      <c r="BF624" s="185"/>
      <c r="BG624" s="62"/>
      <c r="BH624" s="188">
        <v>5132531</v>
      </c>
      <c r="BI624" s="63">
        <v>5101170</v>
      </c>
      <c r="BJ624" s="185">
        <v>7483829</v>
      </c>
      <c r="BK624" s="191">
        <v>6856500</v>
      </c>
      <c r="BL624" s="185">
        <v>5616519</v>
      </c>
      <c r="BM624" s="191">
        <v>4668268</v>
      </c>
      <c r="BN624" s="185">
        <v>2032482</v>
      </c>
      <c r="BO624" s="191">
        <v>2390727</v>
      </c>
      <c r="BP624" s="185">
        <v>69713</v>
      </c>
      <c r="BQ624" s="191"/>
      <c r="BR624" s="185"/>
      <c r="BS624" s="61"/>
      <c r="BT624" s="177">
        <f t="shared" si="458"/>
        <v>564</v>
      </c>
      <c r="BU624" s="178">
        <f t="shared" si="458"/>
        <v>487</v>
      </c>
      <c r="BV624" s="179">
        <f t="shared" si="459"/>
        <v>956</v>
      </c>
      <c r="BW624" s="178">
        <f t="shared" si="459"/>
        <v>855</v>
      </c>
      <c r="BX624" s="179">
        <f t="shared" si="460"/>
        <v>851</v>
      </c>
      <c r="BY624" s="178">
        <f t="shared" si="460"/>
        <v>680</v>
      </c>
      <c r="BZ624" s="179">
        <f t="shared" si="461"/>
        <v>406</v>
      </c>
      <c r="CA624" s="178">
        <f t="shared" si="461"/>
        <v>459</v>
      </c>
      <c r="CB624" s="179">
        <f t="shared" si="462"/>
        <v>12</v>
      </c>
      <c r="CC624" s="178">
        <f t="shared" si="462"/>
        <v>0</v>
      </c>
      <c r="CD624" s="179">
        <f t="shared" si="463"/>
        <v>0</v>
      </c>
      <c r="CE624" s="178">
        <f t="shared" si="463"/>
        <v>0</v>
      </c>
      <c r="CF624" s="177">
        <f t="shared" si="455"/>
        <v>9100.2322695035455</v>
      </c>
      <c r="CG624" s="178">
        <f t="shared" si="454"/>
        <v>10474.681724845996</v>
      </c>
      <c r="CH624" s="179">
        <f t="shared" si="455"/>
        <v>7828.2730125523012</v>
      </c>
      <c r="CI624" s="178">
        <f t="shared" si="418"/>
        <v>8019.2982456140353</v>
      </c>
      <c r="CJ624" s="179">
        <f t="shared" si="455"/>
        <v>6599.9048178613393</v>
      </c>
      <c r="CK624" s="178">
        <f t="shared" si="439"/>
        <v>6865.1</v>
      </c>
      <c r="CL624" s="179">
        <f t="shared" si="455"/>
        <v>5006.1133004926105</v>
      </c>
      <c r="CM624" s="178">
        <f t="shared" si="455"/>
        <v>5208.5555555555557</v>
      </c>
      <c r="CN624" s="179">
        <f t="shared" si="455"/>
        <v>5809.416666666667</v>
      </c>
      <c r="CO624" s="178">
        <f t="shared" si="455"/>
        <v>0</v>
      </c>
      <c r="CP624" s="179">
        <f t="shared" si="455"/>
        <v>0</v>
      </c>
      <c r="CQ624" s="178">
        <f t="shared" si="455"/>
        <v>0</v>
      </c>
      <c r="CR624" s="177">
        <f t="shared" si="456"/>
        <v>81902.090425531904</v>
      </c>
      <c r="CS624" s="178">
        <f t="shared" si="456"/>
        <v>94272.135523613964</v>
      </c>
      <c r="CT624" s="179">
        <f t="shared" si="456"/>
        <v>70454.457112970704</v>
      </c>
      <c r="CU624" s="178">
        <f t="shared" si="456"/>
        <v>72173.68421052632</v>
      </c>
      <c r="CV624" s="179">
        <f t="shared" si="456"/>
        <v>59399.143360752052</v>
      </c>
      <c r="CW624" s="178">
        <f t="shared" si="456"/>
        <v>61785.9</v>
      </c>
      <c r="CX624" s="179">
        <f t="shared" si="456"/>
        <v>45055.019704433493</v>
      </c>
      <c r="CY624" s="178">
        <f t="shared" si="456"/>
        <v>46877</v>
      </c>
      <c r="CZ624" s="179">
        <f t="shared" si="456"/>
        <v>52284.75</v>
      </c>
      <c r="DA624" s="178">
        <f t="shared" si="456"/>
        <v>0</v>
      </c>
      <c r="DB624" s="179">
        <f t="shared" si="456"/>
        <v>0</v>
      </c>
      <c r="DC624" s="178">
        <f t="shared" si="456"/>
        <v>0</v>
      </c>
      <c r="DD624" s="179">
        <f t="shared" si="464"/>
        <v>65327.411758941169</v>
      </c>
      <c r="DE624" s="178">
        <f t="shared" si="464"/>
        <v>68766.378351487278</v>
      </c>
      <c r="DF624" s="177">
        <f t="shared" si="465"/>
        <v>55</v>
      </c>
      <c r="DG624" s="178">
        <f t="shared" si="465"/>
        <v>51</v>
      </c>
      <c r="DH624" s="179">
        <f t="shared" si="466"/>
        <v>97</v>
      </c>
      <c r="DI624" s="178">
        <f t="shared" si="466"/>
        <v>89</v>
      </c>
      <c r="DJ624" s="179">
        <f t="shared" si="467"/>
        <v>85</v>
      </c>
      <c r="DK624" s="178">
        <f t="shared" si="467"/>
        <v>73</v>
      </c>
      <c r="DL624" s="179">
        <f t="shared" si="468"/>
        <v>44</v>
      </c>
      <c r="DM624" s="178">
        <f t="shared" si="468"/>
        <v>50</v>
      </c>
      <c r="DN624" s="179">
        <f t="shared" si="469"/>
        <v>1</v>
      </c>
      <c r="DO624" s="178">
        <f t="shared" si="469"/>
        <v>0</v>
      </c>
      <c r="DP624" s="179">
        <f t="shared" si="470"/>
        <v>0</v>
      </c>
      <c r="DQ624" s="178">
        <f t="shared" si="470"/>
        <v>0</v>
      </c>
      <c r="DR624" s="179">
        <f t="shared" si="471"/>
        <v>282</v>
      </c>
      <c r="DS624" s="178">
        <f t="shared" si="471"/>
        <v>263</v>
      </c>
      <c r="DT624" s="177">
        <f t="shared" si="457"/>
        <v>4504614.9734042548</v>
      </c>
      <c r="DU624" s="178">
        <f t="shared" si="457"/>
        <v>4807878.9117043121</v>
      </c>
      <c r="DV624" s="179">
        <f t="shared" si="457"/>
        <v>6834082.3399581583</v>
      </c>
      <c r="DW624" s="178">
        <f t="shared" si="457"/>
        <v>6423457.8947368423</v>
      </c>
      <c r="DX624" s="179">
        <f t="shared" si="457"/>
        <v>5048927.1856639246</v>
      </c>
      <c r="DY624" s="178">
        <f t="shared" si="457"/>
        <v>4510370.7</v>
      </c>
      <c r="DZ624" s="179">
        <f t="shared" si="457"/>
        <v>1982420.8669950736</v>
      </c>
      <c r="EA624" s="178">
        <f t="shared" si="457"/>
        <v>2343850</v>
      </c>
      <c r="EB624" s="179">
        <f t="shared" si="457"/>
        <v>52284.75</v>
      </c>
      <c r="EC624" s="178">
        <f t="shared" si="457"/>
        <v>0</v>
      </c>
      <c r="ED624" s="179">
        <f t="shared" si="457"/>
        <v>0</v>
      </c>
      <c r="EE624" s="178">
        <f t="shared" si="457"/>
        <v>0</v>
      </c>
      <c r="EF624" s="179">
        <f t="shared" si="457"/>
        <v>18422330.11602141</v>
      </c>
      <c r="EG624" s="178">
        <f t="shared" si="434"/>
        <v>18085557.506441154</v>
      </c>
    </row>
    <row r="625" spans="1:137" ht="15">
      <c r="A625" s="226" t="s">
        <v>649</v>
      </c>
      <c r="B625" s="221" t="s">
        <v>662</v>
      </c>
      <c r="C625" s="291" t="s">
        <v>892</v>
      </c>
      <c r="D625" s="223">
        <v>231712</v>
      </c>
      <c r="E625" s="223">
        <v>5</v>
      </c>
      <c r="F625" s="63"/>
      <c r="G625" s="185">
        <v>38</v>
      </c>
      <c r="H625" s="191">
        <v>41</v>
      </c>
      <c r="I625" s="185"/>
      <c r="J625" s="63"/>
      <c r="K625" s="185"/>
      <c r="L625" s="63"/>
      <c r="M625" s="185"/>
      <c r="N625" s="63"/>
      <c r="O625" s="63"/>
      <c r="P625" s="185">
        <v>84</v>
      </c>
      <c r="Q625" s="63">
        <v>84</v>
      </c>
      <c r="R625" s="185"/>
      <c r="S625" s="63"/>
      <c r="T625" s="185"/>
      <c r="U625" s="63"/>
      <c r="V625" s="185"/>
      <c r="W625" s="63"/>
      <c r="X625" s="63"/>
      <c r="Y625" s="185">
        <v>64</v>
      </c>
      <c r="Z625" s="191">
        <v>68</v>
      </c>
      <c r="AA625" s="185"/>
      <c r="AB625" s="63"/>
      <c r="AC625" s="185"/>
      <c r="AD625" s="63"/>
      <c r="AE625" s="185"/>
      <c r="AF625" s="63"/>
      <c r="AG625" s="63"/>
      <c r="AH625" s="185">
        <v>34</v>
      </c>
      <c r="AI625" s="191">
        <v>30</v>
      </c>
      <c r="AJ625" s="185"/>
      <c r="AK625" s="63"/>
      <c r="AL625" s="185"/>
      <c r="AM625" s="63"/>
      <c r="AN625" s="185"/>
      <c r="AO625" s="63"/>
      <c r="AP625" s="63"/>
      <c r="AQ625" s="185">
        <v>55</v>
      </c>
      <c r="AR625" s="63">
        <v>53</v>
      </c>
      <c r="AS625" s="185"/>
      <c r="AT625" s="63"/>
      <c r="AU625" s="185"/>
      <c r="AV625" s="63"/>
      <c r="AW625" s="185"/>
      <c r="AX625" s="63"/>
      <c r="AY625" s="63"/>
      <c r="AZ625" s="185"/>
      <c r="BA625" s="63"/>
      <c r="BB625" s="185"/>
      <c r="BC625" s="63"/>
      <c r="BD625" s="185"/>
      <c r="BE625" s="63"/>
      <c r="BF625" s="185"/>
      <c r="BG625" s="62"/>
      <c r="BH625" s="188">
        <v>4079851</v>
      </c>
      <c r="BI625" s="191">
        <v>4360244</v>
      </c>
      <c r="BJ625" s="185">
        <v>6927138</v>
      </c>
      <c r="BK625" s="63">
        <v>6842076</v>
      </c>
      <c r="BL625" s="185">
        <v>4252215</v>
      </c>
      <c r="BM625" s="191">
        <v>4509096</v>
      </c>
      <c r="BN625" s="185">
        <v>1983566</v>
      </c>
      <c r="BO625" s="191">
        <v>1769428</v>
      </c>
      <c r="BP625" s="185">
        <v>3207043</v>
      </c>
      <c r="BQ625" s="63">
        <v>3108941</v>
      </c>
      <c r="BR625" s="185"/>
      <c r="BS625" s="61"/>
      <c r="BT625" s="177">
        <f t="shared" si="458"/>
        <v>342</v>
      </c>
      <c r="BU625" s="178">
        <f t="shared" si="458"/>
        <v>369</v>
      </c>
      <c r="BV625" s="179">
        <f t="shared" si="459"/>
        <v>756</v>
      </c>
      <c r="BW625" s="178">
        <f t="shared" si="459"/>
        <v>756</v>
      </c>
      <c r="BX625" s="179">
        <f t="shared" si="460"/>
        <v>576</v>
      </c>
      <c r="BY625" s="178">
        <f t="shared" si="460"/>
        <v>612</v>
      </c>
      <c r="BZ625" s="179">
        <f t="shared" si="461"/>
        <v>306</v>
      </c>
      <c r="CA625" s="178">
        <f t="shared" si="461"/>
        <v>270</v>
      </c>
      <c r="CB625" s="179">
        <f t="shared" si="462"/>
        <v>495</v>
      </c>
      <c r="CC625" s="178">
        <f t="shared" si="462"/>
        <v>477</v>
      </c>
      <c r="CD625" s="179">
        <f t="shared" si="463"/>
        <v>0</v>
      </c>
      <c r="CE625" s="178">
        <f t="shared" si="463"/>
        <v>0</v>
      </c>
      <c r="CF625" s="177">
        <f t="shared" si="455"/>
        <v>11929.388888888889</v>
      </c>
      <c r="CG625" s="178">
        <f t="shared" si="454"/>
        <v>11816.379403794039</v>
      </c>
      <c r="CH625" s="179">
        <f t="shared" si="455"/>
        <v>9162.8809523809523</v>
      </c>
      <c r="CI625" s="178">
        <f t="shared" si="418"/>
        <v>9050.3650793650795</v>
      </c>
      <c r="CJ625" s="179">
        <f t="shared" si="455"/>
        <v>7382.317708333333</v>
      </c>
      <c r="CK625" s="178">
        <f t="shared" si="439"/>
        <v>7367.8039215686276</v>
      </c>
      <c r="CL625" s="179">
        <f t="shared" si="455"/>
        <v>6482.2418300653599</v>
      </c>
      <c r="CM625" s="178">
        <f t="shared" si="455"/>
        <v>6553.437037037037</v>
      </c>
      <c r="CN625" s="179">
        <f t="shared" si="455"/>
        <v>6478.8747474747479</v>
      </c>
      <c r="CO625" s="178">
        <f t="shared" si="455"/>
        <v>6517.6960167714888</v>
      </c>
      <c r="CP625" s="179">
        <f t="shared" si="455"/>
        <v>0</v>
      </c>
      <c r="CQ625" s="178">
        <f t="shared" si="455"/>
        <v>0</v>
      </c>
      <c r="CR625" s="177">
        <f t="shared" si="456"/>
        <v>107364.5</v>
      </c>
      <c r="CS625" s="178">
        <f t="shared" si="456"/>
        <v>106347.41463414635</v>
      </c>
      <c r="CT625" s="179">
        <f t="shared" si="456"/>
        <v>82465.928571428565</v>
      </c>
      <c r="CU625" s="178">
        <f t="shared" si="456"/>
        <v>81453.28571428571</v>
      </c>
      <c r="CV625" s="179">
        <f t="shared" si="456"/>
        <v>66440.859375</v>
      </c>
      <c r="CW625" s="178">
        <f t="shared" si="456"/>
        <v>66310.23529411765</v>
      </c>
      <c r="CX625" s="179">
        <f t="shared" si="456"/>
        <v>58340.176470588238</v>
      </c>
      <c r="CY625" s="178">
        <f t="shared" si="456"/>
        <v>58980.933333333334</v>
      </c>
      <c r="CZ625" s="179">
        <f t="shared" si="456"/>
        <v>58309.872727272734</v>
      </c>
      <c r="DA625" s="178">
        <f t="shared" si="456"/>
        <v>58659.264150943396</v>
      </c>
      <c r="DB625" s="179">
        <f t="shared" si="456"/>
        <v>0</v>
      </c>
      <c r="DC625" s="178">
        <f t="shared" si="456"/>
        <v>0</v>
      </c>
      <c r="DD625" s="179">
        <f t="shared" si="464"/>
        <v>74362.95636363636</v>
      </c>
      <c r="DE625" s="178">
        <f t="shared" si="464"/>
        <v>74600.670289855072</v>
      </c>
      <c r="DF625" s="177">
        <f t="shared" si="465"/>
        <v>38</v>
      </c>
      <c r="DG625" s="178">
        <f t="shared" si="465"/>
        <v>41</v>
      </c>
      <c r="DH625" s="179">
        <f t="shared" si="466"/>
        <v>84</v>
      </c>
      <c r="DI625" s="178">
        <f t="shared" si="466"/>
        <v>84</v>
      </c>
      <c r="DJ625" s="179">
        <f t="shared" si="467"/>
        <v>64</v>
      </c>
      <c r="DK625" s="178">
        <f t="shared" si="467"/>
        <v>68</v>
      </c>
      <c r="DL625" s="179">
        <f t="shared" si="468"/>
        <v>34</v>
      </c>
      <c r="DM625" s="178">
        <f t="shared" si="468"/>
        <v>30</v>
      </c>
      <c r="DN625" s="179">
        <f t="shared" si="469"/>
        <v>55</v>
      </c>
      <c r="DO625" s="178">
        <f t="shared" si="469"/>
        <v>53</v>
      </c>
      <c r="DP625" s="179">
        <f t="shared" si="470"/>
        <v>0</v>
      </c>
      <c r="DQ625" s="178">
        <f t="shared" si="470"/>
        <v>0</v>
      </c>
      <c r="DR625" s="179">
        <f t="shared" si="471"/>
        <v>275</v>
      </c>
      <c r="DS625" s="178">
        <f t="shared" si="471"/>
        <v>276</v>
      </c>
      <c r="DT625" s="177">
        <f t="shared" si="457"/>
        <v>4079851</v>
      </c>
      <c r="DU625" s="178">
        <f t="shared" si="457"/>
        <v>4360244</v>
      </c>
      <c r="DV625" s="179">
        <f t="shared" si="457"/>
        <v>6927137.9999999991</v>
      </c>
      <c r="DW625" s="178">
        <f t="shared" si="457"/>
        <v>6842076</v>
      </c>
      <c r="DX625" s="179">
        <f t="shared" si="457"/>
        <v>4252215</v>
      </c>
      <c r="DY625" s="178">
        <f t="shared" si="457"/>
        <v>4509096</v>
      </c>
      <c r="DZ625" s="179">
        <f t="shared" si="457"/>
        <v>1983566</v>
      </c>
      <c r="EA625" s="178">
        <f t="shared" si="457"/>
        <v>1769428</v>
      </c>
      <c r="EB625" s="179">
        <f t="shared" si="457"/>
        <v>3207043.0000000005</v>
      </c>
      <c r="EC625" s="178">
        <f t="shared" si="457"/>
        <v>3108941</v>
      </c>
      <c r="ED625" s="179">
        <f t="shared" si="457"/>
        <v>0</v>
      </c>
      <c r="EE625" s="178">
        <f t="shared" si="457"/>
        <v>0</v>
      </c>
      <c r="EF625" s="179">
        <f t="shared" si="457"/>
        <v>20449813</v>
      </c>
      <c r="EG625" s="178">
        <f t="shared" si="434"/>
        <v>20589785</v>
      </c>
    </row>
    <row r="626" spans="1:137" ht="15">
      <c r="A626" s="226" t="s">
        <v>649</v>
      </c>
      <c r="B626" s="221" t="s">
        <v>663</v>
      </c>
      <c r="C626" s="291"/>
      <c r="D626" s="223">
        <v>233897</v>
      </c>
      <c r="E626" s="223">
        <v>6</v>
      </c>
      <c r="F626" s="63"/>
      <c r="G626" s="185"/>
      <c r="H626" s="191">
        <v>25</v>
      </c>
      <c r="I626" s="185"/>
      <c r="J626" s="63"/>
      <c r="K626" s="185"/>
      <c r="L626" s="63"/>
      <c r="M626" s="185">
        <v>23</v>
      </c>
      <c r="N626" s="191"/>
      <c r="O626" s="63"/>
      <c r="P626" s="185"/>
      <c r="Q626" s="191">
        <v>27</v>
      </c>
      <c r="R626" s="185"/>
      <c r="S626" s="63"/>
      <c r="T626" s="185"/>
      <c r="U626" s="63"/>
      <c r="V626" s="185">
        <v>24</v>
      </c>
      <c r="W626" s="191"/>
      <c r="X626" s="63"/>
      <c r="Y626" s="185"/>
      <c r="Z626" s="191">
        <v>26</v>
      </c>
      <c r="AA626" s="185"/>
      <c r="AB626" s="63"/>
      <c r="AC626" s="185"/>
      <c r="AD626" s="63"/>
      <c r="AE626" s="185">
        <v>31</v>
      </c>
      <c r="AF626" s="191"/>
      <c r="AG626" s="63"/>
      <c r="AH626" s="185"/>
      <c r="AI626" s="191">
        <v>24</v>
      </c>
      <c r="AJ626" s="185"/>
      <c r="AK626" s="63"/>
      <c r="AL626" s="185"/>
      <c r="AM626" s="63"/>
      <c r="AN626" s="185">
        <v>24</v>
      </c>
      <c r="AO626" s="191"/>
      <c r="AP626" s="63"/>
      <c r="AQ626" s="185"/>
      <c r="AR626" s="63"/>
      <c r="AS626" s="185"/>
      <c r="AT626" s="63"/>
      <c r="AU626" s="185"/>
      <c r="AV626" s="63"/>
      <c r="AW626" s="185"/>
      <c r="AX626" s="63"/>
      <c r="AY626" s="63"/>
      <c r="AZ626" s="185"/>
      <c r="BA626" s="63"/>
      <c r="BB626" s="185"/>
      <c r="BC626" s="63"/>
      <c r="BD626" s="185"/>
      <c r="BE626" s="63"/>
      <c r="BF626" s="185"/>
      <c r="BG626" s="62"/>
      <c r="BH626" s="188">
        <v>1873037</v>
      </c>
      <c r="BI626" s="191">
        <v>2013466</v>
      </c>
      <c r="BJ626" s="185">
        <v>1733842</v>
      </c>
      <c r="BK626" s="191">
        <v>1939133</v>
      </c>
      <c r="BL626" s="185">
        <v>1814400</v>
      </c>
      <c r="BM626" s="191">
        <v>1468100</v>
      </c>
      <c r="BN626" s="185">
        <v>1184228</v>
      </c>
      <c r="BO626" s="63">
        <v>1217828</v>
      </c>
      <c r="BP626" s="185"/>
      <c r="BQ626" s="63"/>
      <c r="BR626" s="185"/>
      <c r="BS626" s="61"/>
      <c r="BT626" s="177">
        <f t="shared" si="458"/>
        <v>276</v>
      </c>
      <c r="BU626" s="178">
        <f t="shared" si="458"/>
        <v>225</v>
      </c>
      <c r="BV626" s="179">
        <f t="shared" si="459"/>
        <v>288</v>
      </c>
      <c r="BW626" s="178">
        <f t="shared" si="459"/>
        <v>243</v>
      </c>
      <c r="BX626" s="179">
        <f t="shared" si="460"/>
        <v>372</v>
      </c>
      <c r="BY626" s="178">
        <f t="shared" si="460"/>
        <v>234</v>
      </c>
      <c r="BZ626" s="179">
        <f t="shared" si="461"/>
        <v>288</v>
      </c>
      <c r="CA626" s="178">
        <f t="shared" si="461"/>
        <v>216</v>
      </c>
      <c r="CB626" s="179">
        <f t="shared" si="462"/>
        <v>0</v>
      </c>
      <c r="CC626" s="178">
        <f t="shared" si="462"/>
        <v>0</v>
      </c>
      <c r="CD626" s="179">
        <f t="shared" si="463"/>
        <v>0</v>
      </c>
      <c r="CE626" s="178">
        <f t="shared" si="463"/>
        <v>0</v>
      </c>
      <c r="CF626" s="177">
        <f t="shared" si="455"/>
        <v>6786.365942028986</v>
      </c>
      <c r="CG626" s="178">
        <f t="shared" si="454"/>
        <v>8948.7377777777783</v>
      </c>
      <c r="CH626" s="179">
        <f t="shared" si="455"/>
        <v>6020.2847222222226</v>
      </c>
      <c r="CI626" s="178">
        <f t="shared" ref="CI626:CJ693" si="472">IF(BW626&gt;0,BK626/BW626,)</f>
        <v>7979.9711934156376</v>
      </c>
      <c r="CJ626" s="179">
        <f t="shared" si="455"/>
        <v>4877.4193548387093</v>
      </c>
      <c r="CK626" s="178">
        <f t="shared" si="439"/>
        <v>6273.931623931624</v>
      </c>
      <c r="CL626" s="179">
        <f t="shared" si="455"/>
        <v>4111.9027777777774</v>
      </c>
      <c r="CM626" s="178">
        <f t="shared" si="455"/>
        <v>5638.0925925925922</v>
      </c>
      <c r="CN626" s="179">
        <f t="shared" si="455"/>
        <v>0</v>
      </c>
      <c r="CO626" s="178">
        <f t="shared" si="455"/>
        <v>0</v>
      </c>
      <c r="CP626" s="179">
        <f t="shared" si="455"/>
        <v>0</v>
      </c>
      <c r="CQ626" s="178">
        <f t="shared" si="455"/>
        <v>0</v>
      </c>
      <c r="CR626" s="177">
        <f t="shared" si="456"/>
        <v>61077.293478260872</v>
      </c>
      <c r="CS626" s="178">
        <f t="shared" si="456"/>
        <v>80538.64</v>
      </c>
      <c r="CT626" s="179">
        <f t="shared" si="456"/>
        <v>54182.5625</v>
      </c>
      <c r="CU626" s="178">
        <f t="shared" si="456"/>
        <v>71819.740740740745</v>
      </c>
      <c r="CV626" s="179">
        <f t="shared" si="456"/>
        <v>43896.774193548386</v>
      </c>
      <c r="CW626" s="178">
        <f t="shared" si="456"/>
        <v>56465.384615384617</v>
      </c>
      <c r="CX626" s="179">
        <f t="shared" si="456"/>
        <v>37007.125</v>
      </c>
      <c r="CY626" s="178">
        <f t="shared" si="456"/>
        <v>50742.833333333328</v>
      </c>
      <c r="CZ626" s="179">
        <f t="shared" si="456"/>
        <v>0</v>
      </c>
      <c r="DA626" s="178">
        <f t="shared" si="456"/>
        <v>0</v>
      </c>
      <c r="DB626" s="179">
        <f t="shared" si="456"/>
        <v>0</v>
      </c>
      <c r="DC626" s="178">
        <f t="shared" si="456"/>
        <v>0</v>
      </c>
      <c r="DD626" s="179">
        <f t="shared" si="464"/>
        <v>48569.904411764706</v>
      </c>
      <c r="DE626" s="178">
        <f t="shared" si="464"/>
        <v>65083.598039215685</v>
      </c>
      <c r="DF626" s="177">
        <f t="shared" si="465"/>
        <v>23</v>
      </c>
      <c r="DG626" s="178">
        <f t="shared" si="465"/>
        <v>25</v>
      </c>
      <c r="DH626" s="179">
        <f t="shared" si="466"/>
        <v>24</v>
      </c>
      <c r="DI626" s="178">
        <f t="shared" si="466"/>
        <v>27</v>
      </c>
      <c r="DJ626" s="179">
        <f t="shared" si="467"/>
        <v>31</v>
      </c>
      <c r="DK626" s="178">
        <f t="shared" si="467"/>
        <v>26</v>
      </c>
      <c r="DL626" s="179">
        <f t="shared" si="468"/>
        <v>24</v>
      </c>
      <c r="DM626" s="178">
        <f t="shared" si="468"/>
        <v>24</v>
      </c>
      <c r="DN626" s="179">
        <f t="shared" si="469"/>
        <v>0</v>
      </c>
      <c r="DO626" s="178">
        <f t="shared" si="469"/>
        <v>0</v>
      </c>
      <c r="DP626" s="179">
        <f t="shared" si="470"/>
        <v>0</v>
      </c>
      <c r="DQ626" s="178">
        <f t="shared" si="470"/>
        <v>0</v>
      </c>
      <c r="DR626" s="179">
        <f t="shared" si="471"/>
        <v>102</v>
      </c>
      <c r="DS626" s="178">
        <f t="shared" si="471"/>
        <v>102</v>
      </c>
      <c r="DT626" s="177">
        <f t="shared" si="457"/>
        <v>1404777.75</v>
      </c>
      <c r="DU626" s="178">
        <f t="shared" si="457"/>
        <v>2013466</v>
      </c>
      <c r="DV626" s="179">
        <f t="shared" si="457"/>
        <v>1300381.5</v>
      </c>
      <c r="DW626" s="178">
        <f t="shared" si="457"/>
        <v>1939133</v>
      </c>
      <c r="DX626" s="179">
        <f t="shared" si="457"/>
        <v>1360800</v>
      </c>
      <c r="DY626" s="178">
        <f t="shared" si="457"/>
        <v>1468100</v>
      </c>
      <c r="DZ626" s="179">
        <f t="shared" si="457"/>
        <v>888171</v>
      </c>
      <c r="EA626" s="178">
        <f t="shared" si="457"/>
        <v>1217828</v>
      </c>
      <c r="EB626" s="179">
        <f t="shared" si="457"/>
        <v>0</v>
      </c>
      <c r="EC626" s="178">
        <f t="shared" si="457"/>
        <v>0</v>
      </c>
      <c r="ED626" s="179">
        <f t="shared" si="457"/>
        <v>0</v>
      </c>
      <c r="EE626" s="178">
        <f t="shared" si="457"/>
        <v>0</v>
      </c>
      <c r="EF626" s="179">
        <f t="shared" si="457"/>
        <v>4954130.25</v>
      </c>
      <c r="EG626" s="178">
        <f t="shared" si="434"/>
        <v>6638527</v>
      </c>
    </row>
    <row r="627" spans="1:137" ht="15">
      <c r="A627" s="226" t="s">
        <v>649</v>
      </c>
      <c r="B627" s="221" t="s">
        <v>664</v>
      </c>
      <c r="C627" s="291" t="s">
        <v>871</v>
      </c>
      <c r="D627" s="223">
        <v>232414</v>
      </c>
      <c r="E627" s="223">
        <v>8</v>
      </c>
      <c r="F627" s="63"/>
      <c r="G627" s="185"/>
      <c r="H627" s="63"/>
      <c r="I627" s="185"/>
      <c r="J627" s="63"/>
      <c r="K627" s="185"/>
      <c r="L627" s="63"/>
      <c r="M627" s="185"/>
      <c r="N627" s="63"/>
      <c r="O627" s="63"/>
      <c r="P627" s="185"/>
      <c r="Q627" s="63"/>
      <c r="R627" s="185"/>
      <c r="S627" s="63"/>
      <c r="T627" s="185"/>
      <c r="U627" s="63"/>
      <c r="V627" s="185"/>
      <c r="W627" s="63"/>
      <c r="X627" s="63"/>
      <c r="Y627" s="185"/>
      <c r="Z627" s="63"/>
      <c r="AA627" s="185"/>
      <c r="AB627" s="63"/>
      <c r="AC627" s="185"/>
      <c r="AD627" s="63"/>
      <c r="AE627" s="185"/>
      <c r="AF627" s="63"/>
      <c r="AG627" s="63"/>
      <c r="AH627" s="185"/>
      <c r="AI627" s="63"/>
      <c r="AJ627" s="185"/>
      <c r="AK627" s="63"/>
      <c r="AL627" s="185"/>
      <c r="AM627" s="63"/>
      <c r="AN627" s="185"/>
      <c r="AO627" s="63"/>
      <c r="AP627" s="63"/>
      <c r="AQ627" s="185"/>
      <c r="AR627" s="63"/>
      <c r="AS627" s="185"/>
      <c r="AT627" s="63"/>
      <c r="AU627" s="185"/>
      <c r="AV627" s="63"/>
      <c r="AW627" s="185"/>
      <c r="AX627" s="63"/>
      <c r="AY627" s="63"/>
      <c r="AZ627" s="185"/>
      <c r="BA627" s="63"/>
      <c r="BB627" s="185"/>
      <c r="BC627" s="63"/>
      <c r="BD627" s="185"/>
      <c r="BE627" s="63"/>
      <c r="BF627" s="185"/>
      <c r="BG627" s="62"/>
      <c r="BH627" s="188"/>
      <c r="BI627" s="63"/>
      <c r="BJ627" s="185"/>
      <c r="BK627" s="63"/>
      <c r="BL627" s="185"/>
      <c r="BM627" s="63"/>
      <c r="BN627" s="185"/>
      <c r="BO627" s="63"/>
      <c r="BP627" s="185"/>
      <c r="BQ627" s="63"/>
      <c r="BR627" s="185"/>
      <c r="BS627" s="61"/>
      <c r="BT627" s="177">
        <f t="shared" si="458"/>
        <v>0</v>
      </c>
      <c r="BU627" s="178">
        <f t="shared" si="458"/>
        <v>0</v>
      </c>
      <c r="BV627" s="179">
        <f t="shared" si="459"/>
        <v>0</v>
      </c>
      <c r="BW627" s="178">
        <f t="shared" si="459"/>
        <v>0</v>
      </c>
      <c r="BX627" s="179">
        <f t="shared" si="460"/>
        <v>0</v>
      </c>
      <c r="BY627" s="178">
        <f t="shared" si="460"/>
        <v>0</v>
      </c>
      <c r="BZ627" s="179">
        <f t="shared" si="461"/>
        <v>0</v>
      </c>
      <c r="CA627" s="178">
        <f t="shared" si="461"/>
        <v>0</v>
      </c>
      <c r="CB627" s="179">
        <f t="shared" si="462"/>
        <v>0</v>
      </c>
      <c r="CC627" s="178">
        <f t="shared" si="462"/>
        <v>0</v>
      </c>
      <c r="CD627" s="179">
        <f t="shared" si="463"/>
        <v>0</v>
      </c>
      <c r="CE627" s="178">
        <f t="shared" si="463"/>
        <v>0</v>
      </c>
      <c r="CF627" s="177">
        <f t="shared" si="455"/>
        <v>0</v>
      </c>
      <c r="CG627" s="178">
        <f t="shared" si="454"/>
        <v>0</v>
      </c>
      <c r="CH627" s="179">
        <f t="shared" si="455"/>
        <v>0</v>
      </c>
      <c r="CI627" s="178">
        <f t="shared" si="472"/>
        <v>0</v>
      </c>
      <c r="CJ627" s="179">
        <f t="shared" si="455"/>
        <v>0</v>
      </c>
      <c r="CK627" s="178">
        <f t="shared" si="439"/>
        <v>0</v>
      </c>
      <c r="CL627" s="179">
        <f t="shared" si="455"/>
        <v>0</v>
      </c>
      <c r="CM627" s="178">
        <f t="shared" si="455"/>
        <v>0</v>
      </c>
      <c r="CN627" s="179">
        <f t="shared" si="455"/>
        <v>0</v>
      </c>
      <c r="CO627" s="178">
        <f t="shared" si="455"/>
        <v>0</v>
      </c>
      <c r="CP627" s="179">
        <f t="shared" si="455"/>
        <v>0</v>
      </c>
      <c r="CQ627" s="178">
        <f t="shared" si="455"/>
        <v>0</v>
      </c>
      <c r="CR627" s="177">
        <f t="shared" si="456"/>
        <v>0</v>
      </c>
      <c r="CS627" s="178">
        <f t="shared" si="456"/>
        <v>0</v>
      </c>
      <c r="CT627" s="179">
        <f t="shared" si="456"/>
        <v>0</v>
      </c>
      <c r="CU627" s="178">
        <f t="shared" si="456"/>
        <v>0</v>
      </c>
      <c r="CV627" s="179">
        <f t="shared" si="456"/>
        <v>0</v>
      </c>
      <c r="CW627" s="178">
        <f t="shared" si="456"/>
        <v>0</v>
      </c>
      <c r="CX627" s="179">
        <f t="shared" si="456"/>
        <v>0</v>
      </c>
      <c r="CY627" s="178">
        <f t="shared" si="456"/>
        <v>0</v>
      </c>
      <c r="CZ627" s="179">
        <f t="shared" si="456"/>
        <v>0</v>
      </c>
      <c r="DA627" s="178">
        <f t="shared" si="456"/>
        <v>0</v>
      </c>
      <c r="DB627" s="179">
        <f t="shared" si="456"/>
        <v>0</v>
      </c>
      <c r="DC627" s="178">
        <f t="shared" si="456"/>
        <v>0</v>
      </c>
      <c r="DD627" s="179">
        <f t="shared" si="464"/>
        <v>0</v>
      </c>
      <c r="DE627" s="178">
        <f t="shared" si="464"/>
        <v>0</v>
      </c>
      <c r="DF627" s="177">
        <f t="shared" si="465"/>
        <v>0</v>
      </c>
      <c r="DG627" s="178">
        <f t="shared" si="465"/>
        <v>0</v>
      </c>
      <c r="DH627" s="179">
        <f t="shared" si="466"/>
        <v>0</v>
      </c>
      <c r="DI627" s="178">
        <f t="shared" si="466"/>
        <v>0</v>
      </c>
      <c r="DJ627" s="179">
        <f t="shared" si="467"/>
        <v>0</v>
      </c>
      <c r="DK627" s="178">
        <f t="shared" si="467"/>
        <v>0</v>
      </c>
      <c r="DL627" s="179">
        <f t="shared" si="468"/>
        <v>0</v>
      </c>
      <c r="DM627" s="178">
        <f t="shared" si="468"/>
        <v>0</v>
      </c>
      <c r="DN627" s="179">
        <f t="shared" si="469"/>
        <v>0</v>
      </c>
      <c r="DO627" s="178">
        <f t="shared" si="469"/>
        <v>0</v>
      </c>
      <c r="DP627" s="179">
        <f t="shared" si="470"/>
        <v>0</v>
      </c>
      <c r="DQ627" s="178">
        <f t="shared" si="470"/>
        <v>0</v>
      </c>
      <c r="DR627" s="179">
        <f t="shared" si="471"/>
        <v>0</v>
      </c>
      <c r="DS627" s="178">
        <f t="shared" si="471"/>
        <v>0</v>
      </c>
      <c r="DT627" s="177">
        <f t="shared" si="457"/>
        <v>0</v>
      </c>
      <c r="DU627" s="178">
        <f t="shared" si="457"/>
        <v>0</v>
      </c>
      <c r="DV627" s="179">
        <f t="shared" si="457"/>
        <v>0</v>
      </c>
      <c r="DW627" s="178">
        <f t="shared" si="457"/>
        <v>0</v>
      </c>
      <c r="DX627" s="179">
        <f t="shared" si="457"/>
        <v>0</v>
      </c>
      <c r="DY627" s="178">
        <f t="shared" si="457"/>
        <v>0</v>
      </c>
      <c r="DZ627" s="179">
        <f t="shared" si="457"/>
        <v>0</v>
      </c>
      <c r="EA627" s="178">
        <f t="shared" si="457"/>
        <v>0</v>
      </c>
      <c r="EB627" s="179">
        <f t="shared" si="457"/>
        <v>0</v>
      </c>
      <c r="EC627" s="178">
        <f t="shared" si="457"/>
        <v>0</v>
      </c>
      <c r="ED627" s="179">
        <f t="shared" si="457"/>
        <v>0</v>
      </c>
      <c r="EE627" s="178">
        <f t="shared" si="457"/>
        <v>0</v>
      </c>
      <c r="EF627" s="179">
        <f t="shared" si="457"/>
        <v>0</v>
      </c>
      <c r="EG627" s="178">
        <f t="shared" si="434"/>
        <v>0</v>
      </c>
    </row>
    <row r="628" spans="1:137" ht="15">
      <c r="A628" s="226" t="s">
        <v>649</v>
      </c>
      <c r="B628" s="221" t="s">
        <v>665</v>
      </c>
      <c r="C628" s="291" t="s">
        <v>871</v>
      </c>
      <c r="D628" s="223">
        <v>232450</v>
      </c>
      <c r="E628" s="223">
        <v>8</v>
      </c>
      <c r="F628" s="63"/>
      <c r="G628" s="185"/>
      <c r="H628" s="63"/>
      <c r="I628" s="185"/>
      <c r="J628" s="63"/>
      <c r="K628" s="185"/>
      <c r="L628" s="63"/>
      <c r="M628" s="185"/>
      <c r="N628" s="63"/>
      <c r="O628" s="63"/>
      <c r="P628" s="185"/>
      <c r="Q628" s="63"/>
      <c r="R628" s="185"/>
      <c r="S628" s="63"/>
      <c r="T628" s="185"/>
      <c r="U628" s="63"/>
      <c r="V628" s="185"/>
      <c r="W628" s="63"/>
      <c r="X628" s="63"/>
      <c r="Y628" s="185"/>
      <c r="Z628" s="63"/>
      <c r="AA628" s="185"/>
      <c r="AB628" s="63"/>
      <c r="AC628" s="185"/>
      <c r="AD628" s="63"/>
      <c r="AE628" s="185"/>
      <c r="AF628" s="63"/>
      <c r="AG628" s="63"/>
      <c r="AH628" s="185"/>
      <c r="AI628" s="63"/>
      <c r="AJ628" s="185"/>
      <c r="AK628" s="63"/>
      <c r="AL628" s="185"/>
      <c r="AM628" s="63"/>
      <c r="AN628" s="185"/>
      <c r="AO628" s="63"/>
      <c r="AP628" s="63"/>
      <c r="AQ628" s="185"/>
      <c r="AR628" s="63"/>
      <c r="AS628" s="185"/>
      <c r="AT628" s="63"/>
      <c r="AU628" s="185"/>
      <c r="AV628" s="63"/>
      <c r="AW628" s="185"/>
      <c r="AX628" s="63"/>
      <c r="AY628" s="63"/>
      <c r="AZ628" s="185"/>
      <c r="BA628" s="63"/>
      <c r="BB628" s="185"/>
      <c r="BC628" s="63"/>
      <c r="BD628" s="185"/>
      <c r="BE628" s="63"/>
      <c r="BF628" s="185"/>
      <c r="BG628" s="62"/>
      <c r="BH628" s="188"/>
      <c r="BI628" s="63"/>
      <c r="BJ628" s="185"/>
      <c r="BK628" s="63"/>
      <c r="BL628" s="185"/>
      <c r="BM628" s="63"/>
      <c r="BN628" s="185"/>
      <c r="BO628" s="63"/>
      <c r="BP628" s="185"/>
      <c r="BQ628" s="63"/>
      <c r="BR628" s="185"/>
      <c r="BS628" s="61"/>
      <c r="BT628" s="177">
        <f t="shared" si="458"/>
        <v>0</v>
      </c>
      <c r="BU628" s="178">
        <f t="shared" si="458"/>
        <v>0</v>
      </c>
      <c r="BV628" s="179">
        <f t="shared" si="459"/>
        <v>0</v>
      </c>
      <c r="BW628" s="178">
        <f t="shared" si="459"/>
        <v>0</v>
      </c>
      <c r="BX628" s="179">
        <f t="shared" si="460"/>
        <v>0</v>
      </c>
      <c r="BY628" s="178">
        <f t="shared" si="460"/>
        <v>0</v>
      </c>
      <c r="BZ628" s="179">
        <f t="shared" si="461"/>
        <v>0</v>
      </c>
      <c r="CA628" s="178">
        <f t="shared" si="461"/>
        <v>0</v>
      </c>
      <c r="CB628" s="179">
        <f t="shared" si="462"/>
        <v>0</v>
      </c>
      <c r="CC628" s="178">
        <f t="shared" si="462"/>
        <v>0</v>
      </c>
      <c r="CD628" s="179">
        <f t="shared" si="463"/>
        <v>0</v>
      </c>
      <c r="CE628" s="178">
        <f t="shared" si="463"/>
        <v>0</v>
      </c>
      <c r="CF628" s="177">
        <f t="shared" si="455"/>
        <v>0</v>
      </c>
      <c r="CG628" s="178">
        <f t="shared" si="454"/>
        <v>0</v>
      </c>
      <c r="CH628" s="179">
        <f t="shared" si="455"/>
        <v>0</v>
      </c>
      <c r="CI628" s="178">
        <f t="shared" si="472"/>
        <v>0</v>
      </c>
      <c r="CJ628" s="179">
        <f t="shared" si="455"/>
        <v>0</v>
      </c>
      <c r="CK628" s="178">
        <f t="shared" si="439"/>
        <v>0</v>
      </c>
      <c r="CL628" s="179">
        <f t="shared" si="455"/>
        <v>0</v>
      </c>
      <c r="CM628" s="178">
        <f t="shared" si="455"/>
        <v>0</v>
      </c>
      <c r="CN628" s="179">
        <f t="shared" si="455"/>
        <v>0</v>
      </c>
      <c r="CO628" s="178">
        <f t="shared" si="455"/>
        <v>0</v>
      </c>
      <c r="CP628" s="179">
        <f t="shared" si="455"/>
        <v>0</v>
      </c>
      <c r="CQ628" s="178">
        <f t="shared" si="455"/>
        <v>0</v>
      </c>
      <c r="CR628" s="177">
        <f t="shared" si="456"/>
        <v>0</v>
      </c>
      <c r="CS628" s="178">
        <f t="shared" si="456"/>
        <v>0</v>
      </c>
      <c r="CT628" s="179">
        <f t="shared" si="456"/>
        <v>0</v>
      </c>
      <c r="CU628" s="178">
        <f t="shared" si="456"/>
        <v>0</v>
      </c>
      <c r="CV628" s="179">
        <f t="shared" si="456"/>
        <v>0</v>
      </c>
      <c r="CW628" s="178">
        <f t="shared" si="456"/>
        <v>0</v>
      </c>
      <c r="CX628" s="179">
        <f t="shared" si="456"/>
        <v>0</v>
      </c>
      <c r="CY628" s="178">
        <f t="shared" si="456"/>
        <v>0</v>
      </c>
      <c r="CZ628" s="179">
        <f t="shared" si="456"/>
        <v>0</v>
      </c>
      <c r="DA628" s="178">
        <f t="shared" si="456"/>
        <v>0</v>
      </c>
      <c r="DB628" s="179">
        <f t="shared" si="456"/>
        <v>0</v>
      </c>
      <c r="DC628" s="178">
        <f t="shared" si="456"/>
        <v>0</v>
      </c>
      <c r="DD628" s="179">
        <f t="shared" si="464"/>
        <v>0</v>
      </c>
      <c r="DE628" s="178">
        <f t="shared" si="464"/>
        <v>0</v>
      </c>
      <c r="DF628" s="177">
        <f t="shared" si="465"/>
        <v>0</v>
      </c>
      <c r="DG628" s="178">
        <f t="shared" si="465"/>
        <v>0</v>
      </c>
      <c r="DH628" s="179">
        <f t="shared" si="466"/>
        <v>0</v>
      </c>
      <c r="DI628" s="178">
        <f t="shared" si="466"/>
        <v>0</v>
      </c>
      <c r="DJ628" s="179">
        <f t="shared" si="467"/>
        <v>0</v>
      </c>
      <c r="DK628" s="178">
        <f t="shared" si="467"/>
        <v>0</v>
      </c>
      <c r="DL628" s="179">
        <f t="shared" si="468"/>
        <v>0</v>
      </c>
      <c r="DM628" s="178">
        <f t="shared" si="468"/>
        <v>0</v>
      </c>
      <c r="DN628" s="179">
        <f t="shared" si="469"/>
        <v>0</v>
      </c>
      <c r="DO628" s="178">
        <f t="shared" si="469"/>
        <v>0</v>
      </c>
      <c r="DP628" s="179">
        <f t="shared" si="470"/>
        <v>0</v>
      </c>
      <c r="DQ628" s="178">
        <f t="shared" si="470"/>
        <v>0</v>
      </c>
      <c r="DR628" s="179">
        <f t="shared" si="471"/>
        <v>0</v>
      </c>
      <c r="DS628" s="178">
        <f t="shared" si="471"/>
        <v>0</v>
      </c>
      <c r="DT628" s="177">
        <f t="shared" si="457"/>
        <v>0</v>
      </c>
      <c r="DU628" s="178">
        <f t="shared" si="457"/>
        <v>0</v>
      </c>
      <c r="DV628" s="179">
        <f t="shared" si="457"/>
        <v>0</v>
      </c>
      <c r="DW628" s="178">
        <f t="shared" si="457"/>
        <v>0</v>
      </c>
      <c r="DX628" s="179">
        <f t="shared" si="457"/>
        <v>0</v>
      </c>
      <c r="DY628" s="178">
        <f t="shared" si="457"/>
        <v>0</v>
      </c>
      <c r="DZ628" s="179">
        <f t="shared" si="457"/>
        <v>0</v>
      </c>
      <c r="EA628" s="178">
        <f t="shared" si="457"/>
        <v>0</v>
      </c>
      <c r="EB628" s="179">
        <f t="shared" si="457"/>
        <v>0</v>
      </c>
      <c r="EC628" s="178">
        <f t="shared" si="457"/>
        <v>0</v>
      </c>
      <c r="ED628" s="179">
        <f t="shared" si="457"/>
        <v>0</v>
      </c>
      <c r="EE628" s="178">
        <f t="shared" si="457"/>
        <v>0</v>
      </c>
      <c r="EF628" s="179">
        <f t="shared" si="457"/>
        <v>0</v>
      </c>
      <c r="EG628" s="178">
        <f t="shared" si="434"/>
        <v>0</v>
      </c>
    </row>
    <row r="629" spans="1:137" ht="15">
      <c r="A629" s="226" t="s">
        <v>649</v>
      </c>
      <c r="B629" s="221" t="s">
        <v>666</v>
      </c>
      <c r="C629" s="291"/>
      <c r="D629" s="223">
        <v>232946</v>
      </c>
      <c r="E629" s="223">
        <v>8</v>
      </c>
      <c r="F629" s="63"/>
      <c r="G629" s="185"/>
      <c r="H629" s="63"/>
      <c r="I629" s="185"/>
      <c r="J629" s="63"/>
      <c r="K629" s="185"/>
      <c r="L629" s="63"/>
      <c r="M629" s="185"/>
      <c r="N629" s="63"/>
      <c r="O629" s="63"/>
      <c r="P629" s="185"/>
      <c r="Q629" s="63"/>
      <c r="R629" s="185"/>
      <c r="S629" s="63"/>
      <c r="T629" s="185"/>
      <c r="U629" s="63"/>
      <c r="V629" s="185"/>
      <c r="W629" s="63"/>
      <c r="X629" s="63"/>
      <c r="Y629" s="185"/>
      <c r="Z629" s="63"/>
      <c r="AA629" s="185"/>
      <c r="AB629" s="63"/>
      <c r="AC629" s="185"/>
      <c r="AD629" s="63"/>
      <c r="AE629" s="185"/>
      <c r="AF629" s="63"/>
      <c r="AG629" s="63"/>
      <c r="AH629" s="185"/>
      <c r="AI629" s="63"/>
      <c r="AJ629" s="185"/>
      <c r="AK629" s="63"/>
      <c r="AL629" s="185"/>
      <c r="AM629" s="63"/>
      <c r="AN629" s="185"/>
      <c r="AO629" s="63"/>
      <c r="AP629" s="63"/>
      <c r="AQ629" s="185"/>
      <c r="AR629" s="63"/>
      <c r="AS629" s="185"/>
      <c r="AT629" s="63"/>
      <c r="AU629" s="185"/>
      <c r="AV629" s="63"/>
      <c r="AW629" s="185"/>
      <c r="AX629" s="63"/>
      <c r="AY629" s="63"/>
      <c r="AZ629" s="185"/>
      <c r="BA629" s="63"/>
      <c r="BB629" s="185"/>
      <c r="BC629" s="63"/>
      <c r="BD629" s="185"/>
      <c r="BE629" s="63"/>
      <c r="BF629" s="185"/>
      <c r="BG629" s="62"/>
      <c r="BH629" s="188"/>
      <c r="BI629" s="63"/>
      <c r="BJ629" s="185"/>
      <c r="BK629" s="63"/>
      <c r="BL629" s="185"/>
      <c r="BM629" s="63"/>
      <c r="BN629" s="185"/>
      <c r="BO629" s="63"/>
      <c r="BP629" s="185"/>
      <c r="BQ629" s="63"/>
      <c r="BR629" s="185"/>
      <c r="BS629" s="61"/>
      <c r="BT629" s="177">
        <f t="shared" si="458"/>
        <v>0</v>
      </c>
      <c r="BU629" s="178">
        <f t="shared" si="458"/>
        <v>0</v>
      </c>
      <c r="BV629" s="179">
        <f t="shared" si="459"/>
        <v>0</v>
      </c>
      <c r="BW629" s="178">
        <f t="shared" si="459"/>
        <v>0</v>
      </c>
      <c r="BX629" s="179">
        <f t="shared" si="460"/>
        <v>0</v>
      </c>
      <c r="BY629" s="178">
        <f t="shared" si="460"/>
        <v>0</v>
      </c>
      <c r="BZ629" s="179">
        <f t="shared" si="461"/>
        <v>0</v>
      </c>
      <c r="CA629" s="178">
        <f t="shared" si="461"/>
        <v>0</v>
      </c>
      <c r="CB629" s="179">
        <f t="shared" si="462"/>
        <v>0</v>
      </c>
      <c r="CC629" s="178">
        <f t="shared" si="462"/>
        <v>0</v>
      </c>
      <c r="CD629" s="179">
        <f t="shared" si="463"/>
        <v>0</v>
      </c>
      <c r="CE629" s="178">
        <f t="shared" si="463"/>
        <v>0</v>
      </c>
      <c r="CF629" s="177">
        <f t="shared" si="455"/>
        <v>0</v>
      </c>
      <c r="CG629" s="178">
        <f t="shared" si="454"/>
        <v>0</v>
      </c>
      <c r="CH629" s="179">
        <f t="shared" si="455"/>
        <v>0</v>
      </c>
      <c r="CI629" s="178">
        <f t="shared" si="472"/>
        <v>0</v>
      </c>
      <c r="CJ629" s="179">
        <f t="shared" si="455"/>
        <v>0</v>
      </c>
      <c r="CK629" s="178">
        <f t="shared" si="439"/>
        <v>0</v>
      </c>
      <c r="CL629" s="179">
        <f t="shared" si="455"/>
        <v>0</v>
      </c>
      <c r="CM629" s="178">
        <f t="shared" si="455"/>
        <v>0</v>
      </c>
      <c r="CN629" s="179">
        <f t="shared" si="455"/>
        <v>0</v>
      </c>
      <c r="CO629" s="178">
        <f t="shared" si="455"/>
        <v>0</v>
      </c>
      <c r="CP629" s="179">
        <f t="shared" si="455"/>
        <v>0</v>
      </c>
      <c r="CQ629" s="178">
        <f t="shared" si="455"/>
        <v>0</v>
      </c>
      <c r="CR629" s="177">
        <f t="shared" si="456"/>
        <v>0</v>
      </c>
      <c r="CS629" s="178">
        <f t="shared" si="456"/>
        <v>0</v>
      </c>
      <c r="CT629" s="179">
        <f t="shared" si="456"/>
        <v>0</v>
      </c>
      <c r="CU629" s="178">
        <f t="shared" si="456"/>
        <v>0</v>
      </c>
      <c r="CV629" s="179">
        <f t="shared" si="456"/>
        <v>0</v>
      </c>
      <c r="CW629" s="178">
        <f t="shared" si="456"/>
        <v>0</v>
      </c>
      <c r="CX629" s="179">
        <f t="shared" si="456"/>
        <v>0</v>
      </c>
      <c r="CY629" s="178">
        <f t="shared" si="456"/>
        <v>0</v>
      </c>
      <c r="CZ629" s="179">
        <f t="shared" si="456"/>
        <v>0</v>
      </c>
      <c r="DA629" s="178">
        <f t="shared" si="456"/>
        <v>0</v>
      </c>
      <c r="DB629" s="179">
        <f t="shared" si="456"/>
        <v>0</v>
      </c>
      <c r="DC629" s="178">
        <f t="shared" si="456"/>
        <v>0</v>
      </c>
      <c r="DD629" s="179">
        <f t="shared" si="464"/>
        <v>0</v>
      </c>
      <c r="DE629" s="178">
        <f t="shared" si="464"/>
        <v>0</v>
      </c>
      <c r="DF629" s="177">
        <f t="shared" si="465"/>
        <v>0</v>
      </c>
      <c r="DG629" s="178">
        <f t="shared" si="465"/>
        <v>0</v>
      </c>
      <c r="DH629" s="179">
        <f t="shared" si="466"/>
        <v>0</v>
      </c>
      <c r="DI629" s="178">
        <f t="shared" si="466"/>
        <v>0</v>
      </c>
      <c r="DJ629" s="179">
        <f t="shared" si="467"/>
        <v>0</v>
      </c>
      <c r="DK629" s="178">
        <f t="shared" si="467"/>
        <v>0</v>
      </c>
      <c r="DL629" s="179">
        <f t="shared" si="468"/>
        <v>0</v>
      </c>
      <c r="DM629" s="178">
        <f t="shared" si="468"/>
        <v>0</v>
      </c>
      <c r="DN629" s="179">
        <f t="shared" si="469"/>
        <v>0</v>
      </c>
      <c r="DO629" s="178">
        <f t="shared" si="469"/>
        <v>0</v>
      </c>
      <c r="DP629" s="179">
        <f t="shared" si="470"/>
        <v>0</v>
      </c>
      <c r="DQ629" s="178">
        <f t="shared" si="470"/>
        <v>0</v>
      </c>
      <c r="DR629" s="179">
        <f t="shared" si="471"/>
        <v>0</v>
      </c>
      <c r="DS629" s="178">
        <f t="shared" si="471"/>
        <v>0</v>
      </c>
      <c r="DT629" s="177">
        <f t="shared" si="457"/>
        <v>0</v>
      </c>
      <c r="DU629" s="178">
        <f t="shared" si="457"/>
        <v>0</v>
      </c>
      <c r="DV629" s="179">
        <f t="shared" si="457"/>
        <v>0</v>
      </c>
      <c r="DW629" s="178">
        <f t="shared" si="457"/>
        <v>0</v>
      </c>
      <c r="DX629" s="179">
        <f t="shared" si="457"/>
        <v>0</v>
      </c>
      <c r="DY629" s="178">
        <f t="shared" si="457"/>
        <v>0</v>
      </c>
      <c r="DZ629" s="179">
        <f t="shared" si="457"/>
        <v>0</v>
      </c>
      <c r="EA629" s="178">
        <f t="shared" si="457"/>
        <v>0</v>
      </c>
      <c r="EB629" s="179">
        <f t="shared" si="457"/>
        <v>0</v>
      </c>
      <c r="EC629" s="178">
        <f t="shared" si="457"/>
        <v>0</v>
      </c>
      <c r="ED629" s="179">
        <f t="shared" si="457"/>
        <v>0</v>
      </c>
      <c r="EE629" s="178">
        <f t="shared" si="457"/>
        <v>0</v>
      </c>
      <c r="EF629" s="179">
        <f t="shared" si="457"/>
        <v>0</v>
      </c>
      <c r="EG629" s="178">
        <f t="shared" si="434"/>
        <v>0</v>
      </c>
    </row>
    <row r="630" spans="1:137" ht="15">
      <c r="A630" s="226" t="s">
        <v>649</v>
      </c>
      <c r="B630" s="221" t="s">
        <v>667</v>
      </c>
      <c r="C630" s="291" t="s">
        <v>871</v>
      </c>
      <c r="D630" s="223">
        <v>233754</v>
      </c>
      <c r="E630" s="223">
        <v>8</v>
      </c>
      <c r="F630" s="63"/>
      <c r="G630" s="185"/>
      <c r="H630" s="63"/>
      <c r="I630" s="185"/>
      <c r="J630" s="63"/>
      <c r="K630" s="185"/>
      <c r="L630" s="63"/>
      <c r="M630" s="185"/>
      <c r="N630" s="63"/>
      <c r="O630" s="63"/>
      <c r="P630" s="185"/>
      <c r="Q630" s="63"/>
      <c r="R630" s="185"/>
      <c r="S630" s="63"/>
      <c r="T630" s="185"/>
      <c r="U630" s="63"/>
      <c r="V630" s="185"/>
      <c r="W630" s="63"/>
      <c r="X630" s="63"/>
      <c r="Y630" s="185"/>
      <c r="Z630" s="63"/>
      <c r="AA630" s="185"/>
      <c r="AB630" s="63"/>
      <c r="AC630" s="185"/>
      <c r="AD630" s="63"/>
      <c r="AE630" s="185"/>
      <c r="AF630" s="63"/>
      <c r="AG630" s="63"/>
      <c r="AH630" s="185"/>
      <c r="AI630" s="63"/>
      <c r="AJ630" s="185"/>
      <c r="AK630" s="63"/>
      <c r="AL630" s="185"/>
      <c r="AM630" s="63"/>
      <c r="AN630" s="185"/>
      <c r="AO630" s="63"/>
      <c r="AP630" s="63"/>
      <c r="AQ630" s="185"/>
      <c r="AR630" s="63"/>
      <c r="AS630" s="185"/>
      <c r="AT630" s="63"/>
      <c r="AU630" s="185"/>
      <c r="AV630" s="63"/>
      <c r="AW630" s="185"/>
      <c r="AX630" s="63"/>
      <c r="AY630" s="63"/>
      <c r="AZ630" s="185"/>
      <c r="BA630" s="63"/>
      <c r="BB630" s="185"/>
      <c r="BC630" s="63"/>
      <c r="BD630" s="185"/>
      <c r="BE630" s="63"/>
      <c r="BF630" s="185"/>
      <c r="BG630" s="62"/>
      <c r="BH630" s="188"/>
      <c r="BI630" s="63"/>
      <c r="BJ630" s="185"/>
      <c r="BK630" s="63"/>
      <c r="BL630" s="185"/>
      <c r="BM630" s="63"/>
      <c r="BN630" s="185"/>
      <c r="BO630" s="63"/>
      <c r="BP630" s="185"/>
      <c r="BQ630" s="63"/>
      <c r="BR630" s="185"/>
      <c r="BS630" s="61"/>
      <c r="BT630" s="177">
        <f t="shared" si="458"/>
        <v>0</v>
      </c>
      <c r="BU630" s="178">
        <f t="shared" si="458"/>
        <v>0</v>
      </c>
      <c r="BV630" s="179">
        <f t="shared" si="459"/>
        <v>0</v>
      </c>
      <c r="BW630" s="178">
        <f t="shared" si="459"/>
        <v>0</v>
      </c>
      <c r="BX630" s="179">
        <f t="shared" si="460"/>
        <v>0</v>
      </c>
      <c r="BY630" s="178">
        <f t="shared" si="460"/>
        <v>0</v>
      </c>
      <c r="BZ630" s="179">
        <f t="shared" si="461"/>
        <v>0</v>
      </c>
      <c r="CA630" s="178">
        <f t="shared" si="461"/>
        <v>0</v>
      </c>
      <c r="CB630" s="179">
        <f t="shared" si="462"/>
        <v>0</v>
      </c>
      <c r="CC630" s="178">
        <f t="shared" si="462"/>
        <v>0</v>
      </c>
      <c r="CD630" s="179">
        <f t="shared" si="463"/>
        <v>0</v>
      </c>
      <c r="CE630" s="178">
        <f t="shared" si="463"/>
        <v>0</v>
      </c>
      <c r="CF630" s="177">
        <f t="shared" si="455"/>
        <v>0</v>
      </c>
      <c r="CG630" s="178">
        <f t="shared" si="454"/>
        <v>0</v>
      </c>
      <c r="CH630" s="179">
        <f t="shared" si="455"/>
        <v>0</v>
      </c>
      <c r="CI630" s="178">
        <f t="shared" si="472"/>
        <v>0</v>
      </c>
      <c r="CJ630" s="179">
        <f t="shared" si="455"/>
        <v>0</v>
      </c>
      <c r="CK630" s="178">
        <f t="shared" si="439"/>
        <v>0</v>
      </c>
      <c r="CL630" s="179">
        <f t="shared" si="455"/>
        <v>0</v>
      </c>
      <c r="CM630" s="178">
        <f t="shared" si="455"/>
        <v>0</v>
      </c>
      <c r="CN630" s="179">
        <f t="shared" si="455"/>
        <v>0</v>
      </c>
      <c r="CO630" s="178">
        <f t="shared" si="455"/>
        <v>0</v>
      </c>
      <c r="CP630" s="179">
        <f t="shared" si="455"/>
        <v>0</v>
      </c>
      <c r="CQ630" s="178">
        <f t="shared" si="455"/>
        <v>0</v>
      </c>
      <c r="CR630" s="177">
        <f t="shared" si="456"/>
        <v>0</v>
      </c>
      <c r="CS630" s="178">
        <f t="shared" si="456"/>
        <v>0</v>
      </c>
      <c r="CT630" s="179">
        <f t="shared" si="456"/>
        <v>0</v>
      </c>
      <c r="CU630" s="178">
        <f t="shared" si="456"/>
        <v>0</v>
      </c>
      <c r="CV630" s="179">
        <f t="shared" si="456"/>
        <v>0</v>
      </c>
      <c r="CW630" s="178">
        <f t="shared" si="456"/>
        <v>0</v>
      </c>
      <c r="CX630" s="179">
        <f t="shared" si="456"/>
        <v>0</v>
      </c>
      <c r="CY630" s="178">
        <f t="shared" si="456"/>
        <v>0</v>
      </c>
      <c r="CZ630" s="179">
        <f t="shared" si="456"/>
        <v>0</v>
      </c>
      <c r="DA630" s="178">
        <f t="shared" si="456"/>
        <v>0</v>
      </c>
      <c r="DB630" s="179">
        <f t="shared" si="456"/>
        <v>0</v>
      </c>
      <c r="DC630" s="178">
        <f t="shared" si="456"/>
        <v>0</v>
      </c>
      <c r="DD630" s="179">
        <f t="shared" si="464"/>
        <v>0</v>
      </c>
      <c r="DE630" s="178">
        <f t="shared" si="464"/>
        <v>0</v>
      </c>
      <c r="DF630" s="177">
        <f t="shared" si="465"/>
        <v>0</v>
      </c>
      <c r="DG630" s="178">
        <f t="shared" si="465"/>
        <v>0</v>
      </c>
      <c r="DH630" s="179">
        <f t="shared" si="466"/>
        <v>0</v>
      </c>
      <c r="DI630" s="178">
        <f t="shared" si="466"/>
        <v>0</v>
      </c>
      <c r="DJ630" s="179">
        <f t="shared" si="467"/>
        <v>0</v>
      </c>
      <c r="DK630" s="178">
        <f t="shared" si="467"/>
        <v>0</v>
      </c>
      <c r="DL630" s="179">
        <f t="shared" si="468"/>
        <v>0</v>
      </c>
      <c r="DM630" s="178">
        <f t="shared" si="468"/>
        <v>0</v>
      </c>
      <c r="DN630" s="179">
        <f t="shared" si="469"/>
        <v>0</v>
      </c>
      <c r="DO630" s="178">
        <f t="shared" si="469"/>
        <v>0</v>
      </c>
      <c r="DP630" s="179">
        <f t="shared" si="470"/>
        <v>0</v>
      </c>
      <c r="DQ630" s="178">
        <f t="shared" si="470"/>
        <v>0</v>
      </c>
      <c r="DR630" s="179">
        <f t="shared" si="471"/>
        <v>0</v>
      </c>
      <c r="DS630" s="178">
        <f t="shared" si="471"/>
        <v>0</v>
      </c>
      <c r="DT630" s="177">
        <f t="shared" si="457"/>
        <v>0</v>
      </c>
      <c r="DU630" s="178">
        <f t="shared" si="457"/>
        <v>0</v>
      </c>
      <c r="DV630" s="179">
        <f t="shared" si="457"/>
        <v>0</v>
      </c>
      <c r="DW630" s="178">
        <f t="shared" si="457"/>
        <v>0</v>
      </c>
      <c r="DX630" s="179">
        <f t="shared" si="457"/>
        <v>0</v>
      </c>
      <c r="DY630" s="178">
        <f t="shared" si="457"/>
        <v>0</v>
      </c>
      <c r="DZ630" s="179">
        <f t="shared" si="457"/>
        <v>0</v>
      </c>
      <c r="EA630" s="178">
        <f t="shared" si="457"/>
        <v>0</v>
      </c>
      <c r="EB630" s="179">
        <f t="shared" si="457"/>
        <v>0</v>
      </c>
      <c r="EC630" s="178">
        <f t="shared" si="457"/>
        <v>0</v>
      </c>
      <c r="ED630" s="179">
        <f t="shared" si="457"/>
        <v>0</v>
      </c>
      <c r="EE630" s="178">
        <f t="shared" si="457"/>
        <v>0</v>
      </c>
      <c r="EF630" s="179">
        <f t="shared" si="457"/>
        <v>0</v>
      </c>
      <c r="EG630" s="178">
        <f t="shared" si="434"/>
        <v>0</v>
      </c>
    </row>
    <row r="631" spans="1:137">
      <c r="A631" s="226" t="s">
        <v>649</v>
      </c>
      <c r="B631" s="221" t="s">
        <v>668</v>
      </c>
      <c r="C631" s="222"/>
      <c r="D631" s="223">
        <v>233772</v>
      </c>
      <c r="E631" s="223">
        <v>8</v>
      </c>
      <c r="F631" s="63"/>
      <c r="G631" s="185"/>
      <c r="H631" s="63"/>
      <c r="I631" s="185"/>
      <c r="J631" s="63"/>
      <c r="K631" s="185"/>
      <c r="L631" s="63"/>
      <c r="M631" s="185"/>
      <c r="N631" s="63"/>
      <c r="O631" s="63"/>
      <c r="P631" s="185"/>
      <c r="Q631" s="63"/>
      <c r="R631" s="185"/>
      <c r="S631" s="63"/>
      <c r="T631" s="185"/>
      <c r="U631" s="63"/>
      <c r="V631" s="185"/>
      <c r="W631" s="63"/>
      <c r="X631" s="63"/>
      <c r="Y631" s="185"/>
      <c r="Z631" s="63"/>
      <c r="AA631" s="185"/>
      <c r="AB631" s="63"/>
      <c r="AC631" s="185"/>
      <c r="AD631" s="63"/>
      <c r="AE631" s="185"/>
      <c r="AF631" s="63"/>
      <c r="AG631" s="63"/>
      <c r="AH631" s="185"/>
      <c r="AI631" s="63"/>
      <c r="AJ631" s="185"/>
      <c r="AK631" s="63"/>
      <c r="AL631" s="185"/>
      <c r="AM631" s="63"/>
      <c r="AN631" s="185"/>
      <c r="AO631" s="63"/>
      <c r="AP631" s="63"/>
      <c r="AQ631" s="185"/>
      <c r="AR631" s="63"/>
      <c r="AS631" s="185"/>
      <c r="AT631" s="63"/>
      <c r="AU631" s="185"/>
      <c r="AV631" s="63"/>
      <c r="AW631" s="185"/>
      <c r="AX631" s="63"/>
      <c r="AY631" s="63"/>
      <c r="AZ631" s="185"/>
      <c r="BA631" s="63"/>
      <c r="BB631" s="185"/>
      <c r="BC631" s="63"/>
      <c r="BD631" s="185"/>
      <c r="BE631" s="63"/>
      <c r="BF631" s="185"/>
      <c r="BG631" s="62"/>
      <c r="BH631" s="188"/>
      <c r="BI631" s="63"/>
      <c r="BJ631" s="185"/>
      <c r="BK631" s="63"/>
      <c r="BL631" s="185"/>
      <c r="BM631" s="63"/>
      <c r="BN631" s="185"/>
      <c r="BO631" s="63"/>
      <c r="BP631" s="185"/>
      <c r="BQ631" s="63"/>
      <c r="BR631" s="185"/>
      <c r="BS631" s="61"/>
      <c r="BT631" s="177">
        <f t="shared" si="458"/>
        <v>0</v>
      </c>
      <c r="BU631" s="178">
        <f t="shared" si="458"/>
        <v>0</v>
      </c>
      <c r="BV631" s="179">
        <f t="shared" si="459"/>
        <v>0</v>
      </c>
      <c r="BW631" s="178">
        <f t="shared" si="459"/>
        <v>0</v>
      </c>
      <c r="BX631" s="179">
        <f t="shared" si="460"/>
        <v>0</v>
      </c>
      <c r="BY631" s="178">
        <f t="shared" si="460"/>
        <v>0</v>
      </c>
      <c r="BZ631" s="179">
        <f t="shared" si="461"/>
        <v>0</v>
      </c>
      <c r="CA631" s="178">
        <f t="shared" si="461"/>
        <v>0</v>
      </c>
      <c r="CB631" s="179">
        <f t="shared" si="462"/>
        <v>0</v>
      </c>
      <c r="CC631" s="178">
        <f t="shared" si="462"/>
        <v>0</v>
      </c>
      <c r="CD631" s="179">
        <f t="shared" si="463"/>
        <v>0</v>
      </c>
      <c r="CE631" s="178">
        <f t="shared" si="463"/>
        <v>0</v>
      </c>
      <c r="CF631" s="177">
        <f t="shared" si="455"/>
        <v>0</v>
      </c>
      <c r="CG631" s="178">
        <f t="shared" si="454"/>
        <v>0</v>
      </c>
      <c r="CH631" s="179">
        <f t="shared" si="455"/>
        <v>0</v>
      </c>
      <c r="CI631" s="178">
        <f t="shared" si="472"/>
        <v>0</v>
      </c>
      <c r="CJ631" s="179">
        <f t="shared" si="455"/>
        <v>0</v>
      </c>
      <c r="CK631" s="178">
        <f t="shared" si="439"/>
        <v>0</v>
      </c>
      <c r="CL631" s="179">
        <f t="shared" si="455"/>
        <v>0</v>
      </c>
      <c r="CM631" s="178">
        <f t="shared" si="455"/>
        <v>0</v>
      </c>
      <c r="CN631" s="179">
        <f t="shared" si="455"/>
        <v>0</v>
      </c>
      <c r="CO631" s="178">
        <f t="shared" si="455"/>
        <v>0</v>
      </c>
      <c r="CP631" s="179">
        <f t="shared" si="455"/>
        <v>0</v>
      </c>
      <c r="CQ631" s="178">
        <f t="shared" si="455"/>
        <v>0</v>
      </c>
      <c r="CR631" s="177">
        <f t="shared" si="456"/>
        <v>0</v>
      </c>
      <c r="CS631" s="178">
        <f t="shared" si="456"/>
        <v>0</v>
      </c>
      <c r="CT631" s="179">
        <f t="shared" si="456"/>
        <v>0</v>
      </c>
      <c r="CU631" s="178">
        <f t="shared" si="456"/>
        <v>0</v>
      </c>
      <c r="CV631" s="179">
        <f t="shared" si="456"/>
        <v>0</v>
      </c>
      <c r="CW631" s="178">
        <f t="shared" si="456"/>
        <v>0</v>
      </c>
      <c r="CX631" s="179">
        <f t="shared" si="456"/>
        <v>0</v>
      </c>
      <c r="CY631" s="178">
        <f t="shared" si="456"/>
        <v>0</v>
      </c>
      <c r="CZ631" s="179">
        <f t="shared" si="456"/>
        <v>0</v>
      </c>
      <c r="DA631" s="178">
        <f t="shared" si="456"/>
        <v>0</v>
      </c>
      <c r="DB631" s="179">
        <f t="shared" si="456"/>
        <v>0</v>
      </c>
      <c r="DC631" s="178">
        <f t="shared" si="456"/>
        <v>0</v>
      </c>
      <c r="DD631" s="179">
        <f t="shared" si="464"/>
        <v>0</v>
      </c>
      <c r="DE631" s="178">
        <f t="shared" si="464"/>
        <v>0</v>
      </c>
      <c r="DF631" s="177">
        <f t="shared" si="465"/>
        <v>0</v>
      </c>
      <c r="DG631" s="178">
        <f t="shared" si="465"/>
        <v>0</v>
      </c>
      <c r="DH631" s="179">
        <f t="shared" si="466"/>
        <v>0</v>
      </c>
      <c r="DI631" s="178">
        <f t="shared" si="466"/>
        <v>0</v>
      </c>
      <c r="DJ631" s="179">
        <f t="shared" si="467"/>
        <v>0</v>
      </c>
      <c r="DK631" s="178">
        <f t="shared" si="467"/>
        <v>0</v>
      </c>
      <c r="DL631" s="179">
        <f t="shared" si="468"/>
        <v>0</v>
      </c>
      <c r="DM631" s="178">
        <f t="shared" si="468"/>
        <v>0</v>
      </c>
      <c r="DN631" s="179">
        <f t="shared" si="469"/>
        <v>0</v>
      </c>
      <c r="DO631" s="178">
        <f t="shared" si="469"/>
        <v>0</v>
      </c>
      <c r="DP631" s="179">
        <f t="shared" si="470"/>
        <v>0</v>
      </c>
      <c r="DQ631" s="178">
        <f t="shared" si="470"/>
        <v>0</v>
      </c>
      <c r="DR631" s="179">
        <f t="shared" si="471"/>
        <v>0</v>
      </c>
      <c r="DS631" s="178">
        <f t="shared" si="471"/>
        <v>0</v>
      </c>
      <c r="DT631" s="177">
        <f t="shared" si="457"/>
        <v>0</v>
      </c>
      <c r="DU631" s="178">
        <f t="shared" si="457"/>
        <v>0</v>
      </c>
      <c r="DV631" s="179">
        <f t="shared" si="457"/>
        <v>0</v>
      </c>
      <c r="DW631" s="178">
        <f t="shared" ref="DW631:EF649" si="473">+DI631*CU631</f>
        <v>0</v>
      </c>
      <c r="DX631" s="179">
        <f t="shared" si="473"/>
        <v>0</v>
      </c>
      <c r="DY631" s="178">
        <f t="shared" si="473"/>
        <v>0</v>
      </c>
      <c r="DZ631" s="179">
        <f t="shared" si="473"/>
        <v>0</v>
      </c>
      <c r="EA631" s="178">
        <f t="shared" si="473"/>
        <v>0</v>
      </c>
      <c r="EB631" s="179">
        <f t="shared" si="473"/>
        <v>0</v>
      </c>
      <c r="EC631" s="178">
        <f t="shared" si="473"/>
        <v>0</v>
      </c>
      <c r="ED631" s="179">
        <f t="shared" si="473"/>
        <v>0</v>
      </c>
      <c r="EE631" s="178">
        <f t="shared" si="473"/>
        <v>0</v>
      </c>
      <c r="EF631" s="179">
        <f t="shared" si="473"/>
        <v>0</v>
      </c>
      <c r="EG631" s="178">
        <f t="shared" si="434"/>
        <v>0</v>
      </c>
    </row>
    <row r="632" spans="1:137" ht="15">
      <c r="A632" s="226" t="s">
        <v>649</v>
      </c>
      <c r="B632" s="221" t="s">
        <v>669</v>
      </c>
      <c r="C632" s="291" t="s">
        <v>901</v>
      </c>
      <c r="D632" s="223">
        <v>231536</v>
      </c>
      <c r="E632" s="223">
        <v>9</v>
      </c>
      <c r="F632" s="63"/>
      <c r="G632" s="185"/>
      <c r="H632" s="63"/>
      <c r="I632" s="185"/>
      <c r="J632" s="63"/>
      <c r="K632" s="185"/>
      <c r="L632" s="63"/>
      <c r="M632" s="185"/>
      <c r="N632" s="63"/>
      <c r="O632" s="63"/>
      <c r="P632" s="185"/>
      <c r="Q632" s="63"/>
      <c r="R632" s="185"/>
      <c r="S632" s="63"/>
      <c r="T632" s="185"/>
      <c r="U632" s="63"/>
      <c r="V632" s="185"/>
      <c r="W632" s="63"/>
      <c r="X632" s="63"/>
      <c r="Y632" s="185"/>
      <c r="Z632" s="63"/>
      <c r="AA632" s="185"/>
      <c r="AB632" s="63"/>
      <c r="AC632" s="185"/>
      <c r="AD632" s="63"/>
      <c r="AE632" s="185"/>
      <c r="AF632" s="63"/>
      <c r="AG632" s="63"/>
      <c r="AH632" s="185"/>
      <c r="AI632" s="63"/>
      <c r="AJ632" s="185"/>
      <c r="AK632" s="63"/>
      <c r="AL632" s="185"/>
      <c r="AM632" s="63"/>
      <c r="AN632" s="185"/>
      <c r="AO632" s="63"/>
      <c r="AP632" s="63"/>
      <c r="AQ632" s="185"/>
      <c r="AR632" s="63"/>
      <c r="AS632" s="185"/>
      <c r="AT632" s="63"/>
      <c r="AU632" s="185"/>
      <c r="AV632" s="63"/>
      <c r="AW632" s="185"/>
      <c r="AX632" s="63"/>
      <c r="AY632" s="63"/>
      <c r="AZ632" s="185"/>
      <c r="BA632" s="63"/>
      <c r="BB632" s="185"/>
      <c r="BC632" s="63"/>
      <c r="BD632" s="185"/>
      <c r="BE632" s="63"/>
      <c r="BF632" s="185"/>
      <c r="BG632" s="62"/>
      <c r="BH632" s="188"/>
      <c r="BI632" s="63"/>
      <c r="BJ632" s="185"/>
      <c r="BK632" s="63"/>
      <c r="BL632" s="185"/>
      <c r="BM632" s="63"/>
      <c r="BN632" s="185"/>
      <c r="BO632" s="63"/>
      <c r="BP632" s="185"/>
      <c r="BQ632" s="63"/>
      <c r="BR632" s="185"/>
      <c r="BS632" s="61"/>
      <c r="BT632" s="177">
        <f t="shared" si="458"/>
        <v>0</v>
      </c>
      <c r="BU632" s="178">
        <f t="shared" si="458"/>
        <v>0</v>
      </c>
      <c r="BV632" s="179">
        <f t="shared" si="459"/>
        <v>0</v>
      </c>
      <c r="BW632" s="178">
        <f t="shared" si="459"/>
        <v>0</v>
      </c>
      <c r="BX632" s="179">
        <f t="shared" si="460"/>
        <v>0</v>
      </c>
      <c r="BY632" s="178">
        <f t="shared" si="460"/>
        <v>0</v>
      </c>
      <c r="BZ632" s="179">
        <f t="shared" si="461"/>
        <v>0</v>
      </c>
      <c r="CA632" s="178">
        <f t="shared" si="461"/>
        <v>0</v>
      </c>
      <c r="CB632" s="179">
        <f t="shared" si="462"/>
        <v>0</v>
      </c>
      <c r="CC632" s="178">
        <f t="shared" si="462"/>
        <v>0</v>
      </c>
      <c r="CD632" s="179">
        <f t="shared" si="463"/>
        <v>0</v>
      </c>
      <c r="CE632" s="178">
        <f t="shared" si="463"/>
        <v>0</v>
      </c>
      <c r="CF632" s="177">
        <f t="shared" si="455"/>
        <v>0</v>
      </c>
      <c r="CG632" s="178">
        <f t="shared" si="454"/>
        <v>0</v>
      </c>
      <c r="CH632" s="179">
        <f t="shared" si="455"/>
        <v>0</v>
      </c>
      <c r="CI632" s="178">
        <f t="shared" si="472"/>
        <v>0</v>
      </c>
      <c r="CJ632" s="179">
        <f t="shared" si="455"/>
        <v>0</v>
      </c>
      <c r="CK632" s="178">
        <f t="shared" si="439"/>
        <v>0</v>
      </c>
      <c r="CL632" s="179">
        <f t="shared" si="455"/>
        <v>0</v>
      </c>
      <c r="CM632" s="178">
        <f t="shared" si="455"/>
        <v>0</v>
      </c>
      <c r="CN632" s="179">
        <f t="shared" si="455"/>
        <v>0</v>
      </c>
      <c r="CO632" s="178">
        <f t="shared" si="455"/>
        <v>0</v>
      </c>
      <c r="CP632" s="179">
        <f t="shared" si="455"/>
        <v>0</v>
      </c>
      <c r="CQ632" s="178">
        <f t="shared" si="455"/>
        <v>0</v>
      </c>
      <c r="CR632" s="177">
        <f t="shared" si="456"/>
        <v>0</v>
      </c>
      <c r="CS632" s="178">
        <f t="shared" si="456"/>
        <v>0</v>
      </c>
      <c r="CT632" s="179">
        <f t="shared" si="456"/>
        <v>0</v>
      </c>
      <c r="CU632" s="178">
        <f t="shared" si="456"/>
        <v>0</v>
      </c>
      <c r="CV632" s="179">
        <f t="shared" si="456"/>
        <v>0</v>
      </c>
      <c r="CW632" s="178">
        <f t="shared" si="456"/>
        <v>0</v>
      </c>
      <c r="CX632" s="179">
        <f t="shared" si="456"/>
        <v>0</v>
      </c>
      <c r="CY632" s="178">
        <f t="shared" si="456"/>
        <v>0</v>
      </c>
      <c r="CZ632" s="179">
        <f t="shared" si="456"/>
        <v>0</v>
      </c>
      <c r="DA632" s="178">
        <f t="shared" si="456"/>
        <v>0</v>
      </c>
      <c r="DB632" s="179">
        <f t="shared" si="456"/>
        <v>0</v>
      </c>
      <c r="DC632" s="178">
        <f t="shared" si="456"/>
        <v>0</v>
      </c>
      <c r="DD632" s="179">
        <f t="shared" si="464"/>
        <v>0</v>
      </c>
      <c r="DE632" s="178">
        <f t="shared" si="464"/>
        <v>0</v>
      </c>
      <c r="DF632" s="177">
        <f t="shared" si="465"/>
        <v>0</v>
      </c>
      <c r="DG632" s="178">
        <f t="shared" si="465"/>
        <v>0</v>
      </c>
      <c r="DH632" s="179">
        <f t="shared" si="466"/>
        <v>0</v>
      </c>
      <c r="DI632" s="178">
        <f t="shared" si="466"/>
        <v>0</v>
      </c>
      <c r="DJ632" s="179">
        <f t="shared" si="467"/>
        <v>0</v>
      </c>
      <c r="DK632" s="178">
        <f t="shared" si="467"/>
        <v>0</v>
      </c>
      <c r="DL632" s="179">
        <f t="shared" si="468"/>
        <v>0</v>
      </c>
      <c r="DM632" s="178">
        <f t="shared" si="468"/>
        <v>0</v>
      </c>
      <c r="DN632" s="179">
        <f t="shared" si="469"/>
        <v>0</v>
      </c>
      <c r="DO632" s="178">
        <f t="shared" si="469"/>
        <v>0</v>
      </c>
      <c r="DP632" s="179">
        <f t="shared" si="470"/>
        <v>0</v>
      </c>
      <c r="DQ632" s="178">
        <f t="shared" si="470"/>
        <v>0</v>
      </c>
      <c r="DR632" s="179">
        <f t="shared" si="471"/>
        <v>0</v>
      </c>
      <c r="DS632" s="178">
        <f t="shared" si="471"/>
        <v>0</v>
      </c>
      <c r="DT632" s="177">
        <f t="shared" ref="DT632:DV649" si="474">+DF632*CR632</f>
        <v>0</v>
      </c>
      <c r="DU632" s="178">
        <f t="shared" si="474"/>
        <v>0</v>
      </c>
      <c r="DV632" s="179">
        <f t="shared" si="474"/>
        <v>0</v>
      </c>
      <c r="DW632" s="178">
        <f t="shared" si="473"/>
        <v>0</v>
      </c>
      <c r="DX632" s="179">
        <f t="shared" si="473"/>
        <v>0</v>
      </c>
      <c r="DY632" s="178">
        <f t="shared" si="473"/>
        <v>0</v>
      </c>
      <c r="DZ632" s="179">
        <f t="shared" si="473"/>
        <v>0</v>
      </c>
      <c r="EA632" s="178">
        <f t="shared" si="473"/>
        <v>0</v>
      </c>
      <c r="EB632" s="179">
        <f t="shared" si="473"/>
        <v>0</v>
      </c>
      <c r="EC632" s="178">
        <f t="shared" si="473"/>
        <v>0</v>
      </c>
      <c r="ED632" s="179">
        <f t="shared" si="473"/>
        <v>0</v>
      </c>
      <c r="EE632" s="178">
        <f t="shared" si="473"/>
        <v>0</v>
      </c>
      <c r="EF632" s="179">
        <f t="shared" si="473"/>
        <v>0</v>
      </c>
      <c r="EG632" s="178">
        <f t="shared" si="434"/>
        <v>0</v>
      </c>
    </row>
    <row r="633" spans="1:137" ht="15">
      <c r="A633" s="226" t="s">
        <v>649</v>
      </c>
      <c r="B633" s="221" t="s">
        <v>670</v>
      </c>
      <c r="C633" s="291" t="s">
        <v>901</v>
      </c>
      <c r="D633" s="223">
        <v>231697</v>
      </c>
      <c r="E633" s="223">
        <v>9</v>
      </c>
      <c r="F633" s="63"/>
      <c r="G633" s="185"/>
      <c r="H633" s="63"/>
      <c r="I633" s="185"/>
      <c r="J633" s="63"/>
      <c r="K633" s="185"/>
      <c r="L633" s="63"/>
      <c r="M633" s="185"/>
      <c r="N633" s="63"/>
      <c r="O633" s="63"/>
      <c r="P633" s="185"/>
      <c r="Q633" s="63"/>
      <c r="R633" s="185"/>
      <c r="S633" s="63"/>
      <c r="T633" s="185"/>
      <c r="U633" s="63"/>
      <c r="V633" s="185"/>
      <c r="W633" s="63"/>
      <c r="X633" s="63"/>
      <c r="Y633" s="185"/>
      <c r="Z633" s="63"/>
      <c r="AA633" s="185"/>
      <c r="AB633" s="63"/>
      <c r="AC633" s="185"/>
      <c r="AD633" s="63"/>
      <c r="AE633" s="185"/>
      <c r="AF633" s="63"/>
      <c r="AG633" s="63"/>
      <c r="AH633" s="185"/>
      <c r="AI633" s="63"/>
      <c r="AJ633" s="185"/>
      <c r="AK633" s="63"/>
      <c r="AL633" s="185"/>
      <c r="AM633" s="63"/>
      <c r="AN633" s="185"/>
      <c r="AO633" s="63"/>
      <c r="AP633" s="63"/>
      <c r="AQ633" s="185"/>
      <c r="AR633" s="63"/>
      <c r="AS633" s="185"/>
      <c r="AT633" s="63"/>
      <c r="AU633" s="185"/>
      <c r="AV633" s="63"/>
      <c r="AW633" s="185"/>
      <c r="AX633" s="63"/>
      <c r="AY633" s="63"/>
      <c r="AZ633" s="185"/>
      <c r="BA633" s="63"/>
      <c r="BB633" s="185"/>
      <c r="BC633" s="63"/>
      <c r="BD633" s="185"/>
      <c r="BE633" s="63"/>
      <c r="BF633" s="185"/>
      <c r="BG633" s="62"/>
      <c r="BH633" s="188"/>
      <c r="BI633" s="63"/>
      <c r="BJ633" s="185"/>
      <c r="BK633" s="63"/>
      <c r="BL633" s="185"/>
      <c r="BM633" s="63"/>
      <c r="BN633" s="185"/>
      <c r="BO633" s="63"/>
      <c r="BP633" s="185"/>
      <c r="BQ633" s="63"/>
      <c r="BR633" s="185"/>
      <c r="BS633" s="61"/>
      <c r="BT633" s="177">
        <f t="shared" si="458"/>
        <v>0</v>
      </c>
      <c r="BU633" s="178">
        <f t="shared" si="458"/>
        <v>0</v>
      </c>
      <c r="BV633" s="179">
        <f t="shared" si="459"/>
        <v>0</v>
      </c>
      <c r="BW633" s="178">
        <f t="shared" si="459"/>
        <v>0</v>
      </c>
      <c r="BX633" s="179">
        <f t="shared" si="460"/>
        <v>0</v>
      </c>
      <c r="BY633" s="178">
        <f t="shared" si="460"/>
        <v>0</v>
      </c>
      <c r="BZ633" s="179">
        <f t="shared" si="461"/>
        <v>0</v>
      </c>
      <c r="CA633" s="178">
        <f t="shared" si="461"/>
        <v>0</v>
      </c>
      <c r="CB633" s="179">
        <f t="shared" si="462"/>
        <v>0</v>
      </c>
      <c r="CC633" s="178">
        <f t="shared" si="462"/>
        <v>0</v>
      </c>
      <c r="CD633" s="179">
        <f t="shared" si="463"/>
        <v>0</v>
      </c>
      <c r="CE633" s="178">
        <f t="shared" si="463"/>
        <v>0</v>
      </c>
      <c r="CF633" s="177">
        <f t="shared" si="455"/>
        <v>0</v>
      </c>
      <c r="CG633" s="178">
        <f t="shared" si="454"/>
        <v>0</v>
      </c>
      <c r="CH633" s="179">
        <f t="shared" si="455"/>
        <v>0</v>
      </c>
      <c r="CI633" s="178">
        <f t="shared" si="472"/>
        <v>0</v>
      </c>
      <c r="CJ633" s="179">
        <f t="shared" si="455"/>
        <v>0</v>
      </c>
      <c r="CK633" s="178">
        <f t="shared" si="439"/>
        <v>0</v>
      </c>
      <c r="CL633" s="179">
        <f t="shared" si="455"/>
        <v>0</v>
      </c>
      <c r="CM633" s="178">
        <f t="shared" si="455"/>
        <v>0</v>
      </c>
      <c r="CN633" s="179">
        <f t="shared" si="455"/>
        <v>0</v>
      </c>
      <c r="CO633" s="178">
        <f t="shared" si="455"/>
        <v>0</v>
      </c>
      <c r="CP633" s="179">
        <f t="shared" si="455"/>
        <v>0</v>
      </c>
      <c r="CQ633" s="178">
        <f t="shared" si="455"/>
        <v>0</v>
      </c>
      <c r="CR633" s="177">
        <f t="shared" si="456"/>
        <v>0</v>
      </c>
      <c r="CS633" s="178">
        <f t="shared" si="456"/>
        <v>0</v>
      </c>
      <c r="CT633" s="179">
        <f t="shared" si="456"/>
        <v>0</v>
      </c>
      <c r="CU633" s="178">
        <f t="shared" si="456"/>
        <v>0</v>
      </c>
      <c r="CV633" s="179">
        <f t="shared" si="456"/>
        <v>0</v>
      </c>
      <c r="CW633" s="178">
        <f t="shared" si="456"/>
        <v>0</v>
      </c>
      <c r="CX633" s="179">
        <f t="shared" si="456"/>
        <v>0</v>
      </c>
      <c r="CY633" s="178">
        <f t="shared" si="456"/>
        <v>0</v>
      </c>
      <c r="CZ633" s="179">
        <f t="shared" si="456"/>
        <v>0</v>
      </c>
      <c r="DA633" s="178">
        <f t="shared" si="456"/>
        <v>0</v>
      </c>
      <c r="DB633" s="179">
        <f t="shared" si="456"/>
        <v>0</v>
      </c>
      <c r="DC633" s="178">
        <f t="shared" si="456"/>
        <v>0</v>
      </c>
      <c r="DD633" s="179">
        <f t="shared" si="464"/>
        <v>0</v>
      </c>
      <c r="DE633" s="178">
        <f t="shared" si="464"/>
        <v>0</v>
      </c>
      <c r="DF633" s="177">
        <f t="shared" si="465"/>
        <v>0</v>
      </c>
      <c r="DG633" s="178">
        <f t="shared" si="465"/>
        <v>0</v>
      </c>
      <c r="DH633" s="179">
        <f t="shared" si="466"/>
        <v>0</v>
      </c>
      <c r="DI633" s="178">
        <f t="shared" si="466"/>
        <v>0</v>
      </c>
      <c r="DJ633" s="179">
        <f t="shared" si="467"/>
        <v>0</v>
      </c>
      <c r="DK633" s="178">
        <f t="shared" si="467"/>
        <v>0</v>
      </c>
      <c r="DL633" s="179">
        <f t="shared" si="468"/>
        <v>0</v>
      </c>
      <c r="DM633" s="178">
        <f t="shared" si="468"/>
        <v>0</v>
      </c>
      <c r="DN633" s="179">
        <f t="shared" si="469"/>
        <v>0</v>
      </c>
      <c r="DO633" s="178">
        <f t="shared" si="469"/>
        <v>0</v>
      </c>
      <c r="DP633" s="179">
        <f t="shared" si="470"/>
        <v>0</v>
      </c>
      <c r="DQ633" s="178">
        <f t="shared" si="470"/>
        <v>0</v>
      </c>
      <c r="DR633" s="179">
        <f t="shared" si="471"/>
        <v>0</v>
      </c>
      <c r="DS633" s="178">
        <f t="shared" si="471"/>
        <v>0</v>
      </c>
      <c r="DT633" s="177">
        <f t="shared" si="474"/>
        <v>0</v>
      </c>
      <c r="DU633" s="178">
        <f t="shared" si="474"/>
        <v>0</v>
      </c>
      <c r="DV633" s="179">
        <f t="shared" si="474"/>
        <v>0</v>
      </c>
      <c r="DW633" s="178">
        <f t="shared" si="473"/>
        <v>0</v>
      </c>
      <c r="DX633" s="179">
        <f t="shared" si="473"/>
        <v>0</v>
      </c>
      <c r="DY633" s="178">
        <f t="shared" si="473"/>
        <v>0</v>
      </c>
      <c r="DZ633" s="179">
        <f t="shared" si="473"/>
        <v>0</v>
      </c>
      <c r="EA633" s="178">
        <f t="shared" si="473"/>
        <v>0</v>
      </c>
      <c r="EB633" s="179">
        <f t="shared" si="473"/>
        <v>0</v>
      </c>
      <c r="EC633" s="178">
        <f t="shared" si="473"/>
        <v>0</v>
      </c>
      <c r="ED633" s="179">
        <f t="shared" si="473"/>
        <v>0</v>
      </c>
      <c r="EE633" s="178">
        <f t="shared" si="473"/>
        <v>0</v>
      </c>
      <c r="EF633" s="179">
        <f t="shared" si="473"/>
        <v>0</v>
      </c>
      <c r="EG633" s="178">
        <f t="shared" si="434"/>
        <v>0</v>
      </c>
    </row>
    <row r="634" spans="1:137" ht="15">
      <c r="A634" s="226" t="s">
        <v>649</v>
      </c>
      <c r="B634" s="221" t="s">
        <v>671</v>
      </c>
      <c r="C634" s="291" t="s">
        <v>901</v>
      </c>
      <c r="D634" s="223">
        <v>231882</v>
      </c>
      <c r="E634" s="223">
        <v>9</v>
      </c>
      <c r="F634" s="63"/>
      <c r="G634" s="185"/>
      <c r="H634" s="63"/>
      <c r="I634" s="185"/>
      <c r="J634" s="63"/>
      <c r="K634" s="185"/>
      <c r="L634" s="63"/>
      <c r="M634" s="185"/>
      <c r="N634" s="63"/>
      <c r="O634" s="63"/>
      <c r="P634" s="185"/>
      <c r="Q634" s="63"/>
      <c r="R634" s="185"/>
      <c r="S634" s="63"/>
      <c r="T634" s="185"/>
      <c r="U634" s="63"/>
      <c r="V634" s="185"/>
      <c r="W634" s="63"/>
      <c r="X634" s="63"/>
      <c r="Y634" s="185"/>
      <c r="Z634" s="63"/>
      <c r="AA634" s="185"/>
      <c r="AB634" s="63"/>
      <c r="AC634" s="185"/>
      <c r="AD634" s="63"/>
      <c r="AE634" s="185"/>
      <c r="AF634" s="63"/>
      <c r="AG634" s="63"/>
      <c r="AH634" s="185"/>
      <c r="AI634" s="63"/>
      <c r="AJ634" s="185"/>
      <c r="AK634" s="63"/>
      <c r="AL634" s="185"/>
      <c r="AM634" s="63"/>
      <c r="AN634" s="185"/>
      <c r="AO634" s="63"/>
      <c r="AP634" s="63"/>
      <c r="AQ634" s="185"/>
      <c r="AR634" s="63"/>
      <c r="AS634" s="185"/>
      <c r="AT634" s="63"/>
      <c r="AU634" s="185"/>
      <c r="AV634" s="63"/>
      <c r="AW634" s="185"/>
      <c r="AX634" s="63"/>
      <c r="AY634" s="63"/>
      <c r="AZ634" s="185"/>
      <c r="BA634" s="63"/>
      <c r="BB634" s="185"/>
      <c r="BC634" s="63"/>
      <c r="BD634" s="185"/>
      <c r="BE634" s="63"/>
      <c r="BF634" s="185"/>
      <c r="BG634" s="62"/>
      <c r="BH634" s="188"/>
      <c r="BI634" s="63"/>
      <c r="BJ634" s="185"/>
      <c r="BK634" s="63"/>
      <c r="BL634" s="185"/>
      <c r="BM634" s="63"/>
      <c r="BN634" s="185"/>
      <c r="BO634" s="63"/>
      <c r="BP634" s="185"/>
      <c r="BQ634" s="63"/>
      <c r="BR634" s="185"/>
      <c r="BS634" s="61"/>
      <c r="BT634" s="177">
        <f t="shared" si="458"/>
        <v>0</v>
      </c>
      <c r="BU634" s="178">
        <f t="shared" si="458"/>
        <v>0</v>
      </c>
      <c r="BV634" s="179">
        <f t="shared" si="459"/>
        <v>0</v>
      </c>
      <c r="BW634" s="178">
        <f t="shared" si="459"/>
        <v>0</v>
      </c>
      <c r="BX634" s="179">
        <f t="shared" si="460"/>
        <v>0</v>
      </c>
      <c r="BY634" s="178">
        <f t="shared" si="460"/>
        <v>0</v>
      </c>
      <c r="BZ634" s="179">
        <f t="shared" si="461"/>
        <v>0</v>
      </c>
      <c r="CA634" s="178">
        <f t="shared" si="461"/>
        <v>0</v>
      </c>
      <c r="CB634" s="179">
        <f t="shared" si="462"/>
        <v>0</v>
      </c>
      <c r="CC634" s="178">
        <f t="shared" si="462"/>
        <v>0</v>
      </c>
      <c r="CD634" s="179">
        <f t="shared" si="463"/>
        <v>0</v>
      </c>
      <c r="CE634" s="178">
        <f t="shared" si="463"/>
        <v>0</v>
      </c>
      <c r="CF634" s="177">
        <f t="shared" si="455"/>
        <v>0</v>
      </c>
      <c r="CG634" s="178">
        <f t="shared" si="454"/>
        <v>0</v>
      </c>
      <c r="CH634" s="179">
        <f t="shared" si="455"/>
        <v>0</v>
      </c>
      <c r="CI634" s="178">
        <f t="shared" si="472"/>
        <v>0</v>
      </c>
      <c r="CJ634" s="179">
        <f t="shared" ref="CJ634:CQ649" si="475">IF(BX634&gt;0,BL634/BX634,)</f>
        <v>0</v>
      </c>
      <c r="CK634" s="178">
        <f t="shared" si="439"/>
        <v>0</v>
      </c>
      <c r="CL634" s="179">
        <f t="shared" si="475"/>
        <v>0</v>
      </c>
      <c r="CM634" s="178">
        <f t="shared" si="475"/>
        <v>0</v>
      </c>
      <c r="CN634" s="179">
        <f t="shared" si="475"/>
        <v>0</v>
      </c>
      <c r="CO634" s="178">
        <f t="shared" si="475"/>
        <v>0</v>
      </c>
      <c r="CP634" s="179">
        <f t="shared" si="475"/>
        <v>0</v>
      </c>
      <c r="CQ634" s="178">
        <f t="shared" si="475"/>
        <v>0</v>
      </c>
      <c r="CR634" s="177">
        <f t="shared" si="456"/>
        <v>0</v>
      </c>
      <c r="CS634" s="178">
        <f t="shared" si="456"/>
        <v>0</v>
      </c>
      <c r="CT634" s="179">
        <f t="shared" si="456"/>
        <v>0</v>
      </c>
      <c r="CU634" s="178">
        <f t="shared" ref="CU634:DC649" si="476">+CI634*9</f>
        <v>0</v>
      </c>
      <c r="CV634" s="179">
        <f t="shared" si="476"/>
        <v>0</v>
      </c>
      <c r="CW634" s="178">
        <f t="shared" si="476"/>
        <v>0</v>
      </c>
      <c r="CX634" s="179">
        <f t="shared" si="476"/>
        <v>0</v>
      </c>
      <c r="CY634" s="178">
        <f t="shared" si="476"/>
        <v>0</v>
      </c>
      <c r="CZ634" s="179">
        <f t="shared" si="476"/>
        <v>0</v>
      </c>
      <c r="DA634" s="178">
        <f t="shared" si="476"/>
        <v>0</v>
      </c>
      <c r="DB634" s="179">
        <f t="shared" si="476"/>
        <v>0</v>
      </c>
      <c r="DC634" s="178">
        <f t="shared" si="476"/>
        <v>0</v>
      </c>
      <c r="DD634" s="179">
        <f t="shared" si="464"/>
        <v>0</v>
      </c>
      <c r="DE634" s="178">
        <f t="shared" si="464"/>
        <v>0</v>
      </c>
      <c r="DF634" s="177">
        <f t="shared" si="465"/>
        <v>0</v>
      </c>
      <c r="DG634" s="178">
        <f t="shared" si="465"/>
        <v>0</v>
      </c>
      <c r="DH634" s="179">
        <f t="shared" si="466"/>
        <v>0</v>
      </c>
      <c r="DI634" s="178">
        <f t="shared" si="466"/>
        <v>0</v>
      </c>
      <c r="DJ634" s="179">
        <f t="shared" si="467"/>
        <v>0</v>
      </c>
      <c r="DK634" s="178">
        <f t="shared" si="467"/>
        <v>0</v>
      </c>
      <c r="DL634" s="179">
        <f t="shared" si="468"/>
        <v>0</v>
      </c>
      <c r="DM634" s="178">
        <f t="shared" si="468"/>
        <v>0</v>
      </c>
      <c r="DN634" s="179">
        <f t="shared" si="469"/>
        <v>0</v>
      </c>
      <c r="DO634" s="178">
        <f t="shared" si="469"/>
        <v>0</v>
      </c>
      <c r="DP634" s="179">
        <f t="shared" si="470"/>
        <v>0</v>
      </c>
      <c r="DQ634" s="178">
        <f t="shared" si="470"/>
        <v>0</v>
      </c>
      <c r="DR634" s="179">
        <f t="shared" si="471"/>
        <v>0</v>
      </c>
      <c r="DS634" s="178">
        <f t="shared" si="471"/>
        <v>0</v>
      </c>
      <c r="DT634" s="177">
        <f t="shared" si="474"/>
        <v>0</v>
      </c>
      <c r="DU634" s="178">
        <f t="shared" si="474"/>
        <v>0</v>
      </c>
      <c r="DV634" s="179">
        <f t="shared" si="474"/>
        <v>0</v>
      </c>
      <c r="DW634" s="178">
        <f t="shared" si="473"/>
        <v>0</v>
      </c>
      <c r="DX634" s="179">
        <f t="shared" si="473"/>
        <v>0</v>
      </c>
      <c r="DY634" s="178">
        <f t="shared" si="473"/>
        <v>0</v>
      </c>
      <c r="DZ634" s="179">
        <f t="shared" si="473"/>
        <v>0</v>
      </c>
      <c r="EA634" s="178">
        <f t="shared" si="473"/>
        <v>0</v>
      </c>
      <c r="EB634" s="179">
        <f t="shared" si="473"/>
        <v>0</v>
      </c>
      <c r="EC634" s="178">
        <f t="shared" si="473"/>
        <v>0</v>
      </c>
      <c r="ED634" s="179">
        <f t="shared" si="473"/>
        <v>0</v>
      </c>
      <c r="EE634" s="178">
        <f t="shared" si="473"/>
        <v>0</v>
      </c>
      <c r="EF634" s="179">
        <f t="shared" si="473"/>
        <v>0</v>
      </c>
      <c r="EG634" s="178">
        <f t="shared" si="434"/>
        <v>0</v>
      </c>
    </row>
    <row r="635" spans="1:137">
      <c r="A635" s="226" t="s">
        <v>649</v>
      </c>
      <c r="B635" s="221" t="s">
        <v>672</v>
      </c>
      <c r="C635" s="222"/>
      <c r="D635" s="223">
        <v>232195</v>
      </c>
      <c r="E635" s="223">
        <v>9</v>
      </c>
      <c r="F635" s="63"/>
      <c r="G635" s="185"/>
      <c r="H635" s="63"/>
      <c r="I635" s="185"/>
      <c r="J635" s="63"/>
      <c r="K635" s="185"/>
      <c r="L635" s="63"/>
      <c r="M635" s="185"/>
      <c r="N635" s="63"/>
      <c r="O635" s="63"/>
      <c r="P635" s="185"/>
      <c r="Q635" s="63"/>
      <c r="R635" s="185"/>
      <c r="S635" s="63"/>
      <c r="T635" s="185"/>
      <c r="U635" s="63"/>
      <c r="V635" s="185"/>
      <c r="W635" s="63"/>
      <c r="X635" s="63"/>
      <c r="Y635" s="185"/>
      <c r="Z635" s="63"/>
      <c r="AA635" s="185"/>
      <c r="AB635" s="63"/>
      <c r="AC635" s="185"/>
      <c r="AD635" s="63"/>
      <c r="AE635" s="185"/>
      <c r="AF635" s="63"/>
      <c r="AG635" s="63"/>
      <c r="AH635" s="185"/>
      <c r="AI635" s="63"/>
      <c r="AJ635" s="185"/>
      <c r="AK635" s="63"/>
      <c r="AL635" s="185"/>
      <c r="AM635" s="63"/>
      <c r="AN635" s="185"/>
      <c r="AO635" s="63"/>
      <c r="AP635" s="63"/>
      <c r="AQ635" s="185"/>
      <c r="AR635" s="63"/>
      <c r="AS635" s="185"/>
      <c r="AT635" s="63"/>
      <c r="AU635" s="185"/>
      <c r="AV635" s="63"/>
      <c r="AW635" s="185"/>
      <c r="AX635" s="63"/>
      <c r="AY635" s="63"/>
      <c r="AZ635" s="185"/>
      <c r="BA635" s="63"/>
      <c r="BB635" s="185"/>
      <c r="BC635" s="63"/>
      <c r="BD635" s="185"/>
      <c r="BE635" s="63"/>
      <c r="BF635" s="185"/>
      <c r="BG635" s="62"/>
      <c r="BH635" s="188"/>
      <c r="BI635" s="63"/>
      <c r="BJ635" s="185"/>
      <c r="BK635" s="63"/>
      <c r="BL635" s="185"/>
      <c r="BM635" s="63"/>
      <c r="BN635" s="185"/>
      <c r="BO635" s="63"/>
      <c r="BP635" s="185"/>
      <c r="BQ635" s="63"/>
      <c r="BR635" s="185"/>
      <c r="BS635" s="61"/>
      <c r="BT635" s="177">
        <f t="shared" si="458"/>
        <v>0</v>
      </c>
      <c r="BU635" s="178">
        <f t="shared" si="458"/>
        <v>0</v>
      </c>
      <c r="BV635" s="179">
        <f t="shared" si="459"/>
        <v>0</v>
      </c>
      <c r="BW635" s="178">
        <f t="shared" si="459"/>
        <v>0</v>
      </c>
      <c r="BX635" s="179">
        <f t="shared" si="460"/>
        <v>0</v>
      </c>
      <c r="BY635" s="178">
        <f t="shared" si="460"/>
        <v>0</v>
      </c>
      <c r="BZ635" s="179">
        <f t="shared" si="461"/>
        <v>0</v>
      </c>
      <c r="CA635" s="178">
        <f t="shared" si="461"/>
        <v>0</v>
      </c>
      <c r="CB635" s="179">
        <f t="shared" si="462"/>
        <v>0</v>
      </c>
      <c r="CC635" s="178">
        <f t="shared" si="462"/>
        <v>0</v>
      </c>
      <c r="CD635" s="179">
        <f t="shared" si="463"/>
        <v>0</v>
      </c>
      <c r="CE635" s="178">
        <f t="shared" si="463"/>
        <v>0</v>
      </c>
      <c r="CF635" s="177">
        <f t="shared" ref="CF635:CH649" si="477">IF(BT635&gt;0,BH635/BT635,)</f>
        <v>0</v>
      </c>
      <c r="CG635" s="178">
        <f t="shared" si="454"/>
        <v>0</v>
      </c>
      <c r="CH635" s="179">
        <f t="shared" si="477"/>
        <v>0</v>
      </c>
      <c r="CI635" s="178">
        <f t="shared" si="472"/>
        <v>0</v>
      </c>
      <c r="CJ635" s="179">
        <f t="shared" si="475"/>
        <v>0</v>
      </c>
      <c r="CK635" s="178">
        <f t="shared" si="439"/>
        <v>0</v>
      </c>
      <c r="CL635" s="179">
        <f t="shared" si="475"/>
        <v>0</v>
      </c>
      <c r="CM635" s="178">
        <f t="shared" si="475"/>
        <v>0</v>
      </c>
      <c r="CN635" s="179">
        <f t="shared" si="475"/>
        <v>0</v>
      </c>
      <c r="CO635" s="178">
        <f t="shared" si="475"/>
        <v>0</v>
      </c>
      <c r="CP635" s="179">
        <f t="shared" si="475"/>
        <v>0</v>
      </c>
      <c r="CQ635" s="178">
        <f t="shared" si="475"/>
        <v>0</v>
      </c>
      <c r="CR635" s="177">
        <f t="shared" ref="CR635:CT649" si="478">+CF635*9</f>
        <v>0</v>
      </c>
      <c r="CS635" s="178">
        <f t="shared" si="478"/>
        <v>0</v>
      </c>
      <c r="CT635" s="179">
        <f t="shared" si="478"/>
        <v>0</v>
      </c>
      <c r="CU635" s="178">
        <f t="shared" si="476"/>
        <v>0</v>
      </c>
      <c r="CV635" s="179">
        <f t="shared" si="476"/>
        <v>0</v>
      </c>
      <c r="CW635" s="178">
        <f t="shared" si="476"/>
        <v>0</v>
      </c>
      <c r="CX635" s="179">
        <f t="shared" si="476"/>
        <v>0</v>
      </c>
      <c r="CY635" s="178">
        <f t="shared" si="476"/>
        <v>0</v>
      </c>
      <c r="CZ635" s="179">
        <f t="shared" si="476"/>
        <v>0</v>
      </c>
      <c r="DA635" s="178">
        <f t="shared" si="476"/>
        <v>0</v>
      </c>
      <c r="DB635" s="179">
        <f t="shared" si="476"/>
        <v>0</v>
      </c>
      <c r="DC635" s="178">
        <f t="shared" si="476"/>
        <v>0</v>
      </c>
      <c r="DD635" s="179">
        <f t="shared" si="464"/>
        <v>0</v>
      </c>
      <c r="DE635" s="178">
        <f t="shared" si="464"/>
        <v>0</v>
      </c>
      <c r="DF635" s="177">
        <f t="shared" si="465"/>
        <v>0</v>
      </c>
      <c r="DG635" s="178">
        <f t="shared" si="465"/>
        <v>0</v>
      </c>
      <c r="DH635" s="179">
        <f t="shared" si="466"/>
        <v>0</v>
      </c>
      <c r="DI635" s="178">
        <f t="shared" si="466"/>
        <v>0</v>
      </c>
      <c r="DJ635" s="179">
        <f t="shared" si="467"/>
        <v>0</v>
      </c>
      <c r="DK635" s="178">
        <f t="shared" si="467"/>
        <v>0</v>
      </c>
      <c r="DL635" s="179">
        <f t="shared" si="468"/>
        <v>0</v>
      </c>
      <c r="DM635" s="178">
        <f t="shared" si="468"/>
        <v>0</v>
      </c>
      <c r="DN635" s="179">
        <f t="shared" si="469"/>
        <v>0</v>
      </c>
      <c r="DO635" s="178">
        <f t="shared" si="469"/>
        <v>0</v>
      </c>
      <c r="DP635" s="179">
        <f t="shared" si="470"/>
        <v>0</v>
      </c>
      <c r="DQ635" s="178">
        <f t="shared" si="470"/>
        <v>0</v>
      </c>
      <c r="DR635" s="179">
        <f t="shared" si="471"/>
        <v>0</v>
      </c>
      <c r="DS635" s="178">
        <f t="shared" si="471"/>
        <v>0</v>
      </c>
      <c r="DT635" s="177">
        <f t="shared" si="474"/>
        <v>0</v>
      </c>
      <c r="DU635" s="178">
        <f t="shared" si="474"/>
        <v>0</v>
      </c>
      <c r="DV635" s="179">
        <f t="shared" si="474"/>
        <v>0</v>
      </c>
      <c r="DW635" s="178">
        <f t="shared" si="473"/>
        <v>0</v>
      </c>
      <c r="DX635" s="179">
        <f t="shared" si="473"/>
        <v>0</v>
      </c>
      <c r="DY635" s="178">
        <f t="shared" si="473"/>
        <v>0</v>
      </c>
      <c r="DZ635" s="179">
        <f t="shared" si="473"/>
        <v>0</v>
      </c>
      <c r="EA635" s="178">
        <f t="shared" si="473"/>
        <v>0</v>
      </c>
      <c r="EB635" s="179">
        <f t="shared" si="473"/>
        <v>0</v>
      </c>
      <c r="EC635" s="178">
        <f t="shared" si="473"/>
        <v>0</v>
      </c>
      <c r="ED635" s="179">
        <f t="shared" si="473"/>
        <v>0</v>
      </c>
      <c r="EE635" s="178">
        <f t="shared" si="473"/>
        <v>0</v>
      </c>
      <c r="EF635" s="179">
        <f t="shared" si="473"/>
        <v>0</v>
      </c>
      <c r="EG635" s="178">
        <f t="shared" si="434"/>
        <v>0</v>
      </c>
    </row>
    <row r="636" spans="1:137">
      <c r="A636" s="226" t="s">
        <v>649</v>
      </c>
      <c r="B636" s="221" t="s">
        <v>673</v>
      </c>
      <c r="C636" s="222"/>
      <c r="D636" s="223">
        <v>232575</v>
      </c>
      <c r="E636" s="223">
        <v>9</v>
      </c>
      <c r="F636" s="63"/>
      <c r="G636" s="185"/>
      <c r="H636" s="63"/>
      <c r="I636" s="185"/>
      <c r="J636" s="63"/>
      <c r="K636" s="185"/>
      <c r="L636" s="63"/>
      <c r="M636" s="185"/>
      <c r="N636" s="63"/>
      <c r="O636" s="63"/>
      <c r="P636" s="185"/>
      <c r="Q636" s="63"/>
      <c r="R636" s="185"/>
      <c r="S636" s="63"/>
      <c r="T636" s="185"/>
      <c r="U636" s="63"/>
      <c r="V636" s="185"/>
      <c r="W636" s="63"/>
      <c r="X636" s="63"/>
      <c r="Y636" s="185"/>
      <c r="Z636" s="63"/>
      <c r="AA636" s="185"/>
      <c r="AB636" s="63"/>
      <c r="AC636" s="185"/>
      <c r="AD636" s="63"/>
      <c r="AE636" s="185"/>
      <c r="AF636" s="63"/>
      <c r="AG636" s="63"/>
      <c r="AH636" s="185"/>
      <c r="AI636" s="63"/>
      <c r="AJ636" s="185"/>
      <c r="AK636" s="63"/>
      <c r="AL636" s="185"/>
      <c r="AM636" s="63"/>
      <c r="AN636" s="185"/>
      <c r="AO636" s="63"/>
      <c r="AP636" s="63"/>
      <c r="AQ636" s="185"/>
      <c r="AR636" s="63"/>
      <c r="AS636" s="185"/>
      <c r="AT636" s="63"/>
      <c r="AU636" s="185"/>
      <c r="AV636" s="63"/>
      <c r="AW636" s="185"/>
      <c r="AX636" s="63"/>
      <c r="AY636" s="63"/>
      <c r="AZ636" s="185"/>
      <c r="BA636" s="63"/>
      <c r="BB636" s="185"/>
      <c r="BC636" s="63"/>
      <c r="BD636" s="185"/>
      <c r="BE636" s="63"/>
      <c r="BF636" s="185"/>
      <c r="BG636" s="62"/>
      <c r="BH636" s="188"/>
      <c r="BI636" s="63"/>
      <c r="BJ636" s="185"/>
      <c r="BK636" s="63"/>
      <c r="BL636" s="185"/>
      <c r="BM636" s="63"/>
      <c r="BN636" s="185"/>
      <c r="BO636" s="63"/>
      <c r="BP636" s="185"/>
      <c r="BQ636" s="63"/>
      <c r="BR636" s="185"/>
      <c r="BS636" s="61"/>
      <c r="BT636" s="177">
        <f t="shared" si="458"/>
        <v>0</v>
      </c>
      <c r="BU636" s="178">
        <f t="shared" si="458"/>
        <v>0</v>
      </c>
      <c r="BV636" s="179">
        <f t="shared" si="459"/>
        <v>0</v>
      </c>
      <c r="BW636" s="178">
        <f t="shared" si="459"/>
        <v>0</v>
      </c>
      <c r="BX636" s="179">
        <f t="shared" si="460"/>
        <v>0</v>
      </c>
      <c r="BY636" s="178">
        <f t="shared" si="460"/>
        <v>0</v>
      </c>
      <c r="BZ636" s="179">
        <f t="shared" si="461"/>
        <v>0</v>
      </c>
      <c r="CA636" s="178">
        <f t="shared" si="461"/>
        <v>0</v>
      </c>
      <c r="CB636" s="179">
        <f t="shared" si="462"/>
        <v>0</v>
      </c>
      <c r="CC636" s="178">
        <f t="shared" si="462"/>
        <v>0</v>
      </c>
      <c r="CD636" s="179">
        <f t="shared" si="463"/>
        <v>0</v>
      </c>
      <c r="CE636" s="178">
        <f t="shared" si="463"/>
        <v>0</v>
      </c>
      <c r="CF636" s="177">
        <f t="shared" si="477"/>
        <v>0</v>
      </c>
      <c r="CG636" s="178">
        <f t="shared" si="454"/>
        <v>0</v>
      </c>
      <c r="CH636" s="179">
        <f t="shared" si="477"/>
        <v>0</v>
      </c>
      <c r="CI636" s="178">
        <f t="shared" si="472"/>
        <v>0</v>
      </c>
      <c r="CJ636" s="179">
        <f t="shared" si="475"/>
        <v>0</v>
      </c>
      <c r="CK636" s="178">
        <f t="shared" si="439"/>
        <v>0</v>
      </c>
      <c r="CL636" s="179">
        <f t="shared" si="475"/>
        <v>0</v>
      </c>
      <c r="CM636" s="178">
        <f t="shared" si="475"/>
        <v>0</v>
      </c>
      <c r="CN636" s="179">
        <f t="shared" si="475"/>
        <v>0</v>
      </c>
      <c r="CO636" s="178">
        <f t="shared" si="475"/>
        <v>0</v>
      </c>
      <c r="CP636" s="179">
        <f t="shared" si="475"/>
        <v>0</v>
      </c>
      <c r="CQ636" s="178">
        <f t="shared" si="475"/>
        <v>0</v>
      </c>
      <c r="CR636" s="177">
        <f t="shared" si="478"/>
        <v>0</v>
      </c>
      <c r="CS636" s="178">
        <f t="shared" si="478"/>
        <v>0</v>
      </c>
      <c r="CT636" s="179">
        <f t="shared" si="478"/>
        <v>0</v>
      </c>
      <c r="CU636" s="178">
        <f t="shared" si="476"/>
        <v>0</v>
      </c>
      <c r="CV636" s="179">
        <f t="shared" si="476"/>
        <v>0</v>
      </c>
      <c r="CW636" s="178">
        <f t="shared" si="476"/>
        <v>0</v>
      </c>
      <c r="CX636" s="179">
        <f t="shared" si="476"/>
        <v>0</v>
      </c>
      <c r="CY636" s="178">
        <f t="shared" si="476"/>
        <v>0</v>
      </c>
      <c r="CZ636" s="179">
        <f t="shared" si="476"/>
        <v>0</v>
      </c>
      <c r="DA636" s="178">
        <f t="shared" si="476"/>
        <v>0</v>
      </c>
      <c r="DB636" s="179">
        <f t="shared" si="476"/>
        <v>0</v>
      </c>
      <c r="DC636" s="178">
        <f t="shared" si="476"/>
        <v>0</v>
      </c>
      <c r="DD636" s="179">
        <f t="shared" si="464"/>
        <v>0</v>
      </c>
      <c r="DE636" s="178">
        <f t="shared" si="464"/>
        <v>0</v>
      </c>
      <c r="DF636" s="177">
        <f t="shared" si="465"/>
        <v>0</v>
      </c>
      <c r="DG636" s="178">
        <f t="shared" si="465"/>
        <v>0</v>
      </c>
      <c r="DH636" s="179">
        <f t="shared" si="466"/>
        <v>0</v>
      </c>
      <c r="DI636" s="178">
        <f t="shared" si="466"/>
        <v>0</v>
      </c>
      <c r="DJ636" s="179">
        <f t="shared" si="467"/>
        <v>0</v>
      </c>
      <c r="DK636" s="178">
        <f t="shared" si="467"/>
        <v>0</v>
      </c>
      <c r="DL636" s="179">
        <f t="shared" si="468"/>
        <v>0</v>
      </c>
      <c r="DM636" s="178">
        <f t="shared" si="468"/>
        <v>0</v>
      </c>
      <c r="DN636" s="179">
        <f t="shared" si="469"/>
        <v>0</v>
      </c>
      <c r="DO636" s="178">
        <f t="shared" si="469"/>
        <v>0</v>
      </c>
      <c r="DP636" s="179">
        <f t="shared" si="470"/>
        <v>0</v>
      </c>
      <c r="DQ636" s="178">
        <f t="shared" si="470"/>
        <v>0</v>
      </c>
      <c r="DR636" s="179">
        <f t="shared" si="471"/>
        <v>0</v>
      </c>
      <c r="DS636" s="178">
        <f t="shared" si="471"/>
        <v>0</v>
      </c>
      <c r="DT636" s="177">
        <f t="shared" si="474"/>
        <v>0</v>
      </c>
      <c r="DU636" s="178">
        <f t="shared" si="474"/>
        <v>0</v>
      </c>
      <c r="DV636" s="179">
        <f t="shared" si="474"/>
        <v>0</v>
      </c>
      <c r="DW636" s="178">
        <f t="shared" si="473"/>
        <v>0</v>
      </c>
      <c r="DX636" s="179">
        <f t="shared" si="473"/>
        <v>0</v>
      </c>
      <c r="DY636" s="178">
        <f t="shared" si="473"/>
        <v>0</v>
      </c>
      <c r="DZ636" s="179">
        <f t="shared" si="473"/>
        <v>0</v>
      </c>
      <c r="EA636" s="178">
        <f t="shared" si="473"/>
        <v>0</v>
      </c>
      <c r="EB636" s="179">
        <f t="shared" si="473"/>
        <v>0</v>
      </c>
      <c r="EC636" s="178">
        <f t="shared" si="473"/>
        <v>0</v>
      </c>
      <c r="ED636" s="179">
        <f t="shared" si="473"/>
        <v>0</v>
      </c>
      <c r="EE636" s="178">
        <f t="shared" si="473"/>
        <v>0</v>
      </c>
      <c r="EF636" s="179">
        <f t="shared" si="473"/>
        <v>0</v>
      </c>
      <c r="EG636" s="178">
        <f t="shared" si="434"/>
        <v>0</v>
      </c>
    </row>
    <row r="637" spans="1:137" ht="15">
      <c r="A637" s="226" t="s">
        <v>649</v>
      </c>
      <c r="B637" s="221" t="s">
        <v>674</v>
      </c>
      <c r="C637" s="291" t="s">
        <v>901</v>
      </c>
      <c r="D637" s="223">
        <v>232867</v>
      </c>
      <c r="E637" s="223">
        <v>9</v>
      </c>
      <c r="F637" s="63"/>
      <c r="G637" s="185"/>
      <c r="H637" s="63"/>
      <c r="I637" s="185"/>
      <c r="J637" s="63"/>
      <c r="K637" s="185"/>
      <c r="L637" s="63"/>
      <c r="M637" s="185"/>
      <c r="N637" s="63"/>
      <c r="O637" s="63"/>
      <c r="P637" s="185"/>
      <c r="Q637" s="63"/>
      <c r="R637" s="185"/>
      <c r="S637" s="63"/>
      <c r="T637" s="185"/>
      <c r="U637" s="63"/>
      <c r="V637" s="185"/>
      <c r="W637" s="63"/>
      <c r="X637" s="63"/>
      <c r="Y637" s="185"/>
      <c r="Z637" s="63"/>
      <c r="AA637" s="185"/>
      <c r="AB637" s="63"/>
      <c r="AC637" s="185"/>
      <c r="AD637" s="63"/>
      <c r="AE637" s="185"/>
      <c r="AF637" s="63"/>
      <c r="AG637" s="63"/>
      <c r="AH637" s="185"/>
      <c r="AI637" s="63"/>
      <c r="AJ637" s="185"/>
      <c r="AK637" s="63"/>
      <c r="AL637" s="185"/>
      <c r="AM637" s="63"/>
      <c r="AN637" s="185"/>
      <c r="AO637" s="63"/>
      <c r="AP637" s="63"/>
      <c r="AQ637" s="185"/>
      <c r="AR637" s="63"/>
      <c r="AS637" s="185"/>
      <c r="AT637" s="63"/>
      <c r="AU637" s="185"/>
      <c r="AV637" s="63"/>
      <c r="AW637" s="185"/>
      <c r="AX637" s="63"/>
      <c r="AY637" s="63"/>
      <c r="AZ637" s="185"/>
      <c r="BA637" s="63"/>
      <c r="BB637" s="185"/>
      <c r="BC637" s="63"/>
      <c r="BD637" s="185"/>
      <c r="BE637" s="63"/>
      <c r="BF637" s="185"/>
      <c r="BG637" s="62"/>
      <c r="BH637" s="188"/>
      <c r="BI637" s="63"/>
      <c r="BJ637" s="185"/>
      <c r="BK637" s="63"/>
      <c r="BL637" s="185"/>
      <c r="BM637" s="63"/>
      <c r="BN637" s="185"/>
      <c r="BO637" s="63"/>
      <c r="BP637" s="185"/>
      <c r="BQ637" s="63"/>
      <c r="BR637" s="185"/>
      <c r="BS637" s="61"/>
      <c r="BT637" s="177">
        <f t="shared" si="458"/>
        <v>0</v>
      </c>
      <c r="BU637" s="178">
        <f t="shared" si="458"/>
        <v>0</v>
      </c>
      <c r="BV637" s="179">
        <f t="shared" si="459"/>
        <v>0</v>
      </c>
      <c r="BW637" s="178">
        <f t="shared" si="459"/>
        <v>0</v>
      </c>
      <c r="BX637" s="179">
        <f t="shared" si="460"/>
        <v>0</v>
      </c>
      <c r="BY637" s="178">
        <f t="shared" si="460"/>
        <v>0</v>
      </c>
      <c r="BZ637" s="179">
        <f t="shared" si="461"/>
        <v>0</v>
      </c>
      <c r="CA637" s="178">
        <f t="shared" si="461"/>
        <v>0</v>
      </c>
      <c r="CB637" s="179">
        <f t="shared" si="462"/>
        <v>0</v>
      </c>
      <c r="CC637" s="178">
        <f t="shared" si="462"/>
        <v>0</v>
      </c>
      <c r="CD637" s="179">
        <f t="shared" si="463"/>
        <v>0</v>
      </c>
      <c r="CE637" s="178">
        <f t="shared" si="463"/>
        <v>0</v>
      </c>
      <c r="CF637" s="177">
        <f t="shared" si="477"/>
        <v>0</v>
      </c>
      <c r="CG637" s="178">
        <f t="shared" si="454"/>
        <v>0</v>
      </c>
      <c r="CH637" s="179">
        <f t="shared" si="477"/>
        <v>0</v>
      </c>
      <c r="CI637" s="178">
        <f t="shared" si="472"/>
        <v>0</v>
      </c>
      <c r="CJ637" s="179">
        <f t="shared" si="475"/>
        <v>0</v>
      </c>
      <c r="CK637" s="178">
        <f t="shared" si="439"/>
        <v>0</v>
      </c>
      <c r="CL637" s="179">
        <f t="shared" si="475"/>
        <v>0</v>
      </c>
      <c r="CM637" s="178">
        <f t="shared" si="475"/>
        <v>0</v>
      </c>
      <c r="CN637" s="179">
        <f t="shared" si="475"/>
        <v>0</v>
      </c>
      <c r="CO637" s="178">
        <f t="shared" si="475"/>
        <v>0</v>
      </c>
      <c r="CP637" s="179">
        <f t="shared" si="475"/>
        <v>0</v>
      </c>
      <c r="CQ637" s="178">
        <f t="shared" si="475"/>
        <v>0</v>
      </c>
      <c r="CR637" s="177">
        <f t="shared" si="478"/>
        <v>0</v>
      </c>
      <c r="CS637" s="178">
        <f t="shared" si="478"/>
        <v>0</v>
      </c>
      <c r="CT637" s="179">
        <f t="shared" si="478"/>
        <v>0</v>
      </c>
      <c r="CU637" s="178">
        <f t="shared" si="476"/>
        <v>0</v>
      </c>
      <c r="CV637" s="179">
        <f t="shared" si="476"/>
        <v>0</v>
      </c>
      <c r="CW637" s="178">
        <f t="shared" si="476"/>
        <v>0</v>
      </c>
      <c r="CX637" s="179">
        <f t="shared" si="476"/>
        <v>0</v>
      </c>
      <c r="CY637" s="178">
        <f t="shared" si="476"/>
        <v>0</v>
      </c>
      <c r="CZ637" s="179">
        <f t="shared" si="476"/>
        <v>0</v>
      </c>
      <c r="DA637" s="178">
        <f t="shared" si="476"/>
        <v>0</v>
      </c>
      <c r="DB637" s="179">
        <f t="shared" si="476"/>
        <v>0</v>
      </c>
      <c r="DC637" s="178">
        <f t="shared" si="476"/>
        <v>0</v>
      </c>
      <c r="DD637" s="179">
        <f t="shared" si="464"/>
        <v>0</v>
      </c>
      <c r="DE637" s="178">
        <f t="shared" si="464"/>
        <v>0</v>
      </c>
      <c r="DF637" s="177">
        <f t="shared" si="465"/>
        <v>0</v>
      </c>
      <c r="DG637" s="178">
        <f t="shared" si="465"/>
        <v>0</v>
      </c>
      <c r="DH637" s="179">
        <f t="shared" si="466"/>
        <v>0</v>
      </c>
      <c r="DI637" s="178">
        <f t="shared" si="466"/>
        <v>0</v>
      </c>
      <c r="DJ637" s="179">
        <f t="shared" si="467"/>
        <v>0</v>
      </c>
      <c r="DK637" s="178">
        <f t="shared" si="467"/>
        <v>0</v>
      </c>
      <c r="DL637" s="179">
        <f t="shared" si="468"/>
        <v>0</v>
      </c>
      <c r="DM637" s="178">
        <f t="shared" si="468"/>
        <v>0</v>
      </c>
      <c r="DN637" s="179">
        <f t="shared" si="469"/>
        <v>0</v>
      </c>
      <c r="DO637" s="178">
        <f t="shared" si="469"/>
        <v>0</v>
      </c>
      <c r="DP637" s="179">
        <f t="shared" si="470"/>
        <v>0</v>
      </c>
      <c r="DQ637" s="178">
        <f t="shared" si="470"/>
        <v>0</v>
      </c>
      <c r="DR637" s="179">
        <f t="shared" si="471"/>
        <v>0</v>
      </c>
      <c r="DS637" s="178">
        <f t="shared" si="471"/>
        <v>0</v>
      </c>
      <c r="DT637" s="177">
        <f t="shared" si="474"/>
        <v>0</v>
      </c>
      <c r="DU637" s="178">
        <f t="shared" si="474"/>
        <v>0</v>
      </c>
      <c r="DV637" s="179">
        <f t="shared" si="474"/>
        <v>0</v>
      </c>
      <c r="DW637" s="178">
        <f t="shared" si="473"/>
        <v>0</v>
      </c>
      <c r="DX637" s="179">
        <f t="shared" si="473"/>
        <v>0</v>
      </c>
      <c r="DY637" s="178">
        <f t="shared" si="473"/>
        <v>0</v>
      </c>
      <c r="DZ637" s="179">
        <f t="shared" si="473"/>
        <v>0</v>
      </c>
      <c r="EA637" s="178">
        <f t="shared" si="473"/>
        <v>0</v>
      </c>
      <c r="EB637" s="179">
        <f t="shared" si="473"/>
        <v>0</v>
      </c>
      <c r="EC637" s="178">
        <f t="shared" si="473"/>
        <v>0</v>
      </c>
      <c r="ED637" s="179">
        <f t="shared" si="473"/>
        <v>0</v>
      </c>
      <c r="EE637" s="178">
        <f t="shared" si="473"/>
        <v>0</v>
      </c>
      <c r="EF637" s="179">
        <f t="shared" si="473"/>
        <v>0</v>
      </c>
      <c r="EG637" s="178">
        <f t="shared" si="434"/>
        <v>0</v>
      </c>
    </row>
    <row r="638" spans="1:137" ht="15">
      <c r="A638" s="226" t="s">
        <v>649</v>
      </c>
      <c r="B638" s="250" t="s">
        <v>675</v>
      </c>
      <c r="C638" s="291" t="s">
        <v>872</v>
      </c>
      <c r="D638" s="223">
        <v>233019</v>
      </c>
      <c r="E638" s="223">
        <v>9</v>
      </c>
      <c r="F638" s="63"/>
      <c r="G638" s="185"/>
      <c r="H638" s="63"/>
      <c r="I638" s="185"/>
      <c r="J638" s="63"/>
      <c r="K638" s="185"/>
      <c r="L638" s="63"/>
      <c r="M638" s="185"/>
      <c r="N638" s="63"/>
      <c r="O638" s="63"/>
      <c r="P638" s="185"/>
      <c r="Q638" s="63"/>
      <c r="R638" s="185"/>
      <c r="S638" s="63"/>
      <c r="T638" s="185"/>
      <c r="U638" s="63"/>
      <c r="V638" s="185"/>
      <c r="W638" s="63"/>
      <c r="X638" s="63"/>
      <c r="Y638" s="185"/>
      <c r="Z638" s="63"/>
      <c r="AA638" s="185"/>
      <c r="AB638" s="63"/>
      <c r="AC638" s="185"/>
      <c r="AD638" s="63"/>
      <c r="AE638" s="185"/>
      <c r="AF638" s="63"/>
      <c r="AG638" s="63"/>
      <c r="AH638" s="185"/>
      <c r="AI638" s="63"/>
      <c r="AJ638" s="185"/>
      <c r="AK638" s="63"/>
      <c r="AL638" s="185"/>
      <c r="AM638" s="63"/>
      <c r="AN638" s="185"/>
      <c r="AO638" s="63"/>
      <c r="AP638" s="63"/>
      <c r="AQ638" s="185"/>
      <c r="AR638" s="63"/>
      <c r="AS638" s="185"/>
      <c r="AT638" s="63"/>
      <c r="AU638" s="185"/>
      <c r="AV638" s="63"/>
      <c r="AW638" s="185"/>
      <c r="AX638" s="63"/>
      <c r="AY638" s="63"/>
      <c r="AZ638" s="185"/>
      <c r="BA638" s="63"/>
      <c r="BB638" s="185"/>
      <c r="BC638" s="63"/>
      <c r="BD638" s="185"/>
      <c r="BE638" s="63"/>
      <c r="BF638" s="185"/>
      <c r="BG638" s="62"/>
      <c r="BH638" s="188"/>
      <c r="BI638" s="63"/>
      <c r="BJ638" s="185"/>
      <c r="BK638" s="63"/>
      <c r="BL638" s="185"/>
      <c r="BM638" s="63"/>
      <c r="BN638" s="185"/>
      <c r="BO638" s="63"/>
      <c r="BP638" s="185"/>
      <c r="BQ638" s="63"/>
      <c r="BR638" s="185"/>
      <c r="BS638" s="61"/>
      <c r="BT638" s="177">
        <f t="shared" si="458"/>
        <v>0</v>
      </c>
      <c r="BU638" s="178">
        <f t="shared" si="458"/>
        <v>0</v>
      </c>
      <c r="BV638" s="179">
        <f t="shared" si="459"/>
        <v>0</v>
      </c>
      <c r="BW638" s="178">
        <f t="shared" si="459"/>
        <v>0</v>
      </c>
      <c r="BX638" s="179">
        <f t="shared" si="460"/>
        <v>0</v>
      </c>
      <c r="BY638" s="178">
        <f t="shared" si="460"/>
        <v>0</v>
      </c>
      <c r="BZ638" s="179">
        <f t="shared" si="461"/>
        <v>0</v>
      </c>
      <c r="CA638" s="178">
        <f t="shared" si="461"/>
        <v>0</v>
      </c>
      <c r="CB638" s="179">
        <f t="shared" si="462"/>
        <v>0</v>
      </c>
      <c r="CC638" s="178">
        <f t="shared" si="462"/>
        <v>0</v>
      </c>
      <c r="CD638" s="179">
        <f t="shared" si="463"/>
        <v>0</v>
      </c>
      <c r="CE638" s="178">
        <f t="shared" si="463"/>
        <v>0</v>
      </c>
      <c r="CF638" s="177">
        <f t="shared" si="477"/>
        <v>0</v>
      </c>
      <c r="CG638" s="178">
        <f t="shared" si="454"/>
        <v>0</v>
      </c>
      <c r="CH638" s="179">
        <f t="shared" si="477"/>
        <v>0</v>
      </c>
      <c r="CI638" s="178">
        <f t="shared" si="472"/>
        <v>0</v>
      </c>
      <c r="CJ638" s="179">
        <f t="shared" si="475"/>
        <v>0</v>
      </c>
      <c r="CK638" s="178">
        <f t="shared" si="439"/>
        <v>0</v>
      </c>
      <c r="CL638" s="179">
        <f t="shared" si="475"/>
        <v>0</v>
      </c>
      <c r="CM638" s="178">
        <f t="shared" si="475"/>
        <v>0</v>
      </c>
      <c r="CN638" s="179">
        <f t="shared" si="475"/>
        <v>0</v>
      </c>
      <c r="CO638" s="178">
        <f t="shared" si="475"/>
        <v>0</v>
      </c>
      <c r="CP638" s="179">
        <f t="shared" si="475"/>
        <v>0</v>
      </c>
      <c r="CQ638" s="178">
        <f t="shared" si="475"/>
        <v>0</v>
      </c>
      <c r="CR638" s="177">
        <f t="shared" si="478"/>
        <v>0</v>
      </c>
      <c r="CS638" s="178">
        <f t="shared" si="478"/>
        <v>0</v>
      </c>
      <c r="CT638" s="179">
        <f t="shared" si="478"/>
        <v>0</v>
      </c>
      <c r="CU638" s="178">
        <f t="shared" si="476"/>
        <v>0</v>
      </c>
      <c r="CV638" s="179">
        <f t="shared" si="476"/>
        <v>0</v>
      </c>
      <c r="CW638" s="178">
        <f t="shared" si="476"/>
        <v>0</v>
      </c>
      <c r="CX638" s="179">
        <f t="shared" si="476"/>
        <v>0</v>
      </c>
      <c r="CY638" s="178">
        <f t="shared" si="476"/>
        <v>0</v>
      </c>
      <c r="CZ638" s="179">
        <f t="shared" si="476"/>
        <v>0</v>
      </c>
      <c r="DA638" s="178">
        <f t="shared" si="476"/>
        <v>0</v>
      </c>
      <c r="DB638" s="179">
        <f t="shared" si="476"/>
        <v>0</v>
      </c>
      <c r="DC638" s="178">
        <f t="shared" si="476"/>
        <v>0</v>
      </c>
      <c r="DD638" s="179">
        <f t="shared" si="464"/>
        <v>0</v>
      </c>
      <c r="DE638" s="178">
        <f t="shared" si="464"/>
        <v>0</v>
      </c>
      <c r="DF638" s="177">
        <f t="shared" si="465"/>
        <v>0</v>
      </c>
      <c r="DG638" s="178">
        <f t="shared" si="465"/>
        <v>0</v>
      </c>
      <c r="DH638" s="179">
        <f t="shared" si="466"/>
        <v>0</v>
      </c>
      <c r="DI638" s="178">
        <f t="shared" si="466"/>
        <v>0</v>
      </c>
      <c r="DJ638" s="179">
        <f t="shared" si="467"/>
        <v>0</v>
      </c>
      <c r="DK638" s="178">
        <f t="shared" si="467"/>
        <v>0</v>
      </c>
      <c r="DL638" s="179">
        <f t="shared" si="468"/>
        <v>0</v>
      </c>
      <c r="DM638" s="178">
        <f t="shared" si="468"/>
        <v>0</v>
      </c>
      <c r="DN638" s="179">
        <f t="shared" si="469"/>
        <v>0</v>
      </c>
      <c r="DO638" s="178">
        <f t="shared" si="469"/>
        <v>0</v>
      </c>
      <c r="DP638" s="179">
        <f t="shared" si="470"/>
        <v>0</v>
      </c>
      <c r="DQ638" s="178">
        <f t="shared" si="470"/>
        <v>0</v>
      </c>
      <c r="DR638" s="179">
        <f t="shared" si="471"/>
        <v>0</v>
      </c>
      <c r="DS638" s="178">
        <f t="shared" si="471"/>
        <v>0</v>
      </c>
      <c r="DT638" s="177">
        <f t="shared" si="474"/>
        <v>0</v>
      </c>
      <c r="DU638" s="178">
        <f t="shared" si="474"/>
        <v>0</v>
      </c>
      <c r="DV638" s="179">
        <f t="shared" si="474"/>
        <v>0</v>
      </c>
      <c r="DW638" s="178">
        <f t="shared" si="473"/>
        <v>0</v>
      </c>
      <c r="DX638" s="179">
        <f t="shared" si="473"/>
        <v>0</v>
      </c>
      <c r="DY638" s="178">
        <f t="shared" si="473"/>
        <v>0</v>
      </c>
      <c r="DZ638" s="179">
        <f t="shared" si="473"/>
        <v>0</v>
      </c>
      <c r="EA638" s="178">
        <f t="shared" si="473"/>
        <v>0</v>
      </c>
      <c r="EB638" s="179">
        <f t="shared" si="473"/>
        <v>0</v>
      </c>
      <c r="EC638" s="178">
        <f t="shared" si="473"/>
        <v>0</v>
      </c>
      <c r="ED638" s="179">
        <f t="shared" si="473"/>
        <v>0</v>
      </c>
      <c r="EE638" s="178">
        <f t="shared" si="473"/>
        <v>0</v>
      </c>
      <c r="EF638" s="179">
        <f t="shared" si="473"/>
        <v>0</v>
      </c>
      <c r="EG638" s="178">
        <f t="shared" si="434"/>
        <v>0</v>
      </c>
    </row>
    <row r="639" spans="1:137" ht="15">
      <c r="A639" s="226" t="s">
        <v>649</v>
      </c>
      <c r="B639" s="221" t="s">
        <v>676</v>
      </c>
      <c r="C639" s="291" t="s">
        <v>901</v>
      </c>
      <c r="D639" s="223">
        <v>233116</v>
      </c>
      <c r="E639" s="223">
        <v>9</v>
      </c>
      <c r="F639" s="63"/>
      <c r="G639" s="185"/>
      <c r="H639" s="63"/>
      <c r="I639" s="185"/>
      <c r="J639" s="63"/>
      <c r="K639" s="185"/>
      <c r="L639" s="63"/>
      <c r="M639" s="185"/>
      <c r="N639" s="63"/>
      <c r="O639" s="63"/>
      <c r="P639" s="185"/>
      <c r="Q639" s="63"/>
      <c r="R639" s="185"/>
      <c r="S639" s="63"/>
      <c r="T639" s="185"/>
      <c r="U639" s="63"/>
      <c r="V639" s="185"/>
      <c r="W639" s="63"/>
      <c r="X639" s="63"/>
      <c r="Y639" s="185"/>
      <c r="Z639" s="63"/>
      <c r="AA639" s="185"/>
      <c r="AB639" s="63"/>
      <c r="AC639" s="185"/>
      <c r="AD639" s="63"/>
      <c r="AE639" s="185"/>
      <c r="AF639" s="63"/>
      <c r="AG639" s="63"/>
      <c r="AH639" s="185"/>
      <c r="AI639" s="63"/>
      <c r="AJ639" s="185"/>
      <c r="AK639" s="63"/>
      <c r="AL639" s="185"/>
      <c r="AM639" s="63"/>
      <c r="AN639" s="185"/>
      <c r="AO639" s="63"/>
      <c r="AP639" s="63"/>
      <c r="AQ639" s="185"/>
      <c r="AR639" s="63"/>
      <c r="AS639" s="185"/>
      <c r="AT639" s="63"/>
      <c r="AU639" s="185"/>
      <c r="AV639" s="63"/>
      <c r="AW639" s="185"/>
      <c r="AX639" s="63"/>
      <c r="AY639" s="63"/>
      <c r="AZ639" s="185"/>
      <c r="BA639" s="63"/>
      <c r="BB639" s="185"/>
      <c r="BC639" s="63"/>
      <c r="BD639" s="185"/>
      <c r="BE639" s="63"/>
      <c r="BF639" s="185"/>
      <c r="BG639" s="62"/>
      <c r="BH639" s="188"/>
      <c r="BI639" s="63"/>
      <c r="BJ639" s="185"/>
      <c r="BK639" s="63"/>
      <c r="BL639" s="185"/>
      <c r="BM639" s="63"/>
      <c r="BN639" s="185"/>
      <c r="BO639" s="63"/>
      <c r="BP639" s="185"/>
      <c r="BQ639" s="63"/>
      <c r="BR639" s="185"/>
      <c r="BS639" s="61"/>
      <c r="BT639" s="177">
        <f t="shared" si="458"/>
        <v>0</v>
      </c>
      <c r="BU639" s="178">
        <f t="shared" si="458"/>
        <v>0</v>
      </c>
      <c r="BV639" s="179">
        <f t="shared" si="459"/>
        <v>0</v>
      </c>
      <c r="BW639" s="178">
        <f t="shared" si="459"/>
        <v>0</v>
      </c>
      <c r="BX639" s="179">
        <f t="shared" si="460"/>
        <v>0</v>
      </c>
      <c r="BY639" s="178">
        <f t="shared" si="460"/>
        <v>0</v>
      </c>
      <c r="BZ639" s="179">
        <f t="shared" si="461"/>
        <v>0</v>
      </c>
      <c r="CA639" s="178">
        <f t="shared" si="461"/>
        <v>0</v>
      </c>
      <c r="CB639" s="179">
        <f t="shared" si="462"/>
        <v>0</v>
      </c>
      <c r="CC639" s="178">
        <f t="shared" si="462"/>
        <v>0</v>
      </c>
      <c r="CD639" s="179">
        <f t="shared" si="463"/>
        <v>0</v>
      </c>
      <c r="CE639" s="178">
        <f t="shared" si="463"/>
        <v>0</v>
      </c>
      <c r="CF639" s="177">
        <f t="shared" si="477"/>
        <v>0</v>
      </c>
      <c r="CG639" s="178">
        <f t="shared" si="454"/>
        <v>0</v>
      </c>
      <c r="CH639" s="179">
        <f t="shared" si="477"/>
        <v>0</v>
      </c>
      <c r="CI639" s="178">
        <f t="shared" si="472"/>
        <v>0</v>
      </c>
      <c r="CJ639" s="179">
        <f t="shared" si="475"/>
        <v>0</v>
      </c>
      <c r="CK639" s="178">
        <f t="shared" si="439"/>
        <v>0</v>
      </c>
      <c r="CL639" s="179">
        <f t="shared" si="475"/>
        <v>0</v>
      </c>
      <c r="CM639" s="178">
        <f t="shared" si="475"/>
        <v>0</v>
      </c>
      <c r="CN639" s="179">
        <f t="shared" si="475"/>
        <v>0</v>
      </c>
      <c r="CO639" s="178">
        <f t="shared" si="475"/>
        <v>0</v>
      </c>
      <c r="CP639" s="179">
        <f t="shared" si="475"/>
        <v>0</v>
      </c>
      <c r="CQ639" s="178">
        <f t="shared" si="475"/>
        <v>0</v>
      </c>
      <c r="CR639" s="177">
        <f t="shared" si="478"/>
        <v>0</v>
      </c>
      <c r="CS639" s="178">
        <f t="shared" si="478"/>
        <v>0</v>
      </c>
      <c r="CT639" s="179">
        <f t="shared" si="478"/>
        <v>0</v>
      </c>
      <c r="CU639" s="178">
        <f t="shared" si="476"/>
        <v>0</v>
      </c>
      <c r="CV639" s="179">
        <f t="shared" si="476"/>
        <v>0</v>
      </c>
      <c r="CW639" s="178">
        <f t="shared" si="476"/>
        <v>0</v>
      </c>
      <c r="CX639" s="179">
        <f t="shared" si="476"/>
        <v>0</v>
      </c>
      <c r="CY639" s="178">
        <f t="shared" si="476"/>
        <v>0</v>
      </c>
      <c r="CZ639" s="179">
        <f t="shared" si="476"/>
        <v>0</v>
      </c>
      <c r="DA639" s="178">
        <f t="shared" si="476"/>
        <v>0</v>
      </c>
      <c r="DB639" s="179">
        <f t="shared" si="476"/>
        <v>0</v>
      </c>
      <c r="DC639" s="178">
        <f t="shared" si="476"/>
        <v>0</v>
      </c>
      <c r="DD639" s="179">
        <f t="shared" si="464"/>
        <v>0</v>
      </c>
      <c r="DE639" s="178">
        <f t="shared" si="464"/>
        <v>0</v>
      </c>
      <c r="DF639" s="177">
        <f t="shared" si="465"/>
        <v>0</v>
      </c>
      <c r="DG639" s="178">
        <f t="shared" si="465"/>
        <v>0</v>
      </c>
      <c r="DH639" s="179">
        <f t="shared" si="466"/>
        <v>0</v>
      </c>
      <c r="DI639" s="178">
        <f t="shared" si="466"/>
        <v>0</v>
      </c>
      <c r="DJ639" s="179">
        <f t="shared" si="467"/>
        <v>0</v>
      </c>
      <c r="DK639" s="178">
        <f t="shared" si="467"/>
        <v>0</v>
      </c>
      <c r="DL639" s="179">
        <f t="shared" si="468"/>
        <v>0</v>
      </c>
      <c r="DM639" s="178">
        <f t="shared" si="468"/>
        <v>0</v>
      </c>
      <c r="DN639" s="179">
        <f t="shared" si="469"/>
        <v>0</v>
      </c>
      <c r="DO639" s="178">
        <f t="shared" si="469"/>
        <v>0</v>
      </c>
      <c r="DP639" s="179">
        <f t="shared" si="470"/>
        <v>0</v>
      </c>
      <c r="DQ639" s="178">
        <f t="shared" si="470"/>
        <v>0</v>
      </c>
      <c r="DR639" s="179">
        <f t="shared" si="471"/>
        <v>0</v>
      </c>
      <c r="DS639" s="178">
        <f t="shared" si="471"/>
        <v>0</v>
      </c>
      <c r="DT639" s="177">
        <f t="shared" si="474"/>
        <v>0</v>
      </c>
      <c r="DU639" s="178">
        <f t="shared" si="474"/>
        <v>0</v>
      </c>
      <c r="DV639" s="179">
        <f t="shared" si="474"/>
        <v>0</v>
      </c>
      <c r="DW639" s="178">
        <f t="shared" si="473"/>
        <v>0</v>
      </c>
      <c r="DX639" s="179">
        <f t="shared" si="473"/>
        <v>0</v>
      </c>
      <c r="DY639" s="178">
        <f t="shared" si="473"/>
        <v>0</v>
      </c>
      <c r="DZ639" s="179">
        <f t="shared" si="473"/>
        <v>0</v>
      </c>
      <c r="EA639" s="178">
        <f t="shared" si="473"/>
        <v>0</v>
      </c>
      <c r="EB639" s="179">
        <f t="shared" si="473"/>
        <v>0</v>
      </c>
      <c r="EC639" s="178">
        <f t="shared" si="473"/>
        <v>0</v>
      </c>
      <c r="ED639" s="179">
        <f t="shared" si="473"/>
        <v>0</v>
      </c>
      <c r="EE639" s="178">
        <f t="shared" si="473"/>
        <v>0</v>
      </c>
      <c r="EF639" s="179">
        <f t="shared" si="473"/>
        <v>0</v>
      </c>
      <c r="EG639" s="178">
        <f t="shared" si="434"/>
        <v>0</v>
      </c>
    </row>
    <row r="640" spans="1:137" ht="15">
      <c r="A640" s="226" t="s">
        <v>649</v>
      </c>
      <c r="B640" s="221" t="s">
        <v>677</v>
      </c>
      <c r="C640" s="291" t="s">
        <v>901</v>
      </c>
      <c r="D640" s="223">
        <v>233639</v>
      </c>
      <c r="E640" s="223">
        <v>9</v>
      </c>
      <c r="F640" s="63"/>
      <c r="G640" s="185"/>
      <c r="H640" s="63"/>
      <c r="I640" s="185"/>
      <c r="J640" s="63"/>
      <c r="K640" s="185"/>
      <c r="L640" s="63"/>
      <c r="M640" s="185"/>
      <c r="N640" s="63"/>
      <c r="O640" s="63"/>
      <c r="P640" s="185"/>
      <c r="Q640" s="63"/>
      <c r="R640" s="185"/>
      <c r="S640" s="63"/>
      <c r="T640" s="185"/>
      <c r="U640" s="63"/>
      <c r="V640" s="185"/>
      <c r="W640" s="63"/>
      <c r="X640" s="63"/>
      <c r="Y640" s="185"/>
      <c r="Z640" s="63"/>
      <c r="AA640" s="185"/>
      <c r="AB640" s="63"/>
      <c r="AC640" s="185"/>
      <c r="AD640" s="63"/>
      <c r="AE640" s="185"/>
      <c r="AF640" s="63"/>
      <c r="AG640" s="63"/>
      <c r="AH640" s="185"/>
      <c r="AI640" s="63"/>
      <c r="AJ640" s="185"/>
      <c r="AK640" s="63"/>
      <c r="AL640" s="185"/>
      <c r="AM640" s="63"/>
      <c r="AN640" s="185"/>
      <c r="AO640" s="63"/>
      <c r="AP640" s="63"/>
      <c r="AQ640" s="185"/>
      <c r="AR640" s="63"/>
      <c r="AS640" s="185"/>
      <c r="AT640" s="63"/>
      <c r="AU640" s="185"/>
      <c r="AV640" s="63"/>
      <c r="AW640" s="185"/>
      <c r="AX640" s="63"/>
      <c r="AY640" s="63"/>
      <c r="AZ640" s="185"/>
      <c r="BA640" s="63"/>
      <c r="BB640" s="185"/>
      <c r="BC640" s="63"/>
      <c r="BD640" s="185"/>
      <c r="BE640" s="63"/>
      <c r="BF640" s="185"/>
      <c r="BG640" s="62"/>
      <c r="BH640" s="188"/>
      <c r="BI640" s="63"/>
      <c r="BJ640" s="185"/>
      <c r="BK640" s="63"/>
      <c r="BL640" s="185"/>
      <c r="BM640" s="63"/>
      <c r="BN640" s="185"/>
      <c r="BO640" s="63"/>
      <c r="BP640" s="185"/>
      <c r="BQ640" s="63"/>
      <c r="BR640" s="185"/>
      <c r="BS640" s="61"/>
      <c r="BT640" s="177">
        <f t="shared" si="458"/>
        <v>0</v>
      </c>
      <c r="BU640" s="178">
        <f t="shared" si="458"/>
        <v>0</v>
      </c>
      <c r="BV640" s="179">
        <f t="shared" si="459"/>
        <v>0</v>
      </c>
      <c r="BW640" s="178">
        <f t="shared" si="459"/>
        <v>0</v>
      </c>
      <c r="BX640" s="179">
        <f t="shared" si="460"/>
        <v>0</v>
      </c>
      <c r="BY640" s="178">
        <f t="shared" si="460"/>
        <v>0</v>
      </c>
      <c r="BZ640" s="179">
        <f t="shared" si="461"/>
        <v>0</v>
      </c>
      <c r="CA640" s="178">
        <f t="shared" si="461"/>
        <v>0</v>
      </c>
      <c r="CB640" s="179">
        <f t="shared" si="462"/>
        <v>0</v>
      </c>
      <c r="CC640" s="178">
        <f t="shared" si="462"/>
        <v>0</v>
      </c>
      <c r="CD640" s="179">
        <f t="shared" si="463"/>
        <v>0</v>
      </c>
      <c r="CE640" s="178">
        <f t="shared" si="463"/>
        <v>0</v>
      </c>
      <c r="CF640" s="177">
        <f t="shared" si="477"/>
        <v>0</v>
      </c>
      <c r="CG640" s="178">
        <f t="shared" si="454"/>
        <v>0</v>
      </c>
      <c r="CH640" s="179">
        <f t="shared" si="477"/>
        <v>0</v>
      </c>
      <c r="CI640" s="178">
        <f t="shared" si="472"/>
        <v>0</v>
      </c>
      <c r="CJ640" s="179">
        <f t="shared" si="475"/>
        <v>0</v>
      </c>
      <c r="CK640" s="178">
        <f t="shared" si="439"/>
        <v>0</v>
      </c>
      <c r="CL640" s="179">
        <f t="shared" si="475"/>
        <v>0</v>
      </c>
      <c r="CM640" s="178">
        <f t="shared" si="475"/>
        <v>0</v>
      </c>
      <c r="CN640" s="179">
        <f t="shared" si="475"/>
        <v>0</v>
      </c>
      <c r="CO640" s="178">
        <f t="shared" si="475"/>
        <v>0</v>
      </c>
      <c r="CP640" s="179">
        <f t="shared" si="475"/>
        <v>0</v>
      </c>
      <c r="CQ640" s="178">
        <f t="shared" si="475"/>
        <v>0</v>
      </c>
      <c r="CR640" s="177">
        <f t="shared" si="478"/>
        <v>0</v>
      </c>
      <c r="CS640" s="178">
        <f t="shared" si="478"/>
        <v>0</v>
      </c>
      <c r="CT640" s="179">
        <f t="shared" si="478"/>
        <v>0</v>
      </c>
      <c r="CU640" s="178">
        <f t="shared" si="476"/>
        <v>0</v>
      </c>
      <c r="CV640" s="179">
        <f t="shared" si="476"/>
        <v>0</v>
      </c>
      <c r="CW640" s="178">
        <f t="shared" si="476"/>
        <v>0</v>
      </c>
      <c r="CX640" s="179">
        <f t="shared" si="476"/>
        <v>0</v>
      </c>
      <c r="CY640" s="178">
        <f t="shared" si="476"/>
        <v>0</v>
      </c>
      <c r="CZ640" s="179">
        <f t="shared" si="476"/>
        <v>0</v>
      </c>
      <c r="DA640" s="178">
        <f t="shared" si="476"/>
        <v>0</v>
      </c>
      <c r="DB640" s="179">
        <f t="shared" si="476"/>
        <v>0</v>
      </c>
      <c r="DC640" s="178">
        <f t="shared" si="476"/>
        <v>0</v>
      </c>
      <c r="DD640" s="179">
        <f t="shared" si="464"/>
        <v>0</v>
      </c>
      <c r="DE640" s="178">
        <f t="shared" si="464"/>
        <v>0</v>
      </c>
      <c r="DF640" s="177">
        <f t="shared" si="465"/>
        <v>0</v>
      </c>
      <c r="DG640" s="178">
        <f t="shared" si="465"/>
        <v>0</v>
      </c>
      <c r="DH640" s="179">
        <f t="shared" si="466"/>
        <v>0</v>
      </c>
      <c r="DI640" s="178">
        <f t="shared" si="466"/>
        <v>0</v>
      </c>
      <c r="DJ640" s="179">
        <f t="shared" si="467"/>
        <v>0</v>
      </c>
      <c r="DK640" s="178">
        <f t="shared" si="467"/>
        <v>0</v>
      </c>
      <c r="DL640" s="179">
        <f t="shared" si="468"/>
        <v>0</v>
      </c>
      <c r="DM640" s="178">
        <f t="shared" si="468"/>
        <v>0</v>
      </c>
      <c r="DN640" s="179">
        <f t="shared" si="469"/>
        <v>0</v>
      </c>
      <c r="DO640" s="178">
        <f t="shared" si="469"/>
        <v>0</v>
      </c>
      <c r="DP640" s="179">
        <f t="shared" si="470"/>
        <v>0</v>
      </c>
      <c r="DQ640" s="178">
        <f t="shared" si="470"/>
        <v>0</v>
      </c>
      <c r="DR640" s="179">
        <f t="shared" si="471"/>
        <v>0</v>
      </c>
      <c r="DS640" s="178">
        <f t="shared" si="471"/>
        <v>0</v>
      </c>
      <c r="DT640" s="177">
        <f t="shared" si="474"/>
        <v>0</v>
      </c>
      <c r="DU640" s="178">
        <f t="shared" si="474"/>
        <v>0</v>
      </c>
      <c r="DV640" s="179">
        <f t="shared" si="474"/>
        <v>0</v>
      </c>
      <c r="DW640" s="178">
        <f t="shared" si="473"/>
        <v>0</v>
      </c>
      <c r="DX640" s="179">
        <f t="shared" si="473"/>
        <v>0</v>
      </c>
      <c r="DY640" s="178">
        <f t="shared" si="473"/>
        <v>0</v>
      </c>
      <c r="DZ640" s="179">
        <f t="shared" si="473"/>
        <v>0</v>
      </c>
      <c r="EA640" s="178">
        <f t="shared" si="473"/>
        <v>0</v>
      </c>
      <c r="EB640" s="179">
        <f t="shared" si="473"/>
        <v>0</v>
      </c>
      <c r="EC640" s="178">
        <f t="shared" si="473"/>
        <v>0</v>
      </c>
      <c r="ED640" s="179">
        <f t="shared" si="473"/>
        <v>0</v>
      </c>
      <c r="EE640" s="178">
        <f t="shared" si="473"/>
        <v>0</v>
      </c>
      <c r="EF640" s="179">
        <f t="shared" si="473"/>
        <v>0</v>
      </c>
      <c r="EG640" s="178">
        <f t="shared" si="434"/>
        <v>0</v>
      </c>
    </row>
    <row r="641" spans="1:137">
      <c r="A641" s="226" t="s">
        <v>649</v>
      </c>
      <c r="B641" s="221" t="s">
        <v>678</v>
      </c>
      <c r="C641" s="222"/>
      <c r="D641" s="223">
        <v>233949</v>
      </c>
      <c r="E641" s="223">
        <v>9</v>
      </c>
      <c r="F641" s="63"/>
      <c r="G641" s="185"/>
      <c r="H641" s="63"/>
      <c r="I641" s="185"/>
      <c r="J641" s="63"/>
      <c r="K641" s="185"/>
      <c r="L641" s="63"/>
      <c r="M641" s="185"/>
      <c r="N641" s="63"/>
      <c r="O641" s="63"/>
      <c r="P641" s="185"/>
      <c r="Q641" s="63"/>
      <c r="R641" s="185"/>
      <c r="S641" s="63"/>
      <c r="T641" s="185"/>
      <c r="U641" s="63"/>
      <c r="V641" s="185"/>
      <c r="W641" s="63"/>
      <c r="X641" s="63"/>
      <c r="Y641" s="185"/>
      <c r="Z641" s="63"/>
      <c r="AA641" s="185"/>
      <c r="AB641" s="63"/>
      <c r="AC641" s="185"/>
      <c r="AD641" s="63"/>
      <c r="AE641" s="185"/>
      <c r="AF641" s="63"/>
      <c r="AG641" s="63"/>
      <c r="AH641" s="185"/>
      <c r="AI641" s="63"/>
      <c r="AJ641" s="185"/>
      <c r="AK641" s="63"/>
      <c r="AL641" s="185"/>
      <c r="AM641" s="63"/>
      <c r="AN641" s="185"/>
      <c r="AO641" s="63"/>
      <c r="AP641" s="63"/>
      <c r="AQ641" s="185"/>
      <c r="AR641" s="63"/>
      <c r="AS641" s="185"/>
      <c r="AT641" s="63"/>
      <c r="AU641" s="185"/>
      <c r="AV641" s="63"/>
      <c r="AW641" s="185"/>
      <c r="AX641" s="63"/>
      <c r="AY641" s="63"/>
      <c r="AZ641" s="185"/>
      <c r="BA641" s="63"/>
      <c r="BB641" s="185"/>
      <c r="BC641" s="63"/>
      <c r="BD641" s="185"/>
      <c r="BE641" s="63"/>
      <c r="BF641" s="185"/>
      <c r="BG641" s="62"/>
      <c r="BH641" s="188"/>
      <c r="BI641" s="63"/>
      <c r="BJ641" s="185"/>
      <c r="BK641" s="63"/>
      <c r="BL641" s="185"/>
      <c r="BM641" s="63"/>
      <c r="BN641" s="185"/>
      <c r="BO641" s="63"/>
      <c r="BP641" s="185"/>
      <c r="BQ641" s="63"/>
      <c r="BR641" s="185"/>
      <c r="BS641" s="61"/>
      <c r="BT641" s="177">
        <f t="shared" si="458"/>
        <v>0</v>
      </c>
      <c r="BU641" s="178">
        <f t="shared" si="458"/>
        <v>0</v>
      </c>
      <c r="BV641" s="179">
        <f t="shared" si="459"/>
        <v>0</v>
      </c>
      <c r="BW641" s="178">
        <f t="shared" si="459"/>
        <v>0</v>
      </c>
      <c r="BX641" s="179">
        <f t="shared" si="460"/>
        <v>0</v>
      </c>
      <c r="BY641" s="178">
        <f t="shared" si="460"/>
        <v>0</v>
      </c>
      <c r="BZ641" s="179">
        <f t="shared" si="461"/>
        <v>0</v>
      </c>
      <c r="CA641" s="178">
        <f t="shared" si="461"/>
        <v>0</v>
      </c>
      <c r="CB641" s="179">
        <f t="shared" si="462"/>
        <v>0</v>
      </c>
      <c r="CC641" s="178">
        <f t="shared" si="462"/>
        <v>0</v>
      </c>
      <c r="CD641" s="179">
        <f t="shared" si="463"/>
        <v>0</v>
      </c>
      <c r="CE641" s="178">
        <f t="shared" si="463"/>
        <v>0</v>
      </c>
      <c r="CF641" s="177">
        <f t="shared" si="477"/>
        <v>0</v>
      </c>
      <c r="CG641" s="178">
        <f t="shared" si="454"/>
        <v>0</v>
      </c>
      <c r="CH641" s="179">
        <f t="shared" si="477"/>
        <v>0</v>
      </c>
      <c r="CI641" s="178">
        <f t="shared" si="472"/>
        <v>0</v>
      </c>
      <c r="CJ641" s="179">
        <f t="shared" si="475"/>
        <v>0</v>
      </c>
      <c r="CK641" s="178">
        <f t="shared" si="439"/>
        <v>0</v>
      </c>
      <c r="CL641" s="179">
        <f t="shared" si="475"/>
        <v>0</v>
      </c>
      <c r="CM641" s="178">
        <f t="shared" si="475"/>
        <v>0</v>
      </c>
      <c r="CN641" s="179">
        <f t="shared" si="475"/>
        <v>0</v>
      </c>
      <c r="CO641" s="178">
        <f t="shared" si="475"/>
        <v>0</v>
      </c>
      <c r="CP641" s="179">
        <f t="shared" si="475"/>
        <v>0</v>
      </c>
      <c r="CQ641" s="178">
        <f t="shared" si="475"/>
        <v>0</v>
      </c>
      <c r="CR641" s="177">
        <f t="shared" si="478"/>
        <v>0</v>
      </c>
      <c r="CS641" s="178">
        <f t="shared" si="478"/>
        <v>0</v>
      </c>
      <c r="CT641" s="179">
        <f t="shared" si="478"/>
        <v>0</v>
      </c>
      <c r="CU641" s="178">
        <f t="shared" si="476"/>
        <v>0</v>
      </c>
      <c r="CV641" s="179">
        <f t="shared" si="476"/>
        <v>0</v>
      </c>
      <c r="CW641" s="178">
        <f t="shared" si="476"/>
        <v>0</v>
      </c>
      <c r="CX641" s="179">
        <f t="shared" si="476"/>
        <v>0</v>
      </c>
      <c r="CY641" s="178">
        <f t="shared" si="476"/>
        <v>0</v>
      </c>
      <c r="CZ641" s="179">
        <f t="shared" si="476"/>
        <v>0</v>
      </c>
      <c r="DA641" s="178">
        <f t="shared" si="476"/>
        <v>0</v>
      </c>
      <c r="DB641" s="179">
        <f t="shared" si="476"/>
        <v>0</v>
      </c>
      <c r="DC641" s="178">
        <f t="shared" si="476"/>
        <v>0</v>
      </c>
      <c r="DD641" s="179">
        <f t="shared" si="464"/>
        <v>0</v>
      </c>
      <c r="DE641" s="178">
        <f t="shared" si="464"/>
        <v>0</v>
      </c>
      <c r="DF641" s="177">
        <f t="shared" si="465"/>
        <v>0</v>
      </c>
      <c r="DG641" s="178">
        <f t="shared" si="465"/>
        <v>0</v>
      </c>
      <c r="DH641" s="179">
        <f t="shared" si="466"/>
        <v>0</v>
      </c>
      <c r="DI641" s="178">
        <f t="shared" si="466"/>
        <v>0</v>
      </c>
      <c r="DJ641" s="179">
        <f t="shared" si="467"/>
        <v>0</v>
      </c>
      <c r="DK641" s="178">
        <f t="shared" si="467"/>
        <v>0</v>
      </c>
      <c r="DL641" s="179">
        <f t="shared" si="468"/>
        <v>0</v>
      </c>
      <c r="DM641" s="178">
        <f t="shared" si="468"/>
        <v>0</v>
      </c>
      <c r="DN641" s="179">
        <f t="shared" si="469"/>
        <v>0</v>
      </c>
      <c r="DO641" s="178">
        <f t="shared" si="469"/>
        <v>0</v>
      </c>
      <c r="DP641" s="179">
        <f t="shared" si="470"/>
        <v>0</v>
      </c>
      <c r="DQ641" s="178">
        <f t="shared" si="470"/>
        <v>0</v>
      </c>
      <c r="DR641" s="179">
        <f t="shared" si="471"/>
        <v>0</v>
      </c>
      <c r="DS641" s="178">
        <f t="shared" si="471"/>
        <v>0</v>
      </c>
      <c r="DT641" s="177">
        <f t="shared" si="474"/>
        <v>0</v>
      </c>
      <c r="DU641" s="178">
        <f t="shared" si="474"/>
        <v>0</v>
      </c>
      <c r="DV641" s="179">
        <f t="shared" si="474"/>
        <v>0</v>
      </c>
      <c r="DW641" s="178">
        <f t="shared" si="473"/>
        <v>0</v>
      </c>
      <c r="DX641" s="179">
        <f t="shared" si="473"/>
        <v>0</v>
      </c>
      <c r="DY641" s="178">
        <f t="shared" si="473"/>
        <v>0</v>
      </c>
      <c r="DZ641" s="179">
        <f t="shared" si="473"/>
        <v>0</v>
      </c>
      <c r="EA641" s="178">
        <f t="shared" si="473"/>
        <v>0</v>
      </c>
      <c r="EB641" s="179">
        <f t="shared" si="473"/>
        <v>0</v>
      </c>
      <c r="EC641" s="178">
        <f t="shared" si="473"/>
        <v>0</v>
      </c>
      <c r="ED641" s="179">
        <f t="shared" si="473"/>
        <v>0</v>
      </c>
      <c r="EE641" s="178">
        <f t="shared" si="473"/>
        <v>0</v>
      </c>
      <c r="EF641" s="179">
        <f t="shared" si="473"/>
        <v>0</v>
      </c>
      <c r="EG641" s="178">
        <f t="shared" si="434"/>
        <v>0</v>
      </c>
    </row>
    <row r="642" spans="1:137" ht="15">
      <c r="A642" s="226" t="s">
        <v>649</v>
      </c>
      <c r="B642" s="221" t="s">
        <v>679</v>
      </c>
      <c r="C642" s="291" t="s">
        <v>872</v>
      </c>
      <c r="D642" s="223">
        <v>234377</v>
      </c>
      <c r="E642" s="223">
        <v>9</v>
      </c>
      <c r="F642" s="63"/>
      <c r="G642" s="185"/>
      <c r="H642" s="63"/>
      <c r="I642" s="185"/>
      <c r="J642" s="63"/>
      <c r="K642" s="185"/>
      <c r="L642" s="63"/>
      <c r="M642" s="185"/>
      <c r="N642" s="63"/>
      <c r="O642" s="63"/>
      <c r="P642" s="185"/>
      <c r="Q642" s="63"/>
      <c r="R642" s="185"/>
      <c r="S642" s="63"/>
      <c r="T642" s="185"/>
      <c r="U642" s="63"/>
      <c r="V642" s="185"/>
      <c r="W642" s="63"/>
      <c r="X642" s="63"/>
      <c r="Y642" s="185"/>
      <c r="Z642" s="63"/>
      <c r="AA642" s="185"/>
      <c r="AB642" s="63"/>
      <c r="AC642" s="185"/>
      <c r="AD642" s="63"/>
      <c r="AE642" s="185"/>
      <c r="AF642" s="63"/>
      <c r="AG642" s="63"/>
      <c r="AH642" s="185"/>
      <c r="AI642" s="63"/>
      <c r="AJ642" s="185"/>
      <c r="AK642" s="63"/>
      <c r="AL642" s="185"/>
      <c r="AM642" s="63"/>
      <c r="AN642" s="185"/>
      <c r="AO642" s="63"/>
      <c r="AP642" s="63"/>
      <c r="AQ642" s="185"/>
      <c r="AR642" s="63"/>
      <c r="AS642" s="185"/>
      <c r="AT642" s="63"/>
      <c r="AU642" s="185"/>
      <c r="AV642" s="63"/>
      <c r="AW642" s="185"/>
      <c r="AX642" s="63"/>
      <c r="AY642" s="63"/>
      <c r="AZ642" s="185"/>
      <c r="BA642" s="63"/>
      <c r="BB642" s="185"/>
      <c r="BC642" s="63"/>
      <c r="BD642" s="185"/>
      <c r="BE642" s="63"/>
      <c r="BF642" s="185"/>
      <c r="BG642" s="62"/>
      <c r="BH642" s="188"/>
      <c r="BI642" s="63"/>
      <c r="BJ642" s="185"/>
      <c r="BK642" s="63"/>
      <c r="BL642" s="185"/>
      <c r="BM642" s="63"/>
      <c r="BN642" s="185"/>
      <c r="BO642" s="63"/>
      <c r="BP642" s="185"/>
      <c r="BQ642" s="63"/>
      <c r="BR642" s="185"/>
      <c r="BS642" s="61"/>
      <c r="BT642" s="177">
        <f t="shared" si="458"/>
        <v>0</v>
      </c>
      <c r="BU642" s="178">
        <f t="shared" si="458"/>
        <v>0</v>
      </c>
      <c r="BV642" s="179">
        <f t="shared" si="459"/>
        <v>0</v>
      </c>
      <c r="BW642" s="178">
        <f t="shared" si="459"/>
        <v>0</v>
      </c>
      <c r="BX642" s="179">
        <f t="shared" si="460"/>
        <v>0</v>
      </c>
      <c r="BY642" s="178">
        <f t="shared" si="460"/>
        <v>0</v>
      </c>
      <c r="BZ642" s="179">
        <f t="shared" si="461"/>
        <v>0</v>
      </c>
      <c r="CA642" s="178">
        <f t="shared" si="461"/>
        <v>0</v>
      </c>
      <c r="CB642" s="179">
        <f t="shared" si="462"/>
        <v>0</v>
      </c>
      <c r="CC642" s="178">
        <f t="shared" si="462"/>
        <v>0</v>
      </c>
      <c r="CD642" s="179">
        <f t="shared" si="463"/>
        <v>0</v>
      </c>
      <c r="CE642" s="178">
        <f t="shared" si="463"/>
        <v>0</v>
      </c>
      <c r="CF642" s="177">
        <f t="shared" si="477"/>
        <v>0</v>
      </c>
      <c r="CG642" s="178">
        <f t="shared" si="454"/>
        <v>0</v>
      </c>
      <c r="CH642" s="179">
        <f t="shared" si="477"/>
        <v>0</v>
      </c>
      <c r="CI642" s="178">
        <f t="shared" si="472"/>
        <v>0</v>
      </c>
      <c r="CJ642" s="179">
        <f t="shared" si="475"/>
        <v>0</v>
      </c>
      <c r="CK642" s="178">
        <f t="shared" si="439"/>
        <v>0</v>
      </c>
      <c r="CL642" s="179">
        <f t="shared" si="475"/>
        <v>0</v>
      </c>
      <c r="CM642" s="178">
        <f t="shared" si="475"/>
        <v>0</v>
      </c>
      <c r="CN642" s="179">
        <f t="shared" si="475"/>
        <v>0</v>
      </c>
      <c r="CO642" s="178">
        <f t="shared" si="475"/>
        <v>0</v>
      </c>
      <c r="CP642" s="179">
        <f t="shared" si="475"/>
        <v>0</v>
      </c>
      <c r="CQ642" s="178">
        <f t="shared" si="475"/>
        <v>0</v>
      </c>
      <c r="CR642" s="177">
        <f t="shared" si="478"/>
        <v>0</v>
      </c>
      <c r="CS642" s="178">
        <f t="shared" si="478"/>
        <v>0</v>
      </c>
      <c r="CT642" s="179">
        <f t="shared" si="478"/>
        <v>0</v>
      </c>
      <c r="CU642" s="178">
        <f t="shared" si="476"/>
        <v>0</v>
      </c>
      <c r="CV642" s="179">
        <f t="shared" si="476"/>
        <v>0</v>
      </c>
      <c r="CW642" s="178">
        <f t="shared" si="476"/>
        <v>0</v>
      </c>
      <c r="CX642" s="179">
        <f t="shared" si="476"/>
        <v>0</v>
      </c>
      <c r="CY642" s="178">
        <f t="shared" si="476"/>
        <v>0</v>
      </c>
      <c r="CZ642" s="179">
        <f t="shared" si="476"/>
        <v>0</v>
      </c>
      <c r="DA642" s="178">
        <f t="shared" si="476"/>
        <v>0</v>
      </c>
      <c r="DB642" s="179">
        <f t="shared" si="476"/>
        <v>0</v>
      </c>
      <c r="DC642" s="178">
        <f t="shared" si="476"/>
        <v>0</v>
      </c>
      <c r="DD642" s="179">
        <f t="shared" si="464"/>
        <v>0</v>
      </c>
      <c r="DE642" s="178">
        <f t="shared" si="464"/>
        <v>0</v>
      </c>
      <c r="DF642" s="177">
        <f t="shared" si="465"/>
        <v>0</v>
      </c>
      <c r="DG642" s="178">
        <f t="shared" si="465"/>
        <v>0</v>
      </c>
      <c r="DH642" s="179">
        <f t="shared" si="466"/>
        <v>0</v>
      </c>
      <c r="DI642" s="178">
        <f t="shared" si="466"/>
        <v>0</v>
      </c>
      <c r="DJ642" s="179">
        <f t="shared" si="467"/>
        <v>0</v>
      </c>
      <c r="DK642" s="178">
        <f t="shared" si="467"/>
        <v>0</v>
      </c>
      <c r="DL642" s="179">
        <f t="shared" si="468"/>
        <v>0</v>
      </c>
      <c r="DM642" s="178">
        <f t="shared" si="468"/>
        <v>0</v>
      </c>
      <c r="DN642" s="179">
        <f t="shared" si="469"/>
        <v>0</v>
      </c>
      <c r="DO642" s="178">
        <f t="shared" si="469"/>
        <v>0</v>
      </c>
      <c r="DP642" s="179">
        <f t="shared" si="470"/>
        <v>0</v>
      </c>
      <c r="DQ642" s="178">
        <f t="shared" si="470"/>
        <v>0</v>
      </c>
      <c r="DR642" s="179">
        <f t="shared" si="471"/>
        <v>0</v>
      </c>
      <c r="DS642" s="178">
        <f t="shared" si="471"/>
        <v>0</v>
      </c>
      <c r="DT642" s="177">
        <f t="shared" si="474"/>
        <v>0</v>
      </c>
      <c r="DU642" s="178">
        <f t="shared" si="474"/>
        <v>0</v>
      </c>
      <c r="DV642" s="179">
        <f t="shared" si="474"/>
        <v>0</v>
      </c>
      <c r="DW642" s="178">
        <f t="shared" si="473"/>
        <v>0</v>
      </c>
      <c r="DX642" s="179">
        <f t="shared" si="473"/>
        <v>0</v>
      </c>
      <c r="DY642" s="178">
        <f t="shared" si="473"/>
        <v>0</v>
      </c>
      <c r="DZ642" s="179">
        <f t="shared" si="473"/>
        <v>0</v>
      </c>
      <c r="EA642" s="178">
        <f t="shared" si="473"/>
        <v>0</v>
      </c>
      <c r="EB642" s="179">
        <f t="shared" si="473"/>
        <v>0</v>
      </c>
      <c r="EC642" s="178">
        <f t="shared" si="473"/>
        <v>0</v>
      </c>
      <c r="ED642" s="179">
        <f t="shared" si="473"/>
        <v>0</v>
      </c>
      <c r="EE642" s="178">
        <f t="shared" si="473"/>
        <v>0</v>
      </c>
      <c r="EF642" s="179">
        <f t="shared" si="473"/>
        <v>0</v>
      </c>
      <c r="EG642" s="178">
        <f t="shared" si="434"/>
        <v>0</v>
      </c>
    </row>
    <row r="643" spans="1:137">
      <c r="A643" s="226" t="s">
        <v>649</v>
      </c>
      <c r="B643" s="221" t="s">
        <v>680</v>
      </c>
      <c r="C643" s="222"/>
      <c r="D643" s="223">
        <v>231873</v>
      </c>
      <c r="E643" s="223">
        <v>10</v>
      </c>
      <c r="F643" s="63"/>
      <c r="G643" s="185"/>
      <c r="H643" s="63"/>
      <c r="I643" s="185"/>
      <c r="J643" s="63"/>
      <c r="K643" s="185"/>
      <c r="L643" s="63"/>
      <c r="M643" s="185"/>
      <c r="N643" s="63"/>
      <c r="O643" s="63"/>
      <c r="P643" s="185"/>
      <c r="Q643" s="63"/>
      <c r="R643" s="185"/>
      <c r="S643" s="63"/>
      <c r="T643" s="185"/>
      <c r="U643" s="63"/>
      <c r="V643" s="185"/>
      <c r="W643" s="63"/>
      <c r="X643" s="63"/>
      <c r="Y643" s="185"/>
      <c r="Z643" s="63"/>
      <c r="AA643" s="185"/>
      <c r="AB643" s="63"/>
      <c r="AC643" s="185"/>
      <c r="AD643" s="63"/>
      <c r="AE643" s="185"/>
      <c r="AF643" s="63"/>
      <c r="AG643" s="63"/>
      <c r="AH643" s="185"/>
      <c r="AI643" s="63"/>
      <c r="AJ643" s="185"/>
      <c r="AK643" s="63"/>
      <c r="AL643" s="185"/>
      <c r="AM643" s="63"/>
      <c r="AN643" s="185"/>
      <c r="AO643" s="63"/>
      <c r="AP643" s="63"/>
      <c r="AQ643" s="185"/>
      <c r="AR643" s="63"/>
      <c r="AS643" s="185"/>
      <c r="AT643" s="63"/>
      <c r="AU643" s="185"/>
      <c r="AV643" s="63"/>
      <c r="AW643" s="185"/>
      <c r="AX643" s="63"/>
      <c r="AY643" s="63"/>
      <c r="AZ643" s="185"/>
      <c r="BA643" s="63"/>
      <c r="BB643" s="185"/>
      <c r="BC643" s="63"/>
      <c r="BD643" s="185"/>
      <c r="BE643" s="63"/>
      <c r="BF643" s="185"/>
      <c r="BG643" s="62"/>
      <c r="BH643" s="188"/>
      <c r="BI643" s="63"/>
      <c r="BJ643" s="185"/>
      <c r="BK643" s="63"/>
      <c r="BL643" s="185"/>
      <c r="BM643" s="63"/>
      <c r="BN643" s="185"/>
      <c r="BO643" s="63"/>
      <c r="BP643" s="185"/>
      <c r="BQ643" s="63"/>
      <c r="BR643" s="185"/>
      <c r="BS643" s="61"/>
      <c r="BT643" s="177">
        <f t="shared" si="458"/>
        <v>0</v>
      </c>
      <c r="BU643" s="178">
        <f t="shared" si="458"/>
        <v>0</v>
      </c>
      <c r="BV643" s="179">
        <f t="shared" si="459"/>
        <v>0</v>
      </c>
      <c r="BW643" s="178">
        <f t="shared" si="459"/>
        <v>0</v>
      </c>
      <c r="BX643" s="179">
        <f t="shared" si="460"/>
        <v>0</v>
      </c>
      <c r="BY643" s="178">
        <f t="shared" si="460"/>
        <v>0</v>
      </c>
      <c r="BZ643" s="179">
        <f t="shared" si="461"/>
        <v>0</v>
      </c>
      <c r="CA643" s="178">
        <f t="shared" si="461"/>
        <v>0</v>
      </c>
      <c r="CB643" s="179">
        <f t="shared" si="462"/>
        <v>0</v>
      </c>
      <c r="CC643" s="178">
        <f t="shared" si="462"/>
        <v>0</v>
      </c>
      <c r="CD643" s="179">
        <f t="shared" si="463"/>
        <v>0</v>
      </c>
      <c r="CE643" s="178">
        <f t="shared" si="463"/>
        <v>0</v>
      </c>
      <c r="CF643" s="177">
        <f t="shared" si="477"/>
        <v>0</v>
      </c>
      <c r="CG643" s="178">
        <f t="shared" si="454"/>
        <v>0</v>
      </c>
      <c r="CH643" s="179">
        <f t="shared" si="477"/>
        <v>0</v>
      </c>
      <c r="CI643" s="178">
        <f t="shared" si="472"/>
        <v>0</v>
      </c>
      <c r="CJ643" s="179">
        <f t="shared" si="475"/>
        <v>0</v>
      </c>
      <c r="CK643" s="178">
        <f t="shared" si="439"/>
        <v>0</v>
      </c>
      <c r="CL643" s="179">
        <f t="shared" si="475"/>
        <v>0</v>
      </c>
      <c r="CM643" s="178">
        <f t="shared" si="475"/>
        <v>0</v>
      </c>
      <c r="CN643" s="179">
        <f t="shared" si="475"/>
        <v>0</v>
      </c>
      <c r="CO643" s="178">
        <f t="shared" si="475"/>
        <v>0</v>
      </c>
      <c r="CP643" s="179">
        <f t="shared" si="475"/>
        <v>0</v>
      </c>
      <c r="CQ643" s="178">
        <f t="shared" si="475"/>
        <v>0</v>
      </c>
      <c r="CR643" s="177">
        <f t="shared" si="478"/>
        <v>0</v>
      </c>
      <c r="CS643" s="178">
        <f t="shared" si="478"/>
        <v>0</v>
      </c>
      <c r="CT643" s="179">
        <f t="shared" si="478"/>
        <v>0</v>
      </c>
      <c r="CU643" s="178">
        <f t="shared" si="476"/>
        <v>0</v>
      </c>
      <c r="CV643" s="179">
        <f t="shared" si="476"/>
        <v>0</v>
      </c>
      <c r="CW643" s="178">
        <f t="shared" si="476"/>
        <v>0</v>
      </c>
      <c r="CX643" s="179">
        <f t="shared" si="476"/>
        <v>0</v>
      </c>
      <c r="CY643" s="178">
        <f t="shared" si="476"/>
        <v>0</v>
      </c>
      <c r="CZ643" s="179">
        <f t="shared" si="476"/>
        <v>0</v>
      </c>
      <c r="DA643" s="178">
        <f t="shared" si="476"/>
        <v>0</v>
      </c>
      <c r="DB643" s="179">
        <f t="shared" si="476"/>
        <v>0</v>
      </c>
      <c r="DC643" s="178">
        <f t="shared" si="476"/>
        <v>0</v>
      </c>
      <c r="DD643" s="179">
        <f t="shared" si="464"/>
        <v>0</v>
      </c>
      <c r="DE643" s="178">
        <f t="shared" si="464"/>
        <v>0</v>
      </c>
      <c r="DF643" s="177">
        <f t="shared" si="465"/>
        <v>0</v>
      </c>
      <c r="DG643" s="178">
        <f t="shared" si="465"/>
        <v>0</v>
      </c>
      <c r="DH643" s="179">
        <f t="shared" si="466"/>
        <v>0</v>
      </c>
      <c r="DI643" s="178">
        <f t="shared" si="466"/>
        <v>0</v>
      </c>
      <c r="DJ643" s="179">
        <f t="shared" si="467"/>
        <v>0</v>
      </c>
      <c r="DK643" s="178">
        <f t="shared" si="467"/>
        <v>0</v>
      </c>
      <c r="DL643" s="179">
        <f t="shared" si="468"/>
        <v>0</v>
      </c>
      <c r="DM643" s="178">
        <f t="shared" si="468"/>
        <v>0</v>
      </c>
      <c r="DN643" s="179">
        <f t="shared" si="469"/>
        <v>0</v>
      </c>
      <c r="DO643" s="178">
        <f t="shared" si="469"/>
        <v>0</v>
      </c>
      <c r="DP643" s="179">
        <f t="shared" si="470"/>
        <v>0</v>
      </c>
      <c r="DQ643" s="178">
        <f t="shared" si="470"/>
        <v>0</v>
      </c>
      <c r="DR643" s="179">
        <f t="shared" si="471"/>
        <v>0</v>
      </c>
      <c r="DS643" s="178">
        <f t="shared" si="471"/>
        <v>0</v>
      </c>
      <c r="DT643" s="177">
        <f t="shared" si="474"/>
        <v>0</v>
      </c>
      <c r="DU643" s="178">
        <f t="shared" si="474"/>
        <v>0</v>
      </c>
      <c r="DV643" s="179">
        <f t="shared" si="474"/>
        <v>0</v>
      </c>
      <c r="DW643" s="178">
        <f t="shared" si="473"/>
        <v>0</v>
      </c>
      <c r="DX643" s="179">
        <f t="shared" si="473"/>
        <v>0</v>
      </c>
      <c r="DY643" s="178">
        <f t="shared" si="473"/>
        <v>0</v>
      </c>
      <c r="DZ643" s="179">
        <f t="shared" si="473"/>
        <v>0</v>
      </c>
      <c r="EA643" s="178">
        <f t="shared" si="473"/>
        <v>0</v>
      </c>
      <c r="EB643" s="179">
        <f t="shared" si="473"/>
        <v>0</v>
      </c>
      <c r="EC643" s="178">
        <f t="shared" si="473"/>
        <v>0</v>
      </c>
      <c r="ED643" s="179">
        <f t="shared" si="473"/>
        <v>0</v>
      </c>
      <c r="EE643" s="178">
        <f t="shared" si="473"/>
        <v>0</v>
      </c>
      <c r="EF643" s="179">
        <f t="shared" si="473"/>
        <v>0</v>
      </c>
      <c r="EG643" s="178">
        <f t="shared" si="434"/>
        <v>0</v>
      </c>
    </row>
    <row r="644" spans="1:137">
      <c r="A644" s="226" t="s">
        <v>649</v>
      </c>
      <c r="B644" s="221" t="s">
        <v>681</v>
      </c>
      <c r="C644" s="222"/>
      <c r="D644" s="223">
        <v>232052</v>
      </c>
      <c r="E644" s="223">
        <v>10</v>
      </c>
      <c r="F644" s="63"/>
      <c r="G644" s="185"/>
      <c r="H644" s="63"/>
      <c r="I644" s="185"/>
      <c r="J644" s="63"/>
      <c r="K644" s="185"/>
      <c r="L644" s="63"/>
      <c r="M644" s="185"/>
      <c r="N644" s="63"/>
      <c r="O644" s="63"/>
      <c r="P644" s="185"/>
      <c r="Q644" s="63"/>
      <c r="R644" s="185"/>
      <c r="S644" s="63"/>
      <c r="T644" s="185"/>
      <c r="U644" s="63"/>
      <c r="V644" s="185"/>
      <c r="W644" s="63"/>
      <c r="X644" s="63"/>
      <c r="Y644" s="185"/>
      <c r="Z644" s="63"/>
      <c r="AA644" s="185"/>
      <c r="AB644" s="63"/>
      <c r="AC644" s="185"/>
      <c r="AD644" s="63"/>
      <c r="AE644" s="185"/>
      <c r="AF644" s="63"/>
      <c r="AG644" s="63"/>
      <c r="AH644" s="185"/>
      <c r="AI644" s="63"/>
      <c r="AJ644" s="185"/>
      <c r="AK644" s="63"/>
      <c r="AL644" s="185"/>
      <c r="AM644" s="63"/>
      <c r="AN644" s="185"/>
      <c r="AO644" s="63"/>
      <c r="AP644" s="63"/>
      <c r="AQ644" s="185"/>
      <c r="AR644" s="63"/>
      <c r="AS644" s="185"/>
      <c r="AT644" s="63"/>
      <c r="AU644" s="185"/>
      <c r="AV644" s="63"/>
      <c r="AW644" s="185"/>
      <c r="AX644" s="63"/>
      <c r="AY644" s="63"/>
      <c r="AZ644" s="185"/>
      <c r="BA644" s="63"/>
      <c r="BB644" s="185"/>
      <c r="BC644" s="63"/>
      <c r="BD644" s="185"/>
      <c r="BE644" s="63"/>
      <c r="BF644" s="185"/>
      <c r="BG644" s="62"/>
      <c r="BH644" s="188"/>
      <c r="BI644" s="63"/>
      <c r="BJ644" s="185"/>
      <c r="BK644" s="63"/>
      <c r="BL644" s="185"/>
      <c r="BM644" s="63"/>
      <c r="BN644" s="185"/>
      <c r="BO644" s="63"/>
      <c r="BP644" s="185"/>
      <c r="BQ644" s="63"/>
      <c r="BR644" s="185"/>
      <c r="BS644" s="61"/>
      <c r="BT644" s="177">
        <f t="shared" si="458"/>
        <v>0</v>
      </c>
      <c r="BU644" s="178">
        <f t="shared" si="458"/>
        <v>0</v>
      </c>
      <c r="BV644" s="179">
        <f t="shared" si="459"/>
        <v>0</v>
      </c>
      <c r="BW644" s="178">
        <f t="shared" si="459"/>
        <v>0</v>
      </c>
      <c r="BX644" s="179">
        <f t="shared" si="460"/>
        <v>0</v>
      </c>
      <c r="BY644" s="178">
        <f t="shared" si="460"/>
        <v>0</v>
      </c>
      <c r="BZ644" s="179">
        <f t="shared" si="461"/>
        <v>0</v>
      </c>
      <c r="CA644" s="178">
        <f t="shared" si="461"/>
        <v>0</v>
      </c>
      <c r="CB644" s="179">
        <f t="shared" si="462"/>
        <v>0</v>
      </c>
      <c r="CC644" s="178">
        <f t="shared" si="462"/>
        <v>0</v>
      </c>
      <c r="CD644" s="179">
        <f t="shared" si="463"/>
        <v>0</v>
      </c>
      <c r="CE644" s="178">
        <f t="shared" si="463"/>
        <v>0</v>
      </c>
      <c r="CF644" s="177">
        <f t="shared" si="477"/>
        <v>0</v>
      </c>
      <c r="CG644" s="178">
        <f t="shared" si="454"/>
        <v>0</v>
      </c>
      <c r="CH644" s="179">
        <f t="shared" si="477"/>
        <v>0</v>
      </c>
      <c r="CI644" s="178">
        <f t="shared" si="472"/>
        <v>0</v>
      </c>
      <c r="CJ644" s="179">
        <f t="shared" si="475"/>
        <v>0</v>
      </c>
      <c r="CK644" s="178">
        <f t="shared" si="439"/>
        <v>0</v>
      </c>
      <c r="CL644" s="179">
        <f t="shared" si="475"/>
        <v>0</v>
      </c>
      <c r="CM644" s="178">
        <f t="shared" si="475"/>
        <v>0</v>
      </c>
      <c r="CN644" s="179">
        <f t="shared" si="475"/>
        <v>0</v>
      </c>
      <c r="CO644" s="178">
        <f t="shared" si="475"/>
        <v>0</v>
      </c>
      <c r="CP644" s="179">
        <f t="shared" si="475"/>
        <v>0</v>
      </c>
      <c r="CQ644" s="178">
        <f t="shared" si="475"/>
        <v>0</v>
      </c>
      <c r="CR644" s="177">
        <f t="shared" si="478"/>
        <v>0</v>
      </c>
      <c r="CS644" s="178">
        <f t="shared" si="478"/>
        <v>0</v>
      </c>
      <c r="CT644" s="179">
        <f t="shared" si="478"/>
        <v>0</v>
      </c>
      <c r="CU644" s="178">
        <f t="shared" si="476"/>
        <v>0</v>
      </c>
      <c r="CV644" s="179">
        <f t="shared" si="476"/>
        <v>0</v>
      </c>
      <c r="CW644" s="178">
        <f t="shared" si="476"/>
        <v>0</v>
      </c>
      <c r="CX644" s="179">
        <f t="shared" si="476"/>
        <v>0</v>
      </c>
      <c r="CY644" s="178">
        <f t="shared" si="476"/>
        <v>0</v>
      </c>
      <c r="CZ644" s="179">
        <f t="shared" si="476"/>
        <v>0</v>
      </c>
      <c r="DA644" s="178">
        <f t="shared" si="476"/>
        <v>0</v>
      </c>
      <c r="DB644" s="179">
        <f t="shared" si="476"/>
        <v>0</v>
      </c>
      <c r="DC644" s="178">
        <f t="shared" si="476"/>
        <v>0</v>
      </c>
      <c r="DD644" s="179">
        <f t="shared" si="464"/>
        <v>0</v>
      </c>
      <c r="DE644" s="178">
        <f t="shared" si="464"/>
        <v>0</v>
      </c>
      <c r="DF644" s="177">
        <f t="shared" si="465"/>
        <v>0</v>
      </c>
      <c r="DG644" s="178">
        <f t="shared" si="465"/>
        <v>0</v>
      </c>
      <c r="DH644" s="179">
        <f t="shared" si="466"/>
        <v>0</v>
      </c>
      <c r="DI644" s="178">
        <f t="shared" si="466"/>
        <v>0</v>
      </c>
      <c r="DJ644" s="179">
        <f t="shared" si="467"/>
        <v>0</v>
      </c>
      <c r="DK644" s="178">
        <f t="shared" si="467"/>
        <v>0</v>
      </c>
      <c r="DL644" s="179">
        <f t="shared" si="468"/>
        <v>0</v>
      </c>
      <c r="DM644" s="178">
        <f t="shared" si="468"/>
        <v>0</v>
      </c>
      <c r="DN644" s="179">
        <f t="shared" si="469"/>
        <v>0</v>
      </c>
      <c r="DO644" s="178">
        <f t="shared" si="469"/>
        <v>0</v>
      </c>
      <c r="DP644" s="179">
        <f t="shared" si="470"/>
        <v>0</v>
      </c>
      <c r="DQ644" s="178">
        <f t="shared" si="470"/>
        <v>0</v>
      </c>
      <c r="DR644" s="179">
        <f t="shared" si="471"/>
        <v>0</v>
      </c>
      <c r="DS644" s="178">
        <f t="shared" si="471"/>
        <v>0</v>
      </c>
      <c r="DT644" s="177">
        <f t="shared" si="474"/>
        <v>0</v>
      </c>
      <c r="DU644" s="178">
        <f t="shared" si="474"/>
        <v>0</v>
      </c>
      <c r="DV644" s="179">
        <f t="shared" si="474"/>
        <v>0</v>
      </c>
      <c r="DW644" s="178">
        <f t="shared" si="473"/>
        <v>0</v>
      </c>
      <c r="DX644" s="179">
        <f t="shared" si="473"/>
        <v>0</v>
      </c>
      <c r="DY644" s="178">
        <f t="shared" si="473"/>
        <v>0</v>
      </c>
      <c r="DZ644" s="179">
        <f t="shared" si="473"/>
        <v>0</v>
      </c>
      <c r="EA644" s="178">
        <f t="shared" si="473"/>
        <v>0</v>
      </c>
      <c r="EB644" s="179">
        <f t="shared" si="473"/>
        <v>0</v>
      </c>
      <c r="EC644" s="178">
        <f t="shared" si="473"/>
        <v>0</v>
      </c>
      <c r="ED644" s="179">
        <f t="shared" si="473"/>
        <v>0</v>
      </c>
      <c r="EE644" s="178">
        <f t="shared" si="473"/>
        <v>0</v>
      </c>
      <c r="EF644" s="179">
        <f t="shared" si="473"/>
        <v>0</v>
      </c>
      <c r="EG644" s="178">
        <f t="shared" si="434"/>
        <v>0</v>
      </c>
    </row>
    <row r="645" spans="1:137">
      <c r="A645" s="226" t="s">
        <v>649</v>
      </c>
      <c r="B645" s="221" t="s">
        <v>682</v>
      </c>
      <c r="C645" s="248"/>
      <c r="D645" s="223">
        <v>232788</v>
      </c>
      <c r="E645" s="249">
        <v>10</v>
      </c>
      <c r="F645" s="63"/>
      <c r="G645" s="185"/>
      <c r="H645" s="63"/>
      <c r="I645" s="185"/>
      <c r="J645" s="63"/>
      <c r="K645" s="185"/>
      <c r="L645" s="63"/>
      <c r="M645" s="185"/>
      <c r="N645" s="63"/>
      <c r="O645" s="63"/>
      <c r="P645" s="185"/>
      <c r="Q645" s="63"/>
      <c r="R645" s="185"/>
      <c r="S645" s="63"/>
      <c r="T645" s="185"/>
      <c r="U645" s="63"/>
      <c r="V645" s="185"/>
      <c r="W645" s="63"/>
      <c r="X645" s="63"/>
      <c r="Y645" s="185"/>
      <c r="Z645" s="63"/>
      <c r="AA645" s="185"/>
      <c r="AB645" s="63"/>
      <c r="AC645" s="185"/>
      <c r="AD645" s="63"/>
      <c r="AE645" s="185"/>
      <c r="AF645" s="63"/>
      <c r="AG645" s="63"/>
      <c r="AH645" s="185"/>
      <c r="AI645" s="63"/>
      <c r="AJ645" s="185"/>
      <c r="AK645" s="63"/>
      <c r="AL645" s="185"/>
      <c r="AM645" s="63"/>
      <c r="AN645" s="185"/>
      <c r="AO645" s="63"/>
      <c r="AP645" s="63"/>
      <c r="AQ645" s="185"/>
      <c r="AR645" s="63"/>
      <c r="AS645" s="185"/>
      <c r="AT645" s="63"/>
      <c r="AU645" s="185"/>
      <c r="AV645" s="63"/>
      <c r="AW645" s="185"/>
      <c r="AX645" s="63"/>
      <c r="AY645" s="63"/>
      <c r="AZ645" s="185"/>
      <c r="BA645" s="63"/>
      <c r="BB645" s="185"/>
      <c r="BC645" s="63"/>
      <c r="BD645" s="185"/>
      <c r="BE645" s="63"/>
      <c r="BF645" s="185"/>
      <c r="BG645" s="62"/>
      <c r="BH645" s="188"/>
      <c r="BI645" s="63"/>
      <c r="BJ645" s="185"/>
      <c r="BK645" s="63"/>
      <c r="BL645" s="185"/>
      <c r="BM645" s="63"/>
      <c r="BN645" s="185"/>
      <c r="BO645" s="63"/>
      <c r="BP645" s="185"/>
      <c r="BQ645" s="63"/>
      <c r="BR645" s="185"/>
      <c r="BS645" s="61"/>
      <c r="BT645" s="177">
        <f t="shared" si="458"/>
        <v>0</v>
      </c>
      <c r="BU645" s="178">
        <f t="shared" si="458"/>
        <v>0</v>
      </c>
      <c r="BV645" s="179">
        <f t="shared" si="459"/>
        <v>0</v>
      </c>
      <c r="BW645" s="178">
        <f t="shared" si="459"/>
        <v>0</v>
      </c>
      <c r="BX645" s="179">
        <f t="shared" si="460"/>
        <v>0</v>
      </c>
      <c r="BY645" s="178">
        <f t="shared" si="460"/>
        <v>0</v>
      </c>
      <c r="BZ645" s="179">
        <f t="shared" si="461"/>
        <v>0</v>
      </c>
      <c r="CA645" s="178">
        <f t="shared" si="461"/>
        <v>0</v>
      </c>
      <c r="CB645" s="179">
        <f t="shared" si="462"/>
        <v>0</v>
      </c>
      <c r="CC645" s="178">
        <f t="shared" si="462"/>
        <v>0</v>
      </c>
      <c r="CD645" s="179">
        <f t="shared" si="463"/>
        <v>0</v>
      </c>
      <c r="CE645" s="178">
        <f t="shared" si="463"/>
        <v>0</v>
      </c>
      <c r="CF645" s="177">
        <f t="shared" si="477"/>
        <v>0</v>
      </c>
      <c r="CG645" s="178">
        <f t="shared" si="454"/>
        <v>0</v>
      </c>
      <c r="CH645" s="179">
        <f t="shared" si="477"/>
        <v>0</v>
      </c>
      <c r="CI645" s="178">
        <f t="shared" si="472"/>
        <v>0</v>
      </c>
      <c r="CJ645" s="179">
        <f t="shared" si="475"/>
        <v>0</v>
      </c>
      <c r="CK645" s="178">
        <f t="shared" si="439"/>
        <v>0</v>
      </c>
      <c r="CL645" s="179">
        <f t="shared" si="475"/>
        <v>0</v>
      </c>
      <c r="CM645" s="178">
        <f t="shared" si="475"/>
        <v>0</v>
      </c>
      <c r="CN645" s="179">
        <f t="shared" si="475"/>
        <v>0</v>
      </c>
      <c r="CO645" s="178">
        <f t="shared" si="475"/>
        <v>0</v>
      </c>
      <c r="CP645" s="179">
        <f t="shared" si="475"/>
        <v>0</v>
      </c>
      <c r="CQ645" s="178">
        <f t="shared" si="475"/>
        <v>0</v>
      </c>
      <c r="CR645" s="177">
        <f t="shared" si="478"/>
        <v>0</v>
      </c>
      <c r="CS645" s="178">
        <f t="shared" si="478"/>
        <v>0</v>
      </c>
      <c r="CT645" s="179">
        <f t="shared" si="478"/>
        <v>0</v>
      </c>
      <c r="CU645" s="178">
        <f t="shared" si="476"/>
        <v>0</v>
      </c>
      <c r="CV645" s="179">
        <f t="shared" si="476"/>
        <v>0</v>
      </c>
      <c r="CW645" s="178">
        <f t="shared" si="476"/>
        <v>0</v>
      </c>
      <c r="CX645" s="179">
        <f t="shared" si="476"/>
        <v>0</v>
      </c>
      <c r="CY645" s="178">
        <f t="shared" si="476"/>
        <v>0</v>
      </c>
      <c r="CZ645" s="179">
        <f t="shared" si="476"/>
        <v>0</v>
      </c>
      <c r="DA645" s="178">
        <f t="shared" si="476"/>
        <v>0</v>
      </c>
      <c r="DB645" s="179">
        <f t="shared" si="476"/>
        <v>0</v>
      </c>
      <c r="DC645" s="178">
        <f t="shared" si="476"/>
        <v>0</v>
      </c>
      <c r="DD645" s="179">
        <f t="shared" si="464"/>
        <v>0</v>
      </c>
      <c r="DE645" s="178">
        <f t="shared" si="464"/>
        <v>0</v>
      </c>
      <c r="DF645" s="177">
        <f t="shared" si="465"/>
        <v>0</v>
      </c>
      <c r="DG645" s="178">
        <f t="shared" si="465"/>
        <v>0</v>
      </c>
      <c r="DH645" s="179">
        <f t="shared" si="466"/>
        <v>0</v>
      </c>
      <c r="DI645" s="178">
        <f t="shared" si="466"/>
        <v>0</v>
      </c>
      <c r="DJ645" s="179">
        <f t="shared" si="467"/>
        <v>0</v>
      </c>
      <c r="DK645" s="178">
        <f t="shared" si="467"/>
        <v>0</v>
      </c>
      <c r="DL645" s="179">
        <f t="shared" si="468"/>
        <v>0</v>
      </c>
      <c r="DM645" s="178">
        <f t="shared" si="468"/>
        <v>0</v>
      </c>
      <c r="DN645" s="179">
        <f t="shared" si="469"/>
        <v>0</v>
      </c>
      <c r="DO645" s="178">
        <f t="shared" si="469"/>
        <v>0</v>
      </c>
      <c r="DP645" s="179">
        <f t="shared" si="470"/>
        <v>0</v>
      </c>
      <c r="DQ645" s="178">
        <f t="shared" si="470"/>
        <v>0</v>
      </c>
      <c r="DR645" s="179">
        <f t="shared" si="471"/>
        <v>0</v>
      </c>
      <c r="DS645" s="178">
        <f t="shared" si="471"/>
        <v>0</v>
      </c>
      <c r="DT645" s="177">
        <f t="shared" si="474"/>
        <v>0</v>
      </c>
      <c r="DU645" s="178">
        <f t="shared" si="474"/>
        <v>0</v>
      </c>
      <c r="DV645" s="179">
        <f t="shared" si="474"/>
        <v>0</v>
      </c>
      <c r="DW645" s="178">
        <f t="shared" si="473"/>
        <v>0</v>
      </c>
      <c r="DX645" s="179">
        <f t="shared" si="473"/>
        <v>0</v>
      </c>
      <c r="DY645" s="178">
        <f t="shared" si="473"/>
        <v>0</v>
      </c>
      <c r="DZ645" s="179">
        <f t="shared" si="473"/>
        <v>0</v>
      </c>
      <c r="EA645" s="178">
        <f t="shared" si="473"/>
        <v>0</v>
      </c>
      <c r="EB645" s="179">
        <f t="shared" si="473"/>
        <v>0</v>
      </c>
      <c r="EC645" s="178">
        <f t="shared" si="473"/>
        <v>0</v>
      </c>
      <c r="ED645" s="179">
        <f t="shared" si="473"/>
        <v>0</v>
      </c>
      <c r="EE645" s="178">
        <f t="shared" si="473"/>
        <v>0</v>
      </c>
      <c r="EF645" s="179">
        <f t="shared" si="473"/>
        <v>0</v>
      </c>
      <c r="EG645" s="178">
        <f t="shared" si="434"/>
        <v>0</v>
      </c>
    </row>
    <row r="646" spans="1:137">
      <c r="A646" s="226" t="s">
        <v>649</v>
      </c>
      <c r="B646" s="221" t="s">
        <v>683</v>
      </c>
      <c r="C646" s="222"/>
      <c r="D646" s="223">
        <v>233037</v>
      </c>
      <c r="E646" s="223">
        <v>10</v>
      </c>
      <c r="F646" s="63"/>
      <c r="G646" s="185"/>
      <c r="H646" s="63"/>
      <c r="I646" s="185"/>
      <c r="J646" s="63"/>
      <c r="K646" s="185"/>
      <c r="L646" s="63"/>
      <c r="M646" s="185"/>
      <c r="N646" s="63"/>
      <c r="O646" s="63"/>
      <c r="P646" s="185"/>
      <c r="Q646" s="63"/>
      <c r="R646" s="185"/>
      <c r="S646" s="63"/>
      <c r="T646" s="185"/>
      <c r="U646" s="63"/>
      <c r="V646" s="185"/>
      <c r="W646" s="63"/>
      <c r="X646" s="63"/>
      <c r="Y646" s="185"/>
      <c r="Z646" s="63"/>
      <c r="AA646" s="185"/>
      <c r="AB646" s="63"/>
      <c r="AC646" s="185"/>
      <c r="AD646" s="63"/>
      <c r="AE646" s="185"/>
      <c r="AF646" s="63"/>
      <c r="AG646" s="63"/>
      <c r="AH646" s="185"/>
      <c r="AI646" s="63"/>
      <c r="AJ646" s="185"/>
      <c r="AK646" s="63"/>
      <c r="AL646" s="185"/>
      <c r="AM646" s="63"/>
      <c r="AN646" s="185"/>
      <c r="AO646" s="63"/>
      <c r="AP646" s="63"/>
      <c r="AQ646" s="185"/>
      <c r="AR646" s="63"/>
      <c r="AS646" s="185"/>
      <c r="AT646" s="63"/>
      <c r="AU646" s="185"/>
      <c r="AV646" s="63"/>
      <c r="AW646" s="185"/>
      <c r="AX646" s="63"/>
      <c r="AY646" s="63"/>
      <c r="AZ646" s="185"/>
      <c r="BA646" s="63"/>
      <c r="BB646" s="185"/>
      <c r="BC646" s="63"/>
      <c r="BD646" s="185"/>
      <c r="BE646" s="63"/>
      <c r="BF646" s="185"/>
      <c r="BG646" s="62"/>
      <c r="BH646" s="188"/>
      <c r="BI646" s="63"/>
      <c r="BJ646" s="185"/>
      <c r="BK646" s="63"/>
      <c r="BL646" s="185"/>
      <c r="BM646" s="63"/>
      <c r="BN646" s="185"/>
      <c r="BO646" s="63"/>
      <c r="BP646" s="185"/>
      <c r="BQ646" s="63"/>
      <c r="BR646" s="185"/>
      <c r="BS646" s="61"/>
      <c r="BT646" s="177">
        <f t="shared" si="458"/>
        <v>0</v>
      </c>
      <c r="BU646" s="178">
        <f t="shared" si="458"/>
        <v>0</v>
      </c>
      <c r="BV646" s="179">
        <f t="shared" si="459"/>
        <v>0</v>
      </c>
      <c r="BW646" s="178">
        <f t="shared" si="459"/>
        <v>0</v>
      </c>
      <c r="BX646" s="179">
        <f t="shared" si="460"/>
        <v>0</v>
      </c>
      <c r="BY646" s="178">
        <f t="shared" si="460"/>
        <v>0</v>
      </c>
      <c r="BZ646" s="179">
        <f t="shared" si="461"/>
        <v>0</v>
      </c>
      <c r="CA646" s="178">
        <f t="shared" si="461"/>
        <v>0</v>
      </c>
      <c r="CB646" s="179">
        <f t="shared" si="462"/>
        <v>0</v>
      </c>
      <c r="CC646" s="178">
        <f t="shared" si="462"/>
        <v>0</v>
      </c>
      <c r="CD646" s="179">
        <f t="shared" si="463"/>
        <v>0</v>
      </c>
      <c r="CE646" s="178">
        <f t="shared" si="463"/>
        <v>0</v>
      </c>
      <c r="CF646" s="177">
        <f t="shared" si="477"/>
        <v>0</v>
      </c>
      <c r="CG646" s="178">
        <f t="shared" si="454"/>
        <v>0</v>
      </c>
      <c r="CH646" s="179">
        <f t="shared" si="477"/>
        <v>0</v>
      </c>
      <c r="CI646" s="178">
        <f t="shared" si="472"/>
        <v>0</v>
      </c>
      <c r="CJ646" s="179">
        <f t="shared" si="475"/>
        <v>0</v>
      </c>
      <c r="CK646" s="178">
        <f t="shared" si="439"/>
        <v>0</v>
      </c>
      <c r="CL646" s="179">
        <f t="shared" si="475"/>
        <v>0</v>
      </c>
      <c r="CM646" s="178">
        <f t="shared" si="475"/>
        <v>0</v>
      </c>
      <c r="CN646" s="179">
        <f t="shared" si="475"/>
        <v>0</v>
      </c>
      <c r="CO646" s="178">
        <f t="shared" si="475"/>
        <v>0</v>
      </c>
      <c r="CP646" s="179">
        <f t="shared" si="475"/>
        <v>0</v>
      </c>
      <c r="CQ646" s="178">
        <f t="shared" si="475"/>
        <v>0</v>
      </c>
      <c r="CR646" s="177">
        <f t="shared" si="478"/>
        <v>0</v>
      </c>
      <c r="CS646" s="178">
        <f t="shared" si="478"/>
        <v>0</v>
      </c>
      <c r="CT646" s="179">
        <f t="shared" si="478"/>
        <v>0</v>
      </c>
      <c r="CU646" s="178">
        <f t="shared" si="476"/>
        <v>0</v>
      </c>
      <c r="CV646" s="179">
        <f t="shared" si="476"/>
        <v>0</v>
      </c>
      <c r="CW646" s="178">
        <f t="shared" si="476"/>
        <v>0</v>
      </c>
      <c r="CX646" s="179">
        <f t="shared" si="476"/>
        <v>0</v>
      </c>
      <c r="CY646" s="178">
        <f t="shared" si="476"/>
        <v>0</v>
      </c>
      <c r="CZ646" s="179">
        <f t="shared" si="476"/>
        <v>0</v>
      </c>
      <c r="DA646" s="178">
        <f t="shared" si="476"/>
        <v>0</v>
      </c>
      <c r="DB646" s="179">
        <f t="shared" si="476"/>
        <v>0</v>
      </c>
      <c r="DC646" s="178">
        <f t="shared" si="476"/>
        <v>0</v>
      </c>
      <c r="DD646" s="179">
        <f t="shared" si="464"/>
        <v>0</v>
      </c>
      <c r="DE646" s="178">
        <f t="shared" si="464"/>
        <v>0</v>
      </c>
      <c r="DF646" s="177">
        <f t="shared" si="465"/>
        <v>0</v>
      </c>
      <c r="DG646" s="178">
        <f t="shared" si="465"/>
        <v>0</v>
      </c>
      <c r="DH646" s="179">
        <f t="shared" si="466"/>
        <v>0</v>
      </c>
      <c r="DI646" s="178">
        <f t="shared" si="466"/>
        <v>0</v>
      </c>
      <c r="DJ646" s="179">
        <f t="shared" si="467"/>
        <v>0</v>
      </c>
      <c r="DK646" s="178">
        <f t="shared" si="467"/>
        <v>0</v>
      </c>
      <c r="DL646" s="179">
        <f t="shared" si="468"/>
        <v>0</v>
      </c>
      <c r="DM646" s="178">
        <f t="shared" si="468"/>
        <v>0</v>
      </c>
      <c r="DN646" s="179">
        <f t="shared" si="469"/>
        <v>0</v>
      </c>
      <c r="DO646" s="178">
        <f t="shared" si="469"/>
        <v>0</v>
      </c>
      <c r="DP646" s="179">
        <f t="shared" si="470"/>
        <v>0</v>
      </c>
      <c r="DQ646" s="178">
        <f t="shared" si="470"/>
        <v>0</v>
      </c>
      <c r="DR646" s="179">
        <f t="shared" si="471"/>
        <v>0</v>
      </c>
      <c r="DS646" s="178">
        <f t="shared" si="471"/>
        <v>0</v>
      </c>
      <c r="DT646" s="177">
        <f t="shared" si="474"/>
        <v>0</v>
      </c>
      <c r="DU646" s="178">
        <f t="shared" si="474"/>
        <v>0</v>
      </c>
      <c r="DV646" s="179">
        <f t="shared" si="474"/>
        <v>0</v>
      </c>
      <c r="DW646" s="178">
        <f t="shared" si="473"/>
        <v>0</v>
      </c>
      <c r="DX646" s="179">
        <f t="shared" si="473"/>
        <v>0</v>
      </c>
      <c r="DY646" s="178">
        <f t="shared" si="473"/>
        <v>0</v>
      </c>
      <c r="DZ646" s="179">
        <f t="shared" si="473"/>
        <v>0</v>
      </c>
      <c r="EA646" s="178">
        <f t="shared" si="473"/>
        <v>0</v>
      </c>
      <c r="EB646" s="179">
        <f t="shared" si="473"/>
        <v>0</v>
      </c>
      <c r="EC646" s="178">
        <f t="shared" si="473"/>
        <v>0</v>
      </c>
      <c r="ED646" s="179">
        <f t="shared" si="473"/>
        <v>0</v>
      </c>
      <c r="EE646" s="178">
        <f t="shared" si="473"/>
        <v>0</v>
      </c>
      <c r="EF646" s="179">
        <f t="shared" si="473"/>
        <v>0</v>
      </c>
      <c r="EG646" s="178">
        <f t="shared" si="434"/>
        <v>0</v>
      </c>
    </row>
    <row r="647" spans="1:137">
      <c r="A647" s="226" t="s">
        <v>649</v>
      </c>
      <c r="B647" s="221" t="s">
        <v>684</v>
      </c>
      <c r="C647" s="222"/>
      <c r="D647" s="223">
        <v>233310</v>
      </c>
      <c r="E647" s="223">
        <v>10</v>
      </c>
      <c r="F647" s="63"/>
      <c r="G647" s="185"/>
      <c r="H647" s="63"/>
      <c r="I647" s="185"/>
      <c r="J647" s="63"/>
      <c r="K647" s="185"/>
      <c r="L647" s="63"/>
      <c r="M647" s="185"/>
      <c r="N647" s="63"/>
      <c r="O647" s="63"/>
      <c r="P647" s="185"/>
      <c r="Q647" s="63"/>
      <c r="R647" s="185"/>
      <c r="S647" s="63"/>
      <c r="T647" s="185"/>
      <c r="U647" s="63"/>
      <c r="V647" s="185"/>
      <c r="W647" s="63"/>
      <c r="X647" s="63"/>
      <c r="Y647" s="185"/>
      <c r="Z647" s="63"/>
      <c r="AA647" s="185"/>
      <c r="AB647" s="63"/>
      <c r="AC647" s="185"/>
      <c r="AD647" s="63"/>
      <c r="AE647" s="185"/>
      <c r="AF647" s="63"/>
      <c r="AG647" s="63"/>
      <c r="AH647" s="185"/>
      <c r="AI647" s="63"/>
      <c r="AJ647" s="185"/>
      <c r="AK647" s="63"/>
      <c r="AL647" s="185"/>
      <c r="AM647" s="63"/>
      <c r="AN647" s="185"/>
      <c r="AO647" s="63"/>
      <c r="AP647" s="63"/>
      <c r="AQ647" s="185"/>
      <c r="AR647" s="63"/>
      <c r="AS647" s="185"/>
      <c r="AT647" s="63"/>
      <c r="AU647" s="185"/>
      <c r="AV647" s="63"/>
      <c r="AW647" s="185"/>
      <c r="AX647" s="63"/>
      <c r="AY647" s="63"/>
      <c r="AZ647" s="185"/>
      <c r="BA647" s="63"/>
      <c r="BB647" s="185"/>
      <c r="BC647" s="63"/>
      <c r="BD647" s="185"/>
      <c r="BE647" s="63"/>
      <c r="BF647" s="185"/>
      <c r="BG647" s="62"/>
      <c r="BH647" s="188"/>
      <c r="BI647" s="63"/>
      <c r="BJ647" s="185"/>
      <c r="BK647" s="63"/>
      <c r="BL647" s="185"/>
      <c r="BM647" s="63"/>
      <c r="BN647" s="185"/>
      <c r="BO647" s="63"/>
      <c r="BP647" s="185"/>
      <c r="BQ647" s="63"/>
      <c r="BR647" s="185"/>
      <c r="BS647" s="61"/>
      <c r="BT647" s="177">
        <f t="shared" si="458"/>
        <v>0</v>
      </c>
      <c r="BU647" s="178">
        <f t="shared" si="458"/>
        <v>0</v>
      </c>
      <c r="BV647" s="179">
        <f t="shared" si="459"/>
        <v>0</v>
      </c>
      <c r="BW647" s="178">
        <f t="shared" si="459"/>
        <v>0</v>
      </c>
      <c r="BX647" s="179">
        <f t="shared" si="460"/>
        <v>0</v>
      </c>
      <c r="BY647" s="178">
        <f t="shared" si="460"/>
        <v>0</v>
      </c>
      <c r="BZ647" s="179">
        <f t="shared" si="461"/>
        <v>0</v>
      </c>
      <c r="CA647" s="178">
        <f t="shared" si="461"/>
        <v>0</v>
      </c>
      <c r="CB647" s="179">
        <f t="shared" si="462"/>
        <v>0</v>
      </c>
      <c r="CC647" s="178">
        <f t="shared" si="462"/>
        <v>0</v>
      </c>
      <c r="CD647" s="179">
        <f t="shared" si="463"/>
        <v>0</v>
      </c>
      <c r="CE647" s="178">
        <f t="shared" si="463"/>
        <v>0</v>
      </c>
      <c r="CF647" s="177">
        <f t="shared" si="477"/>
        <v>0</v>
      </c>
      <c r="CG647" s="178">
        <f t="shared" si="454"/>
        <v>0</v>
      </c>
      <c r="CH647" s="179">
        <f t="shared" si="477"/>
        <v>0</v>
      </c>
      <c r="CI647" s="178">
        <f t="shared" si="472"/>
        <v>0</v>
      </c>
      <c r="CJ647" s="179">
        <f t="shared" si="475"/>
        <v>0</v>
      </c>
      <c r="CK647" s="178">
        <f t="shared" si="439"/>
        <v>0</v>
      </c>
      <c r="CL647" s="179">
        <f t="shared" si="475"/>
        <v>0</v>
      </c>
      <c r="CM647" s="178">
        <f t="shared" si="475"/>
        <v>0</v>
      </c>
      <c r="CN647" s="179">
        <f t="shared" si="475"/>
        <v>0</v>
      </c>
      <c r="CO647" s="178">
        <f t="shared" si="475"/>
        <v>0</v>
      </c>
      <c r="CP647" s="179">
        <f t="shared" si="475"/>
        <v>0</v>
      </c>
      <c r="CQ647" s="178">
        <f t="shared" si="475"/>
        <v>0</v>
      </c>
      <c r="CR647" s="177">
        <f t="shared" si="478"/>
        <v>0</v>
      </c>
      <c r="CS647" s="178">
        <f t="shared" si="478"/>
        <v>0</v>
      </c>
      <c r="CT647" s="179">
        <f t="shared" si="478"/>
        <v>0</v>
      </c>
      <c r="CU647" s="178">
        <f t="shared" si="476"/>
        <v>0</v>
      </c>
      <c r="CV647" s="179">
        <f t="shared" si="476"/>
        <v>0</v>
      </c>
      <c r="CW647" s="178">
        <f t="shared" si="476"/>
        <v>0</v>
      </c>
      <c r="CX647" s="179">
        <f t="shared" si="476"/>
        <v>0</v>
      </c>
      <c r="CY647" s="178">
        <f t="shared" si="476"/>
        <v>0</v>
      </c>
      <c r="CZ647" s="179">
        <f t="shared" si="476"/>
        <v>0</v>
      </c>
      <c r="DA647" s="178">
        <f t="shared" si="476"/>
        <v>0</v>
      </c>
      <c r="DB647" s="179">
        <f t="shared" si="476"/>
        <v>0</v>
      </c>
      <c r="DC647" s="178">
        <f t="shared" si="476"/>
        <v>0</v>
      </c>
      <c r="DD647" s="179">
        <f t="shared" si="464"/>
        <v>0</v>
      </c>
      <c r="DE647" s="178">
        <f t="shared" si="464"/>
        <v>0</v>
      </c>
      <c r="DF647" s="177">
        <f t="shared" si="465"/>
        <v>0</v>
      </c>
      <c r="DG647" s="178">
        <f t="shared" si="465"/>
        <v>0</v>
      </c>
      <c r="DH647" s="179">
        <f t="shared" si="466"/>
        <v>0</v>
      </c>
      <c r="DI647" s="178">
        <f t="shared" si="466"/>
        <v>0</v>
      </c>
      <c r="DJ647" s="179">
        <f t="shared" si="467"/>
        <v>0</v>
      </c>
      <c r="DK647" s="178">
        <f t="shared" si="467"/>
        <v>0</v>
      </c>
      <c r="DL647" s="179">
        <f t="shared" si="468"/>
        <v>0</v>
      </c>
      <c r="DM647" s="178">
        <f t="shared" si="468"/>
        <v>0</v>
      </c>
      <c r="DN647" s="179">
        <f t="shared" si="469"/>
        <v>0</v>
      </c>
      <c r="DO647" s="178">
        <f t="shared" si="469"/>
        <v>0</v>
      </c>
      <c r="DP647" s="179">
        <f t="shared" si="470"/>
        <v>0</v>
      </c>
      <c r="DQ647" s="178">
        <f t="shared" si="470"/>
        <v>0</v>
      </c>
      <c r="DR647" s="179">
        <f t="shared" si="471"/>
        <v>0</v>
      </c>
      <c r="DS647" s="178">
        <f t="shared" si="471"/>
        <v>0</v>
      </c>
      <c r="DT647" s="177">
        <f t="shared" si="474"/>
        <v>0</v>
      </c>
      <c r="DU647" s="178">
        <f t="shared" si="474"/>
        <v>0</v>
      </c>
      <c r="DV647" s="179">
        <f t="shared" si="474"/>
        <v>0</v>
      </c>
      <c r="DW647" s="178">
        <f t="shared" si="473"/>
        <v>0</v>
      </c>
      <c r="DX647" s="179">
        <f t="shared" si="473"/>
        <v>0</v>
      </c>
      <c r="DY647" s="178">
        <f t="shared" si="473"/>
        <v>0</v>
      </c>
      <c r="DZ647" s="179">
        <f t="shared" si="473"/>
        <v>0</v>
      </c>
      <c r="EA647" s="178">
        <f t="shared" si="473"/>
        <v>0</v>
      </c>
      <c r="EB647" s="179">
        <f t="shared" si="473"/>
        <v>0</v>
      </c>
      <c r="EC647" s="178">
        <f t="shared" si="473"/>
        <v>0</v>
      </c>
      <c r="ED647" s="179">
        <f t="shared" si="473"/>
        <v>0</v>
      </c>
      <c r="EE647" s="178">
        <f t="shared" si="473"/>
        <v>0</v>
      </c>
      <c r="EF647" s="179">
        <f t="shared" si="473"/>
        <v>0</v>
      </c>
      <c r="EG647" s="178">
        <f t="shared" si="434"/>
        <v>0</v>
      </c>
    </row>
    <row r="648" spans="1:137">
      <c r="A648" s="226" t="s">
        <v>649</v>
      </c>
      <c r="B648" s="221" t="s">
        <v>685</v>
      </c>
      <c r="C648" s="222"/>
      <c r="D648" s="223">
        <v>233338</v>
      </c>
      <c r="E648" s="223">
        <v>10</v>
      </c>
      <c r="F648" s="63"/>
      <c r="G648" s="185">
        <v>9</v>
      </c>
      <c r="H648" s="191">
        <v>11</v>
      </c>
      <c r="I648" s="185"/>
      <c r="J648" s="63"/>
      <c r="K648" s="185"/>
      <c r="L648" s="63"/>
      <c r="M648" s="185"/>
      <c r="N648" s="63"/>
      <c r="O648" s="63"/>
      <c r="P648" s="185">
        <v>10</v>
      </c>
      <c r="Q648" s="191">
        <v>13</v>
      </c>
      <c r="R648" s="185"/>
      <c r="S648" s="63"/>
      <c r="T648" s="185"/>
      <c r="U648" s="63"/>
      <c r="V648" s="185">
        <v>1</v>
      </c>
      <c r="W648" s="63">
        <v>1</v>
      </c>
      <c r="X648" s="63"/>
      <c r="Y648" s="185">
        <v>9</v>
      </c>
      <c r="Z648" s="191">
        <v>7</v>
      </c>
      <c r="AA648" s="185"/>
      <c r="AB648" s="63"/>
      <c r="AC648" s="185"/>
      <c r="AD648" s="63"/>
      <c r="AE648" s="185">
        <v>1</v>
      </c>
      <c r="AF648" s="191"/>
      <c r="AG648" s="63"/>
      <c r="AH648" s="185">
        <v>4</v>
      </c>
      <c r="AI648" s="191">
        <v>3</v>
      </c>
      <c r="AJ648" s="185"/>
      <c r="AK648" s="63"/>
      <c r="AL648" s="185"/>
      <c r="AM648" s="63"/>
      <c r="AN648" s="185"/>
      <c r="AO648" s="191">
        <v>1</v>
      </c>
      <c r="AP648" s="63"/>
      <c r="AQ648" s="185"/>
      <c r="AR648" s="63"/>
      <c r="AS648" s="185"/>
      <c r="AT648" s="63"/>
      <c r="AU648" s="185"/>
      <c r="AV648" s="63"/>
      <c r="AW648" s="185"/>
      <c r="AX648" s="63"/>
      <c r="AY648" s="63"/>
      <c r="AZ648" s="185"/>
      <c r="BA648" s="63"/>
      <c r="BB648" s="185"/>
      <c r="BC648" s="63"/>
      <c r="BD648" s="185"/>
      <c r="BE648" s="63"/>
      <c r="BF648" s="185"/>
      <c r="BG648" s="62"/>
      <c r="BH648" s="188">
        <v>600995</v>
      </c>
      <c r="BI648" s="191">
        <v>707925</v>
      </c>
      <c r="BJ648" s="185">
        <v>671063</v>
      </c>
      <c r="BK648" s="191">
        <v>805800</v>
      </c>
      <c r="BL648" s="185">
        <v>494051</v>
      </c>
      <c r="BM648" s="191">
        <v>358470</v>
      </c>
      <c r="BN648" s="185">
        <v>159200</v>
      </c>
      <c r="BO648" s="191">
        <v>185500</v>
      </c>
      <c r="BP648" s="185"/>
      <c r="BQ648" s="63"/>
      <c r="BR648" s="185"/>
      <c r="BS648" s="61"/>
      <c r="BT648" s="177">
        <f t="shared" si="458"/>
        <v>81</v>
      </c>
      <c r="BU648" s="178">
        <f t="shared" si="458"/>
        <v>99</v>
      </c>
      <c r="BV648" s="179">
        <f t="shared" si="459"/>
        <v>102</v>
      </c>
      <c r="BW648" s="178">
        <f t="shared" si="459"/>
        <v>129</v>
      </c>
      <c r="BX648" s="179">
        <f t="shared" si="460"/>
        <v>93</v>
      </c>
      <c r="BY648" s="178">
        <f t="shared" si="460"/>
        <v>63</v>
      </c>
      <c r="BZ648" s="179">
        <f t="shared" si="461"/>
        <v>36</v>
      </c>
      <c r="CA648" s="178">
        <f t="shared" si="461"/>
        <v>39</v>
      </c>
      <c r="CB648" s="179">
        <f t="shared" si="462"/>
        <v>0</v>
      </c>
      <c r="CC648" s="178">
        <f t="shared" si="462"/>
        <v>0</v>
      </c>
      <c r="CD648" s="179">
        <f t="shared" si="463"/>
        <v>0</v>
      </c>
      <c r="CE648" s="178">
        <f t="shared" si="463"/>
        <v>0</v>
      </c>
      <c r="CF648" s="177">
        <f t="shared" si="477"/>
        <v>7419.691358024691</v>
      </c>
      <c r="CG648" s="178">
        <f t="shared" si="454"/>
        <v>7150.757575757576</v>
      </c>
      <c r="CH648" s="179">
        <f t="shared" si="477"/>
        <v>6579.0490196078435</v>
      </c>
      <c r="CI648" s="178">
        <f t="shared" si="472"/>
        <v>6246.5116279069771</v>
      </c>
      <c r="CJ648" s="179">
        <f t="shared" si="475"/>
        <v>5312.3763440860212</v>
      </c>
      <c r="CK648" s="178">
        <f t="shared" si="439"/>
        <v>5690</v>
      </c>
      <c r="CL648" s="179">
        <f t="shared" si="475"/>
        <v>4422.2222222222226</v>
      </c>
      <c r="CM648" s="178">
        <f t="shared" si="475"/>
        <v>4756.4102564102568</v>
      </c>
      <c r="CN648" s="179">
        <f t="shared" si="475"/>
        <v>0</v>
      </c>
      <c r="CO648" s="178">
        <f t="shared" si="475"/>
        <v>0</v>
      </c>
      <c r="CP648" s="179">
        <f t="shared" si="475"/>
        <v>0</v>
      </c>
      <c r="CQ648" s="178">
        <f t="shared" si="475"/>
        <v>0</v>
      </c>
      <c r="CR648" s="177">
        <f t="shared" si="478"/>
        <v>66777.222222222219</v>
      </c>
      <c r="CS648" s="178">
        <f t="shared" si="478"/>
        <v>64356.818181818184</v>
      </c>
      <c r="CT648" s="179">
        <f t="shared" si="478"/>
        <v>59211.441176470595</v>
      </c>
      <c r="CU648" s="178">
        <f t="shared" si="476"/>
        <v>56218.604651162794</v>
      </c>
      <c r="CV648" s="179">
        <f t="shared" si="476"/>
        <v>47811.38709677419</v>
      </c>
      <c r="CW648" s="178">
        <f t="shared" si="476"/>
        <v>51210</v>
      </c>
      <c r="CX648" s="179">
        <f t="shared" si="476"/>
        <v>39800</v>
      </c>
      <c r="CY648" s="178">
        <f t="shared" si="476"/>
        <v>42807.692307692312</v>
      </c>
      <c r="CZ648" s="179">
        <f t="shared" si="476"/>
        <v>0</v>
      </c>
      <c r="DA648" s="178">
        <f t="shared" si="476"/>
        <v>0</v>
      </c>
      <c r="DB648" s="179">
        <f t="shared" si="476"/>
        <v>0</v>
      </c>
      <c r="DC648" s="178">
        <f t="shared" si="476"/>
        <v>0</v>
      </c>
      <c r="DD648" s="179">
        <f t="shared" si="464"/>
        <v>55577.491879674068</v>
      </c>
      <c r="DE648" s="178">
        <f t="shared" si="464"/>
        <v>56241.284287418013</v>
      </c>
      <c r="DF648" s="177">
        <f t="shared" si="465"/>
        <v>9</v>
      </c>
      <c r="DG648" s="178">
        <f t="shared" si="465"/>
        <v>11</v>
      </c>
      <c r="DH648" s="179">
        <f t="shared" si="466"/>
        <v>11</v>
      </c>
      <c r="DI648" s="178">
        <f t="shared" si="466"/>
        <v>14</v>
      </c>
      <c r="DJ648" s="179">
        <f t="shared" si="467"/>
        <v>10</v>
      </c>
      <c r="DK648" s="178">
        <f t="shared" si="467"/>
        <v>7</v>
      </c>
      <c r="DL648" s="179">
        <f t="shared" si="468"/>
        <v>4</v>
      </c>
      <c r="DM648" s="178">
        <f t="shared" si="468"/>
        <v>4</v>
      </c>
      <c r="DN648" s="179">
        <f t="shared" si="469"/>
        <v>0</v>
      </c>
      <c r="DO648" s="178">
        <f t="shared" si="469"/>
        <v>0</v>
      </c>
      <c r="DP648" s="179">
        <f t="shared" si="470"/>
        <v>0</v>
      </c>
      <c r="DQ648" s="178">
        <f t="shared" si="470"/>
        <v>0</v>
      </c>
      <c r="DR648" s="179">
        <f t="shared" si="471"/>
        <v>34</v>
      </c>
      <c r="DS648" s="178">
        <f t="shared" si="471"/>
        <v>36</v>
      </c>
      <c r="DT648" s="177">
        <f t="shared" si="474"/>
        <v>600995</v>
      </c>
      <c r="DU648" s="178">
        <f t="shared" si="474"/>
        <v>707925</v>
      </c>
      <c r="DV648" s="179">
        <f t="shared" si="474"/>
        <v>651325.8529411765</v>
      </c>
      <c r="DW648" s="178">
        <f t="shared" si="473"/>
        <v>787060.46511627908</v>
      </c>
      <c r="DX648" s="179">
        <f t="shared" si="473"/>
        <v>478113.87096774188</v>
      </c>
      <c r="DY648" s="178">
        <f t="shared" si="473"/>
        <v>358470</v>
      </c>
      <c r="DZ648" s="179">
        <f t="shared" si="473"/>
        <v>159200</v>
      </c>
      <c r="EA648" s="178">
        <f t="shared" si="473"/>
        <v>171230.76923076925</v>
      </c>
      <c r="EB648" s="179">
        <f t="shared" si="473"/>
        <v>0</v>
      </c>
      <c r="EC648" s="178">
        <f t="shared" si="473"/>
        <v>0</v>
      </c>
      <c r="ED648" s="179">
        <f t="shared" si="473"/>
        <v>0</v>
      </c>
      <c r="EE648" s="178">
        <f t="shared" si="473"/>
        <v>0</v>
      </c>
      <c r="EF648" s="179">
        <f t="shared" si="473"/>
        <v>1889634.7239089182</v>
      </c>
      <c r="EG648" s="178">
        <f t="shared" si="434"/>
        <v>2024686.2343470484</v>
      </c>
    </row>
    <row r="649" spans="1:137">
      <c r="A649" s="226" t="s">
        <v>649</v>
      </c>
      <c r="B649" s="221" t="s">
        <v>686</v>
      </c>
      <c r="C649" s="248"/>
      <c r="D649" s="223">
        <v>233648</v>
      </c>
      <c r="E649" s="223">
        <v>10</v>
      </c>
      <c r="F649" s="63"/>
      <c r="G649" s="185"/>
      <c r="H649" s="63"/>
      <c r="I649" s="185"/>
      <c r="J649" s="63"/>
      <c r="K649" s="185"/>
      <c r="L649" s="63"/>
      <c r="M649" s="185"/>
      <c r="N649" s="63"/>
      <c r="O649" s="63"/>
      <c r="P649" s="185"/>
      <c r="Q649" s="63"/>
      <c r="R649" s="185"/>
      <c r="S649" s="63"/>
      <c r="T649" s="185"/>
      <c r="U649" s="63"/>
      <c r="V649" s="185"/>
      <c r="W649" s="63"/>
      <c r="X649" s="63"/>
      <c r="Y649" s="185"/>
      <c r="Z649" s="63"/>
      <c r="AA649" s="185"/>
      <c r="AB649" s="63"/>
      <c r="AC649" s="185"/>
      <c r="AD649" s="63"/>
      <c r="AE649" s="185"/>
      <c r="AF649" s="63"/>
      <c r="AG649" s="63"/>
      <c r="AH649" s="185"/>
      <c r="AI649" s="63"/>
      <c r="AJ649" s="185"/>
      <c r="AK649" s="63"/>
      <c r="AL649" s="185"/>
      <c r="AM649" s="63"/>
      <c r="AN649" s="185"/>
      <c r="AO649" s="63"/>
      <c r="AP649" s="63"/>
      <c r="AQ649" s="185"/>
      <c r="AR649" s="63"/>
      <c r="AS649" s="185"/>
      <c r="AT649" s="63"/>
      <c r="AU649" s="185"/>
      <c r="AV649" s="63"/>
      <c r="AW649" s="185"/>
      <c r="AX649" s="63"/>
      <c r="AY649" s="63"/>
      <c r="AZ649" s="185"/>
      <c r="BA649" s="63"/>
      <c r="BB649" s="185"/>
      <c r="BC649" s="63"/>
      <c r="BD649" s="185"/>
      <c r="BE649" s="63"/>
      <c r="BF649" s="185"/>
      <c r="BG649" s="62"/>
      <c r="BH649" s="188"/>
      <c r="BI649" s="63"/>
      <c r="BJ649" s="185"/>
      <c r="BK649" s="63"/>
      <c r="BL649" s="185"/>
      <c r="BM649" s="63"/>
      <c r="BN649" s="185"/>
      <c r="BO649" s="63"/>
      <c r="BP649" s="185"/>
      <c r="BQ649" s="63"/>
      <c r="BR649" s="185"/>
      <c r="BS649" s="61"/>
      <c r="BT649" s="177">
        <f t="shared" si="458"/>
        <v>0</v>
      </c>
      <c r="BU649" s="178">
        <f t="shared" si="458"/>
        <v>0</v>
      </c>
      <c r="BV649" s="179">
        <f t="shared" si="459"/>
        <v>0</v>
      </c>
      <c r="BW649" s="178">
        <f t="shared" si="459"/>
        <v>0</v>
      </c>
      <c r="BX649" s="179">
        <f t="shared" si="460"/>
        <v>0</v>
      </c>
      <c r="BY649" s="178">
        <f t="shared" si="460"/>
        <v>0</v>
      </c>
      <c r="BZ649" s="179">
        <f t="shared" si="461"/>
        <v>0</v>
      </c>
      <c r="CA649" s="178">
        <f t="shared" si="461"/>
        <v>0</v>
      </c>
      <c r="CB649" s="179">
        <f t="shared" si="462"/>
        <v>0</v>
      </c>
      <c r="CC649" s="178">
        <f t="shared" si="462"/>
        <v>0</v>
      </c>
      <c r="CD649" s="179">
        <f t="shared" si="463"/>
        <v>0</v>
      </c>
      <c r="CE649" s="178">
        <f t="shared" si="463"/>
        <v>0</v>
      </c>
      <c r="CF649" s="177">
        <f t="shared" si="477"/>
        <v>0</v>
      </c>
      <c r="CG649" s="178">
        <f t="shared" si="454"/>
        <v>0</v>
      </c>
      <c r="CH649" s="179">
        <f t="shared" si="477"/>
        <v>0</v>
      </c>
      <c r="CI649" s="178">
        <f t="shared" si="472"/>
        <v>0</v>
      </c>
      <c r="CJ649" s="179">
        <f t="shared" si="475"/>
        <v>0</v>
      </c>
      <c r="CK649" s="178">
        <f t="shared" si="439"/>
        <v>0</v>
      </c>
      <c r="CL649" s="179">
        <f t="shared" si="475"/>
        <v>0</v>
      </c>
      <c r="CM649" s="178">
        <f t="shared" si="475"/>
        <v>0</v>
      </c>
      <c r="CN649" s="179">
        <f t="shared" si="475"/>
        <v>0</v>
      </c>
      <c r="CO649" s="178">
        <f t="shared" si="475"/>
        <v>0</v>
      </c>
      <c r="CP649" s="179">
        <f t="shared" si="475"/>
        <v>0</v>
      </c>
      <c r="CQ649" s="178">
        <f t="shared" si="475"/>
        <v>0</v>
      </c>
      <c r="CR649" s="177">
        <f t="shared" si="478"/>
        <v>0</v>
      </c>
      <c r="CS649" s="178">
        <f t="shared" si="478"/>
        <v>0</v>
      </c>
      <c r="CT649" s="179">
        <f t="shared" si="478"/>
        <v>0</v>
      </c>
      <c r="CU649" s="178">
        <f t="shared" si="476"/>
        <v>0</v>
      </c>
      <c r="CV649" s="179">
        <f t="shared" si="476"/>
        <v>0</v>
      </c>
      <c r="CW649" s="178">
        <f t="shared" si="476"/>
        <v>0</v>
      </c>
      <c r="CX649" s="179">
        <f t="shared" si="476"/>
        <v>0</v>
      </c>
      <c r="CY649" s="178">
        <f t="shared" si="476"/>
        <v>0</v>
      </c>
      <c r="CZ649" s="179">
        <f t="shared" si="476"/>
        <v>0</v>
      </c>
      <c r="DA649" s="178">
        <f t="shared" si="476"/>
        <v>0</v>
      </c>
      <c r="DB649" s="179">
        <f t="shared" si="476"/>
        <v>0</v>
      </c>
      <c r="DC649" s="178">
        <f t="shared" si="476"/>
        <v>0</v>
      </c>
      <c r="DD649" s="179">
        <f t="shared" si="464"/>
        <v>0</v>
      </c>
      <c r="DE649" s="178">
        <f t="shared" si="464"/>
        <v>0</v>
      </c>
      <c r="DF649" s="177">
        <f t="shared" si="465"/>
        <v>0</v>
      </c>
      <c r="DG649" s="178">
        <f t="shared" si="465"/>
        <v>0</v>
      </c>
      <c r="DH649" s="179">
        <f t="shared" si="466"/>
        <v>0</v>
      </c>
      <c r="DI649" s="178">
        <f t="shared" si="466"/>
        <v>0</v>
      </c>
      <c r="DJ649" s="179">
        <f t="shared" si="467"/>
        <v>0</v>
      </c>
      <c r="DK649" s="178">
        <f t="shared" si="467"/>
        <v>0</v>
      </c>
      <c r="DL649" s="179">
        <f t="shared" si="468"/>
        <v>0</v>
      </c>
      <c r="DM649" s="178">
        <f t="shared" si="468"/>
        <v>0</v>
      </c>
      <c r="DN649" s="179">
        <f t="shared" si="469"/>
        <v>0</v>
      </c>
      <c r="DO649" s="178">
        <f t="shared" si="469"/>
        <v>0</v>
      </c>
      <c r="DP649" s="179">
        <f t="shared" si="470"/>
        <v>0</v>
      </c>
      <c r="DQ649" s="178">
        <f t="shared" si="470"/>
        <v>0</v>
      </c>
      <c r="DR649" s="179">
        <f t="shared" si="471"/>
        <v>0</v>
      </c>
      <c r="DS649" s="178">
        <f t="shared" si="471"/>
        <v>0</v>
      </c>
      <c r="DT649" s="177">
        <f t="shared" si="474"/>
        <v>0</v>
      </c>
      <c r="DU649" s="178">
        <f t="shared" si="474"/>
        <v>0</v>
      </c>
      <c r="DV649" s="179">
        <f t="shared" si="474"/>
        <v>0</v>
      </c>
      <c r="DW649" s="178">
        <f t="shared" si="473"/>
        <v>0</v>
      </c>
      <c r="DX649" s="179">
        <f t="shared" si="473"/>
        <v>0</v>
      </c>
      <c r="DY649" s="178">
        <f t="shared" si="473"/>
        <v>0</v>
      </c>
      <c r="DZ649" s="179">
        <f t="shared" si="473"/>
        <v>0</v>
      </c>
      <c r="EA649" s="178">
        <f t="shared" si="473"/>
        <v>0</v>
      </c>
      <c r="EB649" s="179">
        <f t="shared" si="473"/>
        <v>0</v>
      </c>
      <c r="EC649" s="178">
        <f t="shared" si="473"/>
        <v>0</v>
      </c>
      <c r="ED649" s="179">
        <f t="shared" si="473"/>
        <v>0</v>
      </c>
      <c r="EE649" s="178">
        <f t="shared" si="473"/>
        <v>0</v>
      </c>
      <c r="EF649" s="179">
        <f t="shared" si="473"/>
        <v>0</v>
      </c>
      <c r="EG649" s="178">
        <f t="shared" si="434"/>
        <v>0</v>
      </c>
    </row>
    <row r="650" spans="1:137">
      <c r="A650" s="226" t="s">
        <v>649</v>
      </c>
      <c r="B650" s="221" t="s">
        <v>687</v>
      </c>
      <c r="C650" s="222"/>
      <c r="D650" s="223">
        <v>233903</v>
      </c>
      <c r="E650" s="223">
        <v>10</v>
      </c>
      <c r="F650" s="63"/>
      <c r="G650" s="185"/>
      <c r="H650" s="63"/>
      <c r="I650" s="185"/>
      <c r="J650" s="63"/>
      <c r="K650" s="185"/>
      <c r="L650" s="63"/>
      <c r="M650" s="185"/>
      <c r="N650" s="63"/>
      <c r="O650" s="63"/>
      <c r="P650" s="185"/>
      <c r="Q650" s="63"/>
      <c r="R650" s="185"/>
      <c r="S650" s="63"/>
      <c r="T650" s="185"/>
      <c r="U650" s="63"/>
      <c r="V650" s="185"/>
      <c r="W650" s="63"/>
      <c r="X650" s="63"/>
      <c r="Y650" s="185"/>
      <c r="Z650" s="63"/>
      <c r="AA650" s="185"/>
      <c r="AB650" s="63"/>
      <c r="AC650" s="185"/>
      <c r="AD650" s="63"/>
      <c r="AE650" s="185"/>
      <c r="AF650" s="63"/>
      <c r="AG650" s="63"/>
      <c r="AH650" s="185"/>
      <c r="AI650" s="63"/>
      <c r="AJ650" s="185"/>
      <c r="AK650" s="63"/>
      <c r="AL650" s="185"/>
      <c r="AM650" s="63"/>
      <c r="AN650" s="185"/>
      <c r="AO650" s="63"/>
      <c r="AP650" s="63"/>
      <c r="AQ650" s="185"/>
      <c r="AR650" s="63"/>
      <c r="AS650" s="185"/>
      <c r="AT650" s="63"/>
      <c r="AU650" s="185"/>
      <c r="AV650" s="63"/>
      <c r="AW650" s="185"/>
      <c r="AX650" s="63"/>
      <c r="AY650" s="63"/>
      <c r="AZ650" s="185"/>
      <c r="BA650" s="63"/>
      <c r="BB650" s="185"/>
      <c r="BC650" s="63"/>
      <c r="BD650" s="185"/>
      <c r="BE650" s="63"/>
      <c r="BF650" s="185"/>
      <c r="BG650" s="62"/>
      <c r="BH650" s="188"/>
      <c r="BI650" s="63"/>
      <c r="BJ650" s="185"/>
      <c r="BK650" s="63"/>
      <c r="BL650" s="185"/>
      <c r="BM650" s="63"/>
      <c r="BN650" s="185"/>
      <c r="BO650" s="63"/>
      <c r="BP650" s="185"/>
      <c r="BQ650" s="63"/>
      <c r="BR650" s="185"/>
      <c r="BS650" s="61"/>
      <c r="BT650" s="177">
        <f t="shared" ref="BT650" si="479">((G650*9)+(I650*10)+(K650*11)+(M650*12))</f>
        <v>0</v>
      </c>
      <c r="BU650" s="178">
        <f t="shared" ref="BU650" si="480">((H650*9)+(J650*10)+(L650*11)+(N650*12))</f>
        <v>0</v>
      </c>
      <c r="BV650" s="179">
        <f t="shared" ref="BV650" si="481">((P650*9)+(R650*10)+(T650*11)+(V650*12))</f>
        <v>0</v>
      </c>
      <c r="BW650" s="178">
        <f t="shared" ref="BW650" si="482">((Q650*9)+(S650*10)+(U650*11)+(W650*12))</f>
        <v>0</v>
      </c>
      <c r="BX650" s="179">
        <f t="shared" ref="BX650" si="483">((Y650*9)+(AA650*10)+(AC650*11)+(AE650*12))</f>
        <v>0</v>
      </c>
      <c r="BY650" s="178">
        <f t="shared" ref="BY650" si="484">((Z650*9)+(AB650*10)+(AD650*11)+(AF650*12))</f>
        <v>0</v>
      </c>
      <c r="BZ650" s="179">
        <f t="shared" ref="BZ650" si="485">((AH650*9)+(AJ650*10)+(AL650*11)+(AN650*12))</f>
        <v>0</v>
      </c>
      <c r="CA650" s="178">
        <f t="shared" ref="CA650" si="486">((AI650*9)+(AK650*10)+(AM650*11)+(AO650*12))</f>
        <v>0</v>
      </c>
      <c r="CB650" s="179">
        <f t="shared" ref="CB650" si="487">((AQ650*9)+(AS650*10)+(AU650*11)+(AW650*12))</f>
        <v>0</v>
      </c>
      <c r="CC650" s="178">
        <f t="shared" ref="CC650" si="488">((AR650*9)+(AT650*10)+(AV650*11)+(AX650*12))</f>
        <v>0</v>
      </c>
      <c r="CD650" s="179">
        <f t="shared" ref="CD650" si="489">((AZ650*9)+(BB650*10)+(BD650*11)+(BF650*12))</f>
        <v>0</v>
      </c>
      <c r="CE650" s="178">
        <f t="shared" ref="CE650" si="490">((BA650*9)+(BC650*10)+(BE650*11)+(BG650*12))</f>
        <v>0</v>
      </c>
      <c r="CF650" s="177">
        <f t="shared" ref="CF650" si="491">IF(BT650&gt;0,BH650/BT650,)</f>
        <v>0</v>
      </c>
      <c r="CG650" s="178">
        <f t="shared" si="454"/>
        <v>0</v>
      </c>
      <c r="CH650" s="179">
        <f t="shared" ref="CH650" si="492">IF(BV650&gt;0,BJ650/BV650,)</f>
        <v>0</v>
      </c>
      <c r="CI650" s="178">
        <f t="shared" si="472"/>
        <v>0</v>
      </c>
      <c r="CJ650" s="179">
        <f t="shared" ref="CJ650" si="493">IF(BX650&gt;0,BL650/BX650,)</f>
        <v>0</v>
      </c>
      <c r="CK650" s="178">
        <f t="shared" si="439"/>
        <v>0</v>
      </c>
      <c r="CL650" s="179">
        <f t="shared" ref="CL650" si="494">IF(BZ650&gt;0,BN650/BZ650,)</f>
        <v>0</v>
      </c>
      <c r="CM650" s="178">
        <f t="shared" ref="CM650" si="495">IF(CA650&gt;0,BO650/CA650,)</f>
        <v>0</v>
      </c>
      <c r="CN650" s="179">
        <f t="shared" ref="CN650" si="496">IF(CB650&gt;0,BP650/CB650,)</f>
        <v>0</v>
      </c>
      <c r="CO650" s="178">
        <f t="shared" ref="CO650" si="497">IF(CC650&gt;0,BQ650/CC650,)</f>
        <v>0</v>
      </c>
      <c r="CP650" s="179">
        <f t="shared" ref="CP650" si="498">IF(CD650&gt;0,BR650/CD650,)</f>
        <v>0</v>
      </c>
      <c r="CQ650" s="178">
        <f t="shared" ref="CQ650" si="499">IF(CE650&gt;0,BS650/CE650,)</f>
        <v>0</v>
      </c>
      <c r="CR650" s="177">
        <f t="shared" ref="CR650" si="500">+CF650*9</f>
        <v>0</v>
      </c>
      <c r="CS650" s="178">
        <f t="shared" ref="CS650" si="501">+CG650*9</f>
        <v>0</v>
      </c>
      <c r="CT650" s="179">
        <f t="shared" ref="CT650" si="502">+CH650*9</f>
        <v>0</v>
      </c>
      <c r="CU650" s="178">
        <f t="shared" ref="CU650" si="503">+CI650*9</f>
        <v>0</v>
      </c>
      <c r="CV650" s="179">
        <f t="shared" ref="CV650" si="504">+CJ650*9</f>
        <v>0</v>
      </c>
      <c r="CW650" s="178">
        <f t="shared" ref="CW650" si="505">+CK650*9</f>
        <v>0</v>
      </c>
      <c r="CX650" s="179">
        <f t="shared" ref="CX650" si="506">+CL650*9</f>
        <v>0</v>
      </c>
      <c r="CY650" s="178">
        <f t="shared" ref="CY650" si="507">+CM650*9</f>
        <v>0</v>
      </c>
      <c r="CZ650" s="179">
        <f t="shared" ref="CZ650" si="508">+CN650*9</f>
        <v>0</v>
      </c>
      <c r="DA650" s="178">
        <f t="shared" ref="DA650" si="509">+CO650*9</f>
        <v>0</v>
      </c>
      <c r="DB650" s="179">
        <f t="shared" ref="DB650" si="510">+CP650*9</f>
        <v>0</v>
      </c>
      <c r="DC650" s="178">
        <f t="shared" ref="DC650" si="511">+CQ650*9</f>
        <v>0</v>
      </c>
      <c r="DD650" s="179">
        <f t="shared" ref="DD650" si="512">IF(DR650&gt;0,((CR650*DF650)+(CT650*DH650)+(CV650*DJ650)+(CX650*DL650)+(CZ650*DN650)+(DB650*DP650))/DR650,)</f>
        <v>0</v>
      </c>
      <c r="DE650" s="178">
        <f t="shared" ref="DE650" si="513">IF(DS650&gt;0,((CS650*DG650)+(CU650*DI650)+(CW650*DK650)+(CY650*DM650)+(DA650*DO650)+(DC650*DQ650))/DS650,)</f>
        <v>0</v>
      </c>
      <c r="DF650" s="177">
        <f t="shared" ref="DF650" si="514">+G650+I650+K650+M650</f>
        <v>0</v>
      </c>
      <c r="DG650" s="178">
        <f t="shared" ref="DG650" si="515">+H650+J650+L650+N650</f>
        <v>0</v>
      </c>
      <c r="DH650" s="179">
        <f t="shared" ref="DH650" si="516">+P650+R650+T650+V650</f>
        <v>0</v>
      </c>
      <c r="DI650" s="178">
        <f t="shared" ref="DI650" si="517">+Q650+S650+U650+W650</f>
        <v>0</v>
      </c>
      <c r="DJ650" s="179">
        <f t="shared" ref="DJ650" si="518">+Y650+AA650+AC650+AE650</f>
        <v>0</v>
      </c>
      <c r="DK650" s="178">
        <f t="shared" ref="DK650" si="519">+Z650+AB650+AD650+AF650</f>
        <v>0</v>
      </c>
      <c r="DL650" s="179">
        <f t="shared" ref="DL650" si="520">+AH650+AJ650+AL650+AN650</f>
        <v>0</v>
      </c>
      <c r="DM650" s="178">
        <f t="shared" ref="DM650" si="521">+AI650+AK650+AM650+AO650</f>
        <v>0</v>
      </c>
      <c r="DN650" s="179">
        <f t="shared" ref="DN650" si="522">+AQ650+AS650+AU650+AW650</f>
        <v>0</v>
      </c>
      <c r="DO650" s="178">
        <f t="shared" ref="DO650" si="523">+AR650+AT650+AV650+AX650</f>
        <v>0</v>
      </c>
      <c r="DP650" s="179">
        <f t="shared" ref="DP650" si="524">+AZ650+BB650+BD650+BF650</f>
        <v>0</v>
      </c>
      <c r="DQ650" s="178">
        <f t="shared" ref="DQ650" si="525">+BA650+BC650+BE650+BG650</f>
        <v>0</v>
      </c>
      <c r="DR650" s="179">
        <f t="shared" ref="DR650" si="526">+DF650+DH650+DJ650+DL650+DN650+DP650</f>
        <v>0</v>
      </c>
      <c r="DS650" s="178">
        <f t="shared" ref="DS650" si="527">+DG650+DI650+DK650+DM650+DO650+DQ650</f>
        <v>0</v>
      </c>
      <c r="DT650" s="177">
        <f t="shared" ref="DT650" si="528">+DF650*CR650</f>
        <v>0</v>
      </c>
      <c r="DU650" s="178">
        <f t="shared" ref="DU650" si="529">+DG650*CS650</f>
        <v>0</v>
      </c>
      <c r="DV650" s="179">
        <f t="shared" ref="DV650" si="530">+DH650*CT650</f>
        <v>0</v>
      </c>
      <c r="DW650" s="178">
        <f t="shared" ref="DW650" si="531">+DI650*CU650</f>
        <v>0</v>
      </c>
      <c r="DX650" s="179">
        <f t="shared" ref="DX650" si="532">+DJ650*CV650</f>
        <v>0</v>
      </c>
      <c r="DY650" s="178">
        <f t="shared" ref="DY650" si="533">+DK650*CW650</f>
        <v>0</v>
      </c>
      <c r="DZ650" s="179">
        <f t="shared" ref="DZ650" si="534">+DL650*CX650</f>
        <v>0</v>
      </c>
      <c r="EA650" s="178">
        <f t="shared" ref="EA650" si="535">+DM650*CY650</f>
        <v>0</v>
      </c>
      <c r="EB650" s="179">
        <f t="shared" ref="EB650" si="536">+DN650*CZ650</f>
        <v>0</v>
      </c>
      <c r="EC650" s="178">
        <f t="shared" ref="EC650" si="537">+DO650*DA650</f>
        <v>0</v>
      </c>
      <c r="ED650" s="179">
        <f t="shared" ref="ED650" si="538">+DP650*DB650</f>
        <v>0</v>
      </c>
      <c r="EE650" s="178">
        <f t="shared" ref="EE650" si="539">+DQ650*DC650</f>
        <v>0</v>
      </c>
      <c r="EF650" s="179">
        <f t="shared" ref="EF650" si="540">+DR650*DD650</f>
        <v>0</v>
      </c>
      <c r="EG650" s="178">
        <f t="shared" ref="EG650" si="541">+DS650*DE650</f>
        <v>0</v>
      </c>
    </row>
    <row r="651" spans="1:137">
      <c r="A651" s="226" t="s">
        <v>649</v>
      </c>
      <c r="B651" s="251" t="s">
        <v>688</v>
      </c>
      <c r="C651" s="252" t="s">
        <v>689</v>
      </c>
      <c r="D651" s="252"/>
      <c r="E651" s="253">
        <v>11</v>
      </c>
      <c r="F651" s="63"/>
      <c r="G651" s="185">
        <v>437</v>
      </c>
      <c r="H651" s="63">
        <v>439</v>
      </c>
      <c r="I651" s="185"/>
      <c r="J651" s="191">
        <v>3</v>
      </c>
      <c r="K651" s="185"/>
      <c r="L651" s="63"/>
      <c r="M651" s="185">
        <v>9</v>
      </c>
      <c r="N651" s="191">
        <v>22</v>
      </c>
      <c r="O651" s="63"/>
      <c r="P651" s="185">
        <v>687</v>
      </c>
      <c r="Q651" s="63">
        <v>685</v>
      </c>
      <c r="R651" s="185"/>
      <c r="S651" s="191">
        <v>2</v>
      </c>
      <c r="T651" s="185"/>
      <c r="U651" s="63"/>
      <c r="V651" s="185">
        <v>34</v>
      </c>
      <c r="W651" s="191">
        <v>43</v>
      </c>
      <c r="X651" s="63"/>
      <c r="Y651" s="185">
        <v>657</v>
      </c>
      <c r="Z651" s="191">
        <v>607</v>
      </c>
      <c r="AA651" s="185"/>
      <c r="AB651" s="191">
        <v>1</v>
      </c>
      <c r="AC651" s="185"/>
      <c r="AD651" s="63"/>
      <c r="AE651" s="185">
        <v>20</v>
      </c>
      <c r="AF651" s="191">
        <v>31</v>
      </c>
      <c r="AG651" s="63"/>
      <c r="AH651" s="185">
        <v>428</v>
      </c>
      <c r="AI651" s="63">
        <v>422</v>
      </c>
      <c r="AJ651" s="185"/>
      <c r="AK651" s="191">
        <v>1</v>
      </c>
      <c r="AL651" s="185"/>
      <c r="AM651" s="63"/>
      <c r="AN651" s="185">
        <v>21</v>
      </c>
      <c r="AO651" s="191">
        <v>31</v>
      </c>
      <c r="AP651" s="63"/>
      <c r="AQ651" s="185">
        <v>37</v>
      </c>
      <c r="AR651" s="191">
        <v>8</v>
      </c>
      <c r="AS651" s="185"/>
      <c r="AT651" s="191">
        <v>2</v>
      </c>
      <c r="AU651" s="185"/>
      <c r="AV651" s="63"/>
      <c r="AW651" s="185">
        <v>3</v>
      </c>
      <c r="AX651" s="191">
        <v>18</v>
      </c>
      <c r="AY651" s="63"/>
      <c r="AZ651" s="185"/>
      <c r="BA651" s="63"/>
      <c r="BB651" s="185"/>
      <c r="BC651" s="63"/>
      <c r="BD651" s="185"/>
      <c r="BE651" s="63"/>
      <c r="BF651" s="185"/>
      <c r="BG651" s="62"/>
      <c r="BH651" s="188">
        <v>33079868</v>
      </c>
      <c r="BI651" s="63">
        <v>34206159</v>
      </c>
      <c r="BJ651" s="185">
        <v>48329446</v>
      </c>
      <c r="BK651" s="63">
        <v>48645885</v>
      </c>
      <c r="BL651" s="185">
        <v>40725654</v>
      </c>
      <c r="BM651" s="191">
        <v>37865828</v>
      </c>
      <c r="BN651" s="185">
        <v>24323162</v>
      </c>
      <c r="BO651" s="63">
        <v>24305411</v>
      </c>
      <c r="BP651" s="185">
        <v>1801301</v>
      </c>
      <c r="BQ651" s="191">
        <v>1354717</v>
      </c>
      <c r="BR651" s="185"/>
      <c r="BS651" s="61"/>
      <c r="BT651" s="177">
        <f>((G651*9)+(I651*10)+(K651*11)+(M651*12))</f>
        <v>4041</v>
      </c>
      <c r="BU651" s="178">
        <f>((H651*9)+(J651*10)+(L651*11)+(N651*12))</f>
        <v>4245</v>
      </c>
      <c r="BV651" s="179">
        <f>((P651*9)+(R651*10)+(T651*11)+(V651*12))</f>
        <v>6591</v>
      </c>
      <c r="BW651" s="178">
        <f>((Q651*9)+(S651*10)+(U651*11)+(W651*12))</f>
        <v>6701</v>
      </c>
      <c r="BX651" s="179">
        <f>((Y651*9)+(AA651*10)+(AC651*11)+(AE651*12))</f>
        <v>6153</v>
      </c>
      <c r="BY651" s="178">
        <f>((Z651*9)+(AB651*10)+(AD651*11)+(AF651*12))</f>
        <v>5845</v>
      </c>
      <c r="BZ651" s="179">
        <f>((AH651*9)+(AJ651*10)+(AL651*11)+(AN651*12))</f>
        <v>4104</v>
      </c>
      <c r="CA651" s="178">
        <f>((AI651*9)+(AK651*10)+(AM651*11)+(AO651*12))</f>
        <v>4180</v>
      </c>
      <c r="CB651" s="179">
        <f>((AQ651*9)+(AS651*10)+(AU651*11)+(AW651*12))</f>
        <v>369</v>
      </c>
      <c r="CC651" s="178">
        <f>((AR651*9)+(AT651*10)+(AV651*11)+(AX651*12))</f>
        <v>308</v>
      </c>
      <c r="CD651" s="179">
        <f>((AZ651*9)+(BB651*10)+(BD651*11)+(BF651*12))</f>
        <v>0</v>
      </c>
      <c r="CE651" s="178">
        <f>((BA651*9)+(BC651*10)+(BE651*11)+(BG651*12))</f>
        <v>0</v>
      </c>
      <c r="CF651" s="177">
        <f t="shared" ref="CF651:CQ688" si="542">IF(BT651&gt;0,BH651/BT651,)</f>
        <v>8186.0598861667904</v>
      </c>
      <c r="CG651" s="178">
        <f t="shared" si="454"/>
        <v>8057.9879858657241</v>
      </c>
      <c r="CH651" s="179">
        <f t="shared" si="542"/>
        <v>7332.6423911394322</v>
      </c>
      <c r="CI651" s="178">
        <f t="shared" si="472"/>
        <v>7259.4963438292789</v>
      </c>
      <c r="CJ651" s="179">
        <f t="shared" si="542"/>
        <v>6618.8288639687953</v>
      </c>
      <c r="CK651" s="178">
        <f t="shared" si="439"/>
        <v>6478.3281437125752</v>
      </c>
      <c r="CL651" s="179">
        <f t="shared" si="542"/>
        <v>5926.6963937621831</v>
      </c>
      <c r="CM651" s="178">
        <f t="shared" si="542"/>
        <v>5814.6916267942588</v>
      </c>
      <c r="CN651" s="179">
        <f t="shared" si="542"/>
        <v>4881.5745257452572</v>
      </c>
      <c r="CO651" s="178">
        <f t="shared" si="542"/>
        <v>4398.431818181818</v>
      </c>
      <c r="CP651" s="179">
        <f t="shared" si="542"/>
        <v>0</v>
      </c>
      <c r="CQ651" s="178">
        <f t="shared" si="542"/>
        <v>0</v>
      </c>
      <c r="CR651" s="177">
        <f t="shared" ref="CR651:DC688" si="543">+CF651*9</f>
        <v>73674.538975501113</v>
      </c>
      <c r="CS651" s="178">
        <f t="shared" si="543"/>
        <v>72521.891872791515</v>
      </c>
      <c r="CT651" s="179">
        <f t="shared" si="543"/>
        <v>65993.781520254895</v>
      </c>
      <c r="CU651" s="178">
        <f t="shared" si="543"/>
        <v>65335.467094463507</v>
      </c>
      <c r="CV651" s="179">
        <f t="shared" si="543"/>
        <v>59569.459775719159</v>
      </c>
      <c r="CW651" s="178">
        <f t="shared" si="543"/>
        <v>58304.953293413178</v>
      </c>
      <c r="CX651" s="179">
        <f t="shared" si="543"/>
        <v>53340.267543859649</v>
      </c>
      <c r="CY651" s="178">
        <f t="shared" si="543"/>
        <v>52332.224641148328</v>
      </c>
      <c r="CZ651" s="179">
        <f t="shared" si="543"/>
        <v>43934.170731707316</v>
      </c>
      <c r="DA651" s="178">
        <f t="shared" si="543"/>
        <v>39585.88636363636</v>
      </c>
      <c r="DB651" s="179">
        <f t="shared" si="543"/>
        <v>0</v>
      </c>
      <c r="DC651" s="178">
        <f t="shared" si="543"/>
        <v>0</v>
      </c>
      <c r="DD651" s="179">
        <f>IF(DR651&gt;0,((CR651*DF651)+(CT651*DH651)+(CV651*DJ651)+(CX651*DL651)+(CZ651*DN651)+(DB651*DP651))/DR651,)</f>
        <v>62784.411523274939</v>
      </c>
      <c r="DE651" s="178">
        <f>IF(DS651&gt;0,((CS651*DG651)+(CU651*DI651)+(CW651*DK651)+(CY651*DM651)+(DA651*DO651)+(DC651*DQ651))/DS651,)</f>
        <v>61973.714370491492</v>
      </c>
      <c r="DF651" s="177">
        <f>+G651+I651+K651+M651</f>
        <v>446</v>
      </c>
      <c r="DG651" s="178">
        <f>+H651+J651+L651+N651</f>
        <v>464</v>
      </c>
      <c r="DH651" s="179">
        <f>+P651+R651+T651+V651</f>
        <v>721</v>
      </c>
      <c r="DI651" s="178">
        <f>+Q651+S651+U651+W651</f>
        <v>730</v>
      </c>
      <c r="DJ651" s="179">
        <f>+Y651+AA651+AC651+AE651</f>
        <v>677</v>
      </c>
      <c r="DK651" s="178">
        <f>+Z651+AB651+AD651+AF651</f>
        <v>639</v>
      </c>
      <c r="DL651" s="179">
        <f>+AH651+AJ651+AL651+AN651</f>
        <v>449</v>
      </c>
      <c r="DM651" s="178">
        <f>+AI651+AK651+AM651+AO651</f>
        <v>454</v>
      </c>
      <c r="DN651" s="179">
        <f>+AQ651+AS651+AU651+AW651</f>
        <v>40</v>
      </c>
      <c r="DO651" s="178">
        <f>+AR651+AT651+AV651+AX651</f>
        <v>28</v>
      </c>
      <c r="DP651" s="179">
        <f>+AZ651+BB651+BD651+BF651</f>
        <v>0</v>
      </c>
      <c r="DQ651" s="178">
        <f>+BA651+BC651+BE651+BG651</f>
        <v>0</v>
      </c>
      <c r="DR651" s="179">
        <f>+DF651+DH651+DJ651+DL651+DN651+DP651</f>
        <v>2333</v>
      </c>
      <c r="DS651" s="178">
        <f>+DG651+DI651+DK651+DM651+DO651+DQ651</f>
        <v>2315</v>
      </c>
      <c r="DT651" s="177">
        <f t="shared" ref="DT651:EG688" si="544">+DF651*CR651</f>
        <v>32858844.383073498</v>
      </c>
      <c r="DU651" s="178">
        <f t="shared" si="544"/>
        <v>33650157.82897526</v>
      </c>
      <c r="DV651" s="179">
        <f t="shared" si="544"/>
        <v>47581516.476103783</v>
      </c>
      <c r="DW651" s="178">
        <f t="shared" si="544"/>
        <v>47694890.978958361</v>
      </c>
      <c r="DX651" s="179">
        <f t="shared" si="544"/>
        <v>40328524.268161871</v>
      </c>
      <c r="DY651" s="178">
        <f t="shared" si="544"/>
        <v>37256865.154491022</v>
      </c>
      <c r="DZ651" s="179">
        <f t="shared" si="544"/>
        <v>23949780.127192982</v>
      </c>
      <c r="EA651" s="178">
        <f t="shared" si="544"/>
        <v>23758829.987081341</v>
      </c>
      <c r="EB651" s="179">
        <f t="shared" si="544"/>
        <v>1757366.8292682925</v>
      </c>
      <c r="EC651" s="178">
        <f t="shared" si="544"/>
        <v>1108404.8181818181</v>
      </c>
      <c r="ED651" s="179">
        <f t="shared" si="544"/>
        <v>0</v>
      </c>
      <c r="EE651" s="178">
        <f t="shared" si="544"/>
        <v>0</v>
      </c>
      <c r="EF651" s="179">
        <f t="shared" si="544"/>
        <v>146476032.08380044</v>
      </c>
      <c r="EG651" s="178">
        <f t="shared" si="544"/>
        <v>143469148.7676878</v>
      </c>
    </row>
    <row r="652" spans="1:137">
      <c r="A652" s="46" t="s">
        <v>690</v>
      </c>
      <c r="B652" s="287" t="s">
        <v>846</v>
      </c>
      <c r="C652" s="288"/>
      <c r="D652" s="44">
        <v>237729</v>
      </c>
      <c r="E652" s="44">
        <v>14</v>
      </c>
      <c r="F652" s="63"/>
      <c r="G652" s="185"/>
      <c r="H652" s="63"/>
      <c r="I652" s="185"/>
      <c r="J652" s="63"/>
      <c r="K652" s="185"/>
      <c r="L652" s="63"/>
      <c r="M652" s="185"/>
      <c r="N652" s="63"/>
      <c r="O652" s="63"/>
      <c r="P652" s="185"/>
      <c r="Q652" s="63"/>
      <c r="R652" s="185"/>
      <c r="S652" s="63"/>
      <c r="T652" s="185"/>
      <c r="U652" s="63"/>
      <c r="V652" s="185"/>
      <c r="W652" s="63"/>
      <c r="X652" s="63"/>
      <c r="Y652" s="185"/>
      <c r="Z652" s="63"/>
      <c r="AA652" s="185"/>
      <c r="AB652" s="63"/>
      <c r="AC652" s="185"/>
      <c r="AD652" s="63"/>
      <c r="AE652" s="185"/>
      <c r="AF652" s="63"/>
      <c r="AG652" s="63"/>
      <c r="AH652" s="185"/>
      <c r="AI652" s="63"/>
      <c r="AJ652" s="185"/>
      <c r="AK652" s="63"/>
      <c r="AL652" s="185"/>
      <c r="AM652" s="63"/>
      <c r="AN652" s="185"/>
      <c r="AO652" s="63"/>
      <c r="AP652" s="63"/>
      <c r="AQ652" s="185"/>
      <c r="AR652" s="63"/>
      <c r="AS652" s="185"/>
      <c r="AT652" s="63"/>
      <c r="AU652" s="185"/>
      <c r="AV652" s="63"/>
      <c r="AW652" s="185"/>
      <c r="AX652" s="63"/>
      <c r="AY652" s="63"/>
      <c r="AZ652" s="185"/>
      <c r="BA652" s="63"/>
      <c r="BB652" s="185"/>
      <c r="BC652" s="63"/>
      <c r="BD652" s="185"/>
      <c r="BE652" s="63"/>
      <c r="BF652" s="185"/>
      <c r="BG652" s="62"/>
      <c r="BH652" s="188"/>
      <c r="BI652" s="63"/>
      <c r="BJ652" s="185"/>
      <c r="BK652" s="63"/>
      <c r="BL652" s="185"/>
      <c r="BM652" s="63"/>
      <c r="BN652" s="185"/>
      <c r="BO652" s="63"/>
      <c r="BP652" s="185">
        <v>37284</v>
      </c>
      <c r="BQ652" s="191"/>
      <c r="BR652" s="185"/>
      <c r="BS652" s="61"/>
      <c r="BT652" s="177">
        <f t="shared" ref="BT652:BU668" si="545">((G652*9)+(I652*10)+(K652*11)+(M652*12))</f>
        <v>0</v>
      </c>
      <c r="BU652" s="178">
        <f t="shared" si="545"/>
        <v>0</v>
      </c>
      <c r="BV652" s="179">
        <f t="shared" ref="BV652:BW668" si="546">((P652*9)+(R652*10)+(T652*11)+(V652*12))</f>
        <v>0</v>
      </c>
      <c r="BW652" s="178">
        <f t="shared" si="546"/>
        <v>0</v>
      </c>
      <c r="BX652" s="179">
        <f t="shared" ref="BX652:BY668" si="547">((Y652*9)+(AA652*10)+(AC652*11)+(AE652*12))</f>
        <v>0</v>
      </c>
      <c r="BY652" s="178">
        <f t="shared" si="547"/>
        <v>0</v>
      </c>
      <c r="BZ652" s="179">
        <f t="shared" ref="BZ652:CA668" si="548">((AH652*9)+(AJ652*10)+(AL652*11)+(AN652*12))</f>
        <v>0</v>
      </c>
      <c r="CA652" s="178">
        <f t="shared" si="548"/>
        <v>0</v>
      </c>
      <c r="CB652" s="179">
        <f t="shared" ref="CB652:CC668" si="549">((AQ652*9)+(AS652*10)+(AU652*11)+(AW652*12))</f>
        <v>0</v>
      </c>
      <c r="CC652" s="178">
        <f t="shared" si="549"/>
        <v>0</v>
      </c>
      <c r="CD652" s="179">
        <f t="shared" ref="CD652:CE668" si="550">((AZ652*9)+(BB652*10)+(BD652*11)+(BF652*12))</f>
        <v>0</v>
      </c>
      <c r="CE652" s="178">
        <f t="shared" si="550"/>
        <v>0</v>
      </c>
      <c r="CF652" s="177">
        <f t="shared" si="542"/>
        <v>0</v>
      </c>
      <c r="CG652" s="178">
        <f t="shared" si="454"/>
        <v>0</v>
      </c>
      <c r="CH652" s="179">
        <f t="shared" si="542"/>
        <v>0</v>
      </c>
      <c r="CI652" s="178">
        <f t="shared" si="472"/>
        <v>0</v>
      </c>
      <c r="CJ652" s="179">
        <f t="shared" si="542"/>
        <v>0</v>
      </c>
      <c r="CK652" s="178">
        <f t="shared" si="439"/>
        <v>0</v>
      </c>
      <c r="CL652" s="179">
        <f t="shared" si="542"/>
        <v>0</v>
      </c>
      <c r="CM652" s="178">
        <f t="shared" si="542"/>
        <v>0</v>
      </c>
      <c r="CN652" s="179">
        <f t="shared" si="542"/>
        <v>0</v>
      </c>
      <c r="CO652" s="178">
        <f t="shared" si="542"/>
        <v>0</v>
      </c>
      <c r="CP652" s="179">
        <f t="shared" si="542"/>
        <v>0</v>
      </c>
      <c r="CQ652" s="178">
        <f t="shared" si="542"/>
        <v>0</v>
      </c>
      <c r="CR652" s="177">
        <f t="shared" si="543"/>
        <v>0</v>
      </c>
      <c r="CS652" s="178">
        <f t="shared" si="543"/>
        <v>0</v>
      </c>
      <c r="CT652" s="179">
        <f t="shared" si="543"/>
        <v>0</v>
      </c>
      <c r="CU652" s="178">
        <f t="shared" si="543"/>
        <v>0</v>
      </c>
      <c r="CV652" s="179">
        <f t="shared" si="543"/>
        <v>0</v>
      </c>
      <c r="CW652" s="178">
        <f t="shared" si="543"/>
        <v>0</v>
      </c>
      <c r="CX652" s="179">
        <f t="shared" si="543"/>
        <v>0</v>
      </c>
      <c r="CY652" s="178">
        <f t="shared" si="543"/>
        <v>0</v>
      </c>
      <c r="CZ652" s="179">
        <f t="shared" si="543"/>
        <v>0</v>
      </c>
      <c r="DA652" s="178">
        <f t="shared" si="543"/>
        <v>0</v>
      </c>
      <c r="DB652" s="179">
        <f t="shared" si="543"/>
        <v>0</v>
      </c>
      <c r="DC652" s="178">
        <f t="shared" si="543"/>
        <v>0</v>
      </c>
      <c r="DD652" s="179">
        <f t="shared" ref="DD652:DE668" si="551">IF(DR652&gt;0,((CR652*DF652)+(CT652*DH652)+(CV652*DJ652)+(CX652*DL652)+(CZ652*DN652)+(DB652*DP652))/DR652,)</f>
        <v>0</v>
      </c>
      <c r="DE652" s="178">
        <f t="shared" si="551"/>
        <v>0</v>
      </c>
      <c r="DF652" s="177">
        <f t="shared" ref="DF652:DG668" si="552">+G652+I652+K652+M652</f>
        <v>0</v>
      </c>
      <c r="DG652" s="178">
        <f t="shared" si="552"/>
        <v>0</v>
      </c>
      <c r="DH652" s="179">
        <f t="shared" ref="DH652:DI668" si="553">+P652+R652+T652+V652</f>
        <v>0</v>
      </c>
      <c r="DI652" s="178">
        <f t="shared" si="553"/>
        <v>0</v>
      </c>
      <c r="DJ652" s="179">
        <f t="shared" ref="DJ652:DK668" si="554">+Y652+AA652+AC652+AE652</f>
        <v>0</v>
      </c>
      <c r="DK652" s="178">
        <f t="shared" si="554"/>
        <v>0</v>
      </c>
      <c r="DL652" s="179">
        <f t="shared" ref="DL652:DM668" si="555">+AH652+AJ652+AL652+AN652</f>
        <v>0</v>
      </c>
      <c r="DM652" s="178">
        <f t="shared" si="555"/>
        <v>0</v>
      </c>
      <c r="DN652" s="179">
        <f t="shared" ref="DN652:DO668" si="556">+AQ652+AS652+AU652+AW652</f>
        <v>0</v>
      </c>
      <c r="DO652" s="178">
        <f t="shared" si="556"/>
        <v>0</v>
      </c>
      <c r="DP652" s="179">
        <f t="shared" ref="DP652:DQ668" si="557">+AZ652+BB652+BD652+BF652</f>
        <v>0</v>
      </c>
      <c r="DQ652" s="178">
        <f t="shared" si="557"/>
        <v>0</v>
      </c>
      <c r="DR652" s="179">
        <f t="shared" ref="DR652:DS668" si="558">+DF652+DH652+DJ652+DL652+DN652+DP652</f>
        <v>0</v>
      </c>
      <c r="DS652" s="178">
        <f t="shared" si="558"/>
        <v>0</v>
      </c>
      <c r="DT652" s="177">
        <f t="shared" si="544"/>
        <v>0</v>
      </c>
      <c r="DU652" s="178">
        <f t="shared" si="544"/>
        <v>0</v>
      </c>
      <c r="DV652" s="179">
        <f t="shared" si="544"/>
        <v>0</v>
      </c>
      <c r="DW652" s="178">
        <f t="shared" si="544"/>
        <v>0</v>
      </c>
      <c r="DX652" s="179">
        <f t="shared" si="544"/>
        <v>0</v>
      </c>
      <c r="DY652" s="178">
        <f t="shared" si="544"/>
        <v>0</v>
      </c>
      <c r="DZ652" s="179">
        <f t="shared" si="544"/>
        <v>0</v>
      </c>
      <c r="EA652" s="178">
        <f t="shared" si="544"/>
        <v>0</v>
      </c>
      <c r="EB652" s="179">
        <f t="shared" si="544"/>
        <v>0</v>
      </c>
      <c r="EC652" s="178">
        <f t="shared" si="544"/>
        <v>0</v>
      </c>
      <c r="ED652" s="179">
        <f t="shared" si="544"/>
        <v>0</v>
      </c>
      <c r="EE652" s="178">
        <f t="shared" si="544"/>
        <v>0</v>
      </c>
      <c r="EF652" s="179">
        <f t="shared" si="544"/>
        <v>0</v>
      </c>
      <c r="EG652" s="178">
        <f t="shared" si="544"/>
        <v>0</v>
      </c>
    </row>
    <row r="653" spans="1:137">
      <c r="A653" s="46" t="s">
        <v>690</v>
      </c>
      <c r="B653" s="287" t="s">
        <v>847</v>
      </c>
      <c r="C653" s="288"/>
      <c r="D653" s="44">
        <v>237172</v>
      </c>
      <c r="E653" s="44">
        <v>14</v>
      </c>
      <c r="F653" s="63"/>
      <c r="G653" s="185"/>
      <c r="H653" s="63"/>
      <c r="I653" s="185"/>
      <c r="J653" s="63"/>
      <c r="K653" s="185"/>
      <c r="L653" s="63"/>
      <c r="M653" s="185"/>
      <c r="N653" s="63"/>
      <c r="O653" s="63"/>
      <c r="P653" s="185"/>
      <c r="Q653" s="63"/>
      <c r="R653" s="185"/>
      <c r="S653" s="63"/>
      <c r="T653" s="185"/>
      <c r="U653" s="63"/>
      <c r="V653" s="185"/>
      <c r="W653" s="63"/>
      <c r="X653" s="63"/>
      <c r="Y653" s="185"/>
      <c r="Z653" s="63"/>
      <c r="AA653" s="185"/>
      <c r="AB653" s="63"/>
      <c r="AC653" s="185"/>
      <c r="AD653" s="63"/>
      <c r="AE653" s="185"/>
      <c r="AF653" s="63"/>
      <c r="AG653" s="63"/>
      <c r="AH653" s="185"/>
      <c r="AI653" s="63"/>
      <c r="AJ653" s="185"/>
      <c r="AK653" s="63"/>
      <c r="AL653" s="185"/>
      <c r="AM653" s="63"/>
      <c r="AN653" s="185"/>
      <c r="AO653" s="63"/>
      <c r="AP653" s="63"/>
      <c r="AQ653" s="185"/>
      <c r="AR653" s="63"/>
      <c r="AS653" s="185"/>
      <c r="AT653" s="63"/>
      <c r="AU653" s="185"/>
      <c r="AV653" s="63"/>
      <c r="AW653" s="185"/>
      <c r="AX653" s="63"/>
      <c r="AY653" s="63"/>
      <c r="AZ653" s="185"/>
      <c r="BA653" s="63"/>
      <c r="BB653" s="185"/>
      <c r="BC653" s="63"/>
      <c r="BD653" s="185"/>
      <c r="BE653" s="63"/>
      <c r="BF653" s="185"/>
      <c r="BG653" s="62"/>
      <c r="BH653" s="188"/>
      <c r="BI653" s="63"/>
      <c r="BJ653" s="185"/>
      <c r="BK653" s="63"/>
      <c r="BL653" s="185"/>
      <c r="BM653" s="63"/>
      <c r="BN653" s="185"/>
      <c r="BO653" s="63"/>
      <c r="BP653" s="185">
        <v>50065</v>
      </c>
      <c r="BQ653" s="191"/>
      <c r="BR653" s="185"/>
      <c r="BS653" s="61"/>
      <c r="BT653" s="177">
        <f t="shared" si="545"/>
        <v>0</v>
      </c>
      <c r="BU653" s="178">
        <f t="shared" si="545"/>
        <v>0</v>
      </c>
      <c r="BV653" s="179">
        <f t="shared" si="546"/>
        <v>0</v>
      </c>
      <c r="BW653" s="178">
        <f t="shared" si="546"/>
        <v>0</v>
      </c>
      <c r="BX653" s="179">
        <f t="shared" si="547"/>
        <v>0</v>
      </c>
      <c r="BY653" s="178">
        <f t="shared" si="547"/>
        <v>0</v>
      </c>
      <c r="BZ653" s="179">
        <f t="shared" si="548"/>
        <v>0</v>
      </c>
      <c r="CA653" s="178">
        <f t="shared" si="548"/>
        <v>0</v>
      </c>
      <c r="CB653" s="179">
        <f t="shared" si="549"/>
        <v>0</v>
      </c>
      <c r="CC653" s="178">
        <f t="shared" si="549"/>
        <v>0</v>
      </c>
      <c r="CD653" s="179">
        <f t="shared" si="550"/>
        <v>0</v>
      </c>
      <c r="CE653" s="178">
        <f t="shared" si="550"/>
        <v>0</v>
      </c>
      <c r="CF653" s="177">
        <f t="shared" si="542"/>
        <v>0</v>
      </c>
      <c r="CG653" s="178">
        <f t="shared" si="454"/>
        <v>0</v>
      </c>
      <c r="CH653" s="179">
        <f t="shared" si="542"/>
        <v>0</v>
      </c>
      <c r="CI653" s="178">
        <f t="shared" si="472"/>
        <v>0</v>
      </c>
      <c r="CJ653" s="179">
        <f t="shared" si="542"/>
        <v>0</v>
      </c>
      <c r="CK653" s="178">
        <f t="shared" si="439"/>
        <v>0</v>
      </c>
      <c r="CL653" s="179">
        <f t="shared" si="542"/>
        <v>0</v>
      </c>
      <c r="CM653" s="178">
        <f t="shared" si="542"/>
        <v>0</v>
      </c>
      <c r="CN653" s="179">
        <f t="shared" si="542"/>
        <v>0</v>
      </c>
      <c r="CO653" s="178">
        <f t="shared" si="542"/>
        <v>0</v>
      </c>
      <c r="CP653" s="179">
        <f t="shared" si="542"/>
        <v>0</v>
      </c>
      <c r="CQ653" s="178">
        <f t="shared" si="542"/>
        <v>0</v>
      </c>
      <c r="CR653" s="177">
        <f t="shared" si="543"/>
        <v>0</v>
      </c>
      <c r="CS653" s="178">
        <f t="shared" si="543"/>
        <v>0</v>
      </c>
      <c r="CT653" s="179">
        <f t="shared" si="543"/>
        <v>0</v>
      </c>
      <c r="CU653" s="178">
        <f t="shared" si="543"/>
        <v>0</v>
      </c>
      <c r="CV653" s="179">
        <f t="shared" si="543"/>
        <v>0</v>
      </c>
      <c r="CW653" s="178">
        <f t="shared" si="543"/>
        <v>0</v>
      </c>
      <c r="CX653" s="179">
        <f t="shared" si="543"/>
        <v>0</v>
      </c>
      <c r="CY653" s="178">
        <f t="shared" si="543"/>
        <v>0</v>
      </c>
      <c r="CZ653" s="179">
        <f t="shared" si="543"/>
        <v>0</v>
      </c>
      <c r="DA653" s="178">
        <f t="shared" si="543"/>
        <v>0</v>
      </c>
      <c r="DB653" s="179">
        <f t="shared" si="543"/>
        <v>0</v>
      </c>
      <c r="DC653" s="178">
        <f t="shared" si="543"/>
        <v>0</v>
      </c>
      <c r="DD653" s="179">
        <f t="shared" si="551"/>
        <v>0</v>
      </c>
      <c r="DE653" s="178">
        <f t="shared" si="551"/>
        <v>0</v>
      </c>
      <c r="DF653" s="177">
        <f t="shared" si="552"/>
        <v>0</v>
      </c>
      <c r="DG653" s="178">
        <f t="shared" si="552"/>
        <v>0</v>
      </c>
      <c r="DH653" s="179">
        <f t="shared" si="553"/>
        <v>0</v>
      </c>
      <c r="DI653" s="178">
        <f t="shared" si="553"/>
        <v>0</v>
      </c>
      <c r="DJ653" s="179">
        <f t="shared" si="554"/>
        <v>0</v>
      </c>
      <c r="DK653" s="178">
        <f t="shared" si="554"/>
        <v>0</v>
      </c>
      <c r="DL653" s="179">
        <f t="shared" si="555"/>
        <v>0</v>
      </c>
      <c r="DM653" s="178">
        <f t="shared" si="555"/>
        <v>0</v>
      </c>
      <c r="DN653" s="179">
        <f t="shared" si="556"/>
        <v>0</v>
      </c>
      <c r="DO653" s="178">
        <f t="shared" si="556"/>
        <v>0</v>
      </c>
      <c r="DP653" s="179">
        <f t="shared" si="557"/>
        <v>0</v>
      </c>
      <c r="DQ653" s="178">
        <f t="shared" si="557"/>
        <v>0</v>
      </c>
      <c r="DR653" s="179">
        <f t="shared" si="558"/>
        <v>0</v>
      </c>
      <c r="DS653" s="178">
        <f t="shared" si="558"/>
        <v>0</v>
      </c>
      <c r="DT653" s="177">
        <f t="shared" si="544"/>
        <v>0</v>
      </c>
      <c r="DU653" s="178">
        <f t="shared" si="544"/>
        <v>0</v>
      </c>
      <c r="DV653" s="179">
        <f t="shared" si="544"/>
        <v>0</v>
      </c>
      <c r="DW653" s="178">
        <f t="shared" si="544"/>
        <v>0</v>
      </c>
      <c r="DX653" s="179">
        <f t="shared" si="544"/>
        <v>0</v>
      </c>
      <c r="DY653" s="178">
        <f t="shared" si="544"/>
        <v>0</v>
      </c>
      <c r="DZ653" s="179">
        <f t="shared" si="544"/>
        <v>0</v>
      </c>
      <c r="EA653" s="178">
        <f t="shared" si="544"/>
        <v>0</v>
      </c>
      <c r="EB653" s="179">
        <f t="shared" si="544"/>
        <v>0</v>
      </c>
      <c r="EC653" s="178">
        <f t="shared" si="544"/>
        <v>0</v>
      </c>
      <c r="ED653" s="179">
        <f t="shared" si="544"/>
        <v>0</v>
      </c>
      <c r="EE653" s="178">
        <f t="shared" si="544"/>
        <v>0</v>
      </c>
      <c r="EF653" s="179">
        <f t="shared" si="544"/>
        <v>0</v>
      </c>
      <c r="EG653" s="178">
        <f t="shared" si="544"/>
        <v>0</v>
      </c>
    </row>
    <row r="654" spans="1:137">
      <c r="A654" s="31" t="s">
        <v>690</v>
      </c>
      <c r="B654" s="45" t="s">
        <v>848</v>
      </c>
      <c r="C654" s="288"/>
      <c r="D654" s="44">
        <v>237224</v>
      </c>
      <c r="E654" s="44">
        <v>14</v>
      </c>
      <c r="F654" s="63"/>
      <c r="G654" s="185"/>
      <c r="H654" s="63"/>
      <c r="I654" s="185"/>
      <c r="J654" s="63"/>
      <c r="K654" s="185"/>
      <c r="L654" s="63"/>
      <c r="M654" s="185"/>
      <c r="N654" s="63"/>
      <c r="O654" s="63"/>
      <c r="P654" s="185"/>
      <c r="Q654" s="63"/>
      <c r="R654" s="185"/>
      <c r="S654" s="63"/>
      <c r="T654" s="185"/>
      <c r="U654" s="63"/>
      <c r="V654" s="185"/>
      <c r="W654" s="63"/>
      <c r="X654" s="63"/>
      <c r="Y654" s="185"/>
      <c r="Z654" s="63"/>
      <c r="AA654" s="185"/>
      <c r="AB654" s="63"/>
      <c r="AC654" s="185"/>
      <c r="AD654" s="63"/>
      <c r="AE654" s="185"/>
      <c r="AF654" s="63"/>
      <c r="AG654" s="63"/>
      <c r="AH654" s="185"/>
      <c r="AI654" s="63"/>
      <c r="AJ654" s="185"/>
      <c r="AK654" s="63"/>
      <c r="AL654" s="185"/>
      <c r="AM654" s="63"/>
      <c r="AN654" s="185"/>
      <c r="AO654" s="63"/>
      <c r="AP654" s="63"/>
      <c r="AQ654" s="185"/>
      <c r="AR654" s="63"/>
      <c r="AS654" s="185"/>
      <c r="AT654" s="63"/>
      <c r="AU654" s="185"/>
      <c r="AV654" s="63"/>
      <c r="AW654" s="185"/>
      <c r="AX654" s="63"/>
      <c r="AY654" s="63"/>
      <c r="AZ654" s="185"/>
      <c r="BA654" s="63"/>
      <c r="BB654" s="185"/>
      <c r="BC654" s="63"/>
      <c r="BD654" s="185"/>
      <c r="BE654" s="63"/>
      <c r="BF654" s="185"/>
      <c r="BG654" s="62"/>
      <c r="BH654" s="188"/>
      <c r="BI654" s="63"/>
      <c r="BJ654" s="185"/>
      <c r="BK654" s="63"/>
      <c r="BL654" s="185"/>
      <c r="BM654" s="63"/>
      <c r="BN654" s="185"/>
      <c r="BO654" s="63"/>
      <c r="BP654" s="185">
        <v>52199</v>
      </c>
      <c r="BQ654" s="191"/>
      <c r="BR654" s="185"/>
      <c r="BS654" s="61"/>
      <c r="BT654" s="177">
        <f t="shared" si="545"/>
        <v>0</v>
      </c>
      <c r="BU654" s="178">
        <f t="shared" si="545"/>
        <v>0</v>
      </c>
      <c r="BV654" s="179">
        <f t="shared" si="546"/>
        <v>0</v>
      </c>
      <c r="BW654" s="178">
        <f t="shared" si="546"/>
        <v>0</v>
      </c>
      <c r="BX654" s="179">
        <f t="shared" si="547"/>
        <v>0</v>
      </c>
      <c r="BY654" s="178">
        <f t="shared" si="547"/>
        <v>0</v>
      </c>
      <c r="BZ654" s="179">
        <f t="shared" si="548"/>
        <v>0</v>
      </c>
      <c r="CA654" s="178">
        <f t="shared" si="548"/>
        <v>0</v>
      </c>
      <c r="CB654" s="179">
        <f t="shared" si="549"/>
        <v>0</v>
      </c>
      <c r="CC654" s="178">
        <f t="shared" si="549"/>
        <v>0</v>
      </c>
      <c r="CD654" s="179">
        <f t="shared" si="550"/>
        <v>0</v>
      </c>
      <c r="CE654" s="178">
        <f t="shared" si="550"/>
        <v>0</v>
      </c>
      <c r="CF654" s="177">
        <f t="shared" si="542"/>
        <v>0</v>
      </c>
      <c r="CG654" s="178">
        <f t="shared" si="454"/>
        <v>0</v>
      </c>
      <c r="CH654" s="179">
        <f t="shared" si="542"/>
        <v>0</v>
      </c>
      <c r="CI654" s="178">
        <f t="shared" si="472"/>
        <v>0</v>
      </c>
      <c r="CJ654" s="179">
        <f t="shared" si="542"/>
        <v>0</v>
      </c>
      <c r="CK654" s="178">
        <f t="shared" si="439"/>
        <v>0</v>
      </c>
      <c r="CL654" s="179">
        <f t="shared" si="542"/>
        <v>0</v>
      </c>
      <c r="CM654" s="178">
        <f t="shared" si="542"/>
        <v>0</v>
      </c>
      <c r="CN654" s="179">
        <f t="shared" si="542"/>
        <v>0</v>
      </c>
      <c r="CO654" s="178">
        <f t="shared" si="542"/>
        <v>0</v>
      </c>
      <c r="CP654" s="179">
        <f t="shared" si="542"/>
        <v>0</v>
      </c>
      <c r="CQ654" s="178">
        <f t="shared" si="542"/>
        <v>0</v>
      </c>
      <c r="CR654" s="177">
        <f t="shared" si="543"/>
        <v>0</v>
      </c>
      <c r="CS654" s="178">
        <f t="shared" si="543"/>
        <v>0</v>
      </c>
      <c r="CT654" s="179">
        <f t="shared" si="543"/>
        <v>0</v>
      </c>
      <c r="CU654" s="178">
        <f t="shared" si="543"/>
        <v>0</v>
      </c>
      <c r="CV654" s="179">
        <f t="shared" si="543"/>
        <v>0</v>
      </c>
      <c r="CW654" s="178">
        <f t="shared" si="543"/>
        <v>0</v>
      </c>
      <c r="CX654" s="179">
        <f t="shared" si="543"/>
        <v>0</v>
      </c>
      <c r="CY654" s="178">
        <f t="shared" si="543"/>
        <v>0</v>
      </c>
      <c r="CZ654" s="179">
        <f t="shared" si="543"/>
        <v>0</v>
      </c>
      <c r="DA654" s="178">
        <f t="shared" si="543"/>
        <v>0</v>
      </c>
      <c r="DB654" s="179">
        <f t="shared" si="543"/>
        <v>0</v>
      </c>
      <c r="DC654" s="178">
        <f t="shared" si="543"/>
        <v>0</v>
      </c>
      <c r="DD654" s="179">
        <f t="shared" si="551"/>
        <v>0</v>
      </c>
      <c r="DE654" s="178">
        <f t="shared" si="551"/>
        <v>0</v>
      </c>
      <c r="DF654" s="177">
        <f t="shared" si="552"/>
        <v>0</v>
      </c>
      <c r="DG654" s="178">
        <f t="shared" si="552"/>
        <v>0</v>
      </c>
      <c r="DH654" s="179">
        <f t="shared" si="553"/>
        <v>0</v>
      </c>
      <c r="DI654" s="178">
        <f t="shared" si="553"/>
        <v>0</v>
      </c>
      <c r="DJ654" s="179">
        <f t="shared" si="554"/>
        <v>0</v>
      </c>
      <c r="DK654" s="178">
        <f t="shared" si="554"/>
        <v>0</v>
      </c>
      <c r="DL654" s="179">
        <f t="shared" si="555"/>
        <v>0</v>
      </c>
      <c r="DM654" s="178">
        <f t="shared" si="555"/>
        <v>0</v>
      </c>
      <c r="DN654" s="179">
        <f t="shared" si="556"/>
        <v>0</v>
      </c>
      <c r="DO654" s="178">
        <f t="shared" si="556"/>
        <v>0</v>
      </c>
      <c r="DP654" s="179">
        <f t="shared" si="557"/>
        <v>0</v>
      </c>
      <c r="DQ654" s="178">
        <f t="shared" si="557"/>
        <v>0</v>
      </c>
      <c r="DR654" s="179">
        <f t="shared" si="558"/>
        <v>0</v>
      </c>
      <c r="DS654" s="178">
        <f t="shared" si="558"/>
        <v>0</v>
      </c>
      <c r="DT654" s="177">
        <f t="shared" si="544"/>
        <v>0</v>
      </c>
      <c r="DU654" s="178">
        <f t="shared" si="544"/>
        <v>0</v>
      </c>
      <c r="DV654" s="179">
        <f t="shared" si="544"/>
        <v>0</v>
      </c>
      <c r="DW654" s="178">
        <f t="shared" ref="DW654:EG668" si="559">+DI654*CU654</f>
        <v>0</v>
      </c>
      <c r="DX654" s="179">
        <f t="shared" si="559"/>
        <v>0</v>
      </c>
      <c r="DY654" s="178">
        <f t="shared" si="559"/>
        <v>0</v>
      </c>
      <c r="DZ654" s="179">
        <f t="shared" si="559"/>
        <v>0</v>
      </c>
      <c r="EA654" s="178">
        <f t="shared" si="559"/>
        <v>0</v>
      </c>
      <c r="EB654" s="179">
        <f t="shared" si="559"/>
        <v>0</v>
      </c>
      <c r="EC654" s="178">
        <f t="shared" si="559"/>
        <v>0</v>
      </c>
      <c r="ED654" s="179">
        <f t="shared" si="559"/>
        <v>0</v>
      </c>
      <c r="EE654" s="178">
        <f t="shared" si="559"/>
        <v>0</v>
      </c>
      <c r="EF654" s="179">
        <f t="shared" si="559"/>
        <v>0</v>
      </c>
      <c r="EG654" s="178">
        <f t="shared" si="559"/>
        <v>0</v>
      </c>
    </row>
    <row r="655" spans="1:137">
      <c r="A655" s="31" t="s">
        <v>690</v>
      </c>
      <c r="B655" s="287" t="s">
        <v>849</v>
      </c>
      <c r="C655" s="288"/>
      <c r="D655" s="44">
        <v>237242</v>
      </c>
      <c r="E655" s="44">
        <v>14</v>
      </c>
      <c r="F655" s="63"/>
      <c r="G655" s="185"/>
      <c r="H655" s="63"/>
      <c r="I655" s="185"/>
      <c r="J655" s="63"/>
      <c r="K655" s="185"/>
      <c r="L655" s="63"/>
      <c r="M655" s="185"/>
      <c r="N655" s="63"/>
      <c r="O655" s="63"/>
      <c r="P655" s="185"/>
      <c r="Q655" s="63"/>
      <c r="R655" s="185"/>
      <c r="S655" s="63"/>
      <c r="T655" s="185"/>
      <c r="U655" s="63"/>
      <c r="V655" s="185"/>
      <c r="W655" s="63"/>
      <c r="X655" s="63"/>
      <c r="Y655" s="185"/>
      <c r="Z655" s="63"/>
      <c r="AA655" s="185"/>
      <c r="AB655" s="63"/>
      <c r="AC655" s="185"/>
      <c r="AD655" s="63"/>
      <c r="AE655" s="185"/>
      <c r="AF655" s="63"/>
      <c r="AG655" s="63"/>
      <c r="AH655" s="185"/>
      <c r="AI655" s="63"/>
      <c r="AJ655" s="185"/>
      <c r="AK655" s="63"/>
      <c r="AL655" s="185"/>
      <c r="AM655" s="63"/>
      <c r="AN655" s="185"/>
      <c r="AO655" s="63"/>
      <c r="AP655" s="63"/>
      <c r="AQ655" s="185"/>
      <c r="AR655" s="63"/>
      <c r="AS655" s="185"/>
      <c r="AT655" s="63"/>
      <c r="AU655" s="185"/>
      <c r="AV655" s="63"/>
      <c r="AW655" s="185"/>
      <c r="AX655" s="63"/>
      <c r="AY655" s="63"/>
      <c r="AZ655" s="185"/>
      <c r="BA655" s="63"/>
      <c r="BB655" s="185"/>
      <c r="BC655" s="63"/>
      <c r="BD655" s="185"/>
      <c r="BE655" s="63"/>
      <c r="BF655" s="185"/>
      <c r="BG655" s="62"/>
      <c r="BH655" s="188"/>
      <c r="BI655" s="63"/>
      <c r="BJ655" s="185"/>
      <c r="BK655" s="63"/>
      <c r="BL655" s="185"/>
      <c r="BM655" s="63"/>
      <c r="BN655" s="185"/>
      <c r="BO655" s="63"/>
      <c r="BP655" s="185">
        <v>52715</v>
      </c>
      <c r="BQ655" s="191"/>
      <c r="BR655" s="185"/>
      <c r="BS655" s="61"/>
      <c r="BT655" s="177">
        <f t="shared" si="545"/>
        <v>0</v>
      </c>
      <c r="BU655" s="178">
        <f t="shared" si="545"/>
        <v>0</v>
      </c>
      <c r="BV655" s="179">
        <f t="shared" si="546"/>
        <v>0</v>
      </c>
      <c r="BW655" s="178">
        <f t="shared" si="546"/>
        <v>0</v>
      </c>
      <c r="BX655" s="179">
        <f t="shared" si="547"/>
        <v>0</v>
      </c>
      <c r="BY655" s="178">
        <f t="shared" si="547"/>
        <v>0</v>
      </c>
      <c r="BZ655" s="179">
        <f t="shared" si="548"/>
        <v>0</v>
      </c>
      <c r="CA655" s="178">
        <f t="shared" si="548"/>
        <v>0</v>
      </c>
      <c r="CB655" s="179">
        <f t="shared" si="549"/>
        <v>0</v>
      </c>
      <c r="CC655" s="178">
        <f t="shared" si="549"/>
        <v>0</v>
      </c>
      <c r="CD655" s="179">
        <f t="shared" si="550"/>
        <v>0</v>
      </c>
      <c r="CE655" s="178">
        <f t="shared" si="550"/>
        <v>0</v>
      </c>
      <c r="CF655" s="177">
        <f t="shared" si="542"/>
        <v>0</v>
      </c>
      <c r="CG655" s="178">
        <f t="shared" si="454"/>
        <v>0</v>
      </c>
      <c r="CH655" s="179">
        <f t="shared" si="542"/>
        <v>0</v>
      </c>
      <c r="CI655" s="178">
        <f t="shared" si="472"/>
        <v>0</v>
      </c>
      <c r="CJ655" s="179">
        <f t="shared" si="542"/>
        <v>0</v>
      </c>
      <c r="CK655" s="178">
        <f t="shared" si="439"/>
        <v>0</v>
      </c>
      <c r="CL655" s="179">
        <f t="shared" si="542"/>
        <v>0</v>
      </c>
      <c r="CM655" s="178">
        <f t="shared" si="542"/>
        <v>0</v>
      </c>
      <c r="CN655" s="179">
        <f t="shared" si="542"/>
        <v>0</v>
      </c>
      <c r="CO655" s="178">
        <f t="shared" si="542"/>
        <v>0</v>
      </c>
      <c r="CP655" s="179">
        <f t="shared" si="542"/>
        <v>0</v>
      </c>
      <c r="CQ655" s="178">
        <f t="shared" si="542"/>
        <v>0</v>
      </c>
      <c r="CR655" s="177">
        <f t="shared" si="543"/>
        <v>0</v>
      </c>
      <c r="CS655" s="178">
        <f t="shared" si="543"/>
        <v>0</v>
      </c>
      <c r="CT655" s="179">
        <f t="shared" si="543"/>
        <v>0</v>
      </c>
      <c r="CU655" s="178">
        <f t="shared" si="543"/>
        <v>0</v>
      </c>
      <c r="CV655" s="179">
        <f t="shared" si="543"/>
        <v>0</v>
      </c>
      <c r="CW655" s="178">
        <f t="shared" si="543"/>
        <v>0</v>
      </c>
      <c r="CX655" s="179">
        <f t="shared" si="543"/>
        <v>0</v>
      </c>
      <c r="CY655" s="178">
        <f t="shared" si="543"/>
        <v>0</v>
      </c>
      <c r="CZ655" s="179">
        <f t="shared" si="543"/>
        <v>0</v>
      </c>
      <c r="DA655" s="178">
        <f t="shared" si="543"/>
        <v>0</v>
      </c>
      <c r="DB655" s="179">
        <f t="shared" si="543"/>
        <v>0</v>
      </c>
      <c r="DC655" s="178">
        <f t="shared" si="543"/>
        <v>0</v>
      </c>
      <c r="DD655" s="179">
        <f t="shared" si="551"/>
        <v>0</v>
      </c>
      <c r="DE655" s="178">
        <f t="shared" si="551"/>
        <v>0</v>
      </c>
      <c r="DF655" s="177">
        <f t="shared" si="552"/>
        <v>0</v>
      </c>
      <c r="DG655" s="178">
        <f t="shared" si="552"/>
        <v>0</v>
      </c>
      <c r="DH655" s="179">
        <f t="shared" si="553"/>
        <v>0</v>
      </c>
      <c r="DI655" s="178">
        <f t="shared" si="553"/>
        <v>0</v>
      </c>
      <c r="DJ655" s="179">
        <f t="shared" si="554"/>
        <v>0</v>
      </c>
      <c r="DK655" s="178">
        <f t="shared" si="554"/>
        <v>0</v>
      </c>
      <c r="DL655" s="179">
        <f t="shared" si="555"/>
        <v>0</v>
      </c>
      <c r="DM655" s="178">
        <f t="shared" si="555"/>
        <v>0</v>
      </c>
      <c r="DN655" s="179">
        <f t="shared" si="556"/>
        <v>0</v>
      </c>
      <c r="DO655" s="178">
        <f t="shared" si="556"/>
        <v>0</v>
      </c>
      <c r="DP655" s="179">
        <f t="shared" si="557"/>
        <v>0</v>
      </c>
      <c r="DQ655" s="178">
        <f t="shared" si="557"/>
        <v>0</v>
      </c>
      <c r="DR655" s="179">
        <f t="shared" si="558"/>
        <v>0</v>
      </c>
      <c r="DS655" s="178">
        <f t="shared" si="558"/>
        <v>0</v>
      </c>
      <c r="DT655" s="177">
        <f t="shared" ref="DT655:DV668" si="560">+DF655*CR655</f>
        <v>0</v>
      </c>
      <c r="DU655" s="178">
        <f t="shared" si="560"/>
        <v>0</v>
      </c>
      <c r="DV655" s="179">
        <f t="shared" si="560"/>
        <v>0</v>
      </c>
      <c r="DW655" s="178">
        <f t="shared" si="559"/>
        <v>0</v>
      </c>
      <c r="DX655" s="179">
        <f t="shared" si="559"/>
        <v>0</v>
      </c>
      <c r="DY655" s="178">
        <f t="shared" si="559"/>
        <v>0</v>
      </c>
      <c r="DZ655" s="179">
        <f t="shared" si="559"/>
        <v>0</v>
      </c>
      <c r="EA655" s="178">
        <f t="shared" si="559"/>
        <v>0</v>
      </c>
      <c r="EB655" s="179">
        <f t="shared" si="559"/>
        <v>0</v>
      </c>
      <c r="EC655" s="178">
        <f t="shared" si="559"/>
        <v>0</v>
      </c>
      <c r="ED655" s="179">
        <f t="shared" si="559"/>
        <v>0</v>
      </c>
      <c r="EE655" s="178">
        <f t="shared" si="559"/>
        <v>0</v>
      </c>
      <c r="EF655" s="179">
        <f t="shared" si="559"/>
        <v>0</v>
      </c>
      <c r="EG655" s="178">
        <f t="shared" si="559"/>
        <v>0</v>
      </c>
    </row>
    <row r="656" spans="1:137">
      <c r="A656" s="46" t="s">
        <v>690</v>
      </c>
      <c r="B656" s="287" t="s">
        <v>850</v>
      </c>
      <c r="C656" s="288"/>
      <c r="D656" s="44">
        <v>430795</v>
      </c>
      <c r="E656" s="44">
        <v>14</v>
      </c>
      <c r="F656" s="63"/>
      <c r="G656" s="185"/>
      <c r="H656" s="63"/>
      <c r="I656" s="185"/>
      <c r="J656" s="63"/>
      <c r="K656" s="185"/>
      <c r="L656" s="63"/>
      <c r="M656" s="185"/>
      <c r="N656" s="63"/>
      <c r="O656" s="63"/>
      <c r="P656" s="185"/>
      <c r="Q656" s="63"/>
      <c r="R656" s="185"/>
      <c r="S656" s="63"/>
      <c r="T656" s="185"/>
      <c r="U656" s="63"/>
      <c r="V656" s="185"/>
      <c r="W656" s="63"/>
      <c r="X656" s="63"/>
      <c r="Y656" s="185"/>
      <c r="Z656" s="63"/>
      <c r="AA656" s="185"/>
      <c r="AB656" s="63"/>
      <c r="AC656" s="185"/>
      <c r="AD656" s="63"/>
      <c r="AE656" s="185"/>
      <c r="AF656" s="63"/>
      <c r="AG656" s="63"/>
      <c r="AH656" s="185"/>
      <c r="AI656" s="63"/>
      <c r="AJ656" s="185"/>
      <c r="AK656" s="63"/>
      <c r="AL656" s="185"/>
      <c r="AM656" s="63"/>
      <c r="AN656" s="185"/>
      <c r="AO656" s="63"/>
      <c r="AP656" s="63"/>
      <c r="AQ656" s="185"/>
      <c r="AR656" s="63"/>
      <c r="AS656" s="185"/>
      <c r="AT656" s="63"/>
      <c r="AU656" s="185"/>
      <c r="AV656" s="63"/>
      <c r="AW656" s="185"/>
      <c r="AX656" s="63"/>
      <c r="AY656" s="63"/>
      <c r="AZ656" s="185"/>
      <c r="BA656" s="63"/>
      <c r="BB656" s="185"/>
      <c r="BC656" s="63"/>
      <c r="BD656" s="185"/>
      <c r="BE656" s="63"/>
      <c r="BF656" s="185"/>
      <c r="BG656" s="62"/>
      <c r="BH656" s="188"/>
      <c r="BI656" s="63"/>
      <c r="BJ656" s="185"/>
      <c r="BK656" s="63"/>
      <c r="BL656" s="185"/>
      <c r="BM656" s="63"/>
      <c r="BN656" s="185"/>
      <c r="BO656" s="63"/>
      <c r="BP656" s="185">
        <v>58909</v>
      </c>
      <c r="BQ656" s="191"/>
      <c r="BR656" s="185"/>
      <c r="BS656" s="61"/>
      <c r="BT656" s="177">
        <f t="shared" si="545"/>
        <v>0</v>
      </c>
      <c r="BU656" s="178">
        <f t="shared" si="545"/>
        <v>0</v>
      </c>
      <c r="BV656" s="179">
        <f t="shared" si="546"/>
        <v>0</v>
      </c>
      <c r="BW656" s="178">
        <f t="shared" si="546"/>
        <v>0</v>
      </c>
      <c r="BX656" s="179">
        <f t="shared" si="547"/>
        <v>0</v>
      </c>
      <c r="BY656" s="178">
        <f t="shared" si="547"/>
        <v>0</v>
      </c>
      <c r="BZ656" s="179">
        <f t="shared" si="548"/>
        <v>0</v>
      </c>
      <c r="CA656" s="178">
        <f t="shared" si="548"/>
        <v>0</v>
      </c>
      <c r="CB656" s="179">
        <f t="shared" si="549"/>
        <v>0</v>
      </c>
      <c r="CC656" s="178">
        <f t="shared" si="549"/>
        <v>0</v>
      </c>
      <c r="CD656" s="179">
        <f t="shared" si="550"/>
        <v>0</v>
      </c>
      <c r="CE656" s="178">
        <f t="shared" si="550"/>
        <v>0</v>
      </c>
      <c r="CF656" s="177">
        <f t="shared" si="542"/>
        <v>0</v>
      </c>
      <c r="CG656" s="178">
        <f t="shared" si="454"/>
        <v>0</v>
      </c>
      <c r="CH656" s="179">
        <f t="shared" si="542"/>
        <v>0</v>
      </c>
      <c r="CI656" s="178">
        <f t="shared" si="472"/>
        <v>0</v>
      </c>
      <c r="CJ656" s="179">
        <f t="shared" si="542"/>
        <v>0</v>
      </c>
      <c r="CK656" s="178">
        <f t="shared" si="439"/>
        <v>0</v>
      </c>
      <c r="CL656" s="179">
        <f t="shared" si="542"/>
        <v>0</v>
      </c>
      <c r="CM656" s="178">
        <f t="shared" si="542"/>
        <v>0</v>
      </c>
      <c r="CN656" s="179">
        <f t="shared" si="542"/>
        <v>0</v>
      </c>
      <c r="CO656" s="178">
        <f t="shared" si="542"/>
        <v>0</v>
      </c>
      <c r="CP656" s="179">
        <f t="shared" si="542"/>
        <v>0</v>
      </c>
      <c r="CQ656" s="178">
        <f t="shared" si="542"/>
        <v>0</v>
      </c>
      <c r="CR656" s="177">
        <f t="shared" si="543"/>
        <v>0</v>
      </c>
      <c r="CS656" s="178">
        <f t="shared" si="543"/>
        <v>0</v>
      </c>
      <c r="CT656" s="179">
        <f t="shared" si="543"/>
        <v>0</v>
      </c>
      <c r="CU656" s="178">
        <f t="shared" si="543"/>
        <v>0</v>
      </c>
      <c r="CV656" s="179">
        <f t="shared" si="543"/>
        <v>0</v>
      </c>
      <c r="CW656" s="178">
        <f t="shared" si="543"/>
        <v>0</v>
      </c>
      <c r="CX656" s="179">
        <f t="shared" si="543"/>
        <v>0</v>
      </c>
      <c r="CY656" s="178">
        <f t="shared" si="543"/>
        <v>0</v>
      </c>
      <c r="CZ656" s="179">
        <f t="shared" si="543"/>
        <v>0</v>
      </c>
      <c r="DA656" s="178">
        <f t="shared" si="543"/>
        <v>0</v>
      </c>
      <c r="DB656" s="179">
        <f t="shared" si="543"/>
        <v>0</v>
      </c>
      <c r="DC656" s="178">
        <f t="shared" si="543"/>
        <v>0</v>
      </c>
      <c r="DD656" s="179">
        <f t="shared" si="551"/>
        <v>0</v>
      </c>
      <c r="DE656" s="178">
        <f t="shared" si="551"/>
        <v>0</v>
      </c>
      <c r="DF656" s="177">
        <f t="shared" si="552"/>
        <v>0</v>
      </c>
      <c r="DG656" s="178">
        <f t="shared" si="552"/>
        <v>0</v>
      </c>
      <c r="DH656" s="179">
        <f t="shared" si="553"/>
        <v>0</v>
      </c>
      <c r="DI656" s="178">
        <f t="shared" si="553"/>
        <v>0</v>
      </c>
      <c r="DJ656" s="179">
        <f t="shared" si="554"/>
        <v>0</v>
      </c>
      <c r="DK656" s="178">
        <f t="shared" si="554"/>
        <v>0</v>
      </c>
      <c r="DL656" s="179">
        <f t="shared" si="555"/>
        <v>0</v>
      </c>
      <c r="DM656" s="178">
        <f t="shared" si="555"/>
        <v>0</v>
      </c>
      <c r="DN656" s="179">
        <f t="shared" si="556"/>
        <v>0</v>
      </c>
      <c r="DO656" s="178">
        <f t="shared" si="556"/>
        <v>0</v>
      </c>
      <c r="DP656" s="179">
        <f t="shared" si="557"/>
        <v>0</v>
      </c>
      <c r="DQ656" s="178">
        <f t="shared" si="557"/>
        <v>0</v>
      </c>
      <c r="DR656" s="179">
        <f t="shared" si="558"/>
        <v>0</v>
      </c>
      <c r="DS656" s="178">
        <f t="shared" si="558"/>
        <v>0</v>
      </c>
      <c r="DT656" s="177">
        <f t="shared" si="560"/>
        <v>0</v>
      </c>
      <c r="DU656" s="178">
        <f t="shared" si="560"/>
        <v>0</v>
      </c>
      <c r="DV656" s="179">
        <f t="shared" si="560"/>
        <v>0</v>
      </c>
      <c r="DW656" s="178">
        <f t="shared" si="559"/>
        <v>0</v>
      </c>
      <c r="DX656" s="179">
        <f t="shared" si="559"/>
        <v>0</v>
      </c>
      <c r="DY656" s="178">
        <f t="shared" si="559"/>
        <v>0</v>
      </c>
      <c r="DZ656" s="179">
        <f t="shared" si="559"/>
        <v>0</v>
      </c>
      <c r="EA656" s="178">
        <f t="shared" si="559"/>
        <v>0</v>
      </c>
      <c r="EB656" s="179">
        <f t="shared" si="559"/>
        <v>0</v>
      </c>
      <c r="EC656" s="178">
        <f t="shared" si="559"/>
        <v>0</v>
      </c>
      <c r="ED656" s="179">
        <f t="shared" si="559"/>
        <v>0</v>
      </c>
      <c r="EE656" s="178">
        <f t="shared" si="559"/>
        <v>0</v>
      </c>
      <c r="EF656" s="179">
        <f t="shared" si="559"/>
        <v>0</v>
      </c>
      <c r="EG656" s="178">
        <f t="shared" si="559"/>
        <v>0</v>
      </c>
    </row>
    <row r="657" spans="1:137">
      <c r="A657" s="46" t="s">
        <v>690</v>
      </c>
      <c r="B657" s="45" t="s">
        <v>851</v>
      </c>
      <c r="C657" s="288"/>
      <c r="D657" s="44">
        <v>413176</v>
      </c>
      <c r="E657" s="44">
        <v>14</v>
      </c>
      <c r="F657" s="63"/>
      <c r="G657" s="185"/>
      <c r="H657" s="63"/>
      <c r="I657" s="185"/>
      <c r="J657" s="63"/>
      <c r="K657" s="185"/>
      <c r="L657" s="63"/>
      <c r="M657" s="185"/>
      <c r="N657" s="63"/>
      <c r="O657" s="63"/>
      <c r="P657" s="185"/>
      <c r="Q657" s="63"/>
      <c r="R657" s="185"/>
      <c r="S657" s="63"/>
      <c r="T657" s="185"/>
      <c r="U657" s="63"/>
      <c r="V657" s="185"/>
      <c r="W657" s="63"/>
      <c r="X657" s="63"/>
      <c r="Y657" s="185"/>
      <c r="Z657" s="63"/>
      <c r="AA657" s="185"/>
      <c r="AB657" s="63"/>
      <c r="AC657" s="185"/>
      <c r="AD657" s="63"/>
      <c r="AE657" s="185"/>
      <c r="AF657" s="63"/>
      <c r="AG657" s="63"/>
      <c r="AH657" s="185"/>
      <c r="AI657" s="63"/>
      <c r="AJ657" s="185"/>
      <c r="AK657" s="63"/>
      <c r="AL657" s="185"/>
      <c r="AM657" s="63"/>
      <c r="AN657" s="185"/>
      <c r="AO657" s="63"/>
      <c r="AP657" s="63"/>
      <c r="AQ657" s="185"/>
      <c r="AR657" s="63"/>
      <c r="AS657" s="185"/>
      <c r="AT657" s="63"/>
      <c r="AU657" s="185"/>
      <c r="AV657" s="63"/>
      <c r="AW657" s="185"/>
      <c r="AX657" s="63"/>
      <c r="AY657" s="63"/>
      <c r="AZ657" s="185"/>
      <c r="BA657" s="63"/>
      <c r="BB657" s="185"/>
      <c r="BC657" s="63"/>
      <c r="BD657" s="185"/>
      <c r="BE657" s="63"/>
      <c r="BF657" s="185"/>
      <c r="BG657" s="62"/>
      <c r="BH657" s="188"/>
      <c r="BI657" s="63"/>
      <c r="BJ657" s="185"/>
      <c r="BK657" s="63"/>
      <c r="BL657" s="185"/>
      <c r="BM657" s="63"/>
      <c r="BN657" s="185"/>
      <c r="BO657" s="63"/>
      <c r="BP657" s="185">
        <v>105164</v>
      </c>
      <c r="BQ657" s="191"/>
      <c r="BR657" s="185"/>
      <c r="BS657" s="61"/>
      <c r="BT657" s="177">
        <f t="shared" si="545"/>
        <v>0</v>
      </c>
      <c r="BU657" s="178">
        <f t="shared" si="545"/>
        <v>0</v>
      </c>
      <c r="BV657" s="179">
        <f t="shared" si="546"/>
        <v>0</v>
      </c>
      <c r="BW657" s="178">
        <f t="shared" si="546"/>
        <v>0</v>
      </c>
      <c r="BX657" s="179">
        <f t="shared" si="547"/>
        <v>0</v>
      </c>
      <c r="BY657" s="178">
        <f t="shared" si="547"/>
        <v>0</v>
      </c>
      <c r="BZ657" s="179">
        <f t="shared" si="548"/>
        <v>0</v>
      </c>
      <c r="CA657" s="178">
        <f t="shared" si="548"/>
        <v>0</v>
      </c>
      <c r="CB657" s="179">
        <f t="shared" si="549"/>
        <v>0</v>
      </c>
      <c r="CC657" s="178">
        <f t="shared" si="549"/>
        <v>0</v>
      </c>
      <c r="CD657" s="179">
        <f t="shared" si="550"/>
        <v>0</v>
      </c>
      <c r="CE657" s="178">
        <f t="shared" si="550"/>
        <v>0</v>
      </c>
      <c r="CF657" s="177">
        <f t="shared" si="542"/>
        <v>0</v>
      </c>
      <c r="CG657" s="178">
        <f t="shared" si="454"/>
        <v>0</v>
      </c>
      <c r="CH657" s="179">
        <f t="shared" si="542"/>
        <v>0</v>
      </c>
      <c r="CI657" s="178">
        <f t="shared" si="472"/>
        <v>0</v>
      </c>
      <c r="CJ657" s="179">
        <f t="shared" si="542"/>
        <v>0</v>
      </c>
      <c r="CK657" s="178">
        <f t="shared" si="439"/>
        <v>0</v>
      </c>
      <c r="CL657" s="179">
        <f t="shared" si="542"/>
        <v>0</v>
      </c>
      <c r="CM657" s="178">
        <f t="shared" si="542"/>
        <v>0</v>
      </c>
      <c r="CN657" s="179">
        <f t="shared" si="542"/>
        <v>0</v>
      </c>
      <c r="CO657" s="178">
        <f t="shared" si="542"/>
        <v>0</v>
      </c>
      <c r="CP657" s="179">
        <f t="shared" si="542"/>
        <v>0</v>
      </c>
      <c r="CQ657" s="178">
        <f t="shared" si="542"/>
        <v>0</v>
      </c>
      <c r="CR657" s="177">
        <f t="shared" si="543"/>
        <v>0</v>
      </c>
      <c r="CS657" s="178">
        <f t="shared" si="543"/>
        <v>0</v>
      </c>
      <c r="CT657" s="179">
        <f t="shared" si="543"/>
        <v>0</v>
      </c>
      <c r="CU657" s="178">
        <f t="shared" ref="CU657:DC668" si="561">+CI657*9</f>
        <v>0</v>
      </c>
      <c r="CV657" s="179">
        <f t="shared" si="561"/>
        <v>0</v>
      </c>
      <c r="CW657" s="178">
        <f t="shared" si="561"/>
        <v>0</v>
      </c>
      <c r="CX657" s="179">
        <f t="shared" si="561"/>
        <v>0</v>
      </c>
      <c r="CY657" s="178">
        <f t="shared" si="561"/>
        <v>0</v>
      </c>
      <c r="CZ657" s="179">
        <f t="shared" si="561"/>
        <v>0</v>
      </c>
      <c r="DA657" s="178">
        <f t="shared" si="561"/>
        <v>0</v>
      </c>
      <c r="DB657" s="179">
        <f t="shared" si="561"/>
        <v>0</v>
      </c>
      <c r="DC657" s="178">
        <f t="shared" si="561"/>
        <v>0</v>
      </c>
      <c r="DD657" s="179">
        <f t="shared" si="551"/>
        <v>0</v>
      </c>
      <c r="DE657" s="178">
        <f t="shared" si="551"/>
        <v>0</v>
      </c>
      <c r="DF657" s="177">
        <f t="shared" si="552"/>
        <v>0</v>
      </c>
      <c r="DG657" s="178">
        <f t="shared" si="552"/>
        <v>0</v>
      </c>
      <c r="DH657" s="179">
        <f t="shared" si="553"/>
        <v>0</v>
      </c>
      <c r="DI657" s="178">
        <f t="shared" si="553"/>
        <v>0</v>
      </c>
      <c r="DJ657" s="179">
        <f t="shared" si="554"/>
        <v>0</v>
      </c>
      <c r="DK657" s="178">
        <f t="shared" si="554"/>
        <v>0</v>
      </c>
      <c r="DL657" s="179">
        <f t="shared" si="555"/>
        <v>0</v>
      </c>
      <c r="DM657" s="178">
        <f t="shared" si="555"/>
        <v>0</v>
      </c>
      <c r="DN657" s="179">
        <f t="shared" si="556"/>
        <v>0</v>
      </c>
      <c r="DO657" s="178">
        <f t="shared" si="556"/>
        <v>0</v>
      </c>
      <c r="DP657" s="179">
        <f t="shared" si="557"/>
        <v>0</v>
      </c>
      <c r="DQ657" s="178">
        <f t="shared" si="557"/>
        <v>0</v>
      </c>
      <c r="DR657" s="179">
        <f t="shared" si="558"/>
        <v>0</v>
      </c>
      <c r="DS657" s="178">
        <f t="shared" si="558"/>
        <v>0</v>
      </c>
      <c r="DT657" s="177">
        <f t="shared" si="560"/>
        <v>0</v>
      </c>
      <c r="DU657" s="178">
        <f t="shared" si="560"/>
        <v>0</v>
      </c>
      <c r="DV657" s="179">
        <f t="shared" si="560"/>
        <v>0</v>
      </c>
      <c r="DW657" s="178">
        <f t="shared" si="559"/>
        <v>0</v>
      </c>
      <c r="DX657" s="179">
        <f t="shared" si="559"/>
        <v>0</v>
      </c>
      <c r="DY657" s="178">
        <f t="shared" si="559"/>
        <v>0</v>
      </c>
      <c r="DZ657" s="179">
        <f t="shared" si="559"/>
        <v>0</v>
      </c>
      <c r="EA657" s="178">
        <f t="shared" si="559"/>
        <v>0</v>
      </c>
      <c r="EB657" s="179">
        <f t="shared" si="559"/>
        <v>0</v>
      </c>
      <c r="EC657" s="178">
        <f t="shared" si="559"/>
        <v>0</v>
      </c>
      <c r="ED657" s="179">
        <f t="shared" si="559"/>
        <v>0</v>
      </c>
      <c r="EE657" s="178">
        <f t="shared" si="559"/>
        <v>0</v>
      </c>
      <c r="EF657" s="179">
        <f t="shared" si="559"/>
        <v>0</v>
      </c>
      <c r="EG657" s="178">
        <f t="shared" si="559"/>
        <v>0</v>
      </c>
    </row>
    <row r="658" spans="1:137">
      <c r="A658" s="31" t="s">
        <v>690</v>
      </c>
      <c r="B658" s="45" t="s">
        <v>852</v>
      </c>
      <c r="C658" s="288"/>
      <c r="D658" s="44">
        <v>237844</v>
      </c>
      <c r="E658" s="44">
        <v>14</v>
      </c>
      <c r="F658" s="63"/>
      <c r="G658" s="185"/>
      <c r="H658" s="63"/>
      <c r="I658" s="185"/>
      <c r="J658" s="63"/>
      <c r="K658" s="185"/>
      <c r="L658" s="63"/>
      <c r="M658" s="185"/>
      <c r="N658" s="63"/>
      <c r="O658" s="63"/>
      <c r="P658" s="185"/>
      <c r="Q658" s="63"/>
      <c r="R658" s="185"/>
      <c r="S658" s="63"/>
      <c r="T658" s="185"/>
      <c r="U658" s="63"/>
      <c r="V658" s="185"/>
      <c r="W658" s="63"/>
      <c r="X658" s="63"/>
      <c r="Y658" s="185"/>
      <c r="Z658" s="63"/>
      <c r="AA658" s="185"/>
      <c r="AB658" s="63"/>
      <c r="AC658" s="185"/>
      <c r="AD658" s="63"/>
      <c r="AE658" s="185"/>
      <c r="AF658" s="63"/>
      <c r="AG658" s="63"/>
      <c r="AH658" s="185"/>
      <c r="AI658" s="63"/>
      <c r="AJ658" s="185"/>
      <c r="AK658" s="63"/>
      <c r="AL658" s="185"/>
      <c r="AM658" s="63"/>
      <c r="AN658" s="185"/>
      <c r="AO658" s="63"/>
      <c r="AP658" s="63"/>
      <c r="AQ658" s="185"/>
      <c r="AR658" s="63"/>
      <c r="AS658" s="185"/>
      <c r="AT658" s="63"/>
      <c r="AU658" s="185"/>
      <c r="AV658" s="63"/>
      <c r="AW658" s="185"/>
      <c r="AX658" s="63"/>
      <c r="AY658" s="63"/>
      <c r="AZ658" s="185"/>
      <c r="BA658" s="63"/>
      <c r="BB658" s="185"/>
      <c r="BC658" s="63"/>
      <c r="BD658" s="185"/>
      <c r="BE658" s="63"/>
      <c r="BF658" s="185"/>
      <c r="BG658" s="62"/>
      <c r="BH658" s="188"/>
      <c r="BI658" s="63"/>
      <c r="BJ658" s="185"/>
      <c r="BK658" s="63"/>
      <c r="BL658" s="185"/>
      <c r="BM658" s="63"/>
      <c r="BN658" s="185"/>
      <c r="BO658" s="63"/>
      <c r="BP658" s="185">
        <v>38022</v>
      </c>
      <c r="BQ658" s="191"/>
      <c r="BR658" s="185"/>
      <c r="BS658" s="61"/>
      <c r="BT658" s="177">
        <f t="shared" si="545"/>
        <v>0</v>
      </c>
      <c r="BU658" s="178">
        <f t="shared" si="545"/>
        <v>0</v>
      </c>
      <c r="BV658" s="179">
        <f t="shared" si="546"/>
        <v>0</v>
      </c>
      <c r="BW658" s="178">
        <f t="shared" si="546"/>
        <v>0</v>
      </c>
      <c r="BX658" s="179">
        <f t="shared" si="547"/>
        <v>0</v>
      </c>
      <c r="BY658" s="178">
        <f t="shared" si="547"/>
        <v>0</v>
      </c>
      <c r="BZ658" s="179">
        <f t="shared" si="548"/>
        <v>0</v>
      </c>
      <c r="CA658" s="178">
        <f t="shared" si="548"/>
        <v>0</v>
      </c>
      <c r="CB658" s="179">
        <f t="shared" si="549"/>
        <v>0</v>
      </c>
      <c r="CC658" s="178">
        <f t="shared" si="549"/>
        <v>0</v>
      </c>
      <c r="CD658" s="179">
        <f t="shared" si="550"/>
        <v>0</v>
      </c>
      <c r="CE658" s="178">
        <f t="shared" si="550"/>
        <v>0</v>
      </c>
      <c r="CF658" s="177">
        <f t="shared" si="542"/>
        <v>0</v>
      </c>
      <c r="CG658" s="178">
        <f t="shared" si="454"/>
        <v>0</v>
      </c>
      <c r="CH658" s="179">
        <f t="shared" si="542"/>
        <v>0</v>
      </c>
      <c r="CI658" s="178">
        <f t="shared" si="472"/>
        <v>0</v>
      </c>
      <c r="CJ658" s="179">
        <f t="shared" si="542"/>
        <v>0</v>
      </c>
      <c r="CK658" s="178">
        <f t="shared" si="439"/>
        <v>0</v>
      </c>
      <c r="CL658" s="179">
        <f t="shared" si="542"/>
        <v>0</v>
      </c>
      <c r="CM658" s="178">
        <f t="shared" si="542"/>
        <v>0</v>
      </c>
      <c r="CN658" s="179">
        <f t="shared" si="542"/>
        <v>0</v>
      </c>
      <c r="CO658" s="178">
        <f t="shared" si="542"/>
        <v>0</v>
      </c>
      <c r="CP658" s="179">
        <f t="shared" si="542"/>
        <v>0</v>
      </c>
      <c r="CQ658" s="178">
        <f t="shared" si="542"/>
        <v>0</v>
      </c>
      <c r="CR658" s="177">
        <f t="shared" ref="CR658:CT668" si="562">+CF658*9</f>
        <v>0</v>
      </c>
      <c r="CS658" s="178">
        <f t="shared" si="562"/>
        <v>0</v>
      </c>
      <c r="CT658" s="179">
        <f t="shared" si="562"/>
        <v>0</v>
      </c>
      <c r="CU658" s="178">
        <f t="shared" si="561"/>
        <v>0</v>
      </c>
      <c r="CV658" s="179">
        <f t="shared" si="561"/>
        <v>0</v>
      </c>
      <c r="CW658" s="178">
        <f t="shared" si="561"/>
        <v>0</v>
      </c>
      <c r="CX658" s="179">
        <f t="shared" si="561"/>
        <v>0</v>
      </c>
      <c r="CY658" s="178">
        <f t="shared" si="561"/>
        <v>0</v>
      </c>
      <c r="CZ658" s="179">
        <f t="shared" si="561"/>
        <v>0</v>
      </c>
      <c r="DA658" s="178">
        <f t="shared" si="561"/>
        <v>0</v>
      </c>
      <c r="DB658" s="179">
        <f t="shared" si="561"/>
        <v>0</v>
      </c>
      <c r="DC658" s="178">
        <f t="shared" si="561"/>
        <v>0</v>
      </c>
      <c r="DD658" s="179">
        <f t="shared" si="551"/>
        <v>0</v>
      </c>
      <c r="DE658" s="178">
        <f t="shared" si="551"/>
        <v>0</v>
      </c>
      <c r="DF658" s="177">
        <f t="shared" si="552"/>
        <v>0</v>
      </c>
      <c r="DG658" s="178">
        <f t="shared" si="552"/>
        <v>0</v>
      </c>
      <c r="DH658" s="179">
        <f t="shared" si="553"/>
        <v>0</v>
      </c>
      <c r="DI658" s="178">
        <f t="shared" si="553"/>
        <v>0</v>
      </c>
      <c r="DJ658" s="179">
        <f t="shared" si="554"/>
        <v>0</v>
      </c>
      <c r="DK658" s="178">
        <f t="shared" si="554"/>
        <v>0</v>
      </c>
      <c r="DL658" s="179">
        <f t="shared" si="555"/>
        <v>0</v>
      </c>
      <c r="DM658" s="178">
        <f t="shared" si="555"/>
        <v>0</v>
      </c>
      <c r="DN658" s="179">
        <f t="shared" si="556"/>
        <v>0</v>
      </c>
      <c r="DO658" s="178">
        <f t="shared" si="556"/>
        <v>0</v>
      </c>
      <c r="DP658" s="179">
        <f t="shared" si="557"/>
        <v>0</v>
      </c>
      <c r="DQ658" s="178">
        <f t="shared" si="557"/>
        <v>0</v>
      </c>
      <c r="DR658" s="179">
        <f t="shared" si="558"/>
        <v>0</v>
      </c>
      <c r="DS658" s="178">
        <f t="shared" si="558"/>
        <v>0</v>
      </c>
      <c r="DT658" s="177">
        <f t="shared" si="560"/>
        <v>0</v>
      </c>
      <c r="DU658" s="178">
        <f t="shared" si="560"/>
        <v>0</v>
      </c>
      <c r="DV658" s="179">
        <f t="shared" si="560"/>
        <v>0</v>
      </c>
      <c r="DW658" s="178">
        <f t="shared" si="559"/>
        <v>0</v>
      </c>
      <c r="DX658" s="179">
        <f t="shared" si="559"/>
        <v>0</v>
      </c>
      <c r="DY658" s="178">
        <f t="shared" si="559"/>
        <v>0</v>
      </c>
      <c r="DZ658" s="179">
        <f t="shared" si="559"/>
        <v>0</v>
      </c>
      <c r="EA658" s="178">
        <f t="shared" si="559"/>
        <v>0</v>
      </c>
      <c r="EB658" s="179">
        <f t="shared" si="559"/>
        <v>0</v>
      </c>
      <c r="EC658" s="178">
        <f t="shared" si="559"/>
        <v>0</v>
      </c>
      <c r="ED658" s="179">
        <f t="shared" si="559"/>
        <v>0</v>
      </c>
      <c r="EE658" s="178">
        <f t="shared" si="559"/>
        <v>0</v>
      </c>
      <c r="EF658" s="179">
        <f t="shared" si="559"/>
        <v>0</v>
      </c>
      <c r="EG658" s="178">
        <f t="shared" si="559"/>
        <v>0</v>
      </c>
    </row>
    <row r="659" spans="1:137">
      <c r="A659" s="31" t="s">
        <v>690</v>
      </c>
      <c r="B659" s="45" t="s">
        <v>853</v>
      </c>
      <c r="C659" s="288"/>
      <c r="D659" s="44">
        <v>431169</v>
      </c>
      <c r="E659" s="44">
        <v>14</v>
      </c>
      <c r="F659" s="63"/>
      <c r="G659" s="185"/>
      <c r="H659" s="63"/>
      <c r="I659" s="185"/>
      <c r="J659" s="63"/>
      <c r="K659" s="185"/>
      <c r="L659" s="63"/>
      <c r="M659" s="185"/>
      <c r="N659" s="63"/>
      <c r="O659" s="63"/>
      <c r="P659" s="185"/>
      <c r="Q659" s="63"/>
      <c r="R659" s="185"/>
      <c r="S659" s="63"/>
      <c r="T659" s="185"/>
      <c r="U659" s="63"/>
      <c r="V659" s="185"/>
      <c r="W659" s="63"/>
      <c r="X659" s="63"/>
      <c r="Y659" s="185"/>
      <c r="Z659" s="63"/>
      <c r="AA659" s="185"/>
      <c r="AB659" s="63"/>
      <c r="AC659" s="185"/>
      <c r="AD659" s="63"/>
      <c r="AE659" s="185"/>
      <c r="AF659" s="63"/>
      <c r="AG659" s="63"/>
      <c r="AH659" s="185"/>
      <c r="AI659" s="63"/>
      <c r="AJ659" s="185"/>
      <c r="AK659" s="63"/>
      <c r="AL659" s="185"/>
      <c r="AM659" s="63"/>
      <c r="AN659" s="185"/>
      <c r="AO659" s="63"/>
      <c r="AP659" s="63"/>
      <c r="AQ659" s="185"/>
      <c r="AR659" s="63"/>
      <c r="AS659" s="185"/>
      <c r="AT659" s="63"/>
      <c r="AU659" s="185"/>
      <c r="AV659" s="63"/>
      <c r="AW659" s="185"/>
      <c r="AX659" s="63"/>
      <c r="AY659" s="63"/>
      <c r="AZ659" s="185"/>
      <c r="BA659" s="63"/>
      <c r="BB659" s="185"/>
      <c r="BC659" s="63"/>
      <c r="BD659" s="185"/>
      <c r="BE659" s="63"/>
      <c r="BF659" s="185"/>
      <c r="BG659" s="62"/>
      <c r="BH659" s="188"/>
      <c r="BI659" s="63"/>
      <c r="BJ659" s="185"/>
      <c r="BK659" s="63"/>
      <c r="BL659" s="185"/>
      <c r="BM659" s="63"/>
      <c r="BN659" s="185"/>
      <c r="BO659" s="63"/>
      <c r="BP659" s="185">
        <v>51476</v>
      </c>
      <c r="BQ659" s="191"/>
      <c r="BR659" s="185"/>
      <c r="BS659" s="61"/>
      <c r="BT659" s="177">
        <f t="shared" si="545"/>
        <v>0</v>
      </c>
      <c r="BU659" s="178">
        <f t="shared" si="545"/>
        <v>0</v>
      </c>
      <c r="BV659" s="179">
        <f t="shared" si="546"/>
        <v>0</v>
      </c>
      <c r="BW659" s="178">
        <f t="shared" si="546"/>
        <v>0</v>
      </c>
      <c r="BX659" s="179">
        <f t="shared" si="547"/>
        <v>0</v>
      </c>
      <c r="BY659" s="178">
        <f t="shared" si="547"/>
        <v>0</v>
      </c>
      <c r="BZ659" s="179">
        <f t="shared" si="548"/>
        <v>0</v>
      </c>
      <c r="CA659" s="178">
        <f t="shared" si="548"/>
        <v>0</v>
      </c>
      <c r="CB659" s="179">
        <f t="shared" si="549"/>
        <v>0</v>
      </c>
      <c r="CC659" s="178">
        <f t="shared" si="549"/>
        <v>0</v>
      </c>
      <c r="CD659" s="179">
        <f t="shared" si="550"/>
        <v>0</v>
      </c>
      <c r="CE659" s="178">
        <f t="shared" si="550"/>
        <v>0</v>
      </c>
      <c r="CF659" s="177">
        <f t="shared" si="542"/>
        <v>0</v>
      </c>
      <c r="CG659" s="178">
        <f t="shared" si="454"/>
        <v>0</v>
      </c>
      <c r="CH659" s="179">
        <f t="shared" si="542"/>
        <v>0</v>
      </c>
      <c r="CI659" s="178">
        <f t="shared" si="472"/>
        <v>0</v>
      </c>
      <c r="CJ659" s="179">
        <f t="shared" si="542"/>
        <v>0</v>
      </c>
      <c r="CK659" s="178">
        <f t="shared" si="439"/>
        <v>0</v>
      </c>
      <c r="CL659" s="179">
        <f t="shared" si="542"/>
        <v>0</v>
      </c>
      <c r="CM659" s="178">
        <f t="shared" si="542"/>
        <v>0</v>
      </c>
      <c r="CN659" s="179">
        <f t="shared" si="542"/>
        <v>0</v>
      </c>
      <c r="CO659" s="178">
        <f t="shared" si="542"/>
        <v>0</v>
      </c>
      <c r="CP659" s="179">
        <f t="shared" si="542"/>
        <v>0</v>
      </c>
      <c r="CQ659" s="178">
        <f t="shared" si="542"/>
        <v>0</v>
      </c>
      <c r="CR659" s="177">
        <f t="shared" si="562"/>
        <v>0</v>
      </c>
      <c r="CS659" s="178">
        <f t="shared" si="562"/>
        <v>0</v>
      </c>
      <c r="CT659" s="179">
        <f t="shared" si="562"/>
        <v>0</v>
      </c>
      <c r="CU659" s="178">
        <f t="shared" si="561"/>
        <v>0</v>
      </c>
      <c r="CV659" s="179">
        <f t="shared" si="561"/>
        <v>0</v>
      </c>
      <c r="CW659" s="178">
        <f t="shared" si="561"/>
        <v>0</v>
      </c>
      <c r="CX659" s="179">
        <f t="shared" si="561"/>
        <v>0</v>
      </c>
      <c r="CY659" s="178">
        <f t="shared" si="561"/>
        <v>0</v>
      </c>
      <c r="CZ659" s="179">
        <f t="shared" si="561"/>
        <v>0</v>
      </c>
      <c r="DA659" s="178">
        <f t="shared" si="561"/>
        <v>0</v>
      </c>
      <c r="DB659" s="179">
        <f t="shared" si="561"/>
        <v>0</v>
      </c>
      <c r="DC659" s="178">
        <f t="shared" si="561"/>
        <v>0</v>
      </c>
      <c r="DD659" s="179">
        <f t="shared" si="551"/>
        <v>0</v>
      </c>
      <c r="DE659" s="178">
        <f t="shared" si="551"/>
        <v>0</v>
      </c>
      <c r="DF659" s="177">
        <f t="shared" si="552"/>
        <v>0</v>
      </c>
      <c r="DG659" s="178">
        <f t="shared" si="552"/>
        <v>0</v>
      </c>
      <c r="DH659" s="179">
        <f t="shared" si="553"/>
        <v>0</v>
      </c>
      <c r="DI659" s="178">
        <f t="shared" si="553"/>
        <v>0</v>
      </c>
      <c r="DJ659" s="179">
        <f t="shared" si="554"/>
        <v>0</v>
      </c>
      <c r="DK659" s="178">
        <f t="shared" si="554"/>
        <v>0</v>
      </c>
      <c r="DL659" s="179">
        <f t="shared" si="555"/>
        <v>0</v>
      </c>
      <c r="DM659" s="178">
        <f t="shared" si="555"/>
        <v>0</v>
      </c>
      <c r="DN659" s="179">
        <f t="shared" si="556"/>
        <v>0</v>
      </c>
      <c r="DO659" s="178">
        <f t="shared" si="556"/>
        <v>0</v>
      </c>
      <c r="DP659" s="179">
        <f t="shared" si="557"/>
        <v>0</v>
      </c>
      <c r="DQ659" s="178">
        <f t="shared" si="557"/>
        <v>0</v>
      </c>
      <c r="DR659" s="179">
        <f t="shared" si="558"/>
        <v>0</v>
      </c>
      <c r="DS659" s="178">
        <f t="shared" si="558"/>
        <v>0</v>
      </c>
      <c r="DT659" s="177">
        <f t="shared" si="560"/>
        <v>0</v>
      </c>
      <c r="DU659" s="178">
        <f t="shared" si="560"/>
        <v>0</v>
      </c>
      <c r="DV659" s="179">
        <f t="shared" si="560"/>
        <v>0</v>
      </c>
      <c r="DW659" s="178">
        <f t="shared" si="559"/>
        <v>0</v>
      </c>
      <c r="DX659" s="179">
        <f t="shared" si="559"/>
        <v>0</v>
      </c>
      <c r="DY659" s="178">
        <f t="shared" si="559"/>
        <v>0</v>
      </c>
      <c r="DZ659" s="179">
        <f t="shared" si="559"/>
        <v>0</v>
      </c>
      <c r="EA659" s="178">
        <f t="shared" si="559"/>
        <v>0</v>
      </c>
      <c r="EB659" s="179">
        <f t="shared" si="559"/>
        <v>0</v>
      </c>
      <c r="EC659" s="178">
        <f t="shared" si="559"/>
        <v>0</v>
      </c>
      <c r="ED659" s="179">
        <f t="shared" si="559"/>
        <v>0</v>
      </c>
      <c r="EE659" s="178">
        <f t="shared" si="559"/>
        <v>0</v>
      </c>
      <c r="EF659" s="179">
        <f t="shared" si="559"/>
        <v>0</v>
      </c>
      <c r="EG659" s="178">
        <f t="shared" si="559"/>
        <v>0</v>
      </c>
    </row>
    <row r="660" spans="1:137">
      <c r="A660" s="46" t="s">
        <v>690</v>
      </c>
      <c r="B660" s="45" t="s">
        <v>854</v>
      </c>
      <c r="C660" s="288"/>
      <c r="D660" s="44">
        <v>237473</v>
      </c>
      <c r="E660" s="44">
        <v>14</v>
      </c>
      <c r="F660" s="63"/>
      <c r="G660" s="185"/>
      <c r="H660" s="63"/>
      <c r="I660" s="185"/>
      <c r="J660" s="63"/>
      <c r="K660" s="185"/>
      <c r="L660" s="63"/>
      <c r="M660" s="185"/>
      <c r="N660" s="63"/>
      <c r="O660" s="63"/>
      <c r="P660" s="185"/>
      <c r="Q660" s="63"/>
      <c r="R660" s="185"/>
      <c r="S660" s="63"/>
      <c r="T660" s="185"/>
      <c r="U660" s="63"/>
      <c r="V660" s="185"/>
      <c r="W660" s="63"/>
      <c r="X660" s="63"/>
      <c r="Y660" s="185"/>
      <c r="Z660" s="63"/>
      <c r="AA660" s="185"/>
      <c r="AB660" s="63"/>
      <c r="AC660" s="185"/>
      <c r="AD660" s="63"/>
      <c r="AE660" s="185"/>
      <c r="AF660" s="63"/>
      <c r="AG660" s="63"/>
      <c r="AH660" s="185"/>
      <c r="AI660" s="63"/>
      <c r="AJ660" s="185"/>
      <c r="AK660" s="63"/>
      <c r="AL660" s="185"/>
      <c r="AM660" s="63"/>
      <c r="AN660" s="185"/>
      <c r="AO660" s="63"/>
      <c r="AP660" s="63"/>
      <c r="AQ660" s="185"/>
      <c r="AR660" s="63"/>
      <c r="AS660" s="185"/>
      <c r="AT660" s="63"/>
      <c r="AU660" s="185"/>
      <c r="AV660" s="63"/>
      <c r="AW660" s="185"/>
      <c r="AX660" s="63"/>
      <c r="AY660" s="63"/>
      <c r="AZ660" s="185"/>
      <c r="BA660" s="63"/>
      <c r="BB660" s="185"/>
      <c r="BC660" s="63"/>
      <c r="BD660" s="185"/>
      <c r="BE660" s="63"/>
      <c r="BF660" s="185"/>
      <c r="BG660" s="62"/>
      <c r="BH660" s="188"/>
      <c r="BI660" s="63"/>
      <c r="BJ660" s="185"/>
      <c r="BK660" s="63"/>
      <c r="BL660" s="185"/>
      <c r="BM660" s="63"/>
      <c r="BN660" s="185"/>
      <c r="BO660" s="63"/>
      <c r="BP660" s="185">
        <v>50530</v>
      </c>
      <c r="BQ660" s="191"/>
      <c r="BR660" s="185"/>
      <c r="BS660" s="61"/>
      <c r="BT660" s="177">
        <f t="shared" si="545"/>
        <v>0</v>
      </c>
      <c r="BU660" s="178">
        <f t="shared" si="545"/>
        <v>0</v>
      </c>
      <c r="BV660" s="179">
        <f t="shared" si="546"/>
        <v>0</v>
      </c>
      <c r="BW660" s="178">
        <f t="shared" si="546"/>
        <v>0</v>
      </c>
      <c r="BX660" s="179">
        <f t="shared" si="547"/>
        <v>0</v>
      </c>
      <c r="BY660" s="178">
        <f t="shared" si="547"/>
        <v>0</v>
      </c>
      <c r="BZ660" s="179">
        <f t="shared" si="548"/>
        <v>0</v>
      </c>
      <c r="CA660" s="178">
        <f t="shared" si="548"/>
        <v>0</v>
      </c>
      <c r="CB660" s="179">
        <f t="shared" si="549"/>
        <v>0</v>
      </c>
      <c r="CC660" s="178">
        <f t="shared" si="549"/>
        <v>0</v>
      </c>
      <c r="CD660" s="179">
        <f t="shared" si="550"/>
        <v>0</v>
      </c>
      <c r="CE660" s="178">
        <f t="shared" si="550"/>
        <v>0</v>
      </c>
      <c r="CF660" s="177">
        <f t="shared" si="542"/>
        <v>0</v>
      </c>
      <c r="CG660" s="178">
        <f t="shared" si="454"/>
        <v>0</v>
      </c>
      <c r="CH660" s="179">
        <f t="shared" si="542"/>
        <v>0</v>
      </c>
      <c r="CI660" s="178">
        <f t="shared" si="472"/>
        <v>0</v>
      </c>
      <c r="CJ660" s="179">
        <f t="shared" si="542"/>
        <v>0</v>
      </c>
      <c r="CK660" s="178">
        <f t="shared" si="439"/>
        <v>0</v>
      </c>
      <c r="CL660" s="179">
        <f t="shared" si="542"/>
        <v>0</v>
      </c>
      <c r="CM660" s="178">
        <f t="shared" si="542"/>
        <v>0</v>
      </c>
      <c r="CN660" s="179">
        <f t="shared" si="542"/>
        <v>0</v>
      </c>
      <c r="CO660" s="178">
        <f t="shared" si="542"/>
        <v>0</v>
      </c>
      <c r="CP660" s="179">
        <f t="shared" si="542"/>
        <v>0</v>
      </c>
      <c r="CQ660" s="178">
        <f t="shared" si="542"/>
        <v>0</v>
      </c>
      <c r="CR660" s="177">
        <f t="shared" si="562"/>
        <v>0</v>
      </c>
      <c r="CS660" s="178">
        <f t="shared" si="562"/>
        <v>0</v>
      </c>
      <c r="CT660" s="179">
        <f t="shared" si="562"/>
        <v>0</v>
      </c>
      <c r="CU660" s="178">
        <f t="shared" si="561"/>
        <v>0</v>
      </c>
      <c r="CV660" s="179">
        <f t="shared" si="561"/>
        <v>0</v>
      </c>
      <c r="CW660" s="178">
        <f t="shared" si="561"/>
        <v>0</v>
      </c>
      <c r="CX660" s="179">
        <f t="shared" si="561"/>
        <v>0</v>
      </c>
      <c r="CY660" s="178">
        <f t="shared" si="561"/>
        <v>0</v>
      </c>
      <c r="CZ660" s="179">
        <f t="shared" si="561"/>
        <v>0</v>
      </c>
      <c r="DA660" s="178">
        <f t="shared" si="561"/>
        <v>0</v>
      </c>
      <c r="DB660" s="179">
        <f t="shared" si="561"/>
        <v>0</v>
      </c>
      <c r="DC660" s="178">
        <f t="shared" si="561"/>
        <v>0</v>
      </c>
      <c r="DD660" s="179">
        <f t="shared" si="551"/>
        <v>0</v>
      </c>
      <c r="DE660" s="178">
        <f t="shared" si="551"/>
        <v>0</v>
      </c>
      <c r="DF660" s="177">
        <f t="shared" si="552"/>
        <v>0</v>
      </c>
      <c r="DG660" s="178">
        <f t="shared" si="552"/>
        <v>0</v>
      </c>
      <c r="DH660" s="179">
        <f t="shared" si="553"/>
        <v>0</v>
      </c>
      <c r="DI660" s="178">
        <f t="shared" si="553"/>
        <v>0</v>
      </c>
      <c r="DJ660" s="179">
        <f t="shared" si="554"/>
        <v>0</v>
      </c>
      <c r="DK660" s="178">
        <f t="shared" si="554"/>
        <v>0</v>
      </c>
      <c r="DL660" s="179">
        <f t="shared" si="555"/>
        <v>0</v>
      </c>
      <c r="DM660" s="178">
        <f t="shared" si="555"/>
        <v>0</v>
      </c>
      <c r="DN660" s="179">
        <f t="shared" si="556"/>
        <v>0</v>
      </c>
      <c r="DO660" s="178">
        <f t="shared" si="556"/>
        <v>0</v>
      </c>
      <c r="DP660" s="179">
        <f t="shared" si="557"/>
        <v>0</v>
      </c>
      <c r="DQ660" s="178">
        <f t="shared" si="557"/>
        <v>0</v>
      </c>
      <c r="DR660" s="179">
        <f t="shared" si="558"/>
        <v>0</v>
      </c>
      <c r="DS660" s="178">
        <f t="shared" si="558"/>
        <v>0</v>
      </c>
      <c r="DT660" s="177">
        <f t="shared" si="560"/>
        <v>0</v>
      </c>
      <c r="DU660" s="178">
        <f t="shared" si="560"/>
        <v>0</v>
      </c>
      <c r="DV660" s="179">
        <f t="shared" si="560"/>
        <v>0</v>
      </c>
      <c r="DW660" s="178">
        <f t="shared" si="559"/>
        <v>0</v>
      </c>
      <c r="DX660" s="179">
        <f t="shared" si="559"/>
        <v>0</v>
      </c>
      <c r="DY660" s="178">
        <f t="shared" si="559"/>
        <v>0</v>
      </c>
      <c r="DZ660" s="179">
        <f t="shared" si="559"/>
        <v>0</v>
      </c>
      <c r="EA660" s="178">
        <f t="shared" si="559"/>
        <v>0</v>
      </c>
      <c r="EB660" s="179">
        <f t="shared" si="559"/>
        <v>0</v>
      </c>
      <c r="EC660" s="178">
        <f t="shared" si="559"/>
        <v>0</v>
      </c>
      <c r="ED660" s="179">
        <f t="shared" si="559"/>
        <v>0</v>
      </c>
      <c r="EE660" s="178">
        <f t="shared" si="559"/>
        <v>0</v>
      </c>
      <c r="EF660" s="179">
        <f t="shared" si="559"/>
        <v>0</v>
      </c>
      <c r="EG660" s="178">
        <f t="shared" si="559"/>
        <v>0</v>
      </c>
    </row>
    <row r="661" spans="1:137">
      <c r="A661" s="31" t="s">
        <v>690</v>
      </c>
      <c r="B661" s="45" t="s">
        <v>855</v>
      </c>
      <c r="C661" s="288"/>
      <c r="D661" s="44">
        <v>446349</v>
      </c>
      <c r="E661" s="44">
        <v>14</v>
      </c>
      <c r="F661" s="63"/>
      <c r="G661" s="185"/>
      <c r="H661" s="63"/>
      <c r="I661" s="185"/>
      <c r="J661" s="63"/>
      <c r="K661" s="185"/>
      <c r="L661" s="63"/>
      <c r="M661" s="185"/>
      <c r="N661" s="63"/>
      <c r="O661" s="63"/>
      <c r="P661" s="185"/>
      <c r="Q661" s="63"/>
      <c r="R661" s="185"/>
      <c r="S661" s="63"/>
      <c r="T661" s="185"/>
      <c r="U661" s="63"/>
      <c r="V661" s="185"/>
      <c r="W661" s="63"/>
      <c r="X661" s="63"/>
      <c r="Y661" s="185"/>
      <c r="Z661" s="63"/>
      <c r="AA661" s="185"/>
      <c r="AB661" s="63"/>
      <c r="AC661" s="185"/>
      <c r="AD661" s="63"/>
      <c r="AE661" s="185"/>
      <c r="AF661" s="63"/>
      <c r="AG661" s="63"/>
      <c r="AH661" s="185"/>
      <c r="AI661" s="63"/>
      <c r="AJ661" s="185"/>
      <c r="AK661" s="63"/>
      <c r="AL661" s="185"/>
      <c r="AM661" s="63"/>
      <c r="AN661" s="185"/>
      <c r="AO661" s="63"/>
      <c r="AP661" s="63"/>
      <c r="AQ661" s="185"/>
      <c r="AR661" s="63"/>
      <c r="AS661" s="185"/>
      <c r="AT661" s="63"/>
      <c r="AU661" s="185"/>
      <c r="AV661" s="63"/>
      <c r="AW661" s="185"/>
      <c r="AX661" s="63"/>
      <c r="AY661" s="63"/>
      <c r="AZ661" s="185"/>
      <c r="BA661" s="63"/>
      <c r="BB661" s="185"/>
      <c r="BC661" s="63"/>
      <c r="BD661" s="185"/>
      <c r="BE661" s="63"/>
      <c r="BF661" s="185"/>
      <c r="BG661" s="62"/>
      <c r="BH661" s="188"/>
      <c r="BI661" s="63"/>
      <c r="BJ661" s="185"/>
      <c r="BK661" s="63"/>
      <c r="BL661" s="185"/>
      <c r="BM661" s="63"/>
      <c r="BN661" s="185"/>
      <c r="BO661" s="63"/>
      <c r="BP661" s="185">
        <v>60054</v>
      </c>
      <c r="BQ661" s="191"/>
      <c r="BR661" s="185"/>
      <c r="BS661" s="61"/>
      <c r="BT661" s="177">
        <f t="shared" si="545"/>
        <v>0</v>
      </c>
      <c r="BU661" s="178">
        <f t="shared" si="545"/>
        <v>0</v>
      </c>
      <c r="BV661" s="179">
        <f t="shared" si="546"/>
        <v>0</v>
      </c>
      <c r="BW661" s="178">
        <f t="shared" si="546"/>
        <v>0</v>
      </c>
      <c r="BX661" s="179">
        <f t="shared" si="547"/>
        <v>0</v>
      </c>
      <c r="BY661" s="178">
        <f t="shared" si="547"/>
        <v>0</v>
      </c>
      <c r="BZ661" s="179">
        <f t="shared" si="548"/>
        <v>0</v>
      </c>
      <c r="CA661" s="178">
        <f t="shared" si="548"/>
        <v>0</v>
      </c>
      <c r="CB661" s="179">
        <f t="shared" si="549"/>
        <v>0</v>
      </c>
      <c r="CC661" s="178">
        <f t="shared" si="549"/>
        <v>0</v>
      </c>
      <c r="CD661" s="179">
        <f t="shared" si="550"/>
        <v>0</v>
      </c>
      <c r="CE661" s="178">
        <f t="shared" si="550"/>
        <v>0</v>
      </c>
      <c r="CF661" s="177">
        <f t="shared" si="542"/>
        <v>0</v>
      </c>
      <c r="CG661" s="178">
        <f t="shared" si="454"/>
        <v>0</v>
      </c>
      <c r="CH661" s="179">
        <f t="shared" si="542"/>
        <v>0</v>
      </c>
      <c r="CI661" s="178">
        <f t="shared" si="472"/>
        <v>0</v>
      </c>
      <c r="CJ661" s="179">
        <f t="shared" si="542"/>
        <v>0</v>
      </c>
      <c r="CK661" s="178">
        <f t="shared" si="439"/>
        <v>0</v>
      </c>
      <c r="CL661" s="179">
        <f t="shared" si="542"/>
        <v>0</v>
      </c>
      <c r="CM661" s="178">
        <f t="shared" si="542"/>
        <v>0</v>
      </c>
      <c r="CN661" s="179">
        <f t="shared" si="542"/>
        <v>0</v>
      </c>
      <c r="CO661" s="178">
        <f t="shared" si="542"/>
        <v>0</v>
      </c>
      <c r="CP661" s="179">
        <f t="shared" si="542"/>
        <v>0</v>
      </c>
      <c r="CQ661" s="178">
        <f t="shared" si="542"/>
        <v>0</v>
      </c>
      <c r="CR661" s="177">
        <f t="shared" si="562"/>
        <v>0</v>
      </c>
      <c r="CS661" s="178">
        <f t="shared" si="562"/>
        <v>0</v>
      </c>
      <c r="CT661" s="179">
        <f t="shared" si="562"/>
        <v>0</v>
      </c>
      <c r="CU661" s="178">
        <f t="shared" si="561"/>
        <v>0</v>
      </c>
      <c r="CV661" s="179">
        <f t="shared" si="561"/>
        <v>0</v>
      </c>
      <c r="CW661" s="178">
        <f t="shared" si="561"/>
        <v>0</v>
      </c>
      <c r="CX661" s="179">
        <f t="shared" si="561"/>
        <v>0</v>
      </c>
      <c r="CY661" s="178">
        <f t="shared" si="561"/>
        <v>0</v>
      </c>
      <c r="CZ661" s="179">
        <f t="shared" si="561"/>
        <v>0</v>
      </c>
      <c r="DA661" s="178">
        <f t="shared" si="561"/>
        <v>0</v>
      </c>
      <c r="DB661" s="179">
        <f t="shared" si="561"/>
        <v>0</v>
      </c>
      <c r="DC661" s="178">
        <f t="shared" si="561"/>
        <v>0</v>
      </c>
      <c r="DD661" s="179">
        <f t="shared" si="551"/>
        <v>0</v>
      </c>
      <c r="DE661" s="178">
        <f t="shared" si="551"/>
        <v>0</v>
      </c>
      <c r="DF661" s="177">
        <f t="shared" si="552"/>
        <v>0</v>
      </c>
      <c r="DG661" s="178">
        <f t="shared" si="552"/>
        <v>0</v>
      </c>
      <c r="DH661" s="179">
        <f t="shared" si="553"/>
        <v>0</v>
      </c>
      <c r="DI661" s="178">
        <f t="shared" si="553"/>
        <v>0</v>
      </c>
      <c r="DJ661" s="179">
        <f t="shared" si="554"/>
        <v>0</v>
      </c>
      <c r="DK661" s="178">
        <f t="shared" si="554"/>
        <v>0</v>
      </c>
      <c r="DL661" s="179">
        <f t="shared" si="555"/>
        <v>0</v>
      </c>
      <c r="DM661" s="178">
        <f t="shared" si="555"/>
        <v>0</v>
      </c>
      <c r="DN661" s="179">
        <f t="shared" si="556"/>
        <v>0</v>
      </c>
      <c r="DO661" s="178">
        <f t="shared" si="556"/>
        <v>0</v>
      </c>
      <c r="DP661" s="179">
        <f t="shared" si="557"/>
        <v>0</v>
      </c>
      <c r="DQ661" s="178">
        <f t="shared" si="557"/>
        <v>0</v>
      </c>
      <c r="DR661" s="179">
        <f t="shared" si="558"/>
        <v>0</v>
      </c>
      <c r="DS661" s="178">
        <f t="shared" si="558"/>
        <v>0</v>
      </c>
      <c r="DT661" s="177">
        <f t="shared" si="560"/>
        <v>0</v>
      </c>
      <c r="DU661" s="178">
        <f t="shared" si="560"/>
        <v>0</v>
      </c>
      <c r="DV661" s="179">
        <f t="shared" si="560"/>
        <v>0</v>
      </c>
      <c r="DW661" s="178">
        <f t="shared" si="559"/>
        <v>0</v>
      </c>
      <c r="DX661" s="179">
        <f t="shared" si="559"/>
        <v>0</v>
      </c>
      <c r="DY661" s="178">
        <f t="shared" si="559"/>
        <v>0</v>
      </c>
      <c r="DZ661" s="179">
        <f t="shared" si="559"/>
        <v>0</v>
      </c>
      <c r="EA661" s="178">
        <f t="shared" si="559"/>
        <v>0</v>
      </c>
      <c r="EB661" s="179">
        <f t="shared" si="559"/>
        <v>0</v>
      </c>
      <c r="EC661" s="178">
        <f t="shared" si="559"/>
        <v>0</v>
      </c>
      <c r="ED661" s="179">
        <f t="shared" si="559"/>
        <v>0</v>
      </c>
      <c r="EE661" s="178">
        <f t="shared" si="559"/>
        <v>0</v>
      </c>
      <c r="EF661" s="179">
        <f t="shared" si="559"/>
        <v>0</v>
      </c>
      <c r="EG661" s="178">
        <f t="shared" si="559"/>
        <v>0</v>
      </c>
    </row>
    <row r="662" spans="1:137">
      <c r="A662" s="31" t="s">
        <v>690</v>
      </c>
      <c r="B662" s="45" t="s">
        <v>856</v>
      </c>
      <c r="C662" s="288"/>
      <c r="D662" s="44">
        <v>237516</v>
      </c>
      <c r="E662" s="44">
        <v>14</v>
      </c>
      <c r="F662" s="63"/>
      <c r="G662" s="185"/>
      <c r="H662" s="63"/>
      <c r="I662" s="185"/>
      <c r="J662" s="63"/>
      <c r="K662" s="185"/>
      <c r="L662" s="63"/>
      <c r="M662" s="185"/>
      <c r="N662" s="63"/>
      <c r="O662" s="63"/>
      <c r="P662" s="185"/>
      <c r="Q662" s="63"/>
      <c r="R662" s="185"/>
      <c r="S662" s="63"/>
      <c r="T662" s="185"/>
      <c r="U662" s="63"/>
      <c r="V662" s="185"/>
      <c r="W662" s="63"/>
      <c r="X662" s="63"/>
      <c r="Y662" s="185"/>
      <c r="Z662" s="63"/>
      <c r="AA662" s="185"/>
      <c r="AB662" s="63"/>
      <c r="AC662" s="185"/>
      <c r="AD662" s="63"/>
      <c r="AE662" s="185"/>
      <c r="AF662" s="63"/>
      <c r="AG662" s="63"/>
      <c r="AH662" s="185"/>
      <c r="AI662" s="63"/>
      <c r="AJ662" s="185"/>
      <c r="AK662" s="63"/>
      <c r="AL662" s="185"/>
      <c r="AM662" s="63"/>
      <c r="AN662" s="185"/>
      <c r="AO662" s="63"/>
      <c r="AP662" s="63"/>
      <c r="AQ662" s="185"/>
      <c r="AR662" s="63"/>
      <c r="AS662" s="185"/>
      <c r="AT662" s="63"/>
      <c r="AU662" s="185"/>
      <c r="AV662" s="63"/>
      <c r="AW662" s="185"/>
      <c r="AX662" s="63"/>
      <c r="AY662" s="63"/>
      <c r="AZ662" s="185"/>
      <c r="BA662" s="63"/>
      <c r="BB662" s="185"/>
      <c r="BC662" s="63"/>
      <c r="BD662" s="185"/>
      <c r="BE662" s="63"/>
      <c r="BF662" s="185"/>
      <c r="BG662" s="62"/>
      <c r="BH662" s="188"/>
      <c r="BI662" s="63"/>
      <c r="BJ662" s="185"/>
      <c r="BK662" s="63"/>
      <c r="BL662" s="185"/>
      <c r="BM662" s="63"/>
      <c r="BN662" s="185"/>
      <c r="BO662" s="63"/>
      <c r="BP662" s="185">
        <v>41548</v>
      </c>
      <c r="BQ662" s="191"/>
      <c r="BR662" s="185"/>
      <c r="BS662" s="61"/>
      <c r="BT662" s="177">
        <f t="shared" si="545"/>
        <v>0</v>
      </c>
      <c r="BU662" s="178">
        <f t="shared" si="545"/>
        <v>0</v>
      </c>
      <c r="BV662" s="179">
        <f t="shared" si="546"/>
        <v>0</v>
      </c>
      <c r="BW662" s="178">
        <f t="shared" si="546"/>
        <v>0</v>
      </c>
      <c r="BX662" s="179">
        <f t="shared" si="547"/>
        <v>0</v>
      </c>
      <c r="BY662" s="178">
        <f t="shared" si="547"/>
        <v>0</v>
      </c>
      <c r="BZ662" s="179">
        <f t="shared" si="548"/>
        <v>0</v>
      </c>
      <c r="CA662" s="178">
        <f t="shared" si="548"/>
        <v>0</v>
      </c>
      <c r="CB662" s="179">
        <f t="shared" si="549"/>
        <v>0</v>
      </c>
      <c r="CC662" s="178">
        <f t="shared" si="549"/>
        <v>0</v>
      </c>
      <c r="CD662" s="179">
        <f t="shared" si="550"/>
        <v>0</v>
      </c>
      <c r="CE662" s="178">
        <f t="shared" si="550"/>
        <v>0</v>
      </c>
      <c r="CF662" s="177">
        <f t="shared" si="542"/>
        <v>0</v>
      </c>
      <c r="CG662" s="178">
        <f t="shared" si="454"/>
        <v>0</v>
      </c>
      <c r="CH662" s="179">
        <f t="shared" si="542"/>
        <v>0</v>
      </c>
      <c r="CI662" s="178">
        <f t="shared" si="472"/>
        <v>0</v>
      </c>
      <c r="CJ662" s="179">
        <f t="shared" si="542"/>
        <v>0</v>
      </c>
      <c r="CK662" s="178">
        <f t="shared" si="439"/>
        <v>0</v>
      </c>
      <c r="CL662" s="179">
        <f t="shared" si="542"/>
        <v>0</v>
      </c>
      <c r="CM662" s="178">
        <f t="shared" si="542"/>
        <v>0</v>
      </c>
      <c r="CN662" s="179">
        <f t="shared" si="542"/>
        <v>0</v>
      </c>
      <c r="CO662" s="178">
        <f t="shared" si="542"/>
        <v>0</v>
      </c>
      <c r="CP662" s="179">
        <f t="shared" si="542"/>
        <v>0</v>
      </c>
      <c r="CQ662" s="178">
        <f t="shared" si="542"/>
        <v>0</v>
      </c>
      <c r="CR662" s="177">
        <f t="shared" si="562"/>
        <v>0</v>
      </c>
      <c r="CS662" s="178">
        <f t="shared" si="562"/>
        <v>0</v>
      </c>
      <c r="CT662" s="179">
        <f t="shared" si="562"/>
        <v>0</v>
      </c>
      <c r="CU662" s="178">
        <f t="shared" si="561"/>
        <v>0</v>
      </c>
      <c r="CV662" s="179">
        <f t="shared" si="561"/>
        <v>0</v>
      </c>
      <c r="CW662" s="178">
        <f t="shared" si="561"/>
        <v>0</v>
      </c>
      <c r="CX662" s="179">
        <f t="shared" si="561"/>
        <v>0</v>
      </c>
      <c r="CY662" s="178">
        <f t="shared" si="561"/>
        <v>0</v>
      </c>
      <c r="CZ662" s="179">
        <f t="shared" si="561"/>
        <v>0</v>
      </c>
      <c r="DA662" s="178">
        <f t="shared" si="561"/>
        <v>0</v>
      </c>
      <c r="DB662" s="179">
        <f t="shared" si="561"/>
        <v>0</v>
      </c>
      <c r="DC662" s="178">
        <f t="shared" si="561"/>
        <v>0</v>
      </c>
      <c r="DD662" s="179">
        <f t="shared" si="551"/>
        <v>0</v>
      </c>
      <c r="DE662" s="178">
        <f t="shared" si="551"/>
        <v>0</v>
      </c>
      <c r="DF662" s="177">
        <f t="shared" si="552"/>
        <v>0</v>
      </c>
      <c r="DG662" s="178">
        <f t="shared" si="552"/>
        <v>0</v>
      </c>
      <c r="DH662" s="179">
        <f t="shared" si="553"/>
        <v>0</v>
      </c>
      <c r="DI662" s="178">
        <f t="shared" si="553"/>
        <v>0</v>
      </c>
      <c r="DJ662" s="179">
        <f t="shared" si="554"/>
        <v>0</v>
      </c>
      <c r="DK662" s="178">
        <f t="shared" si="554"/>
        <v>0</v>
      </c>
      <c r="DL662" s="179">
        <f t="shared" si="555"/>
        <v>0</v>
      </c>
      <c r="DM662" s="178">
        <f t="shared" si="555"/>
        <v>0</v>
      </c>
      <c r="DN662" s="179">
        <f t="shared" si="556"/>
        <v>0</v>
      </c>
      <c r="DO662" s="178">
        <f t="shared" si="556"/>
        <v>0</v>
      </c>
      <c r="DP662" s="179">
        <f t="shared" si="557"/>
        <v>0</v>
      </c>
      <c r="DQ662" s="178">
        <f t="shared" si="557"/>
        <v>0</v>
      </c>
      <c r="DR662" s="179">
        <f t="shared" si="558"/>
        <v>0</v>
      </c>
      <c r="DS662" s="178">
        <f t="shared" si="558"/>
        <v>0</v>
      </c>
      <c r="DT662" s="177">
        <f t="shared" si="560"/>
        <v>0</v>
      </c>
      <c r="DU662" s="178">
        <f t="shared" si="560"/>
        <v>0</v>
      </c>
      <c r="DV662" s="179">
        <f t="shared" si="560"/>
        <v>0</v>
      </c>
      <c r="DW662" s="178">
        <f t="shared" si="559"/>
        <v>0</v>
      </c>
      <c r="DX662" s="179">
        <f t="shared" si="559"/>
        <v>0</v>
      </c>
      <c r="DY662" s="178">
        <f t="shared" si="559"/>
        <v>0</v>
      </c>
      <c r="DZ662" s="179">
        <f t="shared" si="559"/>
        <v>0</v>
      </c>
      <c r="EA662" s="178">
        <f t="shared" si="559"/>
        <v>0</v>
      </c>
      <c r="EB662" s="179">
        <f t="shared" si="559"/>
        <v>0</v>
      </c>
      <c r="EC662" s="178">
        <f t="shared" si="559"/>
        <v>0</v>
      </c>
      <c r="ED662" s="179">
        <f t="shared" si="559"/>
        <v>0</v>
      </c>
      <c r="EE662" s="178">
        <f t="shared" si="559"/>
        <v>0</v>
      </c>
      <c r="EF662" s="179">
        <f t="shared" si="559"/>
        <v>0</v>
      </c>
      <c r="EG662" s="178">
        <f t="shared" si="559"/>
        <v>0</v>
      </c>
    </row>
    <row r="663" spans="1:137">
      <c r="A663" s="31" t="s">
        <v>690</v>
      </c>
      <c r="B663" s="45" t="s">
        <v>857</v>
      </c>
      <c r="C663" s="288"/>
      <c r="D663" s="44">
        <v>237534</v>
      </c>
      <c r="E663" s="44">
        <v>14</v>
      </c>
      <c r="F663" s="63"/>
      <c r="G663" s="185"/>
      <c r="H663" s="63"/>
      <c r="I663" s="185"/>
      <c r="J663" s="63"/>
      <c r="K663" s="185"/>
      <c r="L663" s="63"/>
      <c r="M663" s="185"/>
      <c r="N663" s="63"/>
      <c r="O663" s="63"/>
      <c r="P663" s="185"/>
      <c r="Q663" s="63"/>
      <c r="R663" s="185"/>
      <c r="S663" s="63"/>
      <c r="T663" s="185"/>
      <c r="U663" s="63"/>
      <c r="V663" s="185"/>
      <c r="W663" s="63"/>
      <c r="X663" s="63"/>
      <c r="Y663" s="185"/>
      <c r="Z663" s="63"/>
      <c r="AA663" s="185"/>
      <c r="AB663" s="63"/>
      <c r="AC663" s="185"/>
      <c r="AD663" s="63"/>
      <c r="AE663" s="185"/>
      <c r="AF663" s="63"/>
      <c r="AG663" s="63"/>
      <c r="AH663" s="185"/>
      <c r="AI663" s="63"/>
      <c r="AJ663" s="185"/>
      <c r="AK663" s="63"/>
      <c r="AL663" s="185"/>
      <c r="AM663" s="63"/>
      <c r="AN663" s="185"/>
      <c r="AO663" s="63"/>
      <c r="AP663" s="63"/>
      <c r="AQ663" s="185"/>
      <c r="AR663" s="63"/>
      <c r="AS663" s="185"/>
      <c r="AT663" s="63"/>
      <c r="AU663" s="185"/>
      <c r="AV663" s="63"/>
      <c r="AW663" s="185"/>
      <c r="AX663" s="63"/>
      <c r="AY663" s="63"/>
      <c r="AZ663" s="185"/>
      <c r="BA663" s="63"/>
      <c r="BB663" s="185"/>
      <c r="BC663" s="63"/>
      <c r="BD663" s="185"/>
      <c r="BE663" s="63"/>
      <c r="BF663" s="185"/>
      <c r="BG663" s="62"/>
      <c r="BH663" s="188"/>
      <c r="BI663" s="63"/>
      <c r="BJ663" s="185"/>
      <c r="BK663" s="63"/>
      <c r="BL663" s="185"/>
      <c r="BM663" s="63"/>
      <c r="BN663" s="185"/>
      <c r="BO663" s="63"/>
      <c r="BP663" s="185">
        <v>46738</v>
      </c>
      <c r="BQ663" s="191"/>
      <c r="BR663" s="185"/>
      <c r="BS663" s="61"/>
      <c r="BT663" s="177">
        <f t="shared" si="545"/>
        <v>0</v>
      </c>
      <c r="BU663" s="178">
        <f t="shared" si="545"/>
        <v>0</v>
      </c>
      <c r="BV663" s="179">
        <f t="shared" si="546"/>
        <v>0</v>
      </c>
      <c r="BW663" s="178">
        <f t="shared" si="546"/>
        <v>0</v>
      </c>
      <c r="BX663" s="179">
        <f t="shared" si="547"/>
        <v>0</v>
      </c>
      <c r="BY663" s="178">
        <f t="shared" si="547"/>
        <v>0</v>
      </c>
      <c r="BZ663" s="179">
        <f t="shared" si="548"/>
        <v>0</v>
      </c>
      <c r="CA663" s="178">
        <f t="shared" si="548"/>
        <v>0</v>
      </c>
      <c r="CB663" s="179">
        <f t="shared" si="549"/>
        <v>0</v>
      </c>
      <c r="CC663" s="178">
        <f t="shared" si="549"/>
        <v>0</v>
      </c>
      <c r="CD663" s="179">
        <f t="shared" si="550"/>
        <v>0</v>
      </c>
      <c r="CE663" s="178">
        <f t="shared" si="550"/>
        <v>0</v>
      </c>
      <c r="CF663" s="177">
        <f t="shared" si="542"/>
        <v>0</v>
      </c>
      <c r="CG663" s="178">
        <f t="shared" si="454"/>
        <v>0</v>
      </c>
      <c r="CH663" s="179">
        <f t="shared" si="542"/>
        <v>0</v>
      </c>
      <c r="CI663" s="178">
        <f t="shared" si="472"/>
        <v>0</v>
      </c>
      <c r="CJ663" s="179">
        <f t="shared" si="542"/>
        <v>0</v>
      </c>
      <c r="CK663" s="178">
        <f t="shared" si="439"/>
        <v>0</v>
      </c>
      <c r="CL663" s="179">
        <f t="shared" si="542"/>
        <v>0</v>
      </c>
      <c r="CM663" s="178">
        <f t="shared" ref="CM663:CQ668" si="563">IF(CA663&gt;0,BO663/CA663,)</f>
        <v>0</v>
      </c>
      <c r="CN663" s="179">
        <f t="shared" si="563"/>
        <v>0</v>
      </c>
      <c r="CO663" s="178">
        <f t="shared" si="563"/>
        <v>0</v>
      </c>
      <c r="CP663" s="179">
        <f t="shared" si="563"/>
        <v>0</v>
      </c>
      <c r="CQ663" s="178">
        <f t="shared" si="563"/>
        <v>0</v>
      </c>
      <c r="CR663" s="177">
        <f t="shared" si="562"/>
        <v>0</v>
      </c>
      <c r="CS663" s="178">
        <f t="shared" si="562"/>
        <v>0</v>
      </c>
      <c r="CT663" s="179">
        <f t="shared" si="562"/>
        <v>0</v>
      </c>
      <c r="CU663" s="178">
        <f t="shared" si="561"/>
        <v>0</v>
      </c>
      <c r="CV663" s="179">
        <f t="shared" si="561"/>
        <v>0</v>
      </c>
      <c r="CW663" s="178">
        <f t="shared" si="561"/>
        <v>0</v>
      </c>
      <c r="CX663" s="179">
        <f t="shared" si="561"/>
        <v>0</v>
      </c>
      <c r="CY663" s="178">
        <f t="shared" si="561"/>
        <v>0</v>
      </c>
      <c r="CZ663" s="179">
        <f t="shared" si="561"/>
        <v>0</v>
      </c>
      <c r="DA663" s="178">
        <f t="shared" si="561"/>
        <v>0</v>
      </c>
      <c r="DB663" s="179">
        <f t="shared" si="561"/>
        <v>0</v>
      </c>
      <c r="DC663" s="178">
        <f t="shared" si="561"/>
        <v>0</v>
      </c>
      <c r="DD663" s="179">
        <f t="shared" si="551"/>
        <v>0</v>
      </c>
      <c r="DE663" s="178">
        <f t="shared" si="551"/>
        <v>0</v>
      </c>
      <c r="DF663" s="177">
        <f t="shared" si="552"/>
        <v>0</v>
      </c>
      <c r="DG663" s="178">
        <f t="shared" si="552"/>
        <v>0</v>
      </c>
      <c r="DH663" s="179">
        <f t="shared" si="553"/>
        <v>0</v>
      </c>
      <c r="DI663" s="178">
        <f t="shared" si="553"/>
        <v>0</v>
      </c>
      <c r="DJ663" s="179">
        <f t="shared" si="554"/>
        <v>0</v>
      </c>
      <c r="DK663" s="178">
        <f t="shared" si="554"/>
        <v>0</v>
      </c>
      <c r="DL663" s="179">
        <f t="shared" si="555"/>
        <v>0</v>
      </c>
      <c r="DM663" s="178">
        <f t="shared" si="555"/>
        <v>0</v>
      </c>
      <c r="DN663" s="179">
        <f t="shared" si="556"/>
        <v>0</v>
      </c>
      <c r="DO663" s="178">
        <f t="shared" si="556"/>
        <v>0</v>
      </c>
      <c r="DP663" s="179">
        <f t="shared" si="557"/>
        <v>0</v>
      </c>
      <c r="DQ663" s="178">
        <f t="shared" si="557"/>
        <v>0</v>
      </c>
      <c r="DR663" s="179">
        <f t="shared" si="558"/>
        <v>0</v>
      </c>
      <c r="DS663" s="178">
        <f t="shared" si="558"/>
        <v>0</v>
      </c>
      <c r="DT663" s="177">
        <f t="shared" si="560"/>
        <v>0</v>
      </c>
      <c r="DU663" s="178">
        <f t="shared" si="560"/>
        <v>0</v>
      </c>
      <c r="DV663" s="179">
        <f t="shared" si="560"/>
        <v>0</v>
      </c>
      <c r="DW663" s="178">
        <f t="shared" si="559"/>
        <v>0</v>
      </c>
      <c r="DX663" s="179">
        <f t="shared" si="559"/>
        <v>0</v>
      </c>
      <c r="DY663" s="178">
        <f t="shared" si="559"/>
        <v>0</v>
      </c>
      <c r="DZ663" s="179">
        <f t="shared" si="559"/>
        <v>0</v>
      </c>
      <c r="EA663" s="178">
        <f t="shared" si="559"/>
        <v>0</v>
      </c>
      <c r="EB663" s="179">
        <f t="shared" si="559"/>
        <v>0</v>
      </c>
      <c r="EC663" s="178">
        <f t="shared" si="559"/>
        <v>0</v>
      </c>
      <c r="ED663" s="179">
        <f t="shared" si="559"/>
        <v>0</v>
      </c>
      <c r="EE663" s="178">
        <f t="shared" si="559"/>
        <v>0</v>
      </c>
      <c r="EF663" s="179">
        <f t="shared" si="559"/>
        <v>0</v>
      </c>
      <c r="EG663" s="178">
        <f t="shared" si="559"/>
        <v>0</v>
      </c>
    </row>
    <row r="664" spans="1:137">
      <c r="A664" s="46" t="s">
        <v>690</v>
      </c>
      <c r="B664" s="287" t="s">
        <v>858</v>
      </c>
      <c r="C664" s="288"/>
      <c r="D664" s="44">
        <v>237543</v>
      </c>
      <c r="E664" s="44">
        <v>14</v>
      </c>
      <c r="F664" s="63"/>
      <c r="G664" s="185"/>
      <c r="H664" s="63"/>
      <c r="I664" s="185"/>
      <c r="J664" s="63"/>
      <c r="K664" s="185"/>
      <c r="L664" s="63"/>
      <c r="M664" s="185"/>
      <c r="N664" s="63"/>
      <c r="O664" s="63"/>
      <c r="P664" s="185"/>
      <c r="Q664" s="63"/>
      <c r="R664" s="185"/>
      <c r="S664" s="63"/>
      <c r="T664" s="185"/>
      <c r="U664" s="63"/>
      <c r="V664" s="185"/>
      <c r="W664" s="63"/>
      <c r="X664" s="63"/>
      <c r="Y664" s="185"/>
      <c r="Z664" s="63"/>
      <c r="AA664" s="185"/>
      <c r="AB664" s="63"/>
      <c r="AC664" s="185"/>
      <c r="AD664" s="63"/>
      <c r="AE664" s="185"/>
      <c r="AF664" s="63"/>
      <c r="AG664" s="63"/>
      <c r="AH664" s="185"/>
      <c r="AI664" s="63"/>
      <c r="AJ664" s="185"/>
      <c r="AK664" s="63"/>
      <c r="AL664" s="185"/>
      <c r="AM664" s="63"/>
      <c r="AN664" s="185"/>
      <c r="AO664" s="63"/>
      <c r="AP664" s="63"/>
      <c r="AQ664" s="185"/>
      <c r="AR664" s="63"/>
      <c r="AS664" s="185"/>
      <c r="AT664" s="63"/>
      <c r="AU664" s="185"/>
      <c r="AV664" s="63"/>
      <c r="AW664" s="185"/>
      <c r="AX664" s="63"/>
      <c r="AY664" s="63"/>
      <c r="AZ664" s="185"/>
      <c r="BA664" s="63"/>
      <c r="BB664" s="185"/>
      <c r="BC664" s="63"/>
      <c r="BD664" s="185"/>
      <c r="BE664" s="63"/>
      <c r="BF664" s="185"/>
      <c r="BG664" s="62"/>
      <c r="BH664" s="188"/>
      <c r="BI664" s="63"/>
      <c r="BJ664" s="185"/>
      <c r="BK664" s="63"/>
      <c r="BL664" s="185"/>
      <c r="BM664" s="63"/>
      <c r="BN664" s="185"/>
      <c r="BO664" s="63"/>
      <c r="BP664" s="185">
        <v>52544</v>
      </c>
      <c r="BQ664" s="191"/>
      <c r="BR664" s="185"/>
      <c r="BS664" s="61"/>
      <c r="BT664" s="177">
        <f t="shared" si="545"/>
        <v>0</v>
      </c>
      <c r="BU664" s="178">
        <f t="shared" si="545"/>
        <v>0</v>
      </c>
      <c r="BV664" s="179">
        <f t="shared" si="546"/>
        <v>0</v>
      </c>
      <c r="BW664" s="178">
        <f t="shared" si="546"/>
        <v>0</v>
      </c>
      <c r="BX664" s="179">
        <f t="shared" si="547"/>
        <v>0</v>
      </c>
      <c r="BY664" s="178">
        <f t="shared" si="547"/>
        <v>0</v>
      </c>
      <c r="BZ664" s="179">
        <f t="shared" si="548"/>
        <v>0</v>
      </c>
      <c r="CA664" s="178">
        <f t="shared" si="548"/>
        <v>0</v>
      </c>
      <c r="CB664" s="179">
        <f t="shared" si="549"/>
        <v>0</v>
      </c>
      <c r="CC664" s="178">
        <f t="shared" si="549"/>
        <v>0</v>
      </c>
      <c r="CD664" s="179">
        <f t="shared" si="550"/>
        <v>0</v>
      </c>
      <c r="CE664" s="178">
        <f t="shared" si="550"/>
        <v>0</v>
      </c>
      <c r="CF664" s="177">
        <f t="shared" ref="CF664:CF668" si="564">IF(BT664&gt;0,BH664/BT664,)</f>
        <v>0</v>
      </c>
      <c r="CG664" s="178">
        <f t="shared" si="454"/>
        <v>0</v>
      </c>
      <c r="CH664" s="179">
        <f t="shared" si="454"/>
        <v>0</v>
      </c>
      <c r="CI664" s="178">
        <f t="shared" si="472"/>
        <v>0</v>
      </c>
      <c r="CJ664" s="179">
        <f t="shared" si="472"/>
        <v>0</v>
      </c>
      <c r="CK664" s="178">
        <f t="shared" si="439"/>
        <v>0</v>
      </c>
      <c r="CL664" s="179">
        <f t="shared" si="439"/>
        <v>0</v>
      </c>
      <c r="CM664" s="178">
        <f t="shared" si="563"/>
        <v>0</v>
      </c>
      <c r="CN664" s="179">
        <f t="shared" si="563"/>
        <v>0</v>
      </c>
      <c r="CO664" s="178">
        <f t="shared" si="563"/>
        <v>0</v>
      </c>
      <c r="CP664" s="179">
        <f t="shared" si="563"/>
        <v>0</v>
      </c>
      <c r="CQ664" s="178">
        <f t="shared" si="563"/>
        <v>0</v>
      </c>
      <c r="CR664" s="177">
        <f t="shared" si="562"/>
        <v>0</v>
      </c>
      <c r="CS664" s="178">
        <f t="shared" si="562"/>
        <v>0</v>
      </c>
      <c r="CT664" s="179">
        <f t="shared" si="562"/>
        <v>0</v>
      </c>
      <c r="CU664" s="178">
        <f t="shared" si="561"/>
        <v>0</v>
      </c>
      <c r="CV664" s="179">
        <f t="shared" si="561"/>
        <v>0</v>
      </c>
      <c r="CW664" s="178">
        <f t="shared" si="561"/>
        <v>0</v>
      </c>
      <c r="CX664" s="179">
        <f t="shared" si="561"/>
        <v>0</v>
      </c>
      <c r="CY664" s="178">
        <f t="shared" si="561"/>
        <v>0</v>
      </c>
      <c r="CZ664" s="179">
        <f t="shared" si="561"/>
        <v>0</v>
      </c>
      <c r="DA664" s="178">
        <f t="shared" si="561"/>
        <v>0</v>
      </c>
      <c r="DB664" s="179">
        <f t="shared" si="561"/>
        <v>0</v>
      </c>
      <c r="DC664" s="178">
        <f t="shared" si="561"/>
        <v>0</v>
      </c>
      <c r="DD664" s="179">
        <f t="shared" si="551"/>
        <v>0</v>
      </c>
      <c r="DE664" s="178">
        <f t="shared" si="551"/>
        <v>0</v>
      </c>
      <c r="DF664" s="177">
        <f t="shared" si="552"/>
        <v>0</v>
      </c>
      <c r="DG664" s="178">
        <f t="shared" si="552"/>
        <v>0</v>
      </c>
      <c r="DH664" s="179">
        <f t="shared" si="553"/>
        <v>0</v>
      </c>
      <c r="DI664" s="178">
        <f t="shared" si="553"/>
        <v>0</v>
      </c>
      <c r="DJ664" s="179">
        <f t="shared" si="554"/>
        <v>0</v>
      </c>
      <c r="DK664" s="178">
        <f t="shared" si="554"/>
        <v>0</v>
      </c>
      <c r="DL664" s="179">
        <f t="shared" si="555"/>
        <v>0</v>
      </c>
      <c r="DM664" s="178">
        <f t="shared" si="555"/>
        <v>0</v>
      </c>
      <c r="DN664" s="179">
        <f t="shared" si="556"/>
        <v>0</v>
      </c>
      <c r="DO664" s="178">
        <f t="shared" si="556"/>
        <v>0</v>
      </c>
      <c r="DP664" s="179">
        <f t="shared" si="557"/>
        <v>0</v>
      </c>
      <c r="DQ664" s="178">
        <f t="shared" si="557"/>
        <v>0</v>
      </c>
      <c r="DR664" s="179">
        <f t="shared" si="558"/>
        <v>0</v>
      </c>
      <c r="DS664" s="178">
        <f t="shared" si="558"/>
        <v>0</v>
      </c>
      <c r="DT664" s="177">
        <f t="shared" si="560"/>
        <v>0</v>
      </c>
      <c r="DU664" s="178">
        <f t="shared" si="560"/>
        <v>0</v>
      </c>
      <c r="DV664" s="179">
        <f t="shared" si="560"/>
        <v>0</v>
      </c>
      <c r="DW664" s="178">
        <f t="shared" si="559"/>
        <v>0</v>
      </c>
      <c r="DX664" s="179">
        <f t="shared" si="559"/>
        <v>0</v>
      </c>
      <c r="DY664" s="178">
        <f t="shared" si="559"/>
        <v>0</v>
      </c>
      <c r="DZ664" s="179">
        <f t="shared" si="559"/>
        <v>0</v>
      </c>
      <c r="EA664" s="178">
        <f t="shared" si="559"/>
        <v>0</v>
      </c>
      <c r="EB664" s="179">
        <f t="shared" si="559"/>
        <v>0</v>
      </c>
      <c r="EC664" s="178">
        <f t="shared" si="559"/>
        <v>0</v>
      </c>
      <c r="ED664" s="179">
        <f t="shared" si="559"/>
        <v>0</v>
      </c>
      <c r="EE664" s="178">
        <f t="shared" si="559"/>
        <v>0</v>
      </c>
      <c r="EF664" s="179">
        <f t="shared" si="559"/>
        <v>0</v>
      </c>
      <c r="EG664" s="178">
        <f t="shared" si="559"/>
        <v>0</v>
      </c>
    </row>
    <row r="665" spans="1:137">
      <c r="A665" s="31" t="s">
        <v>690</v>
      </c>
      <c r="B665" s="45" t="s">
        <v>859</v>
      </c>
      <c r="C665" s="288"/>
      <c r="D665" s="44">
        <v>368647</v>
      </c>
      <c r="E665" s="44">
        <v>14</v>
      </c>
      <c r="F665" s="63"/>
      <c r="G665" s="185"/>
      <c r="H665" s="63"/>
      <c r="I665" s="185"/>
      <c r="J665" s="63"/>
      <c r="K665" s="185"/>
      <c r="L665" s="63"/>
      <c r="M665" s="185"/>
      <c r="N665" s="63"/>
      <c r="O665" s="63"/>
      <c r="P665" s="185"/>
      <c r="Q665" s="63"/>
      <c r="R665" s="185"/>
      <c r="S665" s="63"/>
      <c r="T665" s="185"/>
      <c r="U665" s="63"/>
      <c r="V665" s="185"/>
      <c r="W665" s="63"/>
      <c r="X665" s="63"/>
      <c r="Y665" s="185"/>
      <c r="Z665" s="63"/>
      <c r="AA665" s="185"/>
      <c r="AB665" s="63"/>
      <c r="AC665" s="185"/>
      <c r="AD665" s="63"/>
      <c r="AE665" s="185"/>
      <c r="AF665" s="63"/>
      <c r="AG665" s="63"/>
      <c r="AH665" s="185"/>
      <c r="AI665" s="63"/>
      <c r="AJ665" s="185"/>
      <c r="AK665" s="63"/>
      <c r="AL665" s="185"/>
      <c r="AM665" s="63"/>
      <c r="AN665" s="185"/>
      <c r="AO665" s="63"/>
      <c r="AP665" s="63"/>
      <c r="AQ665" s="185"/>
      <c r="AR665" s="63"/>
      <c r="AS665" s="185"/>
      <c r="AT665" s="63"/>
      <c r="AU665" s="185"/>
      <c r="AV665" s="63"/>
      <c r="AW665" s="185"/>
      <c r="AX665" s="63"/>
      <c r="AY665" s="63"/>
      <c r="AZ665" s="185"/>
      <c r="BA665" s="63"/>
      <c r="BB665" s="185"/>
      <c r="BC665" s="63"/>
      <c r="BD665" s="185"/>
      <c r="BE665" s="63"/>
      <c r="BF665" s="185"/>
      <c r="BG665" s="62"/>
      <c r="BH665" s="188"/>
      <c r="BI665" s="63"/>
      <c r="BJ665" s="185"/>
      <c r="BK665" s="63"/>
      <c r="BL665" s="185"/>
      <c r="BM665" s="63"/>
      <c r="BN665" s="185"/>
      <c r="BO665" s="63"/>
      <c r="BP665" s="185">
        <v>51815</v>
      </c>
      <c r="BQ665" s="191"/>
      <c r="BR665" s="185"/>
      <c r="BS665" s="61"/>
      <c r="BT665" s="177">
        <f t="shared" si="545"/>
        <v>0</v>
      </c>
      <c r="BU665" s="178">
        <f t="shared" si="545"/>
        <v>0</v>
      </c>
      <c r="BV665" s="179">
        <f t="shared" si="546"/>
        <v>0</v>
      </c>
      <c r="BW665" s="178">
        <f t="shared" si="546"/>
        <v>0</v>
      </c>
      <c r="BX665" s="179">
        <f t="shared" si="547"/>
        <v>0</v>
      </c>
      <c r="BY665" s="178">
        <f t="shared" si="547"/>
        <v>0</v>
      </c>
      <c r="BZ665" s="179">
        <f t="shared" si="548"/>
        <v>0</v>
      </c>
      <c r="CA665" s="178">
        <f t="shared" si="548"/>
        <v>0</v>
      </c>
      <c r="CB665" s="179">
        <f t="shared" si="549"/>
        <v>0</v>
      </c>
      <c r="CC665" s="178">
        <f t="shared" si="549"/>
        <v>0</v>
      </c>
      <c r="CD665" s="179">
        <f t="shared" si="550"/>
        <v>0</v>
      </c>
      <c r="CE665" s="178">
        <f t="shared" si="550"/>
        <v>0</v>
      </c>
      <c r="CF665" s="177">
        <f t="shared" si="564"/>
        <v>0</v>
      </c>
      <c r="CG665" s="178">
        <f t="shared" si="454"/>
        <v>0</v>
      </c>
      <c r="CH665" s="179">
        <f t="shared" si="454"/>
        <v>0</v>
      </c>
      <c r="CI665" s="178">
        <f t="shared" si="472"/>
        <v>0</v>
      </c>
      <c r="CJ665" s="179">
        <f t="shared" si="472"/>
        <v>0</v>
      </c>
      <c r="CK665" s="178">
        <f t="shared" si="439"/>
        <v>0</v>
      </c>
      <c r="CL665" s="179">
        <f t="shared" si="439"/>
        <v>0</v>
      </c>
      <c r="CM665" s="178">
        <f t="shared" si="563"/>
        <v>0</v>
      </c>
      <c r="CN665" s="179">
        <f t="shared" si="563"/>
        <v>0</v>
      </c>
      <c r="CO665" s="178">
        <f t="shared" si="563"/>
        <v>0</v>
      </c>
      <c r="CP665" s="179">
        <f t="shared" si="563"/>
        <v>0</v>
      </c>
      <c r="CQ665" s="178">
        <f t="shared" si="563"/>
        <v>0</v>
      </c>
      <c r="CR665" s="177">
        <f t="shared" si="562"/>
        <v>0</v>
      </c>
      <c r="CS665" s="178">
        <f t="shared" si="562"/>
        <v>0</v>
      </c>
      <c r="CT665" s="179">
        <f t="shared" si="562"/>
        <v>0</v>
      </c>
      <c r="CU665" s="178">
        <f t="shared" si="561"/>
        <v>0</v>
      </c>
      <c r="CV665" s="179">
        <f t="shared" si="561"/>
        <v>0</v>
      </c>
      <c r="CW665" s="178">
        <f t="shared" si="561"/>
        <v>0</v>
      </c>
      <c r="CX665" s="179">
        <f t="shared" si="561"/>
        <v>0</v>
      </c>
      <c r="CY665" s="178">
        <f t="shared" si="561"/>
        <v>0</v>
      </c>
      <c r="CZ665" s="179">
        <f t="shared" si="561"/>
        <v>0</v>
      </c>
      <c r="DA665" s="178">
        <f t="shared" si="561"/>
        <v>0</v>
      </c>
      <c r="DB665" s="179">
        <f t="shared" si="561"/>
        <v>0</v>
      </c>
      <c r="DC665" s="178">
        <f t="shared" si="561"/>
        <v>0</v>
      </c>
      <c r="DD665" s="179">
        <f t="shared" si="551"/>
        <v>0</v>
      </c>
      <c r="DE665" s="178">
        <f t="shared" si="551"/>
        <v>0</v>
      </c>
      <c r="DF665" s="177">
        <f t="shared" si="552"/>
        <v>0</v>
      </c>
      <c r="DG665" s="178">
        <f t="shared" si="552"/>
        <v>0</v>
      </c>
      <c r="DH665" s="179">
        <f t="shared" si="553"/>
        <v>0</v>
      </c>
      <c r="DI665" s="178">
        <f t="shared" si="553"/>
        <v>0</v>
      </c>
      <c r="DJ665" s="179">
        <f t="shared" si="554"/>
        <v>0</v>
      </c>
      <c r="DK665" s="178">
        <f t="shared" si="554"/>
        <v>0</v>
      </c>
      <c r="DL665" s="179">
        <f t="shared" si="555"/>
        <v>0</v>
      </c>
      <c r="DM665" s="178">
        <f t="shared" si="555"/>
        <v>0</v>
      </c>
      <c r="DN665" s="179">
        <f t="shared" si="556"/>
        <v>0</v>
      </c>
      <c r="DO665" s="178">
        <f t="shared" si="556"/>
        <v>0</v>
      </c>
      <c r="DP665" s="179">
        <f t="shared" si="557"/>
        <v>0</v>
      </c>
      <c r="DQ665" s="178">
        <f t="shared" si="557"/>
        <v>0</v>
      </c>
      <c r="DR665" s="179">
        <f t="shared" si="558"/>
        <v>0</v>
      </c>
      <c r="DS665" s="178">
        <f t="shared" si="558"/>
        <v>0</v>
      </c>
      <c r="DT665" s="177">
        <f t="shared" si="560"/>
        <v>0</v>
      </c>
      <c r="DU665" s="178">
        <f t="shared" si="560"/>
        <v>0</v>
      </c>
      <c r="DV665" s="179">
        <f t="shared" si="560"/>
        <v>0</v>
      </c>
      <c r="DW665" s="178">
        <f t="shared" si="559"/>
        <v>0</v>
      </c>
      <c r="DX665" s="179">
        <f t="shared" si="559"/>
        <v>0</v>
      </c>
      <c r="DY665" s="178">
        <f t="shared" si="559"/>
        <v>0</v>
      </c>
      <c r="DZ665" s="179">
        <f t="shared" si="559"/>
        <v>0</v>
      </c>
      <c r="EA665" s="178">
        <f t="shared" si="559"/>
        <v>0</v>
      </c>
      <c r="EB665" s="179">
        <f t="shared" si="559"/>
        <v>0</v>
      </c>
      <c r="EC665" s="178">
        <f t="shared" si="559"/>
        <v>0</v>
      </c>
      <c r="ED665" s="179">
        <f t="shared" si="559"/>
        <v>0</v>
      </c>
      <c r="EE665" s="178">
        <f t="shared" si="559"/>
        <v>0</v>
      </c>
      <c r="EF665" s="179">
        <f t="shared" si="559"/>
        <v>0</v>
      </c>
      <c r="EG665" s="178">
        <f t="shared" si="559"/>
        <v>0</v>
      </c>
    </row>
    <row r="666" spans="1:137">
      <c r="A666" s="31" t="s">
        <v>690</v>
      </c>
      <c r="B666" s="45" t="s">
        <v>860</v>
      </c>
      <c r="C666" s="288"/>
      <c r="D666" s="44">
        <v>237561</v>
      </c>
      <c r="E666" s="44">
        <v>14</v>
      </c>
      <c r="F666" s="63"/>
      <c r="G666" s="185"/>
      <c r="H666" s="63"/>
      <c r="I666" s="185"/>
      <c r="J666" s="63"/>
      <c r="K666" s="185"/>
      <c r="L666" s="63"/>
      <c r="M666" s="185"/>
      <c r="N666" s="63"/>
      <c r="O666" s="63"/>
      <c r="P666" s="185"/>
      <c r="Q666" s="63"/>
      <c r="R666" s="185"/>
      <c r="S666" s="63"/>
      <c r="T666" s="185"/>
      <c r="U666" s="63"/>
      <c r="V666" s="185"/>
      <c r="W666" s="63"/>
      <c r="X666" s="63"/>
      <c r="Y666" s="185"/>
      <c r="Z666" s="63"/>
      <c r="AA666" s="185"/>
      <c r="AB666" s="63"/>
      <c r="AC666" s="185"/>
      <c r="AD666" s="63"/>
      <c r="AE666" s="185"/>
      <c r="AF666" s="63"/>
      <c r="AG666" s="63"/>
      <c r="AH666" s="185"/>
      <c r="AI666" s="63"/>
      <c r="AJ666" s="185"/>
      <c r="AK666" s="63"/>
      <c r="AL666" s="185"/>
      <c r="AM666" s="63"/>
      <c r="AN666" s="185"/>
      <c r="AO666" s="63"/>
      <c r="AP666" s="63"/>
      <c r="AQ666" s="185"/>
      <c r="AR666" s="63"/>
      <c r="AS666" s="185"/>
      <c r="AT666" s="63"/>
      <c r="AU666" s="185"/>
      <c r="AV666" s="63"/>
      <c r="AW666" s="185"/>
      <c r="AX666" s="63"/>
      <c r="AY666" s="63"/>
      <c r="AZ666" s="185"/>
      <c r="BA666" s="63"/>
      <c r="BB666" s="185"/>
      <c r="BC666" s="63"/>
      <c r="BD666" s="185"/>
      <c r="BE666" s="63"/>
      <c r="BF666" s="185"/>
      <c r="BG666" s="62"/>
      <c r="BH666" s="188"/>
      <c r="BI666" s="63"/>
      <c r="BJ666" s="185"/>
      <c r="BK666" s="63"/>
      <c r="BL666" s="185"/>
      <c r="BM666" s="63"/>
      <c r="BN666" s="185"/>
      <c r="BO666" s="63"/>
      <c r="BP666" s="185">
        <v>49569</v>
      </c>
      <c r="BQ666" s="191"/>
      <c r="BR666" s="185"/>
      <c r="BS666" s="61"/>
      <c r="BT666" s="177">
        <f t="shared" si="545"/>
        <v>0</v>
      </c>
      <c r="BU666" s="178">
        <f t="shared" si="545"/>
        <v>0</v>
      </c>
      <c r="BV666" s="179">
        <f t="shared" si="546"/>
        <v>0</v>
      </c>
      <c r="BW666" s="178">
        <f t="shared" si="546"/>
        <v>0</v>
      </c>
      <c r="BX666" s="179">
        <f t="shared" si="547"/>
        <v>0</v>
      </c>
      <c r="BY666" s="178">
        <f t="shared" si="547"/>
        <v>0</v>
      </c>
      <c r="BZ666" s="179">
        <f t="shared" si="548"/>
        <v>0</v>
      </c>
      <c r="CA666" s="178">
        <f t="shared" si="548"/>
        <v>0</v>
      </c>
      <c r="CB666" s="179">
        <f t="shared" si="549"/>
        <v>0</v>
      </c>
      <c r="CC666" s="178">
        <f t="shared" si="549"/>
        <v>0</v>
      </c>
      <c r="CD666" s="179">
        <f t="shared" si="550"/>
        <v>0</v>
      </c>
      <c r="CE666" s="178">
        <f t="shared" si="550"/>
        <v>0</v>
      </c>
      <c r="CF666" s="177">
        <f t="shared" si="564"/>
        <v>0</v>
      </c>
      <c r="CG666" s="178">
        <f t="shared" si="454"/>
        <v>0</v>
      </c>
      <c r="CH666" s="179">
        <f t="shared" si="454"/>
        <v>0</v>
      </c>
      <c r="CI666" s="178">
        <f t="shared" si="472"/>
        <v>0</v>
      </c>
      <c r="CJ666" s="179">
        <f t="shared" si="472"/>
        <v>0</v>
      </c>
      <c r="CK666" s="178">
        <f t="shared" si="439"/>
        <v>0</v>
      </c>
      <c r="CL666" s="179">
        <f t="shared" si="439"/>
        <v>0</v>
      </c>
      <c r="CM666" s="178">
        <f t="shared" si="563"/>
        <v>0</v>
      </c>
      <c r="CN666" s="179">
        <f t="shared" si="563"/>
        <v>0</v>
      </c>
      <c r="CO666" s="178">
        <f t="shared" si="563"/>
        <v>0</v>
      </c>
      <c r="CP666" s="179">
        <f t="shared" si="563"/>
        <v>0</v>
      </c>
      <c r="CQ666" s="178">
        <f t="shared" si="563"/>
        <v>0</v>
      </c>
      <c r="CR666" s="177">
        <f t="shared" si="562"/>
        <v>0</v>
      </c>
      <c r="CS666" s="178">
        <f t="shared" si="562"/>
        <v>0</v>
      </c>
      <c r="CT666" s="179">
        <f t="shared" si="562"/>
        <v>0</v>
      </c>
      <c r="CU666" s="178">
        <f t="shared" si="561"/>
        <v>0</v>
      </c>
      <c r="CV666" s="179">
        <f t="shared" si="561"/>
        <v>0</v>
      </c>
      <c r="CW666" s="178">
        <f t="shared" si="561"/>
        <v>0</v>
      </c>
      <c r="CX666" s="179">
        <f t="shared" si="561"/>
        <v>0</v>
      </c>
      <c r="CY666" s="178">
        <f t="shared" si="561"/>
        <v>0</v>
      </c>
      <c r="CZ666" s="179">
        <f t="shared" si="561"/>
        <v>0</v>
      </c>
      <c r="DA666" s="178">
        <f t="shared" si="561"/>
        <v>0</v>
      </c>
      <c r="DB666" s="179">
        <f t="shared" si="561"/>
        <v>0</v>
      </c>
      <c r="DC666" s="178">
        <f t="shared" si="561"/>
        <v>0</v>
      </c>
      <c r="DD666" s="179">
        <f t="shared" si="551"/>
        <v>0</v>
      </c>
      <c r="DE666" s="178">
        <f t="shared" si="551"/>
        <v>0</v>
      </c>
      <c r="DF666" s="177">
        <f t="shared" si="552"/>
        <v>0</v>
      </c>
      <c r="DG666" s="178">
        <f t="shared" si="552"/>
        <v>0</v>
      </c>
      <c r="DH666" s="179">
        <f t="shared" si="553"/>
        <v>0</v>
      </c>
      <c r="DI666" s="178">
        <f t="shared" si="553"/>
        <v>0</v>
      </c>
      <c r="DJ666" s="179">
        <f t="shared" si="554"/>
        <v>0</v>
      </c>
      <c r="DK666" s="178">
        <f t="shared" si="554"/>
        <v>0</v>
      </c>
      <c r="DL666" s="179">
        <f t="shared" si="555"/>
        <v>0</v>
      </c>
      <c r="DM666" s="178">
        <f t="shared" si="555"/>
        <v>0</v>
      </c>
      <c r="DN666" s="179">
        <f t="shared" si="556"/>
        <v>0</v>
      </c>
      <c r="DO666" s="178">
        <f t="shared" si="556"/>
        <v>0</v>
      </c>
      <c r="DP666" s="179">
        <f t="shared" si="557"/>
        <v>0</v>
      </c>
      <c r="DQ666" s="178">
        <f t="shared" si="557"/>
        <v>0</v>
      </c>
      <c r="DR666" s="179">
        <f t="shared" si="558"/>
        <v>0</v>
      </c>
      <c r="DS666" s="178">
        <f t="shared" si="558"/>
        <v>0</v>
      </c>
      <c r="DT666" s="177">
        <f t="shared" si="560"/>
        <v>0</v>
      </c>
      <c r="DU666" s="178">
        <f t="shared" si="560"/>
        <v>0</v>
      </c>
      <c r="DV666" s="179">
        <f t="shared" si="560"/>
        <v>0</v>
      </c>
      <c r="DW666" s="178">
        <f t="shared" si="559"/>
        <v>0</v>
      </c>
      <c r="DX666" s="179">
        <f t="shared" si="559"/>
        <v>0</v>
      </c>
      <c r="DY666" s="178">
        <f t="shared" si="559"/>
        <v>0</v>
      </c>
      <c r="DZ666" s="179">
        <f t="shared" si="559"/>
        <v>0</v>
      </c>
      <c r="EA666" s="178">
        <f t="shared" si="559"/>
        <v>0</v>
      </c>
      <c r="EB666" s="179">
        <f t="shared" si="559"/>
        <v>0</v>
      </c>
      <c r="EC666" s="178">
        <f t="shared" si="559"/>
        <v>0</v>
      </c>
      <c r="ED666" s="179">
        <f t="shared" si="559"/>
        <v>0</v>
      </c>
      <c r="EE666" s="178">
        <f t="shared" si="559"/>
        <v>0</v>
      </c>
      <c r="EF666" s="179">
        <f t="shared" si="559"/>
        <v>0</v>
      </c>
      <c r="EG666" s="178">
        <f t="shared" si="559"/>
        <v>0</v>
      </c>
    </row>
    <row r="667" spans="1:137">
      <c r="A667" s="31" t="s">
        <v>690</v>
      </c>
      <c r="B667" s="287" t="s">
        <v>861</v>
      </c>
      <c r="C667" s="288"/>
      <c r="D667" s="44">
        <v>419420</v>
      </c>
      <c r="E667" s="44">
        <v>14</v>
      </c>
      <c r="F667" s="63"/>
      <c r="G667" s="185"/>
      <c r="H667" s="63"/>
      <c r="I667" s="185"/>
      <c r="J667" s="63"/>
      <c r="K667" s="185"/>
      <c r="L667" s="63"/>
      <c r="M667" s="185"/>
      <c r="N667" s="63"/>
      <c r="O667" s="63"/>
      <c r="P667" s="185"/>
      <c r="Q667" s="63"/>
      <c r="R667" s="185"/>
      <c r="S667" s="63"/>
      <c r="T667" s="185"/>
      <c r="U667" s="63"/>
      <c r="V667" s="185"/>
      <c r="W667" s="63"/>
      <c r="X667" s="63"/>
      <c r="Y667" s="185"/>
      <c r="Z667" s="63"/>
      <c r="AA667" s="185"/>
      <c r="AB667" s="63"/>
      <c r="AC667" s="185"/>
      <c r="AD667" s="63"/>
      <c r="AE667" s="185"/>
      <c r="AF667" s="63"/>
      <c r="AG667" s="63"/>
      <c r="AH667" s="185"/>
      <c r="AI667" s="63"/>
      <c r="AJ667" s="185"/>
      <c r="AK667" s="63"/>
      <c r="AL667" s="185"/>
      <c r="AM667" s="63"/>
      <c r="AN667" s="185"/>
      <c r="AO667" s="63"/>
      <c r="AP667" s="63"/>
      <c r="AQ667" s="185"/>
      <c r="AR667" s="63"/>
      <c r="AS667" s="185"/>
      <c r="AT667" s="63"/>
      <c r="AU667" s="185"/>
      <c r="AV667" s="63"/>
      <c r="AW667" s="185"/>
      <c r="AX667" s="63"/>
      <c r="AY667" s="63"/>
      <c r="AZ667" s="185"/>
      <c r="BA667" s="63"/>
      <c r="BB667" s="185"/>
      <c r="BC667" s="63"/>
      <c r="BD667" s="185"/>
      <c r="BE667" s="63"/>
      <c r="BF667" s="185"/>
      <c r="BG667" s="62"/>
      <c r="BH667" s="188"/>
      <c r="BI667" s="63"/>
      <c r="BJ667" s="185"/>
      <c r="BK667" s="63"/>
      <c r="BL667" s="185"/>
      <c r="BM667" s="63"/>
      <c r="BN667" s="185"/>
      <c r="BO667" s="63"/>
      <c r="BP667" s="185">
        <v>58299</v>
      </c>
      <c r="BQ667" s="191"/>
      <c r="BR667" s="185"/>
      <c r="BS667" s="61"/>
      <c r="BT667" s="177">
        <f t="shared" si="545"/>
        <v>0</v>
      </c>
      <c r="BU667" s="178">
        <f t="shared" si="545"/>
        <v>0</v>
      </c>
      <c r="BV667" s="179">
        <f t="shared" si="546"/>
        <v>0</v>
      </c>
      <c r="BW667" s="178">
        <f t="shared" si="546"/>
        <v>0</v>
      </c>
      <c r="BX667" s="179">
        <f t="shared" si="547"/>
        <v>0</v>
      </c>
      <c r="BY667" s="178">
        <f t="shared" si="547"/>
        <v>0</v>
      </c>
      <c r="BZ667" s="179">
        <f t="shared" si="548"/>
        <v>0</v>
      </c>
      <c r="CA667" s="178">
        <f t="shared" si="548"/>
        <v>0</v>
      </c>
      <c r="CB667" s="179">
        <f t="shared" si="549"/>
        <v>0</v>
      </c>
      <c r="CC667" s="178">
        <f t="shared" si="549"/>
        <v>0</v>
      </c>
      <c r="CD667" s="179">
        <f t="shared" si="550"/>
        <v>0</v>
      </c>
      <c r="CE667" s="178">
        <f t="shared" si="550"/>
        <v>0</v>
      </c>
      <c r="CF667" s="177">
        <f t="shared" si="564"/>
        <v>0</v>
      </c>
      <c r="CG667" s="178">
        <f t="shared" si="454"/>
        <v>0</v>
      </c>
      <c r="CH667" s="179">
        <f t="shared" si="454"/>
        <v>0</v>
      </c>
      <c r="CI667" s="178">
        <f t="shared" si="472"/>
        <v>0</v>
      </c>
      <c r="CJ667" s="179">
        <f t="shared" si="472"/>
        <v>0</v>
      </c>
      <c r="CK667" s="178">
        <f t="shared" si="439"/>
        <v>0</v>
      </c>
      <c r="CL667" s="179">
        <f t="shared" si="439"/>
        <v>0</v>
      </c>
      <c r="CM667" s="178">
        <f t="shared" si="563"/>
        <v>0</v>
      </c>
      <c r="CN667" s="179">
        <f t="shared" si="563"/>
        <v>0</v>
      </c>
      <c r="CO667" s="178">
        <f t="shared" si="563"/>
        <v>0</v>
      </c>
      <c r="CP667" s="179">
        <f t="shared" si="563"/>
        <v>0</v>
      </c>
      <c r="CQ667" s="178">
        <f t="shared" si="563"/>
        <v>0</v>
      </c>
      <c r="CR667" s="177">
        <f t="shared" si="562"/>
        <v>0</v>
      </c>
      <c r="CS667" s="178">
        <f t="shared" si="562"/>
        <v>0</v>
      </c>
      <c r="CT667" s="179">
        <f t="shared" si="562"/>
        <v>0</v>
      </c>
      <c r="CU667" s="178">
        <f t="shared" si="561"/>
        <v>0</v>
      </c>
      <c r="CV667" s="179">
        <f t="shared" si="561"/>
        <v>0</v>
      </c>
      <c r="CW667" s="178">
        <f t="shared" si="561"/>
        <v>0</v>
      </c>
      <c r="CX667" s="179">
        <f t="shared" si="561"/>
        <v>0</v>
      </c>
      <c r="CY667" s="178">
        <f t="shared" si="561"/>
        <v>0</v>
      </c>
      <c r="CZ667" s="179">
        <f t="shared" si="561"/>
        <v>0</v>
      </c>
      <c r="DA667" s="178">
        <f t="shared" si="561"/>
        <v>0</v>
      </c>
      <c r="DB667" s="179">
        <f t="shared" si="561"/>
        <v>0</v>
      </c>
      <c r="DC667" s="178">
        <f t="shared" si="561"/>
        <v>0</v>
      </c>
      <c r="DD667" s="179">
        <f t="shared" si="551"/>
        <v>0</v>
      </c>
      <c r="DE667" s="178">
        <f t="shared" si="551"/>
        <v>0</v>
      </c>
      <c r="DF667" s="177">
        <f t="shared" si="552"/>
        <v>0</v>
      </c>
      <c r="DG667" s="178">
        <f t="shared" si="552"/>
        <v>0</v>
      </c>
      <c r="DH667" s="179">
        <f t="shared" si="553"/>
        <v>0</v>
      </c>
      <c r="DI667" s="178">
        <f t="shared" si="553"/>
        <v>0</v>
      </c>
      <c r="DJ667" s="179">
        <f t="shared" si="554"/>
        <v>0</v>
      </c>
      <c r="DK667" s="178">
        <f t="shared" si="554"/>
        <v>0</v>
      </c>
      <c r="DL667" s="179">
        <f t="shared" si="555"/>
        <v>0</v>
      </c>
      <c r="DM667" s="178">
        <f t="shared" si="555"/>
        <v>0</v>
      </c>
      <c r="DN667" s="179">
        <f t="shared" si="556"/>
        <v>0</v>
      </c>
      <c r="DO667" s="178">
        <f t="shared" si="556"/>
        <v>0</v>
      </c>
      <c r="DP667" s="179">
        <f t="shared" si="557"/>
        <v>0</v>
      </c>
      <c r="DQ667" s="178">
        <f t="shared" si="557"/>
        <v>0</v>
      </c>
      <c r="DR667" s="179">
        <f t="shared" si="558"/>
        <v>0</v>
      </c>
      <c r="DS667" s="178">
        <f t="shared" si="558"/>
        <v>0</v>
      </c>
      <c r="DT667" s="177">
        <f t="shared" si="560"/>
        <v>0</v>
      </c>
      <c r="DU667" s="178">
        <f t="shared" si="560"/>
        <v>0</v>
      </c>
      <c r="DV667" s="179">
        <f t="shared" si="560"/>
        <v>0</v>
      </c>
      <c r="DW667" s="178">
        <f t="shared" si="559"/>
        <v>0</v>
      </c>
      <c r="DX667" s="179">
        <f t="shared" si="559"/>
        <v>0</v>
      </c>
      <c r="DY667" s="178">
        <f t="shared" si="559"/>
        <v>0</v>
      </c>
      <c r="DZ667" s="179">
        <f t="shared" si="559"/>
        <v>0</v>
      </c>
      <c r="EA667" s="178">
        <f t="shared" si="559"/>
        <v>0</v>
      </c>
      <c r="EB667" s="179">
        <f t="shared" si="559"/>
        <v>0</v>
      </c>
      <c r="EC667" s="178">
        <f t="shared" si="559"/>
        <v>0</v>
      </c>
      <c r="ED667" s="179">
        <f t="shared" si="559"/>
        <v>0</v>
      </c>
      <c r="EE667" s="178">
        <f t="shared" si="559"/>
        <v>0</v>
      </c>
      <c r="EF667" s="179">
        <f t="shared" si="559"/>
        <v>0</v>
      </c>
      <c r="EG667" s="178">
        <f t="shared" si="559"/>
        <v>0</v>
      </c>
    </row>
    <row r="668" spans="1:137">
      <c r="A668" s="31" t="s">
        <v>690</v>
      </c>
      <c r="B668" s="287" t="s">
        <v>862</v>
      </c>
      <c r="C668" s="288"/>
      <c r="D668" s="44">
        <v>237491</v>
      </c>
      <c r="E668" s="44">
        <v>14</v>
      </c>
      <c r="F668" s="63"/>
      <c r="G668" s="185"/>
      <c r="H668" s="63"/>
      <c r="I668" s="185"/>
      <c r="J668" s="63"/>
      <c r="K668" s="185"/>
      <c r="L668" s="63"/>
      <c r="M668" s="185"/>
      <c r="N668" s="63"/>
      <c r="O668" s="63"/>
      <c r="P668" s="185"/>
      <c r="Q668" s="63"/>
      <c r="R668" s="185"/>
      <c r="S668" s="63"/>
      <c r="T668" s="185"/>
      <c r="U668" s="63"/>
      <c r="V668" s="185"/>
      <c r="W668" s="63"/>
      <c r="X668" s="63"/>
      <c r="Y668" s="185"/>
      <c r="Z668" s="63"/>
      <c r="AA668" s="185"/>
      <c r="AB668" s="63"/>
      <c r="AC668" s="185"/>
      <c r="AD668" s="63"/>
      <c r="AE668" s="185"/>
      <c r="AF668" s="63"/>
      <c r="AG668" s="63"/>
      <c r="AH668" s="185"/>
      <c r="AI668" s="63"/>
      <c r="AJ668" s="185"/>
      <c r="AK668" s="63"/>
      <c r="AL668" s="185"/>
      <c r="AM668" s="63"/>
      <c r="AN668" s="185"/>
      <c r="AO668" s="63"/>
      <c r="AP668" s="63"/>
      <c r="AQ668" s="185"/>
      <c r="AR668" s="63"/>
      <c r="AS668" s="185"/>
      <c r="AT668" s="63"/>
      <c r="AU668" s="185"/>
      <c r="AV668" s="63"/>
      <c r="AW668" s="185"/>
      <c r="AX668" s="63"/>
      <c r="AY668" s="63"/>
      <c r="AZ668" s="185"/>
      <c r="BA668" s="63"/>
      <c r="BB668" s="185"/>
      <c r="BC668" s="63"/>
      <c r="BD668" s="185"/>
      <c r="BE668" s="63"/>
      <c r="BF668" s="185"/>
      <c r="BG668" s="62"/>
      <c r="BH668" s="188"/>
      <c r="BI668" s="63"/>
      <c r="BJ668" s="185"/>
      <c r="BK668" s="63"/>
      <c r="BL668" s="185"/>
      <c r="BM668" s="63"/>
      <c r="BN668" s="185"/>
      <c r="BO668" s="63"/>
      <c r="BP668" s="185">
        <v>52934</v>
      </c>
      <c r="BQ668" s="191"/>
      <c r="BR668" s="185"/>
      <c r="BS668" s="61"/>
      <c r="BT668" s="177">
        <f t="shared" si="545"/>
        <v>0</v>
      </c>
      <c r="BU668" s="178">
        <f t="shared" si="545"/>
        <v>0</v>
      </c>
      <c r="BV668" s="179">
        <f t="shared" si="546"/>
        <v>0</v>
      </c>
      <c r="BW668" s="178">
        <f t="shared" si="546"/>
        <v>0</v>
      </c>
      <c r="BX668" s="179">
        <f t="shared" si="547"/>
        <v>0</v>
      </c>
      <c r="BY668" s="178">
        <f t="shared" si="547"/>
        <v>0</v>
      </c>
      <c r="BZ668" s="179">
        <f t="shared" si="548"/>
        <v>0</v>
      </c>
      <c r="CA668" s="178">
        <f t="shared" si="548"/>
        <v>0</v>
      </c>
      <c r="CB668" s="179">
        <f t="shared" si="549"/>
        <v>0</v>
      </c>
      <c r="CC668" s="178">
        <f t="shared" si="549"/>
        <v>0</v>
      </c>
      <c r="CD668" s="179">
        <f t="shared" si="550"/>
        <v>0</v>
      </c>
      <c r="CE668" s="178">
        <f t="shared" si="550"/>
        <v>0</v>
      </c>
      <c r="CF668" s="177">
        <f t="shared" si="564"/>
        <v>0</v>
      </c>
      <c r="CG668" s="178">
        <f t="shared" si="454"/>
        <v>0</v>
      </c>
      <c r="CH668" s="179">
        <f t="shared" si="454"/>
        <v>0</v>
      </c>
      <c r="CI668" s="178">
        <f t="shared" si="472"/>
        <v>0</v>
      </c>
      <c r="CJ668" s="179">
        <f t="shared" si="472"/>
        <v>0</v>
      </c>
      <c r="CK668" s="178">
        <f t="shared" si="439"/>
        <v>0</v>
      </c>
      <c r="CL668" s="179">
        <f t="shared" si="439"/>
        <v>0</v>
      </c>
      <c r="CM668" s="178">
        <f t="shared" si="563"/>
        <v>0</v>
      </c>
      <c r="CN668" s="179">
        <f t="shared" si="563"/>
        <v>0</v>
      </c>
      <c r="CO668" s="178">
        <f t="shared" si="563"/>
        <v>0</v>
      </c>
      <c r="CP668" s="179">
        <f t="shared" si="563"/>
        <v>0</v>
      </c>
      <c r="CQ668" s="178">
        <f t="shared" si="563"/>
        <v>0</v>
      </c>
      <c r="CR668" s="177">
        <f t="shared" si="562"/>
        <v>0</v>
      </c>
      <c r="CS668" s="178">
        <f t="shared" si="562"/>
        <v>0</v>
      </c>
      <c r="CT668" s="179">
        <f t="shared" si="562"/>
        <v>0</v>
      </c>
      <c r="CU668" s="178">
        <f t="shared" si="561"/>
        <v>0</v>
      </c>
      <c r="CV668" s="179">
        <f t="shared" si="561"/>
        <v>0</v>
      </c>
      <c r="CW668" s="178">
        <f t="shared" si="561"/>
        <v>0</v>
      </c>
      <c r="CX668" s="179">
        <f t="shared" si="561"/>
        <v>0</v>
      </c>
      <c r="CY668" s="178">
        <f t="shared" si="561"/>
        <v>0</v>
      </c>
      <c r="CZ668" s="179">
        <f t="shared" si="561"/>
        <v>0</v>
      </c>
      <c r="DA668" s="178">
        <f t="shared" si="561"/>
        <v>0</v>
      </c>
      <c r="DB668" s="179">
        <f t="shared" si="561"/>
        <v>0</v>
      </c>
      <c r="DC668" s="178">
        <f t="shared" si="561"/>
        <v>0</v>
      </c>
      <c r="DD668" s="179">
        <f t="shared" si="551"/>
        <v>0</v>
      </c>
      <c r="DE668" s="178">
        <f t="shared" si="551"/>
        <v>0</v>
      </c>
      <c r="DF668" s="177">
        <f t="shared" si="552"/>
        <v>0</v>
      </c>
      <c r="DG668" s="178">
        <f t="shared" si="552"/>
        <v>0</v>
      </c>
      <c r="DH668" s="179">
        <f t="shared" si="553"/>
        <v>0</v>
      </c>
      <c r="DI668" s="178">
        <f t="shared" si="553"/>
        <v>0</v>
      </c>
      <c r="DJ668" s="179">
        <f t="shared" si="554"/>
        <v>0</v>
      </c>
      <c r="DK668" s="178">
        <f t="shared" si="554"/>
        <v>0</v>
      </c>
      <c r="DL668" s="179">
        <f t="shared" si="555"/>
        <v>0</v>
      </c>
      <c r="DM668" s="178">
        <f t="shared" si="555"/>
        <v>0</v>
      </c>
      <c r="DN668" s="179">
        <f t="shared" si="556"/>
        <v>0</v>
      </c>
      <c r="DO668" s="178">
        <f t="shared" si="556"/>
        <v>0</v>
      </c>
      <c r="DP668" s="179">
        <f t="shared" si="557"/>
        <v>0</v>
      </c>
      <c r="DQ668" s="178">
        <f t="shared" si="557"/>
        <v>0</v>
      </c>
      <c r="DR668" s="179">
        <f t="shared" si="558"/>
        <v>0</v>
      </c>
      <c r="DS668" s="178">
        <f t="shared" si="558"/>
        <v>0</v>
      </c>
      <c r="DT668" s="177">
        <f t="shared" si="560"/>
        <v>0</v>
      </c>
      <c r="DU668" s="178">
        <f t="shared" si="560"/>
        <v>0</v>
      </c>
      <c r="DV668" s="179">
        <f t="shared" si="560"/>
        <v>0</v>
      </c>
      <c r="DW668" s="178">
        <f t="shared" si="559"/>
        <v>0</v>
      </c>
      <c r="DX668" s="179">
        <f t="shared" si="559"/>
        <v>0</v>
      </c>
      <c r="DY668" s="178">
        <f t="shared" si="559"/>
        <v>0</v>
      </c>
      <c r="DZ668" s="179">
        <f t="shared" si="559"/>
        <v>0</v>
      </c>
      <c r="EA668" s="178">
        <f t="shared" si="559"/>
        <v>0</v>
      </c>
      <c r="EB668" s="179">
        <f t="shared" si="559"/>
        <v>0</v>
      </c>
      <c r="EC668" s="178">
        <f t="shared" si="559"/>
        <v>0</v>
      </c>
      <c r="ED668" s="179">
        <f t="shared" si="559"/>
        <v>0</v>
      </c>
      <c r="EE668" s="178">
        <f t="shared" si="559"/>
        <v>0</v>
      </c>
      <c r="EF668" s="179">
        <f t="shared" si="559"/>
        <v>0</v>
      </c>
      <c r="EG668" s="178">
        <f t="shared" si="559"/>
        <v>0</v>
      </c>
    </row>
    <row r="669" spans="1:137">
      <c r="A669" s="31" t="s">
        <v>690</v>
      </c>
      <c r="B669" s="45" t="s">
        <v>863</v>
      </c>
      <c r="C669" s="288"/>
      <c r="D669" s="44"/>
      <c r="E669" s="289"/>
      <c r="F669" s="63"/>
      <c r="G669" s="185"/>
      <c r="H669" s="63"/>
      <c r="I669" s="185"/>
      <c r="J669" s="63"/>
      <c r="K669" s="185"/>
      <c r="L669" s="63"/>
      <c r="M669" s="185"/>
      <c r="N669" s="63"/>
      <c r="O669" s="63"/>
      <c r="P669" s="185"/>
      <c r="Q669" s="63"/>
      <c r="R669" s="185"/>
      <c r="S669" s="63"/>
      <c r="T669" s="185"/>
      <c r="U669" s="63"/>
      <c r="V669" s="185"/>
      <c r="W669" s="63"/>
      <c r="X669" s="63"/>
      <c r="Y669" s="185"/>
      <c r="Z669" s="63"/>
      <c r="AA669" s="185"/>
      <c r="AB669" s="63"/>
      <c r="AC669" s="185"/>
      <c r="AD669" s="63"/>
      <c r="AE669" s="185"/>
      <c r="AF669" s="63"/>
      <c r="AG669" s="63"/>
      <c r="AH669" s="185"/>
      <c r="AI669" s="63"/>
      <c r="AJ669" s="185"/>
      <c r="AK669" s="63"/>
      <c r="AL669" s="185"/>
      <c r="AM669" s="63"/>
      <c r="AN669" s="185"/>
      <c r="AO669" s="63"/>
      <c r="AP669" s="63"/>
      <c r="AQ669" s="185"/>
      <c r="AR669" s="63"/>
      <c r="AS669" s="185"/>
      <c r="AT669" s="63"/>
      <c r="AU669" s="185"/>
      <c r="AV669" s="63"/>
      <c r="AW669" s="185"/>
      <c r="AX669" s="63"/>
      <c r="AY669" s="63"/>
      <c r="AZ669" s="185"/>
      <c r="BA669" s="63"/>
      <c r="BB669" s="185"/>
      <c r="BC669" s="63"/>
      <c r="BD669" s="185"/>
      <c r="BE669" s="63"/>
      <c r="BF669" s="185"/>
      <c r="BG669" s="62"/>
      <c r="BH669" s="188"/>
      <c r="BI669" s="63"/>
      <c r="BJ669" s="185"/>
      <c r="BK669" s="63"/>
      <c r="BL669" s="185"/>
      <c r="BM669" s="63"/>
      <c r="BN669" s="185"/>
      <c r="BO669" s="63"/>
      <c r="BP669" s="185">
        <v>59454</v>
      </c>
      <c r="BQ669" s="191"/>
      <c r="BR669" s="185"/>
      <c r="BS669" s="61"/>
      <c r="BT669" s="177">
        <f t="shared" ref="BT669" si="565">((G669*9)+(I669*10)+(K669*11)+(M669*12))</f>
        <v>0</v>
      </c>
      <c r="BU669" s="178">
        <f t="shared" ref="BU669" si="566">((H669*9)+(J669*10)+(L669*11)+(N669*12))</f>
        <v>0</v>
      </c>
      <c r="BV669" s="179">
        <f t="shared" ref="BV669" si="567">((P669*9)+(R669*10)+(T669*11)+(V669*12))</f>
        <v>0</v>
      </c>
      <c r="BW669" s="178">
        <f t="shared" ref="BW669" si="568">((Q669*9)+(S669*10)+(U669*11)+(W669*12))</f>
        <v>0</v>
      </c>
      <c r="BX669" s="179">
        <f t="shared" ref="BX669" si="569">((Y669*9)+(AA669*10)+(AC669*11)+(AE669*12))</f>
        <v>0</v>
      </c>
      <c r="BY669" s="178">
        <f t="shared" ref="BY669" si="570">((Z669*9)+(AB669*10)+(AD669*11)+(AF669*12))</f>
        <v>0</v>
      </c>
      <c r="BZ669" s="179">
        <f t="shared" ref="BZ669" si="571">((AH669*9)+(AJ669*10)+(AL669*11)+(AN669*12))</f>
        <v>0</v>
      </c>
      <c r="CA669" s="178">
        <f t="shared" ref="CA669" si="572">((AI669*9)+(AK669*10)+(AM669*11)+(AO669*12))</f>
        <v>0</v>
      </c>
      <c r="CB669" s="179">
        <f t="shared" ref="CB669" si="573">((AQ669*9)+(AS669*10)+(AU669*11)+(AW669*12))</f>
        <v>0</v>
      </c>
      <c r="CC669" s="178">
        <f t="shared" ref="CC669" si="574">((AR669*9)+(AT669*10)+(AV669*11)+(AX669*12))</f>
        <v>0</v>
      </c>
      <c r="CD669" s="179">
        <f t="shared" ref="CD669" si="575">((AZ669*9)+(BB669*10)+(BD669*11)+(BF669*12))</f>
        <v>0</v>
      </c>
      <c r="CE669" s="178">
        <f t="shared" ref="CE669" si="576">((BA669*9)+(BC669*10)+(BE669*11)+(BG669*12))</f>
        <v>0</v>
      </c>
      <c r="CF669" s="177">
        <f t="shared" ref="CF669" si="577">IF(BT669&gt;0,BH669/BT669,)</f>
        <v>0</v>
      </c>
      <c r="CG669" s="178">
        <f t="shared" ref="CG669" si="578">IF(BU669&gt;0,BI669/BU669,)</f>
        <v>0</v>
      </c>
      <c r="CH669" s="179">
        <f t="shared" ref="CH669" si="579">IF(BV669&gt;0,BJ669/BV669,)</f>
        <v>0</v>
      </c>
      <c r="CI669" s="178">
        <f t="shared" ref="CI669" si="580">IF(BW669&gt;0,BK669/BW669,)</f>
        <v>0</v>
      </c>
      <c r="CJ669" s="179">
        <f t="shared" ref="CJ669" si="581">IF(BX669&gt;0,BL669/BX669,)</f>
        <v>0</v>
      </c>
      <c r="CK669" s="178">
        <f t="shared" ref="CK669" si="582">IF(BY669&gt;0,BM669/BY669,)</f>
        <v>0</v>
      </c>
      <c r="CL669" s="179">
        <f t="shared" ref="CL669" si="583">IF(BZ669&gt;0,BN669/BZ669,)</f>
        <v>0</v>
      </c>
      <c r="CM669" s="178">
        <f t="shared" ref="CM669" si="584">IF(CA669&gt;0,BO669/CA669,)</f>
        <v>0</v>
      </c>
      <c r="CN669" s="179">
        <f t="shared" ref="CN669" si="585">IF(CB669&gt;0,BP669/CB669,)</f>
        <v>0</v>
      </c>
      <c r="CO669" s="178">
        <f t="shared" ref="CO669" si="586">IF(CC669&gt;0,BQ669/CC669,)</f>
        <v>0</v>
      </c>
      <c r="CP669" s="179">
        <f t="shared" ref="CP669" si="587">IF(CD669&gt;0,BR669/CD669,)</f>
        <v>0</v>
      </c>
      <c r="CQ669" s="178">
        <f t="shared" ref="CQ669" si="588">IF(CE669&gt;0,BS669/CE669,)</f>
        <v>0</v>
      </c>
      <c r="CR669" s="177">
        <f t="shared" ref="CR669" si="589">+CF669*9</f>
        <v>0</v>
      </c>
      <c r="CS669" s="178">
        <f t="shared" ref="CS669" si="590">+CG669*9</f>
        <v>0</v>
      </c>
      <c r="CT669" s="179">
        <f t="shared" ref="CT669" si="591">+CH669*9</f>
        <v>0</v>
      </c>
      <c r="CU669" s="178">
        <f t="shared" ref="CU669" si="592">+CI669*9</f>
        <v>0</v>
      </c>
      <c r="CV669" s="179">
        <f t="shared" ref="CV669" si="593">+CJ669*9</f>
        <v>0</v>
      </c>
      <c r="CW669" s="178">
        <f t="shared" ref="CW669" si="594">+CK669*9</f>
        <v>0</v>
      </c>
      <c r="CX669" s="179">
        <f t="shared" ref="CX669" si="595">+CL669*9</f>
        <v>0</v>
      </c>
      <c r="CY669" s="178">
        <f t="shared" ref="CY669" si="596">+CM669*9</f>
        <v>0</v>
      </c>
      <c r="CZ669" s="179">
        <f t="shared" ref="CZ669" si="597">+CN669*9</f>
        <v>0</v>
      </c>
      <c r="DA669" s="178">
        <f t="shared" ref="DA669" si="598">+CO669*9</f>
        <v>0</v>
      </c>
      <c r="DB669" s="179">
        <f t="shared" ref="DB669" si="599">+CP669*9</f>
        <v>0</v>
      </c>
      <c r="DC669" s="178">
        <f t="shared" ref="DC669" si="600">+CQ669*9</f>
        <v>0</v>
      </c>
      <c r="DD669" s="179">
        <f t="shared" ref="DD669" si="601">IF(DR669&gt;0,((CR669*DF669)+(CT669*DH669)+(CV669*DJ669)+(CX669*DL669)+(CZ669*DN669)+(DB669*DP669))/DR669,)</f>
        <v>0</v>
      </c>
      <c r="DE669" s="178">
        <f t="shared" ref="DE669" si="602">IF(DS669&gt;0,((CS669*DG669)+(CU669*DI669)+(CW669*DK669)+(CY669*DM669)+(DA669*DO669)+(DC669*DQ669))/DS669,)</f>
        <v>0</v>
      </c>
      <c r="DF669" s="177">
        <f t="shared" ref="DF669" si="603">+G669+I669+K669+M669</f>
        <v>0</v>
      </c>
      <c r="DG669" s="178">
        <f t="shared" ref="DG669" si="604">+H669+J669+L669+N669</f>
        <v>0</v>
      </c>
      <c r="DH669" s="179">
        <f t="shared" ref="DH669" si="605">+P669+R669+T669+V669</f>
        <v>0</v>
      </c>
      <c r="DI669" s="178">
        <f t="shared" ref="DI669" si="606">+Q669+S669+U669+W669</f>
        <v>0</v>
      </c>
      <c r="DJ669" s="179">
        <f t="shared" ref="DJ669" si="607">+Y669+AA669+AC669+AE669</f>
        <v>0</v>
      </c>
      <c r="DK669" s="178">
        <f t="shared" ref="DK669" si="608">+Z669+AB669+AD669+AF669</f>
        <v>0</v>
      </c>
      <c r="DL669" s="179">
        <f t="shared" ref="DL669" si="609">+AH669+AJ669+AL669+AN669</f>
        <v>0</v>
      </c>
      <c r="DM669" s="178">
        <f t="shared" ref="DM669" si="610">+AI669+AK669+AM669+AO669</f>
        <v>0</v>
      </c>
      <c r="DN669" s="179">
        <f t="shared" ref="DN669" si="611">+AQ669+AS669+AU669+AW669</f>
        <v>0</v>
      </c>
      <c r="DO669" s="178">
        <f t="shared" ref="DO669" si="612">+AR669+AT669+AV669+AX669</f>
        <v>0</v>
      </c>
      <c r="DP669" s="179">
        <f t="shared" ref="DP669" si="613">+AZ669+BB669+BD669+BF669</f>
        <v>0</v>
      </c>
      <c r="DQ669" s="178">
        <f t="shared" ref="DQ669" si="614">+BA669+BC669+BE669+BG669</f>
        <v>0</v>
      </c>
      <c r="DR669" s="179">
        <f t="shared" ref="DR669" si="615">+DF669+DH669+DJ669+DL669+DN669+DP669</f>
        <v>0</v>
      </c>
      <c r="DS669" s="178">
        <f t="shared" ref="DS669" si="616">+DG669+DI669+DK669+DM669+DO669+DQ669</f>
        <v>0</v>
      </c>
      <c r="DT669" s="177">
        <f t="shared" ref="DT669" si="617">+DF669*CR669</f>
        <v>0</v>
      </c>
      <c r="DU669" s="178">
        <f t="shared" ref="DU669" si="618">+DG669*CS669</f>
        <v>0</v>
      </c>
      <c r="DV669" s="179">
        <f t="shared" ref="DV669" si="619">+DH669*CT669</f>
        <v>0</v>
      </c>
      <c r="DW669" s="178">
        <f t="shared" ref="DW669" si="620">+DI669*CU669</f>
        <v>0</v>
      </c>
      <c r="DX669" s="179">
        <f t="shared" ref="DX669" si="621">+DJ669*CV669</f>
        <v>0</v>
      </c>
      <c r="DY669" s="178">
        <f t="shared" ref="DY669" si="622">+DK669*CW669</f>
        <v>0</v>
      </c>
      <c r="DZ669" s="179">
        <f t="shared" ref="DZ669" si="623">+DL669*CX669</f>
        <v>0</v>
      </c>
      <c r="EA669" s="178">
        <f t="shared" ref="EA669" si="624">+DM669*CY669</f>
        <v>0</v>
      </c>
      <c r="EB669" s="179">
        <f t="shared" ref="EB669" si="625">+DN669*CZ669</f>
        <v>0</v>
      </c>
      <c r="EC669" s="178">
        <f t="shared" ref="EC669" si="626">+DO669*DA669</f>
        <v>0</v>
      </c>
      <c r="ED669" s="179">
        <f t="shared" ref="ED669" si="627">+DP669*DB669</f>
        <v>0</v>
      </c>
      <c r="EE669" s="178">
        <f t="shared" ref="EE669" si="628">+DQ669*DC669</f>
        <v>0</v>
      </c>
      <c r="EF669" s="179">
        <f t="shared" ref="EF669" si="629">+DR669*DD669</f>
        <v>0</v>
      </c>
      <c r="EG669" s="178">
        <f t="shared" ref="EG669" si="630">+DS669*DE669</f>
        <v>0</v>
      </c>
    </row>
    <row r="670" spans="1:137">
      <c r="A670" s="31" t="s">
        <v>690</v>
      </c>
      <c r="B670" s="45" t="s">
        <v>864</v>
      </c>
      <c r="C670" s="288"/>
      <c r="D670" s="44">
        <v>364575</v>
      </c>
      <c r="E670" s="44">
        <v>14</v>
      </c>
      <c r="F670" s="63"/>
      <c r="G670" s="185"/>
      <c r="H670" s="63"/>
      <c r="I670" s="185"/>
      <c r="J670" s="63"/>
      <c r="K670" s="185"/>
      <c r="L670" s="63"/>
      <c r="M670" s="185"/>
      <c r="N670" s="63"/>
      <c r="O670" s="63"/>
      <c r="P670" s="185"/>
      <c r="Q670" s="63"/>
      <c r="R670" s="185"/>
      <c r="S670" s="63"/>
      <c r="T670" s="185"/>
      <c r="U670" s="63"/>
      <c r="V670" s="185"/>
      <c r="W670" s="63"/>
      <c r="X670" s="63"/>
      <c r="Y670" s="185"/>
      <c r="Z670" s="63"/>
      <c r="AA670" s="185"/>
      <c r="AB670" s="63"/>
      <c r="AC670" s="185"/>
      <c r="AD670" s="63"/>
      <c r="AE670" s="185"/>
      <c r="AF670" s="63"/>
      <c r="AG670" s="63"/>
      <c r="AH670" s="185"/>
      <c r="AI670" s="63"/>
      <c r="AJ670" s="185"/>
      <c r="AK670" s="63"/>
      <c r="AL670" s="185"/>
      <c r="AM670" s="63"/>
      <c r="AN670" s="185"/>
      <c r="AO670" s="63"/>
      <c r="AP670" s="63"/>
      <c r="AQ670" s="185"/>
      <c r="AR670" s="63"/>
      <c r="AS670" s="185"/>
      <c r="AT670" s="63"/>
      <c r="AU670" s="185"/>
      <c r="AV670" s="63"/>
      <c r="AW670" s="185"/>
      <c r="AX670" s="63"/>
      <c r="AY670" s="63"/>
      <c r="AZ670" s="185"/>
      <c r="BA670" s="63"/>
      <c r="BB670" s="185"/>
      <c r="BC670" s="63"/>
      <c r="BD670" s="185"/>
      <c r="BE670" s="63"/>
      <c r="BF670" s="185"/>
      <c r="BG670" s="62"/>
      <c r="BH670" s="188"/>
      <c r="BI670" s="63"/>
      <c r="BJ670" s="185"/>
      <c r="BK670" s="63"/>
      <c r="BL670" s="185"/>
      <c r="BM670" s="63"/>
      <c r="BN670" s="185"/>
      <c r="BO670" s="63"/>
      <c r="BP670" s="185">
        <v>30571</v>
      </c>
      <c r="BQ670" s="191"/>
      <c r="BR670" s="185"/>
      <c r="BS670" s="61"/>
      <c r="BT670" s="177">
        <f t="shared" ref="BT670:BU673" si="631">((G670*9)+(I670*10)+(K670*11)+(M670*12))</f>
        <v>0</v>
      </c>
      <c r="BU670" s="178">
        <f t="shared" si="631"/>
        <v>0</v>
      </c>
      <c r="BV670" s="179">
        <f t="shared" ref="BV670:BW673" si="632">((P670*9)+(R670*10)+(T670*11)+(V670*12))</f>
        <v>0</v>
      </c>
      <c r="BW670" s="178">
        <f t="shared" si="632"/>
        <v>0</v>
      </c>
      <c r="BX670" s="179">
        <f t="shared" ref="BX670:BY673" si="633">((Y670*9)+(AA670*10)+(AC670*11)+(AE670*12))</f>
        <v>0</v>
      </c>
      <c r="BY670" s="178">
        <f t="shared" si="633"/>
        <v>0</v>
      </c>
      <c r="BZ670" s="179">
        <f t="shared" ref="BZ670:CA673" si="634">((AH670*9)+(AJ670*10)+(AL670*11)+(AN670*12))</f>
        <v>0</v>
      </c>
      <c r="CA670" s="178">
        <f t="shared" si="634"/>
        <v>0</v>
      </c>
      <c r="CB670" s="179">
        <f t="shared" ref="CB670:CC673" si="635">((AQ670*9)+(AS670*10)+(AU670*11)+(AW670*12))</f>
        <v>0</v>
      </c>
      <c r="CC670" s="178">
        <f t="shared" si="635"/>
        <v>0</v>
      </c>
      <c r="CD670" s="179">
        <f t="shared" ref="CD670:CE673" si="636">((AZ670*9)+(BB670*10)+(BD670*11)+(BF670*12))</f>
        <v>0</v>
      </c>
      <c r="CE670" s="178">
        <f t="shared" si="636"/>
        <v>0</v>
      </c>
      <c r="CF670" s="177">
        <f t="shared" ref="CF670:CQ673" si="637">IF(BT670&gt;0,BH670/BT670,)</f>
        <v>0</v>
      </c>
      <c r="CG670" s="178">
        <f t="shared" si="637"/>
        <v>0</v>
      </c>
      <c r="CH670" s="179">
        <f t="shared" si="637"/>
        <v>0</v>
      </c>
      <c r="CI670" s="178">
        <f t="shared" si="637"/>
        <v>0</v>
      </c>
      <c r="CJ670" s="179">
        <f t="shared" si="637"/>
        <v>0</v>
      </c>
      <c r="CK670" s="178">
        <f t="shared" si="637"/>
        <v>0</v>
      </c>
      <c r="CL670" s="179">
        <f t="shared" si="637"/>
        <v>0</v>
      </c>
      <c r="CM670" s="178">
        <f t="shared" si="637"/>
        <v>0</v>
      </c>
      <c r="CN670" s="179">
        <f t="shared" si="637"/>
        <v>0</v>
      </c>
      <c r="CO670" s="178">
        <f t="shared" si="637"/>
        <v>0</v>
      </c>
      <c r="CP670" s="179">
        <f t="shared" si="637"/>
        <v>0</v>
      </c>
      <c r="CQ670" s="178">
        <f t="shared" si="637"/>
        <v>0</v>
      </c>
      <c r="CR670" s="177">
        <f t="shared" ref="CR670:DC673" si="638">+CF670*9</f>
        <v>0</v>
      </c>
      <c r="CS670" s="178">
        <f t="shared" si="638"/>
        <v>0</v>
      </c>
      <c r="CT670" s="179">
        <f t="shared" si="638"/>
        <v>0</v>
      </c>
      <c r="CU670" s="178">
        <f t="shared" si="638"/>
        <v>0</v>
      </c>
      <c r="CV670" s="179">
        <f t="shared" si="638"/>
        <v>0</v>
      </c>
      <c r="CW670" s="178">
        <f t="shared" si="638"/>
        <v>0</v>
      </c>
      <c r="CX670" s="179">
        <f t="shared" si="638"/>
        <v>0</v>
      </c>
      <c r="CY670" s="178">
        <f t="shared" si="638"/>
        <v>0</v>
      </c>
      <c r="CZ670" s="179">
        <f t="shared" si="638"/>
        <v>0</v>
      </c>
      <c r="DA670" s="178">
        <f t="shared" si="638"/>
        <v>0</v>
      </c>
      <c r="DB670" s="179">
        <f t="shared" si="638"/>
        <v>0</v>
      </c>
      <c r="DC670" s="178">
        <f t="shared" si="638"/>
        <v>0</v>
      </c>
      <c r="DD670" s="179">
        <f t="shared" ref="DD670:DE673" si="639">IF(DR670&gt;0,((CR670*DF670)+(CT670*DH670)+(CV670*DJ670)+(CX670*DL670)+(CZ670*DN670)+(DB670*DP670))/DR670,)</f>
        <v>0</v>
      </c>
      <c r="DE670" s="178">
        <f t="shared" si="639"/>
        <v>0</v>
      </c>
      <c r="DF670" s="177">
        <f t="shared" ref="DF670:DG673" si="640">+G670+I670+K670+M670</f>
        <v>0</v>
      </c>
      <c r="DG670" s="178">
        <f t="shared" si="640"/>
        <v>0</v>
      </c>
      <c r="DH670" s="179">
        <f t="shared" ref="DH670:DI673" si="641">+P670+R670+T670+V670</f>
        <v>0</v>
      </c>
      <c r="DI670" s="178">
        <f t="shared" si="641"/>
        <v>0</v>
      </c>
      <c r="DJ670" s="179">
        <f t="shared" ref="DJ670:DK673" si="642">+Y670+AA670+AC670+AE670</f>
        <v>0</v>
      </c>
      <c r="DK670" s="178">
        <f t="shared" si="642"/>
        <v>0</v>
      </c>
      <c r="DL670" s="179">
        <f t="shared" ref="DL670:DM673" si="643">+AH670+AJ670+AL670+AN670</f>
        <v>0</v>
      </c>
      <c r="DM670" s="178">
        <f t="shared" si="643"/>
        <v>0</v>
      </c>
      <c r="DN670" s="179">
        <f t="shared" ref="DN670:DO673" si="644">+AQ670+AS670+AU670+AW670</f>
        <v>0</v>
      </c>
      <c r="DO670" s="178">
        <f t="shared" si="644"/>
        <v>0</v>
      </c>
      <c r="DP670" s="179">
        <f t="shared" ref="DP670:DQ673" si="645">+AZ670+BB670+BD670+BF670</f>
        <v>0</v>
      </c>
      <c r="DQ670" s="178">
        <f t="shared" si="645"/>
        <v>0</v>
      </c>
      <c r="DR670" s="179">
        <f t="shared" ref="DR670:DS673" si="646">+DF670+DH670+DJ670+DL670+DN670+DP670</f>
        <v>0</v>
      </c>
      <c r="DS670" s="178">
        <f t="shared" si="646"/>
        <v>0</v>
      </c>
      <c r="DT670" s="177">
        <f t="shared" ref="DT670:EG673" si="647">+DF670*CR670</f>
        <v>0</v>
      </c>
      <c r="DU670" s="178">
        <f t="shared" si="647"/>
        <v>0</v>
      </c>
      <c r="DV670" s="179">
        <f t="shared" si="647"/>
        <v>0</v>
      </c>
      <c r="DW670" s="178">
        <f t="shared" si="647"/>
        <v>0</v>
      </c>
      <c r="DX670" s="179">
        <f t="shared" si="647"/>
        <v>0</v>
      </c>
      <c r="DY670" s="178">
        <f t="shared" si="647"/>
        <v>0</v>
      </c>
      <c r="DZ670" s="179">
        <f t="shared" si="647"/>
        <v>0</v>
      </c>
      <c r="EA670" s="178">
        <f t="shared" si="647"/>
        <v>0</v>
      </c>
      <c r="EB670" s="179">
        <f t="shared" si="647"/>
        <v>0</v>
      </c>
      <c r="EC670" s="178">
        <f t="shared" si="647"/>
        <v>0</v>
      </c>
      <c r="ED670" s="179">
        <f t="shared" si="647"/>
        <v>0</v>
      </c>
      <c r="EE670" s="178">
        <f t="shared" si="647"/>
        <v>0</v>
      </c>
      <c r="EF670" s="179">
        <f t="shared" si="647"/>
        <v>0</v>
      </c>
      <c r="EG670" s="178">
        <f t="shared" si="647"/>
        <v>0</v>
      </c>
    </row>
    <row r="671" spans="1:137">
      <c r="A671" s="31" t="s">
        <v>690</v>
      </c>
      <c r="B671" s="45" t="s">
        <v>865</v>
      </c>
      <c r="C671" s="288"/>
      <c r="D671" s="44">
        <v>441894</v>
      </c>
      <c r="E671" s="44">
        <v>14</v>
      </c>
      <c r="F671" s="63"/>
      <c r="G671" s="185"/>
      <c r="H671" s="63"/>
      <c r="I671" s="185"/>
      <c r="J671" s="63"/>
      <c r="K671" s="185"/>
      <c r="L671" s="63"/>
      <c r="M671" s="185"/>
      <c r="N671" s="63"/>
      <c r="O671" s="63"/>
      <c r="P671" s="185"/>
      <c r="Q671" s="63"/>
      <c r="R671" s="185"/>
      <c r="S671" s="63"/>
      <c r="T671" s="185"/>
      <c r="U671" s="63"/>
      <c r="V671" s="185"/>
      <c r="W671" s="63"/>
      <c r="X671" s="63"/>
      <c r="Y671" s="185"/>
      <c r="Z671" s="63"/>
      <c r="AA671" s="185"/>
      <c r="AB671" s="63"/>
      <c r="AC671" s="185"/>
      <c r="AD671" s="63"/>
      <c r="AE671" s="185"/>
      <c r="AF671" s="63"/>
      <c r="AG671" s="63"/>
      <c r="AH671" s="185"/>
      <c r="AI671" s="63"/>
      <c r="AJ671" s="185"/>
      <c r="AK671" s="63"/>
      <c r="AL671" s="185"/>
      <c r="AM671" s="63"/>
      <c r="AN671" s="185"/>
      <c r="AO671" s="63"/>
      <c r="AP671" s="63"/>
      <c r="AQ671" s="185"/>
      <c r="AR671" s="63"/>
      <c r="AS671" s="185"/>
      <c r="AT671" s="63"/>
      <c r="AU671" s="185"/>
      <c r="AV671" s="63"/>
      <c r="AW671" s="185"/>
      <c r="AX671" s="63"/>
      <c r="AY671" s="63"/>
      <c r="AZ671" s="185"/>
      <c r="BA671" s="63"/>
      <c r="BB671" s="185"/>
      <c r="BC671" s="63"/>
      <c r="BD671" s="185"/>
      <c r="BE671" s="63"/>
      <c r="BF671" s="185"/>
      <c r="BG671" s="62"/>
      <c r="BH671" s="188"/>
      <c r="BI671" s="63"/>
      <c r="BJ671" s="185"/>
      <c r="BK671" s="63"/>
      <c r="BL671" s="185"/>
      <c r="BM671" s="63"/>
      <c r="BN671" s="185"/>
      <c r="BO671" s="63"/>
      <c r="BP671" s="185">
        <v>40816</v>
      </c>
      <c r="BQ671" s="191"/>
      <c r="BR671" s="185"/>
      <c r="BS671" s="61"/>
      <c r="BT671" s="177">
        <f t="shared" si="631"/>
        <v>0</v>
      </c>
      <c r="BU671" s="178">
        <f t="shared" si="631"/>
        <v>0</v>
      </c>
      <c r="BV671" s="179">
        <f t="shared" si="632"/>
        <v>0</v>
      </c>
      <c r="BW671" s="178">
        <f t="shared" si="632"/>
        <v>0</v>
      </c>
      <c r="BX671" s="179">
        <f t="shared" si="633"/>
        <v>0</v>
      </c>
      <c r="BY671" s="178">
        <f t="shared" si="633"/>
        <v>0</v>
      </c>
      <c r="BZ671" s="179">
        <f t="shared" si="634"/>
        <v>0</v>
      </c>
      <c r="CA671" s="178">
        <f t="shared" si="634"/>
        <v>0</v>
      </c>
      <c r="CB671" s="179">
        <f t="shared" si="635"/>
        <v>0</v>
      </c>
      <c r="CC671" s="178">
        <f t="shared" si="635"/>
        <v>0</v>
      </c>
      <c r="CD671" s="179">
        <f t="shared" si="636"/>
        <v>0</v>
      </c>
      <c r="CE671" s="178">
        <f t="shared" si="636"/>
        <v>0</v>
      </c>
      <c r="CF671" s="177">
        <f t="shared" si="637"/>
        <v>0</v>
      </c>
      <c r="CG671" s="178">
        <f t="shared" si="637"/>
        <v>0</v>
      </c>
      <c r="CH671" s="179">
        <f t="shared" si="637"/>
        <v>0</v>
      </c>
      <c r="CI671" s="178">
        <f t="shared" si="637"/>
        <v>0</v>
      </c>
      <c r="CJ671" s="179">
        <f t="shared" si="637"/>
        <v>0</v>
      </c>
      <c r="CK671" s="178">
        <f t="shared" si="637"/>
        <v>0</v>
      </c>
      <c r="CL671" s="179">
        <f t="shared" si="637"/>
        <v>0</v>
      </c>
      <c r="CM671" s="178">
        <f t="shared" si="637"/>
        <v>0</v>
      </c>
      <c r="CN671" s="179">
        <f t="shared" si="637"/>
        <v>0</v>
      </c>
      <c r="CO671" s="178">
        <f t="shared" si="637"/>
        <v>0</v>
      </c>
      <c r="CP671" s="179">
        <f t="shared" si="637"/>
        <v>0</v>
      </c>
      <c r="CQ671" s="178">
        <f t="shared" si="637"/>
        <v>0</v>
      </c>
      <c r="CR671" s="177">
        <f t="shared" si="638"/>
        <v>0</v>
      </c>
      <c r="CS671" s="178">
        <f t="shared" si="638"/>
        <v>0</v>
      </c>
      <c r="CT671" s="179">
        <f t="shared" si="638"/>
        <v>0</v>
      </c>
      <c r="CU671" s="178">
        <f t="shared" si="638"/>
        <v>0</v>
      </c>
      <c r="CV671" s="179">
        <f t="shared" si="638"/>
        <v>0</v>
      </c>
      <c r="CW671" s="178">
        <f t="shared" si="638"/>
        <v>0</v>
      </c>
      <c r="CX671" s="179">
        <f t="shared" si="638"/>
        <v>0</v>
      </c>
      <c r="CY671" s="178">
        <f t="shared" si="638"/>
        <v>0</v>
      </c>
      <c r="CZ671" s="179">
        <f t="shared" si="638"/>
        <v>0</v>
      </c>
      <c r="DA671" s="178">
        <f t="shared" si="638"/>
        <v>0</v>
      </c>
      <c r="DB671" s="179">
        <f t="shared" si="638"/>
        <v>0</v>
      </c>
      <c r="DC671" s="178">
        <f t="shared" si="638"/>
        <v>0</v>
      </c>
      <c r="DD671" s="179">
        <f t="shared" si="639"/>
        <v>0</v>
      </c>
      <c r="DE671" s="178">
        <f t="shared" si="639"/>
        <v>0</v>
      </c>
      <c r="DF671" s="177">
        <f t="shared" si="640"/>
        <v>0</v>
      </c>
      <c r="DG671" s="178">
        <f t="shared" si="640"/>
        <v>0</v>
      </c>
      <c r="DH671" s="179">
        <f t="shared" si="641"/>
        <v>0</v>
      </c>
      <c r="DI671" s="178">
        <f t="shared" si="641"/>
        <v>0</v>
      </c>
      <c r="DJ671" s="179">
        <f t="shared" si="642"/>
        <v>0</v>
      </c>
      <c r="DK671" s="178">
        <f t="shared" si="642"/>
        <v>0</v>
      </c>
      <c r="DL671" s="179">
        <f t="shared" si="643"/>
        <v>0</v>
      </c>
      <c r="DM671" s="178">
        <f t="shared" si="643"/>
        <v>0</v>
      </c>
      <c r="DN671" s="179">
        <f t="shared" si="644"/>
        <v>0</v>
      </c>
      <c r="DO671" s="178">
        <f t="shared" si="644"/>
        <v>0</v>
      </c>
      <c r="DP671" s="179">
        <f t="shared" si="645"/>
        <v>0</v>
      </c>
      <c r="DQ671" s="178">
        <f t="shared" si="645"/>
        <v>0</v>
      </c>
      <c r="DR671" s="179">
        <f t="shared" si="646"/>
        <v>0</v>
      </c>
      <c r="DS671" s="178">
        <f t="shared" si="646"/>
        <v>0</v>
      </c>
      <c r="DT671" s="177">
        <f t="shared" si="647"/>
        <v>0</v>
      </c>
      <c r="DU671" s="178">
        <f t="shared" si="647"/>
        <v>0</v>
      </c>
      <c r="DV671" s="179">
        <f t="shared" si="647"/>
        <v>0</v>
      </c>
      <c r="DW671" s="178">
        <f t="shared" si="647"/>
        <v>0</v>
      </c>
      <c r="DX671" s="179">
        <f t="shared" si="647"/>
        <v>0</v>
      </c>
      <c r="DY671" s="178">
        <f t="shared" si="647"/>
        <v>0</v>
      </c>
      <c r="DZ671" s="179">
        <f t="shared" si="647"/>
        <v>0</v>
      </c>
      <c r="EA671" s="178">
        <f t="shared" si="647"/>
        <v>0</v>
      </c>
      <c r="EB671" s="179">
        <f t="shared" si="647"/>
        <v>0</v>
      </c>
      <c r="EC671" s="178">
        <f t="shared" si="647"/>
        <v>0</v>
      </c>
      <c r="ED671" s="179">
        <f t="shared" si="647"/>
        <v>0</v>
      </c>
      <c r="EE671" s="178">
        <f t="shared" si="647"/>
        <v>0</v>
      </c>
      <c r="EF671" s="179">
        <f t="shared" si="647"/>
        <v>0</v>
      </c>
      <c r="EG671" s="178">
        <f t="shared" si="647"/>
        <v>0</v>
      </c>
    </row>
    <row r="672" spans="1:137">
      <c r="A672" s="31" t="s">
        <v>690</v>
      </c>
      <c r="B672" s="45" t="s">
        <v>866</v>
      </c>
      <c r="C672" s="288"/>
      <c r="D672" s="44">
        <v>419031</v>
      </c>
      <c r="E672" s="44">
        <v>14</v>
      </c>
      <c r="F672" s="63"/>
      <c r="G672" s="185"/>
      <c r="H672" s="63"/>
      <c r="I672" s="185"/>
      <c r="J672" s="63"/>
      <c r="K672" s="185"/>
      <c r="L672" s="63"/>
      <c r="M672" s="185"/>
      <c r="N672" s="63"/>
      <c r="O672" s="63"/>
      <c r="P672" s="185"/>
      <c r="Q672" s="63"/>
      <c r="R672" s="185"/>
      <c r="S672" s="63"/>
      <c r="T672" s="185"/>
      <c r="U672" s="63"/>
      <c r="V672" s="185"/>
      <c r="W672" s="63"/>
      <c r="X672" s="63"/>
      <c r="Y672" s="185"/>
      <c r="Z672" s="63"/>
      <c r="AA672" s="185"/>
      <c r="AB672" s="63"/>
      <c r="AC672" s="185"/>
      <c r="AD672" s="63"/>
      <c r="AE672" s="185"/>
      <c r="AF672" s="63"/>
      <c r="AG672" s="63"/>
      <c r="AH672" s="185"/>
      <c r="AI672" s="63"/>
      <c r="AJ672" s="185"/>
      <c r="AK672" s="63"/>
      <c r="AL672" s="185"/>
      <c r="AM672" s="63"/>
      <c r="AN672" s="185"/>
      <c r="AO672" s="63"/>
      <c r="AP672" s="63"/>
      <c r="AQ672" s="185"/>
      <c r="AR672" s="63"/>
      <c r="AS672" s="185"/>
      <c r="AT672" s="63"/>
      <c r="AU672" s="185"/>
      <c r="AV672" s="63"/>
      <c r="AW672" s="185"/>
      <c r="AX672" s="63"/>
      <c r="AY672" s="63"/>
      <c r="AZ672" s="185"/>
      <c r="BA672" s="63"/>
      <c r="BB672" s="185"/>
      <c r="BC672" s="63"/>
      <c r="BD672" s="185"/>
      <c r="BE672" s="63"/>
      <c r="BF672" s="185"/>
      <c r="BG672" s="62"/>
      <c r="BH672" s="188"/>
      <c r="BI672" s="63"/>
      <c r="BJ672" s="185"/>
      <c r="BK672" s="63"/>
      <c r="BL672" s="185"/>
      <c r="BM672" s="63"/>
      <c r="BN672" s="185"/>
      <c r="BO672" s="63"/>
      <c r="BP672" s="185">
        <v>54921</v>
      </c>
      <c r="BQ672" s="191"/>
      <c r="BR672" s="185"/>
      <c r="BS672" s="61"/>
      <c r="BT672" s="177">
        <f t="shared" si="631"/>
        <v>0</v>
      </c>
      <c r="BU672" s="178">
        <f t="shared" si="631"/>
        <v>0</v>
      </c>
      <c r="BV672" s="179">
        <f t="shared" si="632"/>
        <v>0</v>
      </c>
      <c r="BW672" s="178">
        <f t="shared" si="632"/>
        <v>0</v>
      </c>
      <c r="BX672" s="179">
        <f t="shared" si="633"/>
        <v>0</v>
      </c>
      <c r="BY672" s="178">
        <f t="shared" si="633"/>
        <v>0</v>
      </c>
      <c r="BZ672" s="179">
        <f t="shared" si="634"/>
        <v>0</v>
      </c>
      <c r="CA672" s="178">
        <f t="shared" si="634"/>
        <v>0</v>
      </c>
      <c r="CB672" s="179">
        <f t="shared" si="635"/>
        <v>0</v>
      </c>
      <c r="CC672" s="178">
        <f t="shared" si="635"/>
        <v>0</v>
      </c>
      <c r="CD672" s="179">
        <f t="shared" si="636"/>
        <v>0</v>
      </c>
      <c r="CE672" s="178">
        <f t="shared" si="636"/>
        <v>0</v>
      </c>
      <c r="CF672" s="177">
        <f t="shared" si="637"/>
        <v>0</v>
      </c>
      <c r="CG672" s="178">
        <f t="shared" si="637"/>
        <v>0</v>
      </c>
      <c r="CH672" s="179">
        <f t="shared" si="637"/>
        <v>0</v>
      </c>
      <c r="CI672" s="178">
        <f t="shared" si="637"/>
        <v>0</v>
      </c>
      <c r="CJ672" s="179">
        <f t="shared" si="637"/>
        <v>0</v>
      </c>
      <c r="CK672" s="178">
        <f t="shared" si="637"/>
        <v>0</v>
      </c>
      <c r="CL672" s="179">
        <f t="shared" si="637"/>
        <v>0</v>
      </c>
      <c r="CM672" s="178">
        <f t="shared" si="637"/>
        <v>0</v>
      </c>
      <c r="CN672" s="179">
        <f t="shared" si="637"/>
        <v>0</v>
      </c>
      <c r="CO672" s="178">
        <f t="shared" si="637"/>
        <v>0</v>
      </c>
      <c r="CP672" s="179">
        <f t="shared" si="637"/>
        <v>0</v>
      </c>
      <c r="CQ672" s="178">
        <f t="shared" si="637"/>
        <v>0</v>
      </c>
      <c r="CR672" s="177">
        <f t="shared" si="638"/>
        <v>0</v>
      </c>
      <c r="CS672" s="178">
        <f t="shared" si="638"/>
        <v>0</v>
      </c>
      <c r="CT672" s="179">
        <f t="shared" si="638"/>
        <v>0</v>
      </c>
      <c r="CU672" s="178">
        <f t="shared" si="638"/>
        <v>0</v>
      </c>
      <c r="CV672" s="179">
        <f t="shared" si="638"/>
        <v>0</v>
      </c>
      <c r="CW672" s="178">
        <f t="shared" si="638"/>
        <v>0</v>
      </c>
      <c r="CX672" s="179">
        <f t="shared" si="638"/>
        <v>0</v>
      </c>
      <c r="CY672" s="178">
        <f t="shared" si="638"/>
        <v>0</v>
      </c>
      <c r="CZ672" s="179">
        <f t="shared" si="638"/>
        <v>0</v>
      </c>
      <c r="DA672" s="178">
        <f t="shared" si="638"/>
        <v>0</v>
      </c>
      <c r="DB672" s="179">
        <f t="shared" si="638"/>
        <v>0</v>
      </c>
      <c r="DC672" s="178">
        <f t="shared" si="638"/>
        <v>0</v>
      </c>
      <c r="DD672" s="179">
        <f t="shared" si="639"/>
        <v>0</v>
      </c>
      <c r="DE672" s="178">
        <f t="shared" si="639"/>
        <v>0</v>
      </c>
      <c r="DF672" s="177">
        <f t="shared" si="640"/>
        <v>0</v>
      </c>
      <c r="DG672" s="178">
        <f t="shared" si="640"/>
        <v>0</v>
      </c>
      <c r="DH672" s="179">
        <f t="shared" si="641"/>
        <v>0</v>
      </c>
      <c r="DI672" s="178">
        <f t="shared" si="641"/>
        <v>0</v>
      </c>
      <c r="DJ672" s="179">
        <f t="shared" si="642"/>
        <v>0</v>
      </c>
      <c r="DK672" s="178">
        <f t="shared" si="642"/>
        <v>0</v>
      </c>
      <c r="DL672" s="179">
        <f t="shared" si="643"/>
        <v>0</v>
      </c>
      <c r="DM672" s="178">
        <f t="shared" si="643"/>
        <v>0</v>
      </c>
      <c r="DN672" s="179">
        <f t="shared" si="644"/>
        <v>0</v>
      </c>
      <c r="DO672" s="178">
        <f t="shared" si="644"/>
        <v>0</v>
      </c>
      <c r="DP672" s="179">
        <f t="shared" si="645"/>
        <v>0</v>
      </c>
      <c r="DQ672" s="178">
        <f t="shared" si="645"/>
        <v>0</v>
      </c>
      <c r="DR672" s="179">
        <f t="shared" si="646"/>
        <v>0</v>
      </c>
      <c r="DS672" s="178">
        <f t="shared" si="646"/>
        <v>0</v>
      </c>
      <c r="DT672" s="177">
        <f t="shared" si="647"/>
        <v>0</v>
      </c>
      <c r="DU672" s="178">
        <f t="shared" si="647"/>
        <v>0</v>
      </c>
      <c r="DV672" s="179">
        <f t="shared" si="647"/>
        <v>0</v>
      </c>
      <c r="DW672" s="178">
        <f t="shared" si="647"/>
        <v>0</v>
      </c>
      <c r="DX672" s="179">
        <f t="shared" si="647"/>
        <v>0</v>
      </c>
      <c r="DY672" s="178">
        <f t="shared" si="647"/>
        <v>0</v>
      </c>
      <c r="DZ672" s="179">
        <f t="shared" si="647"/>
        <v>0</v>
      </c>
      <c r="EA672" s="178">
        <f t="shared" si="647"/>
        <v>0</v>
      </c>
      <c r="EB672" s="179">
        <f t="shared" si="647"/>
        <v>0</v>
      </c>
      <c r="EC672" s="178">
        <f t="shared" si="647"/>
        <v>0</v>
      </c>
      <c r="ED672" s="179">
        <f t="shared" si="647"/>
        <v>0</v>
      </c>
      <c r="EE672" s="178">
        <f t="shared" si="647"/>
        <v>0</v>
      </c>
      <c r="EF672" s="179">
        <f t="shared" si="647"/>
        <v>0</v>
      </c>
      <c r="EG672" s="178">
        <f t="shared" si="647"/>
        <v>0</v>
      </c>
    </row>
    <row r="673" spans="1:137">
      <c r="A673" s="31" t="s">
        <v>690</v>
      </c>
      <c r="B673" s="45" t="s">
        <v>867</v>
      </c>
      <c r="C673" s="288"/>
      <c r="D673" s="44" t="s">
        <v>868</v>
      </c>
      <c r="E673" s="44">
        <v>14</v>
      </c>
      <c r="F673" s="63"/>
      <c r="G673" s="185"/>
      <c r="H673" s="63"/>
      <c r="I673" s="185"/>
      <c r="J673" s="63"/>
      <c r="K673" s="185"/>
      <c r="L673" s="63"/>
      <c r="M673" s="185"/>
      <c r="N673" s="63"/>
      <c r="O673" s="63"/>
      <c r="P673" s="185"/>
      <c r="Q673" s="63"/>
      <c r="R673" s="185"/>
      <c r="S673" s="63"/>
      <c r="T673" s="185"/>
      <c r="U673" s="63"/>
      <c r="V673" s="185"/>
      <c r="W673" s="63"/>
      <c r="X673" s="63"/>
      <c r="Y673" s="185"/>
      <c r="Z673" s="63"/>
      <c r="AA673" s="185"/>
      <c r="AB673" s="63"/>
      <c r="AC673" s="185"/>
      <c r="AD673" s="63"/>
      <c r="AE673" s="185"/>
      <c r="AF673" s="63"/>
      <c r="AG673" s="63"/>
      <c r="AH673" s="185"/>
      <c r="AI673" s="63"/>
      <c r="AJ673" s="185"/>
      <c r="AK673" s="63"/>
      <c r="AL673" s="185"/>
      <c r="AM673" s="63"/>
      <c r="AN673" s="185"/>
      <c r="AO673" s="63"/>
      <c r="AP673" s="63"/>
      <c r="AQ673" s="185"/>
      <c r="AR673" s="63"/>
      <c r="AS673" s="185"/>
      <c r="AT673" s="63"/>
      <c r="AU673" s="185"/>
      <c r="AV673" s="63"/>
      <c r="AW673" s="185"/>
      <c r="AX673" s="63"/>
      <c r="AY673" s="63"/>
      <c r="AZ673" s="185"/>
      <c r="BA673" s="63"/>
      <c r="BB673" s="185"/>
      <c r="BC673" s="63"/>
      <c r="BD673" s="185"/>
      <c r="BE673" s="63"/>
      <c r="BF673" s="185"/>
      <c r="BG673" s="62"/>
      <c r="BH673" s="188"/>
      <c r="BI673" s="63"/>
      <c r="BJ673" s="185"/>
      <c r="BK673" s="63"/>
      <c r="BL673" s="185"/>
      <c r="BM673" s="63"/>
      <c r="BN673" s="185"/>
      <c r="BO673" s="63"/>
      <c r="BP673" s="185">
        <v>65398</v>
      </c>
      <c r="BQ673" s="191"/>
      <c r="BR673" s="185"/>
      <c r="BS673" s="61"/>
      <c r="BT673" s="177">
        <f t="shared" si="631"/>
        <v>0</v>
      </c>
      <c r="BU673" s="178">
        <f t="shared" si="631"/>
        <v>0</v>
      </c>
      <c r="BV673" s="179">
        <f t="shared" si="632"/>
        <v>0</v>
      </c>
      <c r="BW673" s="178">
        <f t="shared" si="632"/>
        <v>0</v>
      </c>
      <c r="BX673" s="179">
        <f t="shared" si="633"/>
        <v>0</v>
      </c>
      <c r="BY673" s="178">
        <f t="shared" si="633"/>
        <v>0</v>
      </c>
      <c r="BZ673" s="179">
        <f t="shared" si="634"/>
        <v>0</v>
      </c>
      <c r="CA673" s="178">
        <f t="shared" si="634"/>
        <v>0</v>
      </c>
      <c r="CB673" s="179">
        <f t="shared" si="635"/>
        <v>0</v>
      </c>
      <c r="CC673" s="178">
        <f t="shared" si="635"/>
        <v>0</v>
      </c>
      <c r="CD673" s="179">
        <f t="shared" si="636"/>
        <v>0</v>
      </c>
      <c r="CE673" s="178">
        <f t="shared" si="636"/>
        <v>0</v>
      </c>
      <c r="CF673" s="177">
        <f t="shared" si="637"/>
        <v>0</v>
      </c>
      <c r="CG673" s="178">
        <f t="shared" si="637"/>
        <v>0</v>
      </c>
      <c r="CH673" s="179">
        <f t="shared" si="637"/>
        <v>0</v>
      </c>
      <c r="CI673" s="178">
        <f t="shared" si="637"/>
        <v>0</v>
      </c>
      <c r="CJ673" s="179">
        <f t="shared" si="637"/>
        <v>0</v>
      </c>
      <c r="CK673" s="178">
        <f t="shared" si="637"/>
        <v>0</v>
      </c>
      <c r="CL673" s="179">
        <f t="shared" si="637"/>
        <v>0</v>
      </c>
      <c r="CM673" s="178">
        <f t="shared" si="637"/>
        <v>0</v>
      </c>
      <c r="CN673" s="179">
        <f t="shared" si="637"/>
        <v>0</v>
      </c>
      <c r="CO673" s="178">
        <f t="shared" si="637"/>
        <v>0</v>
      </c>
      <c r="CP673" s="179">
        <f t="shared" si="637"/>
        <v>0</v>
      </c>
      <c r="CQ673" s="178">
        <f t="shared" si="637"/>
        <v>0</v>
      </c>
      <c r="CR673" s="177">
        <f t="shared" si="638"/>
        <v>0</v>
      </c>
      <c r="CS673" s="178">
        <f t="shared" si="638"/>
        <v>0</v>
      </c>
      <c r="CT673" s="179">
        <f t="shared" si="638"/>
        <v>0</v>
      </c>
      <c r="CU673" s="178">
        <f t="shared" si="638"/>
        <v>0</v>
      </c>
      <c r="CV673" s="179">
        <f t="shared" si="638"/>
        <v>0</v>
      </c>
      <c r="CW673" s="178">
        <f t="shared" si="638"/>
        <v>0</v>
      </c>
      <c r="CX673" s="179">
        <f t="shared" si="638"/>
        <v>0</v>
      </c>
      <c r="CY673" s="178">
        <f t="shared" si="638"/>
        <v>0</v>
      </c>
      <c r="CZ673" s="179">
        <f t="shared" si="638"/>
        <v>0</v>
      </c>
      <c r="DA673" s="178">
        <f t="shared" si="638"/>
        <v>0</v>
      </c>
      <c r="DB673" s="179">
        <f t="shared" si="638"/>
        <v>0</v>
      </c>
      <c r="DC673" s="178">
        <f t="shared" si="638"/>
        <v>0</v>
      </c>
      <c r="DD673" s="179">
        <f t="shared" si="639"/>
        <v>0</v>
      </c>
      <c r="DE673" s="178">
        <f t="shared" si="639"/>
        <v>0</v>
      </c>
      <c r="DF673" s="177">
        <f t="shared" si="640"/>
        <v>0</v>
      </c>
      <c r="DG673" s="178">
        <f t="shared" si="640"/>
        <v>0</v>
      </c>
      <c r="DH673" s="179">
        <f t="shared" si="641"/>
        <v>0</v>
      </c>
      <c r="DI673" s="178">
        <f t="shared" si="641"/>
        <v>0</v>
      </c>
      <c r="DJ673" s="179">
        <f t="shared" si="642"/>
        <v>0</v>
      </c>
      <c r="DK673" s="178">
        <f t="shared" si="642"/>
        <v>0</v>
      </c>
      <c r="DL673" s="179">
        <f t="shared" si="643"/>
        <v>0</v>
      </c>
      <c r="DM673" s="178">
        <f t="shared" si="643"/>
        <v>0</v>
      </c>
      <c r="DN673" s="179">
        <f t="shared" si="644"/>
        <v>0</v>
      </c>
      <c r="DO673" s="178">
        <f t="shared" si="644"/>
        <v>0</v>
      </c>
      <c r="DP673" s="179">
        <f t="shared" si="645"/>
        <v>0</v>
      </c>
      <c r="DQ673" s="178">
        <f t="shared" si="645"/>
        <v>0</v>
      </c>
      <c r="DR673" s="179">
        <f t="shared" si="646"/>
        <v>0</v>
      </c>
      <c r="DS673" s="178">
        <f t="shared" si="646"/>
        <v>0</v>
      </c>
      <c r="DT673" s="177">
        <f t="shared" si="647"/>
        <v>0</v>
      </c>
      <c r="DU673" s="178">
        <f t="shared" si="647"/>
        <v>0</v>
      </c>
      <c r="DV673" s="179">
        <f t="shared" si="647"/>
        <v>0</v>
      </c>
      <c r="DW673" s="178">
        <f t="shared" si="647"/>
        <v>0</v>
      </c>
      <c r="DX673" s="179">
        <f t="shared" si="647"/>
        <v>0</v>
      </c>
      <c r="DY673" s="178">
        <f t="shared" si="647"/>
        <v>0</v>
      </c>
      <c r="DZ673" s="179">
        <f t="shared" si="647"/>
        <v>0</v>
      </c>
      <c r="EA673" s="178">
        <f t="shared" si="647"/>
        <v>0</v>
      </c>
      <c r="EB673" s="179">
        <f t="shared" si="647"/>
        <v>0</v>
      </c>
      <c r="EC673" s="178">
        <f t="shared" si="647"/>
        <v>0</v>
      </c>
      <c r="ED673" s="179">
        <f t="shared" si="647"/>
        <v>0</v>
      </c>
      <c r="EE673" s="178">
        <f t="shared" si="647"/>
        <v>0</v>
      </c>
      <c r="EF673" s="179">
        <f t="shared" si="647"/>
        <v>0</v>
      </c>
      <c r="EG673" s="178">
        <f t="shared" si="647"/>
        <v>0</v>
      </c>
    </row>
    <row r="674" spans="1:137">
      <c r="A674" s="227" t="s">
        <v>690</v>
      </c>
      <c r="B674" s="228" t="s">
        <v>691</v>
      </c>
      <c r="C674" s="254"/>
      <c r="D674" s="229">
        <v>238032</v>
      </c>
      <c r="E674" s="229">
        <v>1</v>
      </c>
      <c r="F674" s="63"/>
      <c r="G674" s="185">
        <v>218</v>
      </c>
      <c r="H674" s="63">
        <v>226</v>
      </c>
      <c r="I674" s="185"/>
      <c r="J674" s="63"/>
      <c r="K674" s="185">
        <v>5</v>
      </c>
      <c r="L674" s="191">
        <v>3</v>
      </c>
      <c r="M674" s="185">
        <v>65</v>
      </c>
      <c r="N674" s="191">
        <v>72</v>
      </c>
      <c r="O674" s="63"/>
      <c r="P674" s="185">
        <v>294</v>
      </c>
      <c r="Q674" s="63">
        <v>301</v>
      </c>
      <c r="R674" s="185">
        <v>3</v>
      </c>
      <c r="S674" s="191">
        <v>4</v>
      </c>
      <c r="T674" s="185">
        <v>5</v>
      </c>
      <c r="U674" s="191">
        <v>2</v>
      </c>
      <c r="V674" s="185">
        <v>39</v>
      </c>
      <c r="W674" s="191">
        <v>42</v>
      </c>
      <c r="X674" s="63"/>
      <c r="Y674" s="185">
        <v>326</v>
      </c>
      <c r="Z674" s="63">
        <v>339</v>
      </c>
      <c r="AA674" s="185">
        <v>4</v>
      </c>
      <c r="AB674" s="191">
        <v>8</v>
      </c>
      <c r="AC674" s="185"/>
      <c r="AD674" s="63"/>
      <c r="AE674" s="185">
        <v>38</v>
      </c>
      <c r="AF674" s="191">
        <v>35</v>
      </c>
      <c r="AG674" s="63"/>
      <c r="AH674" s="185">
        <v>52</v>
      </c>
      <c r="AI674" s="191">
        <v>55</v>
      </c>
      <c r="AJ674" s="185">
        <v>1</v>
      </c>
      <c r="AK674" s="191"/>
      <c r="AL674" s="185"/>
      <c r="AM674" s="63"/>
      <c r="AN674" s="185">
        <v>3</v>
      </c>
      <c r="AO674" s="191">
        <v>5</v>
      </c>
      <c r="AP674" s="63"/>
      <c r="AQ674" s="185">
        <v>21</v>
      </c>
      <c r="AR674" s="63">
        <v>22</v>
      </c>
      <c r="AS674" s="185"/>
      <c r="AT674" s="63"/>
      <c r="AU674" s="185"/>
      <c r="AV674" s="63"/>
      <c r="AW674" s="185">
        <v>2</v>
      </c>
      <c r="AX674" s="63">
        <v>2</v>
      </c>
      <c r="AY674" s="63"/>
      <c r="AZ674" s="185"/>
      <c r="BA674" s="63"/>
      <c r="BB674" s="185"/>
      <c r="BC674" s="63"/>
      <c r="BD674" s="185"/>
      <c r="BE674" s="63"/>
      <c r="BF674" s="185"/>
      <c r="BG674" s="62"/>
      <c r="BH674" s="188">
        <v>33606421</v>
      </c>
      <c r="BI674" s="191">
        <v>36611289</v>
      </c>
      <c r="BJ674" s="185">
        <v>27708068</v>
      </c>
      <c r="BK674" s="191">
        <v>29382663</v>
      </c>
      <c r="BL674" s="185">
        <v>25668488</v>
      </c>
      <c r="BM674" s="191">
        <v>27954192</v>
      </c>
      <c r="BN674" s="185">
        <v>2464312</v>
      </c>
      <c r="BO674" s="191">
        <v>2727695</v>
      </c>
      <c r="BP674" s="185">
        <v>1364981</v>
      </c>
      <c r="BQ674" s="191">
        <v>1450269</v>
      </c>
      <c r="BR674" s="185"/>
      <c r="BS674" s="61"/>
      <c r="BT674" s="177">
        <f t="shared" ref="BT674:BU693" si="648">((G674*9)+(I674*10)+(K674*11)+(M674*12))</f>
        <v>2797</v>
      </c>
      <c r="BU674" s="178">
        <f t="shared" si="648"/>
        <v>2931</v>
      </c>
      <c r="BV674" s="179">
        <f t="shared" ref="BV674:BW693" si="649">((P674*9)+(R674*10)+(T674*11)+(V674*12))</f>
        <v>3199</v>
      </c>
      <c r="BW674" s="178">
        <f t="shared" si="649"/>
        <v>3275</v>
      </c>
      <c r="BX674" s="179">
        <f t="shared" ref="BX674:BY693" si="650">((Y674*9)+(AA674*10)+(AC674*11)+(AE674*12))</f>
        <v>3430</v>
      </c>
      <c r="BY674" s="178">
        <f t="shared" si="650"/>
        <v>3551</v>
      </c>
      <c r="BZ674" s="179">
        <f t="shared" ref="BZ674:CA693" si="651">((AH674*9)+(AJ674*10)+(AL674*11)+(AN674*12))</f>
        <v>514</v>
      </c>
      <c r="CA674" s="178">
        <f t="shared" si="651"/>
        <v>555</v>
      </c>
      <c r="CB674" s="179">
        <f t="shared" ref="CB674:CC693" si="652">((AQ674*9)+(AS674*10)+(AU674*11)+(AW674*12))</f>
        <v>213</v>
      </c>
      <c r="CC674" s="178">
        <f t="shared" si="652"/>
        <v>222</v>
      </c>
      <c r="CD674" s="179">
        <f t="shared" ref="CD674:CE693" si="653">((AZ674*9)+(BB674*10)+(BD674*11)+(BF674*12))</f>
        <v>0</v>
      </c>
      <c r="CE674" s="178">
        <f t="shared" si="653"/>
        <v>0</v>
      </c>
      <c r="CF674" s="177">
        <f t="shared" si="542"/>
        <v>12015.166607079012</v>
      </c>
      <c r="CG674" s="178">
        <f t="shared" si="454"/>
        <v>12491.057318321393</v>
      </c>
      <c r="CH674" s="179">
        <f t="shared" si="542"/>
        <v>8661.4779618630819</v>
      </c>
      <c r="CI674" s="178">
        <f t="shared" si="472"/>
        <v>8971.8054961832058</v>
      </c>
      <c r="CJ674" s="179">
        <f t="shared" si="542"/>
        <v>7483.5241982507287</v>
      </c>
      <c r="CK674" s="178">
        <f t="shared" si="439"/>
        <v>7872.202759785976</v>
      </c>
      <c r="CL674" s="179">
        <f t="shared" si="542"/>
        <v>4794.3813229571988</v>
      </c>
      <c r="CM674" s="178">
        <f t="shared" si="542"/>
        <v>4914.7657657657655</v>
      </c>
      <c r="CN674" s="179">
        <f t="shared" si="542"/>
        <v>6408.3615023474176</v>
      </c>
      <c r="CO674" s="178">
        <f t="shared" si="542"/>
        <v>6532.7432432432433</v>
      </c>
      <c r="CP674" s="179">
        <f t="shared" si="542"/>
        <v>0</v>
      </c>
      <c r="CQ674" s="178">
        <f t="shared" si="542"/>
        <v>0</v>
      </c>
      <c r="CR674" s="177">
        <f t="shared" si="543"/>
        <v>108136.49946371111</v>
      </c>
      <c r="CS674" s="178">
        <f t="shared" si="543"/>
        <v>112419.51586489254</v>
      </c>
      <c r="CT674" s="179">
        <f t="shared" si="543"/>
        <v>77953.30165676774</v>
      </c>
      <c r="CU674" s="178">
        <f t="shared" si="543"/>
        <v>80746.249465648856</v>
      </c>
      <c r="CV674" s="179">
        <f t="shared" si="543"/>
        <v>67351.717784256558</v>
      </c>
      <c r="CW674" s="178">
        <f t="shared" si="543"/>
        <v>70849.824838073779</v>
      </c>
      <c r="CX674" s="179">
        <f t="shared" si="543"/>
        <v>43149.431906614787</v>
      </c>
      <c r="CY674" s="178">
        <f t="shared" si="543"/>
        <v>44232.891891891893</v>
      </c>
      <c r="CZ674" s="179">
        <f t="shared" si="543"/>
        <v>57675.25352112676</v>
      </c>
      <c r="DA674" s="178">
        <f t="shared" si="543"/>
        <v>58794.689189189186</v>
      </c>
      <c r="DB674" s="179">
        <f t="shared" si="543"/>
        <v>0</v>
      </c>
      <c r="DC674" s="178">
        <f t="shared" si="543"/>
        <v>0</v>
      </c>
      <c r="DD674" s="179">
        <f t="shared" ref="DD674:DE693" si="654">IF(DR674&gt;0,((CR674*DF674)+(CT674*DH674)+(CV674*DJ674)+(CX674*DL674)+(CZ674*DN674)+(DB674*DP674))/DR674,)</f>
        <v>80161.448766607209</v>
      </c>
      <c r="DE674" s="178">
        <f t="shared" si="654"/>
        <v>83466.303298425046</v>
      </c>
      <c r="DF674" s="177">
        <f t="shared" ref="DF674:DG693" si="655">+G674+I674+K674+M674</f>
        <v>288</v>
      </c>
      <c r="DG674" s="178">
        <f t="shared" si="655"/>
        <v>301</v>
      </c>
      <c r="DH674" s="179">
        <f t="shared" ref="DH674:DI693" si="656">+P674+R674+T674+V674</f>
        <v>341</v>
      </c>
      <c r="DI674" s="178">
        <f t="shared" si="656"/>
        <v>349</v>
      </c>
      <c r="DJ674" s="179">
        <f t="shared" ref="DJ674:DK693" si="657">+Y674+AA674+AC674+AE674</f>
        <v>368</v>
      </c>
      <c r="DK674" s="178">
        <f t="shared" si="657"/>
        <v>382</v>
      </c>
      <c r="DL674" s="179">
        <f t="shared" ref="DL674:DM693" si="658">+AH674+AJ674+AL674+AN674</f>
        <v>56</v>
      </c>
      <c r="DM674" s="178">
        <f t="shared" si="658"/>
        <v>60</v>
      </c>
      <c r="DN674" s="179">
        <f t="shared" ref="DN674:DO693" si="659">+AQ674+AS674+AU674+AW674</f>
        <v>23</v>
      </c>
      <c r="DO674" s="178">
        <f t="shared" si="659"/>
        <v>24</v>
      </c>
      <c r="DP674" s="179">
        <f t="shared" ref="DP674:DQ693" si="660">+AZ674+BB674+BD674+BF674</f>
        <v>0</v>
      </c>
      <c r="DQ674" s="178">
        <f t="shared" si="660"/>
        <v>0</v>
      </c>
      <c r="DR674" s="179">
        <f t="shared" ref="DR674:DS693" si="661">+DF674+DH674+DJ674+DL674+DN674+DP674</f>
        <v>1076</v>
      </c>
      <c r="DS674" s="178">
        <f t="shared" si="661"/>
        <v>1116</v>
      </c>
      <c r="DT674" s="177">
        <f t="shared" si="544"/>
        <v>31143311.845548801</v>
      </c>
      <c r="DU674" s="178">
        <f t="shared" si="544"/>
        <v>33838274.275332652</v>
      </c>
      <c r="DV674" s="179">
        <f t="shared" si="544"/>
        <v>26582075.864957798</v>
      </c>
      <c r="DW674" s="178">
        <f t="shared" si="544"/>
        <v>28180441.06351145</v>
      </c>
      <c r="DX674" s="179">
        <f t="shared" si="544"/>
        <v>24785432.144606411</v>
      </c>
      <c r="DY674" s="178">
        <f t="shared" si="544"/>
        <v>27064633.088144183</v>
      </c>
      <c r="DZ674" s="179">
        <f t="shared" si="544"/>
        <v>2416368.186770428</v>
      </c>
      <c r="EA674" s="178">
        <f t="shared" si="544"/>
        <v>2653973.5135135138</v>
      </c>
      <c r="EB674" s="179">
        <f t="shared" si="544"/>
        <v>1326530.8309859154</v>
      </c>
      <c r="EC674" s="178">
        <f t="shared" si="544"/>
        <v>1411072.5405405406</v>
      </c>
      <c r="ED674" s="179">
        <f t="shared" si="544"/>
        <v>0</v>
      </c>
      <c r="EE674" s="178">
        <f t="shared" si="544"/>
        <v>0</v>
      </c>
      <c r="EF674" s="179">
        <f t="shared" si="544"/>
        <v>86253718.872869357</v>
      </c>
      <c r="EG674" s="178">
        <f t="shared" si="544"/>
        <v>93148394.481042355</v>
      </c>
    </row>
    <row r="675" spans="1:137">
      <c r="A675" s="227" t="s">
        <v>690</v>
      </c>
      <c r="B675" s="228" t="s">
        <v>692</v>
      </c>
      <c r="C675" s="254"/>
      <c r="D675" s="229">
        <v>237525</v>
      </c>
      <c r="E675" s="229">
        <v>3</v>
      </c>
      <c r="F675" s="63"/>
      <c r="G675" s="185">
        <v>161</v>
      </c>
      <c r="H675" s="63">
        <v>158</v>
      </c>
      <c r="I675" s="185">
        <v>1</v>
      </c>
      <c r="J675" s="63">
        <v>1</v>
      </c>
      <c r="K675" s="185"/>
      <c r="L675" s="63"/>
      <c r="M675" s="185">
        <v>23</v>
      </c>
      <c r="N675" s="63">
        <v>24</v>
      </c>
      <c r="O675" s="63"/>
      <c r="P675" s="185">
        <v>125</v>
      </c>
      <c r="Q675" s="63">
        <v>125</v>
      </c>
      <c r="R675" s="185">
        <v>1</v>
      </c>
      <c r="S675" s="63">
        <v>1</v>
      </c>
      <c r="T675" s="185"/>
      <c r="U675" s="63"/>
      <c r="V675" s="185">
        <v>5</v>
      </c>
      <c r="W675" s="63">
        <v>5</v>
      </c>
      <c r="X675" s="63"/>
      <c r="Y675" s="185">
        <v>132</v>
      </c>
      <c r="Z675" s="63">
        <v>137</v>
      </c>
      <c r="AA675" s="185"/>
      <c r="AB675" s="63"/>
      <c r="AC675" s="185"/>
      <c r="AD675" s="63"/>
      <c r="AE675" s="185">
        <v>25</v>
      </c>
      <c r="AF675" s="191">
        <v>23</v>
      </c>
      <c r="AG675" s="63"/>
      <c r="AH675" s="185">
        <v>62</v>
      </c>
      <c r="AI675" s="191">
        <v>72</v>
      </c>
      <c r="AJ675" s="185">
        <v>1</v>
      </c>
      <c r="AK675" s="191"/>
      <c r="AL675" s="185">
        <v>1</v>
      </c>
      <c r="AM675" s="63">
        <v>1</v>
      </c>
      <c r="AN675" s="185">
        <v>13</v>
      </c>
      <c r="AO675" s="191">
        <v>12</v>
      </c>
      <c r="AP675" s="63"/>
      <c r="AQ675" s="185"/>
      <c r="AR675" s="63"/>
      <c r="AS675" s="185"/>
      <c r="AT675" s="63"/>
      <c r="AU675" s="185"/>
      <c r="AV675" s="63"/>
      <c r="AW675" s="185"/>
      <c r="AX675" s="63"/>
      <c r="AY675" s="63"/>
      <c r="AZ675" s="185"/>
      <c r="BA675" s="63"/>
      <c r="BB675" s="185"/>
      <c r="BC675" s="63"/>
      <c r="BD675" s="185"/>
      <c r="BE675" s="63"/>
      <c r="BF675" s="185"/>
      <c r="BG675" s="62"/>
      <c r="BH675" s="188">
        <v>15100283</v>
      </c>
      <c r="BI675" s="63">
        <v>15318087</v>
      </c>
      <c r="BJ675" s="185">
        <v>8854810</v>
      </c>
      <c r="BK675" s="63">
        <v>8982013</v>
      </c>
      <c r="BL675" s="185">
        <v>9891101</v>
      </c>
      <c r="BM675" s="63">
        <v>10120653</v>
      </c>
      <c r="BN675" s="185">
        <v>2882145</v>
      </c>
      <c r="BO675" s="191">
        <v>3404979</v>
      </c>
      <c r="BP675" s="185">
        <v>0</v>
      </c>
      <c r="BQ675" s="63"/>
      <c r="BR675" s="185"/>
      <c r="BS675" s="61"/>
      <c r="BT675" s="177">
        <f t="shared" si="648"/>
        <v>1735</v>
      </c>
      <c r="BU675" s="178">
        <f t="shared" si="648"/>
        <v>1720</v>
      </c>
      <c r="BV675" s="179">
        <f t="shared" si="649"/>
        <v>1195</v>
      </c>
      <c r="BW675" s="178">
        <f t="shared" si="649"/>
        <v>1195</v>
      </c>
      <c r="BX675" s="179">
        <f t="shared" si="650"/>
        <v>1488</v>
      </c>
      <c r="BY675" s="178">
        <f t="shared" si="650"/>
        <v>1509</v>
      </c>
      <c r="BZ675" s="179">
        <f t="shared" si="651"/>
        <v>735</v>
      </c>
      <c r="CA675" s="178">
        <f t="shared" si="651"/>
        <v>803</v>
      </c>
      <c r="CB675" s="179">
        <f t="shared" si="652"/>
        <v>0</v>
      </c>
      <c r="CC675" s="178">
        <f t="shared" si="652"/>
        <v>0</v>
      </c>
      <c r="CD675" s="179">
        <f t="shared" si="653"/>
        <v>0</v>
      </c>
      <c r="CE675" s="178">
        <f t="shared" si="653"/>
        <v>0</v>
      </c>
      <c r="CF675" s="177">
        <f t="shared" si="542"/>
        <v>8703.3331412103744</v>
      </c>
      <c r="CG675" s="178">
        <f t="shared" si="454"/>
        <v>8905.8645348837217</v>
      </c>
      <c r="CH675" s="179">
        <f t="shared" si="542"/>
        <v>7409.8828451882846</v>
      </c>
      <c r="CI675" s="178">
        <f t="shared" si="472"/>
        <v>7516.3288702928867</v>
      </c>
      <c r="CJ675" s="179">
        <f t="shared" si="542"/>
        <v>6647.2452956989246</v>
      </c>
      <c r="CK675" s="178">
        <f t="shared" si="439"/>
        <v>6706.8608349900596</v>
      </c>
      <c r="CL675" s="179">
        <f t="shared" si="542"/>
        <v>3921.2857142857142</v>
      </c>
      <c r="CM675" s="178">
        <f t="shared" si="542"/>
        <v>4240.3225404732257</v>
      </c>
      <c r="CN675" s="179">
        <f t="shared" si="542"/>
        <v>0</v>
      </c>
      <c r="CO675" s="178">
        <f t="shared" si="542"/>
        <v>0</v>
      </c>
      <c r="CP675" s="179">
        <f t="shared" si="542"/>
        <v>0</v>
      </c>
      <c r="CQ675" s="178">
        <f t="shared" si="542"/>
        <v>0</v>
      </c>
      <c r="CR675" s="177">
        <f t="shared" si="543"/>
        <v>78329.998270893368</v>
      </c>
      <c r="CS675" s="178">
        <f t="shared" si="543"/>
        <v>80152.78081395349</v>
      </c>
      <c r="CT675" s="179">
        <f t="shared" si="543"/>
        <v>66688.945606694557</v>
      </c>
      <c r="CU675" s="178">
        <f t="shared" si="543"/>
        <v>67646.959832635985</v>
      </c>
      <c r="CV675" s="179">
        <f t="shared" si="543"/>
        <v>59825.207661290318</v>
      </c>
      <c r="CW675" s="178">
        <f t="shared" si="543"/>
        <v>60361.747514910538</v>
      </c>
      <c r="CX675" s="179">
        <f t="shared" si="543"/>
        <v>35291.571428571428</v>
      </c>
      <c r="CY675" s="178">
        <f t="shared" si="543"/>
        <v>38162.902864259027</v>
      </c>
      <c r="CZ675" s="179">
        <f t="shared" si="543"/>
        <v>0</v>
      </c>
      <c r="DA675" s="178">
        <f t="shared" si="543"/>
        <v>0</v>
      </c>
      <c r="DB675" s="179">
        <f t="shared" si="543"/>
        <v>0</v>
      </c>
      <c r="DC675" s="178">
        <f t="shared" si="543"/>
        <v>0</v>
      </c>
      <c r="DD675" s="179">
        <f t="shared" si="654"/>
        <v>64249.654831663342</v>
      </c>
      <c r="DE675" s="178">
        <f t="shared" si="654"/>
        <v>65172.516946111813</v>
      </c>
      <c r="DF675" s="177">
        <f t="shared" si="655"/>
        <v>185</v>
      </c>
      <c r="DG675" s="178">
        <f t="shared" si="655"/>
        <v>183</v>
      </c>
      <c r="DH675" s="179">
        <f t="shared" si="656"/>
        <v>131</v>
      </c>
      <c r="DI675" s="178">
        <f t="shared" si="656"/>
        <v>131</v>
      </c>
      <c r="DJ675" s="179">
        <f t="shared" si="657"/>
        <v>157</v>
      </c>
      <c r="DK675" s="178">
        <f t="shared" si="657"/>
        <v>160</v>
      </c>
      <c r="DL675" s="179">
        <f t="shared" si="658"/>
        <v>77</v>
      </c>
      <c r="DM675" s="178">
        <f t="shared" si="658"/>
        <v>85</v>
      </c>
      <c r="DN675" s="179">
        <f t="shared" si="659"/>
        <v>0</v>
      </c>
      <c r="DO675" s="178">
        <f t="shared" si="659"/>
        <v>0</v>
      </c>
      <c r="DP675" s="179">
        <f t="shared" si="660"/>
        <v>0</v>
      </c>
      <c r="DQ675" s="178">
        <f t="shared" si="660"/>
        <v>0</v>
      </c>
      <c r="DR675" s="179">
        <f t="shared" si="661"/>
        <v>550</v>
      </c>
      <c r="DS675" s="178">
        <f t="shared" si="661"/>
        <v>559</v>
      </c>
      <c r="DT675" s="177">
        <f t="shared" si="544"/>
        <v>14491049.680115273</v>
      </c>
      <c r="DU675" s="178">
        <f t="shared" si="544"/>
        <v>14667958.888953488</v>
      </c>
      <c r="DV675" s="179">
        <f t="shared" si="544"/>
        <v>8736251.8744769879</v>
      </c>
      <c r="DW675" s="178">
        <f t="shared" si="544"/>
        <v>8861751.7380753141</v>
      </c>
      <c r="DX675" s="179">
        <f t="shared" si="544"/>
        <v>9392557.6028225794</v>
      </c>
      <c r="DY675" s="178">
        <f t="shared" si="544"/>
        <v>9657879.6023856867</v>
      </c>
      <c r="DZ675" s="179">
        <f t="shared" si="544"/>
        <v>2717451</v>
      </c>
      <c r="EA675" s="178">
        <f t="shared" si="544"/>
        <v>3243846.7434620173</v>
      </c>
      <c r="EB675" s="179">
        <f t="shared" si="544"/>
        <v>0</v>
      </c>
      <c r="EC675" s="178">
        <f t="shared" si="544"/>
        <v>0</v>
      </c>
      <c r="ED675" s="179">
        <f t="shared" si="544"/>
        <v>0</v>
      </c>
      <c r="EE675" s="178">
        <f t="shared" si="544"/>
        <v>0</v>
      </c>
      <c r="EF675" s="179">
        <f t="shared" si="544"/>
        <v>35337310.157414839</v>
      </c>
      <c r="EG675" s="178">
        <f t="shared" si="544"/>
        <v>36431436.972876504</v>
      </c>
    </row>
    <row r="676" spans="1:137">
      <c r="A676" s="227" t="s">
        <v>690</v>
      </c>
      <c r="B676" s="228" t="s">
        <v>693</v>
      </c>
      <c r="C676" s="254"/>
      <c r="D676" s="229">
        <v>237367</v>
      </c>
      <c r="E676" s="229">
        <v>5</v>
      </c>
      <c r="F676" s="63"/>
      <c r="G676" s="185">
        <v>48</v>
      </c>
      <c r="H676" s="63">
        <v>49</v>
      </c>
      <c r="I676" s="185"/>
      <c r="J676" s="63"/>
      <c r="K676" s="185">
        <v>1</v>
      </c>
      <c r="L676" s="63">
        <v>1</v>
      </c>
      <c r="M676" s="185">
        <v>6</v>
      </c>
      <c r="N676" s="63">
        <v>6</v>
      </c>
      <c r="O676" s="63"/>
      <c r="P676" s="185">
        <v>28</v>
      </c>
      <c r="Q676" s="63">
        <v>28</v>
      </c>
      <c r="R676" s="185">
        <v>3</v>
      </c>
      <c r="S676" s="191">
        <v>2</v>
      </c>
      <c r="T676" s="185">
        <v>2</v>
      </c>
      <c r="U676" s="63">
        <v>2</v>
      </c>
      <c r="V676" s="185"/>
      <c r="W676" s="63"/>
      <c r="X676" s="63"/>
      <c r="Y676" s="185">
        <v>61</v>
      </c>
      <c r="Z676" s="191">
        <v>67</v>
      </c>
      <c r="AA676" s="185">
        <v>1</v>
      </c>
      <c r="AB676" s="63">
        <v>1</v>
      </c>
      <c r="AC676" s="185"/>
      <c r="AD676" s="63"/>
      <c r="AE676" s="185">
        <v>1</v>
      </c>
      <c r="AF676" s="63">
        <v>1</v>
      </c>
      <c r="AG676" s="63"/>
      <c r="AH676" s="185">
        <v>6</v>
      </c>
      <c r="AI676" s="191">
        <v>9</v>
      </c>
      <c r="AJ676" s="185">
        <v>2</v>
      </c>
      <c r="AK676" s="63">
        <v>2</v>
      </c>
      <c r="AL676" s="185">
        <v>1</v>
      </c>
      <c r="AM676" s="63">
        <v>1</v>
      </c>
      <c r="AN676" s="185">
        <v>5</v>
      </c>
      <c r="AO676" s="191">
        <v>4</v>
      </c>
      <c r="AP676" s="63"/>
      <c r="AQ676" s="185"/>
      <c r="AR676" s="63"/>
      <c r="AS676" s="185">
        <v>2</v>
      </c>
      <c r="AT676" s="63">
        <v>2</v>
      </c>
      <c r="AU676" s="185">
        <v>1</v>
      </c>
      <c r="AV676" s="63">
        <v>1</v>
      </c>
      <c r="AW676" s="185">
        <v>2</v>
      </c>
      <c r="AX676" s="191">
        <v>8</v>
      </c>
      <c r="AY676" s="63"/>
      <c r="AZ676" s="185"/>
      <c r="BA676" s="63"/>
      <c r="BB676" s="185"/>
      <c r="BC676" s="63"/>
      <c r="BD676" s="185"/>
      <c r="BE676" s="63"/>
      <c r="BF676" s="185"/>
      <c r="BG676" s="62"/>
      <c r="BH676" s="188">
        <v>4261396</v>
      </c>
      <c r="BI676" s="63">
        <v>4382786</v>
      </c>
      <c r="BJ676" s="185">
        <v>2146726</v>
      </c>
      <c r="BK676" s="63">
        <v>2122486</v>
      </c>
      <c r="BL676" s="185">
        <v>3325445</v>
      </c>
      <c r="BM676" s="191">
        <v>3776740</v>
      </c>
      <c r="BN676" s="185">
        <v>616325</v>
      </c>
      <c r="BO676" s="191">
        <v>692650</v>
      </c>
      <c r="BP676" s="185">
        <v>220452</v>
      </c>
      <c r="BQ676" s="191">
        <v>483804</v>
      </c>
      <c r="BR676" s="185"/>
      <c r="BS676" s="61"/>
      <c r="BT676" s="177">
        <f t="shared" si="648"/>
        <v>515</v>
      </c>
      <c r="BU676" s="178">
        <f t="shared" si="648"/>
        <v>524</v>
      </c>
      <c r="BV676" s="179">
        <f t="shared" si="649"/>
        <v>304</v>
      </c>
      <c r="BW676" s="178">
        <f t="shared" si="649"/>
        <v>294</v>
      </c>
      <c r="BX676" s="179">
        <f t="shared" si="650"/>
        <v>571</v>
      </c>
      <c r="BY676" s="178">
        <f t="shared" si="650"/>
        <v>625</v>
      </c>
      <c r="BZ676" s="179">
        <f t="shared" si="651"/>
        <v>145</v>
      </c>
      <c r="CA676" s="178">
        <f t="shared" si="651"/>
        <v>160</v>
      </c>
      <c r="CB676" s="179">
        <f t="shared" si="652"/>
        <v>55</v>
      </c>
      <c r="CC676" s="178">
        <f t="shared" si="652"/>
        <v>127</v>
      </c>
      <c r="CD676" s="179">
        <f t="shared" si="653"/>
        <v>0</v>
      </c>
      <c r="CE676" s="178">
        <f t="shared" si="653"/>
        <v>0</v>
      </c>
      <c r="CF676" s="177">
        <f t="shared" si="542"/>
        <v>8274.5553398058255</v>
      </c>
      <c r="CG676" s="178">
        <f t="shared" si="454"/>
        <v>8364.0954198473282</v>
      </c>
      <c r="CH676" s="179">
        <f t="shared" si="542"/>
        <v>7061.5986842105267</v>
      </c>
      <c r="CI676" s="178">
        <f t="shared" si="472"/>
        <v>7219.3401360544221</v>
      </c>
      <c r="CJ676" s="179">
        <f t="shared" si="542"/>
        <v>5823.8966725043783</v>
      </c>
      <c r="CK676" s="178">
        <f t="shared" si="439"/>
        <v>6042.7839999999997</v>
      </c>
      <c r="CL676" s="179">
        <f t="shared" si="542"/>
        <v>4250.5172413793107</v>
      </c>
      <c r="CM676" s="178">
        <f t="shared" si="542"/>
        <v>4329.0625</v>
      </c>
      <c r="CN676" s="179">
        <f t="shared" si="542"/>
        <v>4008.2181818181816</v>
      </c>
      <c r="CO676" s="178">
        <f t="shared" si="542"/>
        <v>3809.48031496063</v>
      </c>
      <c r="CP676" s="179">
        <f t="shared" si="542"/>
        <v>0</v>
      </c>
      <c r="CQ676" s="178">
        <f t="shared" si="542"/>
        <v>0</v>
      </c>
      <c r="CR676" s="177">
        <f t="shared" si="543"/>
        <v>74470.998058252429</v>
      </c>
      <c r="CS676" s="178">
        <f t="shared" si="543"/>
        <v>75276.85877862596</v>
      </c>
      <c r="CT676" s="179">
        <f t="shared" si="543"/>
        <v>63554.38815789474</v>
      </c>
      <c r="CU676" s="178">
        <f t="shared" si="543"/>
        <v>64974.0612244898</v>
      </c>
      <c r="CV676" s="179">
        <f t="shared" si="543"/>
        <v>52415.070052539406</v>
      </c>
      <c r="CW676" s="178">
        <f t="shared" si="543"/>
        <v>54385.055999999997</v>
      </c>
      <c r="CX676" s="179">
        <f t="shared" si="543"/>
        <v>38254.655172413797</v>
      </c>
      <c r="CY676" s="178">
        <f t="shared" si="543"/>
        <v>38961.5625</v>
      </c>
      <c r="CZ676" s="179">
        <f t="shared" si="543"/>
        <v>36073.963636363638</v>
      </c>
      <c r="DA676" s="178">
        <f t="shared" si="543"/>
        <v>34285.322834645667</v>
      </c>
      <c r="DB676" s="179">
        <f t="shared" si="543"/>
        <v>0</v>
      </c>
      <c r="DC676" s="178">
        <f t="shared" si="543"/>
        <v>0</v>
      </c>
      <c r="DD676" s="179">
        <f t="shared" si="654"/>
        <v>60066.377096000018</v>
      </c>
      <c r="DE676" s="178">
        <f t="shared" si="654"/>
        <v>60042.209054172978</v>
      </c>
      <c r="DF676" s="177">
        <f t="shared" si="655"/>
        <v>55</v>
      </c>
      <c r="DG676" s="178">
        <f t="shared" si="655"/>
        <v>56</v>
      </c>
      <c r="DH676" s="179">
        <f t="shared" si="656"/>
        <v>33</v>
      </c>
      <c r="DI676" s="178">
        <f t="shared" si="656"/>
        <v>32</v>
      </c>
      <c r="DJ676" s="179">
        <f t="shared" si="657"/>
        <v>63</v>
      </c>
      <c r="DK676" s="178">
        <f t="shared" si="657"/>
        <v>69</v>
      </c>
      <c r="DL676" s="179">
        <f t="shared" si="658"/>
        <v>14</v>
      </c>
      <c r="DM676" s="178">
        <f t="shared" si="658"/>
        <v>16</v>
      </c>
      <c r="DN676" s="179">
        <f t="shared" si="659"/>
        <v>5</v>
      </c>
      <c r="DO676" s="178">
        <f t="shared" si="659"/>
        <v>11</v>
      </c>
      <c r="DP676" s="179">
        <f t="shared" si="660"/>
        <v>0</v>
      </c>
      <c r="DQ676" s="178">
        <f t="shared" si="660"/>
        <v>0</v>
      </c>
      <c r="DR676" s="179">
        <f t="shared" si="661"/>
        <v>170</v>
      </c>
      <c r="DS676" s="178">
        <f t="shared" si="661"/>
        <v>184</v>
      </c>
      <c r="DT676" s="177">
        <f t="shared" si="544"/>
        <v>4095904.8932038834</v>
      </c>
      <c r="DU676" s="178">
        <f t="shared" si="544"/>
        <v>4215504.0916030537</v>
      </c>
      <c r="DV676" s="179">
        <f t="shared" si="544"/>
        <v>2097294.8092105263</v>
      </c>
      <c r="DW676" s="178">
        <f t="shared" si="544"/>
        <v>2079169.9591836736</v>
      </c>
      <c r="DX676" s="179">
        <f t="shared" si="544"/>
        <v>3302149.4133099825</v>
      </c>
      <c r="DY676" s="178">
        <f t="shared" si="544"/>
        <v>3752568.8639999996</v>
      </c>
      <c r="DZ676" s="179">
        <f t="shared" si="544"/>
        <v>535565.17241379316</v>
      </c>
      <c r="EA676" s="178">
        <f t="shared" si="544"/>
        <v>623385</v>
      </c>
      <c r="EB676" s="179">
        <f t="shared" si="544"/>
        <v>180369.81818181818</v>
      </c>
      <c r="EC676" s="178">
        <f t="shared" si="544"/>
        <v>377138.55118110235</v>
      </c>
      <c r="ED676" s="179">
        <f t="shared" si="544"/>
        <v>0</v>
      </c>
      <c r="EE676" s="178">
        <f t="shared" si="544"/>
        <v>0</v>
      </c>
      <c r="EF676" s="179">
        <f t="shared" si="544"/>
        <v>10211284.106320003</v>
      </c>
      <c r="EG676" s="178">
        <f t="shared" si="544"/>
        <v>11047766.465967828</v>
      </c>
    </row>
    <row r="677" spans="1:137">
      <c r="A677" s="227" t="s">
        <v>690</v>
      </c>
      <c r="B677" s="228" t="s">
        <v>694</v>
      </c>
      <c r="C677" s="254"/>
      <c r="D677" s="229">
        <v>237792</v>
      </c>
      <c r="E677" s="255">
        <v>5</v>
      </c>
      <c r="F677" s="63"/>
      <c r="G677" s="185">
        <v>26</v>
      </c>
      <c r="H677" s="63">
        <v>26</v>
      </c>
      <c r="I677" s="185">
        <v>2</v>
      </c>
      <c r="J677" s="63">
        <v>2</v>
      </c>
      <c r="K677" s="185">
        <v>1</v>
      </c>
      <c r="L677" s="191"/>
      <c r="M677" s="185"/>
      <c r="N677" s="191">
        <v>1</v>
      </c>
      <c r="O677" s="63"/>
      <c r="P677" s="185">
        <v>51</v>
      </c>
      <c r="Q677" s="191">
        <v>55</v>
      </c>
      <c r="R677" s="185">
        <v>2</v>
      </c>
      <c r="S677" s="191">
        <v>3</v>
      </c>
      <c r="T677" s="185"/>
      <c r="U677" s="63"/>
      <c r="V677" s="185"/>
      <c r="W677" s="63"/>
      <c r="X677" s="63"/>
      <c r="Y677" s="185">
        <v>45</v>
      </c>
      <c r="Z677" s="191">
        <v>40</v>
      </c>
      <c r="AA677" s="185"/>
      <c r="AB677" s="63"/>
      <c r="AC677" s="185"/>
      <c r="AD677" s="191">
        <v>1</v>
      </c>
      <c r="AE677" s="185"/>
      <c r="AF677" s="63"/>
      <c r="AG677" s="63"/>
      <c r="AH677" s="185"/>
      <c r="AI677" s="63"/>
      <c r="AJ677" s="185"/>
      <c r="AK677" s="63"/>
      <c r="AL677" s="185"/>
      <c r="AM677" s="63"/>
      <c r="AN677" s="185"/>
      <c r="AO677" s="63"/>
      <c r="AP677" s="63"/>
      <c r="AQ677" s="185">
        <v>9</v>
      </c>
      <c r="AR677" s="63">
        <v>9</v>
      </c>
      <c r="AS677" s="185"/>
      <c r="AT677" s="63"/>
      <c r="AU677" s="185"/>
      <c r="AV677" s="191">
        <v>2</v>
      </c>
      <c r="AW677" s="185"/>
      <c r="AX677" s="191">
        <v>1</v>
      </c>
      <c r="AY677" s="63"/>
      <c r="AZ677" s="185"/>
      <c r="BA677" s="63"/>
      <c r="BB677" s="185"/>
      <c r="BC677" s="63"/>
      <c r="BD677" s="185"/>
      <c r="BE677" s="63"/>
      <c r="BF677" s="185"/>
      <c r="BG677" s="62"/>
      <c r="BH677" s="188">
        <v>2207831</v>
      </c>
      <c r="BI677" s="191">
        <v>2321095</v>
      </c>
      <c r="BJ677" s="185">
        <v>3338577</v>
      </c>
      <c r="BK677" s="191">
        <v>3701223</v>
      </c>
      <c r="BL677" s="185">
        <v>2532038</v>
      </c>
      <c r="BM677" s="191">
        <v>2397091</v>
      </c>
      <c r="BN677" s="185"/>
      <c r="BO677" s="63"/>
      <c r="BP677" s="185">
        <v>421110</v>
      </c>
      <c r="BQ677" s="191">
        <v>508682</v>
      </c>
      <c r="BR677" s="185"/>
      <c r="BS677" s="61"/>
      <c r="BT677" s="177">
        <f t="shared" si="648"/>
        <v>265</v>
      </c>
      <c r="BU677" s="178">
        <f t="shared" si="648"/>
        <v>266</v>
      </c>
      <c r="BV677" s="179">
        <f t="shared" si="649"/>
        <v>479</v>
      </c>
      <c r="BW677" s="178">
        <f t="shared" si="649"/>
        <v>525</v>
      </c>
      <c r="BX677" s="179">
        <f t="shared" si="650"/>
        <v>405</v>
      </c>
      <c r="BY677" s="178">
        <f t="shared" si="650"/>
        <v>371</v>
      </c>
      <c r="BZ677" s="179">
        <f t="shared" si="651"/>
        <v>0</v>
      </c>
      <c r="CA677" s="178">
        <f t="shared" si="651"/>
        <v>0</v>
      </c>
      <c r="CB677" s="179">
        <f t="shared" si="652"/>
        <v>81</v>
      </c>
      <c r="CC677" s="178">
        <f t="shared" si="652"/>
        <v>115</v>
      </c>
      <c r="CD677" s="179">
        <f t="shared" si="653"/>
        <v>0</v>
      </c>
      <c r="CE677" s="178">
        <f t="shared" si="653"/>
        <v>0</v>
      </c>
      <c r="CF677" s="177">
        <f t="shared" si="542"/>
        <v>8331.4377358490565</v>
      </c>
      <c r="CG677" s="178">
        <f t="shared" si="454"/>
        <v>8725.9210526315783</v>
      </c>
      <c r="CH677" s="179">
        <f t="shared" si="542"/>
        <v>6969.8893528183717</v>
      </c>
      <c r="CI677" s="178">
        <f t="shared" si="472"/>
        <v>7049.9485714285711</v>
      </c>
      <c r="CJ677" s="179">
        <f t="shared" si="542"/>
        <v>6251.9456790123459</v>
      </c>
      <c r="CK677" s="178">
        <f t="shared" si="439"/>
        <v>6461.1617250673853</v>
      </c>
      <c r="CL677" s="179">
        <f t="shared" si="542"/>
        <v>0</v>
      </c>
      <c r="CM677" s="178">
        <f t="shared" si="542"/>
        <v>0</v>
      </c>
      <c r="CN677" s="179">
        <f t="shared" si="542"/>
        <v>5198.8888888888887</v>
      </c>
      <c r="CO677" s="178">
        <f t="shared" si="542"/>
        <v>4423.3217391304352</v>
      </c>
      <c r="CP677" s="179">
        <f t="shared" si="542"/>
        <v>0</v>
      </c>
      <c r="CQ677" s="178">
        <f t="shared" si="542"/>
        <v>0</v>
      </c>
      <c r="CR677" s="177">
        <f t="shared" si="543"/>
        <v>74982.939622641512</v>
      </c>
      <c r="CS677" s="178">
        <f t="shared" si="543"/>
        <v>78533.289473684199</v>
      </c>
      <c r="CT677" s="179">
        <f t="shared" si="543"/>
        <v>62729.004175365342</v>
      </c>
      <c r="CU677" s="178">
        <f t="shared" si="543"/>
        <v>63449.537142857138</v>
      </c>
      <c r="CV677" s="179">
        <f t="shared" si="543"/>
        <v>56267.511111111111</v>
      </c>
      <c r="CW677" s="178">
        <f t="shared" si="543"/>
        <v>58150.45552560647</v>
      </c>
      <c r="CX677" s="179">
        <f t="shared" si="543"/>
        <v>0</v>
      </c>
      <c r="CY677" s="178">
        <f t="shared" si="543"/>
        <v>0</v>
      </c>
      <c r="CZ677" s="179">
        <f t="shared" si="543"/>
        <v>46790</v>
      </c>
      <c r="DA677" s="178">
        <f t="shared" si="543"/>
        <v>39809.895652173916</v>
      </c>
      <c r="DB677" s="179">
        <f t="shared" si="543"/>
        <v>0</v>
      </c>
      <c r="DC677" s="178">
        <f t="shared" si="543"/>
        <v>0</v>
      </c>
      <c r="DD677" s="179">
        <f t="shared" si="654"/>
        <v>62149.19463493357</v>
      </c>
      <c r="DE677" s="178">
        <f t="shared" si="654"/>
        <v>62995.899809989336</v>
      </c>
      <c r="DF677" s="177">
        <f t="shared" si="655"/>
        <v>29</v>
      </c>
      <c r="DG677" s="178">
        <f t="shared" si="655"/>
        <v>29</v>
      </c>
      <c r="DH677" s="179">
        <f t="shared" si="656"/>
        <v>53</v>
      </c>
      <c r="DI677" s="178">
        <f t="shared" si="656"/>
        <v>58</v>
      </c>
      <c r="DJ677" s="179">
        <f t="shared" si="657"/>
        <v>45</v>
      </c>
      <c r="DK677" s="178">
        <f t="shared" si="657"/>
        <v>41</v>
      </c>
      <c r="DL677" s="179">
        <f t="shared" si="658"/>
        <v>0</v>
      </c>
      <c r="DM677" s="178">
        <f t="shared" si="658"/>
        <v>0</v>
      </c>
      <c r="DN677" s="179">
        <f t="shared" si="659"/>
        <v>9</v>
      </c>
      <c r="DO677" s="178">
        <f t="shared" si="659"/>
        <v>12</v>
      </c>
      <c r="DP677" s="179">
        <f t="shared" si="660"/>
        <v>0</v>
      </c>
      <c r="DQ677" s="178">
        <f t="shared" si="660"/>
        <v>0</v>
      </c>
      <c r="DR677" s="179">
        <f t="shared" si="661"/>
        <v>136</v>
      </c>
      <c r="DS677" s="178">
        <f t="shared" si="661"/>
        <v>140</v>
      </c>
      <c r="DT677" s="177">
        <f t="shared" si="544"/>
        <v>2174505.2490566038</v>
      </c>
      <c r="DU677" s="178">
        <f t="shared" si="544"/>
        <v>2277465.3947368418</v>
      </c>
      <c r="DV677" s="179">
        <f t="shared" si="544"/>
        <v>3324637.221294363</v>
      </c>
      <c r="DW677" s="178">
        <f t="shared" si="544"/>
        <v>3680073.154285714</v>
      </c>
      <c r="DX677" s="179">
        <f t="shared" si="544"/>
        <v>2532038</v>
      </c>
      <c r="DY677" s="178">
        <f t="shared" si="544"/>
        <v>2384168.6765498654</v>
      </c>
      <c r="DZ677" s="179">
        <f t="shared" si="544"/>
        <v>0</v>
      </c>
      <c r="EA677" s="178">
        <f t="shared" si="544"/>
        <v>0</v>
      </c>
      <c r="EB677" s="179">
        <f t="shared" si="544"/>
        <v>421110</v>
      </c>
      <c r="EC677" s="178">
        <f t="shared" si="544"/>
        <v>477718.747826087</v>
      </c>
      <c r="ED677" s="179">
        <f t="shared" si="544"/>
        <v>0</v>
      </c>
      <c r="EE677" s="178">
        <f t="shared" si="544"/>
        <v>0</v>
      </c>
      <c r="EF677" s="179">
        <f t="shared" si="544"/>
        <v>8452290.4703509659</v>
      </c>
      <c r="EG677" s="178">
        <f t="shared" si="544"/>
        <v>8819425.9733985066</v>
      </c>
    </row>
    <row r="678" spans="1:137">
      <c r="A678" s="227" t="s">
        <v>690</v>
      </c>
      <c r="B678" s="228" t="s">
        <v>695</v>
      </c>
      <c r="C678" s="254"/>
      <c r="D678" s="229">
        <v>237215</v>
      </c>
      <c r="E678" s="229">
        <v>6</v>
      </c>
      <c r="F678" s="63"/>
      <c r="G678" s="185">
        <v>19</v>
      </c>
      <c r="H678" s="63">
        <v>19</v>
      </c>
      <c r="I678" s="185"/>
      <c r="J678" s="63"/>
      <c r="K678" s="185"/>
      <c r="L678" s="63"/>
      <c r="M678" s="185"/>
      <c r="N678" s="63"/>
      <c r="O678" s="63"/>
      <c r="P678" s="185">
        <v>19</v>
      </c>
      <c r="Q678" s="191">
        <v>20</v>
      </c>
      <c r="R678" s="185">
        <v>1</v>
      </c>
      <c r="S678" s="63">
        <v>1</v>
      </c>
      <c r="T678" s="185"/>
      <c r="U678" s="63"/>
      <c r="V678" s="185"/>
      <c r="W678" s="63"/>
      <c r="X678" s="63"/>
      <c r="Y678" s="185">
        <v>25</v>
      </c>
      <c r="Z678" s="191">
        <v>23</v>
      </c>
      <c r="AA678" s="185"/>
      <c r="AB678" s="63"/>
      <c r="AC678" s="185"/>
      <c r="AD678" s="63"/>
      <c r="AE678" s="185"/>
      <c r="AF678" s="63"/>
      <c r="AG678" s="63"/>
      <c r="AH678" s="185">
        <v>7</v>
      </c>
      <c r="AI678" s="191">
        <v>8</v>
      </c>
      <c r="AJ678" s="185"/>
      <c r="AK678" s="63"/>
      <c r="AL678" s="185"/>
      <c r="AM678" s="63"/>
      <c r="AN678" s="185">
        <v>1</v>
      </c>
      <c r="AO678" s="63">
        <v>1</v>
      </c>
      <c r="AP678" s="63"/>
      <c r="AQ678" s="185">
        <v>3</v>
      </c>
      <c r="AR678" s="63">
        <v>3</v>
      </c>
      <c r="AS678" s="185"/>
      <c r="AT678" s="63"/>
      <c r="AU678" s="185"/>
      <c r="AV678" s="63"/>
      <c r="AW678" s="185"/>
      <c r="AX678" s="63"/>
      <c r="AY678" s="63"/>
      <c r="AZ678" s="185"/>
      <c r="BA678" s="63"/>
      <c r="BB678" s="185"/>
      <c r="BC678" s="63"/>
      <c r="BD678" s="185"/>
      <c r="BE678" s="63"/>
      <c r="BF678" s="185"/>
      <c r="BG678" s="62"/>
      <c r="BH678" s="188">
        <v>1368455</v>
      </c>
      <c r="BI678" s="63">
        <v>1334888</v>
      </c>
      <c r="BJ678" s="185">
        <v>1175826</v>
      </c>
      <c r="BK678" s="191">
        <v>1365661</v>
      </c>
      <c r="BL678" s="185">
        <v>1338168</v>
      </c>
      <c r="BM678" s="191">
        <v>1247950</v>
      </c>
      <c r="BN678" s="185">
        <v>323988</v>
      </c>
      <c r="BO678" s="191">
        <v>354744</v>
      </c>
      <c r="BP678" s="185">
        <v>135044</v>
      </c>
      <c r="BQ678" s="63">
        <f>40380+95064</f>
        <v>135444</v>
      </c>
      <c r="BR678" s="185"/>
      <c r="BS678" s="61"/>
      <c r="BT678" s="177">
        <f t="shared" si="648"/>
        <v>171</v>
      </c>
      <c r="BU678" s="178">
        <f t="shared" si="648"/>
        <v>171</v>
      </c>
      <c r="BV678" s="179">
        <f t="shared" si="649"/>
        <v>181</v>
      </c>
      <c r="BW678" s="178">
        <f t="shared" si="649"/>
        <v>190</v>
      </c>
      <c r="BX678" s="179">
        <f t="shared" si="650"/>
        <v>225</v>
      </c>
      <c r="BY678" s="178">
        <f t="shared" si="650"/>
        <v>207</v>
      </c>
      <c r="BZ678" s="179">
        <f t="shared" si="651"/>
        <v>75</v>
      </c>
      <c r="CA678" s="178">
        <f t="shared" si="651"/>
        <v>84</v>
      </c>
      <c r="CB678" s="179">
        <f t="shared" si="652"/>
        <v>27</v>
      </c>
      <c r="CC678" s="178">
        <f t="shared" si="652"/>
        <v>27</v>
      </c>
      <c r="CD678" s="179">
        <f t="shared" si="653"/>
        <v>0</v>
      </c>
      <c r="CE678" s="178">
        <f t="shared" si="653"/>
        <v>0</v>
      </c>
      <c r="CF678" s="177">
        <f t="shared" si="542"/>
        <v>8002.6608187134507</v>
      </c>
      <c r="CG678" s="178">
        <f t="shared" si="454"/>
        <v>7806.3625730994154</v>
      </c>
      <c r="CH678" s="179">
        <f t="shared" si="542"/>
        <v>6496.2762430939229</v>
      </c>
      <c r="CI678" s="178">
        <f t="shared" si="472"/>
        <v>7187.6894736842105</v>
      </c>
      <c r="CJ678" s="179">
        <f t="shared" si="542"/>
        <v>5947.413333333333</v>
      </c>
      <c r="CK678" s="178">
        <f t="shared" si="439"/>
        <v>6028.7439613526567</v>
      </c>
      <c r="CL678" s="179">
        <f t="shared" si="542"/>
        <v>4319.84</v>
      </c>
      <c r="CM678" s="178">
        <f t="shared" si="542"/>
        <v>4223.1428571428569</v>
      </c>
      <c r="CN678" s="179">
        <f t="shared" si="542"/>
        <v>5001.6296296296296</v>
      </c>
      <c r="CO678" s="178">
        <f t="shared" si="542"/>
        <v>5016.4444444444443</v>
      </c>
      <c r="CP678" s="179">
        <f t="shared" si="542"/>
        <v>0</v>
      </c>
      <c r="CQ678" s="178">
        <f t="shared" si="542"/>
        <v>0</v>
      </c>
      <c r="CR678" s="177">
        <f t="shared" si="543"/>
        <v>72023.947368421053</v>
      </c>
      <c r="CS678" s="178">
        <f t="shared" si="543"/>
        <v>70257.263157894733</v>
      </c>
      <c r="CT678" s="179">
        <f t="shared" si="543"/>
        <v>58466.486187845308</v>
      </c>
      <c r="CU678" s="178">
        <f t="shared" si="543"/>
        <v>64689.205263157892</v>
      </c>
      <c r="CV678" s="179">
        <f t="shared" si="543"/>
        <v>53526.719999999994</v>
      </c>
      <c r="CW678" s="178">
        <f t="shared" si="543"/>
        <v>54258.695652173912</v>
      </c>
      <c r="CX678" s="179">
        <f t="shared" si="543"/>
        <v>38878.559999999998</v>
      </c>
      <c r="CY678" s="178">
        <f t="shared" si="543"/>
        <v>38008.28571428571</v>
      </c>
      <c r="CZ678" s="179">
        <f t="shared" si="543"/>
        <v>45014.666666666664</v>
      </c>
      <c r="DA678" s="178">
        <f t="shared" si="543"/>
        <v>45148</v>
      </c>
      <c r="DB678" s="179">
        <f t="shared" si="543"/>
        <v>0</v>
      </c>
      <c r="DC678" s="178">
        <f t="shared" si="543"/>
        <v>0</v>
      </c>
      <c r="DD678" s="179">
        <f t="shared" si="654"/>
        <v>57627.002716758747</v>
      </c>
      <c r="DE678" s="178">
        <f t="shared" si="654"/>
        <v>58917.731759398506</v>
      </c>
      <c r="DF678" s="177">
        <f t="shared" si="655"/>
        <v>19</v>
      </c>
      <c r="DG678" s="178">
        <f t="shared" si="655"/>
        <v>19</v>
      </c>
      <c r="DH678" s="179">
        <f t="shared" si="656"/>
        <v>20</v>
      </c>
      <c r="DI678" s="178">
        <f t="shared" si="656"/>
        <v>21</v>
      </c>
      <c r="DJ678" s="179">
        <f t="shared" si="657"/>
        <v>25</v>
      </c>
      <c r="DK678" s="178">
        <f t="shared" si="657"/>
        <v>23</v>
      </c>
      <c r="DL678" s="179">
        <f t="shared" si="658"/>
        <v>8</v>
      </c>
      <c r="DM678" s="178">
        <f t="shared" si="658"/>
        <v>9</v>
      </c>
      <c r="DN678" s="179">
        <f t="shared" si="659"/>
        <v>3</v>
      </c>
      <c r="DO678" s="178">
        <f t="shared" si="659"/>
        <v>3</v>
      </c>
      <c r="DP678" s="179">
        <f t="shared" si="660"/>
        <v>0</v>
      </c>
      <c r="DQ678" s="178">
        <f t="shared" si="660"/>
        <v>0</v>
      </c>
      <c r="DR678" s="179">
        <f t="shared" si="661"/>
        <v>75</v>
      </c>
      <c r="DS678" s="178">
        <f t="shared" si="661"/>
        <v>75</v>
      </c>
      <c r="DT678" s="177">
        <f t="shared" si="544"/>
        <v>1368455</v>
      </c>
      <c r="DU678" s="178">
        <f t="shared" si="544"/>
        <v>1334888</v>
      </c>
      <c r="DV678" s="179">
        <f t="shared" si="544"/>
        <v>1169329.7237569061</v>
      </c>
      <c r="DW678" s="178">
        <f t="shared" si="544"/>
        <v>1358473.3105263158</v>
      </c>
      <c r="DX678" s="179">
        <f t="shared" si="544"/>
        <v>1338167.9999999998</v>
      </c>
      <c r="DY678" s="178">
        <f t="shared" si="544"/>
        <v>1247950</v>
      </c>
      <c r="DZ678" s="179">
        <f t="shared" si="544"/>
        <v>311028.47999999998</v>
      </c>
      <c r="EA678" s="178">
        <f t="shared" si="544"/>
        <v>342074.57142857136</v>
      </c>
      <c r="EB678" s="179">
        <f t="shared" si="544"/>
        <v>135044</v>
      </c>
      <c r="EC678" s="178">
        <f t="shared" si="544"/>
        <v>135444</v>
      </c>
      <c r="ED678" s="179">
        <f t="shared" si="544"/>
        <v>0</v>
      </c>
      <c r="EE678" s="178">
        <f t="shared" si="544"/>
        <v>0</v>
      </c>
      <c r="EF678" s="179">
        <f t="shared" si="544"/>
        <v>4322025.2037569061</v>
      </c>
      <c r="EG678" s="178">
        <f t="shared" si="544"/>
        <v>4418829.8819548879</v>
      </c>
    </row>
    <row r="679" spans="1:137" ht="15">
      <c r="A679" s="227" t="s">
        <v>690</v>
      </c>
      <c r="B679" s="228" t="s">
        <v>696</v>
      </c>
      <c r="C679" s="307" t="s">
        <v>899</v>
      </c>
      <c r="D679" s="229">
        <v>237330</v>
      </c>
      <c r="E679" s="259">
        <v>5</v>
      </c>
      <c r="F679" s="63"/>
      <c r="G679" s="185">
        <v>29</v>
      </c>
      <c r="H679" s="191">
        <v>31</v>
      </c>
      <c r="I679" s="185"/>
      <c r="J679" s="63"/>
      <c r="K679" s="185">
        <v>4</v>
      </c>
      <c r="L679" s="63">
        <v>4</v>
      </c>
      <c r="M679" s="185">
        <v>1</v>
      </c>
      <c r="N679" s="63">
        <v>1</v>
      </c>
      <c r="O679" s="63"/>
      <c r="P679" s="185">
        <v>31</v>
      </c>
      <c r="Q679" s="191">
        <v>28</v>
      </c>
      <c r="R679" s="185"/>
      <c r="S679" s="63"/>
      <c r="T679" s="185"/>
      <c r="U679" s="63"/>
      <c r="V679" s="185"/>
      <c r="W679" s="63"/>
      <c r="X679" s="63"/>
      <c r="Y679" s="185">
        <v>27</v>
      </c>
      <c r="Z679" s="63">
        <v>28</v>
      </c>
      <c r="AA679" s="185"/>
      <c r="AB679" s="63"/>
      <c r="AC679" s="185">
        <v>1</v>
      </c>
      <c r="AD679" s="63">
        <v>1</v>
      </c>
      <c r="AE679" s="185"/>
      <c r="AF679" s="63"/>
      <c r="AG679" s="63"/>
      <c r="AH679" s="185">
        <v>15</v>
      </c>
      <c r="AI679" s="63">
        <v>15</v>
      </c>
      <c r="AJ679" s="185">
        <v>2</v>
      </c>
      <c r="AK679" s="191">
        <v>1</v>
      </c>
      <c r="AL679" s="185">
        <v>1</v>
      </c>
      <c r="AM679" s="191"/>
      <c r="AN679" s="185"/>
      <c r="AO679" s="63"/>
      <c r="AP679" s="63"/>
      <c r="AQ679" s="185">
        <v>2</v>
      </c>
      <c r="AR679" s="63">
        <v>2</v>
      </c>
      <c r="AS679" s="185"/>
      <c r="AT679" s="63"/>
      <c r="AU679" s="185"/>
      <c r="AV679" s="63"/>
      <c r="AW679" s="185"/>
      <c r="AX679" s="63"/>
      <c r="AY679" s="63"/>
      <c r="AZ679" s="185"/>
      <c r="BA679" s="63"/>
      <c r="BB679" s="185"/>
      <c r="BC679" s="63"/>
      <c r="BD679" s="185"/>
      <c r="BE679" s="63"/>
      <c r="BF679" s="185"/>
      <c r="BG679" s="62"/>
      <c r="BH679" s="188">
        <v>2433410</v>
      </c>
      <c r="BI679" s="191">
        <v>2555473</v>
      </c>
      <c r="BJ679" s="185">
        <v>1842036</v>
      </c>
      <c r="BK679" s="191">
        <v>1633358</v>
      </c>
      <c r="BL679" s="185">
        <v>1449453</v>
      </c>
      <c r="BM679" s="63">
        <v>1501373</v>
      </c>
      <c r="BN679" s="185">
        <v>758313</v>
      </c>
      <c r="BO679" s="191">
        <v>657076</v>
      </c>
      <c r="BP679" s="185">
        <v>64004</v>
      </c>
      <c r="BQ679" s="63">
        <v>64000</v>
      </c>
      <c r="BR679" s="185"/>
      <c r="BS679" s="61"/>
      <c r="BT679" s="177">
        <f t="shared" si="648"/>
        <v>317</v>
      </c>
      <c r="BU679" s="178">
        <f t="shared" si="648"/>
        <v>335</v>
      </c>
      <c r="BV679" s="179">
        <f t="shared" si="649"/>
        <v>279</v>
      </c>
      <c r="BW679" s="178">
        <f t="shared" si="649"/>
        <v>252</v>
      </c>
      <c r="BX679" s="179">
        <f t="shared" si="650"/>
        <v>254</v>
      </c>
      <c r="BY679" s="178">
        <f t="shared" si="650"/>
        <v>263</v>
      </c>
      <c r="BZ679" s="179">
        <f t="shared" si="651"/>
        <v>166</v>
      </c>
      <c r="CA679" s="178">
        <f t="shared" si="651"/>
        <v>145</v>
      </c>
      <c r="CB679" s="179">
        <f t="shared" si="652"/>
        <v>18</v>
      </c>
      <c r="CC679" s="178">
        <f t="shared" si="652"/>
        <v>18</v>
      </c>
      <c r="CD679" s="179">
        <f t="shared" si="653"/>
        <v>0</v>
      </c>
      <c r="CE679" s="178">
        <f t="shared" si="653"/>
        <v>0</v>
      </c>
      <c r="CF679" s="177">
        <f t="shared" si="542"/>
        <v>7676.372239747634</v>
      </c>
      <c r="CG679" s="178">
        <f t="shared" si="454"/>
        <v>7628.2776119402988</v>
      </c>
      <c r="CH679" s="179">
        <f t="shared" si="542"/>
        <v>6602.2795698924729</v>
      </c>
      <c r="CI679" s="178">
        <f t="shared" si="472"/>
        <v>6481.5793650793648</v>
      </c>
      <c r="CJ679" s="179">
        <f t="shared" si="542"/>
        <v>5706.5078740157478</v>
      </c>
      <c r="CK679" s="178">
        <f t="shared" si="439"/>
        <v>5708.6425855513307</v>
      </c>
      <c r="CL679" s="179">
        <f t="shared" si="542"/>
        <v>4568.1506024096389</v>
      </c>
      <c r="CM679" s="178">
        <f t="shared" si="542"/>
        <v>4531.5586206896551</v>
      </c>
      <c r="CN679" s="179">
        <f t="shared" si="542"/>
        <v>3555.7777777777778</v>
      </c>
      <c r="CO679" s="178">
        <f t="shared" si="542"/>
        <v>3555.5555555555557</v>
      </c>
      <c r="CP679" s="179">
        <f t="shared" si="542"/>
        <v>0</v>
      </c>
      <c r="CQ679" s="178">
        <f t="shared" si="542"/>
        <v>0</v>
      </c>
      <c r="CR679" s="177">
        <f t="shared" si="543"/>
        <v>69087.35015772871</v>
      </c>
      <c r="CS679" s="178">
        <f t="shared" si="543"/>
        <v>68654.498507462689</v>
      </c>
      <c r="CT679" s="179">
        <f t="shared" si="543"/>
        <v>59420.516129032258</v>
      </c>
      <c r="CU679" s="178">
        <f t="shared" si="543"/>
        <v>58334.214285714283</v>
      </c>
      <c r="CV679" s="179">
        <f t="shared" si="543"/>
        <v>51358.57086614173</v>
      </c>
      <c r="CW679" s="178">
        <f t="shared" si="543"/>
        <v>51377.783269961976</v>
      </c>
      <c r="CX679" s="179">
        <f t="shared" si="543"/>
        <v>41113.355421686749</v>
      </c>
      <c r="CY679" s="178">
        <f t="shared" si="543"/>
        <v>40784.027586206896</v>
      </c>
      <c r="CZ679" s="179">
        <f t="shared" si="543"/>
        <v>32002</v>
      </c>
      <c r="DA679" s="178">
        <f t="shared" si="543"/>
        <v>32000</v>
      </c>
      <c r="DB679" s="179">
        <f t="shared" si="543"/>
        <v>0</v>
      </c>
      <c r="DC679" s="178">
        <f t="shared" si="543"/>
        <v>0</v>
      </c>
      <c r="DD679" s="179">
        <f t="shared" si="654"/>
        <v>56930.002541638103</v>
      </c>
      <c r="DE679" s="178">
        <f t="shared" si="654"/>
        <v>56859.640562854642</v>
      </c>
      <c r="DF679" s="177">
        <f t="shared" si="655"/>
        <v>34</v>
      </c>
      <c r="DG679" s="178">
        <f t="shared" si="655"/>
        <v>36</v>
      </c>
      <c r="DH679" s="179">
        <f t="shared" si="656"/>
        <v>31</v>
      </c>
      <c r="DI679" s="178">
        <f t="shared" si="656"/>
        <v>28</v>
      </c>
      <c r="DJ679" s="179">
        <f t="shared" si="657"/>
        <v>28</v>
      </c>
      <c r="DK679" s="178">
        <f t="shared" si="657"/>
        <v>29</v>
      </c>
      <c r="DL679" s="179">
        <f t="shared" si="658"/>
        <v>18</v>
      </c>
      <c r="DM679" s="178">
        <f t="shared" si="658"/>
        <v>16</v>
      </c>
      <c r="DN679" s="179">
        <f t="shared" si="659"/>
        <v>2</v>
      </c>
      <c r="DO679" s="178">
        <f t="shared" si="659"/>
        <v>2</v>
      </c>
      <c r="DP679" s="179">
        <f t="shared" si="660"/>
        <v>0</v>
      </c>
      <c r="DQ679" s="178">
        <f t="shared" si="660"/>
        <v>0</v>
      </c>
      <c r="DR679" s="179">
        <f t="shared" si="661"/>
        <v>113</v>
      </c>
      <c r="DS679" s="178">
        <f t="shared" si="661"/>
        <v>111</v>
      </c>
      <c r="DT679" s="177">
        <f t="shared" si="544"/>
        <v>2348969.905362776</v>
      </c>
      <c r="DU679" s="178">
        <f t="shared" si="544"/>
        <v>2471561.9462686568</v>
      </c>
      <c r="DV679" s="179">
        <f t="shared" si="544"/>
        <v>1842036</v>
      </c>
      <c r="DW679" s="178">
        <f t="shared" si="544"/>
        <v>1633358</v>
      </c>
      <c r="DX679" s="179">
        <f t="shared" si="544"/>
        <v>1438039.9842519686</v>
      </c>
      <c r="DY679" s="178">
        <f t="shared" si="544"/>
        <v>1489955.7148288973</v>
      </c>
      <c r="DZ679" s="179">
        <f t="shared" si="544"/>
        <v>740040.39759036154</v>
      </c>
      <c r="EA679" s="178">
        <f t="shared" si="544"/>
        <v>652544.44137931033</v>
      </c>
      <c r="EB679" s="179">
        <f t="shared" si="544"/>
        <v>64004</v>
      </c>
      <c r="EC679" s="178">
        <f t="shared" si="544"/>
        <v>64000</v>
      </c>
      <c r="ED679" s="179">
        <f t="shared" si="544"/>
        <v>0</v>
      </c>
      <c r="EE679" s="178">
        <f t="shared" si="544"/>
        <v>0</v>
      </c>
      <c r="EF679" s="179">
        <f t="shared" si="544"/>
        <v>6433090.2872051056</v>
      </c>
      <c r="EG679" s="178">
        <f t="shared" si="544"/>
        <v>6311420.1024768651</v>
      </c>
    </row>
    <row r="680" spans="1:137">
      <c r="A680" s="227" t="s">
        <v>690</v>
      </c>
      <c r="B680" s="228" t="s">
        <v>697</v>
      </c>
      <c r="C680" s="254"/>
      <c r="D680" s="229">
        <v>237385</v>
      </c>
      <c r="E680" s="229">
        <v>6</v>
      </c>
      <c r="F680" s="63"/>
      <c r="G680" s="185">
        <v>7</v>
      </c>
      <c r="H680" s="63">
        <v>7</v>
      </c>
      <c r="I680" s="185"/>
      <c r="J680" s="63"/>
      <c r="K680" s="185"/>
      <c r="L680" s="63"/>
      <c r="M680" s="185">
        <v>1</v>
      </c>
      <c r="N680" s="63">
        <v>1</v>
      </c>
      <c r="O680" s="63"/>
      <c r="P680" s="185">
        <v>16</v>
      </c>
      <c r="Q680" s="191">
        <v>15</v>
      </c>
      <c r="R680" s="185">
        <v>1</v>
      </c>
      <c r="S680" s="63">
        <v>1</v>
      </c>
      <c r="T680" s="185"/>
      <c r="U680" s="63"/>
      <c r="V680" s="185"/>
      <c r="W680" s="63"/>
      <c r="X680" s="63"/>
      <c r="Y680" s="185">
        <v>29</v>
      </c>
      <c r="Z680" s="191">
        <v>26</v>
      </c>
      <c r="AA680" s="185"/>
      <c r="AB680" s="63"/>
      <c r="AC680" s="185"/>
      <c r="AD680" s="63"/>
      <c r="AE680" s="185"/>
      <c r="AF680" s="63"/>
      <c r="AG680" s="63"/>
      <c r="AH680" s="185">
        <v>6</v>
      </c>
      <c r="AI680" s="191">
        <v>4</v>
      </c>
      <c r="AJ680" s="185">
        <v>1</v>
      </c>
      <c r="AK680" s="63">
        <v>1</v>
      </c>
      <c r="AL680" s="185"/>
      <c r="AM680" s="63"/>
      <c r="AN680" s="185">
        <v>1</v>
      </c>
      <c r="AO680" s="63">
        <v>1</v>
      </c>
      <c r="AP680" s="63"/>
      <c r="AQ680" s="185">
        <v>2</v>
      </c>
      <c r="AR680" s="63">
        <v>2</v>
      </c>
      <c r="AS680" s="185"/>
      <c r="AT680" s="63"/>
      <c r="AU680" s="185"/>
      <c r="AV680" s="63"/>
      <c r="AW680" s="185"/>
      <c r="AX680" s="191">
        <v>2</v>
      </c>
      <c r="AY680" s="63"/>
      <c r="AZ680" s="185"/>
      <c r="BA680" s="63"/>
      <c r="BB680" s="185"/>
      <c r="BC680" s="63"/>
      <c r="BD680" s="185"/>
      <c r="BE680" s="63"/>
      <c r="BF680" s="185"/>
      <c r="BG680" s="62"/>
      <c r="BH680" s="188">
        <v>561345</v>
      </c>
      <c r="BI680" s="63">
        <v>543657</v>
      </c>
      <c r="BJ680" s="185">
        <v>1075578</v>
      </c>
      <c r="BK680" s="191">
        <v>994055</v>
      </c>
      <c r="BL680" s="185">
        <v>1490532</v>
      </c>
      <c r="BM680" s="191">
        <v>1337251</v>
      </c>
      <c r="BN680" s="185">
        <v>355925</v>
      </c>
      <c r="BO680" s="191">
        <v>267642</v>
      </c>
      <c r="BP680" s="185">
        <v>86884</v>
      </c>
      <c r="BQ680" s="191">
        <v>185744</v>
      </c>
      <c r="BR680" s="185"/>
      <c r="BS680" s="61"/>
      <c r="BT680" s="177">
        <f t="shared" si="648"/>
        <v>75</v>
      </c>
      <c r="BU680" s="178">
        <f t="shared" si="648"/>
        <v>75</v>
      </c>
      <c r="BV680" s="179">
        <f t="shared" si="649"/>
        <v>154</v>
      </c>
      <c r="BW680" s="178">
        <f t="shared" si="649"/>
        <v>145</v>
      </c>
      <c r="BX680" s="179">
        <f t="shared" si="650"/>
        <v>261</v>
      </c>
      <c r="BY680" s="178">
        <f t="shared" si="650"/>
        <v>234</v>
      </c>
      <c r="BZ680" s="179">
        <f t="shared" si="651"/>
        <v>76</v>
      </c>
      <c r="CA680" s="178">
        <f t="shared" si="651"/>
        <v>58</v>
      </c>
      <c r="CB680" s="179">
        <f t="shared" si="652"/>
        <v>18</v>
      </c>
      <c r="CC680" s="178">
        <f t="shared" si="652"/>
        <v>42</v>
      </c>
      <c r="CD680" s="179">
        <f t="shared" si="653"/>
        <v>0</v>
      </c>
      <c r="CE680" s="178">
        <f t="shared" si="653"/>
        <v>0</v>
      </c>
      <c r="CF680" s="177">
        <f t="shared" si="542"/>
        <v>7484.6</v>
      </c>
      <c r="CG680" s="178">
        <f t="shared" si="454"/>
        <v>7248.76</v>
      </c>
      <c r="CH680" s="179">
        <f t="shared" si="542"/>
        <v>6984.272727272727</v>
      </c>
      <c r="CI680" s="178">
        <f t="shared" si="472"/>
        <v>6855.5517241379312</v>
      </c>
      <c r="CJ680" s="179">
        <f t="shared" si="542"/>
        <v>5710.8505747126437</v>
      </c>
      <c r="CK680" s="178">
        <f t="shared" si="439"/>
        <v>5714.7478632478633</v>
      </c>
      <c r="CL680" s="179">
        <f t="shared" si="542"/>
        <v>4683.2236842105267</v>
      </c>
      <c r="CM680" s="178">
        <f t="shared" si="542"/>
        <v>4614.5172413793107</v>
      </c>
      <c r="CN680" s="179">
        <f t="shared" si="542"/>
        <v>4826.8888888888887</v>
      </c>
      <c r="CO680" s="178">
        <f t="shared" si="542"/>
        <v>4422.4761904761908</v>
      </c>
      <c r="CP680" s="179">
        <f t="shared" si="542"/>
        <v>0</v>
      </c>
      <c r="CQ680" s="178">
        <f t="shared" si="542"/>
        <v>0</v>
      </c>
      <c r="CR680" s="177">
        <f t="shared" si="543"/>
        <v>67361.400000000009</v>
      </c>
      <c r="CS680" s="178">
        <f t="shared" si="543"/>
        <v>65238.840000000004</v>
      </c>
      <c r="CT680" s="179">
        <f t="shared" si="543"/>
        <v>62858.454545454544</v>
      </c>
      <c r="CU680" s="178">
        <f t="shared" si="543"/>
        <v>61699.965517241377</v>
      </c>
      <c r="CV680" s="179">
        <f t="shared" si="543"/>
        <v>51397.655172413797</v>
      </c>
      <c r="CW680" s="178">
        <f t="shared" si="543"/>
        <v>51432.730769230766</v>
      </c>
      <c r="CX680" s="179">
        <f t="shared" si="543"/>
        <v>42149.01315789474</v>
      </c>
      <c r="CY680" s="178">
        <f t="shared" si="543"/>
        <v>41530.655172413797</v>
      </c>
      <c r="CZ680" s="179">
        <f t="shared" si="543"/>
        <v>43442</v>
      </c>
      <c r="DA680" s="178">
        <f t="shared" si="543"/>
        <v>39802.285714285717</v>
      </c>
      <c r="DB680" s="179">
        <f t="shared" si="543"/>
        <v>0</v>
      </c>
      <c r="DC680" s="178">
        <f t="shared" si="543"/>
        <v>0</v>
      </c>
      <c r="DD680" s="179">
        <f t="shared" si="654"/>
        <v>55032.703633373203</v>
      </c>
      <c r="DE680" s="178">
        <f t="shared" si="654"/>
        <v>54245.904036124797</v>
      </c>
      <c r="DF680" s="177">
        <f t="shared" si="655"/>
        <v>8</v>
      </c>
      <c r="DG680" s="178">
        <f t="shared" si="655"/>
        <v>8</v>
      </c>
      <c r="DH680" s="179">
        <f t="shared" si="656"/>
        <v>17</v>
      </c>
      <c r="DI680" s="178">
        <f t="shared" si="656"/>
        <v>16</v>
      </c>
      <c r="DJ680" s="179">
        <f t="shared" si="657"/>
        <v>29</v>
      </c>
      <c r="DK680" s="178">
        <f t="shared" si="657"/>
        <v>26</v>
      </c>
      <c r="DL680" s="179">
        <f t="shared" si="658"/>
        <v>8</v>
      </c>
      <c r="DM680" s="178">
        <f t="shared" si="658"/>
        <v>6</v>
      </c>
      <c r="DN680" s="179">
        <f t="shared" si="659"/>
        <v>2</v>
      </c>
      <c r="DO680" s="178">
        <f t="shared" si="659"/>
        <v>4</v>
      </c>
      <c r="DP680" s="179">
        <f t="shared" si="660"/>
        <v>0</v>
      </c>
      <c r="DQ680" s="178">
        <f t="shared" si="660"/>
        <v>0</v>
      </c>
      <c r="DR680" s="179">
        <f t="shared" si="661"/>
        <v>64</v>
      </c>
      <c r="DS680" s="178">
        <f t="shared" si="661"/>
        <v>60</v>
      </c>
      <c r="DT680" s="177">
        <f t="shared" si="544"/>
        <v>538891.20000000007</v>
      </c>
      <c r="DU680" s="178">
        <f t="shared" si="544"/>
        <v>521910.72000000003</v>
      </c>
      <c r="DV680" s="179">
        <f t="shared" si="544"/>
        <v>1068593.7272727273</v>
      </c>
      <c r="DW680" s="178">
        <f t="shared" si="544"/>
        <v>987199.44827586203</v>
      </c>
      <c r="DX680" s="179">
        <f t="shared" si="544"/>
        <v>1490532</v>
      </c>
      <c r="DY680" s="178">
        <f t="shared" si="544"/>
        <v>1337251</v>
      </c>
      <c r="DZ680" s="179">
        <f t="shared" si="544"/>
        <v>337192.10526315792</v>
      </c>
      <c r="EA680" s="178">
        <f t="shared" si="544"/>
        <v>249183.93103448278</v>
      </c>
      <c r="EB680" s="179">
        <f t="shared" si="544"/>
        <v>86884</v>
      </c>
      <c r="EC680" s="178">
        <f t="shared" si="544"/>
        <v>159209.14285714287</v>
      </c>
      <c r="ED680" s="179">
        <f t="shared" si="544"/>
        <v>0</v>
      </c>
      <c r="EE680" s="178">
        <f t="shared" si="544"/>
        <v>0</v>
      </c>
      <c r="EF680" s="179">
        <f t="shared" si="544"/>
        <v>3522093.032535885</v>
      </c>
      <c r="EG680" s="178">
        <f t="shared" si="544"/>
        <v>3254754.2421674877</v>
      </c>
    </row>
    <row r="681" spans="1:137" ht="15">
      <c r="A681" s="227" t="s">
        <v>690</v>
      </c>
      <c r="B681" s="228" t="s">
        <v>698</v>
      </c>
      <c r="C681" s="307" t="s">
        <v>899</v>
      </c>
      <c r="D681" s="229">
        <v>237932</v>
      </c>
      <c r="E681" s="259">
        <v>5</v>
      </c>
      <c r="F681" s="63"/>
      <c r="G681" s="185">
        <v>18</v>
      </c>
      <c r="H681" s="191">
        <v>16</v>
      </c>
      <c r="I681" s="185">
        <v>7</v>
      </c>
      <c r="J681" s="191">
        <v>5</v>
      </c>
      <c r="K681" s="185">
        <v>1</v>
      </c>
      <c r="L681" s="63">
        <v>1</v>
      </c>
      <c r="M681" s="185">
        <v>1</v>
      </c>
      <c r="N681" s="191">
        <v>5</v>
      </c>
      <c r="O681" s="63"/>
      <c r="P681" s="185">
        <v>27</v>
      </c>
      <c r="Q681" s="191">
        <v>24</v>
      </c>
      <c r="R681" s="185">
        <v>6</v>
      </c>
      <c r="S681" s="191">
        <v>7</v>
      </c>
      <c r="T681" s="185">
        <v>1</v>
      </c>
      <c r="U681" s="191">
        <v>3</v>
      </c>
      <c r="V681" s="185">
        <v>1</v>
      </c>
      <c r="W681" s="63">
        <v>1</v>
      </c>
      <c r="X681" s="63"/>
      <c r="Y681" s="185">
        <v>38</v>
      </c>
      <c r="Z681" s="191">
        <v>28</v>
      </c>
      <c r="AA681" s="185">
        <v>3</v>
      </c>
      <c r="AB681" s="191">
        <v>2</v>
      </c>
      <c r="AC681" s="185"/>
      <c r="AD681" s="63"/>
      <c r="AE681" s="185">
        <v>8</v>
      </c>
      <c r="AF681" s="191">
        <v>5</v>
      </c>
      <c r="AG681" s="63"/>
      <c r="AH681" s="185">
        <v>13</v>
      </c>
      <c r="AI681" s="191">
        <v>9</v>
      </c>
      <c r="AJ681" s="185">
        <v>3</v>
      </c>
      <c r="AK681" s="191">
        <v>4</v>
      </c>
      <c r="AL681" s="185"/>
      <c r="AM681" s="63"/>
      <c r="AN681" s="185">
        <v>1</v>
      </c>
      <c r="AO681" s="191"/>
      <c r="AP681" s="63"/>
      <c r="AQ681" s="185">
        <v>1</v>
      </c>
      <c r="AR681" s="63">
        <v>1</v>
      </c>
      <c r="AS681" s="185"/>
      <c r="AT681" s="63"/>
      <c r="AU681" s="185"/>
      <c r="AV681" s="63"/>
      <c r="AW681" s="185"/>
      <c r="AX681" s="63"/>
      <c r="AY681" s="63"/>
      <c r="AZ681" s="185"/>
      <c r="BA681" s="63"/>
      <c r="BB681" s="185"/>
      <c r="BC681" s="63"/>
      <c r="BD681" s="185"/>
      <c r="BE681" s="63"/>
      <c r="BF681" s="185"/>
      <c r="BG681" s="62"/>
      <c r="BH681" s="188">
        <v>1882020</v>
      </c>
      <c r="BI681" s="191">
        <v>1981387</v>
      </c>
      <c r="BJ681" s="185">
        <v>2345390</v>
      </c>
      <c r="BK681" s="63">
        <v>2375847</v>
      </c>
      <c r="BL681" s="185">
        <v>2900080</v>
      </c>
      <c r="BM681" s="191">
        <v>1994966</v>
      </c>
      <c r="BN681" s="185">
        <v>822195</v>
      </c>
      <c r="BO681" s="191">
        <v>613903</v>
      </c>
      <c r="BP681" s="185">
        <v>40819</v>
      </c>
      <c r="BQ681" s="191">
        <v>43819</v>
      </c>
      <c r="BR681" s="185"/>
      <c r="BS681" s="61"/>
      <c r="BT681" s="177">
        <f t="shared" si="648"/>
        <v>255</v>
      </c>
      <c r="BU681" s="178">
        <f t="shared" si="648"/>
        <v>265</v>
      </c>
      <c r="BV681" s="179">
        <f t="shared" si="649"/>
        <v>326</v>
      </c>
      <c r="BW681" s="178">
        <f t="shared" si="649"/>
        <v>331</v>
      </c>
      <c r="BX681" s="179">
        <f t="shared" si="650"/>
        <v>468</v>
      </c>
      <c r="BY681" s="178">
        <f t="shared" si="650"/>
        <v>332</v>
      </c>
      <c r="BZ681" s="179">
        <f t="shared" si="651"/>
        <v>159</v>
      </c>
      <c r="CA681" s="178">
        <f t="shared" si="651"/>
        <v>121</v>
      </c>
      <c r="CB681" s="179">
        <f t="shared" si="652"/>
        <v>9</v>
      </c>
      <c r="CC681" s="178">
        <f t="shared" si="652"/>
        <v>9</v>
      </c>
      <c r="CD681" s="179">
        <f t="shared" si="653"/>
        <v>0</v>
      </c>
      <c r="CE681" s="178">
        <f t="shared" si="653"/>
        <v>0</v>
      </c>
      <c r="CF681" s="177">
        <f t="shared" si="542"/>
        <v>7380.4705882352937</v>
      </c>
      <c r="CG681" s="178">
        <f t="shared" si="454"/>
        <v>7476.9320754716982</v>
      </c>
      <c r="CH681" s="179">
        <f t="shared" si="542"/>
        <v>7194.4478527607362</v>
      </c>
      <c r="CI681" s="178">
        <f t="shared" si="472"/>
        <v>7177.7854984894257</v>
      </c>
      <c r="CJ681" s="179">
        <f t="shared" si="542"/>
        <v>6196.7521367521367</v>
      </c>
      <c r="CK681" s="178">
        <f t="shared" si="542"/>
        <v>6008.9337349397592</v>
      </c>
      <c r="CL681" s="179">
        <f t="shared" si="542"/>
        <v>5171.0377358490568</v>
      </c>
      <c r="CM681" s="178">
        <f t="shared" si="542"/>
        <v>5073.5785123966944</v>
      </c>
      <c r="CN681" s="179">
        <f t="shared" si="542"/>
        <v>4535.4444444444443</v>
      </c>
      <c r="CO681" s="178">
        <f t="shared" si="542"/>
        <v>4868.7777777777774</v>
      </c>
      <c r="CP681" s="179">
        <f t="shared" si="542"/>
        <v>0</v>
      </c>
      <c r="CQ681" s="178">
        <f t="shared" si="542"/>
        <v>0</v>
      </c>
      <c r="CR681" s="177">
        <f t="shared" si="543"/>
        <v>66424.23529411765</v>
      </c>
      <c r="CS681" s="178">
        <f t="shared" si="543"/>
        <v>67292.388679245283</v>
      </c>
      <c r="CT681" s="179">
        <f t="shared" si="543"/>
        <v>64750.030674846625</v>
      </c>
      <c r="CU681" s="178">
        <f t="shared" si="543"/>
        <v>64600.069486404827</v>
      </c>
      <c r="CV681" s="179">
        <f t="shared" si="543"/>
        <v>55770.769230769234</v>
      </c>
      <c r="CW681" s="178">
        <f t="shared" si="543"/>
        <v>54080.403614457835</v>
      </c>
      <c r="CX681" s="179">
        <f t="shared" si="543"/>
        <v>46539.339622641513</v>
      </c>
      <c r="CY681" s="178">
        <f t="shared" si="543"/>
        <v>45662.206611570247</v>
      </c>
      <c r="CZ681" s="179">
        <f t="shared" si="543"/>
        <v>40819</v>
      </c>
      <c r="DA681" s="178">
        <f t="shared" si="543"/>
        <v>43819</v>
      </c>
      <c r="DB681" s="179">
        <f t="shared" si="543"/>
        <v>0</v>
      </c>
      <c r="DC681" s="178">
        <f t="shared" si="543"/>
        <v>0</v>
      </c>
      <c r="DD681" s="179">
        <f t="shared" si="654"/>
        <v>59104.348003514788</v>
      </c>
      <c r="DE681" s="178">
        <f t="shared" si="654"/>
        <v>59532.781430812873</v>
      </c>
      <c r="DF681" s="177">
        <f t="shared" si="655"/>
        <v>27</v>
      </c>
      <c r="DG681" s="178">
        <f t="shared" si="655"/>
        <v>27</v>
      </c>
      <c r="DH681" s="179">
        <f t="shared" si="656"/>
        <v>35</v>
      </c>
      <c r="DI681" s="178">
        <f t="shared" si="656"/>
        <v>35</v>
      </c>
      <c r="DJ681" s="179">
        <f t="shared" si="657"/>
        <v>49</v>
      </c>
      <c r="DK681" s="178">
        <f t="shared" si="657"/>
        <v>35</v>
      </c>
      <c r="DL681" s="179">
        <f t="shared" si="658"/>
        <v>17</v>
      </c>
      <c r="DM681" s="178">
        <f t="shared" si="658"/>
        <v>13</v>
      </c>
      <c r="DN681" s="179">
        <f t="shared" si="659"/>
        <v>1</v>
      </c>
      <c r="DO681" s="178">
        <f t="shared" si="659"/>
        <v>1</v>
      </c>
      <c r="DP681" s="179">
        <f t="shared" si="660"/>
        <v>0</v>
      </c>
      <c r="DQ681" s="178">
        <f t="shared" si="660"/>
        <v>0</v>
      </c>
      <c r="DR681" s="179">
        <f t="shared" si="661"/>
        <v>129</v>
      </c>
      <c r="DS681" s="178">
        <f t="shared" si="661"/>
        <v>111</v>
      </c>
      <c r="DT681" s="177">
        <f t="shared" si="544"/>
        <v>1793454.3529411766</v>
      </c>
      <c r="DU681" s="178">
        <f t="shared" si="544"/>
        <v>1816894.4943396226</v>
      </c>
      <c r="DV681" s="179">
        <f t="shared" si="544"/>
        <v>2266251.0736196321</v>
      </c>
      <c r="DW681" s="178">
        <f t="shared" si="544"/>
        <v>2261002.4320241688</v>
      </c>
      <c r="DX681" s="179">
        <f t="shared" si="544"/>
        <v>2732767.6923076925</v>
      </c>
      <c r="DY681" s="178">
        <f t="shared" si="544"/>
        <v>1892814.1265060243</v>
      </c>
      <c r="DZ681" s="179">
        <f t="shared" si="544"/>
        <v>791168.77358490578</v>
      </c>
      <c r="EA681" s="178">
        <f t="shared" si="544"/>
        <v>593608.68595041323</v>
      </c>
      <c r="EB681" s="179">
        <f t="shared" si="544"/>
        <v>40819</v>
      </c>
      <c r="EC681" s="178">
        <f t="shared" si="544"/>
        <v>43819</v>
      </c>
      <c r="ED681" s="179">
        <f t="shared" si="544"/>
        <v>0</v>
      </c>
      <c r="EE681" s="178">
        <f t="shared" si="544"/>
        <v>0</v>
      </c>
      <c r="EF681" s="179">
        <f t="shared" si="544"/>
        <v>7624460.8924534079</v>
      </c>
      <c r="EG681" s="178">
        <f t="shared" si="544"/>
        <v>6608138.7388202287</v>
      </c>
    </row>
    <row r="682" spans="1:137">
      <c r="A682" s="227" t="s">
        <v>690</v>
      </c>
      <c r="B682" s="228" t="s">
        <v>699</v>
      </c>
      <c r="C682" s="254"/>
      <c r="D682" s="229">
        <v>237899</v>
      </c>
      <c r="E682" s="229">
        <v>6</v>
      </c>
      <c r="F682" s="63"/>
      <c r="G682" s="185">
        <v>28</v>
      </c>
      <c r="H682" s="63">
        <v>28</v>
      </c>
      <c r="I682" s="185">
        <v>3</v>
      </c>
      <c r="J682" s="191">
        <v>2</v>
      </c>
      <c r="K682" s="185"/>
      <c r="L682" s="63"/>
      <c r="M682" s="185"/>
      <c r="N682" s="63"/>
      <c r="O682" s="63"/>
      <c r="P682" s="185">
        <v>34</v>
      </c>
      <c r="Q682" s="191">
        <v>31</v>
      </c>
      <c r="R682" s="185">
        <v>1</v>
      </c>
      <c r="S682" s="63">
        <v>1</v>
      </c>
      <c r="T682" s="185">
        <v>1</v>
      </c>
      <c r="U682" s="63">
        <v>1</v>
      </c>
      <c r="V682" s="185">
        <v>3</v>
      </c>
      <c r="W682" s="63">
        <v>3</v>
      </c>
      <c r="X682" s="63"/>
      <c r="Y682" s="185">
        <v>28</v>
      </c>
      <c r="Z682" s="63">
        <v>29</v>
      </c>
      <c r="AA682" s="185"/>
      <c r="AB682" s="63"/>
      <c r="AC682" s="185"/>
      <c r="AD682" s="63"/>
      <c r="AE682" s="185">
        <v>2</v>
      </c>
      <c r="AF682" s="191">
        <v>3</v>
      </c>
      <c r="AG682" s="63"/>
      <c r="AH682" s="185">
        <v>8</v>
      </c>
      <c r="AI682" s="191">
        <v>7</v>
      </c>
      <c r="AJ682" s="185"/>
      <c r="AK682" s="63"/>
      <c r="AL682" s="185"/>
      <c r="AM682" s="63"/>
      <c r="AN682" s="185"/>
      <c r="AO682" s="63"/>
      <c r="AP682" s="63"/>
      <c r="AQ682" s="185"/>
      <c r="AR682" s="63"/>
      <c r="AS682" s="185"/>
      <c r="AT682" s="63"/>
      <c r="AU682" s="185"/>
      <c r="AV682" s="63"/>
      <c r="AW682" s="185"/>
      <c r="AX682" s="63"/>
      <c r="AY682" s="63"/>
      <c r="AZ682" s="185"/>
      <c r="BA682" s="63"/>
      <c r="BB682" s="185"/>
      <c r="BC682" s="63"/>
      <c r="BD682" s="185"/>
      <c r="BE682" s="63"/>
      <c r="BF682" s="185"/>
      <c r="BG682" s="62"/>
      <c r="BH682" s="188">
        <v>2056412</v>
      </c>
      <c r="BI682" s="63">
        <v>2012546</v>
      </c>
      <c r="BJ682" s="185">
        <v>2319795</v>
      </c>
      <c r="BK682" s="191">
        <v>2145852</v>
      </c>
      <c r="BL682" s="185">
        <v>1456653</v>
      </c>
      <c r="BM682" s="191">
        <v>1593822</v>
      </c>
      <c r="BN682" s="185">
        <v>263609</v>
      </c>
      <c r="BO682" s="63">
        <v>260102</v>
      </c>
      <c r="BP682" s="185">
        <v>0</v>
      </c>
      <c r="BQ682" s="63"/>
      <c r="BR682" s="185"/>
      <c r="BS682" s="61"/>
      <c r="BT682" s="177">
        <f t="shared" si="648"/>
        <v>282</v>
      </c>
      <c r="BU682" s="178">
        <f t="shared" si="648"/>
        <v>272</v>
      </c>
      <c r="BV682" s="179">
        <f t="shared" si="649"/>
        <v>363</v>
      </c>
      <c r="BW682" s="178">
        <f t="shared" si="649"/>
        <v>336</v>
      </c>
      <c r="BX682" s="179">
        <f t="shared" si="650"/>
        <v>276</v>
      </c>
      <c r="BY682" s="178">
        <f t="shared" si="650"/>
        <v>297</v>
      </c>
      <c r="BZ682" s="179">
        <f t="shared" si="651"/>
        <v>72</v>
      </c>
      <c r="CA682" s="178">
        <f t="shared" si="651"/>
        <v>63</v>
      </c>
      <c r="CB682" s="179">
        <f t="shared" si="652"/>
        <v>0</v>
      </c>
      <c r="CC682" s="178">
        <f t="shared" si="652"/>
        <v>0</v>
      </c>
      <c r="CD682" s="179">
        <f t="shared" si="653"/>
        <v>0</v>
      </c>
      <c r="CE682" s="178">
        <f t="shared" si="653"/>
        <v>0</v>
      </c>
      <c r="CF682" s="177">
        <f t="shared" si="542"/>
        <v>7292.2411347517727</v>
      </c>
      <c r="CG682" s="178">
        <f t="shared" si="454"/>
        <v>7399.0661764705883</v>
      </c>
      <c r="CH682" s="179">
        <f t="shared" si="542"/>
        <v>6390.6198347107438</v>
      </c>
      <c r="CI682" s="178">
        <f t="shared" si="472"/>
        <v>6386.4642857142853</v>
      </c>
      <c r="CJ682" s="179">
        <f t="shared" si="542"/>
        <v>5277.728260869565</v>
      </c>
      <c r="CK682" s="178">
        <f t="shared" si="542"/>
        <v>5366.4040404040406</v>
      </c>
      <c r="CL682" s="179">
        <f t="shared" si="542"/>
        <v>3661.2361111111113</v>
      </c>
      <c r="CM682" s="178">
        <f t="shared" si="542"/>
        <v>4128.6031746031749</v>
      </c>
      <c r="CN682" s="179">
        <f t="shared" si="542"/>
        <v>0</v>
      </c>
      <c r="CO682" s="178">
        <f t="shared" si="542"/>
        <v>0</v>
      </c>
      <c r="CP682" s="179">
        <f t="shared" si="542"/>
        <v>0</v>
      </c>
      <c r="CQ682" s="178">
        <f t="shared" si="542"/>
        <v>0</v>
      </c>
      <c r="CR682" s="177">
        <f t="shared" si="543"/>
        <v>65630.170212765952</v>
      </c>
      <c r="CS682" s="178">
        <f t="shared" si="543"/>
        <v>66591.595588235301</v>
      </c>
      <c r="CT682" s="179">
        <f t="shared" si="543"/>
        <v>57515.578512396693</v>
      </c>
      <c r="CU682" s="178">
        <f t="shared" si="543"/>
        <v>57478.178571428565</v>
      </c>
      <c r="CV682" s="179">
        <f t="shared" si="543"/>
        <v>47499.554347826088</v>
      </c>
      <c r="CW682" s="178">
        <f t="shared" si="543"/>
        <v>48297.636363636368</v>
      </c>
      <c r="CX682" s="179">
        <f t="shared" si="543"/>
        <v>32951.125</v>
      </c>
      <c r="CY682" s="178">
        <f t="shared" si="543"/>
        <v>37157.428571428572</v>
      </c>
      <c r="CZ682" s="179">
        <f t="shared" si="543"/>
        <v>0</v>
      </c>
      <c r="DA682" s="178">
        <f t="shared" si="543"/>
        <v>0</v>
      </c>
      <c r="DB682" s="179">
        <f t="shared" si="543"/>
        <v>0</v>
      </c>
      <c r="DC682" s="178">
        <f t="shared" si="543"/>
        <v>0</v>
      </c>
      <c r="DD682" s="179">
        <f t="shared" si="654"/>
        <v>55242.94878716665</v>
      </c>
      <c r="DE682" s="178">
        <f t="shared" si="654"/>
        <v>55929.415808141443</v>
      </c>
      <c r="DF682" s="177">
        <f t="shared" si="655"/>
        <v>31</v>
      </c>
      <c r="DG682" s="178">
        <f t="shared" si="655"/>
        <v>30</v>
      </c>
      <c r="DH682" s="179">
        <f t="shared" si="656"/>
        <v>39</v>
      </c>
      <c r="DI682" s="178">
        <f t="shared" si="656"/>
        <v>36</v>
      </c>
      <c r="DJ682" s="179">
        <f t="shared" si="657"/>
        <v>30</v>
      </c>
      <c r="DK682" s="178">
        <f t="shared" si="657"/>
        <v>32</v>
      </c>
      <c r="DL682" s="179">
        <f t="shared" si="658"/>
        <v>8</v>
      </c>
      <c r="DM682" s="178">
        <f t="shared" si="658"/>
        <v>7</v>
      </c>
      <c r="DN682" s="179">
        <f t="shared" si="659"/>
        <v>0</v>
      </c>
      <c r="DO682" s="178">
        <f t="shared" si="659"/>
        <v>0</v>
      </c>
      <c r="DP682" s="179">
        <f t="shared" si="660"/>
        <v>0</v>
      </c>
      <c r="DQ682" s="178">
        <f t="shared" si="660"/>
        <v>0</v>
      </c>
      <c r="DR682" s="179">
        <f t="shared" si="661"/>
        <v>108</v>
      </c>
      <c r="DS682" s="178">
        <f t="shared" si="661"/>
        <v>105</v>
      </c>
      <c r="DT682" s="177">
        <f t="shared" si="544"/>
        <v>2034535.2765957445</v>
      </c>
      <c r="DU682" s="178">
        <f t="shared" si="544"/>
        <v>1997747.867647059</v>
      </c>
      <c r="DV682" s="179">
        <f t="shared" si="544"/>
        <v>2243107.5619834708</v>
      </c>
      <c r="DW682" s="178">
        <f t="shared" si="544"/>
        <v>2069214.4285714284</v>
      </c>
      <c r="DX682" s="179">
        <f t="shared" si="544"/>
        <v>1424986.6304347827</v>
      </c>
      <c r="DY682" s="178">
        <f t="shared" si="544"/>
        <v>1545524.3636363638</v>
      </c>
      <c r="DZ682" s="179">
        <f t="shared" si="544"/>
        <v>263609</v>
      </c>
      <c r="EA682" s="178">
        <f t="shared" si="544"/>
        <v>260102</v>
      </c>
      <c r="EB682" s="179">
        <f t="shared" si="544"/>
        <v>0</v>
      </c>
      <c r="EC682" s="178">
        <f t="shared" si="544"/>
        <v>0</v>
      </c>
      <c r="ED682" s="179">
        <f t="shared" si="544"/>
        <v>0</v>
      </c>
      <c r="EE682" s="178">
        <f t="shared" si="544"/>
        <v>0</v>
      </c>
      <c r="EF682" s="179">
        <f t="shared" si="544"/>
        <v>5966238.4690139983</v>
      </c>
      <c r="EG682" s="178">
        <f t="shared" si="544"/>
        <v>5872588.6598548517</v>
      </c>
    </row>
    <row r="683" spans="1:137">
      <c r="A683" s="227" t="s">
        <v>690</v>
      </c>
      <c r="B683" s="228" t="s">
        <v>700</v>
      </c>
      <c r="C683" s="254"/>
      <c r="D683" s="229">
        <v>237950</v>
      </c>
      <c r="E683" s="229">
        <v>6</v>
      </c>
      <c r="F683" s="63"/>
      <c r="G683" s="185">
        <v>12</v>
      </c>
      <c r="H683" s="191">
        <v>13</v>
      </c>
      <c r="I683" s="185">
        <v>7</v>
      </c>
      <c r="J683" s="191">
        <v>6</v>
      </c>
      <c r="K683" s="185"/>
      <c r="L683" s="63"/>
      <c r="M683" s="185"/>
      <c r="N683" s="63"/>
      <c r="O683" s="63"/>
      <c r="P683" s="185">
        <v>8</v>
      </c>
      <c r="Q683" s="63">
        <v>8</v>
      </c>
      <c r="R683" s="185">
        <v>6</v>
      </c>
      <c r="S683" s="191">
        <v>7</v>
      </c>
      <c r="T683" s="185"/>
      <c r="U683" s="63"/>
      <c r="V683" s="185">
        <v>2</v>
      </c>
      <c r="W683" s="63">
        <v>2</v>
      </c>
      <c r="X683" s="63"/>
      <c r="Y683" s="185">
        <v>30</v>
      </c>
      <c r="Z683" s="191">
        <v>36</v>
      </c>
      <c r="AA683" s="185"/>
      <c r="AB683" s="63"/>
      <c r="AC683" s="185"/>
      <c r="AD683" s="63"/>
      <c r="AE683" s="185">
        <v>3</v>
      </c>
      <c r="AF683" s="63">
        <v>3</v>
      </c>
      <c r="AG683" s="63"/>
      <c r="AH683" s="185">
        <v>1</v>
      </c>
      <c r="AI683" s="191">
        <v>8</v>
      </c>
      <c r="AJ683" s="185"/>
      <c r="AK683" s="63"/>
      <c r="AL683" s="185"/>
      <c r="AM683" s="63"/>
      <c r="AN683" s="185"/>
      <c r="AO683" s="63"/>
      <c r="AP683" s="63"/>
      <c r="AQ683" s="185">
        <v>9</v>
      </c>
      <c r="AR683" s="63">
        <v>9</v>
      </c>
      <c r="AS683" s="185"/>
      <c r="AT683" s="63"/>
      <c r="AU683" s="185"/>
      <c r="AV683" s="63"/>
      <c r="AW683" s="185"/>
      <c r="AX683" s="63"/>
      <c r="AY683" s="63"/>
      <c r="AZ683" s="185"/>
      <c r="BA683" s="63"/>
      <c r="BB683" s="185"/>
      <c r="BC683" s="63"/>
      <c r="BD683" s="185"/>
      <c r="BE683" s="63"/>
      <c r="BF683" s="185"/>
      <c r="BG683" s="62"/>
      <c r="BH683" s="188">
        <v>1387927</v>
      </c>
      <c r="BI683" s="191">
        <v>1526919</v>
      </c>
      <c r="BJ683" s="185">
        <v>1054248</v>
      </c>
      <c r="BK683" s="191">
        <v>1182124</v>
      </c>
      <c r="BL683" s="185">
        <v>1888362</v>
      </c>
      <c r="BM683" s="191">
        <v>2389793</v>
      </c>
      <c r="BN683" s="185">
        <v>42863</v>
      </c>
      <c r="BO683" s="191">
        <v>338288</v>
      </c>
      <c r="BP683" s="185">
        <v>499174</v>
      </c>
      <c r="BQ683" s="63">
        <v>502958</v>
      </c>
      <c r="BR683" s="185"/>
      <c r="BS683" s="61"/>
      <c r="BT683" s="177">
        <f t="shared" si="648"/>
        <v>178</v>
      </c>
      <c r="BU683" s="178">
        <f t="shared" si="648"/>
        <v>177</v>
      </c>
      <c r="BV683" s="179">
        <f t="shared" si="649"/>
        <v>156</v>
      </c>
      <c r="BW683" s="178">
        <f t="shared" si="649"/>
        <v>166</v>
      </c>
      <c r="BX683" s="179">
        <f t="shared" si="650"/>
        <v>306</v>
      </c>
      <c r="BY683" s="178">
        <f t="shared" si="650"/>
        <v>360</v>
      </c>
      <c r="BZ683" s="179">
        <f t="shared" si="651"/>
        <v>9</v>
      </c>
      <c r="CA683" s="178">
        <f t="shared" si="651"/>
        <v>72</v>
      </c>
      <c r="CB683" s="179">
        <f t="shared" si="652"/>
        <v>81</v>
      </c>
      <c r="CC683" s="178">
        <f t="shared" si="652"/>
        <v>81</v>
      </c>
      <c r="CD683" s="179">
        <f t="shared" si="653"/>
        <v>0</v>
      </c>
      <c r="CE683" s="178">
        <f t="shared" si="653"/>
        <v>0</v>
      </c>
      <c r="CF683" s="177">
        <f t="shared" si="542"/>
        <v>7797.3426966292136</v>
      </c>
      <c r="CG683" s="178">
        <f t="shared" si="454"/>
        <v>8626.6610169491523</v>
      </c>
      <c r="CH683" s="179">
        <f t="shared" si="542"/>
        <v>6758</v>
      </c>
      <c r="CI683" s="178">
        <f t="shared" si="472"/>
        <v>7121.2289156626503</v>
      </c>
      <c r="CJ683" s="179">
        <f t="shared" si="542"/>
        <v>6171.1176470588234</v>
      </c>
      <c r="CK683" s="178">
        <f t="shared" si="542"/>
        <v>6638.3138888888889</v>
      </c>
      <c r="CL683" s="179">
        <f t="shared" si="542"/>
        <v>4762.5555555555557</v>
      </c>
      <c r="CM683" s="178">
        <f t="shared" si="542"/>
        <v>4698.4444444444443</v>
      </c>
      <c r="CN683" s="179">
        <f t="shared" si="542"/>
        <v>6162.641975308642</v>
      </c>
      <c r="CO683" s="178">
        <f t="shared" si="542"/>
        <v>6209.358024691358</v>
      </c>
      <c r="CP683" s="179">
        <f t="shared" si="542"/>
        <v>0</v>
      </c>
      <c r="CQ683" s="178">
        <f t="shared" si="542"/>
        <v>0</v>
      </c>
      <c r="CR683" s="177">
        <f t="shared" si="543"/>
        <v>70176.084269662926</v>
      </c>
      <c r="CS683" s="178">
        <f t="shared" si="543"/>
        <v>77639.949152542365</v>
      </c>
      <c r="CT683" s="179">
        <f t="shared" si="543"/>
        <v>60822</v>
      </c>
      <c r="CU683" s="178">
        <f t="shared" si="543"/>
        <v>64091.060240963852</v>
      </c>
      <c r="CV683" s="179">
        <f t="shared" si="543"/>
        <v>55540.058823529413</v>
      </c>
      <c r="CW683" s="178">
        <f t="shared" si="543"/>
        <v>59744.824999999997</v>
      </c>
      <c r="CX683" s="179">
        <f t="shared" si="543"/>
        <v>42863</v>
      </c>
      <c r="CY683" s="178">
        <f t="shared" si="543"/>
        <v>42286</v>
      </c>
      <c r="CZ683" s="179">
        <f t="shared" si="543"/>
        <v>55463.777777777781</v>
      </c>
      <c r="DA683" s="178">
        <f t="shared" si="543"/>
        <v>55884.222222222219</v>
      </c>
      <c r="DB683" s="179">
        <f t="shared" si="543"/>
        <v>0</v>
      </c>
      <c r="DC683" s="178">
        <f t="shared" si="543"/>
        <v>0</v>
      </c>
      <c r="DD683" s="179">
        <f t="shared" si="654"/>
        <v>60017.391567949562</v>
      </c>
      <c r="DE683" s="178">
        <f t="shared" si="654"/>
        <v>62347.839489072721</v>
      </c>
      <c r="DF683" s="177">
        <f t="shared" si="655"/>
        <v>19</v>
      </c>
      <c r="DG683" s="178">
        <f t="shared" si="655"/>
        <v>19</v>
      </c>
      <c r="DH683" s="179">
        <f t="shared" si="656"/>
        <v>16</v>
      </c>
      <c r="DI683" s="178">
        <f t="shared" si="656"/>
        <v>17</v>
      </c>
      <c r="DJ683" s="179">
        <f t="shared" si="657"/>
        <v>33</v>
      </c>
      <c r="DK683" s="178">
        <f t="shared" si="657"/>
        <v>39</v>
      </c>
      <c r="DL683" s="179">
        <f t="shared" si="658"/>
        <v>1</v>
      </c>
      <c r="DM683" s="178">
        <f t="shared" si="658"/>
        <v>8</v>
      </c>
      <c r="DN683" s="179">
        <f t="shared" si="659"/>
        <v>9</v>
      </c>
      <c r="DO683" s="178">
        <f t="shared" si="659"/>
        <v>9</v>
      </c>
      <c r="DP683" s="179">
        <f t="shared" si="660"/>
        <v>0</v>
      </c>
      <c r="DQ683" s="178">
        <f t="shared" si="660"/>
        <v>0</v>
      </c>
      <c r="DR683" s="179">
        <f t="shared" si="661"/>
        <v>78</v>
      </c>
      <c r="DS683" s="178">
        <f t="shared" si="661"/>
        <v>92</v>
      </c>
      <c r="DT683" s="177">
        <f t="shared" si="544"/>
        <v>1333345.6011235956</v>
      </c>
      <c r="DU683" s="178">
        <f t="shared" si="544"/>
        <v>1475159.0338983049</v>
      </c>
      <c r="DV683" s="179">
        <f t="shared" si="544"/>
        <v>973152</v>
      </c>
      <c r="DW683" s="178">
        <f t="shared" si="544"/>
        <v>1089548.0240963856</v>
      </c>
      <c r="DX683" s="179">
        <f t="shared" si="544"/>
        <v>1832821.9411764706</v>
      </c>
      <c r="DY683" s="178">
        <f t="shared" si="544"/>
        <v>2330048.1749999998</v>
      </c>
      <c r="DZ683" s="179">
        <f t="shared" si="544"/>
        <v>42863</v>
      </c>
      <c r="EA683" s="178">
        <f t="shared" si="544"/>
        <v>338288</v>
      </c>
      <c r="EB683" s="179">
        <f t="shared" si="544"/>
        <v>499174</v>
      </c>
      <c r="EC683" s="178">
        <f t="shared" si="544"/>
        <v>502958</v>
      </c>
      <c r="ED683" s="179">
        <f t="shared" si="544"/>
        <v>0</v>
      </c>
      <c r="EE683" s="178">
        <f t="shared" si="544"/>
        <v>0</v>
      </c>
      <c r="EF683" s="179">
        <f t="shared" si="544"/>
        <v>4681356.542300066</v>
      </c>
      <c r="EG683" s="178">
        <f t="shared" si="544"/>
        <v>5736001.2329946905</v>
      </c>
    </row>
    <row r="684" spans="1:137">
      <c r="A684" s="227" t="s">
        <v>690</v>
      </c>
      <c r="B684" s="256" t="s">
        <v>701</v>
      </c>
      <c r="C684" s="257"/>
      <c r="D684" s="229">
        <v>237701</v>
      </c>
      <c r="E684" s="229">
        <v>7</v>
      </c>
      <c r="F684" s="63"/>
      <c r="G684" s="185">
        <v>9</v>
      </c>
      <c r="H684" s="63">
        <v>9</v>
      </c>
      <c r="I684" s="185"/>
      <c r="J684" s="63"/>
      <c r="K684" s="185"/>
      <c r="L684" s="63"/>
      <c r="M684" s="185"/>
      <c r="N684" s="63"/>
      <c r="O684" s="63"/>
      <c r="P684" s="185">
        <v>9</v>
      </c>
      <c r="Q684" s="63">
        <v>9</v>
      </c>
      <c r="R684" s="185"/>
      <c r="S684" s="63"/>
      <c r="T684" s="185"/>
      <c r="U684" s="63"/>
      <c r="V684" s="185"/>
      <c r="W684" s="191">
        <v>1</v>
      </c>
      <c r="X684" s="63"/>
      <c r="Y684" s="185">
        <v>11</v>
      </c>
      <c r="Z684" s="63">
        <v>11</v>
      </c>
      <c r="AA684" s="185"/>
      <c r="AB684" s="63"/>
      <c r="AC684" s="185"/>
      <c r="AD684" s="63"/>
      <c r="AE684" s="185"/>
      <c r="AF684" s="63"/>
      <c r="AG684" s="63"/>
      <c r="AH684" s="185">
        <v>15</v>
      </c>
      <c r="AI684" s="191">
        <v>14</v>
      </c>
      <c r="AJ684" s="185"/>
      <c r="AK684" s="63"/>
      <c r="AL684" s="185"/>
      <c r="AM684" s="63"/>
      <c r="AN684" s="185">
        <v>1</v>
      </c>
      <c r="AO684" s="191"/>
      <c r="AP684" s="63"/>
      <c r="AQ684" s="185"/>
      <c r="AR684" s="63"/>
      <c r="AS684" s="185"/>
      <c r="AT684" s="63"/>
      <c r="AU684" s="185"/>
      <c r="AV684" s="63"/>
      <c r="AW684" s="185"/>
      <c r="AX684" s="63"/>
      <c r="AY684" s="63"/>
      <c r="AZ684" s="185"/>
      <c r="BA684" s="63"/>
      <c r="BB684" s="185"/>
      <c r="BC684" s="63"/>
      <c r="BD684" s="185"/>
      <c r="BE684" s="63"/>
      <c r="BF684" s="185"/>
      <c r="BG684" s="62"/>
      <c r="BH684" s="188">
        <v>619983</v>
      </c>
      <c r="BI684" s="63">
        <v>603806</v>
      </c>
      <c r="BJ684" s="185">
        <v>488152</v>
      </c>
      <c r="BK684" s="191">
        <v>625911</v>
      </c>
      <c r="BL684" s="185">
        <v>516955</v>
      </c>
      <c r="BM684" s="63">
        <v>524479</v>
      </c>
      <c r="BN684" s="185">
        <v>686842</v>
      </c>
      <c r="BO684" s="191">
        <v>608860</v>
      </c>
      <c r="BP684" s="185">
        <v>0</v>
      </c>
      <c r="BQ684" s="63"/>
      <c r="BR684" s="185"/>
      <c r="BS684" s="61"/>
      <c r="BT684" s="177">
        <f t="shared" si="648"/>
        <v>81</v>
      </c>
      <c r="BU684" s="178">
        <f t="shared" si="648"/>
        <v>81</v>
      </c>
      <c r="BV684" s="179">
        <f t="shared" si="649"/>
        <v>81</v>
      </c>
      <c r="BW684" s="178">
        <f t="shared" si="649"/>
        <v>93</v>
      </c>
      <c r="BX684" s="179">
        <f t="shared" si="650"/>
        <v>99</v>
      </c>
      <c r="BY684" s="178">
        <f t="shared" si="650"/>
        <v>99</v>
      </c>
      <c r="BZ684" s="179">
        <f t="shared" si="651"/>
        <v>147</v>
      </c>
      <c r="CA684" s="178">
        <f t="shared" si="651"/>
        <v>126</v>
      </c>
      <c r="CB684" s="179">
        <f t="shared" si="652"/>
        <v>0</v>
      </c>
      <c r="CC684" s="178">
        <f t="shared" si="652"/>
        <v>0</v>
      </c>
      <c r="CD684" s="179">
        <f t="shared" si="653"/>
        <v>0</v>
      </c>
      <c r="CE684" s="178">
        <f t="shared" si="653"/>
        <v>0</v>
      </c>
      <c r="CF684" s="177">
        <f t="shared" si="542"/>
        <v>7654.1111111111113</v>
      </c>
      <c r="CG684" s="178">
        <f t="shared" si="454"/>
        <v>7454.3950617283954</v>
      </c>
      <c r="CH684" s="179">
        <f t="shared" si="542"/>
        <v>6026.5679012345681</v>
      </c>
      <c r="CI684" s="178">
        <f t="shared" si="472"/>
        <v>6730.2258064516127</v>
      </c>
      <c r="CJ684" s="179">
        <f t="shared" si="542"/>
        <v>5221.7676767676767</v>
      </c>
      <c r="CK684" s="178">
        <f t="shared" si="542"/>
        <v>5297.7676767676767</v>
      </c>
      <c r="CL684" s="179">
        <f t="shared" si="542"/>
        <v>4672.3945578231296</v>
      </c>
      <c r="CM684" s="178">
        <f t="shared" si="542"/>
        <v>4832.2222222222226</v>
      </c>
      <c r="CN684" s="179">
        <f t="shared" si="542"/>
        <v>0</v>
      </c>
      <c r="CO684" s="178">
        <f t="shared" si="542"/>
        <v>0</v>
      </c>
      <c r="CP684" s="179">
        <f t="shared" si="542"/>
        <v>0</v>
      </c>
      <c r="CQ684" s="178">
        <f t="shared" si="542"/>
        <v>0</v>
      </c>
      <c r="CR684" s="177">
        <f t="shared" si="543"/>
        <v>68887</v>
      </c>
      <c r="CS684" s="178">
        <f t="shared" si="543"/>
        <v>67089.555555555562</v>
      </c>
      <c r="CT684" s="179">
        <f t="shared" si="543"/>
        <v>54239.111111111109</v>
      </c>
      <c r="CU684" s="178">
        <f t="shared" si="543"/>
        <v>60572.032258064515</v>
      </c>
      <c r="CV684" s="179">
        <f t="shared" si="543"/>
        <v>46995.909090909088</v>
      </c>
      <c r="CW684" s="178">
        <f t="shared" si="543"/>
        <v>47679.909090909088</v>
      </c>
      <c r="CX684" s="179">
        <f t="shared" si="543"/>
        <v>42051.551020408166</v>
      </c>
      <c r="CY684" s="178">
        <f t="shared" si="543"/>
        <v>43490</v>
      </c>
      <c r="CZ684" s="179">
        <f t="shared" si="543"/>
        <v>0</v>
      </c>
      <c r="DA684" s="178">
        <f t="shared" si="543"/>
        <v>0</v>
      </c>
      <c r="DB684" s="179">
        <f t="shared" si="543"/>
        <v>0</v>
      </c>
      <c r="DC684" s="178">
        <f t="shared" si="543"/>
        <v>0</v>
      </c>
      <c r="DD684" s="179">
        <f t="shared" si="654"/>
        <v>51064.773696145123</v>
      </c>
      <c r="DE684" s="178">
        <f t="shared" si="654"/>
        <v>53246.939149560108</v>
      </c>
      <c r="DF684" s="177">
        <f t="shared" si="655"/>
        <v>9</v>
      </c>
      <c r="DG684" s="178">
        <f t="shared" si="655"/>
        <v>9</v>
      </c>
      <c r="DH684" s="179">
        <f t="shared" si="656"/>
        <v>9</v>
      </c>
      <c r="DI684" s="178">
        <f t="shared" si="656"/>
        <v>10</v>
      </c>
      <c r="DJ684" s="179">
        <f t="shared" si="657"/>
        <v>11</v>
      </c>
      <c r="DK684" s="178">
        <f t="shared" si="657"/>
        <v>11</v>
      </c>
      <c r="DL684" s="179">
        <f t="shared" si="658"/>
        <v>16</v>
      </c>
      <c r="DM684" s="178">
        <f t="shared" si="658"/>
        <v>14</v>
      </c>
      <c r="DN684" s="179">
        <f t="shared" si="659"/>
        <v>0</v>
      </c>
      <c r="DO684" s="178">
        <f t="shared" si="659"/>
        <v>0</v>
      </c>
      <c r="DP684" s="179">
        <f t="shared" si="660"/>
        <v>0</v>
      </c>
      <c r="DQ684" s="178">
        <f t="shared" si="660"/>
        <v>0</v>
      </c>
      <c r="DR684" s="179">
        <f t="shared" si="661"/>
        <v>45</v>
      </c>
      <c r="DS684" s="178">
        <f t="shared" si="661"/>
        <v>44</v>
      </c>
      <c r="DT684" s="177">
        <f t="shared" si="544"/>
        <v>619983</v>
      </c>
      <c r="DU684" s="178">
        <f t="shared" si="544"/>
        <v>603806</v>
      </c>
      <c r="DV684" s="179">
        <f t="shared" si="544"/>
        <v>488152</v>
      </c>
      <c r="DW684" s="178">
        <f t="shared" si="544"/>
        <v>605720.32258064509</v>
      </c>
      <c r="DX684" s="179">
        <f t="shared" si="544"/>
        <v>516955</v>
      </c>
      <c r="DY684" s="178">
        <f t="shared" si="544"/>
        <v>524479</v>
      </c>
      <c r="DZ684" s="179">
        <f t="shared" si="544"/>
        <v>672824.81632653065</v>
      </c>
      <c r="EA684" s="178">
        <f t="shared" si="544"/>
        <v>608860</v>
      </c>
      <c r="EB684" s="179">
        <f t="shared" si="544"/>
        <v>0</v>
      </c>
      <c r="EC684" s="178">
        <f t="shared" si="544"/>
        <v>0</v>
      </c>
      <c r="ED684" s="179">
        <f t="shared" si="544"/>
        <v>0</v>
      </c>
      <c r="EE684" s="178">
        <f t="shared" si="544"/>
        <v>0</v>
      </c>
      <c r="EF684" s="179">
        <f t="shared" si="544"/>
        <v>2297914.8163265307</v>
      </c>
      <c r="EG684" s="178">
        <f t="shared" si="544"/>
        <v>2342865.3225806449</v>
      </c>
    </row>
    <row r="685" spans="1:137">
      <c r="A685" s="227" t="s">
        <v>690</v>
      </c>
      <c r="B685" s="228" t="s">
        <v>702</v>
      </c>
      <c r="C685" s="258"/>
      <c r="D685" s="229">
        <v>237686</v>
      </c>
      <c r="E685" s="259">
        <v>7</v>
      </c>
      <c r="F685" s="63"/>
      <c r="G685" s="185">
        <v>18</v>
      </c>
      <c r="H685" s="191">
        <v>15</v>
      </c>
      <c r="I685" s="185">
        <v>4</v>
      </c>
      <c r="J685" s="191">
        <v>1</v>
      </c>
      <c r="K685" s="185"/>
      <c r="L685" s="63"/>
      <c r="M685" s="185">
        <v>2</v>
      </c>
      <c r="N685" s="191">
        <v>5</v>
      </c>
      <c r="O685" s="63"/>
      <c r="P685" s="185">
        <v>10</v>
      </c>
      <c r="Q685" s="191">
        <v>15</v>
      </c>
      <c r="R685" s="185"/>
      <c r="S685" s="63"/>
      <c r="T685" s="185"/>
      <c r="U685" s="63"/>
      <c r="V685" s="185"/>
      <c r="W685" s="63"/>
      <c r="X685" s="63"/>
      <c r="Y685" s="185">
        <v>24</v>
      </c>
      <c r="Z685" s="191">
        <v>18</v>
      </c>
      <c r="AA685" s="185"/>
      <c r="AB685" s="63"/>
      <c r="AC685" s="185"/>
      <c r="AD685" s="63"/>
      <c r="AE685" s="185"/>
      <c r="AF685" s="63"/>
      <c r="AG685" s="63"/>
      <c r="AH685" s="185">
        <v>10</v>
      </c>
      <c r="AI685" s="191">
        <v>11</v>
      </c>
      <c r="AJ685" s="185"/>
      <c r="AK685" s="63"/>
      <c r="AL685" s="185"/>
      <c r="AM685" s="63"/>
      <c r="AN685" s="185">
        <v>2</v>
      </c>
      <c r="AO685" s="191">
        <v>1</v>
      </c>
      <c r="AP685" s="63"/>
      <c r="AQ685" s="185">
        <v>2</v>
      </c>
      <c r="AR685" s="191">
        <v>1</v>
      </c>
      <c r="AS685" s="185"/>
      <c r="AT685" s="63"/>
      <c r="AU685" s="185"/>
      <c r="AV685" s="63"/>
      <c r="AW685" s="185">
        <v>4</v>
      </c>
      <c r="AX685" s="191">
        <v>3</v>
      </c>
      <c r="AY685" s="63"/>
      <c r="AZ685" s="185"/>
      <c r="BA685" s="63"/>
      <c r="BB685" s="185"/>
      <c r="BC685" s="63"/>
      <c r="BD685" s="185"/>
      <c r="BE685" s="63"/>
      <c r="BF685" s="185"/>
      <c r="BG685" s="62"/>
      <c r="BH685" s="188">
        <v>1560781</v>
      </c>
      <c r="BI685" s="191">
        <v>1390769</v>
      </c>
      <c r="BJ685" s="185">
        <v>525557</v>
      </c>
      <c r="BK685" s="191">
        <v>785438</v>
      </c>
      <c r="BL685" s="185">
        <v>1092182</v>
      </c>
      <c r="BM685" s="191">
        <v>825631</v>
      </c>
      <c r="BN685" s="185">
        <v>485180</v>
      </c>
      <c r="BO685" s="63">
        <v>481384</v>
      </c>
      <c r="BP685" s="185">
        <v>276758</v>
      </c>
      <c r="BQ685" s="191">
        <v>189709</v>
      </c>
      <c r="BR685" s="185"/>
      <c r="BS685" s="61"/>
      <c r="BT685" s="177">
        <f t="shared" si="648"/>
        <v>226</v>
      </c>
      <c r="BU685" s="178">
        <f t="shared" si="648"/>
        <v>205</v>
      </c>
      <c r="BV685" s="179">
        <f t="shared" si="649"/>
        <v>90</v>
      </c>
      <c r="BW685" s="178">
        <f t="shared" si="649"/>
        <v>135</v>
      </c>
      <c r="BX685" s="179">
        <f t="shared" si="650"/>
        <v>216</v>
      </c>
      <c r="BY685" s="178">
        <f t="shared" si="650"/>
        <v>162</v>
      </c>
      <c r="BZ685" s="179">
        <f t="shared" si="651"/>
        <v>114</v>
      </c>
      <c r="CA685" s="178">
        <f t="shared" si="651"/>
        <v>111</v>
      </c>
      <c r="CB685" s="179">
        <f t="shared" si="652"/>
        <v>66</v>
      </c>
      <c r="CC685" s="178">
        <f t="shared" si="652"/>
        <v>45</v>
      </c>
      <c r="CD685" s="179">
        <f t="shared" si="653"/>
        <v>0</v>
      </c>
      <c r="CE685" s="178">
        <f t="shared" si="653"/>
        <v>0</v>
      </c>
      <c r="CF685" s="177">
        <f t="shared" si="542"/>
        <v>6906.1106194690265</v>
      </c>
      <c r="CG685" s="178">
        <f t="shared" si="454"/>
        <v>6784.2390243902437</v>
      </c>
      <c r="CH685" s="179">
        <f t="shared" si="542"/>
        <v>5839.5222222222219</v>
      </c>
      <c r="CI685" s="178">
        <f t="shared" si="472"/>
        <v>5818.0592592592593</v>
      </c>
      <c r="CJ685" s="179">
        <f t="shared" si="542"/>
        <v>5056.3981481481478</v>
      </c>
      <c r="CK685" s="178">
        <f t="shared" si="542"/>
        <v>5096.4876543209875</v>
      </c>
      <c r="CL685" s="179">
        <f t="shared" si="542"/>
        <v>4255.9649122807014</v>
      </c>
      <c r="CM685" s="178">
        <f t="shared" si="542"/>
        <v>4336.7927927927931</v>
      </c>
      <c r="CN685" s="179">
        <f t="shared" si="542"/>
        <v>4193.30303030303</v>
      </c>
      <c r="CO685" s="178">
        <f t="shared" si="542"/>
        <v>4215.7555555555555</v>
      </c>
      <c r="CP685" s="179">
        <f t="shared" si="542"/>
        <v>0</v>
      </c>
      <c r="CQ685" s="178">
        <f t="shared" si="542"/>
        <v>0</v>
      </c>
      <c r="CR685" s="177">
        <f t="shared" si="543"/>
        <v>62154.995575221241</v>
      </c>
      <c r="CS685" s="178">
        <f t="shared" si="543"/>
        <v>61058.15121951219</v>
      </c>
      <c r="CT685" s="179">
        <f t="shared" si="543"/>
        <v>52555.7</v>
      </c>
      <c r="CU685" s="178">
        <f t="shared" si="543"/>
        <v>52362.533333333333</v>
      </c>
      <c r="CV685" s="179">
        <f t="shared" si="543"/>
        <v>45507.583333333328</v>
      </c>
      <c r="CW685" s="178">
        <f t="shared" si="543"/>
        <v>45868.388888888891</v>
      </c>
      <c r="CX685" s="179">
        <f t="shared" si="543"/>
        <v>38303.684210526313</v>
      </c>
      <c r="CY685" s="178">
        <f t="shared" si="543"/>
        <v>39031.13513513514</v>
      </c>
      <c r="CZ685" s="179">
        <f t="shared" si="543"/>
        <v>37739.727272727272</v>
      </c>
      <c r="DA685" s="178">
        <f t="shared" si="543"/>
        <v>37941.800000000003</v>
      </c>
      <c r="DB685" s="179">
        <f t="shared" si="543"/>
        <v>0</v>
      </c>
      <c r="DC685" s="178">
        <f t="shared" si="543"/>
        <v>0</v>
      </c>
      <c r="DD685" s="179">
        <f t="shared" si="654"/>
        <v>49941.335104841964</v>
      </c>
      <c r="DE685" s="178">
        <f t="shared" si="654"/>
        <v>50191.871389019689</v>
      </c>
      <c r="DF685" s="177">
        <f t="shared" si="655"/>
        <v>24</v>
      </c>
      <c r="DG685" s="178">
        <f t="shared" si="655"/>
        <v>21</v>
      </c>
      <c r="DH685" s="179">
        <f t="shared" si="656"/>
        <v>10</v>
      </c>
      <c r="DI685" s="178">
        <f t="shared" si="656"/>
        <v>15</v>
      </c>
      <c r="DJ685" s="179">
        <f t="shared" si="657"/>
        <v>24</v>
      </c>
      <c r="DK685" s="178">
        <f t="shared" si="657"/>
        <v>18</v>
      </c>
      <c r="DL685" s="179">
        <f t="shared" si="658"/>
        <v>12</v>
      </c>
      <c r="DM685" s="178">
        <f t="shared" si="658"/>
        <v>12</v>
      </c>
      <c r="DN685" s="179">
        <f t="shared" si="659"/>
        <v>6</v>
      </c>
      <c r="DO685" s="178">
        <f t="shared" si="659"/>
        <v>4</v>
      </c>
      <c r="DP685" s="179">
        <f t="shared" si="660"/>
        <v>0</v>
      </c>
      <c r="DQ685" s="178">
        <f t="shared" si="660"/>
        <v>0</v>
      </c>
      <c r="DR685" s="179">
        <f t="shared" si="661"/>
        <v>76</v>
      </c>
      <c r="DS685" s="178">
        <f t="shared" si="661"/>
        <v>70</v>
      </c>
      <c r="DT685" s="177">
        <f t="shared" si="544"/>
        <v>1491719.8938053097</v>
      </c>
      <c r="DU685" s="178">
        <f t="shared" si="544"/>
        <v>1282221.175609756</v>
      </c>
      <c r="DV685" s="179">
        <f t="shared" si="544"/>
        <v>525557</v>
      </c>
      <c r="DW685" s="178">
        <f t="shared" si="544"/>
        <v>785438</v>
      </c>
      <c r="DX685" s="179">
        <f t="shared" si="544"/>
        <v>1092182</v>
      </c>
      <c r="DY685" s="178">
        <f t="shared" si="544"/>
        <v>825631</v>
      </c>
      <c r="DZ685" s="179">
        <f t="shared" si="544"/>
        <v>459644.21052631573</v>
      </c>
      <c r="EA685" s="178">
        <f t="shared" si="544"/>
        <v>468373.62162162166</v>
      </c>
      <c r="EB685" s="179">
        <f t="shared" si="544"/>
        <v>226438.36363636365</v>
      </c>
      <c r="EC685" s="178">
        <f t="shared" si="544"/>
        <v>151767.20000000001</v>
      </c>
      <c r="ED685" s="179">
        <f t="shared" si="544"/>
        <v>0</v>
      </c>
      <c r="EE685" s="178">
        <f t="shared" si="544"/>
        <v>0</v>
      </c>
      <c r="EF685" s="179">
        <f t="shared" si="544"/>
        <v>3795541.4679679894</v>
      </c>
      <c r="EG685" s="178">
        <f t="shared" si="544"/>
        <v>3513430.9972313782</v>
      </c>
    </row>
    <row r="686" spans="1:137" ht="15">
      <c r="A686" s="227" t="s">
        <v>690</v>
      </c>
      <c r="B686" s="228" t="s">
        <v>703</v>
      </c>
      <c r="C686" s="307" t="s">
        <v>881</v>
      </c>
      <c r="D686" s="229">
        <v>447582</v>
      </c>
      <c r="E686" s="259">
        <v>10</v>
      </c>
      <c r="F686" s="63"/>
      <c r="G686" s="185">
        <v>6</v>
      </c>
      <c r="H686" s="191">
        <v>8</v>
      </c>
      <c r="I686" s="185"/>
      <c r="J686" s="63"/>
      <c r="K686" s="185"/>
      <c r="L686" s="63"/>
      <c r="M686" s="185"/>
      <c r="N686" s="63"/>
      <c r="O686" s="63"/>
      <c r="P686" s="185">
        <v>4</v>
      </c>
      <c r="Q686" s="191">
        <v>2</v>
      </c>
      <c r="R686" s="185"/>
      <c r="S686" s="63"/>
      <c r="T686" s="185"/>
      <c r="U686" s="63"/>
      <c r="V686" s="185"/>
      <c r="W686" s="63"/>
      <c r="X686" s="63"/>
      <c r="Y686" s="185">
        <v>5</v>
      </c>
      <c r="Z686" s="191">
        <v>4</v>
      </c>
      <c r="AA686" s="185"/>
      <c r="AB686" s="63"/>
      <c r="AC686" s="185"/>
      <c r="AD686" s="63"/>
      <c r="AE686" s="185"/>
      <c r="AF686" s="63"/>
      <c r="AG686" s="63"/>
      <c r="AH686" s="185">
        <v>15</v>
      </c>
      <c r="AI686" s="191">
        <v>14</v>
      </c>
      <c r="AJ686" s="185"/>
      <c r="AK686" s="63"/>
      <c r="AL686" s="185">
        <v>1</v>
      </c>
      <c r="AM686" s="191">
        <v>3</v>
      </c>
      <c r="AN686" s="185">
        <v>17</v>
      </c>
      <c r="AO686" s="191">
        <v>21</v>
      </c>
      <c r="AP686" s="63"/>
      <c r="AQ686" s="185"/>
      <c r="AR686" s="63"/>
      <c r="AS686" s="185"/>
      <c r="AT686" s="63"/>
      <c r="AU686" s="185"/>
      <c r="AV686" s="63"/>
      <c r="AW686" s="185"/>
      <c r="AX686" s="63"/>
      <c r="AY686" s="63"/>
      <c r="AZ686" s="185"/>
      <c r="BA686" s="63"/>
      <c r="BB686" s="185"/>
      <c r="BC686" s="63"/>
      <c r="BD686" s="185"/>
      <c r="BE686" s="63"/>
      <c r="BF686" s="185"/>
      <c r="BG686" s="62"/>
      <c r="BH686" s="188">
        <v>419331</v>
      </c>
      <c r="BI686" s="191">
        <v>556959</v>
      </c>
      <c r="BJ686" s="185">
        <v>241136</v>
      </c>
      <c r="BK686" s="191">
        <v>109836</v>
      </c>
      <c r="BL686" s="185">
        <v>257108</v>
      </c>
      <c r="BM686" s="191">
        <v>211950</v>
      </c>
      <c r="BN686" s="185">
        <v>1672804</v>
      </c>
      <c r="BO686" s="191">
        <v>1952347</v>
      </c>
      <c r="BP686" s="185">
        <v>0</v>
      </c>
      <c r="BQ686" s="63"/>
      <c r="BR686" s="185"/>
      <c r="BS686" s="61"/>
      <c r="BT686" s="177">
        <f t="shared" si="648"/>
        <v>54</v>
      </c>
      <c r="BU686" s="178">
        <f t="shared" si="648"/>
        <v>72</v>
      </c>
      <c r="BV686" s="179">
        <f t="shared" si="649"/>
        <v>36</v>
      </c>
      <c r="BW686" s="178">
        <f t="shared" si="649"/>
        <v>18</v>
      </c>
      <c r="BX686" s="179">
        <f t="shared" si="650"/>
        <v>45</v>
      </c>
      <c r="BY686" s="178">
        <f t="shared" si="650"/>
        <v>36</v>
      </c>
      <c r="BZ686" s="179">
        <f t="shared" si="651"/>
        <v>350</v>
      </c>
      <c r="CA686" s="178">
        <f t="shared" si="651"/>
        <v>411</v>
      </c>
      <c r="CB686" s="179">
        <f t="shared" si="652"/>
        <v>0</v>
      </c>
      <c r="CC686" s="178">
        <f t="shared" si="652"/>
        <v>0</v>
      </c>
      <c r="CD686" s="179">
        <f t="shared" si="653"/>
        <v>0</v>
      </c>
      <c r="CE686" s="178">
        <f t="shared" si="653"/>
        <v>0</v>
      </c>
      <c r="CF686" s="177">
        <f t="shared" si="542"/>
        <v>7765.3888888888887</v>
      </c>
      <c r="CG686" s="178">
        <f t="shared" si="454"/>
        <v>7735.541666666667</v>
      </c>
      <c r="CH686" s="179">
        <f t="shared" si="542"/>
        <v>6698.2222222222226</v>
      </c>
      <c r="CI686" s="178">
        <f t="shared" si="472"/>
        <v>6102</v>
      </c>
      <c r="CJ686" s="179">
        <f t="shared" si="542"/>
        <v>5713.5111111111109</v>
      </c>
      <c r="CK686" s="178">
        <f t="shared" si="542"/>
        <v>5887.5</v>
      </c>
      <c r="CL686" s="179">
        <f t="shared" si="542"/>
        <v>4779.4399999999996</v>
      </c>
      <c r="CM686" s="178">
        <f t="shared" si="542"/>
        <v>4750.2360097323599</v>
      </c>
      <c r="CN686" s="179">
        <f t="shared" si="542"/>
        <v>0</v>
      </c>
      <c r="CO686" s="178">
        <f t="shared" si="542"/>
        <v>0</v>
      </c>
      <c r="CP686" s="179">
        <f t="shared" si="542"/>
        <v>0</v>
      </c>
      <c r="CQ686" s="178">
        <f t="shared" si="542"/>
        <v>0</v>
      </c>
      <c r="CR686" s="177">
        <f t="shared" si="543"/>
        <v>69888.5</v>
      </c>
      <c r="CS686" s="178">
        <f t="shared" si="543"/>
        <v>69619.875</v>
      </c>
      <c r="CT686" s="179">
        <f t="shared" si="543"/>
        <v>60284</v>
      </c>
      <c r="CU686" s="178">
        <f t="shared" si="543"/>
        <v>54918</v>
      </c>
      <c r="CV686" s="179">
        <f t="shared" si="543"/>
        <v>51421.599999999999</v>
      </c>
      <c r="CW686" s="178">
        <f t="shared" si="543"/>
        <v>52987.5</v>
      </c>
      <c r="CX686" s="179">
        <f t="shared" si="543"/>
        <v>43014.96</v>
      </c>
      <c r="CY686" s="178">
        <f t="shared" si="543"/>
        <v>42752.124087591241</v>
      </c>
      <c r="CZ686" s="179">
        <f t="shared" si="543"/>
        <v>0</v>
      </c>
      <c r="DA686" s="178">
        <f t="shared" si="543"/>
        <v>0</v>
      </c>
      <c r="DB686" s="179">
        <f t="shared" si="543"/>
        <v>0</v>
      </c>
      <c r="DC686" s="178">
        <f t="shared" si="543"/>
        <v>0</v>
      </c>
      <c r="DD686" s="179">
        <f t="shared" si="654"/>
        <v>48688.930833333325</v>
      </c>
      <c r="DE686" s="178">
        <f t="shared" si="654"/>
        <v>48140.879140932062</v>
      </c>
      <c r="DF686" s="177">
        <f t="shared" si="655"/>
        <v>6</v>
      </c>
      <c r="DG686" s="178">
        <f t="shared" si="655"/>
        <v>8</v>
      </c>
      <c r="DH686" s="179">
        <f t="shared" si="656"/>
        <v>4</v>
      </c>
      <c r="DI686" s="178">
        <f t="shared" si="656"/>
        <v>2</v>
      </c>
      <c r="DJ686" s="179">
        <f t="shared" si="657"/>
        <v>5</v>
      </c>
      <c r="DK686" s="178">
        <f t="shared" si="657"/>
        <v>4</v>
      </c>
      <c r="DL686" s="179">
        <f t="shared" si="658"/>
        <v>33</v>
      </c>
      <c r="DM686" s="178">
        <f t="shared" si="658"/>
        <v>38</v>
      </c>
      <c r="DN686" s="179">
        <f t="shared" si="659"/>
        <v>0</v>
      </c>
      <c r="DO686" s="178">
        <f t="shared" si="659"/>
        <v>0</v>
      </c>
      <c r="DP686" s="179">
        <f t="shared" si="660"/>
        <v>0</v>
      </c>
      <c r="DQ686" s="178">
        <f t="shared" si="660"/>
        <v>0</v>
      </c>
      <c r="DR686" s="179">
        <f t="shared" si="661"/>
        <v>48</v>
      </c>
      <c r="DS686" s="178">
        <f t="shared" si="661"/>
        <v>52</v>
      </c>
      <c r="DT686" s="177">
        <f t="shared" si="544"/>
        <v>419331</v>
      </c>
      <c r="DU686" s="178">
        <f t="shared" si="544"/>
        <v>556959</v>
      </c>
      <c r="DV686" s="179">
        <f t="shared" si="544"/>
        <v>241136</v>
      </c>
      <c r="DW686" s="178">
        <f t="shared" si="544"/>
        <v>109836</v>
      </c>
      <c r="DX686" s="179">
        <f t="shared" si="544"/>
        <v>257108</v>
      </c>
      <c r="DY686" s="178">
        <f t="shared" si="544"/>
        <v>211950</v>
      </c>
      <c r="DZ686" s="179">
        <f t="shared" si="544"/>
        <v>1419493.68</v>
      </c>
      <c r="EA686" s="178">
        <f t="shared" si="544"/>
        <v>1624580.7153284671</v>
      </c>
      <c r="EB686" s="179">
        <f t="shared" si="544"/>
        <v>0</v>
      </c>
      <c r="EC686" s="178">
        <f t="shared" si="544"/>
        <v>0</v>
      </c>
      <c r="ED686" s="179">
        <f t="shared" si="544"/>
        <v>0</v>
      </c>
      <c r="EE686" s="178">
        <f t="shared" si="544"/>
        <v>0</v>
      </c>
      <c r="EF686" s="179">
        <f t="shared" si="544"/>
        <v>2337068.6799999997</v>
      </c>
      <c r="EG686" s="178">
        <f t="shared" si="544"/>
        <v>2503325.7153284671</v>
      </c>
    </row>
    <row r="687" spans="1:137" ht="15">
      <c r="A687" s="227" t="s">
        <v>690</v>
      </c>
      <c r="B687" s="256" t="s">
        <v>704</v>
      </c>
      <c r="C687" s="307" t="s">
        <v>881</v>
      </c>
      <c r="D687" s="229">
        <v>443492</v>
      </c>
      <c r="E687" s="259">
        <v>10</v>
      </c>
      <c r="F687" s="63"/>
      <c r="G687" s="185">
        <v>1</v>
      </c>
      <c r="H687" s="191">
        <v>3</v>
      </c>
      <c r="I687" s="185">
        <v>4</v>
      </c>
      <c r="J687" s="191">
        <v>5</v>
      </c>
      <c r="K687" s="185">
        <v>3</v>
      </c>
      <c r="L687" s="63">
        <v>3</v>
      </c>
      <c r="M687" s="185">
        <v>1</v>
      </c>
      <c r="N687" s="63">
        <v>1</v>
      </c>
      <c r="O687" s="63"/>
      <c r="P687" s="185">
        <v>5</v>
      </c>
      <c r="Q687" s="63">
        <v>5</v>
      </c>
      <c r="R687" s="185">
        <v>3</v>
      </c>
      <c r="S687" s="191">
        <v>2</v>
      </c>
      <c r="T687" s="185"/>
      <c r="U687" s="63"/>
      <c r="V687" s="185">
        <v>2</v>
      </c>
      <c r="W687" s="63">
        <v>2</v>
      </c>
      <c r="X687" s="63"/>
      <c r="Y687" s="185">
        <v>9</v>
      </c>
      <c r="Z687" s="191">
        <v>10</v>
      </c>
      <c r="AA687" s="185">
        <v>7</v>
      </c>
      <c r="AB687" s="63">
        <v>7</v>
      </c>
      <c r="AC687" s="185">
        <v>2</v>
      </c>
      <c r="AD687" s="63">
        <v>2</v>
      </c>
      <c r="AE687" s="185"/>
      <c r="AF687" s="63"/>
      <c r="AG687" s="63"/>
      <c r="AH687" s="185">
        <v>12</v>
      </c>
      <c r="AI687" s="191">
        <v>10</v>
      </c>
      <c r="AJ687" s="185">
        <v>6</v>
      </c>
      <c r="AK687" s="63">
        <v>6</v>
      </c>
      <c r="AL687" s="185">
        <v>3</v>
      </c>
      <c r="AM687" s="191">
        <v>2</v>
      </c>
      <c r="AN687" s="185">
        <v>1</v>
      </c>
      <c r="AO687" s="63">
        <v>1</v>
      </c>
      <c r="AP687" s="63"/>
      <c r="AQ687" s="185"/>
      <c r="AR687" s="191">
        <v>1</v>
      </c>
      <c r="AS687" s="185">
        <v>3</v>
      </c>
      <c r="AT687" s="63">
        <v>3</v>
      </c>
      <c r="AU687" s="185">
        <v>1</v>
      </c>
      <c r="AV687" s="63">
        <v>1</v>
      </c>
      <c r="AW687" s="185">
        <v>1</v>
      </c>
      <c r="AX687" s="191">
        <v>2</v>
      </c>
      <c r="AY687" s="63"/>
      <c r="AZ687" s="185"/>
      <c r="BA687" s="63"/>
      <c r="BB687" s="185"/>
      <c r="BC687" s="63"/>
      <c r="BD687" s="185"/>
      <c r="BE687" s="63"/>
      <c r="BF687" s="185"/>
      <c r="BG687" s="62"/>
      <c r="BH687" s="188">
        <v>789664</v>
      </c>
      <c r="BI687" s="191">
        <v>984732</v>
      </c>
      <c r="BJ687" s="185">
        <v>625304</v>
      </c>
      <c r="BK687" s="191">
        <v>526668</v>
      </c>
      <c r="BL687" s="185">
        <v>885324</v>
      </c>
      <c r="BM687" s="191">
        <v>1006773</v>
      </c>
      <c r="BN687" s="185">
        <v>1020768</v>
      </c>
      <c r="BO687" s="191">
        <v>875401</v>
      </c>
      <c r="BP687" s="185">
        <v>274536</v>
      </c>
      <c r="BQ687" s="191">
        <v>348827</v>
      </c>
      <c r="BR687" s="185"/>
      <c r="BS687" s="61"/>
      <c r="BT687" s="177">
        <f t="shared" si="648"/>
        <v>94</v>
      </c>
      <c r="BU687" s="178">
        <f t="shared" si="648"/>
        <v>122</v>
      </c>
      <c r="BV687" s="179">
        <f t="shared" si="649"/>
        <v>99</v>
      </c>
      <c r="BW687" s="178">
        <f t="shared" si="649"/>
        <v>89</v>
      </c>
      <c r="BX687" s="179">
        <f t="shared" si="650"/>
        <v>173</v>
      </c>
      <c r="BY687" s="178">
        <f t="shared" si="650"/>
        <v>182</v>
      </c>
      <c r="BZ687" s="179">
        <f t="shared" si="651"/>
        <v>213</v>
      </c>
      <c r="CA687" s="178">
        <f t="shared" si="651"/>
        <v>184</v>
      </c>
      <c r="CB687" s="179">
        <f t="shared" si="652"/>
        <v>53</v>
      </c>
      <c r="CC687" s="178">
        <f t="shared" si="652"/>
        <v>74</v>
      </c>
      <c r="CD687" s="179">
        <f t="shared" si="653"/>
        <v>0</v>
      </c>
      <c r="CE687" s="178">
        <f t="shared" si="653"/>
        <v>0</v>
      </c>
      <c r="CF687" s="177">
        <f t="shared" si="542"/>
        <v>8400.6808510638293</v>
      </c>
      <c r="CG687" s="178">
        <f t="shared" si="454"/>
        <v>8071.5737704918029</v>
      </c>
      <c r="CH687" s="179">
        <f t="shared" si="542"/>
        <v>6316.2020202020203</v>
      </c>
      <c r="CI687" s="178">
        <f t="shared" si="472"/>
        <v>5917.6179775280898</v>
      </c>
      <c r="CJ687" s="179">
        <f t="shared" si="542"/>
        <v>5117.4797687861274</v>
      </c>
      <c r="CK687" s="178">
        <f t="shared" si="542"/>
        <v>5531.7197802197807</v>
      </c>
      <c r="CL687" s="179">
        <f t="shared" si="542"/>
        <v>4792.3380281690143</v>
      </c>
      <c r="CM687" s="178">
        <f t="shared" si="542"/>
        <v>4757.614130434783</v>
      </c>
      <c r="CN687" s="179">
        <f t="shared" si="542"/>
        <v>5179.9245283018872</v>
      </c>
      <c r="CO687" s="178">
        <f t="shared" si="542"/>
        <v>4713.8783783783783</v>
      </c>
      <c r="CP687" s="179">
        <f t="shared" si="542"/>
        <v>0</v>
      </c>
      <c r="CQ687" s="178">
        <f t="shared" si="542"/>
        <v>0</v>
      </c>
      <c r="CR687" s="177">
        <f t="shared" si="543"/>
        <v>75606.127659574471</v>
      </c>
      <c r="CS687" s="178">
        <f t="shared" si="543"/>
        <v>72644.163934426222</v>
      </c>
      <c r="CT687" s="179">
        <f t="shared" si="543"/>
        <v>56845.818181818184</v>
      </c>
      <c r="CU687" s="178">
        <f t="shared" si="543"/>
        <v>53258.561797752809</v>
      </c>
      <c r="CV687" s="179">
        <f t="shared" si="543"/>
        <v>46057.317919075147</v>
      </c>
      <c r="CW687" s="178">
        <f t="shared" si="543"/>
        <v>49785.478021978022</v>
      </c>
      <c r="CX687" s="179">
        <f t="shared" si="543"/>
        <v>43131.042253521126</v>
      </c>
      <c r="CY687" s="178">
        <f t="shared" si="543"/>
        <v>42818.527173913048</v>
      </c>
      <c r="CZ687" s="179">
        <f t="shared" si="543"/>
        <v>46619.320754716988</v>
      </c>
      <c r="DA687" s="178">
        <f t="shared" si="543"/>
        <v>42424.905405405407</v>
      </c>
      <c r="DB687" s="179">
        <f t="shared" si="543"/>
        <v>0</v>
      </c>
      <c r="DC687" s="178">
        <f t="shared" si="543"/>
        <v>0</v>
      </c>
      <c r="DD687" s="179">
        <f t="shared" si="654"/>
        <v>50936.321666386793</v>
      </c>
      <c r="DE687" s="178">
        <f t="shared" si="654"/>
        <v>51628.900908373609</v>
      </c>
      <c r="DF687" s="177">
        <f t="shared" si="655"/>
        <v>9</v>
      </c>
      <c r="DG687" s="178">
        <f t="shared" si="655"/>
        <v>12</v>
      </c>
      <c r="DH687" s="179">
        <f t="shared" si="656"/>
        <v>10</v>
      </c>
      <c r="DI687" s="178">
        <f t="shared" si="656"/>
        <v>9</v>
      </c>
      <c r="DJ687" s="179">
        <f t="shared" si="657"/>
        <v>18</v>
      </c>
      <c r="DK687" s="178">
        <f t="shared" si="657"/>
        <v>19</v>
      </c>
      <c r="DL687" s="179">
        <f t="shared" si="658"/>
        <v>22</v>
      </c>
      <c r="DM687" s="178">
        <f t="shared" si="658"/>
        <v>19</v>
      </c>
      <c r="DN687" s="179">
        <f t="shared" si="659"/>
        <v>5</v>
      </c>
      <c r="DO687" s="178">
        <f t="shared" si="659"/>
        <v>7</v>
      </c>
      <c r="DP687" s="179">
        <f t="shared" si="660"/>
        <v>0</v>
      </c>
      <c r="DQ687" s="178">
        <f t="shared" si="660"/>
        <v>0</v>
      </c>
      <c r="DR687" s="179">
        <f t="shared" si="661"/>
        <v>64</v>
      </c>
      <c r="DS687" s="178">
        <f t="shared" si="661"/>
        <v>66</v>
      </c>
      <c r="DT687" s="177">
        <f t="shared" si="544"/>
        <v>680455.14893617027</v>
      </c>
      <c r="DU687" s="178">
        <f t="shared" si="544"/>
        <v>871729.96721311472</v>
      </c>
      <c r="DV687" s="179">
        <f t="shared" si="544"/>
        <v>568458.18181818188</v>
      </c>
      <c r="DW687" s="178">
        <f t="shared" si="544"/>
        <v>479327.05617977527</v>
      </c>
      <c r="DX687" s="179">
        <f t="shared" si="544"/>
        <v>829031.72254335263</v>
      </c>
      <c r="DY687" s="178">
        <f t="shared" si="544"/>
        <v>945924.08241758239</v>
      </c>
      <c r="DZ687" s="179">
        <f t="shared" si="544"/>
        <v>948882.9295774647</v>
      </c>
      <c r="EA687" s="178">
        <f t="shared" si="544"/>
        <v>813552.0163043479</v>
      </c>
      <c r="EB687" s="179">
        <f t="shared" si="544"/>
        <v>233096.60377358494</v>
      </c>
      <c r="EC687" s="178">
        <f t="shared" si="544"/>
        <v>296974.33783783787</v>
      </c>
      <c r="ED687" s="179">
        <f t="shared" si="544"/>
        <v>0</v>
      </c>
      <c r="EE687" s="178">
        <f t="shared" si="544"/>
        <v>0</v>
      </c>
      <c r="EF687" s="179">
        <f t="shared" si="544"/>
        <v>3259924.5866487548</v>
      </c>
      <c r="EG687" s="178">
        <f t="shared" si="544"/>
        <v>3407507.459952658</v>
      </c>
    </row>
    <row r="688" spans="1:137">
      <c r="A688" s="227" t="s">
        <v>690</v>
      </c>
      <c r="B688" s="228" t="s">
        <v>705</v>
      </c>
      <c r="C688" s="254"/>
      <c r="D688" s="229">
        <v>446774</v>
      </c>
      <c r="E688" s="229">
        <v>10</v>
      </c>
      <c r="F688" s="63"/>
      <c r="G688" s="185"/>
      <c r="H688" s="63"/>
      <c r="I688" s="185"/>
      <c r="J688" s="63"/>
      <c r="K688" s="185"/>
      <c r="L688" s="63"/>
      <c r="M688" s="185">
        <v>2</v>
      </c>
      <c r="N688" s="63">
        <v>2</v>
      </c>
      <c r="O688" s="63"/>
      <c r="P688" s="185">
        <v>5</v>
      </c>
      <c r="Q688" s="191">
        <v>3</v>
      </c>
      <c r="R688" s="185">
        <v>1</v>
      </c>
      <c r="S688" s="191"/>
      <c r="T688" s="185"/>
      <c r="U688" s="63"/>
      <c r="V688" s="185">
        <v>4</v>
      </c>
      <c r="W688" s="191">
        <v>3</v>
      </c>
      <c r="X688" s="63"/>
      <c r="Y688" s="185">
        <v>10</v>
      </c>
      <c r="Z688" s="191">
        <v>9</v>
      </c>
      <c r="AA688" s="185"/>
      <c r="AB688" s="63"/>
      <c r="AC688" s="185"/>
      <c r="AD688" s="63"/>
      <c r="AE688" s="185">
        <v>8</v>
      </c>
      <c r="AF688" s="191">
        <v>6</v>
      </c>
      <c r="AG688" s="63"/>
      <c r="AH688" s="185">
        <v>4</v>
      </c>
      <c r="AI688" s="191">
        <v>3</v>
      </c>
      <c r="AJ688" s="185"/>
      <c r="AK688" s="63"/>
      <c r="AL688" s="185"/>
      <c r="AM688" s="63"/>
      <c r="AN688" s="185">
        <v>13</v>
      </c>
      <c r="AO688" s="191">
        <v>19</v>
      </c>
      <c r="AP688" s="63"/>
      <c r="AQ688" s="185">
        <v>4</v>
      </c>
      <c r="AR688" s="191">
        <v>7</v>
      </c>
      <c r="AS688" s="185"/>
      <c r="AT688" s="63"/>
      <c r="AU688" s="185"/>
      <c r="AV688" s="63"/>
      <c r="AW688" s="185">
        <v>24</v>
      </c>
      <c r="AX688" s="63">
        <v>23</v>
      </c>
      <c r="AY688" s="63"/>
      <c r="AZ688" s="185"/>
      <c r="BA688" s="63"/>
      <c r="BB688" s="185"/>
      <c r="BC688" s="63"/>
      <c r="BD688" s="185"/>
      <c r="BE688" s="63"/>
      <c r="BF688" s="185"/>
      <c r="BG688" s="62"/>
      <c r="BH688" s="188">
        <v>228514</v>
      </c>
      <c r="BI688" s="63">
        <v>228634</v>
      </c>
      <c r="BJ688" s="185">
        <v>744704</v>
      </c>
      <c r="BK688" s="191">
        <v>474577</v>
      </c>
      <c r="BL688" s="185">
        <v>1033671</v>
      </c>
      <c r="BM688" s="191">
        <v>875457</v>
      </c>
      <c r="BN688" s="185">
        <v>877887</v>
      </c>
      <c r="BO688" s="191">
        <v>1147810</v>
      </c>
      <c r="BP688" s="185">
        <v>1318591</v>
      </c>
      <c r="BQ688" s="191">
        <v>1432453</v>
      </c>
      <c r="BR688" s="185"/>
      <c r="BS688" s="61"/>
      <c r="BT688" s="177">
        <f t="shared" si="648"/>
        <v>24</v>
      </c>
      <c r="BU688" s="178">
        <f t="shared" si="648"/>
        <v>24</v>
      </c>
      <c r="BV688" s="179">
        <f t="shared" si="649"/>
        <v>103</v>
      </c>
      <c r="BW688" s="178">
        <f t="shared" si="649"/>
        <v>63</v>
      </c>
      <c r="BX688" s="179">
        <f t="shared" si="650"/>
        <v>186</v>
      </c>
      <c r="BY688" s="178">
        <f t="shared" si="650"/>
        <v>153</v>
      </c>
      <c r="BZ688" s="179">
        <f t="shared" si="651"/>
        <v>192</v>
      </c>
      <c r="CA688" s="178">
        <f t="shared" si="651"/>
        <v>255</v>
      </c>
      <c r="CB688" s="179">
        <f t="shared" si="652"/>
        <v>324</v>
      </c>
      <c r="CC688" s="178">
        <f t="shared" si="652"/>
        <v>339</v>
      </c>
      <c r="CD688" s="179">
        <f t="shared" si="653"/>
        <v>0</v>
      </c>
      <c r="CE688" s="178">
        <f t="shared" si="653"/>
        <v>0</v>
      </c>
      <c r="CF688" s="177">
        <f t="shared" si="542"/>
        <v>9521.4166666666661</v>
      </c>
      <c r="CG688" s="178">
        <f t="shared" si="454"/>
        <v>9526.4166666666661</v>
      </c>
      <c r="CH688" s="179">
        <f t="shared" si="542"/>
        <v>7230.1359223300969</v>
      </c>
      <c r="CI688" s="178">
        <f t="shared" si="472"/>
        <v>7532.9682539682535</v>
      </c>
      <c r="CJ688" s="179">
        <f t="shared" si="542"/>
        <v>5557.3709677419356</v>
      </c>
      <c r="CK688" s="178">
        <f t="shared" si="542"/>
        <v>5721.9411764705883</v>
      </c>
      <c r="CL688" s="179">
        <f t="shared" si="542"/>
        <v>4572.328125</v>
      </c>
      <c r="CM688" s="178">
        <f t="shared" si="542"/>
        <v>4501.2156862745096</v>
      </c>
      <c r="CN688" s="179">
        <f t="shared" si="542"/>
        <v>4069.7253086419755</v>
      </c>
      <c r="CO688" s="178">
        <f t="shared" si="542"/>
        <v>4225.525073746313</v>
      </c>
      <c r="CP688" s="179">
        <f t="shared" si="542"/>
        <v>0</v>
      </c>
      <c r="CQ688" s="178">
        <f t="shared" si="542"/>
        <v>0</v>
      </c>
      <c r="CR688" s="177">
        <f t="shared" si="543"/>
        <v>85692.75</v>
      </c>
      <c r="CS688" s="178">
        <f t="shared" si="543"/>
        <v>85737.75</v>
      </c>
      <c r="CT688" s="179">
        <f t="shared" si="543"/>
        <v>65071.223300970873</v>
      </c>
      <c r="CU688" s="178">
        <f t="shared" si="543"/>
        <v>67796.714285714275</v>
      </c>
      <c r="CV688" s="179">
        <f t="shared" si="543"/>
        <v>50016.338709677424</v>
      </c>
      <c r="CW688" s="178">
        <f t="shared" si="543"/>
        <v>51497.470588235294</v>
      </c>
      <c r="CX688" s="179">
        <f t="shared" si="543"/>
        <v>41150.953125</v>
      </c>
      <c r="CY688" s="178">
        <f t="shared" si="543"/>
        <v>40510.941176470587</v>
      </c>
      <c r="CZ688" s="179">
        <f t="shared" si="543"/>
        <v>36627.527777777781</v>
      </c>
      <c r="DA688" s="178">
        <f t="shared" si="543"/>
        <v>38029.725663716818</v>
      </c>
      <c r="DB688" s="179">
        <f t="shared" si="543"/>
        <v>0</v>
      </c>
      <c r="DC688" s="178">
        <f t="shared" si="543"/>
        <v>0</v>
      </c>
      <c r="DD688" s="179">
        <f t="shared" si="654"/>
        <v>45967.050809155742</v>
      </c>
      <c r="DE688" s="178">
        <f t="shared" si="654"/>
        <v>45104.670937755633</v>
      </c>
      <c r="DF688" s="177">
        <f t="shared" si="655"/>
        <v>2</v>
      </c>
      <c r="DG688" s="178">
        <f t="shared" si="655"/>
        <v>2</v>
      </c>
      <c r="DH688" s="179">
        <f t="shared" si="656"/>
        <v>10</v>
      </c>
      <c r="DI688" s="178">
        <f t="shared" si="656"/>
        <v>6</v>
      </c>
      <c r="DJ688" s="179">
        <f t="shared" si="657"/>
        <v>18</v>
      </c>
      <c r="DK688" s="178">
        <f t="shared" si="657"/>
        <v>15</v>
      </c>
      <c r="DL688" s="179">
        <f t="shared" si="658"/>
        <v>17</v>
      </c>
      <c r="DM688" s="178">
        <f t="shared" si="658"/>
        <v>22</v>
      </c>
      <c r="DN688" s="179">
        <f t="shared" si="659"/>
        <v>28</v>
      </c>
      <c r="DO688" s="178">
        <f t="shared" si="659"/>
        <v>30</v>
      </c>
      <c r="DP688" s="179">
        <f t="shared" si="660"/>
        <v>0</v>
      </c>
      <c r="DQ688" s="178">
        <f t="shared" si="660"/>
        <v>0</v>
      </c>
      <c r="DR688" s="179">
        <f t="shared" si="661"/>
        <v>75</v>
      </c>
      <c r="DS688" s="178">
        <f t="shared" si="661"/>
        <v>75</v>
      </c>
      <c r="DT688" s="177">
        <f t="shared" si="544"/>
        <v>171385.5</v>
      </c>
      <c r="DU688" s="178">
        <f t="shared" si="544"/>
        <v>171475.5</v>
      </c>
      <c r="DV688" s="179">
        <f t="shared" si="544"/>
        <v>650712.2330097087</v>
      </c>
      <c r="DW688" s="178">
        <f t="shared" si="544"/>
        <v>406780.28571428568</v>
      </c>
      <c r="DX688" s="179">
        <f t="shared" si="544"/>
        <v>900294.09677419369</v>
      </c>
      <c r="DY688" s="178">
        <f t="shared" si="544"/>
        <v>772462.0588235294</v>
      </c>
      <c r="DZ688" s="179">
        <f t="shared" si="544"/>
        <v>699566.203125</v>
      </c>
      <c r="EA688" s="178">
        <f t="shared" si="544"/>
        <v>891240.70588235289</v>
      </c>
      <c r="EB688" s="179">
        <f t="shared" si="544"/>
        <v>1025570.7777777779</v>
      </c>
      <c r="EC688" s="178">
        <f t="shared" si="544"/>
        <v>1140891.7699115046</v>
      </c>
      <c r="ED688" s="179">
        <f t="shared" si="544"/>
        <v>0</v>
      </c>
      <c r="EE688" s="178">
        <f t="shared" si="544"/>
        <v>0</v>
      </c>
      <c r="EF688" s="179">
        <f t="shared" si="544"/>
        <v>3447528.8106866805</v>
      </c>
      <c r="EG688" s="178">
        <f t="shared" si="544"/>
        <v>3382850.3203316727</v>
      </c>
    </row>
    <row r="689" spans="1:137">
      <c r="A689" s="227" t="s">
        <v>690</v>
      </c>
      <c r="B689" s="260" t="s">
        <v>706</v>
      </c>
      <c r="C689" s="254"/>
      <c r="D689" s="261">
        <v>484932</v>
      </c>
      <c r="E689" s="229">
        <v>10</v>
      </c>
      <c r="F689" s="63"/>
      <c r="G689" s="185">
        <v>7</v>
      </c>
      <c r="H689" s="191">
        <v>8</v>
      </c>
      <c r="I689" s="185">
        <v>5</v>
      </c>
      <c r="J689" s="191">
        <v>3</v>
      </c>
      <c r="K689" s="185"/>
      <c r="L689" s="63"/>
      <c r="M689" s="185">
        <v>5</v>
      </c>
      <c r="N689" s="191">
        <v>3</v>
      </c>
      <c r="O689" s="63"/>
      <c r="P689" s="185">
        <v>10</v>
      </c>
      <c r="Q689" s="191">
        <v>9</v>
      </c>
      <c r="R689" s="185">
        <v>5</v>
      </c>
      <c r="S689" s="191">
        <v>3</v>
      </c>
      <c r="T689" s="185">
        <v>1</v>
      </c>
      <c r="U689" s="191">
        <v>3</v>
      </c>
      <c r="V689" s="185">
        <v>4</v>
      </c>
      <c r="W689" s="191">
        <v>3</v>
      </c>
      <c r="X689" s="63"/>
      <c r="Y689" s="185">
        <v>19</v>
      </c>
      <c r="Z689" s="191">
        <v>24</v>
      </c>
      <c r="AA689" s="185">
        <v>3</v>
      </c>
      <c r="AB689" s="191">
        <v>4</v>
      </c>
      <c r="AC689" s="185"/>
      <c r="AD689" s="191">
        <v>1</v>
      </c>
      <c r="AE689" s="185">
        <v>9</v>
      </c>
      <c r="AF689" s="191">
        <v>4</v>
      </c>
      <c r="AG689" s="63"/>
      <c r="AH689" s="185">
        <v>20</v>
      </c>
      <c r="AI689" s="191">
        <v>15</v>
      </c>
      <c r="AJ689" s="185">
        <v>3</v>
      </c>
      <c r="AK689" s="63">
        <v>3</v>
      </c>
      <c r="AL689" s="185">
        <v>1</v>
      </c>
      <c r="AM689" s="63">
        <v>1</v>
      </c>
      <c r="AN689" s="185">
        <v>8</v>
      </c>
      <c r="AO689" s="191">
        <v>5</v>
      </c>
      <c r="AP689" s="63"/>
      <c r="AQ689" s="185"/>
      <c r="AR689" s="63"/>
      <c r="AS689" s="185"/>
      <c r="AT689" s="63"/>
      <c r="AU689" s="185"/>
      <c r="AV689" s="63"/>
      <c r="AW689" s="185"/>
      <c r="AX689" s="63"/>
      <c r="AY689" s="63"/>
      <c r="AZ689" s="185"/>
      <c r="BA689" s="63"/>
      <c r="BB689" s="185"/>
      <c r="BC689" s="63"/>
      <c r="BD689" s="185"/>
      <c r="BE689" s="63"/>
      <c r="BF689" s="185"/>
      <c r="BG689" s="62"/>
      <c r="BH689" s="188">
        <v>1300698</v>
      </c>
      <c r="BI689" s="191">
        <v>1071492</v>
      </c>
      <c r="BJ689" s="185">
        <v>1250850</v>
      </c>
      <c r="BK689" s="191">
        <v>1150775</v>
      </c>
      <c r="BL689" s="185">
        <v>1626708</v>
      </c>
      <c r="BM689" s="63">
        <v>1693729</v>
      </c>
      <c r="BN689" s="185">
        <v>1367373</v>
      </c>
      <c r="BO689" s="191">
        <v>1021837</v>
      </c>
      <c r="BP689" s="185">
        <v>0</v>
      </c>
      <c r="BQ689" s="63"/>
      <c r="BR689" s="185"/>
      <c r="BS689" s="61"/>
      <c r="BT689" s="177">
        <f t="shared" si="648"/>
        <v>173</v>
      </c>
      <c r="BU689" s="178">
        <f t="shared" si="648"/>
        <v>138</v>
      </c>
      <c r="BV689" s="179">
        <f t="shared" si="649"/>
        <v>199</v>
      </c>
      <c r="BW689" s="178">
        <f t="shared" si="649"/>
        <v>180</v>
      </c>
      <c r="BX689" s="179">
        <f t="shared" si="650"/>
        <v>309</v>
      </c>
      <c r="BY689" s="178">
        <f t="shared" si="650"/>
        <v>315</v>
      </c>
      <c r="BZ689" s="179">
        <f t="shared" si="651"/>
        <v>317</v>
      </c>
      <c r="CA689" s="178">
        <f t="shared" si="651"/>
        <v>236</v>
      </c>
      <c r="CB689" s="179">
        <f t="shared" si="652"/>
        <v>0</v>
      </c>
      <c r="CC689" s="178">
        <f t="shared" si="652"/>
        <v>0</v>
      </c>
      <c r="CD689" s="179">
        <f t="shared" si="653"/>
        <v>0</v>
      </c>
      <c r="CE689" s="178">
        <f t="shared" si="653"/>
        <v>0</v>
      </c>
      <c r="CF689" s="177">
        <f t="shared" ref="CF689:CQ693" si="662">IF(BT689&gt;0,BH689/BT689,)</f>
        <v>7518.4855491329481</v>
      </c>
      <c r="CG689" s="178">
        <f t="shared" si="454"/>
        <v>7764.434782608696</v>
      </c>
      <c r="CH689" s="179">
        <f t="shared" si="662"/>
        <v>6285.6783919597992</v>
      </c>
      <c r="CI689" s="178">
        <f t="shared" si="472"/>
        <v>6393.1944444444443</v>
      </c>
      <c r="CJ689" s="179">
        <f t="shared" si="662"/>
        <v>5264.4271844660198</v>
      </c>
      <c r="CK689" s="178">
        <f t="shared" si="662"/>
        <v>5376.9174603174606</v>
      </c>
      <c r="CL689" s="179">
        <f t="shared" si="662"/>
        <v>4313.4794952681386</v>
      </c>
      <c r="CM689" s="178">
        <f t="shared" si="662"/>
        <v>4329.8177966101694</v>
      </c>
      <c r="CN689" s="179">
        <f t="shared" si="662"/>
        <v>0</v>
      </c>
      <c r="CO689" s="178">
        <f t="shared" si="662"/>
        <v>0</v>
      </c>
      <c r="CP689" s="179">
        <f t="shared" si="662"/>
        <v>0</v>
      </c>
      <c r="CQ689" s="178">
        <f t="shared" si="662"/>
        <v>0</v>
      </c>
      <c r="CR689" s="177">
        <f t="shared" ref="CR689:DC693" si="663">+CF689*9</f>
        <v>67666.369942196528</v>
      </c>
      <c r="CS689" s="178">
        <f t="shared" si="663"/>
        <v>69879.913043478271</v>
      </c>
      <c r="CT689" s="179">
        <f t="shared" si="663"/>
        <v>56571.105527638196</v>
      </c>
      <c r="CU689" s="178">
        <f t="shared" si="663"/>
        <v>57538.75</v>
      </c>
      <c r="CV689" s="179">
        <f t="shared" si="663"/>
        <v>47379.844660194176</v>
      </c>
      <c r="CW689" s="178">
        <f t="shared" si="663"/>
        <v>48392.257142857146</v>
      </c>
      <c r="CX689" s="179">
        <f t="shared" si="663"/>
        <v>38821.31545741325</v>
      </c>
      <c r="CY689" s="178">
        <f t="shared" si="663"/>
        <v>38968.360169491527</v>
      </c>
      <c r="CZ689" s="179">
        <f t="shared" si="663"/>
        <v>0</v>
      </c>
      <c r="DA689" s="178">
        <f t="shared" si="663"/>
        <v>0</v>
      </c>
      <c r="DB689" s="179">
        <f t="shared" si="663"/>
        <v>0</v>
      </c>
      <c r="DC689" s="178">
        <f t="shared" si="663"/>
        <v>0</v>
      </c>
      <c r="DD689" s="179">
        <f t="shared" si="654"/>
        <v>49928.076786733494</v>
      </c>
      <c r="DE689" s="178">
        <f t="shared" si="654"/>
        <v>51080.914745963804</v>
      </c>
      <c r="DF689" s="177">
        <f t="shared" si="655"/>
        <v>17</v>
      </c>
      <c r="DG689" s="178">
        <f t="shared" si="655"/>
        <v>14</v>
      </c>
      <c r="DH689" s="179">
        <f t="shared" si="656"/>
        <v>20</v>
      </c>
      <c r="DI689" s="178">
        <f t="shared" si="656"/>
        <v>18</v>
      </c>
      <c r="DJ689" s="179">
        <f t="shared" si="657"/>
        <v>31</v>
      </c>
      <c r="DK689" s="178">
        <f t="shared" si="657"/>
        <v>33</v>
      </c>
      <c r="DL689" s="179">
        <f t="shared" si="658"/>
        <v>32</v>
      </c>
      <c r="DM689" s="178">
        <f t="shared" si="658"/>
        <v>24</v>
      </c>
      <c r="DN689" s="179">
        <f t="shared" si="659"/>
        <v>0</v>
      </c>
      <c r="DO689" s="178">
        <f t="shared" si="659"/>
        <v>0</v>
      </c>
      <c r="DP689" s="179">
        <f t="shared" si="660"/>
        <v>0</v>
      </c>
      <c r="DQ689" s="178">
        <f t="shared" si="660"/>
        <v>0</v>
      </c>
      <c r="DR689" s="179">
        <f t="shared" si="661"/>
        <v>100</v>
      </c>
      <c r="DS689" s="178">
        <f t="shared" si="661"/>
        <v>89</v>
      </c>
      <c r="DT689" s="177">
        <f t="shared" ref="DT689:EG693" si="664">+DF689*CR689</f>
        <v>1150328.2890173411</v>
      </c>
      <c r="DU689" s="178">
        <f t="shared" si="664"/>
        <v>978318.78260869579</v>
      </c>
      <c r="DV689" s="179">
        <f t="shared" si="664"/>
        <v>1131422.110552764</v>
      </c>
      <c r="DW689" s="178">
        <f t="shared" si="664"/>
        <v>1035697.5</v>
      </c>
      <c r="DX689" s="179">
        <f t="shared" si="664"/>
        <v>1468775.1844660195</v>
      </c>
      <c r="DY689" s="178">
        <f t="shared" si="664"/>
        <v>1596944.4857142859</v>
      </c>
      <c r="DZ689" s="179">
        <f t="shared" si="664"/>
        <v>1242282.094637224</v>
      </c>
      <c r="EA689" s="178">
        <f t="shared" si="664"/>
        <v>935240.64406779665</v>
      </c>
      <c r="EB689" s="179">
        <f t="shared" si="664"/>
        <v>0</v>
      </c>
      <c r="EC689" s="178">
        <f t="shared" si="664"/>
        <v>0</v>
      </c>
      <c r="ED689" s="179">
        <f t="shared" si="664"/>
        <v>0</v>
      </c>
      <c r="EE689" s="178">
        <f t="shared" si="664"/>
        <v>0</v>
      </c>
      <c r="EF689" s="179">
        <f t="shared" si="664"/>
        <v>4992807.6786733493</v>
      </c>
      <c r="EG689" s="178">
        <f t="shared" si="664"/>
        <v>4546201.4123907788</v>
      </c>
    </row>
    <row r="690" spans="1:137">
      <c r="A690" s="227" t="s">
        <v>690</v>
      </c>
      <c r="B690" s="228" t="s">
        <v>707</v>
      </c>
      <c r="C690" s="254"/>
      <c r="D690" s="229">
        <v>438708</v>
      </c>
      <c r="E690" s="229">
        <v>10</v>
      </c>
      <c r="F690" s="63"/>
      <c r="G690" s="185"/>
      <c r="H690" s="63"/>
      <c r="I690" s="185"/>
      <c r="J690" s="63"/>
      <c r="K690" s="185"/>
      <c r="L690" s="63"/>
      <c r="M690" s="185"/>
      <c r="N690" s="63"/>
      <c r="O690" s="63"/>
      <c r="P690" s="185"/>
      <c r="Q690" s="63"/>
      <c r="R690" s="185"/>
      <c r="S690" s="63"/>
      <c r="T690" s="185"/>
      <c r="U690" s="63"/>
      <c r="V690" s="185">
        <v>2</v>
      </c>
      <c r="W690" s="191">
        <v>1</v>
      </c>
      <c r="X690" s="63"/>
      <c r="Y690" s="185"/>
      <c r="Z690" s="63"/>
      <c r="AA690" s="185">
        <v>1</v>
      </c>
      <c r="AB690" s="63">
        <v>1</v>
      </c>
      <c r="AC690" s="185"/>
      <c r="AD690" s="63"/>
      <c r="AE690" s="185">
        <v>2</v>
      </c>
      <c r="AF690" s="63">
        <v>2</v>
      </c>
      <c r="AG690" s="63"/>
      <c r="AH690" s="185">
        <v>1</v>
      </c>
      <c r="AI690" s="191"/>
      <c r="AJ690" s="185">
        <v>6</v>
      </c>
      <c r="AK690" s="191">
        <v>4</v>
      </c>
      <c r="AL690" s="185"/>
      <c r="AM690" s="63"/>
      <c r="AN690" s="185"/>
      <c r="AO690" s="191">
        <v>1</v>
      </c>
      <c r="AP690" s="63"/>
      <c r="AQ690" s="185"/>
      <c r="AR690" s="63"/>
      <c r="AS690" s="185">
        <v>1</v>
      </c>
      <c r="AT690" s="63">
        <v>1</v>
      </c>
      <c r="AU690" s="185"/>
      <c r="AV690" s="63"/>
      <c r="AW690" s="185">
        <v>1</v>
      </c>
      <c r="AX690" s="191"/>
      <c r="AY690" s="63"/>
      <c r="AZ690" s="185"/>
      <c r="BA690" s="63"/>
      <c r="BB690" s="185"/>
      <c r="BC690" s="63"/>
      <c r="BD690" s="185"/>
      <c r="BE690" s="63"/>
      <c r="BF690" s="185"/>
      <c r="BG690" s="62"/>
      <c r="BH690" s="188"/>
      <c r="BI690" s="63"/>
      <c r="BJ690" s="185">
        <v>117017</v>
      </c>
      <c r="BK690" s="191">
        <v>51791</v>
      </c>
      <c r="BL690" s="185">
        <v>148804</v>
      </c>
      <c r="BM690" s="191">
        <v>157320</v>
      </c>
      <c r="BN690" s="185">
        <v>277441</v>
      </c>
      <c r="BO690" s="191">
        <v>182751</v>
      </c>
      <c r="BP690" s="185">
        <v>82268</v>
      </c>
      <c r="BQ690" s="191">
        <v>39768</v>
      </c>
      <c r="BR690" s="185"/>
      <c r="BS690" s="61"/>
      <c r="BT690" s="177">
        <f t="shared" si="648"/>
        <v>0</v>
      </c>
      <c r="BU690" s="178">
        <f t="shared" si="648"/>
        <v>0</v>
      </c>
      <c r="BV690" s="179">
        <f t="shared" si="649"/>
        <v>24</v>
      </c>
      <c r="BW690" s="178">
        <f t="shared" si="649"/>
        <v>12</v>
      </c>
      <c r="BX690" s="179">
        <f t="shared" si="650"/>
        <v>34</v>
      </c>
      <c r="BY690" s="178">
        <f t="shared" si="650"/>
        <v>34</v>
      </c>
      <c r="BZ690" s="179">
        <f t="shared" si="651"/>
        <v>69</v>
      </c>
      <c r="CA690" s="178">
        <f t="shared" si="651"/>
        <v>52</v>
      </c>
      <c r="CB690" s="179">
        <f t="shared" si="652"/>
        <v>22</v>
      </c>
      <c r="CC690" s="178">
        <f t="shared" si="652"/>
        <v>10</v>
      </c>
      <c r="CD690" s="179">
        <f t="shared" si="653"/>
        <v>0</v>
      </c>
      <c r="CE690" s="178">
        <f t="shared" si="653"/>
        <v>0</v>
      </c>
      <c r="CF690" s="177">
        <f t="shared" si="662"/>
        <v>0</v>
      </c>
      <c r="CG690" s="178">
        <f t="shared" si="454"/>
        <v>0</v>
      </c>
      <c r="CH690" s="179">
        <f t="shared" si="662"/>
        <v>4875.708333333333</v>
      </c>
      <c r="CI690" s="178">
        <f t="shared" si="472"/>
        <v>4315.916666666667</v>
      </c>
      <c r="CJ690" s="179">
        <f t="shared" si="662"/>
        <v>4376.588235294118</v>
      </c>
      <c r="CK690" s="178">
        <f t="shared" si="662"/>
        <v>4627.0588235294117</v>
      </c>
      <c r="CL690" s="179">
        <f t="shared" si="662"/>
        <v>4020.8840579710145</v>
      </c>
      <c r="CM690" s="178">
        <f t="shared" si="662"/>
        <v>3514.4423076923076</v>
      </c>
      <c r="CN690" s="179">
        <f t="shared" si="662"/>
        <v>3739.4545454545455</v>
      </c>
      <c r="CO690" s="178">
        <f t="shared" si="662"/>
        <v>3976.8</v>
      </c>
      <c r="CP690" s="179">
        <f t="shared" si="662"/>
        <v>0</v>
      </c>
      <c r="CQ690" s="178">
        <f t="shared" si="662"/>
        <v>0</v>
      </c>
      <c r="CR690" s="177">
        <f t="shared" si="663"/>
        <v>0</v>
      </c>
      <c r="CS690" s="178">
        <f t="shared" si="663"/>
        <v>0</v>
      </c>
      <c r="CT690" s="179">
        <f t="shared" si="663"/>
        <v>43881.375</v>
      </c>
      <c r="CU690" s="178">
        <f t="shared" si="663"/>
        <v>38843.25</v>
      </c>
      <c r="CV690" s="179">
        <f t="shared" si="663"/>
        <v>39389.294117647063</v>
      </c>
      <c r="CW690" s="178">
        <f t="shared" si="663"/>
        <v>41643.529411764706</v>
      </c>
      <c r="CX690" s="179">
        <f t="shared" si="663"/>
        <v>36187.956521739128</v>
      </c>
      <c r="CY690" s="178">
        <f t="shared" si="663"/>
        <v>31629.98076923077</v>
      </c>
      <c r="CZ690" s="179">
        <f t="shared" si="663"/>
        <v>33655.090909090912</v>
      </c>
      <c r="DA690" s="178">
        <f t="shared" si="663"/>
        <v>35791.200000000004</v>
      </c>
      <c r="DB690" s="179">
        <f t="shared" si="663"/>
        <v>0</v>
      </c>
      <c r="DC690" s="178">
        <f t="shared" si="663"/>
        <v>0</v>
      </c>
      <c r="DD690" s="179">
        <f t="shared" si="654"/>
        <v>37611.179273092639</v>
      </c>
      <c r="DE690" s="178">
        <f t="shared" si="654"/>
        <v>35771.494208144795</v>
      </c>
      <c r="DF690" s="177">
        <f t="shared" si="655"/>
        <v>0</v>
      </c>
      <c r="DG690" s="178">
        <f t="shared" si="655"/>
        <v>0</v>
      </c>
      <c r="DH690" s="179">
        <f t="shared" si="656"/>
        <v>2</v>
      </c>
      <c r="DI690" s="178">
        <f t="shared" si="656"/>
        <v>1</v>
      </c>
      <c r="DJ690" s="179">
        <f t="shared" si="657"/>
        <v>3</v>
      </c>
      <c r="DK690" s="178">
        <f t="shared" si="657"/>
        <v>3</v>
      </c>
      <c r="DL690" s="179">
        <f t="shared" si="658"/>
        <v>7</v>
      </c>
      <c r="DM690" s="178">
        <f t="shared" si="658"/>
        <v>5</v>
      </c>
      <c r="DN690" s="179">
        <f t="shared" si="659"/>
        <v>2</v>
      </c>
      <c r="DO690" s="178">
        <f t="shared" si="659"/>
        <v>1</v>
      </c>
      <c r="DP690" s="179">
        <f t="shared" si="660"/>
        <v>0</v>
      </c>
      <c r="DQ690" s="178">
        <f t="shared" si="660"/>
        <v>0</v>
      </c>
      <c r="DR690" s="179">
        <f t="shared" si="661"/>
        <v>14</v>
      </c>
      <c r="DS690" s="178">
        <f t="shared" si="661"/>
        <v>10</v>
      </c>
      <c r="DT690" s="177">
        <f t="shared" si="664"/>
        <v>0</v>
      </c>
      <c r="DU690" s="178">
        <f t="shared" si="664"/>
        <v>0</v>
      </c>
      <c r="DV690" s="179">
        <f t="shared" si="664"/>
        <v>87762.75</v>
      </c>
      <c r="DW690" s="178">
        <f t="shared" si="664"/>
        <v>38843.25</v>
      </c>
      <c r="DX690" s="179">
        <f t="shared" si="664"/>
        <v>118167.88235294119</v>
      </c>
      <c r="DY690" s="178">
        <f t="shared" si="664"/>
        <v>124930.58823529413</v>
      </c>
      <c r="DZ690" s="179">
        <f t="shared" si="664"/>
        <v>253315.69565217389</v>
      </c>
      <c r="EA690" s="178">
        <f t="shared" si="664"/>
        <v>158149.90384615384</v>
      </c>
      <c r="EB690" s="179">
        <f t="shared" si="664"/>
        <v>67310.181818181823</v>
      </c>
      <c r="EC690" s="178">
        <f t="shared" si="664"/>
        <v>35791.200000000004</v>
      </c>
      <c r="ED690" s="179">
        <f t="shared" si="664"/>
        <v>0</v>
      </c>
      <c r="EE690" s="178">
        <f t="shared" si="664"/>
        <v>0</v>
      </c>
      <c r="EF690" s="179">
        <f t="shared" si="664"/>
        <v>526556.50982329692</v>
      </c>
      <c r="EG690" s="178">
        <f t="shared" si="664"/>
        <v>357714.94208144792</v>
      </c>
    </row>
    <row r="691" spans="1:137">
      <c r="A691" s="227" t="s">
        <v>690</v>
      </c>
      <c r="B691" s="228" t="s">
        <v>708</v>
      </c>
      <c r="C691" s="254"/>
      <c r="D691" s="229">
        <v>444954</v>
      </c>
      <c r="E691" s="229">
        <v>10</v>
      </c>
      <c r="F691" s="63"/>
      <c r="G691" s="185">
        <v>5</v>
      </c>
      <c r="H691" s="191">
        <v>4</v>
      </c>
      <c r="I691" s="185">
        <v>4</v>
      </c>
      <c r="J691" s="191">
        <v>3</v>
      </c>
      <c r="K691" s="185"/>
      <c r="L691" s="63"/>
      <c r="M691" s="185"/>
      <c r="N691" s="63"/>
      <c r="O691" s="63"/>
      <c r="P691" s="185">
        <v>12</v>
      </c>
      <c r="Q691" s="63">
        <v>12</v>
      </c>
      <c r="R691" s="185">
        <v>5</v>
      </c>
      <c r="S691" s="63">
        <v>5</v>
      </c>
      <c r="T691" s="185">
        <v>1</v>
      </c>
      <c r="U691" s="63">
        <v>1</v>
      </c>
      <c r="V691" s="185">
        <v>1</v>
      </c>
      <c r="W691" s="191"/>
      <c r="X691" s="63"/>
      <c r="Y691" s="185">
        <v>13</v>
      </c>
      <c r="Z691" s="191">
        <v>15</v>
      </c>
      <c r="AA691" s="185"/>
      <c r="AB691" s="63"/>
      <c r="AC691" s="185">
        <v>2</v>
      </c>
      <c r="AD691" s="63">
        <v>2</v>
      </c>
      <c r="AE691" s="185">
        <v>2</v>
      </c>
      <c r="AF691" s="63">
        <v>2</v>
      </c>
      <c r="AG691" s="63"/>
      <c r="AH691" s="185">
        <v>4</v>
      </c>
      <c r="AI691" s="191">
        <v>3</v>
      </c>
      <c r="AJ691" s="185">
        <v>4</v>
      </c>
      <c r="AK691" s="63">
        <v>4</v>
      </c>
      <c r="AL691" s="185"/>
      <c r="AM691" s="191">
        <v>1</v>
      </c>
      <c r="AN691" s="185">
        <v>2</v>
      </c>
      <c r="AO691" s="63">
        <v>2</v>
      </c>
      <c r="AP691" s="63"/>
      <c r="AQ691" s="185"/>
      <c r="AR691" s="63"/>
      <c r="AS691" s="185"/>
      <c r="AT691" s="63"/>
      <c r="AU691" s="185"/>
      <c r="AV691" s="63"/>
      <c r="AW691" s="185"/>
      <c r="AX691" s="63"/>
      <c r="AY691" s="63"/>
      <c r="AZ691" s="185"/>
      <c r="BA691" s="63"/>
      <c r="BB691" s="185"/>
      <c r="BC691" s="63"/>
      <c r="BD691" s="185"/>
      <c r="BE691" s="63"/>
      <c r="BF691" s="185"/>
      <c r="BG691" s="62"/>
      <c r="BH691" s="188">
        <v>651771</v>
      </c>
      <c r="BI691" s="191">
        <v>502902</v>
      </c>
      <c r="BJ691" s="185">
        <v>1059147</v>
      </c>
      <c r="BK691" s="63">
        <v>1013375</v>
      </c>
      <c r="BL691" s="185">
        <v>734087</v>
      </c>
      <c r="BM691" s="191">
        <v>814047</v>
      </c>
      <c r="BN691" s="185">
        <v>431830</v>
      </c>
      <c r="BO691" s="63">
        <v>447094</v>
      </c>
      <c r="BP691" s="185">
        <v>0</v>
      </c>
      <c r="BQ691" s="63"/>
      <c r="BR691" s="185"/>
      <c r="BS691" s="61"/>
      <c r="BT691" s="177">
        <f t="shared" si="648"/>
        <v>85</v>
      </c>
      <c r="BU691" s="178">
        <f t="shared" si="648"/>
        <v>66</v>
      </c>
      <c r="BV691" s="179">
        <f t="shared" si="649"/>
        <v>181</v>
      </c>
      <c r="BW691" s="178">
        <f t="shared" si="649"/>
        <v>169</v>
      </c>
      <c r="BX691" s="179">
        <f t="shared" si="650"/>
        <v>163</v>
      </c>
      <c r="BY691" s="178">
        <f t="shared" si="650"/>
        <v>181</v>
      </c>
      <c r="BZ691" s="179">
        <f t="shared" si="651"/>
        <v>100</v>
      </c>
      <c r="CA691" s="178">
        <f t="shared" si="651"/>
        <v>102</v>
      </c>
      <c r="CB691" s="179">
        <f t="shared" si="652"/>
        <v>0</v>
      </c>
      <c r="CC691" s="178">
        <f t="shared" si="652"/>
        <v>0</v>
      </c>
      <c r="CD691" s="179">
        <f t="shared" si="653"/>
        <v>0</v>
      </c>
      <c r="CE691" s="178">
        <f t="shared" si="653"/>
        <v>0</v>
      </c>
      <c r="CF691" s="177">
        <f t="shared" si="662"/>
        <v>7667.8941176470589</v>
      </c>
      <c r="CG691" s="178">
        <f t="shared" si="454"/>
        <v>7619.727272727273</v>
      </c>
      <c r="CH691" s="179">
        <f t="shared" si="662"/>
        <v>5851.6408839779006</v>
      </c>
      <c r="CI691" s="178">
        <f t="shared" si="472"/>
        <v>5996.3017751479292</v>
      </c>
      <c r="CJ691" s="179">
        <f t="shared" si="662"/>
        <v>4503.6012269938647</v>
      </c>
      <c r="CK691" s="178">
        <f t="shared" si="662"/>
        <v>4497.4972375690604</v>
      </c>
      <c r="CL691" s="179">
        <f t="shared" si="662"/>
        <v>4318.3</v>
      </c>
      <c r="CM691" s="178">
        <f t="shared" si="662"/>
        <v>4383.2745098039213</v>
      </c>
      <c r="CN691" s="179">
        <f t="shared" si="662"/>
        <v>0</v>
      </c>
      <c r="CO691" s="178">
        <f t="shared" si="662"/>
        <v>0</v>
      </c>
      <c r="CP691" s="179">
        <f t="shared" si="662"/>
        <v>0</v>
      </c>
      <c r="CQ691" s="178">
        <f t="shared" si="662"/>
        <v>0</v>
      </c>
      <c r="CR691" s="177">
        <f t="shared" si="663"/>
        <v>69011.047058823533</v>
      </c>
      <c r="CS691" s="178">
        <f t="shared" si="663"/>
        <v>68577.545454545456</v>
      </c>
      <c r="CT691" s="179">
        <f t="shared" si="663"/>
        <v>52664.767955801108</v>
      </c>
      <c r="CU691" s="178">
        <f t="shared" si="663"/>
        <v>53966.715976331361</v>
      </c>
      <c r="CV691" s="179">
        <f t="shared" si="663"/>
        <v>40532.411042944783</v>
      </c>
      <c r="CW691" s="178">
        <f t="shared" si="663"/>
        <v>40477.475138121546</v>
      </c>
      <c r="CX691" s="179">
        <f t="shared" si="663"/>
        <v>38864.700000000004</v>
      </c>
      <c r="CY691" s="178">
        <f t="shared" si="663"/>
        <v>39449.470588235294</v>
      </c>
      <c r="CZ691" s="179">
        <f t="shared" si="663"/>
        <v>0</v>
      </c>
      <c r="DA691" s="178">
        <f t="shared" si="663"/>
        <v>0</v>
      </c>
      <c r="DB691" s="179">
        <f t="shared" si="663"/>
        <v>0</v>
      </c>
      <c r="DC691" s="178">
        <f t="shared" si="663"/>
        <v>0</v>
      </c>
      <c r="DD691" s="179">
        <f t="shared" si="654"/>
        <v>49080.509134903528</v>
      </c>
      <c r="DE691" s="178">
        <f t="shared" si="654"/>
        <v>48426.119245600836</v>
      </c>
      <c r="DF691" s="177">
        <f t="shared" si="655"/>
        <v>9</v>
      </c>
      <c r="DG691" s="178">
        <f t="shared" si="655"/>
        <v>7</v>
      </c>
      <c r="DH691" s="179">
        <f t="shared" si="656"/>
        <v>19</v>
      </c>
      <c r="DI691" s="178">
        <f t="shared" si="656"/>
        <v>18</v>
      </c>
      <c r="DJ691" s="179">
        <f t="shared" si="657"/>
        <v>17</v>
      </c>
      <c r="DK691" s="178">
        <f t="shared" si="657"/>
        <v>19</v>
      </c>
      <c r="DL691" s="179">
        <f t="shared" si="658"/>
        <v>10</v>
      </c>
      <c r="DM691" s="178">
        <f t="shared" si="658"/>
        <v>10</v>
      </c>
      <c r="DN691" s="179">
        <f t="shared" si="659"/>
        <v>0</v>
      </c>
      <c r="DO691" s="178">
        <f t="shared" si="659"/>
        <v>0</v>
      </c>
      <c r="DP691" s="179">
        <f t="shared" si="660"/>
        <v>0</v>
      </c>
      <c r="DQ691" s="178">
        <f t="shared" si="660"/>
        <v>0</v>
      </c>
      <c r="DR691" s="179">
        <f t="shared" si="661"/>
        <v>55</v>
      </c>
      <c r="DS691" s="178">
        <f t="shared" si="661"/>
        <v>54</v>
      </c>
      <c r="DT691" s="177">
        <f t="shared" si="664"/>
        <v>621099.42352941178</v>
      </c>
      <c r="DU691" s="178">
        <f t="shared" si="664"/>
        <v>480042.81818181818</v>
      </c>
      <c r="DV691" s="179">
        <f t="shared" si="664"/>
        <v>1000630.591160221</v>
      </c>
      <c r="DW691" s="178">
        <f t="shared" si="664"/>
        <v>971400.88757396454</v>
      </c>
      <c r="DX691" s="179">
        <f t="shared" si="664"/>
        <v>689050.98773006129</v>
      </c>
      <c r="DY691" s="178">
        <f t="shared" si="664"/>
        <v>769072.02762430941</v>
      </c>
      <c r="DZ691" s="179">
        <f t="shared" si="664"/>
        <v>388647.00000000006</v>
      </c>
      <c r="EA691" s="178">
        <f t="shared" si="664"/>
        <v>394494.70588235295</v>
      </c>
      <c r="EB691" s="179">
        <f t="shared" si="664"/>
        <v>0</v>
      </c>
      <c r="EC691" s="178">
        <f t="shared" si="664"/>
        <v>0</v>
      </c>
      <c r="ED691" s="179">
        <f t="shared" si="664"/>
        <v>0</v>
      </c>
      <c r="EE691" s="178">
        <f t="shared" si="664"/>
        <v>0</v>
      </c>
      <c r="EF691" s="179">
        <f t="shared" si="664"/>
        <v>2699428.0024196939</v>
      </c>
      <c r="EG691" s="178">
        <f t="shared" si="664"/>
        <v>2615010.4392624451</v>
      </c>
    </row>
    <row r="692" spans="1:137">
      <c r="A692" s="227" t="s">
        <v>690</v>
      </c>
      <c r="B692" s="228" t="s">
        <v>709</v>
      </c>
      <c r="C692" s="254"/>
      <c r="D692" s="229">
        <v>237817</v>
      </c>
      <c r="E692" s="229">
        <v>10</v>
      </c>
      <c r="F692" s="63"/>
      <c r="G692" s="185">
        <v>9</v>
      </c>
      <c r="H692" s="191">
        <v>11</v>
      </c>
      <c r="I692" s="185">
        <v>4</v>
      </c>
      <c r="J692" s="63">
        <v>4</v>
      </c>
      <c r="K692" s="185"/>
      <c r="L692" s="63"/>
      <c r="M692" s="185">
        <v>1</v>
      </c>
      <c r="N692" s="63">
        <v>1</v>
      </c>
      <c r="O692" s="63"/>
      <c r="P692" s="185">
        <v>8</v>
      </c>
      <c r="Q692" s="191">
        <v>10</v>
      </c>
      <c r="R692" s="185"/>
      <c r="S692" s="191">
        <v>2</v>
      </c>
      <c r="T692" s="185"/>
      <c r="U692" s="63"/>
      <c r="V692" s="185">
        <v>4</v>
      </c>
      <c r="W692" s="191">
        <v>5</v>
      </c>
      <c r="X692" s="63"/>
      <c r="Y692" s="185">
        <v>14</v>
      </c>
      <c r="Z692" s="191">
        <v>10</v>
      </c>
      <c r="AA692" s="185">
        <v>3</v>
      </c>
      <c r="AB692" s="191">
        <v>1</v>
      </c>
      <c r="AC692" s="185"/>
      <c r="AD692" s="63"/>
      <c r="AE692" s="185">
        <v>2</v>
      </c>
      <c r="AF692" s="191">
        <v>1</v>
      </c>
      <c r="AG692" s="63"/>
      <c r="AH692" s="185">
        <v>20</v>
      </c>
      <c r="AI692" s="191">
        <v>18</v>
      </c>
      <c r="AJ692" s="185">
        <v>4</v>
      </c>
      <c r="AK692" s="191">
        <v>3</v>
      </c>
      <c r="AL692" s="185"/>
      <c r="AM692" s="63"/>
      <c r="AN692" s="185">
        <v>4</v>
      </c>
      <c r="AO692" s="63">
        <v>4</v>
      </c>
      <c r="AP692" s="63"/>
      <c r="AQ692" s="185">
        <v>1</v>
      </c>
      <c r="AR692" s="191"/>
      <c r="AS692" s="185"/>
      <c r="AT692" s="63"/>
      <c r="AU692" s="185"/>
      <c r="AV692" s="63"/>
      <c r="AW692" s="185"/>
      <c r="AX692" s="63"/>
      <c r="AY692" s="63"/>
      <c r="AZ692" s="185"/>
      <c r="BA692" s="63"/>
      <c r="BB692" s="185"/>
      <c r="BC692" s="63"/>
      <c r="BD692" s="185"/>
      <c r="BE692" s="63"/>
      <c r="BF692" s="185"/>
      <c r="BG692" s="62"/>
      <c r="BH692" s="188">
        <v>829409</v>
      </c>
      <c r="BI692" s="191">
        <v>935004</v>
      </c>
      <c r="BJ692" s="185">
        <v>618919</v>
      </c>
      <c r="BK692" s="191">
        <v>880387</v>
      </c>
      <c r="BL692" s="185">
        <v>870941</v>
      </c>
      <c r="BM692" s="191">
        <v>527999</v>
      </c>
      <c r="BN692" s="185">
        <v>946926</v>
      </c>
      <c r="BO692" s="63">
        <v>939439</v>
      </c>
      <c r="BP692" s="185">
        <v>31533</v>
      </c>
      <c r="BQ692" s="191"/>
      <c r="BR692" s="185"/>
      <c r="BS692" s="61"/>
      <c r="BT692" s="177">
        <f t="shared" si="648"/>
        <v>133</v>
      </c>
      <c r="BU692" s="178">
        <f t="shared" si="648"/>
        <v>151</v>
      </c>
      <c r="BV692" s="179">
        <f t="shared" si="649"/>
        <v>120</v>
      </c>
      <c r="BW692" s="178">
        <f t="shared" si="649"/>
        <v>170</v>
      </c>
      <c r="BX692" s="179">
        <f t="shared" si="650"/>
        <v>180</v>
      </c>
      <c r="BY692" s="178">
        <f t="shared" si="650"/>
        <v>112</v>
      </c>
      <c r="BZ692" s="179">
        <f t="shared" si="651"/>
        <v>268</v>
      </c>
      <c r="CA692" s="178">
        <f t="shared" si="651"/>
        <v>240</v>
      </c>
      <c r="CB692" s="179">
        <f t="shared" si="652"/>
        <v>9</v>
      </c>
      <c r="CC692" s="178">
        <f t="shared" si="652"/>
        <v>0</v>
      </c>
      <c r="CD692" s="179">
        <f t="shared" si="653"/>
        <v>0</v>
      </c>
      <c r="CE692" s="178">
        <f t="shared" si="653"/>
        <v>0</v>
      </c>
      <c r="CF692" s="177">
        <f t="shared" si="662"/>
        <v>6236.1578947368425</v>
      </c>
      <c r="CG692" s="178">
        <f t="shared" si="454"/>
        <v>6192.0794701986752</v>
      </c>
      <c r="CH692" s="179">
        <f t="shared" si="662"/>
        <v>5157.6583333333338</v>
      </c>
      <c r="CI692" s="178">
        <f t="shared" si="472"/>
        <v>5178.7470588235292</v>
      </c>
      <c r="CJ692" s="179">
        <f t="shared" si="662"/>
        <v>4838.5611111111111</v>
      </c>
      <c r="CK692" s="178">
        <f t="shared" si="662"/>
        <v>4714.2767857142853</v>
      </c>
      <c r="CL692" s="179">
        <f t="shared" si="662"/>
        <v>3533.3059701492539</v>
      </c>
      <c r="CM692" s="178">
        <f t="shared" si="662"/>
        <v>3914.3291666666669</v>
      </c>
      <c r="CN692" s="179">
        <f t="shared" si="662"/>
        <v>3503.6666666666665</v>
      </c>
      <c r="CO692" s="178">
        <f t="shared" si="662"/>
        <v>0</v>
      </c>
      <c r="CP692" s="179">
        <f t="shared" si="662"/>
        <v>0</v>
      </c>
      <c r="CQ692" s="178">
        <f t="shared" si="662"/>
        <v>0</v>
      </c>
      <c r="CR692" s="177">
        <f t="shared" si="663"/>
        <v>56125.42105263158</v>
      </c>
      <c r="CS692" s="178">
        <f t="shared" si="663"/>
        <v>55728.715231788075</v>
      </c>
      <c r="CT692" s="179">
        <f t="shared" si="663"/>
        <v>46418.925000000003</v>
      </c>
      <c r="CU692" s="178">
        <f t="shared" si="663"/>
        <v>46608.723529411764</v>
      </c>
      <c r="CV692" s="179">
        <f t="shared" si="663"/>
        <v>43547.05</v>
      </c>
      <c r="CW692" s="178">
        <f t="shared" si="663"/>
        <v>42428.491071428565</v>
      </c>
      <c r="CX692" s="179">
        <f t="shared" si="663"/>
        <v>31799.753731343284</v>
      </c>
      <c r="CY692" s="178">
        <f t="shared" si="663"/>
        <v>35228.962500000001</v>
      </c>
      <c r="CZ692" s="179">
        <f t="shared" si="663"/>
        <v>31533</v>
      </c>
      <c r="DA692" s="178">
        <f t="shared" si="663"/>
        <v>0</v>
      </c>
      <c r="DB692" s="179">
        <f t="shared" si="663"/>
        <v>0</v>
      </c>
      <c r="DC692" s="178">
        <f t="shared" si="663"/>
        <v>0</v>
      </c>
      <c r="DD692" s="179">
        <f t="shared" si="654"/>
        <v>41785.176340735867</v>
      </c>
      <c r="DE692" s="178">
        <f t="shared" si="654"/>
        <v>43912.481415225026</v>
      </c>
      <c r="DF692" s="177">
        <f t="shared" si="655"/>
        <v>14</v>
      </c>
      <c r="DG692" s="178">
        <f t="shared" si="655"/>
        <v>16</v>
      </c>
      <c r="DH692" s="179">
        <f t="shared" si="656"/>
        <v>12</v>
      </c>
      <c r="DI692" s="178">
        <f t="shared" si="656"/>
        <v>17</v>
      </c>
      <c r="DJ692" s="179">
        <f t="shared" si="657"/>
        <v>19</v>
      </c>
      <c r="DK692" s="178">
        <f t="shared" si="657"/>
        <v>12</v>
      </c>
      <c r="DL692" s="179">
        <f t="shared" si="658"/>
        <v>28</v>
      </c>
      <c r="DM692" s="178">
        <f t="shared" si="658"/>
        <v>25</v>
      </c>
      <c r="DN692" s="179">
        <f t="shared" si="659"/>
        <v>1</v>
      </c>
      <c r="DO692" s="178">
        <f t="shared" si="659"/>
        <v>0</v>
      </c>
      <c r="DP692" s="179">
        <f t="shared" si="660"/>
        <v>0</v>
      </c>
      <c r="DQ692" s="178">
        <f t="shared" si="660"/>
        <v>0</v>
      </c>
      <c r="DR692" s="179">
        <f t="shared" si="661"/>
        <v>74</v>
      </c>
      <c r="DS692" s="178">
        <f t="shared" si="661"/>
        <v>70</v>
      </c>
      <c r="DT692" s="177">
        <f t="shared" si="664"/>
        <v>785755.89473684214</v>
      </c>
      <c r="DU692" s="178">
        <f t="shared" si="664"/>
        <v>891659.44370860921</v>
      </c>
      <c r="DV692" s="179">
        <f t="shared" si="664"/>
        <v>557027.10000000009</v>
      </c>
      <c r="DW692" s="178">
        <f t="shared" si="664"/>
        <v>792348.29999999993</v>
      </c>
      <c r="DX692" s="179">
        <f t="shared" si="664"/>
        <v>827393.95000000007</v>
      </c>
      <c r="DY692" s="178">
        <f t="shared" si="664"/>
        <v>509141.89285714278</v>
      </c>
      <c r="DZ692" s="179">
        <f t="shared" si="664"/>
        <v>890393.10447761195</v>
      </c>
      <c r="EA692" s="178">
        <f t="shared" si="664"/>
        <v>880724.0625</v>
      </c>
      <c r="EB692" s="179">
        <f t="shared" si="664"/>
        <v>31533</v>
      </c>
      <c r="EC692" s="178">
        <f t="shared" si="664"/>
        <v>0</v>
      </c>
      <c r="ED692" s="179">
        <f t="shared" si="664"/>
        <v>0</v>
      </c>
      <c r="EE692" s="178">
        <f t="shared" si="664"/>
        <v>0</v>
      </c>
      <c r="EF692" s="179">
        <f t="shared" si="664"/>
        <v>3092103.0492144544</v>
      </c>
      <c r="EG692" s="178">
        <f t="shared" si="664"/>
        <v>3073873.6990657519</v>
      </c>
    </row>
    <row r="693" spans="1:137">
      <c r="A693" s="227" t="s">
        <v>690</v>
      </c>
      <c r="B693" s="228" t="s">
        <v>710</v>
      </c>
      <c r="C693" s="258"/>
      <c r="D693" s="229">
        <v>238014</v>
      </c>
      <c r="E693" s="231">
        <v>10</v>
      </c>
      <c r="F693" s="63"/>
      <c r="G693" s="185">
        <v>14</v>
      </c>
      <c r="H693" s="191">
        <v>12</v>
      </c>
      <c r="I693" s="185"/>
      <c r="J693" s="63"/>
      <c r="K693" s="185"/>
      <c r="L693" s="63"/>
      <c r="M693" s="185"/>
      <c r="N693" s="63"/>
      <c r="O693" s="63"/>
      <c r="P693" s="185">
        <v>5</v>
      </c>
      <c r="Q693" s="63">
        <v>5</v>
      </c>
      <c r="R693" s="185"/>
      <c r="S693" s="63"/>
      <c r="T693" s="185"/>
      <c r="U693" s="63"/>
      <c r="V693" s="185"/>
      <c r="W693" s="63"/>
      <c r="X693" s="63"/>
      <c r="Y693" s="185">
        <v>5</v>
      </c>
      <c r="Z693" s="63">
        <v>5</v>
      </c>
      <c r="AA693" s="185"/>
      <c r="AB693" s="63"/>
      <c r="AC693" s="185"/>
      <c r="AD693" s="63"/>
      <c r="AE693" s="185"/>
      <c r="AF693" s="63"/>
      <c r="AG693" s="63"/>
      <c r="AH693" s="185">
        <v>24</v>
      </c>
      <c r="AI693" s="63">
        <v>24</v>
      </c>
      <c r="AJ693" s="185"/>
      <c r="AK693" s="63"/>
      <c r="AL693" s="185"/>
      <c r="AM693" s="63"/>
      <c r="AN693" s="185">
        <v>5</v>
      </c>
      <c r="AO693" s="191">
        <v>6</v>
      </c>
      <c r="AP693" s="63"/>
      <c r="AQ693" s="185"/>
      <c r="AR693" s="63"/>
      <c r="AS693" s="185"/>
      <c r="AT693" s="63"/>
      <c r="AU693" s="185"/>
      <c r="AV693" s="63"/>
      <c r="AW693" s="185"/>
      <c r="AX693" s="63"/>
      <c r="AY693" s="63"/>
      <c r="AZ693" s="185"/>
      <c r="BA693" s="63"/>
      <c r="BB693" s="185"/>
      <c r="BC693" s="63"/>
      <c r="BD693" s="185"/>
      <c r="BE693" s="63"/>
      <c r="BF693" s="185"/>
      <c r="BG693" s="62"/>
      <c r="BH693" s="188">
        <v>864920</v>
      </c>
      <c r="BI693" s="191">
        <v>744001</v>
      </c>
      <c r="BJ693" s="185">
        <v>246704</v>
      </c>
      <c r="BK693" s="63">
        <v>247004</v>
      </c>
      <c r="BL693" s="185">
        <v>212621</v>
      </c>
      <c r="BM693" s="63">
        <v>212921</v>
      </c>
      <c r="BN693" s="185">
        <v>1100856</v>
      </c>
      <c r="BO693" s="191">
        <v>1196727</v>
      </c>
      <c r="BP693" s="185"/>
      <c r="BQ693" s="63"/>
      <c r="BR693" s="185"/>
      <c r="BS693" s="61"/>
      <c r="BT693" s="177">
        <f t="shared" si="648"/>
        <v>126</v>
      </c>
      <c r="BU693" s="178">
        <f t="shared" si="648"/>
        <v>108</v>
      </c>
      <c r="BV693" s="179">
        <f t="shared" si="649"/>
        <v>45</v>
      </c>
      <c r="BW693" s="178">
        <f t="shared" si="649"/>
        <v>45</v>
      </c>
      <c r="BX693" s="179">
        <f t="shared" si="650"/>
        <v>45</v>
      </c>
      <c r="BY693" s="178">
        <f t="shared" si="650"/>
        <v>45</v>
      </c>
      <c r="BZ693" s="179">
        <f t="shared" si="651"/>
        <v>276</v>
      </c>
      <c r="CA693" s="178">
        <f t="shared" si="651"/>
        <v>288</v>
      </c>
      <c r="CB693" s="179">
        <f t="shared" si="652"/>
        <v>0</v>
      </c>
      <c r="CC693" s="178">
        <f t="shared" si="652"/>
        <v>0</v>
      </c>
      <c r="CD693" s="179">
        <f t="shared" si="653"/>
        <v>0</v>
      </c>
      <c r="CE693" s="178">
        <f t="shared" si="653"/>
        <v>0</v>
      </c>
      <c r="CF693" s="177">
        <f t="shared" si="662"/>
        <v>6864.4444444444443</v>
      </c>
      <c r="CG693" s="178">
        <f t="shared" si="454"/>
        <v>6888.8981481481478</v>
      </c>
      <c r="CH693" s="179">
        <f t="shared" si="662"/>
        <v>5482.3111111111111</v>
      </c>
      <c r="CI693" s="178">
        <f t="shared" si="472"/>
        <v>5488.9777777777781</v>
      </c>
      <c r="CJ693" s="179">
        <f t="shared" si="662"/>
        <v>4724.9111111111115</v>
      </c>
      <c r="CK693" s="178">
        <f t="shared" si="662"/>
        <v>4731.5777777777776</v>
      </c>
      <c r="CL693" s="179">
        <f t="shared" si="662"/>
        <v>3988.608695652174</v>
      </c>
      <c r="CM693" s="178">
        <f t="shared" si="662"/>
        <v>4155.302083333333</v>
      </c>
      <c r="CN693" s="179">
        <f t="shared" si="662"/>
        <v>0</v>
      </c>
      <c r="CO693" s="178">
        <f t="shared" si="662"/>
        <v>0</v>
      </c>
      <c r="CP693" s="179">
        <f t="shared" si="662"/>
        <v>0</v>
      </c>
      <c r="CQ693" s="178">
        <f t="shared" si="662"/>
        <v>0</v>
      </c>
      <c r="CR693" s="177">
        <f t="shared" si="663"/>
        <v>61780</v>
      </c>
      <c r="CS693" s="178">
        <f t="shared" si="663"/>
        <v>62000.083333333328</v>
      </c>
      <c r="CT693" s="179">
        <f t="shared" si="663"/>
        <v>49340.800000000003</v>
      </c>
      <c r="CU693" s="178">
        <f t="shared" si="663"/>
        <v>49400.800000000003</v>
      </c>
      <c r="CV693" s="179">
        <f t="shared" si="663"/>
        <v>42524.200000000004</v>
      </c>
      <c r="CW693" s="178">
        <f t="shared" si="663"/>
        <v>42584.2</v>
      </c>
      <c r="CX693" s="179">
        <f t="shared" si="663"/>
        <v>35897.478260869568</v>
      </c>
      <c r="CY693" s="178">
        <f t="shared" si="663"/>
        <v>37397.71875</v>
      </c>
      <c r="CZ693" s="179">
        <f t="shared" si="663"/>
        <v>0</v>
      </c>
      <c r="DA693" s="178">
        <f t="shared" si="663"/>
        <v>0</v>
      </c>
      <c r="DB693" s="179">
        <f t="shared" si="663"/>
        <v>0</v>
      </c>
      <c r="DC693" s="178">
        <f t="shared" si="663"/>
        <v>0</v>
      </c>
      <c r="DD693" s="179">
        <f t="shared" si="654"/>
        <v>44627.771123872037</v>
      </c>
      <c r="DE693" s="178">
        <f t="shared" si="654"/>
        <v>44728.030048076922</v>
      </c>
      <c r="DF693" s="177">
        <f t="shared" si="655"/>
        <v>14</v>
      </c>
      <c r="DG693" s="178">
        <f t="shared" si="655"/>
        <v>12</v>
      </c>
      <c r="DH693" s="179">
        <f t="shared" si="656"/>
        <v>5</v>
      </c>
      <c r="DI693" s="178">
        <f t="shared" si="656"/>
        <v>5</v>
      </c>
      <c r="DJ693" s="179">
        <f t="shared" si="657"/>
        <v>5</v>
      </c>
      <c r="DK693" s="178">
        <f t="shared" si="657"/>
        <v>5</v>
      </c>
      <c r="DL693" s="179">
        <f t="shared" si="658"/>
        <v>29</v>
      </c>
      <c r="DM693" s="178">
        <f t="shared" si="658"/>
        <v>30</v>
      </c>
      <c r="DN693" s="179">
        <f t="shared" si="659"/>
        <v>0</v>
      </c>
      <c r="DO693" s="178">
        <f t="shared" si="659"/>
        <v>0</v>
      </c>
      <c r="DP693" s="179">
        <f t="shared" si="660"/>
        <v>0</v>
      </c>
      <c r="DQ693" s="178">
        <f t="shared" si="660"/>
        <v>0</v>
      </c>
      <c r="DR693" s="179">
        <f t="shared" si="661"/>
        <v>53</v>
      </c>
      <c r="DS693" s="178">
        <f t="shared" si="661"/>
        <v>52</v>
      </c>
      <c r="DT693" s="177">
        <f t="shared" si="664"/>
        <v>864920</v>
      </c>
      <c r="DU693" s="178">
        <f t="shared" si="664"/>
        <v>744001</v>
      </c>
      <c r="DV693" s="179">
        <f t="shared" si="664"/>
        <v>246704</v>
      </c>
      <c r="DW693" s="178">
        <f t="shared" si="664"/>
        <v>247004</v>
      </c>
      <c r="DX693" s="179">
        <f t="shared" si="664"/>
        <v>212621.00000000003</v>
      </c>
      <c r="DY693" s="178">
        <f t="shared" si="664"/>
        <v>212921</v>
      </c>
      <c r="DZ693" s="179">
        <f t="shared" si="664"/>
        <v>1041026.8695652175</v>
      </c>
      <c r="EA693" s="178">
        <f t="shared" si="664"/>
        <v>1121931.5625</v>
      </c>
      <c r="EB693" s="179">
        <f t="shared" si="664"/>
        <v>0</v>
      </c>
      <c r="EC693" s="178">
        <f t="shared" si="664"/>
        <v>0</v>
      </c>
      <c r="ED693" s="179">
        <f t="shared" si="664"/>
        <v>0</v>
      </c>
      <c r="EE693" s="178">
        <f t="shared" si="664"/>
        <v>0</v>
      </c>
      <c r="EF693" s="179">
        <f t="shared" si="664"/>
        <v>2365271.8695652178</v>
      </c>
      <c r="EG693" s="178">
        <f t="shared" si="664"/>
        <v>2325857.5625</v>
      </c>
    </row>
    <row r="694" spans="1:137">
      <c r="A694" s="199"/>
      <c r="B694" s="199"/>
      <c r="C694" s="199"/>
      <c r="D694" s="199"/>
      <c r="E694" s="199"/>
      <c r="M694" s="199"/>
      <c r="N694" s="199"/>
      <c r="P694" s="199"/>
      <c r="Q694" s="199"/>
      <c r="R694" s="199"/>
      <c r="S694" s="199"/>
      <c r="T694" s="199"/>
      <c r="U694" s="199"/>
      <c r="V694" s="199"/>
      <c r="W694" s="199"/>
      <c r="Y694" s="199"/>
      <c r="Z694" s="199"/>
      <c r="AA694" s="199"/>
      <c r="AB694" s="199"/>
      <c r="AC694" s="199"/>
      <c r="AD694" s="199"/>
      <c r="AE694" s="199"/>
      <c r="AF694" s="199"/>
      <c r="AH694" s="199"/>
      <c r="AI694" s="199"/>
      <c r="AJ694" s="199"/>
      <c r="AK694" s="199"/>
      <c r="AL694" s="199"/>
      <c r="AM694" s="199"/>
      <c r="AN694" s="199"/>
      <c r="AO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U694" s="199"/>
      <c r="BV694" s="199"/>
      <c r="BW694" s="199"/>
      <c r="BX694" s="199"/>
      <c r="BY694" s="199"/>
      <c r="BZ694" s="199"/>
      <c r="CA694" s="199"/>
      <c r="CB694" s="199"/>
      <c r="CC694" s="199"/>
      <c r="CD694" s="199"/>
      <c r="CE694" s="199"/>
      <c r="CF694" s="199"/>
      <c r="CG694" s="199"/>
      <c r="CH694" s="199"/>
      <c r="CI694" s="199"/>
      <c r="CJ694" s="199"/>
      <c r="CK694" s="199"/>
      <c r="CL694" s="199"/>
      <c r="CM694" s="199"/>
      <c r="CN694" s="199"/>
      <c r="CO694" s="199"/>
      <c r="CP694" s="199"/>
      <c r="CQ694" s="199"/>
      <c r="DF694" s="199"/>
      <c r="DG694" s="199"/>
      <c r="DH694" s="199"/>
      <c r="DI694" s="199"/>
      <c r="DJ694" s="199"/>
      <c r="DK694" s="199"/>
      <c r="DL694" s="199"/>
      <c r="DM694" s="199"/>
      <c r="DN694" s="199"/>
      <c r="DO694" s="199"/>
      <c r="DP694" s="199"/>
      <c r="DQ694" s="199"/>
      <c r="DS694" s="199"/>
      <c r="DT694" s="199"/>
      <c r="DU694" s="199"/>
      <c r="DV694" s="199"/>
      <c r="DW694" s="199"/>
      <c r="DX694" s="199"/>
      <c r="DY694" s="199"/>
      <c r="DZ694" s="199"/>
      <c r="EA694" s="199"/>
      <c r="EB694" s="199"/>
      <c r="EC694" s="199"/>
      <c r="ED694" s="199"/>
      <c r="EE694" s="199"/>
      <c r="EG694" s="199"/>
    </row>
    <row r="695" spans="1:137">
      <c r="A695" s="199"/>
      <c r="B695" s="199"/>
      <c r="C695" s="199"/>
      <c r="D695" s="199"/>
      <c r="E695" s="199"/>
      <c r="M695" s="199"/>
      <c r="N695" s="199"/>
      <c r="P695" s="199"/>
      <c r="Q695" s="199"/>
      <c r="R695" s="199"/>
      <c r="S695" s="199"/>
      <c r="T695" s="199"/>
      <c r="U695" s="199"/>
      <c r="V695" s="199"/>
      <c r="W695" s="199"/>
      <c r="Y695" s="199"/>
      <c r="Z695" s="199"/>
      <c r="AA695" s="199"/>
      <c r="AB695" s="199"/>
      <c r="AC695" s="199"/>
      <c r="AD695" s="199"/>
      <c r="AE695" s="199"/>
      <c r="AF695" s="199"/>
      <c r="AH695" s="199"/>
      <c r="AI695" s="199"/>
      <c r="AJ695" s="199"/>
      <c r="AK695" s="199"/>
      <c r="AL695" s="199"/>
      <c r="AM695" s="199"/>
      <c r="AN695" s="199"/>
      <c r="AO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U695" s="199"/>
      <c r="BV695" s="199"/>
      <c r="BW695" s="199"/>
      <c r="BX695" s="199"/>
      <c r="BY695" s="199"/>
      <c r="BZ695" s="199"/>
      <c r="CA695" s="199"/>
      <c r="CB695" s="199"/>
      <c r="CC695" s="199"/>
      <c r="CD695" s="199"/>
      <c r="CE695" s="199"/>
      <c r="CF695" s="199"/>
      <c r="CG695" s="199"/>
      <c r="CH695" s="199"/>
      <c r="CI695" s="199"/>
      <c r="CJ695" s="199"/>
      <c r="CK695" s="199"/>
      <c r="CL695" s="199"/>
      <c r="CM695" s="199"/>
      <c r="CN695" s="199"/>
      <c r="CO695" s="199"/>
      <c r="CP695" s="199"/>
      <c r="CQ695" s="199"/>
      <c r="DF695" s="199"/>
      <c r="DG695" s="199"/>
      <c r="DH695" s="199"/>
      <c r="DI695" s="199"/>
      <c r="DJ695" s="199"/>
      <c r="DK695" s="199"/>
      <c r="DL695" s="199"/>
      <c r="DM695" s="199"/>
      <c r="DN695" s="199"/>
      <c r="DO695" s="199"/>
      <c r="DP695" s="199"/>
      <c r="DQ695" s="199"/>
      <c r="DS695" s="199"/>
      <c r="DT695" s="199"/>
      <c r="DU695" s="199"/>
      <c r="DV695" s="199"/>
      <c r="DW695" s="199"/>
      <c r="DX695" s="199"/>
      <c r="DY695" s="199"/>
      <c r="DZ695" s="199"/>
      <c r="EA695" s="199"/>
      <c r="EB695" s="199"/>
      <c r="EC695" s="199"/>
      <c r="ED695" s="199"/>
      <c r="EE695" s="199"/>
      <c r="EG695" s="199"/>
    </row>
    <row r="696" spans="1:137">
      <c r="A696" s="199"/>
      <c r="B696" s="199"/>
      <c r="C696" s="199"/>
      <c r="D696" s="199"/>
      <c r="E696" s="199"/>
      <c r="M696" s="199"/>
      <c r="N696" s="199"/>
      <c r="P696" s="199"/>
      <c r="Q696" s="199"/>
      <c r="R696" s="199"/>
      <c r="S696" s="199"/>
      <c r="T696" s="199"/>
      <c r="U696" s="199"/>
      <c r="V696" s="199"/>
      <c r="W696" s="199"/>
      <c r="Y696" s="199"/>
      <c r="Z696" s="199"/>
      <c r="AA696" s="199"/>
      <c r="AB696" s="199"/>
      <c r="AC696" s="199"/>
      <c r="AD696" s="199"/>
      <c r="AE696" s="199"/>
      <c r="AF696" s="199"/>
      <c r="AH696" s="199"/>
      <c r="AI696" s="199"/>
      <c r="AJ696" s="199"/>
      <c r="AK696" s="199"/>
      <c r="AL696" s="199"/>
      <c r="AM696" s="199"/>
      <c r="AN696" s="199"/>
      <c r="AO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U696" s="199"/>
      <c r="BV696" s="199"/>
      <c r="BW696" s="199"/>
      <c r="BX696" s="199"/>
      <c r="BY696" s="199"/>
      <c r="BZ696" s="199"/>
      <c r="CA696" s="199"/>
      <c r="CB696" s="199"/>
      <c r="CC696" s="199"/>
      <c r="CD696" s="199"/>
      <c r="CE696" s="199"/>
      <c r="CF696" s="199"/>
      <c r="CG696" s="199"/>
      <c r="CH696" s="199"/>
      <c r="CI696" s="199"/>
      <c r="CJ696" s="199"/>
      <c r="CK696" s="199"/>
      <c r="CL696" s="199"/>
      <c r="CM696" s="199"/>
      <c r="CN696" s="199"/>
      <c r="CO696" s="199"/>
      <c r="CP696" s="199"/>
      <c r="CQ696" s="199"/>
      <c r="DF696" s="199"/>
      <c r="DG696" s="199"/>
      <c r="DH696" s="199"/>
      <c r="DI696" s="199"/>
      <c r="DJ696" s="199"/>
      <c r="DK696" s="199"/>
      <c r="DL696" s="199"/>
      <c r="DM696" s="199"/>
      <c r="DN696" s="199"/>
      <c r="DO696" s="199"/>
      <c r="DP696" s="199"/>
      <c r="DQ696" s="199"/>
      <c r="DS696" s="199"/>
      <c r="DT696" s="199"/>
      <c r="DU696" s="199"/>
      <c r="DV696" s="199"/>
      <c r="DW696" s="199"/>
      <c r="DX696" s="199"/>
      <c r="DY696" s="199"/>
      <c r="DZ696" s="199"/>
      <c r="EA696" s="199"/>
      <c r="EB696" s="199"/>
      <c r="EC696" s="199"/>
      <c r="ED696" s="199"/>
      <c r="EE696" s="199"/>
      <c r="EG696" s="199"/>
    </row>
    <row r="697" spans="1:137">
      <c r="A697" s="199"/>
      <c r="B697" s="199"/>
      <c r="C697" s="199"/>
      <c r="D697" s="199"/>
      <c r="E697" s="199"/>
      <c r="M697" s="199"/>
      <c r="N697" s="199"/>
      <c r="P697" s="199"/>
      <c r="Q697" s="199"/>
      <c r="R697" s="199"/>
      <c r="S697" s="199"/>
      <c r="T697" s="199"/>
      <c r="U697" s="199"/>
      <c r="V697" s="199"/>
      <c r="W697" s="199"/>
      <c r="Y697" s="199"/>
      <c r="Z697" s="199"/>
      <c r="AA697" s="199"/>
      <c r="AB697" s="199"/>
      <c r="AC697" s="199"/>
      <c r="AD697" s="199"/>
      <c r="AE697" s="199"/>
      <c r="AF697" s="199"/>
      <c r="AH697" s="199"/>
      <c r="AI697" s="199"/>
      <c r="AJ697" s="199"/>
      <c r="AK697" s="199"/>
      <c r="AL697" s="199"/>
      <c r="AM697" s="199"/>
      <c r="AN697" s="199"/>
      <c r="AO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U697" s="199"/>
      <c r="BV697" s="199"/>
      <c r="BW697" s="199"/>
      <c r="BX697" s="199"/>
      <c r="BY697" s="199"/>
      <c r="BZ697" s="199"/>
      <c r="CA697" s="199"/>
      <c r="CB697" s="199"/>
      <c r="CC697" s="199"/>
      <c r="CD697" s="199"/>
      <c r="CE697" s="199"/>
      <c r="CF697" s="199"/>
      <c r="CG697" s="199"/>
      <c r="CH697" s="199"/>
      <c r="CI697" s="199"/>
      <c r="CJ697" s="199"/>
      <c r="CK697" s="199"/>
      <c r="CL697" s="199"/>
      <c r="CM697" s="199"/>
      <c r="CN697" s="199"/>
      <c r="CO697" s="199"/>
      <c r="CP697" s="199"/>
      <c r="CQ697" s="199"/>
      <c r="DF697" s="199"/>
      <c r="DG697" s="199"/>
      <c r="DH697" s="199"/>
      <c r="DI697" s="199"/>
      <c r="DJ697" s="199"/>
      <c r="DK697" s="199"/>
      <c r="DL697" s="199"/>
      <c r="DM697" s="199"/>
      <c r="DN697" s="199"/>
      <c r="DO697" s="199"/>
      <c r="DP697" s="199"/>
      <c r="DQ697" s="199"/>
      <c r="DS697" s="199"/>
      <c r="DT697" s="199"/>
      <c r="DU697" s="199"/>
      <c r="DV697" s="199"/>
      <c r="DW697" s="199"/>
      <c r="DX697" s="199"/>
      <c r="DY697" s="199"/>
      <c r="DZ697" s="199"/>
      <c r="EA697" s="199"/>
      <c r="EB697" s="199"/>
      <c r="EC697" s="199"/>
      <c r="ED697" s="199"/>
      <c r="EE697" s="199"/>
      <c r="EG697" s="199"/>
    </row>
    <row r="698" spans="1:137">
      <c r="A698" s="199"/>
      <c r="B698" s="199"/>
      <c r="C698" s="199"/>
      <c r="D698" s="199"/>
      <c r="E698" s="199"/>
      <c r="M698" s="199"/>
      <c r="N698" s="199"/>
      <c r="P698" s="199"/>
      <c r="Q698" s="199"/>
      <c r="R698" s="199"/>
      <c r="S698" s="199"/>
      <c r="T698" s="199"/>
      <c r="U698" s="199"/>
      <c r="V698" s="199"/>
      <c r="W698" s="199"/>
      <c r="Y698" s="199"/>
      <c r="Z698" s="199"/>
      <c r="AA698" s="199"/>
      <c r="AB698" s="199"/>
      <c r="AC698" s="199"/>
      <c r="AD698" s="199"/>
      <c r="AE698" s="199"/>
      <c r="AF698" s="199"/>
      <c r="AH698" s="199"/>
      <c r="AI698" s="199"/>
      <c r="AJ698" s="199"/>
      <c r="AK698" s="199"/>
      <c r="AL698" s="199"/>
      <c r="AM698" s="199"/>
      <c r="AN698" s="199"/>
      <c r="AO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U698" s="199"/>
      <c r="BV698" s="199"/>
      <c r="BW698" s="199"/>
      <c r="BX698" s="199"/>
      <c r="BY698" s="199"/>
      <c r="BZ698" s="199"/>
      <c r="CA698" s="199"/>
      <c r="CB698" s="199"/>
      <c r="CC698" s="199"/>
      <c r="CD698" s="199"/>
      <c r="CE698" s="199"/>
      <c r="CF698" s="199"/>
      <c r="CG698" s="199"/>
      <c r="CH698" s="199"/>
      <c r="CI698" s="199"/>
      <c r="CJ698" s="199"/>
      <c r="CK698" s="199"/>
      <c r="CL698" s="199"/>
      <c r="CM698" s="199"/>
      <c r="CN698" s="199"/>
      <c r="CO698" s="199"/>
      <c r="CP698" s="199"/>
      <c r="CQ698" s="199"/>
      <c r="DF698" s="199"/>
      <c r="DG698" s="199"/>
      <c r="DH698" s="199"/>
      <c r="DI698" s="199"/>
      <c r="DJ698" s="199"/>
      <c r="DK698" s="199"/>
      <c r="DL698" s="199"/>
      <c r="DM698" s="199"/>
      <c r="DN698" s="199"/>
      <c r="DO698" s="199"/>
      <c r="DP698" s="199"/>
      <c r="DQ698" s="199"/>
      <c r="DS698" s="199"/>
      <c r="DT698" s="199"/>
      <c r="DU698" s="199"/>
      <c r="DV698" s="199"/>
      <c r="DW698" s="199"/>
      <c r="DX698" s="199"/>
      <c r="DY698" s="199"/>
      <c r="DZ698" s="199"/>
      <c r="EA698" s="199"/>
      <c r="EB698" s="199"/>
      <c r="EC698" s="199"/>
      <c r="ED698" s="199"/>
      <c r="EE698" s="199"/>
      <c r="EG698" s="199"/>
    </row>
    <row r="699" spans="1:137">
      <c r="A699" s="199"/>
      <c r="B699" s="199"/>
      <c r="C699" s="199"/>
      <c r="D699" s="199"/>
      <c r="E699" s="199"/>
      <c r="M699" s="199"/>
      <c r="N699" s="199"/>
      <c r="P699" s="199"/>
      <c r="Q699" s="199"/>
      <c r="R699" s="199"/>
      <c r="S699" s="199"/>
      <c r="T699" s="199"/>
      <c r="U699" s="199"/>
      <c r="V699" s="199"/>
      <c r="W699" s="199"/>
      <c r="Y699" s="199"/>
      <c r="Z699" s="199"/>
      <c r="AA699" s="199"/>
      <c r="AB699" s="199"/>
      <c r="AC699" s="199"/>
      <c r="AD699" s="199"/>
      <c r="AE699" s="199"/>
      <c r="AF699" s="199"/>
      <c r="AH699" s="199"/>
      <c r="AI699" s="199"/>
      <c r="AJ699" s="199"/>
      <c r="AK699" s="199"/>
      <c r="AL699" s="199"/>
      <c r="AM699" s="199"/>
      <c r="AN699" s="199"/>
      <c r="AO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U699" s="199"/>
      <c r="BV699" s="199"/>
      <c r="BW699" s="199"/>
      <c r="BX699" s="199"/>
      <c r="BY699" s="199"/>
      <c r="BZ699" s="199"/>
      <c r="CA699" s="199"/>
      <c r="CB699" s="199"/>
      <c r="CC699" s="199"/>
      <c r="CD699" s="199"/>
      <c r="CE699" s="199"/>
      <c r="CF699" s="199"/>
      <c r="CG699" s="199"/>
      <c r="CH699" s="199"/>
      <c r="CI699" s="199"/>
      <c r="CJ699" s="199"/>
      <c r="CK699" s="199"/>
      <c r="CL699" s="199"/>
      <c r="CM699" s="199"/>
      <c r="CN699" s="199"/>
      <c r="CO699" s="199"/>
      <c r="CP699" s="199"/>
      <c r="CQ699" s="199"/>
      <c r="DF699" s="199"/>
      <c r="DG699" s="199"/>
      <c r="DH699" s="199"/>
      <c r="DI699" s="199"/>
      <c r="DJ699" s="199"/>
      <c r="DK699" s="199"/>
      <c r="DL699" s="199"/>
      <c r="DM699" s="199"/>
      <c r="DN699" s="199"/>
      <c r="DO699" s="199"/>
      <c r="DP699" s="199"/>
      <c r="DQ699" s="199"/>
      <c r="DS699" s="199"/>
      <c r="DT699" s="199"/>
      <c r="DU699" s="199"/>
      <c r="DV699" s="199"/>
      <c r="DW699" s="199"/>
      <c r="DX699" s="199"/>
      <c r="DY699" s="199"/>
      <c r="DZ699" s="199"/>
      <c r="EA699" s="199"/>
      <c r="EB699" s="199"/>
      <c r="EC699" s="199"/>
      <c r="ED699" s="199"/>
      <c r="EE699" s="199"/>
      <c r="EG699" s="199"/>
    </row>
    <row r="700" spans="1:137">
      <c r="A700" s="199"/>
      <c r="B700" s="199"/>
      <c r="C700" s="199"/>
      <c r="D700" s="199"/>
      <c r="E700" s="199"/>
      <c r="M700" s="199"/>
      <c r="N700" s="199"/>
      <c r="P700" s="199"/>
      <c r="Q700" s="199"/>
      <c r="R700" s="199"/>
      <c r="S700" s="199"/>
      <c r="T700" s="199"/>
      <c r="U700" s="199"/>
      <c r="V700" s="199"/>
      <c r="W700" s="199"/>
      <c r="Y700" s="199"/>
      <c r="Z700" s="199"/>
      <c r="AA700" s="199"/>
      <c r="AB700" s="199"/>
      <c r="AC700" s="199"/>
      <c r="AD700" s="199"/>
      <c r="AE700" s="199"/>
      <c r="AF700" s="199"/>
      <c r="AH700" s="199"/>
      <c r="AI700" s="199"/>
      <c r="AJ700" s="199"/>
      <c r="AK700" s="199"/>
      <c r="AL700" s="199"/>
      <c r="AM700" s="199"/>
      <c r="AN700" s="199"/>
      <c r="AO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U700" s="199"/>
      <c r="BV700" s="199"/>
      <c r="BW700" s="199"/>
      <c r="BX700" s="199"/>
      <c r="BY700" s="199"/>
      <c r="BZ700" s="199"/>
      <c r="CA700" s="199"/>
      <c r="CB700" s="199"/>
      <c r="CC700" s="199"/>
      <c r="CD700" s="199"/>
      <c r="CE700" s="199"/>
      <c r="CF700" s="199"/>
      <c r="CG700" s="199"/>
      <c r="CH700" s="199"/>
      <c r="CI700" s="199"/>
      <c r="CJ700" s="199"/>
      <c r="CK700" s="199"/>
      <c r="CL700" s="199"/>
      <c r="CM700" s="199"/>
      <c r="CN700" s="199"/>
      <c r="CO700" s="199"/>
      <c r="CP700" s="199"/>
      <c r="CQ700" s="199"/>
      <c r="DF700" s="199"/>
      <c r="DG700" s="199"/>
      <c r="DH700" s="199"/>
      <c r="DI700" s="199"/>
      <c r="DJ700" s="199"/>
      <c r="DK700" s="199"/>
      <c r="DL700" s="199"/>
      <c r="DM700" s="199"/>
      <c r="DN700" s="199"/>
      <c r="DO700" s="199"/>
      <c r="DP700" s="199"/>
      <c r="DQ700" s="199"/>
      <c r="DS700" s="199"/>
      <c r="DT700" s="199"/>
      <c r="DU700" s="199"/>
      <c r="DV700" s="199"/>
      <c r="DW700" s="199"/>
      <c r="DX700" s="199"/>
      <c r="DY700" s="199"/>
      <c r="DZ700" s="199"/>
      <c r="EA700" s="199"/>
      <c r="EB700" s="199"/>
      <c r="EC700" s="199"/>
      <c r="ED700" s="199"/>
      <c r="EE700" s="199"/>
      <c r="EG700" s="199"/>
    </row>
    <row r="701" spans="1:137">
      <c r="A701" s="199"/>
      <c r="B701" s="199"/>
      <c r="C701" s="199"/>
      <c r="D701" s="199"/>
      <c r="E701" s="199"/>
      <c r="M701" s="199"/>
      <c r="N701" s="199"/>
      <c r="P701" s="199"/>
      <c r="Q701" s="199"/>
      <c r="R701" s="199"/>
      <c r="S701" s="199"/>
      <c r="T701" s="199"/>
      <c r="U701" s="199"/>
      <c r="V701" s="199"/>
      <c r="W701" s="199"/>
      <c r="Y701" s="199"/>
      <c r="Z701" s="199"/>
      <c r="AA701" s="199"/>
      <c r="AB701" s="199"/>
      <c r="AC701" s="199"/>
      <c r="AD701" s="199"/>
      <c r="AE701" s="199"/>
      <c r="AF701" s="199"/>
      <c r="AH701" s="199"/>
      <c r="AI701" s="199"/>
      <c r="AJ701" s="199"/>
      <c r="AK701" s="199"/>
      <c r="AL701" s="199"/>
      <c r="AM701" s="199"/>
      <c r="AN701" s="199"/>
      <c r="AO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U701" s="199"/>
      <c r="BV701" s="199"/>
      <c r="BW701" s="199"/>
      <c r="BX701" s="199"/>
      <c r="BY701" s="199"/>
      <c r="BZ701" s="199"/>
      <c r="CA701" s="199"/>
      <c r="CB701" s="199"/>
      <c r="CC701" s="199"/>
      <c r="CD701" s="199"/>
      <c r="CE701" s="199"/>
      <c r="CF701" s="199"/>
      <c r="CG701" s="199"/>
      <c r="CH701" s="199"/>
      <c r="CI701" s="199"/>
      <c r="CJ701" s="199"/>
      <c r="CK701" s="199"/>
      <c r="CL701" s="199"/>
      <c r="CM701" s="199"/>
      <c r="CN701" s="199"/>
      <c r="CO701" s="199"/>
      <c r="CP701" s="199"/>
      <c r="CQ701" s="199"/>
      <c r="DF701" s="199"/>
      <c r="DG701" s="199"/>
      <c r="DH701" s="199"/>
      <c r="DI701" s="199"/>
      <c r="DJ701" s="199"/>
      <c r="DK701" s="199"/>
      <c r="DL701" s="199"/>
      <c r="DM701" s="199"/>
      <c r="DN701" s="199"/>
      <c r="DO701" s="199"/>
      <c r="DP701" s="199"/>
      <c r="DQ701" s="199"/>
      <c r="DS701" s="199"/>
      <c r="DT701" s="199"/>
      <c r="DU701" s="199"/>
      <c r="DV701" s="199"/>
      <c r="DW701" s="199"/>
      <c r="DX701" s="199"/>
      <c r="DY701" s="199"/>
      <c r="DZ701" s="199"/>
      <c r="EA701" s="199"/>
      <c r="EB701" s="199"/>
      <c r="EC701" s="199"/>
      <c r="ED701" s="199"/>
      <c r="EE701" s="199"/>
      <c r="EG701" s="199"/>
    </row>
    <row r="702" spans="1:137">
      <c r="A702" s="199"/>
      <c r="B702" s="199"/>
      <c r="C702" s="199"/>
      <c r="D702" s="199"/>
      <c r="E702" s="199"/>
      <c r="M702" s="199"/>
      <c r="N702" s="199"/>
      <c r="P702" s="199"/>
      <c r="Q702" s="199"/>
      <c r="R702" s="199"/>
      <c r="S702" s="199"/>
      <c r="T702" s="199"/>
      <c r="U702" s="199"/>
      <c r="V702" s="199"/>
      <c r="W702" s="199"/>
      <c r="Y702" s="199"/>
      <c r="Z702" s="199"/>
      <c r="AA702" s="199"/>
      <c r="AB702" s="199"/>
      <c r="AC702" s="199"/>
      <c r="AD702" s="199"/>
      <c r="AE702" s="199"/>
      <c r="AF702" s="199"/>
      <c r="AH702" s="199"/>
      <c r="AI702" s="199"/>
      <c r="AJ702" s="199"/>
      <c r="AK702" s="199"/>
      <c r="AL702" s="199"/>
      <c r="AM702" s="199"/>
      <c r="AN702" s="199"/>
      <c r="AO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U702" s="199"/>
      <c r="BV702" s="199"/>
      <c r="BW702" s="199"/>
      <c r="BX702" s="199"/>
      <c r="BY702" s="199"/>
      <c r="BZ702" s="199"/>
      <c r="CA702" s="199"/>
      <c r="CB702" s="199"/>
      <c r="CC702" s="199"/>
      <c r="CD702" s="199"/>
      <c r="CE702" s="199"/>
      <c r="CF702" s="199"/>
      <c r="CG702" s="199"/>
      <c r="CH702" s="199"/>
      <c r="CI702" s="199"/>
      <c r="CJ702" s="199"/>
      <c r="CK702" s="199"/>
      <c r="CL702" s="199"/>
      <c r="CM702" s="199"/>
      <c r="CN702" s="199"/>
      <c r="CO702" s="199"/>
      <c r="CP702" s="199"/>
      <c r="CQ702" s="199"/>
      <c r="DF702" s="199"/>
      <c r="DG702" s="199"/>
      <c r="DH702" s="199"/>
      <c r="DI702" s="199"/>
      <c r="DJ702" s="199"/>
      <c r="DK702" s="199"/>
      <c r="DL702" s="199"/>
      <c r="DM702" s="199"/>
      <c r="DN702" s="199"/>
      <c r="DO702" s="199"/>
      <c r="DP702" s="199"/>
      <c r="DQ702" s="199"/>
      <c r="DS702" s="199"/>
      <c r="DT702" s="199"/>
      <c r="DU702" s="199"/>
      <c r="DV702" s="199"/>
      <c r="DW702" s="199"/>
      <c r="DX702" s="199"/>
      <c r="DY702" s="199"/>
      <c r="DZ702" s="199"/>
      <c r="EA702" s="199"/>
      <c r="EB702" s="199"/>
      <c r="EC702" s="199"/>
      <c r="ED702" s="199"/>
      <c r="EE702" s="199"/>
      <c r="EG702" s="199"/>
    </row>
    <row r="703" spans="1:137">
      <c r="A703" s="199"/>
      <c r="B703" s="199"/>
      <c r="C703" s="199"/>
      <c r="D703" s="199"/>
      <c r="E703" s="199"/>
      <c r="M703" s="199"/>
      <c r="N703" s="199"/>
      <c r="P703" s="199"/>
      <c r="Q703" s="199"/>
      <c r="R703" s="199"/>
      <c r="S703" s="199"/>
      <c r="T703" s="199"/>
      <c r="U703" s="199"/>
      <c r="V703" s="199"/>
      <c r="W703" s="199"/>
      <c r="Y703" s="199"/>
      <c r="Z703" s="199"/>
      <c r="AA703" s="199"/>
      <c r="AB703" s="199"/>
      <c r="AC703" s="199"/>
      <c r="AD703" s="199"/>
      <c r="AE703" s="199"/>
      <c r="AF703" s="199"/>
      <c r="AH703" s="199"/>
      <c r="AI703" s="199"/>
      <c r="AJ703" s="199"/>
      <c r="AK703" s="199"/>
      <c r="AL703" s="199"/>
      <c r="AM703" s="199"/>
      <c r="AN703" s="199"/>
      <c r="AO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U703" s="199"/>
      <c r="BV703" s="199"/>
      <c r="BW703" s="199"/>
      <c r="BX703" s="199"/>
      <c r="BY703" s="199"/>
      <c r="BZ703" s="199"/>
      <c r="CA703" s="199"/>
      <c r="CB703" s="199"/>
      <c r="CC703" s="199"/>
      <c r="CD703" s="199"/>
      <c r="CE703" s="199"/>
      <c r="CF703" s="199"/>
      <c r="CG703" s="199"/>
      <c r="CH703" s="199"/>
      <c r="CI703" s="199"/>
      <c r="CJ703" s="199"/>
      <c r="CK703" s="199"/>
      <c r="CL703" s="199"/>
      <c r="CM703" s="199"/>
      <c r="CN703" s="199"/>
      <c r="CO703" s="199"/>
      <c r="CP703" s="199"/>
      <c r="CQ703" s="199"/>
      <c r="DF703" s="199"/>
      <c r="DG703" s="199"/>
      <c r="DH703" s="199"/>
      <c r="DI703" s="199"/>
      <c r="DJ703" s="199"/>
      <c r="DK703" s="199"/>
      <c r="DL703" s="199"/>
      <c r="DM703" s="199"/>
      <c r="DN703" s="199"/>
      <c r="DO703" s="199"/>
      <c r="DP703" s="199"/>
      <c r="DQ703" s="199"/>
      <c r="DS703" s="199"/>
      <c r="DT703" s="199"/>
      <c r="DU703" s="199"/>
      <c r="DV703" s="199"/>
      <c r="DW703" s="199"/>
      <c r="DX703" s="199"/>
      <c r="DY703" s="199"/>
      <c r="DZ703" s="199"/>
      <c r="EA703" s="199"/>
      <c r="EB703" s="199"/>
      <c r="EC703" s="199"/>
      <c r="ED703" s="199"/>
      <c r="EE703" s="199"/>
      <c r="EG703" s="199"/>
    </row>
    <row r="704" spans="1:137">
      <c r="A704" s="199"/>
      <c r="B704" s="199"/>
      <c r="C704" s="199"/>
      <c r="D704" s="199"/>
      <c r="E704" s="199"/>
      <c r="M704" s="199"/>
      <c r="N704" s="199"/>
      <c r="P704" s="199"/>
      <c r="Q704" s="199"/>
      <c r="R704" s="199"/>
      <c r="S704" s="199"/>
      <c r="T704" s="199"/>
      <c r="U704" s="199"/>
      <c r="V704" s="199"/>
      <c r="W704" s="199"/>
      <c r="Y704" s="199"/>
      <c r="Z704" s="199"/>
      <c r="AA704" s="199"/>
      <c r="AB704" s="199"/>
      <c r="AC704" s="199"/>
      <c r="AD704" s="199"/>
      <c r="AE704" s="199"/>
      <c r="AF704" s="199"/>
      <c r="AH704" s="199"/>
      <c r="AI704" s="199"/>
      <c r="AJ704" s="199"/>
      <c r="AK704" s="199"/>
      <c r="AL704" s="199"/>
      <c r="AM704" s="199"/>
      <c r="AN704" s="199"/>
      <c r="AO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U704" s="199"/>
      <c r="BV704" s="199"/>
      <c r="BW704" s="199"/>
      <c r="BX704" s="199"/>
      <c r="BY704" s="199"/>
      <c r="BZ704" s="199"/>
      <c r="CA704" s="199"/>
      <c r="CB704" s="199"/>
      <c r="CC704" s="199"/>
      <c r="CD704" s="199"/>
      <c r="CE704" s="199"/>
      <c r="CF704" s="199"/>
      <c r="CG704" s="199"/>
      <c r="CH704" s="199"/>
      <c r="CI704" s="199"/>
      <c r="CJ704" s="199"/>
      <c r="CK704" s="199"/>
      <c r="CL704" s="199"/>
      <c r="CM704" s="199"/>
      <c r="CN704" s="199"/>
      <c r="CO704" s="199"/>
      <c r="CP704" s="199"/>
      <c r="CQ704" s="199"/>
      <c r="DF704" s="199"/>
      <c r="DG704" s="199"/>
      <c r="DH704" s="199"/>
      <c r="DI704" s="199"/>
      <c r="DJ704" s="199"/>
      <c r="DK704" s="199"/>
      <c r="DL704" s="199"/>
      <c r="DM704" s="199"/>
      <c r="DN704" s="199"/>
      <c r="DO704" s="199"/>
      <c r="DP704" s="199"/>
      <c r="DQ704" s="199"/>
      <c r="DS704" s="199"/>
      <c r="DT704" s="199"/>
      <c r="DU704" s="199"/>
      <c r="DV704" s="199"/>
      <c r="DW704" s="199"/>
      <c r="DX704" s="199"/>
      <c r="DY704" s="199"/>
      <c r="DZ704" s="199"/>
      <c r="EA704" s="199"/>
      <c r="EB704" s="199"/>
      <c r="EC704" s="199"/>
      <c r="ED704" s="199"/>
      <c r="EE704" s="199"/>
      <c r="EG704" s="199"/>
    </row>
    <row r="705" spans="1:137">
      <c r="A705" s="199"/>
      <c r="B705" s="199"/>
      <c r="C705" s="199"/>
      <c r="D705" s="199"/>
      <c r="E705" s="199"/>
      <c r="M705" s="199"/>
      <c r="N705" s="199"/>
      <c r="P705" s="199"/>
      <c r="Q705" s="199"/>
      <c r="R705" s="199"/>
      <c r="S705" s="199"/>
      <c r="T705" s="199"/>
      <c r="U705" s="199"/>
      <c r="V705" s="199"/>
      <c r="W705" s="199"/>
      <c r="Y705" s="199"/>
      <c r="Z705" s="199"/>
      <c r="AA705" s="199"/>
      <c r="AB705" s="199"/>
      <c r="AC705" s="199"/>
      <c r="AD705" s="199"/>
      <c r="AE705" s="199"/>
      <c r="AF705" s="199"/>
      <c r="AH705" s="199"/>
      <c r="AI705" s="199"/>
      <c r="AJ705" s="199"/>
      <c r="AK705" s="199"/>
      <c r="AL705" s="199"/>
      <c r="AM705" s="199"/>
      <c r="AN705" s="199"/>
      <c r="AO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U705" s="199"/>
      <c r="BV705" s="199"/>
      <c r="BW705" s="199"/>
      <c r="BX705" s="199"/>
      <c r="BY705" s="199"/>
      <c r="BZ705" s="199"/>
      <c r="CA705" s="199"/>
      <c r="CB705" s="199"/>
      <c r="CC705" s="199"/>
      <c r="CD705" s="199"/>
      <c r="CE705" s="199"/>
      <c r="CF705" s="199"/>
      <c r="CG705" s="199"/>
      <c r="CH705" s="199"/>
      <c r="CI705" s="199"/>
      <c r="CJ705" s="199"/>
      <c r="CK705" s="199"/>
      <c r="CL705" s="199"/>
      <c r="CM705" s="199"/>
      <c r="CN705" s="199"/>
      <c r="CO705" s="199"/>
      <c r="CP705" s="199"/>
      <c r="CQ705" s="199"/>
      <c r="DF705" s="199"/>
      <c r="DG705" s="199"/>
      <c r="DH705" s="199"/>
      <c r="DI705" s="199"/>
      <c r="DJ705" s="199"/>
      <c r="DK705" s="199"/>
      <c r="DL705" s="199"/>
      <c r="DM705" s="199"/>
      <c r="DN705" s="199"/>
      <c r="DO705" s="199"/>
      <c r="DP705" s="199"/>
      <c r="DQ705" s="199"/>
      <c r="DS705" s="199"/>
      <c r="DT705" s="199"/>
      <c r="DU705" s="199"/>
      <c r="DV705" s="199"/>
      <c r="DW705" s="199"/>
      <c r="DX705" s="199"/>
      <c r="DY705" s="199"/>
      <c r="DZ705" s="199"/>
      <c r="EA705" s="199"/>
      <c r="EB705" s="199"/>
      <c r="EC705" s="199"/>
      <c r="ED705" s="199"/>
      <c r="EE705" s="199"/>
      <c r="EG705" s="199"/>
    </row>
    <row r="706" spans="1:137">
      <c r="A706" s="199"/>
      <c r="B706" s="199"/>
      <c r="C706" s="199"/>
      <c r="D706" s="199"/>
      <c r="E706" s="199"/>
      <c r="M706" s="199"/>
      <c r="N706" s="199"/>
      <c r="P706" s="199"/>
      <c r="Q706" s="199"/>
      <c r="R706" s="199"/>
      <c r="S706" s="199"/>
      <c r="T706" s="199"/>
      <c r="U706" s="199"/>
      <c r="V706" s="199"/>
      <c r="W706" s="199"/>
      <c r="Y706" s="199"/>
      <c r="Z706" s="199"/>
      <c r="AA706" s="199"/>
      <c r="AB706" s="199"/>
      <c r="AC706" s="199"/>
      <c r="AD706" s="199"/>
      <c r="AE706" s="199"/>
      <c r="AF706" s="199"/>
      <c r="AH706" s="199"/>
      <c r="AI706" s="199"/>
      <c r="AJ706" s="199"/>
      <c r="AK706" s="199"/>
      <c r="AL706" s="199"/>
      <c r="AM706" s="199"/>
      <c r="AN706" s="199"/>
      <c r="AO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U706" s="199"/>
      <c r="BV706" s="199"/>
      <c r="BW706" s="199"/>
      <c r="BX706" s="199"/>
      <c r="BY706" s="199"/>
      <c r="BZ706" s="199"/>
      <c r="CA706" s="199"/>
      <c r="CB706" s="199"/>
      <c r="CC706" s="199"/>
      <c r="CD706" s="199"/>
      <c r="CE706" s="199"/>
      <c r="CF706" s="199"/>
      <c r="CG706" s="199"/>
      <c r="CH706" s="199"/>
      <c r="CI706" s="199"/>
      <c r="CJ706" s="199"/>
      <c r="CK706" s="199"/>
      <c r="CL706" s="199"/>
      <c r="CM706" s="199"/>
      <c r="CN706" s="199"/>
      <c r="CO706" s="199"/>
      <c r="CP706" s="199"/>
      <c r="CQ706" s="199"/>
      <c r="DF706" s="199"/>
      <c r="DG706" s="199"/>
      <c r="DH706" s="199"/>
      <c r="DI706" s="199"/>
      <c r="DJ706" s="199"/>
      <c r="DK706" s="199"/>
      <c r="DL706" s="199"/>
      <c r="DM706" s="199"/>
      <c r="DN706" s="199"/>
      <c r="DO706" s="199"/>
      <c r="DP706" s="199"/>
      <c r="DQ706" s="199"/>
      <c r="DS706" s="199"/>
      <c r="DT706" s="199"/>
      <c r="DU706" s="199"/>
      <c r="DV706" s="199"/>
      <c r="DW706" s="199"/>
      <c r="DX706" s="199"/>
      <c r="DY706" s="199"/>
      <c r="DZ706" s="199"/>
      <c r="EA706" s="199"/>
      <c r="EB706" s="199"/>
      <c r="EC706" s="199"/>
      <c r="ED706" s="199"/>
      <c r="EE706" s="199"/>
      <c r="EG706" s="199"/>
    </row>
    <row r="707" spans="1:137">
      <c r="A707" s="199"/>
      <c r="B707" s="199"/>
      <c r="C707" s="199"/>
      <c r="D707" s="199"/>
      <c r="E707" s="199"/>
      <c r="M707" s="199"/>
      <c r="N707" s="199"/>
      <c r="P707" s="199"/>
      <c r="Q707" s="199"/>
      <c r="R707" s="199"/>
      <c r="S707" s="199"/>
      <c r="T707" s="199"/>
      <c r="U707" s="199"/>
      <c r="V707" s="199"/>
      <c r="W707" s="199"/>
      <c r="Y707" s="199"/>
      <c r="Z707" s="199"/>
      <c r="AA707" s="199"/>
      <c r="AB707" s="199"/>
      <c r="AC707" s="199"/>
      <c r="AD707" s="199"/>
      <c r="AE707" s="199"/>
      <c r="AF707" s="199"/>
      <c r="AH707" s="199"/>
      <c r="AI707" s="199"/>
      <c r="AJ707" s="199"/>
      <c r="AK707" s="199"/>
      <c r="AL707" s="199"/>
      <c r="AM707" s="199"/>
      <c r="AN707" s="199"/>
      <c r="AO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U707" s="199"/>
      <c r="BV707" s="199"/>
      <c r="BW707" s="199"/>
      <c r="BX707" s="199"/>
      <c r="BY707" s="199"/>
      <c r="BZ707" s="199"/>
      <c r="CA707" s="199"/>
      <c r="CB707" s="199"/>
      <c r="CC707" s="199"/>
      <c r="CD707" s="199"/>
      <c r="CE707" s="199"/>
      <c r="CF707" s="199"/>
      <c r="CG707" s="199"/>
      <c r="CH707" s="199"/>
      <c r="CI707" s="199"/>
      <c r="CJ707" s="199"/>
      <c r="CK707" s="199"/>
      <c r="CL707" s="199"/>
      <c r="CM707" s="199"/>
      <c r="CN707" s="199"/>
      <c r="CO707" s="199"/>
      <c r="CP707" s="199"/>
      <c r="CQ707" s="199"/>
      <c r="DF707" s="199"/>
      <c r="DG707" s="199"/>
      <c r="DH707" s="199"/>
      <c r="DI707" s="199"/>
      <c r="DJ707" s="199"/>
      <c r="DK707" s="199"/>
      <c r="DL707" s="199"/>
      <c r="DM707" s="199"/>
      <c r="DN707" s="199"/>
      <c r="DO707" s="199"/>
      <c r="DP707" s="199"/>
      <c r="DQ707" s="199"/>
      <c r="DS707" s="199"/>
      <c r="DT707" s="199"/>
      <c r="DU707" s="199"/>
      <c r="DV707" s="199"/>
      <c r="DW707" s="199"/>
      <c r="DX707" s="199"/>
      <c r="DY707" s="199"/>
      <c r="DZ707" s="199"/>
      <c r="EA707" s="199"/>
      <c r="EB707" s="199"/>
      <c r="EC707" s="199"/>
      <c r="ED707" s="199"/>
      <c r="EE707" s="199"/>
      <c r="EG707" s="199"/>
    </row>
    <row r="708" spans="1:137">
      <c r="A708" s="199"/>
      <c r="B708" s="199"/>
      <c r="C708" s="199"/>
      <c r="D708" s="199"/>
      <c r="E708" s="199"/>
      <c r="M708" s="199"/>
      <c r="N708" s="199"/>
      <c r="P708" s="199"/>
      <c r="Q708" s="199"/>
      <c r="R708" s="199"/>
      <c r="S708" s="199"/>
      <c r="T708" s="199"/>
      <c r="U708" s="199"/>
      <c r="V708" s="199"/>
      <c r="W708" s="199"/>
      <c r="Y708" s="199"/>
      <c r="Z708" s="199"/>
      <c r="AA708" s="199"/>
      <c r="AB708" s="199"/>
      <c r="AC708" s="199"/>
      <c r="AD708" s="199"/>
      <c r="AE708" s="199"/>
      <c r="AF708" s="199"/>
      <c r="AH708" s="199"/>
      <c r="AI708" s="199"/>
      <c r="AJ708" s="199"/>
      <c r="AK708" s="199"/>
      <c r="AL708" s="199"/>
      <c r="AM708" s="199"/>
      <c r="AN708" s="199"/>
      <c r="AO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U708" s="199"/>
      <c r="BV708" s="199"/>
      <c r="BW708" s="199"/>
      <c r="BX708" s="199"/>
      <c r="BY708" s="199"/>
      <c r="BZ708" s="199"/>
      <c r="CA708" s="199"/>
      <c r="CB708" s="199"/>
      <c r="CC708" s="199"/>
      <c r="CD708" s="199"/>
      <c r="CE708" s="199"/>
      <c r="CF708" s="199"/>
      <c r="CG708" s="199"/>
      <c r="CH708" s="199"/>
      <c r="CI708" s="199"/>
      <c r="CJ708" s="199"/>
      <c r="CK708" s="199"/>
      <c r="CL708" s="199"/>
      <c r="CM708" s="199"/>
      <c r="CN708" s="199"/>
      <c r="CO708" s="199"/>
      <c r="CP708" s="199"/>
      <c r="CQ708" s="199"/>
      <c r="DF708" s="199"/>
      <c r="DG708" s="199"/>
      <c r="DH708" s="199"/>
      <c r="DI708" s="199"/>
      <c r="DJ708" s="199"/>
      <c r="DK708" s="199"/>
      <c r="DL708" s="199"/>
      <c r="DM708" s="199"/>
      <c r="DN708" s="199"/>
      <c r="DO708" s="199"/>
      <c r="DP708" s="199"/>
      <c r="DQ708" s="199"/>
      <c r="DS708" s="199"/>
      <c r="DT708" s="199"/>
      <c r="DU708" s="199"/>
      <c r="DV708" s="199"/>
      <c r="DW708" s="199"/>
      <c r="DX708" s="199"/>
      <c r="DY708" s="199"/>
      <c r="DZ708" s="199"/>
      <c r="EA708" s="199"/>
      <c r="EB708" s="199"/>
      <c r="EC708" s="199"/>
      <c r="ED708" s="199"/>
      <c r="EE708" s="199"/>
      <c r="EG708" s="199"/>
    </row>
    <row r="709" spans="1:137">
      <c r="A709" s="199"/>
      <c r="B709" s="199"/>
      <c r="C709" s="199"/>
      <c r="D709" s="199"/>
      <c r="E709" s="199"/>
      <c r="M709" s="199"/>
      <c r="N709" s="199"/>
      <c r="P709" s="199"/>
      <c r="Q709" s="199"/>
      <c r="R709" s="199"/>
      <c r="S709" s="199"/>
      <c r="T709" s="199"/>
      <c r="U709" s="199"/>
      <c r="V709" s="199"/>
      <c r="W709" s="199"/>
      <c r="Y709" s="199"/>
      <c r="Z709" s="199"/>
      <c r="AA709" s="199"/>
      <c r="AB709" s="199"/>
      <c r="AC709" s="199"/>
      <c r="AD709" s="199"/>
      <c r="AE709" s="199"/>
      <c r="AF709" s="199"/>
      <c r="AH709" s="199"/>
      <c r="AI709" s="199"/>
      <c r="AJ709" s="199"/>
      <c r="AK709" s="199"/>
      <c r="AL709" s="199"/>
      <c r="AM709" s="199"/>
      <c r="AN709" s="199"/>
      <c r="AO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U709" s="199"/>
      <c r="BV709" s="199"/>
      <c r="BW709" s="199"/>
      <c r="BX709" s="199"/>
      <c r="BY709" s="199"/>
      <c r="BZ709" s="199"/>
      <c r="CA709" s="199"/>
      <c r="CB709" s="199"/>
      <c r="CC709" s="199"/>
      <c r="CD709" s="199"/>
      <c r="CE709" s="199"/>
      <c r="CF709" s="199"/>
      <c r="CG709" s="199"/>
      <c r="CH709" s="199"/>
      <c r="CI709" s="199"/>
      <c r="CJ709" s="199"/>
      <c r="CK709" s="199"/>
      <c r="CL709" s="199"/>
      <c r="CM709" s="199"/>
      <c r="CN709" s="199"/>
      <c r="CO709" s="199"/>
      <c r="CP709" s="199"/>
      <c r="CQ709" s="199"/>
      <c r="DF709" s="199"/>
      <c r="DG709" s="199"/>
      <c r="DH709" s="199"/>
      <c r="DI709" s="199"/>
      <c r="DJ709" s="199"/>
      <c r="DK709" s="199"/>
      <c r="DL709" s="199"/>
      <c r="DM709" s="199"/>
      <c r="DN709" s="199"/>
      <c r="DO709" s="199"/>
      <c r="DP709" s="199"/>
      <c r="DQ709" s="199"/>
      <c r="DS709" s="199"/>
      <c r="DT709" s="199"/>
      <c r="DU709" s="199"/>
      <c r="DV709" s="199"/>
      <c r="DW709" s="199"/>
      <c r="DX709" s="199"/>
      <c r="DY709" s="199"/>
      <c r="DZ709" s="199"/>
      <c r="EA709" s="199"/>
      <c r="EB709" s="199"/>
      <c r="EC709" s="199"/>
      <c r="ED709" s="199"/>
      <c r="EE709" s="199"/>
      <c r="EG709" s="199"/>
    </row>
    <row r="710" spans="1:137">
      <c r="A710" s="199"/>
      <c r="B710" s="199"/>
      <c r="C710" s="199"/>
      <c r="D710" s="199"/>
      <c r="E710" s="199"/>
      <c r="M710" s="199"/>
      <c r="N710" s="199"/>
      <c r="P710" s="199"/>
      <c r="Q710" s="199"/>
      <c r="R710" s="199"/>
      <c r="S710" s="199"/>
      <c r="T710" s="199"/>
      <c r="U710" s="199"/>
      <c r="V710" s="199"/>
      <c r="W710" s="199"/>
      <c r="Y710" s="199"/>
      <c r="Z710" s="199"/>
      <c r="AA710" s="199"/>
      <c r="AB710" s="199"/>
      <c r="AC710" s="199"/>
      <c r="AD710" s="199"/>
      <c r="AE710" s="199"/>
      <c r="AF710" s="199"/>
      <c r="AH710" s="199"/>
      <c r="AI710" s="199"/>
      <c r="AJ710" s="199"/>
      <c r="AK710" s="199"/>
      <c r="AL710" s="199"/>
      <c r="AM710" s="199"/>
      <c r="AN710" s="199"/>
      <c r="AO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U710" s="199"/>
      <c r="BV710" s="199"/>
      <c r="BW710" s="199"/>
      <c r="BX710" s="199"/>
      <c r="BY710" s="199"/>
      <c r="BZ710" s="199"/>
      <c r="CA710" s="199"/>
      <c r="CB710" s="199"/>
      <c r="CC710" s="199"/>
      <c r="CD710" s="199"/>
      <c r="CE710" s="199"/>
      <c r="CF710" s="199"/>
      <c r="CG710" s="199"/>
      <c r="CH710" s="199"/>
      <c r="CI710" s="199"/>
      <c r="CJ710" s="199"/>
      <c r="CK710" s="199"/>
      <c r="CL710" s="199"/>
      <c r="CM710" s="199"/>
      <c r="CN710" s="199"/>
      <c r="CO710" s="199"/>
      <c r="CP710" s="199"/>
      <c r="CQ710" s="199"/>
      <c r="DF710" s="199"/>
      <c r="DG710" s="199"/>
      <c r="DH710" s="199"/>
      <c r="DI710" s="199"/>
      <c r="DJ710" s="199"/>
      <c r="DK710" s="199"/>
      <c r="DL710" s="199"/>
      <c r="DM710" s="199"/>
      <c r="DN710" s="199"/>
      <c r="DO710" s="199"/>
      <c r="DP710" s="199"/>
      <c r="DQ710" s="199"/>
      <c r="DS710" s="199"/>
      <c r="DT710" s="199"/>
      <c r="DU710" s="199"/>
      <c r="DV710" s="199"/>
      <c r="DW710" s="199"/>
      <c r="DX710" s="199"/>
      <c r="DY710" s="199"/>
      <c r="DZ710" s="199"/>
      <c r="EA710" s="199"/>
      <c r="EB710" s="199"/>
      <c r="EC710" s="199"/>
      <c r="ED710" s="199"/>
      <c r="EE710" s="199"/>
      <c r="EG710" s="199"/>
    </row>
    <row r="711" spans="1:137">
      <c r="A711" s="199"/>
      <c r="B711" s="199"/>
      <c r="C711" s="199"/>
      <c r="D711" s="199"/>
      <c r="E711" s="199"/>
      <c r="M711" s="199"/>
      <c r="N711" s="199"/>
      <c r="P711" s="199"/>
      <c r="Q711" s="199"/>
      <c r="R711" s="199"/>
      <c r="S711" s="199"/>
      <c r="T711" s="199"/>
      <c r="U711" s="199"/>
      <c r="V711" s="199"/>
      <c r="W711" s="199"/>
      <c r="Y711" s="199"/>
      <c r="Z711" s="199"/>
      <c r="AA711" s="199"/>
      <c r="AB711" s="199"/>
      <c r="AC711" s="199"/>
      <c r="AD711" s="199"/>
      <c r="AE711" s="199"/>
      <c r="AF711" s="199"/>
      <c r="AH711" s="199"/>
      <c r="AI711" s="199"/>
      <c r="AJ711" s="199"/>
      <c r="AK711" s="199"/>
      <c r="AL711" s="199"/>
      <c r="AM711" s="199"/>
      <c r="AN711" s="199"/>
      <c r="AO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U711" s="199"/>
      <c r="BV711" s="199"/>
      <c r="BW711" s="199"/>
      <c r="BX711" s="199"/>
      <c r="BY711" s="199"/>
      <c r="BZ711" s="199"/>
      <c r="CA711" s="199"/>
      <c r="CB711" s="199"/>
      <c r="CC711" s="199"/>
      <c r="CD711" s="199"/>
      <c r="CE711" s="199"/>
      <c r="CF711" s="199"/>
      <c r="CG711" s="199"/>
      <c r="CH711" s="199"/>
      <c r="CI711" s="199"/>
      <c r="CJ711" s="199"/>
      <c r="CK711" s="199"/>
      <c r="CL711" s="199"/>
      <c r="CM711" s="199"/>
      <c r="CN711" s="199"/>
      <c r="CO711" s="199"/>
      <c r="CP711" s="199"/>
      <c r="CQ711" s="199"/>
      <c r="DF711" s="199"/>
      <c r="DG711" s="199"/>
      <c r="DH711" s="199"/>
      <c r="DI711" s="199"/>
      <c r="DJ711" s="199"/>
      <c r="DK711" s="199"/>
      <c r="DL711" s="199"/>
      <c r="DM711" s="199"/>
      <c r="DN711" s="199"/>
      <c r="DO711" s="199"/>
      <c r="DP711" s="199"/>
      <c r="DQ711" s="199"/>
      <c r="DS711" s="199"/>
      <c r="DT711" s="199"/>
      <c r="DU711" s="199"/>
      <c r="DV711" s="199"/>
      <c r="DW711" s="199"/>
      <c r="DX711" s="199"/>
      <c r="DY711" s="199"/>
      <c r="DZ711" s="199"/>
      <c r="EA711" s="199"/>
      <c r="EB711" s="199"/>
      <c r="EC711" s="199"/>
      <c r="ED711" s="199"/>
      <c r="EE711" s="199"/>
      <c r="EG711" s="199"/>
    </row>
    <row r="712" spans="1:137">
      <c r="A712" s="199"/>
      <c r="B712" s="199"/>
      <c r="C712" s="199"/>
      <c r="D712" s="199"/>
      <c r="E712" s="199"/>
      <c r="M712" s="199"/>
      <c r="N712" s="199"/>
      <c r="P712" s="199"/>
      <c r="Q712" s="199"/>
      <c r="R712" s="199"/>
      <c r="S712" s="199"/>
      <c r="T712" s="199"/>
      <c r="U712" s="199"/>
      <c r="V712" s="199"/>
      <c r="W712" s="199"/>
      <c r="Y712" s="199"/>
      <c r="Z712" s="199"/>
      <c r="AA712" s="199"/>
      <c r="AB712" s="199"/>
      <c r="AC712" s="199"/>
      <c r="AD712" s="199"/>
      <c r="AE712" s="199"/>
      <c r="AF712" s="199"/>
      <c r="AH712" s="199"/>
      <c r="AI712" s="199"/>
      <c r="AJ712" s="199"/>
      <c r="AK712" s="199"/>
      <c r="AL712" s="199"/>
      <c r="AM712" s="199"/>
      <c r="AN712" s="199"/>
      <c r="AO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U712" s="199"/>
      <c r="BV712" s="199"/>
      <c r="BW712" s="199"/>
      <c r="BX712" s="199"/>
      <c r="BY712" s="199"/>
      <c r="BZ712" s="199"/>
      <c r="CA712" s="199"/>
      <c r="CB712" s="199"/>
      <c r="CC712" s="199"/>
      <c r="CD712" s="199"/>
      <c r="CE712" s="199"/>
      <c r="CF712" s="199"/>
      <c r="CG712" s="199"/>
      <c r="CH712" s="199"/>
      <c r="CI712" s="199"/>
      <c r="CJ712" s="199"/>
      <c r="CK712" s="199"/>
      <c r="CL712" s="199"/>
      <c r="CM712" s="199"/>
      <c r="CN712" s="199"/>
      <c r="CO712" s="199"/>
      <c r="CP712" s="199"/>
      <c r="CQ712" s="199"/>
      <c r="DF712" s="199"/>
      <c r="DG712" s="199"/>
      <c r="DH712" s="199"/>
      <c r="DI712" s="199"/>
      <c r="DJ712" s="199"/>
      <c r="DK712" s="199"/>
      <c r="DL712" s="199"/>
      <c r="DM712" s="199"/>
      <c r="DN712" s="199"/>
      <c r="DO712" s="199"/>
      <c r="DP712" s="199"/>
      <c r="DQ712" s="199"/>
      <c r="DS712" s="199"/>
      <c r="DT712" s="199"/>
      <c r="DU712" s="199"/>
      <c r="DV712" s="199"/>
      <c r="DW712" s="199"/>
      <c r="DX712" s="199"/>
      <c r="DY712" s="199"/>
      <c r="DZ712" s="199"/>
      <c r="EA712" s="199"/>
      <c r="EB712" s="199"/>
      <c r="EC712" s="199"/>
      <c r="ED712" s="199"/>
      <c r="EE712" s="199"/>
      <c r="EG712" s="199"/>
    </row>
    <row r="713" spans="1:137">
      <c r="A713" s="199"/>
      <c r="B713" s="199"/>
      <c r="C713" s="199"/>
      <c r="D713" s="199"/>
      <c r="E713" s="199"/>
      <c r="M713" s="199"/>
      <c r="N713" s="199"/>
      <c r="P713" s="199"/>
      <c r="Q713" s="199"/>
      <c r="R713" s="199"/>
      <c r="S713" s="199"/>
      <c r="T713" s="199"/>
      <c r="U713" s="199"/>
      <c r="V713" s="199"/>
      <c r="W713" s="199"/>
      <c r="Y713" s="199"/>
      <c r="Z713" s="199"/>
      <c r="AA713" s="199"/>
      <c r="AB713" s="199"/>
      <c r="AC713" s="199"/>
      <c r="AD713" s="199"/>
      <c r="AE713" s="199"/>
      <c r="AF713" s="199"/>
      <c r="AH713" s="199"/>
      <c r="AI713" s="199"/>
      <c r="AJ713" s="199"/>
      <c r="AK713" s="199"/>
      <c r="AL713" s="199"/>
      <c r="AM713" s="199"/>
      <c r="AN713" s="199"/>
      <c r="AO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U713" s="199"/>
      <c r="BV713" s="199"/>
      <c r="BW713" s="199"/>
      <c r="BX713" s="199"/>
      <c r="BY713" s="199"/>
      <c r="BZ713" s="199"/>
      <c r="CA713" s="199"/>
      <c r="CB713" s="199"/>
      <c r="CC713" s="199"/>
      <c r="CD713" s="199"/>
      <c r="CE713" s="199"/>
      <c r="CF713" s="199"/>
      <c r="CG713" s="199"/>
      <c r="CH713" s="199"/>
      <c r="CI713" s="199"/>
      <c r="CJ713" s="199"/>
      <c r="CK713" s="199"/>
      <c r="CL713" s="199"/>
      <c r="CM713" s="199"/>
      <c r="CN713" s="199"/>
      <c r="CO713" s="199"/>
      <c r="CP713" s="199"/>
      <c r="CQ713" s="199"/>
      <c r="DF713" s="199"/>
      <c r="DG713" s="199"/>
      <c r="DH713" s="199"/>
      <c r="DI713" s="199"/>
      <c r="DJ713" s="199"/>
      <c r="DK713" s="199"/>
      <c r="DL713" s="199"/>
      <c r="DM713" s="199"/>
      <c r="DN713" s="199"/>
      <c r="DO713" s="199"/>
      <c r="DP713" s="199"/>
      <c r="DQ713" s="199"/>
      <c r="DS713" s="199"/>
      <c r="DT713" s="199"/>
      <c r="DU713" s="199"/>
      <c r="DV713" s="199"/>
      <c r="DW713" s="199"/>
      <c r="DX713" s="199"/>
      <c r="DY713" s="199"/>
      <c r="DZ713" s="199"/>
      <c r="EA713" s="199"/>
      <c r="EB713" s="199"/>
      <c r="EC713" s="199"/>
      <c r="ED713" s="199"/>
      <c r="EE713" s="199"/>
      <c r="EG713" s="199"/>
    </row>
    <row r="714" spans="1:137">
      <c r="A714" s="199"/>
      <c r="B714" s="199"/>
      <c r="C714" s="199"/>
      <c r="D714" s="199"/>
      <c r="E714" s="199"/>
      <c r="M714" s="199"/>
      <c r="N714" s="199"/>
      <c r="P714" s="199"/>
      <c r="Q714" s="199"/>
      <c r="R714" s="199"/>
      <c r="S714" s="199"/>
      <c r="T714" s="199"/>
      <c r="U714" s="199"/>
      <c r="V714" s="199"/>
      <c r="W714" s="199"/>
      <c r="Y714" s="199"/>
      <c r="Z714" s="199"/>
      <c r="AA714" s="199"/>
      <c r="AB714" s="199"/>
      <c r="AC714" s="199"/>
      <c r="AD714" s="199"/>
      <c r="AE714" s="199"/>
      <c r="AF714" s="199"/>
      <c r="AH714" s="199"/>
      <c r="AI714" s="199"/>
      <c r="AJ714" s="199"/>
      <c r="AK714" s="199"/>
      <c r="AL714" s="199"/>
      <c r="AM714" s="199"/>
      <c r="AN714" s="199"/>
      <c r="AO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U714" s="199"/>
      <c r="BV714" s="199"/>
      <c r="BW714" s="199"/>
      <c r="BX714" s="199"/>
      <c r="BY714" s="199"/>
      <c r="BZ714" s="199"/>
      <c r="CA714" s="199"/>
      <c r="CB714" s="199"/>
      <c r="CC714" s="199"/>
      <c r="CD714" s="199"/>
      <c r="CE714" s="199"/>
      <c r="CF714" s="199"/>
      <c r="CG714" s="199"/>
      <c r="CH714" s="199"/>
      <c r="CI714" s="199"/>
      <c r="CJ714" s="199"/>
      <c r="CK714" s="199"/>
      <c r="CL714" s="199"/>
      <c r="CM714" s="199"/>
      <c r="CN714" s="199"/>
      <c r="CO714" s="199"/>
      <c r="CP714" s="199"/>
      <c r="CQ714" s="199"/>
      <c r="DF714" s="199"/>
      <c r="DG714" s="199"/>
      <c r="DH714" s="199"/>
      <c r="DI714" s="199"/>
      <c r="DJ714" s="199"/>
      <c r="DK714" s="199"/>
      <c r="DL714" s="199"/>
      <c r="DM714" s="199"/>
      <c r="DN714" s="199"/>
      <c r="DO714" s="199"/>
      <c r="DP714" s="199"/>
      <c r="DQ714" s="199"/>
      <c r="DS714" s="199"/>
      <c r="DT714" s="199"/>
      <c r="DU714" s="199"/>
      <c r="DV714" s="199"/>
      <c r="DW714" s="199"/>
      <c r="DX714" s="199"/>
      <c r="DY714" s="199"/>
      <c r="DZ714" s="199"/>
      <c r="EA714" s="199"/>
      <c r="EB714" s="199"/>
      <c r="EC714" s="199"/>
      <c r="ED714" s="199"/>
      <c r="EE714" s="199"/>
      <c r="EG714" s="199"/>
    </row>
    <row r="715" spans="1:137">
      <c r="A715" s="199"/>
      <c r="B715" s="199"/>
      <c r="C715" s="199"/>
      <c r="D715" s="199"/>
      <c r="E715" s="199"/>
      <c r="M715" s="199"/>
      <c r="N715" s="199"/>
      <c r="P715" s="199"/>
      <c r="Q715" s="199"/>
      <c r="R715" s="199"/>
      <c r="S715" s="199"/>
      <c r="T715" s="199"/>
      <c r="U715" s="199"/>
      <c r="V715" s="199"/>
      <c r="W715" s="199"/>
      <c r="Y715" s="199"/>
      <c r="Z715" s="199"/>
      <c r="AA715" s="199"/>
      <c r="AB715" s="199"/>
      <c r="AC715" s="199"/>
      <c r="AD715" s="199"/>
      <c r="AE715" s="199"/>
      <c r="AF715" s="199"/>
      <c r="AH715" s="199"/>
      <c r="AI715" s="199"/>
      <c r="AJ715" s="199"/>
      <c r="AK715" s="199"/>
      <c r="AL715" s="199"/>
      <c r="AM715" s="199"/>
      <c r="AN715" s="199"/>
      <c r="AO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U715" s="199"/>
      <c r="BV715" s="199"/>
      <c r="BW715" s="199"/>
      <c r="BX715" s="199"/>
      <c r="BY715" s="199"/>
      <c r="BZ715" s="199"/>
      <c r="CA715" s="199"/>
      <c r="CB715" s="199"/>
      <c r="CC715" s="199"/>
      <c r="CD715" s="199"/>
      <c r="CE715" s="199"/>
      <c r="CF715" s="199"/>
      <c r="CG715" s="199"/>
      <c r="CH715" s="199"/>
      <c r="CI715" s="199"/>
      <c r="CJ715" s="199"/>
      <c r="CK715" s="199"/>
      <c r="CL715" s="199"/>
      <c r="CM715" s="199"/>
      <c r="CN715" s="199"/>
      <c r="CO715" s="199"/>
      <c r="CP715" s="199"/>
      <c r="CQ715" s="199"/>
      <c r="DF715" s="199"/>
      <c r="DG715" s="199"/>
      <c r="DH715" s="199"/>
      <c r="DI715" s="199"/>
      <c r="DJ715" s="199"/>
      <c r="DK715" s="199"/>
      <c r="DL715" s="199"/>
      <c r="DM715" s="199"/>
      <c r="DN715" s="199"/>
      <c r="DO715" s="199"/>
      <c r="DP715" s="199"/>
      <c r="DQ715" s="199"/>
      <c r="DS715" s="199"/>
      <c r="DT715" s="199"/>
      <c r="DU715" s="199"/>
      <c r="DV715" s="199"/>
      <c r="DW715" s="199"/>
      <c r="DX715" s="199"/>
      <c r="DY715" s="199"/>
      <c r="DZ715" s="199"/>
      <c r="EA715" s="199"/>
      <c r="EB715" s="199"/>
      <c r="EC715" s="199"/>
      <c r="ED715" s="199"/>
      <c r="EE715" s="199"/>
      <c r="EG715" s="199"/>
    </row>
    <row r="716" spans="1:137">
      <c r="A716" s="199"/>
      <c r="B716" s="199"/>
      <c r="C716" s="199"/>
      <c r="D716" s="199"/>
      <c r="E716" s="199"/>
      <c r="M716" s="199"/>
      <c r="N716" s="199"/>
      <c r="P716" s="199"/>
      <c r="Q716" s="199"/>
      <c r="R716" s="199"/>
      <c r="S716" s="199"/>
      <c r="T716" s="199"/>
      <c r="U716" s="199"/>
      <c r="V716" s="199"/>
      <c r="W716" s="199"/>
      <c r="Y716" s="199"/>
      <c r="Z716" s="199"/>
      <c r="AA716" s="199"/>
      <c r="AB716" s="199"/>
      <c r="AC716" s="199"/>
      <c r="AD716" s="199"/>
      <c r="AE716" s="199"/>
      <c r="AF716" s="199"/>
      <c r="AH716" s="199"/>
      <c r="AI716" s="199"/>
      <c r="AJ716" s="199"/>
      <c r="AK716" s="199"/>
      <c r="AL716" s="199"/>
      <c r="AM716" s="199"/>
      <c r="AN716" s="199"/>
      <c r="AO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U716" s="199"/>
      <c r="BV716" s="199"/>
      <c r="BW716" s="199"/>
      <c r="BX716" s="199"/>
      <c r="BY716" s="199"/>
      <c r="BZ716" s="199"/>
      <c r="CA716" s="199"/>
      <c r="CB716" s="199"/>
      <c r="CC716" s="199"/>
      <c r="CD716" s="199"/>
      <c r="CE716" s="199"/>
      <c r="CF716" s="199"/>
      <c r="CG716" s="199"/>
      <c r="CH716" s="199"/>
      <c r="CI716" s="199"/>
      <c r="CJ716" s="199"/>
      <c r="CK716" s="199"/>
      <c r="CL716" s="199"/>
      <c r="CM716" s="199"/>
      <c r="CN716" s="199"/>
      <c r="CO716" s="199"/>
      <c r="CP716" s="199"/>
      <c r="CQ716" s="199"/>
      <c r="DF716" s="199"/>
      <c r="DG716" s="199"/>
      <c r="DH716" s="199"/>
      <c r="DI716" s="199"/>
      <c r="DJ716" s="199"/>
      <c r="DK716" s="199"/>
      <c r="DL716" s="199"/>
      <c r="DM716" s="199"/>
      <c r="DN716" s="199"/>
      <c r="DO716" s="199"/>
      <c r="DP716" s="199"/>
      <c r="DQ716" s="199"/>
      <c r="DS716" s="199"/>
      <c r="DT716" s="199"/>
      <c r="DU716" s="199"/>
      <c r="DV716" s="199"/>
      <c r="DW716" s="199"/>
      <c r="DX716" s="199"/>
      <c r="DY716" s="199"/>
      <c r="DZ716" s="199"/>
      <c r="EA716" s="199"/>
      <c r="EB716" s="199"/>
      <c r="EC716" s="199"/>
      <c r="ED716" s="199"/>
      <c r="EE716" s="199"/>
      <c r="EG716" s="199"/>
    </row>
    <row r="717" spans="1:137">
      <c r="A717" s="199"/>
      <c r="B717" s="199"/>
      <c r="C717" s="199"/>
      <c r="D717" s="199"/>
      <c r="E717" s="199"/>
      <c r="M717" s="199"/>
      <c r="N717" s="199"/>
      <c r="P717" s="199"/>
      <c r="Q717" s="199"/>
      <c r="R717" s="199"/>
      <c r="S717" s="199"/>
      <c r="T717" s="199"/>
      <c r="U717" s="199"/>
      <c r="V717" s="199"/>
      <c r="W717" s="199"/>
      <c r="Y717" s="199"/>
      <c r="Z717" s="199"/>
      <c r="AA717" s="199"/>
      <c r="AB717" s="199"/>
      <c r="AC717" s="199"/>
      <c r="AD717" s="199"/>
      <c r="AE717" s="199"/>
      <c r="AF717" s="199"/>
      <c r="AH717" s="199"/>
      <c r="AI717" s="199"/>
      <c r="AJ717" s="199"/>
      <c r="AK717" s="199"/>
      <c r="AL717" s="199"/>
      <c r="AM717" s="199"/>
      <c r="AN717" s="199"/>
      <c r="AO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U717" s="199"/>
      <c r="BV717" s="199"/>
      <c r="BW717" s="199"/>
      <c r="BX717" s="199"/>
      <c r="BY717" s="199"/>
      <c r="BZ717" s="199"/>
      <c r="CA717" s="199"/>
      <c r="CB717" s="199"/>
      <c r="CC717" s="199"/>
      <c r="CD717" s="199"/>
      <c r="CE717" s="199"/>
      <c r="CF717" s="199"/>
      <c r="CG717" s="199"/>
      <c r="CH717" s="199"/>
      <c r="CI717" s="199"/>
      <c r="CJ717" s="199"/>
      <c r="CK717" s="199"/>
      <c r="CL717" s="199"/>
      <c r="CM717" s="199"/>
      <c r="CN717" s="199"/>
      <c r="CO717" s="199"/>
      <c r="CP717" s="199"/>
      <c r="CQ717" s="199"/>
      <c r="DF717" s="199"/>
      <c r="DG717" s="199"/>
      <c r="DH717" s="199"/>
      <c r="DI717" s="199"/>
      <c r="DJ717" s="199"/>
      <c r="DK717" s="199"/>
      <c r="DL717" s="199"/>
      <c r="DM717" s="199"/>
      <c r="DN717" s="199"/>
      <c r="DO717" s="199"/>
      <c r="DP717" s="199"/>
      <c r="DQ717" s="199"/>
      <c r="DS717" s="199"/>
      <c r="DT717" s="199"/>
      <c r="DU717" s="199"/>
      <c r="DV717" s="199"/>
      <c r="DW717" s="199"/>
      <c r="DX717" s="199"/>
      <c r="DY717" s="199"/>
      <c r="DZ717" s="199"/>
      <c r="EA717" s="199"/>
      <c r="EB717" s="199"/>
      <c r="EC717" s="199"/>
      <c r="ED717" s="199"/>
      <c r="EE717" s="199"/>
      <c r="EG717" s="199"/>
    </row>
    <row r="718" spans="1:137">
      <c r="A718" s="199"/>
      <c r="B718" s="199"/>
      <c r="C718" s="199"/>
      <c r="D718" s="199"/>
      <c r="E718" s="199"/>
      <c r="M718" s="199"/>
      <c r="N718" s="199"/>
      <c r="P718" s="199"/>
      <c r="Q718" s="199"/>
      <c r="R718" s="199"/>
      <c r="S718" s="199"/>
      <c r="T718" s="199"/>
      <c r="U718" s="199"/>
      <c r="V718" s="199"/>
      <c r="W718" s="199"/>
      <c r="Y718" s="199"/>
      <c r="Z718" s="199"/>
      <c r="AA718" s="199"/>
      <c r="AB718" s="199"/>
      <c r="AC718" s="199"/>
      <c r="AD718" s="199"/>
      <c r="AE718" s="199"/>
      <c r="AF718" s="199"/>
      <c r="AH718" s="199"/>
      <c r="AI718" s="199"/>
      <c r="AJ718" s="199"/>
      <c r="AK718" s="199"/>
      <c r="AL718" s="199"/>
      <c r="AM718" s="199"/>
      <c r="AN718" s="199"/>
      <c r="AO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U718" s="199"/>
      <c r="BV718" s="199"/>
      <c r="BW718" s="199"/>
      <c r="BX718" s="199"/>
      <c r="BY718" s="199"/>
      <c r="BZ718" s="199"/>
      <c r="CA718" s="199"/>
      <c r="CB718" s="199"/>
      <c r="CC718" s="199"/>
      <c r="CD718" s="199"/>
      <c r="CE718" s="199"/>
      <c r="CF718" s="199"/>
      <c r="CG718" s="199"/>
      <c r="CH718" s="199"/>
      <c r="CI718" s="199"/>
      <c r="CJ718" s="199"/>
      <c r="CK718" s="199"/>
      <c r="CL718" s="199"/>
      <c r="CM718" s="199"/>
      <c r="CN718" s="199"/>
      <c r="CO718" s="199"/>
      <c r="CP718" s="199"/>
      <c r="CQ718" s="199"/>
      <c r="DF718" s="199"/>
      <c r="DG718" s="199"/>
      <c r="DH718" s="199"/>
      <c r="DI718" s="199"/>
      <c r="DJ718" s="199"/>
      <c r="DK718" s="199"/>
      <c r="DL718" s="199"/>
      <c r="DM718" s="199"/>
      <c r="DN718" s="199"/>
      <c r="DO718" s="199"/>
      <c r="DP718" s="199"/>
      <c r="DQ718" s="199"/>
      <c r="DS718" s="199"/>
      <c r="DT718" s="199"/>
      <c r="DU718" s="199"/>
      <c r="DV718" s="199"/>
      <c r="DW718" s="199"/>
      <c r="DX718" s="199"/>
      <c r="DY718" s="199"/>
      <c r="DZ718" s="199"/>
      <c r="EA718" s="199"/>
      <c r="EB718" s="199"/>
      <c r="EC718" s="199"/>
      <c r="ED718" s="199"/>
      <c r="EE718" s="199"/>
      <c r="EG718" s="199"/>
    </row>
    <row r="719" spans="1:137">
      <c r="A719" s="199"/>
      <c r="B719" s="199"/>
      <c r="C719" s="199"/>
      <c r="D719" s="199"/>
      <c r="E719" s="199"/>
      <c r="M719" s="199"/>
      <c r="N719" s="199"/>
      <c r="P719" s="199"/>
      <c r="Q719" s="199"/>
      <c r="R719" s="199"/>
      <c r="S719" s="199"/>
      <c r="T719" s="199"/>
      <c r="U719" s="199"/>
      <c r="V719" s="199"/>
      <c r="W719" s="199"/>
      <c r="Y719" s="199"/>
      <c r="Z719" s="199"/>
      <c r="AA719" s="199"/>
      <c r="AB719" s="199"/>
      <c r="AC719" s="199"/>
      <c r="AD719" s="199"/>
      <c r="AE719" s="199"/>
      <c r="AF719" s="199"/>
      <c r="AH719" s="199"/>
      <c r="AI719" s="199"/>
      <c r="AJ719" s="199"/>
      <c r="AK719" s="199"/>
      <c r="AL719" s="199"/>
      <c r="AM719" s="199"/>
      <c r="AN719" s="199"/>
      <c r="AO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U719" s="199"/>
      <c r="BV719" s="199"/>
      <c r="BW719" s="199"/>
      <c r="BX719" s="199"/>
      <c r="BY719" s="199"/>
      <c r="BZ719" s="199"/>
      <c r="CA719" s="199"/>
      <c r="CB719" s="199"/>
      <c r="CC719" s="199"/>
      <c r="CD719" s="199"/>
      <c r="CE719" s="199"/>
      <c r="CF719" s="199"/>
      <c r="CG719" s="199"/>
      <c r="CH719" s="199"/>
      <c r="CI719" s="199"/>
      <c r="CJ719" s="199"/>
      <c r="CK719" s="199"/>
      <c r="CL719" s="199"/>
      <c r="CM719" s="199"/>
      <c r="CN719" s="199"/>
      <c r="CO719" s="199"/>
      <c r="CP719" s="199"/>
      <c r="CQ719" s="199"/>
      <c r="DF719" s="199"/>
      <c r="DG719" s="199"/>
      <c r="DH719" s="199"/>
      <c r="DI719" s="199"/>
      <c r="DJ719" s="199"/>
      <c r="DK719" s="199"/>
      <c r="DL719" s="199"/>
      <c r="DM719" s="199"/>
      <c r="DN719" s="199"/>
      <c r="DO719" s="199"/>
      <c r="DP719" s="199"/>
      <c r="DQ719" s="199"/>
      <c r="DS719" s="199"/>
      <c r="DT719" s="199"/>
      <c r="DU719" s="199"/>
      <c r="DV719" s="199"/>
      <c r="DW719" s="199"/>
      <c r="DX719" s="199"/>
      <c r="DY719" s="199"/>
      <c r="DZ719" s="199"/>
      <c r="EA719" s="199"/>
      <c r="EB719" s="199"/>
      <c r="EC719" s="199"/>
      <c r="ED719" s="199"/>
      <c r="EE719" s="199"/>
      <c r="EG719" s="199"/>
    </row>
    <row r="720" spans="1:137">
      <c r="A720" s="199"/>
      <c r="B720" s="199"/>
      <c r="C720" s="199"/>
      <c r="D720" s="199"/>
      <c r="E720" s="199"/>
      <c r="M720" s="199"/>
      <c r="N720" s="199"/>
      <c r="P720" s="199"/>
      <c r="Q720" s="199"/>
      <c r="R720" s="199"/>
      <c r="S720" s="199"/>
      <c r="T720" s="199"/>
      <c r="U720" s="199"/>
      <c r="V720" s="199"/>
      <c r="W720" s="199"/>
      <c r="Y720" s="199"/>
      <c r="Z720" s="199"/>
      <c r="AA720" s="199"/>
      <c r="AB720" s="199"/>
      <c r="AC720" s="199"/>
      <c r="AD720" s="199"/>
      <c r="AE720" s="199"/>
      <c r="AF720" s="199"/>
      <c r="AH720" s="199"/>
      <c r="AI720" s="199"/>
      <c r="AJ720" s="199"/>
      <c r="AK720" s="199"/>
      <c r="AL720" s="199"/>
      <c r="AM720" s="199"/>
      <c r="AN720" s="199"/>
      <c r="AO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U720" s="199"/>
      <c r="BV720" s="199"/>
      <c r="BW720" s="199"/>
      <c r="BX720" s="199"/>
      <c r="BY720" s="199"/>
      <c r="BZ720" s="199"/>
      <c r="CA720" s="199"/>
      <c r="CB720" s="199"/>
      <c r="CC720" s="199"/>
      <c r="CD720" s="199"/>
      <c r="CE720" s="199"/>
      <c r="CF720" s="199"/>
      <c r="CG720" s="199"/>
      <c r="CH720" s="199"/>
      <c r="CI720" s="199"/>
      <c r="CJ720" s="199"/>
      <c r="CK720" s="199"/>
      <c r="CL720" s="199"/>
      <c r="CM720" s="199"/>
      <c r="CN720" s="199"/>
      <c r="CO720" s="199"/>
      <c r="CP720" s="199"/>
      <c r="CQ720" s="199"/>
      <c r="DF720" s="199"/>
      <c r="DG720" s="199"/>
      <c r="DH720" s="199"/>
      <c r="DI720" s="199"/>
      <c r="DJ720" s="199"/>
      <c r="DK720" s="199"/>
      <c r="DL720" s="199"/>
      <c r="DM720" s="199"/>
      <c r="DN720" s="199"/>
      <c r="DO720" s="199"/>
      <c r="DP720" s="199"/>
      <c r="DQ720" s="199"/>
      <c r="DS720" s="199"/>
      <c r="DT720" s="199"/>
      <c r="DU720" s="199"/>
      <c r="DV720" s="199"/>
      <c r="DW720" s="199"/>
      <c r="DX720" s="199"/>
      <c r="DY720" s="199"/>
      <c r="DZ720" s="199"/>
      <c r="EA720" s="199"/>
      <c r="EB720" s="199"/>
      <c r="EC720" s="199"/>
      <c r="ED720" s="199"/>
      <c r="EE720" s="199"/>
      <c r="EG720" s="199"/>
    </row>
    <row r="721" spans="1:137">
      <c r="A721" s="199"/>
      <c r="B721" s="199"/>
      <c r="C721" s="199"/>
      <c r="D721" s="199"/>
      <c r="E721" s="199"/>
      <c r="M721" s="199"/>
      <c r="N721" s="199"/>
      <c r="P721" s="199"/>
      <c r="Q721" s="199"/>
      <c r="R721" s="199"/>
      <c r="S721" s="199"/>
      <c r="T721" s="199"/>
      <c r="U721" s="199"/>
      <c r="V721" s="199"/>
      <c r="W721" s="199"/>
      <c r="Y721" s="199"/>
      <c r="Z721" s="199"/>
      <c r="AA721" s="199"/>
      <c r="AB721" s="199"/>
      <c r="AC721" s="199"/>
      <c r="AD721" s="199"/>
      <c r="AE721" s="199"/>
      <c r="AF721" s="199"/>
      <c r="AH721" s="199"/>
      <c r="AI721" s="199"/>
      <c r="AJ721" s="199"/>
      <c r="AK721" s="199"/>
      <c r="AL721" s="199"/>
      <c r="AM721" s="199"/>
      <c r="AN721" s="199"/>
      <c r="AO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U721" s="199"/>
      <c r="BV721" s="199"/>
      <c r="BW721" s="199"/>
      <c r="BX721" s="199"/>
      <c r="BY721" s="199"/>
      <c r="BZ721" s="199"/>
      <c r="CA721" s="199"/>
      <c r="CB721" s="199"/>
      <c r="CC721" s="199"/>
      <c r="CD721" s="199"/>
      <c r="CE721" s="199"/>
      <c r="CF721" s="199"/>
      <c r="CG721" s="199"/>
      <c r="CH721" s="199"/>
      <c r="CI721" s="199"/>
      <c r="CJ721" s="199"/>
      <c r="CK721" s="199"/>
      <c r="CL721" s="199"/>
      <c r="CM721" s="199"/>
      <c r="CN721" s="199"/>
      <c r="CO721" s="199"/>
      <c r="CP721" s="199"/>
      <c r="CQ721" s="199"/>
      <c r="DF721" s="199"/>
      <c r="DG721" s="199"/>
      <c r="DH721" s="199"/>
      <c r="DI721" s="199"/>
      <c r="DJ721" s="199"/>
      <c r="DK721" s="199"/>
      <c r="DL721" s="199"/>
      <c r="DM721" s="199"/>
      <c r="DN721" s="199"/>
      <c r="DO721" s="199"/>
      <c r="DP721" s="199"/>
      <c r="DQ721" s="199"/>
      <c r="DS721" s="199"/>
      <c r="DT721" s="199"/>
      <c r="DU721" s="199"/>
      <c r="DV721" s="199"/>
      <c r="DW721" s="199"/>
      <c r="DX721" s="199"/>
      <c r="DY721" s="199"/>
      <c r="DZ721" s="199"/>
      <c r="EA721" s="199"/>
      <c r="EB721" s="199"/>
      <c r="EC721" s="199"/>
      <c r="ED721" s="199"/>
      <c r="EE721" s="199"/>
      <c r="EG721" s="199"/>
    </row>
    <row r="722" spans="1:137">
      <c r="A722" s="199"/>
      <c r="B722" s="199"/>
      <c r="C722" s="199"/>
      <c r="D722" s="199"/>
      <c r="E722" s="199"/>
      <c r="M722" s="199"/>
      <c r="N722" s="199"/>
      <c r="P722" s="199"/>
      <c r="Q722" s="199"/>
      <c r="R722" s="199"/>
      <c r="S722" s="199"/>
      <c r="T722" s="199"/>
      <c r="U722" s="199"/>
      <c r="V722" s="199"/>
      <c r="W722" s="199"/>
      <c r="Y722" s="199"/>
      <c r="Z722" s="199"/>
      <c r="AA722" s="199"/>
      <c r="AB722" s="199"/>
      <c r="AC722" s="199"/>
      <c r="AD722" s="199"/>
      <c r="AE722" s="199"/>
      <c r="AF722" s="199"/>
      <c r="AH722" s="199"/>
      <c r="AI722" s="199"/>
      <c r="AJ722" s="199"/>
      <c r="AK722" s="199"/>
      <c r="AL722" s="199"/>
      <c r="AM722" s="199"/>
      <c r="AN722" s="199"/>
      <c r="AO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U722" s="199"/>
      <c r="BV722" s="199"/>
      <c r="BW722" s="199"/>
      <c r="BX722" s="199"/>
      <c r="BY722" s="199"/>
      <c r="BZ722" s="199"/>
      <c r="CA722" s="199"/>
      <c r="CB722" s="199"/>
      <c r="CC722" s="199"/>
      <c r="CD722" s="199"/>
      <c r="CE722" s="199"/>
      <c r="CF722" s="199"/>
      <c r="CG722" s="199"/>
      <c r="CH722" s="199"/>
      <c r="CI722" s="199"/>
      <c r="CJ722" s="199"/>
      <c r="CK722" s="199"/>
      <c r="CL722" s="199"/>
      <c r="CM722" s="199"/>
      <c r="CN722" s="199"/>
      <c r="CO722" s="199"/>
      <c r="CP722" s="199"/>
      <c r="CQ722" s="199"/>
      <c r="DF722" s="199"/>
      <c r="DG722" s="199"/>
      <c r="DH722" s="199"/>
      <c r="DI722" s="199"/>
      <c r="DJ722" s="199"/>
      <c r="DK722" s="199"/>
      <c r="DL722" s="199"/>
      <c r="DM722" s="199"/>
      <c r="DN722" s="199"/>
      <c r="DO722" s="199"/>
      <c r="DP722" s="199"/>
      <c r="DQ722" s="199"/>
      <c r="DS722" s="199"/>
      <c r="DT722" s="199"/>
      <c r="DU722" s="199"/>
      <c r="DV722" s="199"/>
      <c r="DW722" s="199"/>
      <c r="DX722" s="199"/>
      <c r="DY722" s="199"/>
      <c r="DZ722" s="199"/>
      <c r="EA722" s="199"/>
      <c r="EB722" s="199"/>
      <c r="EC722" s="199"/>
      <c r="ED722" s="199"/>
      <c r="EE722" s="199"/>
      <c r="EG722" s="199"/>
    </row>
    <row r="723" spans="1:137">
      <c r="A723" s="199"/>
      <c r="B723" s="199"/>
      <c r="C723" s="199"/>
      <c r="D723" s="199"/>
      <c r="E723" s="199"/>
      <c r="M723" s="199"/>
      <c r="N723" s="199"/>
      <c r="P723" s="199"/>
      <c r="Q723" s="199"/>
      <c r="R723" s="199"/>
      <c r="S723" s="199"/>
      <c r="T723" s="199"/>
      <c r="U723" s="199"/>
      <c r="V723" s="199"/>
      <c r="W723" s="199"/>
      <c r="Y723" s="199"/>
      <c r="Z723" s="199"/>
      <c r="AA723" s="199"/>
      <c r="AB723" s="199"/>
      <c r="AC723" s="199"/>
      <c r="AD723" s="199"/>
      <c r="AE723" s="199"/>
      <c r="AF723" s="199"/>
      <c r="AH723" s="199"/>
      <c r="AI723" s="199"/>
      <c r="AJ723" s="199"/>
      <c r="AK723" s="199"/>
      <c r="AL723" s="199"/>
      <c r="AM723" s="199"/>
      <c r="AN723" s="199"/>
      <c r="AO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U723" s="199"/>
      <c r="BV723" s="199"/>
      <c r="BW723" s="199"/>
      <c r="BX723" s="199"/>
      <c r="BY723" s="199"/>
      <c r="BZ723" s="199"/>
      <c r="CA723" s="199"/>
      <c r="CB723" s="199"/>
      <c r="CC723" s="199"/>
      <c r="CD723" s="199"/>
      <c r="CE723" s="199"/>
      <c r="CF723" s="199"/>
      <c r="CG723" s="199"/>
      <c r="CH723" s="199"/>
      <c r="CI723" s="199"/>
      <c r="CJ723" s="199"/>
      <c r="CK723" s="199"/>
      <c r="CL723" s="199"/>
      <c r="CM723" s="199"/>
      <c r="CN723" s="199"/>
      <c r="CO723" s="199"/>
      <c r="CP723" s="199"/>
      <c r="CQ723" s="199"/>
      <c r="DF723" s="199"/>
      <c r="DG723" s="199"/>
      <c r="DH723" s="199"/>
      <c r="DI723" s="199"/>
      <c r="DJ723" s="199"/>
      <c r="DK723" s="199"/>
      <c r="DL723" s="199"/>
      <c r="DM723" s="199"/>
      <c r="DN723" s="199"/>
      <c r="DO723" s="199"/>
      <c r="DP723" s="199"/>
      <c r="DQ723" s="199"/>
      <c r="DS723" s="199"/>
      <c r="DT723" s="199"/>
      <c r="DU723" s="199"/>
      <c r="DV723" s="199"/>
      <c r="DW723" s="199"/>
      <c r="DX723" s="199"/>
      <c r="DY723" s="199"/>
      <c r="DZ723" s="199"/>
      <c r="EA723" s="199"/>
      <c r="EB723" s="199"/>
      <c r="EC723" s="199"/>
      <c r="ED723" s="199"/>
      <c r="EE723" s="199"/>
      <c r="EG723" s="199"/>
    </row>
    <row r="724" spans="1:137">
      <c r="A724" s="199"/>
      <c r="B724" s="199"/>
      <c r="C724" s="199"/>
      <c r="D724" s="199"/>
      <c r="E724" s="199"/>
      <c r="M724" s="199"/>
      <c r="N724" s="199"/>
      <c r="P724" s="199"/>
      <c r="Q724" s="199"/>
      <c r="R724" s="199"/>
      <c r="S724" s="199"/>
      <c r="T724" s="199"/>
      <c r="U724" s="199"/>
      <c r="V724" s="199"/>
      <c r="W724" s="199"/>
      <c r="Y724" s="199"/>
      <c r="Z724" s="199"/>
      <c r="AA724" s="199"/>
      <c r="AB724" s="199"/>
      <c r="AC724" s="199"/>
      <c r="AD724" s="199"/>
      <c r="AE724" s="199"/>
      <c r="AF724" s="199"/>
      <c r="AH724" s="199"/>
      <c r="AI724" s="199"/>
      <c r="AJ724" s="199"/>
      <c r="AK724" s="199"/>
      <c r="AL724" s="199"/>
      <c r="AM724" s="199"/>
      <c r="AN724" s="199"/>
      <c r="AO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U724" s="199"/>
      <c r="BV724" s="199"/>
      <c r="BW724" s="199"/>
      <c r="BX724" s="199"/>
      <c r="BY724" s="199"/>
      <c r="BZ724" s="199"/>
      <c r="CA724" s="199"/>
      <c r="CB724" s="199"/>
      <c r="CC724" s="199"/>
      <c r="CD724" s="199"/>
      <c r="CE724" s="199"/>
      <c r="CF724" s="199"/>
      <c r="CG724" s="199"/>
      <c r="CH724" s="199"/>
      <c r="CI724" s="199"/>
      <c r="CJ724" s="199"/>
      <c r="CK724" s="199"/>
      <c r="CL724" s="199"/>
      <c r="CM724" s="199"/>
      <c r="CN724" s="199"/>
      <c r="CO724" s="199"/>
      <c r="CP724" s="199"/>
      <c r="CQ724" s="199"/>
      <c r="DF724" s="199"/>
      <c r="DG724" s="199"/>
      <c r="DH724" s="199"/>
      <c r="DI724" s="199"/>
      <c r="DJ724" s="199"/>
      <c r="DK724" s="199"/>
      <c r="DL724" s="199"/>
      <c r="DM724" s="199"/>
      <c r="DN724" s="199"/>
      <c r="DO724" s="199"/>
      <c r="DP724" s="199"/>
      <c r="DQ724" s="199"/>
      <c r="DS724" s="199"/>
      <c r="DT724" s="199"/>
      <c r="DU724" s="199"/>
      <c r="DV724" s="199"/>
      <c r="DW724" s="199"/>
      <c r="DX724" s="199"/>
      <c r="DY724" s="199"/>
      <c r="DZ724" s="199"/>
      <c r="EA724" s="199"/>
      <c r="EB724" s="199"/>
      <c r="EC724" s="199"/>
      <c r="ED724" s="199"/>
      <c r="EE724" s="199"/>
      <c r="EG724" s="199"/>
    </row>
    <row r="725" spans="1:137">
      <c r="A725" s="199"/>
      <c r="B725" s="199"/>
      <c r="C725" s="199"/>
      <c r="D725" s="199"/>
      <c r="E725" s="199"/>
      <c r="M725" s="199"/>
      <c r="N725" s="199"/>
      <c r="P725" s="199"/>
      <c r="Q725" s="199"/>
      <c r="R725" s="199"/>
      <c r="S725" s="199"/>
      <c r="T725" s="199"/>
      <c r="U725" s="199"/>
      <c r="V725" s="199"/>
      <c r="W725" s="199"/>
      <c r="Y725" s="199"/>
      <c r="Z725" s="199"/>
      <c r="AA725" s="199"/>
      <c r="AB725" s="199"/>
      <c r="AC725" s="199"/>
      <c r="AD725" s="199"/>
      <c r="AE725" s="199"/>
      <c r="AF725" s="199"/>
      <c r="AH725" s="199"/>
      <c r="AI725" s="199"/>
      <c r="AJ725" s="199"/>
      <c r="AK725" s="199"/>
      <c r="AL725" s="199"/>
      <c r="AM725" s="199"/>
      <c r="AN725" s="199"/>
      <c r="AO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U725" s="199"/>
      <c r="BV725" s="199"/>
      <c r="BW725" s="199"/>
      <c r="BX725" s="199"/>
      <c r="BY725" s="199"/>
      <c r="BZ725" s="199"/>
      <c r="CA725" s="199"/>
      <c r="CB725" s="199"/>
      <c r="CC725" s="199"/>
      <c r="CD725" s="199"/>
      <c r="CE725" s="199"/>
      <c r="CF725" s="199"/>
      <c r="CG725" s="199"/>
      <c r="CH725" s="199"/>
      <c r="CI725" s="199"/>
      <c r="CJ725" s="199"/>
      <c r="CK725" s="199"/>
      <c r="CL725" s="199"/>
      <c r="CM725" s="199"/>
      <c r="CN725" s="199"/>
      <c r="CO725" s="199"/>
      <c r="CP725" s="199"/>
      <c r="CQ725" s="199"/>
      <c r="DF725" s="199"/>
      <c r="DG725" s="199"/>
      <c r="DH725" s="199"/>
      <c r="DI725" s="199"/>
      <c r="DJ725" s="199"/>
      <c r="DK725" s="199"/>
      <c r="DL725" s="199"/>
      <c r="DM725" s="199"/>
      <c r="DN725" s="199"/>
      <c r="DO725" s="199"/>
      <c r="DP725" s="199"/>
      <c r="DQ725" s="199"/>
      <c r="DS725" s="199"/>
      <c r="DT725" s="199"/>
      <c r="DU725" s="199"/>
      <c r="DV725" s="199"/>
      <c r="DW725" s="199"/>
      <c r="DX725" s="199"/>
      <c r="DY725" s="199"/>
      <c r="DZ725" s="199"/>
      <c r="EA725" s="199"/>
      <c r="EB725" s="199"/>
      <c r="EC725" s="199"/>
      <c r="ED725" s="199"/>
      <c r="EE725" s="199"/>
      <c r="EG725" s="199"/>
    </row>
    <row r="726" spans="1:137">
      <c r="A726" s="199"/>
      <c r="B726" s="199"/>
      <c r="C726" s="199"/>
      <c r="D726" s="199"/>
      <c r="E726" s="199"/>
      <c r="M726" s="199"/>
      <c r="N726" s="199"/>
      <c r="P726" s="199"/>
      <c r="Q726" s="199"/>
      <c r="R726" s="199"/>
      <c r="S726" s="199"/>
      <c r="T726" s="199"/>
      <c r="U726" s="199"/>
      <c r="V726" s="199"/>
      <c r="W726" s="199"/>
      <c r="Y726" s="199"/>
      <c r="Z726" s="199"/>
      <c r="AA726" s="199"/>
      <c r="AB726" s="199"/>
      <c r="AC726" s="199"/>
      <c r="AD726" s="199"/>
      <c r="AE726" s="199"/>
      <c r="AF726" s="199"/>
      <c r="AH726" s="199"/>
      <c r="AI726" s="199"/>
      <c r="AJ726" s="199"/>
      <c r="AK726" s="199"/>
      <c r="AL726" s="199"/>
      <c r="AM726" s="199"/>
      <c r="AN726" s="199"/>
      <c r="AO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U726" s="199"/>
      <c r="BV726" s="199"/>
      <c r="BW726" s="199"/>
      <c r="BX726" s="199"/>
      <c r="BY726" s="199"/>
      <c r="BZ726" s="199"/>
      <c r="CA726" s="199"/>
      <c r="CB726" s="199"/>
      <c r="CC726" s="199"/>
      <c r="CD726" s="199"/>
      <c r="CE726" s="199"/>
      <c r="CF726" s="199"/>
      <c r="CG726" s="199"/>
      <c r="CH726" s="199"/>
      <c r="CI726" s="199"/>
      <c r="CJ726" s="199"/>
      <c r="CK726" s="199"/>
      <c r="CL726" s="199"/>
      <c r="CM726" s="199"/>
      <c r="CN726" s="199"/>
      <c r="CO726" s="199"/>
      <c r="CP726" s="199"/>
      <c r="CQ726" s="199"/>
      <c r="DF726" s="199"/>
      <c r="DG726" s="199"/>
      <c r="DH726" s="199"/>
      <c r="DI726" s="199"/>
      <c r="DJ726" s="199"/>
      <c r="DK726" s="199"/>
      <c r="DL726" s="199"/>
      <c r="DM726" s="199"/>
      <c r="DN726" s="199"/>
      <c r="DO726" s="199"/>
      <c r="DP726" s="199"/>
      <c r="DQ726" s="199"/>
      <c r="DS726" s="199"/>
      <c r="DT726" s="199"/>
      <c r="DU726" s="199"/>
      <c r="DV726" s="199"/>
      <c r="DW726" s="199"/>
      <c r="DX726" s="199"/>
      <c r="DY726" s="199"/>
      <c r="DZ726" s="199"/>
      <c r="EA726" s="199"/>
      <c r="EB726" s="199"/>
      <c r="EC726" s="199"/>
      <c r="ED726" s="199"/>
      <c r="EE726" s="199"/>
      <c r="EG726" s="199"/>
    </row>
    <row r="727" spans="1:137">
      <c r="A727" s="199"/>
      <c r="B727" s="199"/>
      <c r="C727" s="199"/>
      <c r="D727" s="199"/>
      <c r="E727" s="199"/>
      <c r="M727" s="199"/>
      <c r="N727" s="199"/>
      <c r="P727" s="199"/>
      <c r="Q727" s="199"/>
      <c r="R727" s="199"/>
      <c r="S727" s="199"/>
      <c r="T727" s="199"/>
      <c r="U727" s="199"/>
      <c r="V727" s="199"/>
      <c r="W727" s="199"/>
      <c r="Y727" s="199"/>
      <c r="Z727" s="199"/>
      <c r="AA727" s="199"/>
      <c r="AB727" s="199"/>
      <c r="AC727" s="199"/>
      <c r="AD727" s="199"/>
      <c r="AE727" s="199"/>
      <c r="AF727" s="199"/>
      <c r="AH727" s="199"/>
      <c r="AI727" s="199"/>
      <c r="AJ727" s="199"/>
      <c r="AK727" s="199"/>
      <c r="AL727" s="199"/>
      <c r="AM727" s="199"/>
      <c r="AN727" s="199"/>
      <c r="AO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DF727" s="199"/>
      <c r="DG727" s="199"/>
      <c r="DH727" s="199"/>
      <c r="DI727" s="199"/>
      <c r="DJ727" s="199"/>
      <c r="DK727" s="199"/>
      <c r="DL727" s="199"/>
      <c r="DM727" s="199"/>
      <c r="DN727" s="199"/>
      <c r="DO727" s="199"/>
      <c r="DP727" s="199"/>
      <c r="DQ727" s="199"/>
      <c r="DS727" s="199"/>
      <c r="DT727" s="199"/>
      <c r="DU727" s="199"/>
      <c r="DV727" s="199"/>
      <c r="DW727" s="199"/>
      <c r="DX727" s="199"/>
      <c r="DY727" s="199"/>
      <c r="DZ727" s="199"/>
      <c r="EA727" s="199"/>
      <c r="EB727" s="199"/>
      <c r="EC727" s="199"/>
      <c r="ED727" s="199"/>
      <c r="EE727" s="199"/>
      <c r="EG727" s="199"/>
    </row>
    <row r="728" spans="1:137">
      <c r="A728" s="199"/>
      <c r="B728" s="199"/>
      <c r="C728" s="199"/>
      <c r="D728" s="199"/>
      <c r="E728" s="199"/>
      <c r="M728" s="199"/>
      <c r="N728" s="199"/>
      <c r="P728" s="199"/>
      <c r="Q728" s="199"/>
      <c r="R728" s="199"/>
      <c r="S728" s="199"/>
      <c r="T728" s="199"/>
      <c r="U728" s="199"/>
      <c r="V728" s="199"/>
      <c r="W728" s="199"/>
      <c r="Y728" s="199"/>
      <c r="Z728" s="199"/>
      <c r="AA728" s="199"/>
      <c r="AB728" s="199"/>
      <c r="AC728" s="199"/>
      <c r="AD728" s="199"/>
      <c r="AE728" s="199"/>
      <c r="AF728" s="199"/>
      <c r="AH728" s="199"/>
      <c r="AI728" s="199"/>
      <c r="AJ728" s="199"/>
      <c r="AK728" s="199"/>
      <c r="AL728" s="199"/>
      <c r="AM728" s="199"/>
      <c r="AN728" s="199"/>
      <c r="AO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U728" s="199"/>
      <c r="BV728" s="199"/>
      <c r="BW728" s="199"/>
      <c r="BX728" s="199"/>
      <c r="BY728" s="199"/>
      <c r="BZ728" s="199"/>
      <c r="CA728" s="199"/>
      <c r="CB728" s="199"/>
      <c r="CC728" s="199"/>
      <c r="CD728" s="199"/>
      <c r="CE728" s="199"/>
      <c r="CF728" s="199"/>
      <c r="CG728" s="199"/>
      <c r="CH728" s="199"/>
      <c r="CI728" s="199"/>
      <c r="CJ728" s="199"/>
      <c r="CK728" s="199"/>
      <c r="CL728" s="199"/>
      <c r="CM728" s="199"/>
      <c r="CN728" s="199"/>
      <c r="CO728" s="199"/>
      <c r="CP728" s="199"/>
      <c r="CQ728" s="199"/>
      <c r="DF728" s="199"/>
      <c r="DG728" s="199"/>
      <c r="DH728" s="199"/>
      <c r="DI728" s="199"/>
      <c r="DJ728" s="199"/>
      <c r="DK728" s="199"/>
      <c r="DL728" s="199"/>
      <c r="DM728" s="199"/>
      <c r="DN728" s="199"/>
      <c r="DO728" s="199"/>
      <c r="DP728" s="199"/>
      <c r="DQ728" s="199"/>
      <c r="DS728" s="199"/>
      <c r="DT728" s="199"/>
      <c r="DU728" s="199"/>
      <c r="DV728" s="199"/>
      <c r="DW728" s="199"/>
      <c r="DX728" s="199"/>
      <c r="DY728" s="199"/>
      <c r="DZ728" s="199"/>
      <c r="EA728" s="199"/>
      <c r="EB728" s="199"/>
      <c r="EC728" s="199"/>
      <c r="ED728" s="199"/>
      <c r="EE728" s="199"/>
      <c r="EG728" s="199"/>
    </row>
    <row r="729" spans="1:137">
      <c r="A729" s="199"/>
      <c r="B729" s="199"/>
      <c r="C729" s="199"/>
      <c r="D729" s="199"/>
      <c r="E729" s="199"/>
      <c r="M729" s="199"/>
      <c r="N729" s="199"/>
      <c r="P729" s="199"/>
      <c r="Q729" s="199"/>
      <c r="R729" s="199"/>
      <c r="S729" s="199"/>
      <c r="T729" s="199"/>
      <c r="U729" s="199"/>
      <c r="V729" s="199"/>
      <c r="W729" s="199"/>
      <c r="Y729" s="199"/>
      <c r="Z729" s="199"/>
      <c r="AA729" s="199"/>
      <c r="AB729" s="199"/>
      <c r="AC729" s="199"/>
      <c r="AD729" s="199"/>
      <c r="AE729" s="199"/>
      <c r="AF729" s="199"/>
      <c r="AH729" s="199"/>
      <c r="AI729" s="199"/>
      <c r="AJ729" s="199"/>
      <c r="AK729" s="199"/>
      <c r="AL729" s="199"/>
      <c r="AM729" s="199"/>
      <c r="AN729" s="199"/>
      <c r="AO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U729" s="199"/>
      <c r="BV729" s="199"/>
      <c r="BW729" s="199"/>
      <c r="BX729" s="199"/>
      <c r="BY729" s="199"/>
      <c r="BZ729" s="199"/>
      <c r="CA729" s="199"/>
      <c r="CB729" s="199"/>
      <c r="CC729" s="199"/>
      <c r="CD729" s="199"/>
      <c r="CE729" s="199"/>
      <c r="CF729" s="199"/>
      <c r="CG729" s="199"/>
      <c r="CH729" s="199"/>
      <c r="CI729" s="199"/>
      <c r="CJ729" s="199"/>
      <c r="CK729" s="199"/>
      <c r="CL729" s="199"/>
      <c r="CM729" s="199"/>
      <c r="CN729" s="199"/>
      <c r="CO729" s="199"/>
      <c r="CP729" s="199"/>
      <c r="CQ729" s="199"/>
      <c r="DF729" s="199"/>
      <c r="DG729" s="199"/>
      <c r="DH729" s="199"/>
      <c r="DI729" s="199"/>
      <c r="DJ729" s="199"/>
      <c r="DK729" s="199"/>
      <c r="DL729" s="199"/>
      <c r="DM729" s="199"/>
      <c r="DN729" s="199"/>
      <c r="DO729" s="199"/>
      <c r="DP729" s="199"/>
      <c r="DQ729" s="199"/>
      <c r="DS729" s="199"/>
      <c r="DT729" s="199"/>
      <c r="DU729" s="199"/>
      <c r="DV729" s="199"/>
      <c r="DW729" s="199"/>
      <c r="DX729" s="199"/>
      <c r="DY729" s="199"/>
      <c r="DZ729" s="199"/>
      <c r="EA729" s="199"/>
      <c r="EB729" s="199"/>
      <c r="EC729" s="199"/>
      <c r="ED729" s="199"/>
      <c r="EE729" s="199"/>
      <c r="EG729" s="199"/>
    </row>
    <row r="730" spans="1:137">
      <c r="A730" s="199"/>
      <c r="B730" s="199"/>
      <c r="C730" s="199"/>
      <c r="D730" s="199"/>
      <c r="E730" s="199"/>
      <c r="M730" s="199"/>
      <c r="N730" s="199"/>
      <c r="P730" s="199"/>
      <c r="Q730" s="199"/>
      <c r="R730" s="199"/>
      <c r="S730" s="199"/>
      <c r="T730" s="199"/>
      <c r="U730" s="199"/>
      <c r="V730" s="199"/>
      <c r="W730" s="199"/>
      <c r="Y730" s="199"/>
      <c r="Z730" s="199"/>
      <c r="AA730" s="199"/>
      <c r="AB730" s="199"/>
      <c r="AC730" s="199"/>
      <c r="AD730" s="199"/>
      <c r="AE730" s="199"/>
      <c r="AF730" s="199"/>
      <c r="AH730" s="199"/>
      <c r="AI730" s="199"/>
      <c r="AJ730" s="199"/>
      <c r="AK730" s="199"/>
      <c r="AL730" s="199"/>
      <c r="AM730" s="199"/>
      <c r="AN730" s="199"/>
      <c r="AO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U730" s="199"/>
      <c r="BV730" s="199"/>
      <c r="BW730" s="199"/>
      <c r="BX730" s="199"/>
      <c r="BY730" s="199"/>
      <c r="BZ730" s="199"/>
      <c r="CA730" s="199"/>
      <c r="CB730" s="199"/>
      <c r="CC730" s="199"/>
      <c r="CD730" s="199"/>
      <c r="CE730" s="199"/>
      <c r="CF730" s="199"/>
      <c r="CG730" s="199"/>
      <c r="CH730" s="199"/>
      <c r="CI730" s="199"/>
      <c r="CJ730" s="199"/>
      <c r="CK730" s="199"/>
      <c r="CL730" s="199"/>
      <c r="CM730" s="199"/>
      <c r="CN730" s="199"/>
      <c r="CO730" s="199"/>
      <c r="CP730" s="199"/>
      <c r="CQ730" s="199"/>
      <c r="DF730" s="199"/>
      <c r="DG730" s="199"/>
      <c r="DH730" s="199"/>
      <c r="DI730" s="199"/>
      <c r="DJ730" s="199"/>
      <c r="DK730" s="199"/>
      <c r="DL730" s="199"/>
      <c r="DM730" s="199"/>
      <c r="DN730" s="199"/>
      <c r="DO730" s="199"/>
      <c r="DP730" s="199"/>
      <c r="DQ730" s="199"/>
      <c r="DS730" s="199"/>
      <c r="DT730" s="199"/>
      <c r="DU730" s="199"/>
      <c r="DV730" s="199"/>
      <c r="DW730" s="199"/>
      <c r="DX730" s="199"/>
      <c r="DY730" s="199"/>
      <c r="DZ730" s="199"/>
      <c r="EA730" s="199"/>
      <c r="EB730" s="199"/>
      <c r="EC730" s="199"/>
      <c r="ED730" s="199"/>
      <c r="EE730" s="199"/>
      <c r="EG730" s="199"/>
    </row>
    <row r="731" spans="1:137">
      <c r="A731" s="199"/>
      <c r="B731" s="199"/>
      <c r="C731" s="199"/>
      <c r="D731" s="199"/>
      <c r="E731" s="199"/>
      <c r="M731" s="199"/>
      <c r="N731" s="199"/>
      <c r="P731" s="199"/>
      <c r="Q731" s="199"/>
      <c r="R731" s="199"/>
      <c r="S731" s="199"/>
      <c r="T731" s="199"/>
      <c r="U731" s="199"/>
      <c r="V731" s="199"/>
      <c r="W731" s="199"/>
      <c r="Y731" s="199"/>
      <c r="Z731" s="199"/>
      <c r="AA731" s="199"/>
      <c r="AB731" s="199"/>
      <c r="AC731" s="199"/>
      <c r="AD731" s="199"/>
      <c r="AE731" s="199"/>
      <c r="AF731" s="199"/>
      <c r="AH731" s="199"/>
      <c r="AI731" s="199"/>
      <c r="AJ731" s="199"/>
      <c r="AK731" s="199"/>
      <c r="AL731" s="199"/>
      <c r="AM731" s="199"/>
      <c r="AN731" s="199"/>
      <c r="AO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U731" s="199"/>
      <c r="BV731" s="199"/>
      <c r="BW731" s="199"/>
      <c r="BX731" s="199"/>
      <c r="BY731" s="199"/>
      <c r="BZ731" s="199"/>
      <c r="CA731" s="199"/>
      <c r="CB731" s="199"/>
      <c r="CC731" s="199"/>
      <c r="CD731" s="199"/>
      <c r="CE731" s="199"/>
      <c r="CF731" s="199"/>
      <c r="CG731" s="199"/>
      <c r="CH731" s="199"/>
      <c r="CI731" s="199"/>
      <c r="CJ731" s="199"/>
      <c r="CK731" s="199"/>
      <c r="CL731" s="199"/>
      <c r="CM731" s="199"/>
      <c r="CN731" s="199"/>
      <c r="CO731" s="199"/>
      <c r="CP731" s="199"/>
      <c r="CQ731" s="199"/>
      <c r="DF731" s="199"/>
      <c r="DG731" s="199"/>
      <c r="DH731" s="199"/>
      <c r="DI731" s="199"/>
      <c r="DJ731" s="199"/>
      <c r="DK731" s="199"/>
      <c r="DL731" s="199"/>
      <c r="DM731" s="199"/>
      <c r="DN731" s="199"/>
      <c r="DO731" s="199"/>
      <c r="DP731" s="199"/>
      <c r="DQ731" s="199"/>
      <c r="DS731" s="199"/>
      <c r="DT731" s="199"/>
      <c r="DU731" s="199"/>
      <c r="DV731" s="199"/>
      <c r="DW731" s="199"/>
      <c r="DX731" s="199"/>
      <c r="DY731" s="199"/>
      <c r="DZ731" s="199"/>
      <c r="EA731" s="199"/>
      <c r="EB731" s="199"/>
      <c r="EC731" s="199"/>
      <c r="ED731" s="199"/>
      <c r="EE731" s="199"/>
      <c r="EG731" s="199"/>
    </row>
    <row r="732" spans="1:137">
      <c r="A732" s="199"/>
      <c r="B732" s="199"/>
      <c r="C732" s="199"/>
      <c r="D732" s="199"/>
      <c r="E732" s="199"/>
      <c r="M732" s="199"/>
      <c r="N732" s="199"/>
      <c r="P732" s="199"/>
      <c r="Q732" s="199"/>
      <c r="R732" s="199"/>
      <c r="S732" s="199"/>
      <c r="T732" s="199"/>
      <c r="U732" s="199"/>
      <c r="V732" s="199"/>
      <c r="W732" s="199"/>
      <c r="Y732" s="199"/>
      <c r="Z732" s="199"/>
      <c r="AA732" s="199"/>
      <c r="AB732" s="199"/>
      <c r="AC732" s="199"/>
      <c r="AD732" s="199"/>
      <c r="AE732" s="199"/>
      <c r="AF732" s="199"/>
      <c r="AH732" s="199"/>
      <c r="AI732" s="199"/>
      <c r="AJ732" s="199"/>
      <c r="AK732" s="199"/>
      <c r="AL732" s="199"/>
      <c r="AM732" s="199"/>
      <c r="AN732" s="199"/>
      <c r="AO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U732" s="199"/>
      <c r="BV732" s="199"/>
      <c r="BW732" s="199"/>
      <c r="BX732" s="199"/>
      <c r="BY732" s="199"/>
      <c r="BZ732" s="199"/>
      <c r="CA732" s="199"/>
      <c r="CB732" s="199"/>
      <c r="CC732" s="199"/>
      <c r="CD732" s="199"/>
      <c r="CE732" s="199"/>
      <c r="CF732" s="199"/>
      <c r="CG732" s="199"/>
      <c r="CH732" s="199"/>
      <c r="CI732" s="199"/>
      <c r="CJ732" s="199"/>
      <c r="CK732" s="199"/>
      <c r="CL732" s="199"/>
      <c r="CM732" s="199"/>
      <c r="CN732" s="199"/>
      <c r="CO732" s="199"/>
      <c r="CP732" s="199"/>
      <c r="CQ732" s="199"/>
      <c r="DF732" s="199"/>
      <c r="DG732" s="199"/>
      <c r="DH732" s="199"/>
      <c r="DI732" s="199"/>
      <c r="DJ732" s="199"/>
      <c r="DK732" s="199"/>
      <c r="DL732" s="199"/>
      <c r="DM732" s="199"/>
      <c r="DN732" s="199"/>
      <c r="DO732" s="199"/>
      <c r="DP732" s="199"/>
      <c r="DQ732" s="199"/>
      <c r="DS732" s="199"/>
      <c r="DT732" s="199"/>
      <c r="DU732" s="199"/>
      <c r="DV732" s="199"/>
      <c r="DW732" s="199"/>
      <c r="DX732" s="199"/>
      <c r="DY732" s="199"/>
      <c r="DZ732" s="199"/>
      <c r="EA732" s="199"/>
      <c r="EB732" s="199"/>
      <c r="EC732" s="199"/>
      <c r="ED732" s="199"/>
      <c r="EE732" s="199"/>
      <c r="EG732" s="199"/>
    </row>
    <row r="733" spans="1:137">
      <c r="A733" s="199"/>
      <c r="B733" s="199"/>
      <c r="C733" s="199"/>
      <c r="D733" s="199"/>
      <c r="E733" s="199"/>
      <c r="M733" s="199"/>
      <c r="N733" s="199"/>
      <c r="P733" s="199"/>
      <c r="Q733" s="199"/>
      <c r="R733" s="199"/>
      <c r="S733" s="199"/>
      <c r="T733" s="199"/>
      <c r="U733" s="199"/>
      <c r="V733" s="199"/>
      <c r="W733" s="199"/>
      <c r="Y733" s="199"/>
      <c r="Z733" s="199"/>
      <c r="AA733" s="199"/>
      <c r="AB733" s="199"/>
      <c r="AC733" s="199"/>
      <c r="AD733" s="199"/>
      <c r="AE733" s="199"/>
      <c r="AF733" s="199"/>
      <c r="AH733" s="199"/>
      <c r="AI733" s="199"/>
      <c r="AJ733" s="199"/>
      <c r="AK733" s="199"/>
      <c r="AL733" s="199"/>
      <c r="AM733" s="199"/>
      <c r="AN733" s="199"/>
      <c r="AO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U733" s="199"/>
      <c r="BV733" s="199"/>
      <c r="BW733" s="199"/>
      <c r="BX733" s="199"/>
      <c r="BY733" s="199"/>
      <c r="BZ733" s="199"/>
      <c r="CA733" s="199"/>
      <c r="CB733" s="199"/>
      <c r="CC733" s="199"/>
      <c r="CD733" s="199"/>
      <c r="CE733" s="199"/>
      <c r="CF733" s="199"/>
      <c r="CG733" s="199"/>
      <c r="CH733" s="199"/>
      <c r="CI733" s="199"/>
      <c r="CJ733" s="199"/>
      <c r="CK733" s="199"/>
      <c r="CL733" s="199"/>
      <c r="CM733" s="199"/>
      <c r="CN733" s="199"/>
      <c r="CO733" s="199"/>
      <c r="CP733" s="199"/>
      <c r="CQ733" s="199"/>
      <c r="DF733" s="199"/>
      <c r="DG733" s="199"/>
      <c r="DH733" s="199"/>
      <c r="DI733" s="199"/>
      <c r="DJ733" s="199"/>
      <c r="DK733" s="199"/>
      <c r="DL733" s="199"/>
      <c r="DM733" s="199"/>
      <c r="DN733" s="199"/>
      <c r="DO733" s="199"/>
      <c r="DP733" s="199"/>
      <c r="DQ733" s="199"/>
      <c r="DS733" s="199"/>
      <c r="DT733" s="199"/>
      <c r="DU733" s="199"/>
      <c r="DV733" s="199"/>
      <c r="DW733" s="199"/>
      <c r="DX733" s="199"/>
      <c r="DY733" s="199"/>
      <c r="DZ733" s="199"/>
      <c r="EA733" s="199"/>
      <c r="EB733" s="199"/>
      <c r="EC733" s="199"/>
      <c r="ED733" s="199"/>
      <c r="EE733" s="199"/>
      <c r="EG733" s="199"/>
    </row>
    <row r="734" spans="1:137">
      <c r="A734" s="199"/>
      <c r="B734" s="199"/>
      <c r="C734" s="199"/>
      <c r="D734" s="199"/>
      <c r="E734" s="199"/>
      <c r="M734" s="199"/>
      <c r="N734" s="199"/>
      <c r="P734" s="199"/>
      <c r="Q734" s="199"/>
      <c r="R734" s="199"/>
      <c r="S734" s="199"/>
      <c r="T734" s="199"/>
      <c r="U734" s="199"/>
      <c r="V734" s="199"/>
      <c r="W734" s="199"/>
      <c r="Y734" s="199"/>
      <c r="Z734" s="199"/>
      <c r="AA734" s="199"/>
      <c r="AB734" s="199"/>
      <c r="AC734" s="199"/>
      <c r="AD734" s="199"/>
      <c r="AE734" s="199"/>
      <c r="AF734" s="199"/>
      <c r="AH734" s="199"/>
      <c r="AI734" s="199"/>
      <c r="AJ734" s="199"/>
      <c r="AK734" s="199"/>
      <c r="AL734" s="199"/>
      <c r="AM734" s="199"/>
      <c r="AN734" s="199"/>
      <c r="AO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U734" s="199"/>
      <c r="BV734" s="199"/>
      <c r="BW734" s="199"/>
      <c r="BX734" s="199"/>
      <c r="BY734" s="199"/>
      <c r="BZ734" s="199"/>
      <c r="CA734" s="199"/>
      <c r="CB734" s="199"/>
      <c r="CC734" s="199"/>
      <c r="CD734" s="199"/>
      <c r="CE734" s="199"/>
      <c r="CF734" s="199"/>
      <c r="CG734" s="199"/>
      <c r="CH734" s="199"/>
      <c r="CI734" s="199"/>
      <c r="CJ734" s="199"/>
      <c r="CK734" s="199"/>
      <c r="CL734" s="199"/>
      <c r="CM734" s="199"/>
      <c r="CN734" s="199"/>
      <c r="CO734" s="199"/>
      <c r="CP734" s="199"/>
      <c r="CQ734" s="199"/>
      <c r="DF734" s="199"/>
      <c r="DG734" s="199"/>
      <c r="DH734" s="199"/>
      <c r="DI734" s="199"/>
      <c r="DJ734" s="199"/>
      <c r="DK734" s="199"/>
      <c r="DL734" s="199"/>
      <c r="DM734" s="199"/>
      <c r="DN734" s="199"/>
      <c r="DO734" s="199"/>
      <c r="DP734" s="199"/>
      <c r="DQ734" s="199"/>
      <c r="DS734" s="199"/>
      <c r="DT734" s="199"/>
      <c r="DU734" s="199"/>
      <c r="DV734" s="199"/>
      <c r="DW734" s="199"/>
      <c r="DX734" s="199"/>
      <c r="DY734" s="199"/>
      <c r="DZ734" s="199"/>
      <c r="EA734" s="199"/>
      <c r="EB734" s="199"/>
      <c r="EC734" s="199"/>
      <c r="ED734" s="199"/>
      <c r="EE734" s="199"/>
      <c r="EG734" s="199"/>
    </row>
    <row r="735" spans="1:137">
      <c r="A735" s="199"/>
      <c r="B735" s="199"/>
      <c r="C735" s="199"/>
      <c r="D735" s="199"/>
      <c r="E735" s="199"/>
      <c r="M735" s="199"/>
      <c r="N735" s="199"/>
      <c r="P735" s="199"/>
      <c r="Q735" s="199"/>
      <c r="R735" s="199"/>
      <c r="S735" s="199"/>
      <c r="T735" s="199"/>
      <c r="U735" s="199"/>
      <c r="V735" s="199"/>
      <c r="W735" s="199"/>
      <c r="Y735" s="199"/>
      <c r="Z735" s="199"/>
      <c r="AA735" s="199"/>
      <c r="AB735" s="199"/>
      <c r="AC735" s="199"/>
      <c r="AD735" s="199"/>
      <c r="AE735" s="199"/>
      <c r="AF735" s="199"/>
      <c r="AH735" s="199"/>
      <c r="AI735" s="199"/>
      <c r="AJ735" s="199"/>
      <c r="AK735" s="199"/>
      <c r="AL735" s="199"/>
      <c r="AM735" s="199"/>
      <c r="AN735" s="199"/>
      <c r="AO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U735" s="199"/>
      <c r="BV735" s="199"/>
      <c r="BW735" s="199"/>
      <c r="BX735" s="199"/>
      <c r="BY735" s="199"/>
      <c r="BZ735" s="199"/>
      <c r="CA735" s="199"/>
      <c r="CB735" s="199"/>
      <c r="CC735" s="199"/>
      <c r="CD735" s="199"/>
      <c r="CE735" s="199"/>
      <c r="CF735" s="199"/>
      <c r="CG735" s="199"/>
      <c r="CH735" s="199"/>
      <c r="CI735" s="199"/>
      <c r="CJ735" s="199"/>
      <c r="CK735" s="199"/>
      <c r="CL735" s="199"/>
      <c r="CM735" s="199"/>
      <c r="CN735" s="199"/>
      <c r="CO735" s="199"/>
      <c r="CP735" s="199"/>
      <c r="CQ735" s="199"/>
      <c r="DF735" s="199"/>
      <c r="DG735" s="199"/>
      <c r="DH735" s="199"/>
      <c r="DI735" s="199"/>
      <c r="DJ735" s="199"/>
      <c r="DK735" s="199"/>
      <c r="DL735" s="199"/>
      <c r="DM735" s="199"/>
      <c r="DN735" s="199"/>
      <c r="DO735" s="199"/>
      <c r="DP735" s="199"/>
      <c r="DQ735" s="199"/>
      <c r="DS735" s="199"/>
      <c r="DT735" s="199"/>
      <c r="DU735" s="199"/>
      <c r="DV735" s="199"/>
      <c r="DW735" s="199"/>
      <c r="DX735" s="199"/>
      <c r="DY735" s="199"/>
      <c r="DZ735" s="199"/>
      <c r="EA735" s="199"/>
      <c r="EB735" s="199"/>
      <c r="EC735" s="199"/>
      <c r="ED735" s="199"/>
      <c r="EE735" s="199"/>
      <c r="EG735" s="199"/>
    </row>
    <row r="736" spans="1:137">
      <c r="A736" s="199"/>
      <c r="B736" s="199"/>
      <c r="C736" s="199"/>
      <c r="D736" s="199"/>
      <c r="E736" s="199"/>
      <c r="M736" s="199"/>
      <c r="N736" s="199"/>
      <c r="P736" s="199"/>
      <c r="Q736" s="199"/>
      <c r="R736" s="199"/>
      <c r="S736" s="199"/>
      <c r="T736" s="199"/>
      <c r="U736" s="199"/>
      <c r="V736" s="199"/>
      <c r="W736" s="199"/>
      <c r="Y736" s="199"/>
      <c r="Z736" s="199"/>
      <c r="AA736" s="199"/>
      <c r="AB736" s="199"/>
      <c r="AC736" s="199"/>
      <c r="AD736" s="199"/>
      <c r="AE736" s="199"/>
      <c r="AF736" s="199"/>
      <c r="AH736" s="199"/>
      <c r="AI736" s="199"/>
      <c r="AJ736" s="199"/>
      <c r="AK736" s="199"/>
      <c r="AL736" s="199"/>
      <c r="AM736" s="199"/>
      <c r="AN736" s="199"/>
      <c r="AO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U736" s="199"/>
      <c r="BV736" s="199"/>
      <c r="BW736" s="199"/>
      <c r="BX736" s="199"/>
      <c r="BY736" s="199"/>
      <c r="BZ736" s="199"/>
      <c r="CA736" s="199"/>
      <c r="CB736" s="199"/>
      <c r="CC736" s="199"/>
      <c r="CD736" s="199"/>
      <c r="CE736" s="199"/>
      <c r="CF736" s="199"/>
      <c r="CG736" s="199"/>
      <c r="CH736" s="199"/>
      <c r="CI736" s="199"/>
      <c r="CJ736" s="199"/>
      <c r="CK736" s="199"/>
      <c r="CL736" s="199"/>
      <c r="CM736" s="199"/>
      <c r="CN736" s="199"/>
      <c r="CO736" s="199"/>
      <c r="CP736" s="199"/>
      <c r="CQ736" s="199"/>
      <c r="DF736" s="199"/>
      <c r="DG736" s="199"/>
      <c r="DH736" s="199"/>
      <c r="DI736" s="199"/>
      <c r="DJ736" s="199"/>
      <c r="DK736" s="199"/>
      <c r="DL736" s="199"/>
      <c r="DM736" s="199"/>
      <c r="DN736" s="199"/>
      <c r="DO736" s="199"/>
      <c r="DP736" s="199"/>
      <c r="DQ736" s="199"/>
      <c r="DS736" s="199"/>
      <c r="DT736" s="199"/>
      <c r="DU736" s="199"/>
      <c r="DV736" s="199"/>
      <c r="DW736" s="199"/>
      <c r="DX736" s="199"/>
      <c r="DY736" s="199"/>
      <c r="DZ736" s="199"/>
      <c r="EA736" s="199"/>
      <c r="EB736" s="199"/>
      <c r="EC736" s="199"/>
      <c r="ED736" s="199"/>
      <c r="EE736" s="199"/>
      <c r="EG736" s="199"/>
    </row>
    <row r="737" spans="1:137">
      <c r="A737" s="199"/>
      <c r="B737" s="199"/>
      <c r="C737" s="199"/>
      <c r="D737" s="199"/>
      <c r="E737" s="199"/>
      <c r="M737" s="199"/>
      <c r="N737" s="199"/>
      <c r="P737" s="199"/>
      <c r="Q737" s="199"/>
      <c r="R737" s="199"/>
      <c r="S737" s="199"/>
      <c r="T737" s="199"/>
      <c r="U737" s="199"/>
      <c r="V737" s="199"/>
      <c r="W737" s="199"/>
      <c r="Y737" s="199"/>
      <c r="Z737" s="199"/>
      <c r="AA737" s="199"/>
      <c r="AB737" s="199"/>
      <c r="AC737" s="199"/>
      <c r="AD737" s="199"/>
      <c r="AE737" s="199"/>
      <c r="AF737" s="199"/>
      <c r="AH737" s="199"/>
      <c r="AI737" s="199"/>
      <c r="AJ737" s="199"/>
      <c r="AK737" s="199"/>
      <c r="AL737" s="199"/>
      <c r="AM737" s="199"/>
      <c r="AN737" s="199"/>
      <c r="AO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U737" s="199"/>
      <c r="BV737" s="199"/>
      <c r="BW737" s="199"/>
      <c r="BX737" s="199"/>
      <c r="BY737" s="199"/>
      <c r="BZ737" s="199"/>
      <c r="CA737" s="199"/>
      <c r="CB737" s="199"/>
      <c r="CC737" s="199"/>
      <c r="CD737" s="199"/>
      <c r="CE737" s="199"/>
      <c r="CF737" s="199"/>
      <c r="CG737" s="199"/>
      <c r="CH737" s="199"/>
      <c r="CI737" s="199"/>
      <c r="CJ737" s="199"/>
      <c r="CK737" s="199"/>
      <c r="CL737" s="199"/>
      <c r="CM737" s="199"/>
      <c r="CN737" s="199"/>
      <c r="CO737" s="199"/>
      <c r="CP737" s="199"/>
      <c r="CQ737" s="199"/>
      <c r="DF737" s="199"/>
      <c r="DG737" s="199"/>
      <c r="DH737" s="199"/>
      <c r="DI737" s="199"/>
      <c r="DJ737" s="199"/>
      <c r="DK737" s="199"/>
      <c r="DL737" s="199"/>
      <c r="DM737" s="199"/>
      <c r="DN737" s="199"/>
      <c r="DO737" s="199"/>
      <c r="DP737" s="199"/>
      <c r="DQ737" s="199"/>
      <c r="DS737" s="199"/>
      <c r="DT737" s="199"/>
      <c r="DU737" s="199"/>
      <c r="DV737" s="199"/>
      <c r="DW737" s="199"/>
      <c r="DX737" s="199"/>
      <c r="DY737" s="199"/>
      <c r="DZ737" s="199"/>
      <c r="EA737" s="199"/>
      <c r="EB737" s="199"/>
      <c r="EC737" s="199"/>
      <c r="ED737" s="199"/>
      <c r="EE737" s="199"/>
      <c r="EG737" s="199"/>
    </row>
    <row r="738" spans="1:137">
      <c r="A738" s="199"/>
      <c r="B738" s="199"/>
      <c r="C738" s="199"/>
      <c r="D738" s="199"/>
      <c r="E738" s="199"/>
      <c r="M738" s="199"/>
      <c r="N738" s="199"/>
      <c r="P738" s="199"/>
      <c r="Q738" s="199"/>
      <c r="R738" s="199"/>
      <c r="S738" s="199"/>
      <c r="T738" s="199"/>
      <c r="U738" s="199"/>
      <c r="V738" s="199"/>
      <c r="W738" s="199"/>
      <c r="Y738" s="199"/>
      <c r="Z738" s="199"/>
      <c r="AA738" s="199"/>
      <c r="AB738" s="199"/>
      <c r="AC738" s="199"/>
      <c r="AD738" s="199"/>
      <c r="AE738" s="199"/>
      <c r="AF738" s="199"/>
      <c r="AH738" s="199"/>
      <c r="AI738" s="199"/>
      <c r="AJ738" s="199"/>
      <c r="AK738" s="199"/>
      <c r="AL738" s="199"/>
      <c r="AM738" s="199"/>
      <c r="AN738" s="199"/>
      <c r="AO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U738" s="199"/>
      <c r="BV738" s="199"/>
      <c r="BW738" s="199"/>
      <c r="BX738" s="199"/>
      <c r="BY738" s="199"/>
      <c r="BZ738" s="199"/>
      <c r="CA738" s="199"/>
      <c r="CB738" s="199"/>
      <c r="CC738" s="199"/>
      <c r="CD738" s="199"/>
      <c r="CE738" s="199"/>
      <c r="CF738" s="199"/>
      <c r="CG738" s="199"/>
      <c r="CH738" s="199"/>
      <c r="CI738" s="199"/>
      <c r="CJ738" s="199"/>
      <c r="CK738" s="199"/>
      <c r="CL738" s="199"/>
      <c r="CM738" s="199"/>
      <c r="CN738" s="199"/>
      <c r="CO738" s="199"/>
      <c r="CP738" s="199"/>
      <c r="CQ738" s="199"/>
      <c r="DF738" s="199"/>
      <c r="DG738" s="199"/>
      <c r="DH738" s="199"/>
      <c r="DI738" s="199"/>
      <c r="DJ738" s="199"/>
      <c r="DK738" s="199"/>
      <c r="DL738" s="199"/>
      <c r="DM738" s="199"/>
      <c r="DN738" s="199"/>
      <c r="DO738" s="199"/>
      <c r="DP738" s="199"/>
      <c r="DQ738" s="199"/>
      <c r="DS738" s="199"/>
      <c r="DT738" s="199"/>
      <c r="DU738" s="199"/>
      <c r="DV738" s="199"/>
      <c r="DW738" s="199"/>
      <c r="DX738" s="199"/>
      <c r="DY738" s="199"/>
      <c r="DZ738" s="199"/>
      <c r="EA738" s="199"/>
      <c r="EB738" s="199"/>
      <c r="EC738" s="199"/>
      <c r="ED738" s="199"/>
      <c r="EE738" s="199"/>
      <c r="EG738" s="199"/>
    </row>
    <row r="739" spans="1:137">
      <c r="A739" s="199"/>
      <c r="B739" s="199"/>
      <c r="C739" s="199"/>
      <c r="D739" s="199"/>
      <c r="E739" s="199"/>
      <c r="M739" s="199"/>
      <c r="N739" s="199"/>
      <c r="P739" s="199"/>
      <c r="Q739" s="199"/>
      <c r="R739" s="199"/>
      <c r="S739" s="199"/>
      <c r="T739" s="199"/>
      <c r="U739" s="199"/>
      <c r="V739" s="199"/>
      <c r="W739" s="199"/>
      <c r="Y739" s="199"/>
      <c r="Z739" s="199"/>
      <c r="AA739" s="199"/>
      <c r="AB739" s="199"/>
      <c r="AC739" s="199"/>
      <c r="AD739" s="199"/>
      <c r="AE739" s="199"/>
      <c r="AF739" s="199"/>
      <c r="AH739" s="199"/>
      <c r="AI739" s="199"/>
      <c r="AJ739" s="199"/>
      <c r="AK739" s="199"/>
      <c r="AL739" s="199"/>
      <c r="AM739" s="199"/>
      <c r="AN739" s="199"/>
      <c r="AO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U739" s="199"/>
      <c r="BV739" s="199"/>
      <c r="BW739" s="199"/>
      <c r="BX739" s="199"/>
      <c r="BY739" s="199"/>
      <c r="BZ739" s="199"/>
      <c r="CA739" s="199"/>
      <c r="CB739" s="199"/>
      <c r="CC739" s="199"/>
      <c r="CD739" s="199"/>
      <c r="CE739" s="199"/>
      <c r="CF739" s="199"/>
      <c r="CG739" s="199"/>
      <c r="CH739" s="199"/>
      <c r="CI739" s="199"/>
      <c r="CJ739" s="199"/>
      <c r="CK739" s="199"/>
      <c r="CL739" s="199"/>
      <c r="CM739" s="199"/>
      <c r="CN739" s="199"/>
      <c r="CO739" s="199"/>
      <c r="CP739" s="199"/>
      <c r="CQ739" s="199"/>
      <c r="DF739" s="199"/>
      <c r="DG739" s="199"/>
      <c r="DH739" s="199"/>
      <c r="DI739" s="199"/>
      <c r="DJ739" s="199"/>
      <c r="DK739" s="199"/>
      <c r="DL739" s="199"/>
      <c r="DM739" s="199"/>
      <c r="DN739" s="199"/>
      <c r="DO739" s="199"/>
      <c r="DP739" s="199"/>
      <c r="DQ739" s="199"/>
      <c r="DS739" s="199"/>
      <c r="DT739" s="199"/>
      <c r="DU739" s="199"/>
      <c r="DV739" s="199"/>
      <c r="DW739" s="199"/>
      <c r="DX739" s="199"/>
      <c r="DY739" s="199"/>
      <c r="DZ739" s="199"/>
      <c r="EA739" s="199"/>
      <c r="EB739" s="199"/>
      <c r="EC739" s="199"/>
      <c r="ED739" s="199"/>
      <c r="EE739" s="199"/>
      <c r="EG739" s="199"/>
    </row>
    <row r="740" spans="1:137">
      <c r="A740" s="199"/>
      <c r="B740" s="199"/>
      <c r="C740" s="199"/>
      <c r="D740" s="199"/>
      <c r="E740" s="199"/>
      <c r="M740" s="199"/>
      <c r="N740" s="199"/>
      <c r="P740" s="199"/>
      <c r="Q740" s="199"/>
      <c r="R740" s="199"/>
      <c r="S740" s="199"/>
      <c r="T740" s="199"/>
      <c r="U740" s="199"/>
      <c r="V740" s="199"/>
      <c r="W740" s="199"/>
      <c r="Y740" s="199"/>
      <c r="Z740" s="199"/>
      <c r="AA740" s="199"/>
      <c r="AB740" s="199"/>
      <c r="AC740" s="199"/>
      <c r="AD740" s="199"/>
      <c r="AE740" s="199"/>
      <c r="AF740" s="199"/>
      <c r="AH740" s="199"/>
      <c r="AI740" s="199"/>
      <c r="AJ740" s="199"/>
      <c r="AK740" s="199"/>
      <c r="AL740" s="199"/>
      <c r="AM740" s="199"/>
      <c r="AN740" s="199"/>
      <c r="AO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U740" s="199"/>
      <c r="BV740" s="199"/>
      <c r="BW740" s="199"/>
      <c r="BX740" s="199"/>
      <c r="BY740" s="199"/>
      <c r="BZ740" s="199"/>
      <c r="CA740" s="199"/>
      <c r="CB740" s="199"/>
      <c r="CC740" s="199"/>
      <c r="CD740" s="199"/>
      <c r="CE740" s="199"/>
      <c r="CF740" s="199"/>
      <c r="CG740" s="199"/>
      <c r="CH740" s="199"/>
      <c r="CI740" s="199"/>
      <c r="CJ740" s="199"/>
      <c r="CK740" s="199"/>
      <c r="CL740" s="199"/>
      <c r="CM740" s="199"/>
      <c r="CN740" s="199"/>
      <c r="CO740" s="199"/>
      <c r="CP740" s="199"/>
      <c r="CQ740" s="199"/>
      <c r="DF740" s="199"/>
      <c r="DG740" s="199"/>
      <c r="DH740" s="199"/>
      <c r="DI740" s="199"/>
      <c r="DJ740" s="199"/>
      <c r="DK740" s="199"/>
      <c r="DL740" s="199"/>
      <c r="DM740" s="199"/>
      <c r="DN740" s="199"/>
      <c r="DO740" s="199"/>
      <c r="DP740" s="199"/>
      <c r="DQ740" s="199"/>
      <c r="DS740" s="199"/>
      <c r="DT740" s="199"/>
      <c r="DU740" s="199"/>
      <c r="DV740" s="199"/>
      <c r="DW740" s="199"/>
      <c r="DX740" s="199"/>
      <c r="DY740" s="199"/>
      <c r="DZ740" s="199"/>
      <c r="EA740" s="199"/>
      <c r="EB740" s="199"/>
      <c r="EC740" s="199"/>
      <c r="ED740" s="199"/>
      <c r="EE740" s="199"/>
      <c r="EG740" s="199"/>
    </row>
    <row r="741" spans="1:137">
      <c r="A741" s="199"/>
      <c r="B741" s="199"/>
      <c r="C741" s="199"/>
      <c r="D741" s="199"/>
      <c r="E741" s="199"/>
      <c r="M741" s="199"/>
      <c r="N741" s="199"/>
      <c r="P741" s="199"/>
      <c r="Q741" s="199"/>
      <c r="R741" s="199"/>
      <c r="S741" s="199"/>
      <c r="T741" s="199"/>
      <c r="U741" s="199"/>
      <c r="V741" s="199"/>
      <c r="W741" s="199"/>
      <c r="Y741" s="199"/>
      <c r="Z741" s="199"/>
      <c r="AA741" s="199"/>
      <c r="AB741" s="199"/>
      <c r="AC741" s="199"/>
      <c r="AD741" s="199"/>
      <c r="AE741" s="199"/>
      <c r="AF741" s="199"/>
      <c r="AH741" s="199"/>
      <c r="AI741" s="199"/>
      <c r="AJ741" s="199"/>
      <c r="AK741" s="199"/>
      <c r="AL741" s="199"/>
      <c r="AM741" s="199"/>
      <c r="AN741" s="199"/>
      <c r="AO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U741" s="199"/>
      <c r="BV741" s="199"/>
      <c r="BW741" s="199"/>
      <c r="BX741" s="199"/>
      <c r="BY741" s="199"/>
      <c r="BZ741" s="199"/>
      <c r="CA741" s="199"/>
      <c r="CB741" s="199"/>
      <c r="CC741" s="199"/>
      <c r="CD741" s="199"/>
      <c r="CE741" s="199"/>
      <c r="CF741" s="199"/>
      <c r="CG741" s="199"/>
      <c r="CH741" s="199"/>
      <c r="CI741" s="199"/>
      <c r="CJ741" s="199"/>
      <c r="CK741" s="199"/>
      <c r="CL741" s="199"/>
      <c r="CM741" s="199"/>
      <c r="CN741" s="199"/>
      <c r="CO741" s="199"/>
      <c r="CP741" s="199"/>
      <c r="CQ741" s="199"/>
      <c r="DF741" s="199"/>
      <c r="DG741" s="199"/>
      <c r="DH741" s="199"/>
      <c r="DI741" s="199"/>
      <c r="DJ741" s="199"/>
      <c r="DK741" s="199"/>
      <c r="DL741" s="199"/>
      <c r="DM741" s="199"/>
      <c r="DN741" s="199"/>
      <c r="DO741" s="199"/>
      <c r="DP741" s="199"/>
      <c r="DQ741" s="199"/>
      <c r="DS741" s="199"/>
      <c r="DT741" s="199"/>
      <c r="DU741" s="199"/>
      <c r="DV741" s="199"/>
      <c r="DW741" s="199"/>
      <c r="DX741" s="199"/>
      <c r="DY741" s="199"/>
      <c r="DZ741" s="199"/>
      <c r="EA741" s="199"/>
      <c r="EB741" s="199"/>
      <c r="EC741" s="199"/>
      <c r="ED741" s="199"/>
      <c r="EE741" s="199"/>
      <c r="EG741" s="199"/>
    </row>
    <row r="742" spans="1:137">
      <c r="A742" s="199"/>
      <c r="B742" s="199"/>
      <c r="C742" s="199"/>
      <c r="D742" s="199"/>
      <c r="E742" s="199"/>
      <c r="M742" s="199"/>
      <c r="N742" s="199"/>
      <c r="P742" s="199"/>
      <c r="Q742" s="199"/>
      <c r="R742" s="199"/>
      <c r="S742" s="199"/>
      <c r="T742" s="199"/>
      <c r="U742" s="199"/>
      <c r="V742" s="199"/>
      <c r="W742" s="199"/>
      <c r="Y742" s="199"/>
      <c r="Z742" s="199"/>
      <c r="AA742" s="199"/>
      <c r="AB742" s="199"/>
      <c r="AC742" s="199"/>
      <c r="AD742" s="199"/>
      <c r="AE742" s="199"/>
      <c r="AF742" s="199"/>
      <c r="AH742" s="199"/>
      <c r="AI742" s="199"/>
      <c r="AJ742" s="199"/>
      <c r="AK742" s="199"/>
      <c r="AL742" s="199"/>
      <c r="AM742" s="199"/>
      <c r="AN742" s="199"/>
      <c r="AO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U742" s="199"/>
      <c r="BV742" s="199"/>
      <c r="BW742" s="199"/>
      <c r="BX742" s="199"/>
      <c r="BY742" s="199"/>
      <c r="BZ742" s="199"/>
      <c r="CA742" s="199"/>
      <c r="CB742" s="199"/>
      <c r="CC742" s="199"/>
      <c r="CD742" s="199"/>
      <c r="CE742" s="199"/>
      <c r="CF742" s="199"/>
      <c r="CG742" s="199"/>
      <c r="CH742" s="199"/>
      <c r="CI742" s="199"/>
      <c r="CJ742" s="199"/>
      <c r="CK742" s="199"/>
      <c r="CL742" s="199"/>
      <c r="CM742" s="199"/>
      <c r="CN742" s="199"/>
      <c r="CO742" s="199"/>
      <c r="CP742" s="199"/>
      <c r="CQ742" s="199"/>
      <c r="DF742" s="199"/>
      <c r="DG742" s="199"/>
      <c r="DH742" s="199"/>
      <c r="DI742" s="199"/>
      <c r="DJ742" s="199"/>
      <c r="DK742" s="199"/>
      <c r="DL742" s="199"/>
      <c r="DM742" s="199"/>
      <c r="DN742" s="199"/>
      <c r="DO742" s="199"/>
      <c r="DP742" s="199"/>
      <c r="DQ742" s="199"/>
      <c r="DS742" s="199"/>
      <c r="DT742" s="199"/>
      <c r="DU742" s="199"/>
      <c r="DV742" s="199"/>
      <c r="DW742" s="199"/>
      <c r="DX742" s="199"/>
      <c r="DY742" s="199"/>
      <c r="DZ742" s="199"/>
      <c r="EA742" s="199"/>
      <c r="EB742" s="199"/>
      <c r="EC742" s="199"/>
      <c r="ED742" s="199"/>
      <c r="EE742" s="199"/>
      <c r="EG742" s="199"/>
    </row>
    <row r="743" spans="1:137">
      <c r="A743" s="199"/>
      <c r="B743" s="199"/>
      <c r="C743" s="199"/>
      <c r="D743" s="199"/>
      <c r="E743" s="199"/>
      <c r="M743" s="199"/>
      <c r="N743" s="199"/>
      <c r="P743" s="199"/>
      <c r="Q743" s="199"/>
      <c r="R743" s="199"/>
      <c r="S743" s="199"/>
      <c r="T743" s="199"/>
      <c r="U743" s="199"/>
      <c r="V743" s="199"/>
      <c r="W743" s="199"/>
      <c r="Y743" s="199"/>
      <c r="Z743" s="199"/>
      <c r="AA743" s="199"/>
      <c r="AB743" s="199"/>
      <c r="AC743" s="199"/>
      <c r="AD743" s="199"/>
      <c r="AE743" s="199"/>
      <c r="AF743" s="199"/>
      <c r="AH743" s="199"/>
      <c r="AI743" s="199"/>
      <c r="AJ743" s="199"/>
      <c r="AK743" s="199"/>
      <c r="AL743" s="199"/>
      <c r="AM743" s="199"/>
      <c r="AN743" s="199"/>
      <c r="AO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U743" s="199"/>
      <c r="BV743" s="199"/>
      <c r="BW743" s="199"/>
      <c r="BX743" s="199"/>
      <c r="BY743" s="199"/>
      <c r="BZ743" s="199"/>
      <c r="CA743" s="199"/>
      <c r="CB743" s="199"/>
      <c r="CC743" s="199"/>
      <c r="CD743" s="199"/>
      <c r="CE743" s="199"/>
      <c r="CF743" s="199"/>
      <c r="CG743" s="199"/>
      <c r="CH743" s="199"/>
      <c r="CI743" s="199"/>
      <c r="CJ743" s="199"/>
      <c r="CK743" s="199"/>
      <c r="CL743" s="199"/>
      <c r="CM743" s="199"/>
      <c r="CN743" s="199"/>
      <c r="CO743" s="199"/>
      <c r="CP743" s="199"/>
      <c r="CQ743" s="199"/>
      <c r="DF743" s="199"/>
      <c r="DG743" s="199"/>
      <c r="DH743" s="199"/>
      <c r="DI743" s="199"/>
      <c r="DJ743" s="199"/>
      <c r="DK743" s="199"/>
      <c r="DL743" s="199"/>
      <c r="DM743" s="199"/>
      <c r="DN743" s="199"/>
      <c r="DO743" s="199"/>
      <c r="DP743" s="199"/>
      <c r="DQ743" s="199"/>
      <c r="DS743" s="199"/>
      <c r="DT743" s="199"/>
      <c r="DU743" s="199"/>
      <c r="DV743" s="199"/>
      <c r="DW743" s="199"/>
      <c r="DX743" s="199"/>
      <c r="DY743" s="199"/>
      <c r="DZ743" s="199"/>
      <c r="EA743" s="199"/>
      <c r="EB743" s="199"/>
      <c r="EC743" s="199"/>
      <c r="ED743" s="199"/>
      <c r="EE743" s="199"/>
      <c r="EG743" s="199"/>
    </row>
    <row r="744" spans="1:137">
      <c r="A744" s="199"/>
      <c r="B744" s="199"/>
      <c r="C744" s="199"/>
      <c r="D744" s="199"/>
      <c r="E744" s="199"/>
      <c r="M744" s="199"/>
      <c r="N744" s="199"/>
      <c r="P744" s="199"/>
      <c r="Q744" s="199"/>
      <c r="R744" s="199"/>
      <c r="S744" s="199"/>
      <c r="T744" s="199"/>
      <c r="U744" s="199"/>
      <c r="V744" s="199"/>
      <c r="W744" s="199"/>
      <c r="Y744" s="199"/>
      <c r="Z744" s="199"/>
      <c r="AA744" s="199"/>
      <c r="AB744" s="199"/>
      <c r="AC744" s="199"/>
      <c r="AD744" s="199"/>
      <c r="AE744" s="199"/>
      <c r="AF744" s="199"/>
      <c r="AH744" s="199"/>
      <c r="AI744" s="199"/>
      <c r="AJ744" s="199"/>
      <c r="AK744" s="199"/>
      <c r="AL744" s="199"/>
      <c r="AM744" s="199"/>
      <c r="AN744" s="199"/>
      <c r="AO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U744" s="199"/>
      <c r="BV744" s="199"/>
      <c r="BW744" s="199"/>
      <c r="BX744" s="199"/>
      <c r="BY744" s="199"/>
      <c r="BZ744" s="199"/>
      <c r="CA744" s="199"/>
      <c r="CB744" s="199"/>
      <c r="CC744" s="199"/>
      <c r="CD744" s="199"/>
      <c r="CE744" s="199"/>
      <c r="CF744" s="199"/>
      <c r="CG744" s="199"/>
      <c r="CH744" s="199"/>
      <c r="CI744" s="199"/>
      <c r="CJ744" s="199"/>
      <c r="CK744" s="199"/>
      <c r="CL744" s="199"/>
      <c r="CM744" s="199"/>
      <c r="CN744" s="199"/>
      <c r="CO744" s="199"/>
      <c r="CP744" s="199"/>
      <c r="CQ744" s="199"/>
      <c r="DF744" s="199"/>
      <c r="DG744" s="199"/>
      <c r="DH744" s="199"/>
      <c r="DI744" s="199"/>
      <c r="DJ744" s="199"/>
      <c r="DK744" s="199"/>
      <c r="DL744" s="199"/>
      <c r="DM744" s="199"/>
      <c r="DN744" s="199"/>
      <c r="DO744" s="199"/>
      <c r="DP744" s="199"/>
      <c r="DQ744" s="199"/>
      <c r="DS744" s="199"/>
      <c r="DT744" s="199"/>
      <c r="DU744" s="199"/>
      <c r="DV744" s="199"/>
      <c r="DW744" s="199"/>
      <c r="DX744" s="199"/>
      <c r="DY744" s="199"/>
      <c r="DZ744" s="199"/>
      <c r="EA744" s="199"/>
      <c r="EB744" s="199"/>
      <c r="EC744" s="199"/>
      <c r="ED744" s="199"/>
      <c r="EE744" s="199"/>
      <c r="EG744" s="199"/>
    </row>
    <row r="745" spans="1:137">
      <c r="A745" s="199"/>
      <c r="B745" s="199"/>
      <c r="C745" s="199"/>
      <c r="D745" s="199"/>
      <c r="E745" s="199"/>
      <c r="M745" s="199"/>
      <c r="N745" s="199"/>
      <c r="P745" s="199"/>
      <c r="Q745" s="199"/>
      <c r="R745" s="199"/>
      <c r="S745" s="199"/>
      <c r="T745" s="199"/>
      <c r="U745" s="199"/>
      <c r="V745" s="199"/>
      <c r="W745" s="199"/>
      <c r="Y745" s="199"/>
      <c r="Z745" s="199"/>
      <c r="AA745" s="199"/>
      <c r="AB745" s="199"/>
      <c r="AC745" s="199"/>
      <c r="AD745" s="199"/>
      <c r="AE745" s="199"/>
      <c r="AF745" s="199"/>
      <c r="AH745" s="199"/>
      <c r="AI745" s="199"/>
      <c r="AJ745" s="199"/>
      <c r="AK745" s="199"/>
      <c r="AL745" s="199"/>
      <c r="AM745" s="199"/>
      <c r="AN745" s="199"/>
      <c r="AO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U745" s="199"/>
      <c r="BV745" s="199"/>
      <c r="BW745" s="199"/>
      <c r="BX745" s="199"/>
      <c r="BY745" s="199"/>
      <c r="BZ745" s="199"/>
      <c r="CA745" s="199"/>
      <c r="CB745" s="199"/>
      <c r="CC745" s="199"/>
      <c r="CD745" s="199"/>
      <c r="CE745" s="199"/>
      <c r="CF745" s="199"/>
      <c r="CG745" s="199"/>
      <c r="CH745" s="199"/>
      <c r="CI745" s="199"/>
      <c r="CJ745" s="199"/>
      <c r="CK745" s="199"/>
      <c r="CL745" s="199"/>
      <c r="CM745" s="199"/>
      <c r="CN745" s="199"/>
      <c r="CO745" s="199"/>
      <c r="CP745" s="199"/>
      <c r="CQ745" s="199"/>
      <c r="DF745" s="199"/>
      <c r="DG745" s="199"/>
      <c r="DH745" s="199"/>
      <c r="DI745" s="199"/>
      <c r="DJ745" s="199"/>
      <c r="DK745" s="199"/>
      <c r="DL745" s="199"/>
      <c r="DM745" s="199"/>
      <c r="DN745" s="199"/>
      <c r="DO745" s="199"/>
      <c r="DP745" s="199"/>
      <c r="DQ745" s="199"/>
      <c r="DS745" s="199"/>
      <c r="DT745" s="199"/>
      <c r="DU745" s="199"/>
      <c r="DV745" s="199"/>
      <c r="DW745" s="199"/>
      <c r="DX745" s="199"/>
      <c r="DY745" s="199"/>
      <c r="DZ745" s="199"/>
      <c r="EA745" s="199"/>
      <c r="EB745" s="199"/>
      <c r="EC745" s="199"/>
      <c r="ED745" s="199"/>
      <c r="EE745" s="199"/>
      <c r="EG745" s="199"/>
    </row>
    <row r="746" spans="1:137">
      <c r="A746" s="199"/>
      <c r="B746" s="199"/>
      <c r="C746" s="199"/>
      <c r="D746" s="199"/>
      <c r="E746" s="199"/>
      <c r="M746" s="199"/>
      <c r="N746" s="199"/>
      <c r="P746" s="199"/>
      <c r="Q746" s="199"/>
      <c r="R746" s="199"/>
      <c r="S746" s="199"/>
      <c r="T746" s="199"/>
      <c r="U746" s="199"/>
      <c r="V746" s="199"/>
      <c r="W746" s="199"/>
      <c r="Y746" s="199"/>
      <c r="Z746" s="199"/>
      <c r="AA746" s="199"/>
      <c r="AB746" s="199"/>
      <c r="AC746" s="199"/>
      <c r="AD746" s="199"/>
      <c r="AE746" s="199"/>
      <c r="AF746" s="199"/>
      <c r="AH746" s="199"/>
      <c r="AI746" s="199"/>
      <c r="AJ746" s="199"/>
      <c r="AK746" s="199"/>
      <c r="AL746" s="199"/>
      <c r="AM746" s="199"/>
      <c r="AN746" s="199"/>
      <c r="AO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U746" s="199"/>
      <c r="BV746" s="199"/>
      <c r="BW746" s="199"/>
      <c r="BX746" s="199"/>
      <c r="BY746" s="199"/>
      <c r="BZ746" s="199"/>
      <c r="CA746" s="199"/>
      <c r="CB746" s="199"/>
      <c r="CC746" s="199"/>
      <c r="CD746" s="199"/>
      <c r="CE746" s="199"/>
      <c r="CF746" s="199"/>
      <c r="CG746" s="199"/>
      <c r="CH746" s="199"/>
      <c r="CI746" s="199"/>
      <c r="CJ746" s="199"/>
      <c r="CK746" s="199"/>
      <c r="CL746" s="199"/>
      <c r="CM746" s="199"/>
      <c r="CN746" s="199"/>
      <c r="CO746" s="199"/>
      <c r="CP746" s="199"/>
      <c r="CQ746" s="199"/>
      <c r="DF746" s="199"/>
      <c r="DG746" s="199"/>
      <c r="DH746" s="199"/>
      <c r="DI746" s="199"/>
      <c r="DJ746" s="199"/>
      <c r="DK746" s="199"/>
      <c r="DL746" s="199"/>
      <c r="DM746" s="199"/>
      <c r="DN746" s="199"/>
      <c r="DO746" s="199"/>
      <c r="DP746" s="199"/>
      <c r="DQ746" s="199"/>
      <c r="DS746" s="199"/>
      <c r="DT746" s="199"/>
      <c r="DU746" s="199"/>
      <c r="DV746" s="199"/>
      <c r="DW746" s="199"/>
      <c r="DX746" s="199"/>
      <c r="DY746" s="199"/>
      <c r="DZ746" s="199"/>
      <c r="EA746" s="199"/>
      <c r="EB746" s="199"/>
      <c r="EC746" s="199"/>
      <c r="ED746" s="199"/>
      <c r="EE746" s="199"/>
      <c r="EG746" s="199"/>
    </row>
    <row r="747" spans="1:137">
      <c r="A747" s="199"/>
      <c r="B747" s="199"/>
      <c r="C747" s="199"/>
      <c r="D747" s="199"/>
      <c r="E747" s="199"/>
      <c r="M747" s="199"/>
      <c r="N747" s="199"/>
      <c r="P747" s="199"/>
      <c r="Q747" s="199"/>
      <c r="R747" s="199"/>
      <c r="S747" s="199"/>
      <c r="T747" s="199"/>
      <c r="U747" s="199"/>
      <c r="V747" s="199"/>
      <c r="W747" s="199"/>
      <c r="Y747" s="199"/>
      <c r="Z747" s="199"/>
      <c r="AA747" s="199"/>
      <c r="AB747" s="199"/>
      <c r="AC747" s="199"/>
      <c r="AD747" s="199"/>
      <c r="AE747" s="199"/>
      <c r="AF747" s="199"/>
      <c r="AH747" s="199"/>
      <c r="AI747" s="199"/>
      <c r="AJ747" s="199"/>
      <c r="AK747" s="199"/>
      <c r="AL747" s="199"/>
      <c r="AM747" s="199"/>
      <c r="AN747" s="199"/>
      <c r="AO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U747" s="199"/>
      <c r="BV747" s="199"/>
      <c r="BW747" s="199"/>
      <c r="BX747" s="199"/>
      <c r="BY747" s="199"/>
      <c r="BZ747" s="199"/>
      <c r="CA747" s="199"/>
      <c r="CB747" s="199"/>
      <c r="CC747" s="199"/>
      <c r="CD747" s="199"/>
      <c r="CE747" s="199"/>
      <c r="CF747" s="199"/>
      <c r="CG747" s="199"/>
      <c r="CH747" s="199"/>
      <c r="CI747" s="199"/>
      <c r="CJ747" s="199"/>
      <c r="CK747" s="199"/>
      <c r="CL747" s="199"/>
      <c r="CM747" s="199"/>
      <c r="CN747" s="199"/>
      <c r="CO747" s="199"/>
      <c r="CP747" s="199"/>
      <c r="CQ747" s="199"/>
      <c r="DF747" s="199"/>
      <c r="DG747" s="199"/>
      <c r="DH747" s="199"/>
      <c r="DI747" s="199"/>
      <c r="DJ747" s="199"/>
      <c r="DK747" s="199"/>
      <c r="DL747" s="199"/>
      <c r="DM747" s="199"/>
      <c r="DN747" s="199"/>
      <c r="DO747" s="199"/>
      <c r="DP747" s="199"/>
      <c r="DQ747" s="199"/>
      <c r="DS747" s="199"/>
      <c r="DT747" s="199"/>
      <c r="DU747" s="199"/>
      <c r="DV747" s="199"/>
      <c r="DW747" s="199"/>
      <c r="DX747" s="199"/>
      <c r="DY747" s="199"/>
      <c r="DZ747" s="199"/>
      <c r="EA747" s="199"/>
      <c r="EB747" s="199"/>
      <c r="EC747" s="199"/>
      <c r="ED747" s="199"/>
      <c r="EE747" s="199"/>
      <c r="EG747" s="199"/>
    </row>
    <row r="748" spans="1:137">
      <c r="A748" s="199"/>
      <c r="B748" s="199"/>
      <c r="C748" s="199"/>
      <c r="D748" s="199"/>
      <c r="E748" s="199"/>
      <c r="M748" s="199"/>
      <c r="N748" s="199"/>
      <c r="P748" s="199"/>
      <c r="Q748" s="199"/>
      <c r="R748" s="199"/>
      <c r="S748" s="199"/>
      <c r="T748" s="199"/>
      <c r="U748" s="199"/>
      <c r="V748" s="199"/>
      <c r="W748" s="199"/>
      <c r="Y748" s="199"/>
      <c r="Z748" s="199"/>
      <c r="AA748" s="199"/>
      <c r="AB748" s="199"/>
      <c r="AC748" s="199"/>
      <c r="AD748" s="199"/>
      <c r="AE748" s="199"/>
      <c r="AF748" s="199"/>
      <c r="AH748" s="199"/>
      <c r="AI748" s="199"/>
      <c r="AJ748" s="199"/>
      <c r="AK748" s="199"/>
      <c r="AL748" s="199"/>
      <c r="AM748" s="199"/>
      <c r="AN748" s="199"/>
      <c r="AO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U748" s="199"/>
      <c r="BV748" s="199"/>
      <c r="BW748" s="199"/>
      <c r="BX748" s="199"/>
      <c r="BY748" s="199"/>
      <c r="BZ748" s="199"/>
      <c r="CA748" s="199"/>
      <c r="CB748" s="199"/>
      <c r="CC748" s="199"/>
      <c r="CD748" s="199"/>
      <c r="CE748" s="199"/>
      <c r="CF748" s="199"/>
      <c r="CG748" s="199"/>
      <c r="CH748" s="199"/>
      <c r="CI748" s="199"/>
      <c r="CJ748" s="199"/>
      <c r="CK748" s="199"/>
      <c r="CL748" s="199"/>
      <c r="CM748" s="199"/>
      <c r="CN748" s="199"/>
      <c r="CO748" s="199"/>
      <c r="CP748" s="199"/>
      <c r="CQ748" s="199"/>
      <c r="DF748" s="199"/>
      <c r="DG748" s="199"/>
      <c r="DH748" s="199"/>
      <c r="DI748" s="199"/>
      <c r="DJ748" s="199"/>
      <c r="DK748" s="199"/>
      <c r="DL748" s="199"/>
      <c r="DM748" s="199"/>
      <c r="DN748" s="199"/>
      <c r="DO748" s="199"/>
      <c r="DP748" s="199"/>
      <c r="DQ748" s="199"/>
      <c r="DS748" s="199"/>
      <c r="DT748" s="199"/>
      <c r="DU748" s="199"/>
      <c r="DV748" s="199"/>
      <c r="DW748" s="199"/>
      <c r="DX748" s="199"/>
      <c r="DY748" s="199"/>
      <c r="DZ748" s="199"/>
      <c r="EA748" s="199"/>
      <c r="EB748" s="199"/>
      <c r="EC748" s="199"/>
      <c r="ED748" s="199"/>
      <c r="EE748" s="199"/>
      <c r="EG748" s="199"/>
    </row>
    <row r="749" spans="1:137">
      <c r="A749" s="199"/>
      <c r="B749" s="199"/>
      <c r="C749" s="199"/>
      <c r="D749" s="199"/>
      <c r="E749" s="199"/>
      <c r="M749" s="199"/>
      <c r="N749" s="199"/>
      <c r="P749" s="199"/>
      <c r="Q749" s="199"/>
      <c r="R749" s="199"/>
      <c r="S749" s="199"/>
      <c r="T749" s="199"/>
      <c r="U749" s="199"/>
      <c r="V749" s="199"/>
      <c r="W749" s="199"/>
      <c r="Y749" s="199"/>
      <c r="Z749" s="199"/>
      <c r="AA749" s="199"/>
      <c r="AB749" s="199"/>
      <c r="AC749" s="199"/>
      <c r="AD749" s="199"/>
      <c r="AE749" s="199"/>
      <c r="AF749" s="199"/>
      <c r="AH749" s="199"/>
      <c r="AI749" s="199"/>
      <c r="AJ749" s="199"/>
      <c r="AK749" s="199"/>
      <c r="AL749" s="199"/>
      <c r="AM749" s="199"/>
      <c r="AN749" s="199"/>
      <c r="AO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U749" s="199"/>
      <c r="BV749" s="199"/>
      <c r="BW749" s="199"/>
      <c r="BX749" s="199"/>
      <c r="BY749" s="199"/>
      <c r="BZ749" s="199"/>
      <c r="CA749" s="199"/>
      <c r="CB749" s="199"/>
      <c r="CC749" s="199"/>
      <c r="CD749" s="199"/>
      <c r="CE749" s="199"/>
      <c r="CF749" s="199"/>
      <c r="CG749" s="199"/>
      <c r="CH749" s="199"/>
      <c r="CI749" s="199"/>
      <c r="CJ749" s="199"/>
      <c r="CK749" s="199"/>
      <c r="CL749" s="199"/>
      <c r="CM749" s="199"/>
      <c r="CN749" s="199"/>
      <c r="CO749" s="199"/>
      <c r="CP749" s="199"/>
      <c r="CQ749" s="199"/>
      <c r="DF749" s="199"/>
      <c r="DG749" s="199"/>
      <c r="DH749" s="199"/>
      <c r="DI749" s="199"/>
      <c r="DJ749" s="199"/>
      <c r="DK749" s="199"/>
      <c r="DL749" s="199"/>
      <c r="DM749" s="199"/>
      <c r="DN749" s="199"/>
      <c r="DO749" s="199"/>
      <c r="DP749" s="199"/>
      <c r="DQ749" s="199"/>
      <c r="DS749" s="199"/>
      <c r="DT749" s="199"/>
      <c r="DU749" s="199"/>
      <c r="DV749" s="199"/>
      <c r="DW749" s="199"/>
      <c r="DX749" s="199"/>
      <c r="DY749" s="199"/>
      <c r="DZ749" s="199"/>
      <c r="EA749" s="199"/>
      <c r="EB749" s="199"/>
      <c r="EC749" s="199"/>
      <c r="ED749" s="199"/>
      <c r="EE749" s="199"/>
      <c r="EG749" s="199"/>
    </row>
    <row r="750" spans="1:137">
      <c r="A750" s="199"/>
      <c r="B750" s="199"/>
      <c r="C750" s="199"/>
      <c r="D750" s="199"/>
      <c r="E750" s="199"/>
      <c r="M750" s="199"/>
      <c r="N750" s="199"/>
      <c r="P750" s="199"/>
      <c r="Q750" s="199"/>
      <c r="R750" s="199"/>
      <c r="S750" s="199"/>
      <c r="T750" s="199"/>
      <c r="U750" s="199"/>
      <c r="V750" s="199"/>
      <c r="W750" s="199"/>
      <c r="Y750" s="199"/>
      <c r="Z750" s="199"/>
      <c r="AA750" s="199"/>
      <c r="AB750" s="199"/>
      <c r="AC750" s="199"/>
      <c r="AD750" s="199"/>
      <c r="AE750" s="199"/>
      <c r="AF750" s="199"/>
      <c r="AH750" s="199"/>
      <c r="AI750" s="199"/>
      <c r="AJ750" s="199"/>
      <c r="AK750" s="199"/>
      <c r="AL750" s="199"/>
      <c r="AM750" s="199"/>
      <c r="AN750" s="199"/>
      <c r="AO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U750" s="199"/>
      <c r="BV750" s="199"/>
      <c r="BW750" s="199"/>
      <c r="BX750" s="199"/>
      <c r="BY750" s="199"/>
      <c r="BZ750" s="199"/>
      <c r="CA750" s="199"/>
      <c r="CB750" s="199"/>
      <c r="CC750" s="199"/>
      <c r="CD750" s="199"/>
      <c r="CE750" s="199"/>
      <c r="CF750" s="199"/>
      <c r="CG750" s="199"/>
      <c r="CH750" s="199"/>
      <c r="CI750" s="199"/>
      <c r="CJ750" s="199"/>
      <c r="CK750" s="199"/>
      <c r="CL750" s="199"/>
      <c r="CM750" s="199"/>
      <c r="CN750" s="199"/>
      <c r="CO750" s="199"/>
      <c r="CP750" s="199"/>
      <c r="CQ750" s="199"/>
      <c r="DF750" s="199"/>
      <c r="DG750" s="199"/>
      <c r="DH750" s="199"/>
      <c r="DI750" s="199"/>
      <c r="DJ750" s="199"/>
      <c r="DK750" s="199"/>
      <c r="DL750" s="199"/>
      <c r="DM750" s="199"/>
      <c r="DN750" s="199"/>
      <c r="DO750" s="199"/>
      <c r="DP750" s="199"/>
      <c r="DQ750" s="199"/>
      <c r="DS750" s="199"/>
      <c r="DT750" s="199"/>
      <c r="DU750" s="199"/>
      <c r="DV750" s="199"/>
      <c r="DW750" s="199"/>
      <c r="DX750" s="199"/>
      <c r="DY750" s="199"/>
      <c r="DZ750" s="199"/>
      <c r="EA750" s="199"/>
      <c r="EB750" s="199"/>
      <c r="EC750" s="199"/>
      <c r="ED750" s="199"/>
      <c r="EE750" s="199"/>
      <c r="EG750" s="199"/>
    </row>
    <row r="751" spans="1:137">
      <c r="A751" s="199"/>
      <c r="B751" s="199"/>
      <c r="C751" s="199"/>
      <c r="D751" s="199"/>
      <c r="E751" s="199"/>
      <c r="M751" s="199"/>
      <c r="N751" s="199"/>
      <c r="P751" s="199"/>
      <c r="Q751" s="199"/>
      <c r="R751" s="199"/>
      <c r="S751" s="199"/>
      <c r="T751" s="199"/>
      <c r="U751" s="199"/>
      <c r="V751" s="199"/>
      <c r="W751" s="199"/>
      <c r="Y751" s="199"/>
      <c r="Z751" s="199"/>
      <c r="AA751" s="199"/>
      <c r="AB751" s="199"/>
      <c r="AC751" s="199"/>
      <c r="AD751" s="199"/>
      <c r="AE751" s="199"/>
      <c r="AF751" s="199"/>
      <c r="AH751" s="199"/>
      <c r="AI751" s="199"/>
      <c r="AJ751" s="199"/>
      <c r="AK751" s="199"/>
      <c r="AL751" s="199"/>
      <c r="AM751" s="199"/>
      <c r="AN751" s="199"/>
      <c r="AO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U751" s="199"/>
      <c r="BV751" s="199"/>
      <c r="BW751" s="199"/>
      <c r="BX751" s="199"/>
      <c r="BY751" s="199"/>
      <c r="BZ751" s="199"/>
      <c r="CA751" s="199"/>
      <c r="CB751" s="199"/>
      <c r="CC751" s="199"/>
      <c r="CD751" s="199"/>
      <c r="CE751" s="199"/>
      <c r="CF751" s="199"/>
      <c r="CG751" s="199"/>
      <c r="CH751" s="199"/>
      <c r="CI751" s="199"/>
      <c r="CJ751" s="199"/>
      <c r="CK751" s="199"/>
      <c r="CL751" s="199"/>
      <c r="CM751" s="199"/>
      <c r="CN751" s="199"/>
      <c r="CO751" s="199"/>
      <c r="CP751" s="199"/>
      <c r="CQ751" s="199"/>
      <c r="DF751" s="199"/>
      <c r="DG751" s="199"/>
      <c r="DH751" s="199"/>
      <c r="DI751" s="199"/>
      <c r="DJ751" s="199"/>
      <c r="DK751" s="199"/>
      <c r="DL751" s="199"/>
      <c r="DM751" s="199"/>
      <c r="DN751" s="199"/>
      <c r="DO751" s="199"/>
      <c r="DP751" s="199"/>
      <c r="DQ751" s="199"/>
      <c r="DS751" s="199"/>
      <c r="DT751" s="199"/>
      <c r="DU751" s="199"/>
      <c r="DV751" s="199"/>
      <c r="DW751" s="199"/>
      <c r="DX751" s="199"/>
      <c r="DY751" s="199"/>
      <c r="DZ751" s="199"/>
      <c r="EA751" s="199"/>
      <c r="EB751" s="199"/>
      <c r="EC751" s="199"/>
      <c r="ED751" s="199"/>
      <c r="EE751" s="199"/>
      <c r="EG751" s="199"/>
    </row>
    <row r="752" spans="1:137">
      <c r="A752" s="199"/>
      <c r="B752" s="199"/>
      <c r="C752" s="199"/>
      <c r="D752" s="199"/>
      <c r="E752" s="199"/>
      <c r="M752" s="199"/>
      <c r="N752" s="199"/>
      <c r="P752" s="199"/>
      <c r="Q752" s="199"/>
      <c r="R752" s="199"/>
      <c r="S752" s="199"/>
      <c r="T752" s="199"/>
      <c r="U752" s="199"/>
      <c r="V752" s="199"/>
      <c r="W752" s="199"/>
      <c r="Y752" s="199"/>
      <c r="Z752" s="199"/>
      <c r="AA752" s="199"/>
      <c r="AB752" s="199"/>
      <c r="AC752" s="199"/>
      <c r="AD752" s="199"/>
      <c r="AE752" s="199"/>
      <c r="AF752" s="199"/>
      <c r="AH752" s="199"/>
      <c r="AI752" s="199"/>
      <c r="AJ752" s="199"/>
      <c r="AK752" s="199"/>
      <c r="AL752" s="199"/>
      <c r="AM752" s="199"/>
      <c r="AN752" s="199"/>
      <c r="AO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U752" s="199"/>
      <c r="BV752" s="199"/>
      <c r="BW752" s="199"/>
      <c r="BX752" s="199"/>
      <c r="BY752" s="199"/>
      <c r="BZ752" s="199"/>
      <c r="CA752" s="199"/>
      <c r="CB752" s="199"/>
      <c r="CC752" s="199"/>
      <c r="CD752" s="199"/>
      <c r="CE752" s="199"/>
      <c r="CF752" s="199"/>
      <c r="CG752" s="199"/>
      <c r="CH752" s="199"/>
      <c r="CI752" s="199"/>
      <c r="CJ752" s="199"/>
      <c r="CK752" s="199"/>
      <c r="CL752" s="199"/>
      <c r="CM752" s="199"/>
      <c r="CN752" s="199"/>
      <c r="CO752" s="199"/>
      <c r="CP752" s="199"/>
      <c r="CQ752" s="199"/>
      <c r="DF752" s="199"/>
      <c r="DG752" s="199"/>
      <c r="DH752" s="199"/>
      <c r="DI752" s="199"/>
      <c r="DJ752" s="199"/>
      <c r="DK752" s="199"/>
      <c r="DL752" s="199"/>
      <c r="DM752" s="199"/>
      <c r="DN752" s="199"/>
      <c r="DO752" s="199"/>
      <c r="DP752" s="199"/>
      <c r="DQ752" s="199"/>
      <c r="DS752" s="199"/>
      <c r="DT752" s="199"/>
      <c r="DU752" s="199"/>
      <c r="DV752" s="199"/>
      <c r="DW752" s="199"/>
      <c r="DX752" s="199"/>
      <c r="DY752" s="199"/>
      <c r="DZ752" s="199"/>
      <c r="EA752" s="199"/>
      <c r="EB752" s="199"/>
      <c r="EC752" s="199"/>
      <c r="ED752" s="199"/>
      <c r="EE752" s="199"/>
      <c r="EG752" s="199"/>
    </row>
    <row r="753" spans="1:137">
      <c r="A753" s="199"/>
      <c r="B753" s="199"/>
      <c r="C753" s="199"/>
      <c r="D753" s="199"/>
      <c r="E753" s="199"/>
      <c r="M753" s="199"/>
      <c r="N753" s="199"/>
      <c r="P753" s="199"/>
      <c r="Q753" s="199"/>
      <c r="R753" s="199"/>
      <c r="S753" s="199"/>
      <c r="T753" s="199"/>
      <c r="U753" s="199"/>
      <c r="V753" s="199"/>
      <c r="W753" s="199"/>
      <c r="Y753" s="199"/>
      <c r="Z753" s="199"/>
      <c r="AA753" s="199"/>
      <c r="AB753" s="199"/>
      <c r="AC753" s="199"/>
      <c r="AD753" s="199"/>
      <c r="AE753" s="199"/>
      <c r="AF753" s="199"/>
      <c r="AH753" s="199"/>
      <c r="AI753" s="199"/>
      <c r="AJ753" s="199"/>
      <c r="AK753" s="199"/>
      <c r="AL753" s="199"/>
      <c r="AM753" s="199"/>
      <c r="AN753" s="199"/>
      <c r="AO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U753" s="199"/>
      <c r="BV753" s="199"/>
      <c r="BW753" s="199"/>
      <c r="BX753" s="199"/>
      <c r="BY753" s="199"/>
      <c r="BZ753" s="199"/>
      <c r="CA753" s="199"/>
      <c r="CB753" s="199"/>
      <c r="CC753" s="199"/>
      <c r="CD753" s="199"/>
      <c r="CE753" s="199"/>
      <c r="CF753" s="199"/>
      <c r="CG753" s="199"/>
      <c r="CH753" s="199"/>
      <c r="CI753" s="199"/>
      <c r="CJ753" s="199"/>
      <c r="CK753" s="199"/>
      <c r="CL753" s="199"/>
      <c r="CM753" s="199"/>
      <c r="CN753" s="199"/>
      <c r="CO753" s="199"/>
      <c r="CP753" s="199"/>
      <c r="CQ753" s="199"/>
      <c r="DF753" s="199"/>
      <c r="DG753" s="199"/>
      <c r="DH753" s="199"/>
      <c r="DI753" s="199"/>
      <c r="DJ753" s="199"/>
      <c r="DK753" s="199"/>
      <c r="DL753" s="199"/>
      <c r="DM753" s="199"/>
      <c r="DN753" s="199"/>
      <c r="DO753" s="199"/>
      <c r="DP753" s="199"/>
      <c r="DQ753" s="199"/>
      <c r="DS753" s="199"/>
      <c r="DT753" s="199"/>
      <c r="DU753" s="199"/>
      <c r="DV753" s="199"/>
      <c r="DW753" s="199"/>
      <c r="DX753" s="199"/>
      <c r="DY753" s="199"/>
      <c r="DZ753" s="199"/>
      <c r="EA753" s="199"/>
      <c r="EB753" s="199"/>
      <c r="EC753" s="199"/>
      <c r="ED753" s="199"/>
      <c r="EE753" s="199"/>
      <c r="EG753" s="199"/>
    </row>
    <row r="754" spans="1:137">
      <c r="A754" s="199"/>
      <c r="B754" s="199"/>
      <c r="C754" s="199"/>
      <c r="D754" s="199"/>
      <c r="E754" s="199"/>
      <c r="M754" s="199"/>
      <c r="N754" s="199"/>
      <c r="P754" s="199"/>
      <c r="Q754" s="199"/>
      <c r="R754" s="199"/>
      <c r="S754" s="199"/>
      <c r="T754" s="199"/>
      <c r="U754" s="199"/>
      <c r="V754" s="199"/>
      <c r="W754" s="199"/>
      <c r="Y754" s="199"/>
      <c r="Z754" s="199"/>
      <c r="AA754" s="199"/>
      <c r="AB754" s="199"/>
      <c r="AC754" s="199"/>
      <c r="AD754" s="199"/>
      <c r="AE754" s="199"/>
      <c r="AF754" s="199"/>
      <c r="AH754" s="199"/>
      <c r="AI754" s="199"/>
      <c r="AJ754" s="199"/>
      <c r="AK754" s="199"/>
      <c r="AL754" s="199"/>
      <c r="AM754" s="199"/>
      <c r="AN754" s="199"/>
      <c r="AO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U754" s="199"/>
      <c r="BV754" s="199"/>
      <c r="BW754" s="199"/>
      <c r="BX754" s="199"/>
      <c r="BY754" s="199"/>
      <c r="BZ754" s="199"/>
      <c r="CA754" s="199"/>
      <c r="CB754" s="199"/>
      <c r="CC754" s="199"/>
      <c r="CD754" s="199"/>
      <c r="CE754" s="199"/>
      <c r="CF754" s="199"/>
      <c r="CG754" s="199"/>
      <c r="CH754" s="199"/>
      <c r="CI754" s="199"/>
      <c r="CJ754" s="199"/>
      <c r="CK754" s="199"/>
      <c r="CL754" s="199"/>
      <c r="CM754" s="199"/>
      <c r="CN754" s="199"/>
      <c r="CO754" s="199"/>
      <c r="CP754" s="199"/>
      <c r="CQ754" s="199"/>
      <c r="DF754" s="199"/>
      <c r="DG754" s="199"/>
      <c r="DH754" s="199"/>
      <c r="DI754" s="199"/>
      <c r="DJ754" s="199"/>
      <c r="DK754" s="199"/>
      <c r="DL754" s="199"/>
      <c r="DM754" s="199"/>
      <c r="DN754" s="199"/>
      <c r="DO754" s="199"/>
      <c r="DP754" s="199"/>
      <c r="DQ754" s="199"/>
      <c r="DS754" s="199"/>
      <c r="DT754" s="199"/>
      <c r="DU754" s="199"/>
      <c r="DV754" s="199"/>
      <c r="DW754" s="199"/>
      <c r="DX754" s="199"/>
      <c r="DY754" s="199"/>
      <c r="DZ754" s="199"/>
      <c r="EA754" s="199"/>
      <c r="EB754" s="199"/>
      <c r="EC754" s="199"/>
      <c r="ED754" s="199"/>
      <c r="EE754" s="199"/>
      <c r="EG754" s="199"/>
    </row>
    <row r="755" spans="1:137">
      <c r="A755" s="199"/>
      <c r="B755" s="199"/>
      <c r="C755" s="199"/>
      <c r="D755" s="199"/>
      <c r="E755" s="199"/>
      <c r="M755" s="199"/>
      <c r="N755" s="199"/>
      <c r="P755" s="199"/>
      <c r="Q755" s="199"/>
      <c r="R755" s="199"/>
      <c r="S755" s="199"/>
      <c r="T755" s="199"/>
      <c r="U755" s="199"/>
      <c r="V755" s="199"/>
      <c r="W755" s="199"/>
      <c r="Y755" s="199"/>
      <c r="Z755" s="199"/>
      <c r="AA755" s="199"/>
      <c r="AB755" s="199"/>
      <c r="AC755" s="199"/>
      <c r="AD755" s="199"/>
      <c r="AE755" s="199"/>
      <c r="AF755" s="199"/>
      <c r="AH755" s="199"/>
      <c r="AI755" s="199"/>
      <c r="AJ755" s="199"/>
      <c r="AK755" s="199"/>
      <c r="AL755" s="199"/>
      <c r="AM755" s="199"/>
      <c r="AN755" s="199"/>
      <c r="AO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U755" s="199"/>
      <c r="BV755" s="199"/>
      <c r="BW755" s="199"/>
      <c r="BX755" s="199"/>
      <c r="BY755" s="199"/>
      <c r="BZ755" s="199"/>
      <c r="CA755" s="199"/>
      <c r="CB755" s="199"/>
      <c r="CC755" s="199"/>
      <c r="CD755" s="199"/>
      <c r="CE755" s="199"/>
      <c r="CF755" s="199"/>
      <c r="CG755" s="199"/>
      <c r="CH755" s="199"/>
      <c r="CI755" s="199"/>
      <c r="CJ755" s="199"/>
      <c r="CK755" s="199"/>
      <c r="CL755" s="199"/>
      <c r="CM755" s="199"/>
      <c r="CN755" s="199"/>
      <c r="CO755" s="199"/>
      <c r="CP755" s="199"/>
      <c r="CQ755" s="199"/>
      <c r="DF755" s="199"/>
      <c r="DG755" s="199"/>
      <c r="DH755" s="199"/>
      <c r="DI755" s="199"/>
      <c r="DJ755" s="199"/>
      <c r="DK755" s="199"/>
      <c r="DL755" s="199"/>
      <c r="DM755" s="199"/>
      <c r="DN755" s="199"/>
      <c r="DO755" s="199"/>
      <c r="DP755" s="199"/>
      <c r="DQ755" s="199"/>
      <c r="DS755" s="199"/>
      <c r="DT755" s="199"/>
      <c r="DU755" s="199"/>
      <c r="DV755" s="199"/>
      <c r="DW755" s="199"/>
      <c r="DX755" s="199"/>
      <c r="DY755" s="199"/>
      <c r="DZ755" s="199"/>
      <c r="EA755" s="199"/>
      <c r="EB755" s="199"/>
      <c r="EC755" s="199"/>
      <c r="ED755" s="199"/>
      <c r="EE755" s="199"/>
      <c r="EG755" s="199"/>
    </row>
    <row r="756" spans="1:137">
      <c r="A756" s="199"/>
      <c r="B756" s="199"/>
      <c r="C756" s="199"/>
      <c r="D756" s="199"/>
      <c r="E756" s="199"/>
      <c r="M756" s="199"/>
      <c r="N756" s="199"/>
      <c r="P756" s="199"/>
      <c r="Q756" s="199"/>
      <c r="R756" s="199"/>
      <c r="S756" s="199"/>
      <c r="T756" s="199"/>
      <c r="U756" s="199"/>
      <c r="V756" s="199"/>
      <c r="W756" s="199"/>
      <c r="Y756" s="199"/>
      <c r="Z756" s="199"/>
      <c r="AA756" s="199"/>
      <c r="AB756" s="199"/>
      <c r="AC756" s="199"/>
      <c r="AD756" s="199"/>
      <c r="AE756" s="199"/>
      <c r="AF756" s="199"/>
      <c r="AH756" s="199"/>
      <c r="AI756" s="199"/>
      <c r="AJ756" s="199"/>
      <c r="AK756" s="199"/>
      <c r="AL756" s="199"/>
      <c r="AM756" s="199"/>
      <c r="AN756" s="199"/>
      <c r="AO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U756" s="199"/>
      <c r="BV756" s="199"/>
      <c r="BW756" s="199"/>
      <c r="BX756" s="199"/>
      <c r="BY756" s="199"/>
      <c r="BZ756" s="199"/>
      <c r="CA756" s="199"/>
      <c r="CB756" s="199"/>
      <c r="CC756" s="199"/>
      <c r="CD756" s="199"/>
      <c r="CE756" s="199"/>
      <c r="CF756" s="199"/>
      <c r="CG756" s="199"/>
      <c r="CH756" s="199"/>
      <c r="CI756" s="199"/>
      <c r="CJ756" s="199"/>
      <c r="CK756" s="199"/>
      <c r="CL756" s="199"/>
      <c r="CM756" s="199"/>
      <c r="CN756" s="199"/>
      <c r="CO756" s="199"/>
      <c r="CP756" s="199"/>
      <c r="CQ756" s="199"/>
      <c r="DF756" s="199"/>
      <c r="DG756" s="199"/>
      <c r="DH756" s="199"/>
      <c r="DI756" s="199"/>
      <c r="DJ756" s="199"/>
      <c r="DK756" s="199"/>
      <c r="DL756" s="199"/>
      <c r="DM756" s="199"/>
      <c r="DN756" s="199"/>
      <c r="DO756" s="199"/>
      <c r="DP756" s="199"/>
      <c r="DQ756" s="199"/>
      <c r="DS756" s="199"/>
      <c r="DT756" s="199"/>
      <c r="DU756" s="199"/>
      <c r="DV756" s="199"/>
      <c r="DW756" s="199"/>
      <c r="DX756" s="199"/>
      <c r="DY756" s="199"/>
      <c r="DZ756" s="199"/>
      <c r="EA756" s="199"/>
      <c r="EB756" s="199"/>
      <c r="EC756" s="199"/>
      <c r="ED756" s="199"/>
      <c r="EE756" s="199"/>
      <c r="EG756" s="199"/>
    </row>
    <row r="757" spans="1:137">
      <c r="A757" s="199"/>
      <c r="B757" s="199"/>
      <c r="C757" s="199"/>
      <c r="D757" s="199"/>
      <c r="E757" s="199"/>
      <c r="M757" s="199"/>
      <c r="N757" s="199"/>
      <c r="P757" s="199"/>
      <c r="Q757" s="199"/>
      <c r="R757" s="199"/>
      <c r="S757" s="199"/>
      <c r="T757" s="199"/>
      <c r="U757" s="199"/>
      <c r="V757" s="199"/>
      <c r="W757" s="199"/>
      <c r="Y757" s="199"/>
      <c r="Z757" s="199"/>
      <c r="AA757" s="199"/>
      <c r="AB757" s="199"/>
      <c r="AC757" s="199"/>
      <c r="AD757" s="199"/>
      <c r="AE757" s="199"/>
      <c r="AF757" s="199"/>
      <c r="AH757" s="199"/>
      <c r="AI757" s="199"/>
      <c r="AJ757" s="199"/>
      <c r="AK757" s="199"/>
      <c r="AL757" s="199"/>
      <c r="AM757" s="199"/>
      <c r="AN757" s="199"/>
      <c r="AO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U757" s="199"/>
      <c r="BV757" s="199"/>
      <c r="BW757" s="199"/>
      <c r="BX757" s="199"/>
      <c r="BY757" s="199"/>
      <c r="BZ757" s="199"/>
      <c r="CA757" s="199"/>
      <c r="CB757" s="199"/>
      <c r="CC757" s="199"/>
      <c r="CD757" s="199"/>
      <c r="CE757" s="199"/>
      <c r="CF757" s="199"/>
      <c r="CG757" s="199"/>
      <c r="CH757" s="199"/>
      <c r="CI757" s="199"/>
      <c r="CJ757" s="199"/>
      <c r="CK757" s="199"/>
      <c r="CL757" s="199"/>
      <c r="CM757" s="199"/>
      <c r="CN757" s="199"/>
      <c r="CO757" s="199"/>
      <c r="CP757" s="199"/>
      <c r="CQ757" s="199"/>
      <c r="DF757" s="199"/>
      <c r="DG757" s="199"/>
      <c r="DH757" s="199"/>
      <c r="DI757" s="199"/>
      <c r="DJ757" s="199"/>
      <c r="DK757" s="199"/>
      <c r="DL757" s="199"/>
      <c r="DM757" s="199"/>
      <c r="DN757" s="199"/>
      <c r="DO757" s="199"/>
      <c r="DP757" s="199"/>
      <c r="DQ757" s="199"/>
      <c r="DS757" s="199"/>
      <c r="DT757" s="199"/>
      <c r="DU757" s="199"/>
      <c r="DV757" s="199"/>
      <c r="DW757" s="199"/>
      <c r="DX757" s="199"/>
      <c r="DY757" s="199"/>
      <c r="DZ757" s="199"/>
      <c r="EA757" s="199"/>
      <c r="EB757" s="199"/>
      <c r="EC757" s="199"/>
      <c r="ED757" s="199"/>
      <c r="EE757" s="199"/>
      <c r="EG757" s="199"/>
    </row>
    <row r="758" spans="1:137">
      <c r="A758" s="199"/>
      <c r="B758" s="199"/>
      <c r="C758" s="199"/>
      <c r="D758" s="199"/>
      <c r="E758" s="199"/>
      <c r="M758" s="199"/>
      <c r="N758" s="199"/>
      <c r="P758" s="199"/>
      <c r="Q758" s="199"/>
      <c r="R758" s="199"/>
      <c r="S758" s="199"/>
      <c r="T758" s="199"/>
      <c r="U758" s="199"/>
      <c r="V758" s="199"/>
      <c r="W758" s="199"/>
      <c r="Y758" s="199"/>
      <c r="Z758" s="199"/>
      <c r="AA758" s="199"/>
      <c r="AB758" s="199"/>
      <c r="AC758" s="199"/>
      <c r="AD758" s="199"/>
      <c r="AE758" s="199"/>
      <c r="AF758" s="199"/>
      <c r="AH758" s="199"/>
      <c r="AI758" s="199"/>
      <c r="AJ758" s="199"/>
      <c r="AK758" s="199"/>
      <c r="AL758" s="199"/>
      <c r="AM758" s="199"/>
      <c r="AN758" s="199"/>
      <c r="AO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U758" s="199"/>
      <c r="BV758" s="199"/>
      <c r="BW758" s="199"/>
      <c r="BX758" s="199"/>
      <c r="BY758" s="199"/>
      <c r="BZ758" s="199"/>
      <c r="CA758" s="199"/>
      <c r="CB758" s="199"/>
      <c r="CC758" s="199"/>
      <c r="CD758" s="199"/>
      <c r="CE758" s="199"/>
      <c r="CF758" s="199"/>
      <c r="CG758" s="199"/>
      <c r="CH758" s="199"/>
      <c r="CI758" s="199"/>
      <c r="CJ758" s="199"/>
      <c r="CK758" s="199"/>
      <c r="CL758" s="199"/>
      <c r="CM758" s="199"/>
      <c r="CN758" s="199"/>
      <c r="CO758" s="199"/>
      <c r="CP758" s="199"/>
      <c r="CQ758" s="199"/>
      <c r="DF758" s="199"/>
      <c r="DG758" s="199"/>
      <c r="DH758" s="199"/>
      <c r="DI758" s="199"/>
      <c r="DJ758" s="199"/>
      <c r="DK758" s="199"/>
      <c r="DL758" s="199"/>
      <c r="DM758" s="199"/>
      <c r="DN758" s="199"/>
      <c r="DO758" s="199"/>
      <c r="DP758" s="199"/>
      <c r="DQ758" s="199"/>
      <c r="DS758" s="199"/>
      <c r="DT758" s="199"/>
      <c r="DU758" s="199"/>
      <c r="DV758" s="199"/>
      <c r="DW758" s="199"/>
      <c r="DX758" s="199"/>
      <c r="DY758" s="199"/>
      <c r="DZ758" s="199"/>
      <c r="EA758" s="199"/>
      <c r="EB758" s="199"/>
      <c r="EC758" s="199"/>
      <c r="ED758" s="199"/>
      <c r="EE758" s="199"/>
      <c r="EG758" s="199"/>
    </row>
    <row r="759" spans="1:137">
      <c r="A759" s="199"/>
      <c r="B759" s="199"/>
      <c r="C759" s="199"/>
      <c r="D759" s="199"/>
      <c r="E759" s="199"/>
      <c r="M759" s="199"/>
      <c r="N759" s="199"/>
      <c r="P759" s="199"/>
      <c r="Q759" s="199"/>
      <c r="R759" s="199"/>
      <c r="S759" s="199"/>
      <c r="T759" s="199"/>
      <c r="U759" s="199"/>
      <c r="V759" s="199"/>
      <c r="W759" s="199"/>
      <c r="Y759" s="199"/>
      <c r="Z759" s="199"/>
      <c r="AA759" s="199"/>
      <c r="AB759" s="199"/>
      <c r="AC759" s="199"/>
      <c r="AD759" s="199"/>
      <c r="AE759" s="199"/>
      <c r="AF759" s="199"/>
      <c r="AH759" s="199"/>
      <c r="AI759" s="199"/>
      <c r="AJ759" s="199"/>
      <c r="AK759" s="199"/>
      <c r="AL759" s="199"/>
      <c r="AM759" s="199"/>
      <c r="AN759" s="199"/>
      <c r="AO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U759" s="199"/>
      <c r="BV759" s="199"/>
      <c r="BW759" s="199"/>
      <c r="BX759" s="199"/>
      <c r="BY759" s="199"/>
      <c r="BZ759" s="199"/>
      <c r="CA759" s="199"/>
      <c r="CB759" s="199"/>
      <c r="CC759" s="199"/>
      <c r="CD759" s="199"/>
      <c r="CE759" s="199"/>
      <c r="CF759" s="199"/>
      <c r="CG759" s="199"/>
      <c r="CH759" s="199"/>
      <c r="CI759" s="199"/>
      <c r="CJ759" s="199"/>
      <c r="CK759" s="199"/>
      <c r="CL759" s="199"/>
      <c r="CM759" s="199"/>
      <c r="CN759" s="199"/>
      <c r="CO759" s="199"/>
      <c r="CP759" s="199"/>
      <c r="CQ759" s="199"/>
      <c r="DF759" s="199"/>
      <c r="DG759" s="199"/>
      <c r="DH759" s="199"/>
      <c r="DI759" s="199"/>
      <c r="DJ759" s="199"/>
      <c r="DK759" s="199"/>
      <c r="DL759" s="199"/>
      <c r="DM759" s="199"/>
      <c r="DN759" s="199"/>
      <c r="DO759" s="199"/>
      <c r="DP759" s="199"/>
      <c r="DQ759" s="199"/>
      <c r="DS759" s="199"/>
      <c r="DT759" s="199"/>
      <c r="DU759" s="199"/>
      <c r="DV759" s="199"/>
      <c r="DW759" s="199"/>
      <c r="DX759" s="199"/>
      <c r="DY759" s="199"/>
      <c r="DZ759" s="199"/>
      <c r="EA759" s="199"/>
      <c r="EB759" s="199"/>
      <c r="EC759" s="199"/>
      <c r="ED759" s="199"/>
      <c r="EE759" s="199"/>
      <c r="EG759" s="199"/>
    </row>
    <row r="760" spans="1:137">
      <c r="A760" s="199"/>
      <c r="B760" s="199"/>
      <c r="C760" s="199"/>
      <c r="D760" s="199"/>
      <c r="E760" s="199"/>
      <c r="M760" s="199"/>
      <c r="N760" s="199"/>
      <c r="P760" s="199"/>
      <c r="Q760" s="199"/>
      <c r="R760" s="199"/>
      <c r="S760" s="199"/>
      <c r="T760" s="199"/>
      <c r="U760" s="199"/>
      <c r="V760" s="199"/>
      <c r="W760" s="199"/>
      <c r="Y760" s="199"/>
      <c r="Z760" s="199"/>
      <c r="AA760" s="199"/>
      <c r="AB760" s="199"/>
      <c r="AC760" s="199"/>
      <c r="AD760" s="199"/>
      <c r="AE760" s="199"/>
      <c r="AF760" s="199"/>
      <c r="AH760" s="199"/>
      <c r="AI760" s="199"/>
      <c r="AJ760" s="199"/>
      <c r="AK760" s="199"/>
      <c r="AL760" s="199"/>
      <c r="AM760" s="199"/>
      <c r="AN760" s="199"/>
      <c r="AO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DF760" s="199"/>
      <c r="DG760" s="199"/>
      <c r="DH760" s="199"/>
      <c r="DI760" s="199"/>
      <c r="DJ760" s="199"/>
      <c r="DK760" s="199"/>
      <c r="DL760" s="199"/>
      <c r="DM760" s="199"/>
      <c r="DN760" s="199"/>
      <c r="DO760" s="199"/>
      <c r="DP760" s="199"/>
      <c r="DQ760" s="199"/>
      <c r="DS760" s="199"/>
      <c r="DT760" s="199"/>
      <c r="DU760" s="199"/>
      <c r="DV760" s="199"/>
      <c r="DW760" s="199"/>
      <c r="DX760" s="199"/>
      <c r="DY760" s="199"/>
      <c r="DZ760" s="199"/>
      <c r="EA760" s="199"/>
      <c r="EB760" s="199"/>
      <c r="EC760" s="199"/>
      <c r="ED760" s="199"/>
      <c r="EE760" s="199"/>
      <c r="EG760" s="199"/>
    </row>
    <row r="761" spans="1:137">
      <c r="A761" s="199"/>
      <c r="B761" s="199"/>
      <c r="C761" s="199"/>
      <c r="D761" s="199"/>
      <c r="E761" s="199"/>
      <c r="M761" s="199"/>
      <c r="N761" s="199"/>
      <c r="P761" s="199"/>
      <c r="Q761" s="199"/>
      <c r="R761" s="199"/>
      <c r="S761" s="199"/>
      <c r="T761" s="199"/>
      <c r="U761" s="199"/>
      <c r="V761" s="199"/>
      <c r="W761" s="199"/>
      <c r="Y761" s="199"/>
      <c r="Z761" s="199"/>
      <c r="AA761" s="199"/>
      <c r="AB761" s="199"/>
      <c r="AC761" s="199"/>
      <c r="AD761" s="199"/>
      <c r="AE761" s="199"/>
      <c r="AF761" s="199"/>
      <c r="AH761" s="199"/>
      <c r="AI761" s="199"/>
      <c r="AJ761" s="199"/>
      <c r="AK761" s="199"/>
      <c r="AL761" s="199"/>
      <c r="AM761" s="199"/>
      <c r="AN761" s="199"/>
      <c r="AO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DF761" s="199"/>
      <c r="DG761" s="199"/>
      <c r="DH761" s="199"/>
      <c r="DI761" s="199"/>
      <c r="DJ761" s="199"/>
      <c r="DK761" s="199"/>
      <c r="DL761" s="199"/>
      <c r="DM761" s="199"/>
      <c r="DN761" s="199"/>
      <c r="DO761" s="199"/>
      <c r="DP761" s="199"/>
      <c r="DQ761" s="199"/>
      <c r="DS761" s="199"/>
      <c r="DT761" s="199"/>
      <c r="DU761" s="199"/>
      <c r="DV761" s="199"/>
      <c r="DW761" s="199"/>
      <c r="DX761" s="199"/>
      <c r="DY761" s="199"/>
      <c r="DZ761" s="199"/>
      <c r="EA761" s="199"/>
      <c r="EB761" s="199"/>
      <c r="EC761" s="199"/>
      <c r="ED761" s="199"/>
      <c r="EE761" s="199"/>
      <c r="EG761" s="199"/>
    </row>
    <row r="762" spans="1:137">
      <c r="A762" s="199"/>
      <c r="B762" s="199"/>
      <c r="C762" s="199"/>
      <c r="D762" s="199"/>
      <c r="E762" s="199"/>
      <c r="M762" s="199"/>
      <c r="N762" s="199"/>
      <c r="P762" s="199"/>
      <c r="Q762" s="199"/>
      <c r="R762" s="199"/>
      <c r="S762" s="199"/>
      <c r="T762" s="199"/>
      <c r="U762" s="199"/>
      <c r="V762" s="199"/>
      <c r="W762" s="199"/>
      <c r="Y762" s="199"/>
      <c r="Z762" s="199"/>
      <c r="AA762" s="199"/>
      <c r="AB762" s="199"/>
      <c r="AC762" s="199"/>
      <c r="AD762" s="199"/>
      <c r="AE762" s="199"/>
      <c r="AF762" s="199"/>
      <c r="AH762" s="199"/>
      <c r="AI762" s="199"/>
      <c r="AJ762" s="199"/>
      <c r="AK762" s="199"/>
      <c r="AL762" s="199"/>
      <c r="AM762" s="199"/>
      <c r="AN762" s="199"/>
      <c r="AO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U762" s="199"/>
      <c r="BV762" s="199"/>
      <c r="BW762" s="199"/>
      <c r="BX762" s="199"/>
      <c r="BY762" s="199"/>
      <c r="BZ762" s="199"/>
      <c r="CA762" s="199"/>
      <c r="CB762" s="199"/>
      <c r="CC762" s="199"/>
      <c r="CD762" s="199"/>
      <c r="CE762" s="199"/>
      <c r="CF762" s="199"/>
      <c r="CG762" s="199"/>
      <c r="CH762" s="199"/>
      <c r="CI762" s="199"/>
      <c r="CJ762" s="199"/>
      <c r="CK762" s="199"/>
      <c r="CL762" s="199"/>
      <c r="CM762" s="199"/>
      <c r="CN762" s="199"/>
      <c r="CO762" s="199"/>
      <c r="CP762" s="199"/>
      <c r="CQ762" s="199"/>
      <c r="DF762" s="199"/>
      <c r="DG762" s="199"/>
      <c r="DH762" s="199"/>
      <c r="DI762" s="199"/>
      <c r="DJ762" s="199"/>
      <c r="DK762" s="199"/>
      <c r="DL762" s="199"/>
      <c r="DM762" s="199"/>
      <c r="DN762" s="199"/>
      <c r="DO762" s="199"/>
      <c r="DP762" s="199"/>
      <c r="DQ762" s="199"/>
      <c r="DS762" s="199"/>
      <c r="DT762" s="199"/>
      <c r="DU762" s="199"/>
      <c r="DV762" s="199"/>
      <c r="DW762" s="199"/>
      <c r="DX762" s="199"/>
      <c r="DY762" s="199"/>
      <c r="DZ762" s="199"/>
      <c r="EA762" s="199"/>
      <c r="EB762" s="199"/>
      <c r="EC762" s="199"/>
      <c r="ED762" s="199"/>
      <c r="EE762" s="199"/>
      <c r="EG762" s="199"/>
    </row>
    <row r="763" spans="1:137">
      <c r="A763" s="199"/>
      <c r="B763" s="199"/>
      <c r="C763" s="199"/>
      <c r="D763" s="199"/>
      <c r="E763" s="199"/>
      <c r="M763" s="199"/>
      <c r="N763" s="199"/>
      <c r="P763" s="199"/>
      <c r="Q763" s="199"/>
      <c r="R763" s="199"/>
      <c r="S763" s="199"/>
      <c r="T763" s="199"/>
      <c r="U763" s="199"/>
      <c r="V763" s="199"/>
      <c r="W763" s="199"/>
      <c r="Y763" s="199"/>
      <c r="Z763" s="199"/>
      <c r="AA763" s="199"/>
      <c r="AB763" s="199"/>
      <c r="AC763" s="199"/>
      <c r="AD763" s="199"/>
      <c r="AE763" s="199"/>
      <c r="AF763" s="199"/>
      <c r="AH763" s="199"/>
      <c r="AI763" s="199"/>
      <c r="AJ763" s="199"/>
      <c r="AK763" s="199"/>
      <c r="AL763" s="199"/>
      <c r="AM763" s="199"/>
      <c r="AN763" s="199"/>
      <c r="AO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U763" s="199"/>
      <c r="BV763" s="199"/>
      <c r="BW763" s="199"/>
      <c r="BX763" s="199"/>
      <c r="BY763" s="199"/>
      <c r="BZ763" s="199"/>
      <c r="CA763" s="199"/>
      <c r="CB763" s="199"/>
      <c r="CC763" s="199"/>
      <c r="CD763" s="199"/>
      <c r="CE763" s="199"/>
      <c r="CF763" s="199"/>
      <c r="CG763" s="199"/>
      <c r="CH763" s="199"/>
      <c r="CI763" s="199"/>
      <c r="CJ763" s="199"/>
      <c r="CK763" s="199"/>
      <c r="CL763" s="199"/>
      <c r="CM763" s="199"/>
      <c r="CN763" s="199"/>
      <c r="CO763" s="199"/>
      <c r="CP763" s="199"/>
      <c r="CQ763" s="199"/>
      <c r="DF763" s="199"/>
      <c r="DG763" s="199"/>
      <c r="DH763" s="199"/>
      <c r="DI763" s="199"/>
      <c r="DJ763" s="199"/>
      <c r="DK763" s="199"/>
      <c r="DL763" s="199"/>
      <c r="DM763" s="199"/>
      <c r="DN763" s="199"/>
      <c r="DO763" s="199"/>
      <c r="DP763" s="199"/>
      <c r="DQ763" s="199"/>
      <c r="DS763" s="199"/>
      <c r="DT763" s="199"/>
      <c r="DU763" s="199"/>
      <c r="DV763" s="199"/>
      <c r="DW763" s="199"/>
      <c r="DX763" s="199"/>
      <c r="DY763" s="199"/>
      <c r="DZ763" s="199"/>
      <c r="EA763" s="199"/>
      <c r="EB763" s="199"/>
      <c r="EC763" s="199"/>
      <c r="ED763" s="199"/>
      <c r="EE763" s="199"/>
      <c r="EG763" s="199"/>
    </row>
    <row r="764" spans="1:137">
      <c r="A764" s="199"/>
      <c r="B764" s="199"/>
      <c r="C764" s="199"/>
      <c r="D764" s="199"/>
      <c r="E764" s="199"/>
      <c r="M764" s="199"/>
      <c r="N764" s="199"/>
      <c r="P764" s="199"/>
      <c r="Q764" s="199"/>
      <c r="R764" s="199"/>
      <c r="S764" s="199"/>
      <c r="T764" s="199"/>
      <c r="U764" s="199"/>
      <c r="V764" s="199"/>
      <c r="W764" s="199"/>
      <c r="Y764" s="199"/>
      <c r="Z764" s="199"/>
      <c r="AA764" s="199"/>
      <c r="AB764" s="199"/>
      <c r="AC764" s="199"/>
      <c r="AD764" s="199"/>
      <c r="AE764" s="199"/>
      <c r="AF764" s="199"/>
      <c r="AH764" s="199"/>
      <c r="AI764" s="199"/>
      <c r="AJ764" s="199"/>
      <c r="AK764" s="199"/>
      <c r="AL764" s="199"/>
      <c r="AM764" s="199"/>
      <c r="AN764" s="199"/>
      <c r="AO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U764" s="199"/>
      <c r="BV764" s="199"/>
      <c r="BW764" s="199"/>
      <c r="BX764" s="199"/>
      <c r="BY764" s="199"/>
      <c r="BZ764" s="199"/>
      <c r="CA764" s="199"/>
      <c r="CB764" s="199"/>
      <c r="CC764" s="199"/>
      <c r="CD764" s="199"/>
      <c r="CE764" s="199"/>
      <c r="CF764" s="199"/>
      <c r="CG764" s="199"/>
      <c r="CH764" s="199"/>
      <c r="CI764" s="199"/>
      <c r="CJ764" s="199"/>
      <c r="CK764" s="199"/>
      <c r="CL764" s="199"/>
      <c r="CM764" s="199"/>
      <c r="CN764" s="199"/>
      <c r="CO764" s="199"/>
      <c r="CP764" s="199"/>
      <c r="CQ764" s="199"/>
      <c r="DF764" s="199"/>
      <c r="DG764" s="199"/>
      <c r="DH764" s="199"/>
      <c r="DI764" s="199"/>
      <c r="DJ764" s="199"/>
      <c r="DK764" s="199"/>
      <c r="DL764" s="199"/>
      <c r="DM764" s="199"/>
      <c r="DN764" s="199"/>
      <c r="DO764" s="199"/>
      <c r="DP764" s="199"/>
      <c r="DQ764" s="199"/>
      <c r="DS764" s="199"/>
      <c r="DT764" s="199"/>
      <c r="DU764" s="199"/>
      <c r="DV764" s="199"/>
      <c r="DW764" s="199"/>
      <c r="DX764" s="199"/>
      <c r="DY764" s="199"/>
      <c r="DZ764" s="199"/>
      <c r="EA764" s="199"/>
      <c r="EB764" s="199"/>
      <c r="EC764" s="199"/>
      <c r="ED764" s="199"/>
      <c r="EE764" s="199"/>
      <c r="EG764" s="199"/>
    </row>
    <row r="765" spans="1:137">
      <c r="A765" s="199"/>
      <c r="B765" s="199"/>
      <c r="C765" s="199"/>
      <c r="D765" s="199"/>
      <c r="E765" s="199"/>
      <c r="M765" s="199"/>
      <c r="N765" s="199"/>
      <c r="P765" s="199"/>
      <c r="Q765" s="199"/>
      <c r="R765" s="199"/>
      <c r="S765" s="199"/>
      <c r="T765" s="199"/>
      <c r="U765" s="199"/>
      <c r="V765" s="199"/>
      <c r="W765" s="199"/>
      <c r="Y765" s="199"/>
      <c r="Z765" s="199"/>
      <c r="AA765" s="199"/>
      <c r="AB765" s="199"/>
      <c r="AC765" s="199"/>
      <c r="AD765" s="199"/>
      <c r="AE765" s="199"/>
      <c r="AF765" s="199"/>
      <c r="AH765" s="199"/>
      <c r="AI765" s="199"/>
      <c r="AJ765" s="199"/>
      <c r="AK765" s="199"/>
      <c r="AL765" s="199"/>
      <c r="AM765" s="199"/>
      <c r="AN765" s="199"/>
      <c r="AO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U765" s="199"/>
      <c r="BV765" s="199"/>
      <c r="BW765" s="199"/>
      <c r="BX765" s="199"/>
      <c r="BY765" s="199"/>
      <c r="BZ765" s="199"/>
      <c r="CA765" s="199"/>
      <c r="CB765" s="199"/>
      <c r="CC765" s="199"/>
      <c r="CD765" s="199"/>
      <c r="CE765" s="199"/>
      <c r="CF765" s="199"/>
      <c r="CG765" s="199"/>
      <c r="CH765" s="199"/>
      <c r="CI765" s="199"/>
      <c r="CJ765" s="199"/>
      <c r="CK765" s="199"/>
      <c r="CL765" s="199"/>
      <c r="CM765" s="199"/>
      <c r="CN765" s="199"/>
      <c r="CO765" s="199"/>
      <c r="CP765" s="199"/>
      <c r="CQ765" s="199"/>
      <c r="DF765" s="199"/>
      <c r="DG765" s="199"/>
      <c r="DH765" s="199"/>
      <c r="DI765" s="199"/>
      <c r="DJ765" s="199"/>
      <c r="DK765" s="199"/>
      <c r="DL765" s="199"/>
      <c r="DM765" s="199"/>
      <c r="DN765" s="199"/>
      <c r="DO765" s="199"/>
      <c r="DP765" s="199"/>
      <c r="DQ765" s="199"/>
      <c r="DS765" s="199"/>
      <c r="DT765" s="199"/>
      <c r="DU765" s="199"/>
      <c r="DV765" s="199"/>
      <c r="DW765" s="199"/>
      <c r="DX765" s="199"/>
      <c r="DY765" s="199"/>
      <c r="DZ765" s="199"/>
      <c r="EA765" s="199"/>
      <c r="EB765" s="199"/>
      <c r="EC765" s="199"/>
      <c r="ED765" s="199"/>
      <c r="EE765" s="199"/>
      <c r="EG765" s="199"/>
    </row>
    <row r="766" spans="1:137">
      <c r="A766" s="199"/>
      <c r="B766" s="199"/>
      <c r="C766" s="199"/>
      <c r="D766" s="199"/>
      <c r="E766" s="199"/>
      <c r="M766" s="199"/>
      <c r="N766" s="199"/>
      <c r="P766" s="199"/>
      <c r="Q766" s="199"/>
      <c r="R766" s="199"/>
      <c r="S766" s="199"/>
      <c r="T766" s="199"/>
      <c r="U766" s="199"/>
      <c r="V766" s="199"/>
      <c r="W766" s="199"/>
      <c r="Y766" s="199"/>
      <c r="Z766" s="199"/>
      <c r="AA766" s="199"/>
      <c r="AB766" s="199"/>
      <c r="AC766" s="199"/>
      <c r="AD766" s="199"/>
      <c r="AE766" s="199"/>
      <c r="AF766" s="199"/>
      <c r="AH766" s="199"/>
      <c r="AI766" s="199"/>
      <c r="AJ766" s="199"/>
      <c r="AK766" s="199"/>
      <c r="AL766" s="199"/>
      <c r="AM766" s="199"/>
      <c r="AN766" s="199"/>
      <c r="AO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U766" s="199"/>
      <c r="BV766" s="199"/>
      <c r="BW766" s="199"/>
      <c r="BX766" s="199"/>
      <c r="BY766" s="199"/>
      <c r="BZ766" s="199"/>
      <c r="CA766" s="199"/>
      <c r="CB766" s="199"/>
      <c r="CC766" s="199"/>
      <c r="CD766" s="199"/>
      <c r="CE766" s="199"/>
      <c r="CF766" s="199"/>
      <c r="CG766" s="199"/>
      <c r="CH766" s="199"/>
      <c r="CI766" s="199"/>
      <c r="CJ766" s="199"/>
      <c r="CK766" s="199"/>
      <c r="CL766" s="199"/>
      <c r="CM766" s="199"/>
      <c r="CN766" s="199"/>
      <c r="CO766" s="199"/>
      <c r="CP766" s="199"/>
      <c r="CQ766" s="199"/>
      <c r="DF766" s="199"/>
      <c r="DG766" s="199"/>
      <c r="DH766" s="199"/>
      <c r="DI766" s="199"/>
      <c r="DJ766" s="199"/>
      <c r="DK766" s="199"/>
      <c r="DL766" s="199"/>
      <c r="DM766" s="199"/>
      <c r="DN766" s="199"/>
      <c r="DO766" s="199"/>
      <c r="DP766" s="199"/>
      <c r="DQ766" s="199"/>
      <c r="DS766" s="199"/>
      <c r="DT766" s="199"/>
      <c r="DU766" s="199"/>
      <c r="DV766" s="199"/>
      <c r="DW766" s="199"/>
      <c r="DX766" s="199"/>
      <c r="DY766" s="199"/>
      <c r="DZ766" s="199"/>
      <c r="EA766" s="199"/>
      <c r="EB766" s="199"/>
      <c r="EC766" s="199"/>
      <c r="ED766" s="199"/>
      <c r="EE766" s="199"/>
      <c r="EG766" s="199"/>
    </row>
    <row r="767" spans="1:137">
      <c r="A767" s="199"/>
      <c r="B767" s="199"/>
      <c r="C767" s="199"/>
      <c r="D767" s="199"/>
      <c r="E767" s="199"/>
      <c r="M767" s="199"/>
      <c r="N767" s="199"/>
      <c r="P767" s="199"/>
      <c r="Q767" s="199"/>
      <c r="R767" s="199"/>
      <c r="S767" s="199"/>
      <c r="T767" s="199"/>
      <c r="U767" s="199"/>
      <c r="V767" s="199"/>
      <c r="W767" s="199"/>
      <c r="Y767" s="199"/>
      <c r="Z767" s="199"/>
      <c r="AA767" s="199"/>
      <c r="AB767" s="199"/>
      <c r="AC767" s="199"/>
      <c r="AD767" s="199"/>
      <c r="AE767" s="199"/>
      <c r="AF767" s="199"/>
      <c r="AH767" s="199"/>
      <c r="AI767" s="199"/>
      <c r="AJ767" s="199"/>
      <c r="AK767" s="199"/>
      <c r="AL767" s="199"/>
      <c r="AM767" s="199"/>
      <c r="AN767" s="199"/>
      <c r="AO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U767" s="199"/>
      <c r="BV767" s="199"/>
      <c r="BW767" s="199"/>
      <c r="BX767" s="199"/>
      <c r="BY767" s="199"/>
      <c r="BZ767" s="199"/>
      <c r="CA767" s="199"/>
      <c r="CB767" s="199"/>
      <c r="CC767" s="199"/>
      <c r="CD767" s="199"/>
      <c r="CE767" s="199"/>
      <c r="CF767" s="199"/>
      <c r="CG767" s="199"/>
      <c r="CH767" s="199"/>
      <c r="CI767" s="199"/>
      <c r="CJ767" s="199"/>
      <c r="CK767" s="199"/>
      <c r="CL767" s="199"/>
      <c r="CM767" s="199"/>
      <c r="CN767" s="199"/>
      <c r="CO767" s="199"/>
      <c r="CP767" s="199"/>
      <c r="CQ767" s="199"/>
      <c r="DF767" s="199"/>
      <c r="DG767" s="199"/>
      <c r="DH767" s="199"/>
      <c r="DI767" s="199"/>
      <c r="DJ767" s="199"/>
      <c r="DK767" s="199"/>
      <c r="DL767" s="199"/>
      <c r="DM767" s="199"/>
      <c r="DN767" s="199"/>
      <c r="DO767" s="199"/>
      <c r="DP767" s="199"/>
      <c r="DQ767" s="199"/>
      <c r="DS767" s="199"/>
      <c r="DT767" s="199"/>
      <c r="DU767" s="199"/>
      <c r="DV767" s="199"/>
      <c r="DW767" s="199"/>
      <c r="DX767" s="199"/>
      <c r="DY767" s="199"/>
      <c r="DZ767" s="199"/>
      <c r="EA767" s="199"/>
      <c r="EB767" s="199"/>
      <c r="EC767" s="199"/>
      <c r="ED767" s="199"/>
      <c r="EE767" s="199"/>
      <c r="EG767" s="199"/>
    </row>
    <row r="768" spans="1:137">
      <c r="A768" s="199"/>
      <c r="B768" s="199"/>
      <c r="C768" s="199"/>
      <c r="D768" s="199"/>
      <c r="E768" s="199"/>
      <c r="M768" s="199"/>
      <c r="N768" s="199"/>
      <c r="P768" s="199"/>
      <c r="Q768" s="199"/>
      <c r="R768" s="199"/>
      <c r="S768" s="199"/>
      <c r="T768" s="199"/>
      <c r="U768" s="199"/>
      <c r="V768" s="199"/>
      <c r="W768" s="199"/>
      <c r="Y768" s="199"/>
      <c r="Z768" s="199"/>
      <c r="AA768" s="199"/>
      <c r="AB768" s="199"/>
      <c r="AC768" s="199"/>
      <c r="AD768" s="199"/>
      <c r="AE768" s="199"/>
      <c r="AF768" s="199"/>
      <c r="AH768" s="199"/>
      <c r="AI768" s="199"/>
      <c r="AJ768" s="199"/>
      <c r="AK768" s="199"/>
      <c r="AL768" s="199"/>
      <c r="AM768" s="199"/>
      <c r="AN768" s="199"/>
      <c r="AO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U768" s="199"/>
      <c r="BV768" s="199"/>
      <c r="BW768" s="199"/>
      <c r="BX768" s="199"/>
      <c r="BY768" s="199"/>
      <c r="BZ768" s="199"/>
      <c r="CA768" s="199"/>
      <c r="CB768" s="199"/>
      <c r="CC768" s="199"/>
      <c r="CD768" s="199"/>
      <c r="CE768" s="199"/>
      <c r="CF768" s="199"/>
      <c r="CG768" s="199"/>
      <c r="CH768" s="199"/>
      <c r="CI768" s="199"/>
      <c r="CJ768" s="199"/>
      <c r="CK768" s="199"/>
      <c r="CL768" s="199"/>
      <c r="CM768" s="199"/>
      <c r="CN768" s="199"/>
      <c r="CO768" s="199"/>
      <c r="CP768" s="199"/>
      <c r="CQ768" s="199"/>
      <c r="DF768" s="199"/>
      <c r="DG768" s="199"/>
      <c r="DH768" s="199"/>
      <c r="DI768" s="199"/>
      <c r="DJ768" s="199"/>
      <c r="DK768" s="199"/>
      <c r="DL768" s="199"/>
      <c r="DM768" s="199"/>
      <c r="DN768" s="199"/>
      <c r="DO768" s="199"/>
      <c r="DP768" s="199"/>
      <c r="DQ768" s="199"/>
      <c r="DS768" s="199"/>
      <c r="DT768" s="199"/>
      <c r="DU768" s="199"/>
      <c r="DV768" s="199"/>
      <c r="DW768" s="199"/>
      <c r="DX768" s="199"/>
      <c r="DY768" s="199"/>
      <c r="DZ768" s="199"/>
      <c r="EA768" s="199"/>
      <c r="EB768" s="199"/>
      <c r="EC768" s="199"/>
      <c r="ED768" s="199"/>
      <c r="EE768" s="199"/>
      <c r="EG768" s="199"/>
    </row>
    <row r="769" spans="1:137">
      <c r="A769" s="199"/>
      <c r="B769" s="199"/>
      <c r="C769" s="199"/>
      <c r="D769" s="199"/>
      <c r="E769" s="199"/>
      <c r="M769" s="199"/>
      <c r="N769" s="199"/>
      <c r="P769" s="199"/>
      <c r="Q769" s="199"/>
      <c r="R769" s="199"/>
      <c r="S769" s="199"/>
      <c r="T769" s="199"/>
      <c r="U769" s="199"/>
      <c r="V769" s="199"/>
      <c r="W769" s="199"/>
      <c r="Y769" s="199"/>
      <c r="Z769" s="199"/>
      <c r="AA769" s="199"/>
      <c r="AB769" s="199"/>
      <c r="AC769" s="199"/>
      <c r="AD769" s="199"/>
      <c r="AE769" s="199"/>
      <c r="AF769" s="199"/>
      <c r="AH769" s="199"/>
      <c r="AI769" s="199"/>
      <c r="AJ769" s="199"/>
      <c r="AK769" s="199"/>
      <c r="AL769" s="199"/>
      <c r="AM769" s="199"/>
      <c r="AN769" s="199"/>
      <c r="AO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U769" s="199"/>
      <c r="BV769" s="199"/>
      <c r="BW769" s="199"/>
      <c r="BX769" s="199"/>
      <c r="BY769" s="199"/>
      <c r="BZ769" s="199"/>
      <c r="CA769" s="199"/>
      <c r="CB769" s="199"/>
      <c r="CC769" s="199"/>
      <c r="CD769" s="199"/>
      <c r="CE769" s="199"/>
      <c r="CF769" s="199"/>
      <c r="CG769" s="199"/>
      <c r="CH769" s="199"/>
      <c r="CI769" s="199"/>
      <c r="CJ769" s="199"/>
      <c r="CK769" s="199"/>
      <c r="CL769" s="199"/>
      <c r="CM769" s="199"/>
      <c r="CN769" s="199"/>
      <c r="CO769" s="199"/>
      <c r="CP769" s="199"/>
      <c r="CQ769" s="199"/>
      <c r="DF769" s="199"/>
      <c r="DG769" s="199"/>
      <c r="DH769" s="199"/>
      <c r="DI769" s="199"/>
      <c r="DJ769" s="199"/>
      <c r="DK769" s="199"/>
      <c r="DL769" s="199"/>
      <c r="DM769" s="199"/>
      <c r="DN769" s="199"/>
      <c r="DO769" s="199"/>
      <c r="DP769" s="199"/>
      <c r="DQ769" s="199"/>
      <c r="DS769" s="199"/>
      <c r="DT769" s="199"/>
      <c r="DU769" s="199"/>
      <c r="DV769" s="199"/>
      <c r="DW769" s="199"/>
      <c r="DX769" s="199"/>
      <c r="DY769" s="199"/>
      <c r="DZ769" s="199"/>
      <c r="EA769" s="199"/>
      <c r="EB769" s="199"/>
      <c r="EC769" s="199"/>
      <c r="ED769" s="199"/>
      <c r="EE769" s="199"/>
      <c r="EG769" s="199"/>
    </row>
    <row r="770" spans="1:137">
      <c r="A770" s="199"/>
      <c r="B770" s="199"/>
      <c r="C770" s="199"/>
      <c r="D770" s="199"/>
      <c r="E770" s="199"/>
      <c r="M770" s="199"/>
      <c r="N770" s="199"/>
      <c r="P770" s="199"/>
      <c r="Q770" s="199"/>
      <c r="R770" s="199"/>
      <c r="S770" s="199"/>
      <c r="T770" s="199"/>
      <c r="U770" s="199"/>
      <c r="V770" s="199"/>
      <c r="W770" s="199"/>
      <c r="Y770" s="199"/>
      <c r="Z770" s="199"/>
      <c r="AA770" s="199"/>
      <c r="AB770" s="199"/>
      <c r="AC770" s="199"/>
      <c r="AD770" s="199"/>
      <c r="AE770" s="199"/>
      <c r="AF770" s="199"/>
      <c r="AH770" s="199"/>
      <c r="AI770" s="199"/>
      <c r="AJ770" s="199"/>
      <c r="AK770" s="199"/>
      <c r="AL770" s="199"/>
      <c r="AM770" s="199"/>
      <c r="AN770" s="199"/>
      <c r="AO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DF770" s="199"/>
      <c r="DG770" s="199"/>
      <c r="DH770" s="199"/>
      <c r="DI770" s="199"/>
      <c r="DJ770" s="199"/>
      <c r="DK770" s="199"/>
      <c r="DL770" s="199"/>
      <c r="DM770" s="199"/>
      <c r="DN770" s="199"/>
      <c r="DO770" s="199"/>
      <c r="DP770" s="199"/>
      <c r="DQ770" s="199"/>
      <c r="DS770" s="199"/>
      <c r="DT770" s="199"/>
      <c r="DU770" s="199"/>
      <c r="DV770" s="199"/>
      <c r="DW770" s="199"/>
      <c r="DX770" s="199"/>
      <c r="DY770" s="199"/>
      <c r="DZ770" s="199"/>
      <c r="EA770" s="199"/>
      <c r="EB770" s="199"/>
      <c r="EC770" s="199"/>
      <c r="ED770" s="199"/>
      <c r="EE770" s="199"/>
      <c r="EG770" s="199"/>
    </row>
    <row r="771" spans="1:137">
      <c r="A771" s="199"/>
      <c r="B771" s="199"/>
      <c r="C771" s="199"/>
      <c r="D771" s="199"/>
      <c r="E771" s="199"/>
      <c r="M771" s="199"/>
      <c r="N771" s="199"/>
      <c r="P771" s="199"/>
      <c r="Q771" s="199"/>
      <c r="R771" s="199"/>
      <c r="S771" s="199"/>
      <c r="T771" s="199"/>
      <c r="U771" s="199"/>
      <c r="V771" s="199"/>
      <c r="W771" s="199"/>
      <c r="Y771" s="199"/>
      <c r="Z771" s="199"/>
      <c r="AA771" s="199"/>
      <c r="AB771" s="199"/>
      <c r="AC771" s="199"/>
      <c r="AD771" s="199"/>
      <c r="AE771" s="199"/>
      <c r="AF771" s="199"/>
      <c r="AH771" s="199"/>
      <c r="AI771" s="199"/>
      <c r="AJ771" s="199"/>
      <c r="AK771" s="199"/>
      <c r="AL771" s="199"/>
      <c r="AM771" s="199"/>
      <c r="AN771" s="199"/>
      <c r="AO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U771" s="199"/>
      <c r="BV771" s="199"/>
      <c r="BW771" s="199"/>
      <c r="BX771" s="199"/>
      <c r="BY771" s="199"/>
      <c r="BZ771" s="199"/>
      <c r="CA771" s="199"/>
      <c r="CB771" s="199"/>
      <c r="CC771" s="199"/>
      <c r="CD771" s="199"/>
      <c r="CE771" s="199"/>
      <c r="CF771" s="199"/>
      <c r="CG771" s="199"/>
      <c r="CH771" s="199"/>
      <c r="CI771" s="199"/>
      <c r="CJ771" s="199"/>
      <c r="CK771" s="199"/>
      <c r="CL771" s="199"/>
      <c r="CM771" s="199"/>
      <c r="CN771" s="199"/>
      <c r="CO771" s="199"/>
      <c r="CP771" s="199"/>
      <c r="CQ771" s="199"/>
      <c r="DF771" s="199"/>
      <c r="DG771" s="199"/>
      <c r="DH771" s="199"/>
      <c r="DI771" s="199"/>
      <c r="DJ771" s="199"/>
      <c r="DK771" s="199"/>
      <c r="DL771" s="199"/>
      <c r="DM771" s="199"/>
      <c r="DN771" s="199"/>
      <c r="DO771" s="199"/>
      <c r="DP771" s="199"/>
      <c r="DQ771" s="199"/>
      <c r="DS771" s="199"/>
      <c r="DT771" s="199"/>
      <c r="DU771" s="199"/>
      <c r="DV771" s="199"/>
      <c r="DW771" s="199"/>
      <c r="DX771" s="199"/>
      <c r="DY771" s="199"/>
      <c r="DZ771" s="199"/>
      <c r="EA771" s="199"/>
      <c r="EB771" s="199"/>
      <c r="EC771" s="199"/>
      <c r="ED771" s="199"/>
      <c r="EE771" s="199"/>
      <c r="EG771" s="199"/>
    </row>
    <row r="772" spans="1:137">
      <c r="A772" s="199"/>
      <c r="B772" s="199"/>
      <c r="C772" s="199"/>
      <c r="D772" s="199"/>
      <c r="E772" s="199"/>
      <c r="M772" s="199"/>
      <c r="N772" s="199"/>
      <c r="P772" s="199"/>
      <c r="Q772" s="199"/>
      <c r="R772" s="199"/>
      <c r="S772" s="199"/>
      <c r="T772" s="199"/>
      <c r="U772" s="199"/>
      <c r="V772" s="199"/>
      <c r="W772" s="199"/>
      <c r="Y772" s="199"/>
      <c r="Z772" s="199"/>
      <c r="AA772" s="199"/>
      <c r="AB772" s="199"/>
      <c r="AC772" s="199"/>
      <c r="AD772" s="199"/>
      <c r="AE772" s="199"/>
      <c r="AF772" s="199"/>
      <c r="AH772" s="199"/>
      <c r="AI772" s="199"/>
      <c r="AJ772" s="199"/>
      <c r="AK772" s="199"/>
      <c r="AL772" s="199"/>
      <c r="AM772" s="199"/>
      <c r="AN772" s="199"/>
      <c r="AO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U772" s="199"/>
      <c r="BV772" s="199"/>
      <c r="BW772" s="199"/>
      <c r="BX772" s="199"/>
      <c r="BY772" s="199"/>
      <c r="BZ772" s="199"/>
      <c r="CA772" s="199"/>
      <c r="CB772" s="199"/>
      <c r="CC772" s="199"/>
      <c r="CD772" s="199"/>
      <c r="CE772" s="199"/>
      <c r="CF772" s="199"/>
      <c r="CG772" s="199"/>
      <c r="CH772" s="199"/>
      <c r="CI772" s="199"/>
      <c r="CJ772" s="199"/>
      <c r="CK772" s="199"/>
      <c r="CL772" s="199"/>
      <c r="CM772" s="199"/>
      <c r="CN772" s="199"/>
      <c r="CO772" s="199"/>
      <c r="CP772" s="199"/>
      <c r="CQ772" s="199"/>
      <c r="DF772" s="199"/>
      <c r="DG772" s="199"/>
      <c r="DH772" s="199"/>
      <c r="DI772" s="199"/>
      <c r="DJ772" s="199"/>
      <c r="DK772" s="199"/>
      <c r="DL772" s="199"/>
      <c r="DM772" s="199"/>
      <c r="DN772" s="199"/>
      <c r="DO772" s="199"/>
      <c r="DP772" s="199"/>
      <c r="DQ772" s="199"/>
      <c r="DS772" s="199"/>
      <c r="DT772" s="199"/>
      <c r="DU772" s="199"/>
      <c r="DV772" s="199"/>
      <c r="DW772" s="199"/>
      <c r="DX772" s="199"/>
      <c r="DY772" s="199"/>
      <c r="DZ772" s="199"/>
      <c r="EA772" s="199"/>
      <c r="EB772" s="199"/>
      <c r="EC772" s="199"/>
      <c r="ED772" s="199"/>
      <c r="EE772" s="199"/>
      <c r="EG772" s="199"/>
    </row>
    <row r="773" spans="1:137">
      <c r="A773" s="199"/>
      <c r="B773" s="199"/>
      <c r="C773" s="199"/>
      <c r="D773" s="199"/>
      <c r="E773" s="199"/>
      <c r="M773" s="199"/>
      <c r="N773" s="199"/>
      <c r="P773" s="199"/>
      <c r="Q773" s="199"/>
      <c r="R773" s="199"/>
      <c r="S773" s="199"/>
      <c r="T773" s="199"/>
      <c r="U773" s="199"/>
      <c r="V773" s="199"/>
      <c r="W773" s="199"/>
      <c r="Y773" s="199"/>
      <c r="Z773" s="199"/>
      <c r="AA773" s="199"/>
      <c r="AB773" s="199"/>
      <c r="AC773" s="199"/>
      <c r="AD773" s="199"/>
      <c r="AE773" s="199"/>
      <c r="AF773" s="199"/>
      <c r="AH773" s="199"/>
      <c r="AI773" s="199"/>
      <c r="AJ773" s="199"/>
      <c r="AK773" s="199"/>
      <c r="AL773" s="199"/>
      <c r="AM773" s="199"/>
      <c r="AN773" s="199"/>
      <c r="AO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U773" s="199"/>
      <c r="BV773" s="199"/>
      <c r="BW773" s="199"/>
      <c r="BX773" s="199"/>
      <c r="BY773" s="199"/>
      <c r="BZ773" s="199"/>
      <c r="CA773" s="199"/>
      <c r="CB773" s="199"/>
      <c r="CC773" s="199"/>
      <c r="CD773" s="199"/>
      <c r="CE773" s="199"/>
      <c r="CF773" s="199"/>
      <c r="CG773" s="199"/>
      <c r="CH773" s="199"/>
      <c r="CI773" s="199"/>
      <c r="CJ773" s="199"/>
      <c r="CK773" s="199"/>
      <c r="CL773" s="199"/>
      <c r="CM773" s="199"/>
      <c r="CN773" s="199"/>
      <c r="CO773" s="199"/>
      <c r="CP773" s="199"/>
      <c r="CQ773" s="199"/>
      <c r="DF773" s="199"/>
      <c r="DG773" s="199"/>
      <c r="DH773" s="199"/>
      <c r="DI773" s="199"/>
      <c r="DJ773" s="199"/>
      <c r="DK773" s="199"/>
      <c r="DL773" s="199"/>
      <c r="DM773" s="199"/>
      <c r="DN773" s="199"/>
      <c r="DO773" s="199"/>
      <c r="DP773" s="199"/>
      <c r="DQ773" s="199"/>
      <c r="DS773" s="199"/>
      <c r="DT773" s="199"/>
      <c r="DU773" s="199"/>
      <c r="DV773" s="199"/>
      <c r="DW773" s="199"/>
      <c r="DX773" s="199"/>
      <c r="DY773" s="199"/>
      <c r="DZ773" s="199"/>
      <c r="EA773" s="199"/>
      <c r="EB773" s="199"/>
      <c r="EC773" s="199"/>
      <c r="ED773" s="199"/>
      <c r="EE773" s="199"/>
      <c r="EG773" s="199"/>
    </row>
    <row r="774" spans="1:137">
      <c r="A774" s="199"/>
      <c r="B774" s="199"/>
      <c r="C774" s="199"/>
      <c r="D774" s="199"/>
      <c r="E774" s="199"/>
      <c r="M774" s="199"/>
      <c r="N774" s="199"/>
      <c r="P774" s="199"/>
      <c r="Q774" s="199"/>
      <c r="R774" s="199"/>
      <c r="S774" s="199"/>
      <c r="T774" s="199"/>
      <c r="U774" s="199"/>
      <c r="V774" s="199"/>
      <c r="W774" s="199"/>
      <c r="Y774" s="199"/>
      <c r="Z774" s="199"/>
      <c r="AA774" s="199"/>
      <c r="AB774" s="199"/>
      <c r="AC774" s="199"/>
      <c r="AD774" s="199"/>
      <c r="AE774" s="199"/>
      <c r="AF774" s="199"/>
      <c r="AH774" s="199"/>
      <c r="AI774" s="199"/>
      <c r="AJ774" s="199"/>
      <c r="AK774" s="199"/>
      <c r="AL774" s="199"/>
      <c r="AM774" s="199"/>
      <c r="AN774" s="199"/>
      <c r="AO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U774" s="199"/>
      <c r="BV774" s="199"/>
      <c r="BW774" s="199"/>
      <c r="BX774" s="199"/>
      <c r="BY774" s="199"/>
      <c r="BZ774" s="199"/>
      <c r="CA774" s="199"/>
      <c r="CB774" s="199"/>
      <c r="CC774" s="199"/>
      <c r="CD774" s="199"/>
      <c r="CE774" s="199"/>
      <c r="CF774" s="199"/>
      <c r="CG774" s="199"/>
      <c r="CH774" s="199"/>
      <c r="CI774" s="199"/>
      <c r="CJ774" s="199"/>
      <c r="CK774" s="199"/>
      <c r="CL774" s="199"/>
      <c r="CM774" s="199"/>
      <c r="CN774" s="199"/>
      <c r="CO774" s="199"/>
      <c r="CP774" s="199"/>
      <c r="CQ774" s="199"/>
      <c r="DF774" s="199"/>
      <c r="DG774" s="199"/>
      <c r="DH774" s="199"/>
      <c r="DI774" s="199"/>
      <c r="DJ774" s="199"/>
      <c r="DK774" s="199"/>
      <c r="DL774" s="199"/>
      <c r="DM774" s="199"/>
      <c r="DN774" s="199"/>
      <c r="DO774" s="199"/>
      <c r="DP774" s="199"/>
      <c r="DQ774" s="199"/>
      <c r="DS774" s="199"/>
      <c r="DT774" s="199"/>
      <c r="DU774" s="199"/>
      <c r="DV774" s="199"/>
      <c r="DW774" s="199"/>
      <c r="DX774" s="199"/>
      <c r="DY774" s="199"/>
      <c r="DZ774" s="199"/>
      <c r="EA774" s="199"/>
      <c r="EB774" s="199"/>
      <c r="EC774" s="199"/>
      <c r="ED774" s="199"/>
      <c r="EE774" s="199"/>
      <c r="EG774" s="199"/>
    </row>
    <row r="775" spans="1:137">
      <c r="A775" s="199"/>
      <c r="B775" s="199"/>
      <c r="C775" s="199"/>
      <c r="D775" s="199"/>
      <c r="E775" s="199"/>
      <c r="M775" s="199"/>
      <c r="N775" s="199"/>
      <c r="P775" s="199"/>
      <c r="Q775" s="199"/>
      <c r="R775" s="199"/>
      <c r="S775" s="199"/>
      <c r="T775" s="199"/>
      <c r="U775" s="199"/>
      <c r="V775" s="199"/>
      <c r="W775" s="199"/>
      <c r="Y775" s="199"/>
      <c r="Z775" s="199"/>
      <c r="AA775" s="199"/>
      <c r="AB775" s="199"/>
      <c r="AC775" s="199"/>
      <c r="AD775" s="199"/>
      <c r="AE775" s="199"/>
      <c r="AF775" s="199"/>
      <c r="AH775" s="199"/>
      <c r="AI775" s="199"/>
      <c r="AJ775" s="199"/>
      <c r="AK775" s="199"/>
      <c r="AL775" s="199"/>
      <c r="AM775" s="199"/>
      <c r="AN775" s="199"/>
      <c r="AO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U775" s="199"/>
      <c r="BV775" s="199"/>
      <c r="BW775" s="199"/>
      <c r="BX775" s="199"/>
      <c r="BY775" s="199"/>
      <c r="BZ775" s="199"/>
      <c r="CA775" s="199"/>
      <c r="CB775" s="199"/>
      <c r="CC775" s="199"/>
      <c r="CD775" s="199"/>
      <c r="CE775" s="199"/>
      <c r="CF775" s="199"/>
      <c r="CG775" s="199"/>
      <c r="CH775" s="199"/>
      <c r="CI775" s="199"/>
      <c r="CJ775" s="199"/>
      <c r="CK775" s="199"/>
      <c r="CL775" s="199"/>
      <c r="CM775" s="199"/>
      <c r="CN775" s="199"/>
      <c r="CO775" s="199"/>
      <c r="CP775" s="199"/>
      <c r="CQ775" s="199"/>
      <c r="DF775" s="199"/>
      <c r="DG775" s="199"/>
      <c r="DH775" s="199"/>
      <c r="DI775" s="199"/>
      <c r="DJ775" s="199"/>
      <c r="DK775" s="199"/>
      <c r="DL775" s="199"/>
      <c r="DM775" s="199"/>
      <c r="DN775" s="199"/>
      <c r="DO775" s="199"/>
      <c r="DP775" s="199"/>
      <c r="DQ775" s="199"/>
      <c r="DS775" s="199"/>
      <c r="DT775" s="199"/>
      <c r="DU775" s="199"/>
      <c r="DV775" s="199"/>
      <c r="DW775" s="199"/>
      <c r="DX775" s="199"/>
      <c r="DY775" s="199"/>
      <c r="DZ775" s="199"/>
      <c r="EA775" s="199"/>
      <c r="EB775" s="199"/>
      <c r="EC775" s="199"/>
      <c r="ED775" s="199"/>
      <c r="EE775" s="199"/>
      <c r="EG775" s="199"/>
    </row>
    <row r="776" spans="1:137">
      <c r="A776" s="199"/>
      <c r="B776" s="199"/>
      <c r="C776" s="199"/>
      <c r="D776" s="199"/>
      <c r="E776" s="199"/>
      <c r="M776" s="199"/>
      <c r="N776" s="199"/>
      <c r="P776" s="199"/>
      <c r="Q776" s="199"/>
      <c r="R776" s="199"/>
      <c r="S776" s="199"/>
      <c r="T776" s="199"/>
      <c r="U776" s="199"/>
      <c r="V776" s="199"/>
      <c r="W776" s="199"/>
      <c r="Y776" s="199"/>
      <c r="Z776" s="199"/>
      <c r="AA776" s="199"/>
      <c r="AB776" s="199"/>
      <c r="AC776" s="199"/>
      <c r="AD776" s="199"/>
      <c r="AE776" s="199"/>
      <c r="AF776" s="199"/>
      <c r="AH776" s="199"/>
      <c r="AI776" s="199"/>
      <c r="AJ776" s="199"/>
      <c r="AK776" s="199"/>
      <c r="AL776" s="199"/>
      <c r="AM776" s="199"/>
      <c r="AN776" s="199"/>
      <c r="AO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DF776" s="199"/>
      <c r="DG776" s="199"/>
      <c r="DH776" s="199"/>
      <c r="DI776" s="199"/>
      <c r="DJ776" s="199"/>
      <c r="DK776" s="199"/>
      <c r="DL776" s="199"/>
      <c r="DM776" s="199"/>
      <c r="DN776" s="199"/>
      <c r="DO776" s="199"/>
      <c r="DP776" s="199"/>
      <c r="DQ776" s="199"/>
      <c r="DS776" s="199"/>
      <c r="DT776" s="199"/>
      <c r="DU776" s="199"/>
      <c r="DV776" s="199"/>
      <c r="DW776" s="199"/>
      <c r="DX776" s="199"/>
      <c r="DY776" s="199"/>
      <c r="DZ776" s="199"/>
      <c r="EA776" s="199"/>
      <c r="EB776" s="199"/>
      <c r="EC776" s="199"/>
      <c r="ED776" s="199"/>
      <c r="EE776" s="199"/>
      <c r="EG776" s="199"/>
    </row>
    <row r="777" spans="1:137">
      <c r="A777" s="199"/>
      <c r="B777" s="199"/>
      <c r="C777" s="199"/>
      <c r="D777" s="199"/>
      <c r="E777" s="199"/>
      <c r="M777" s="199"/>
      <c r="N777" s="199"/>
      <c r="P777" s="199"/>
      <c r="Q777" s="199"/>
      <c r="R777" s="199"/>
      <c r="S777" s="199"/>
      <c r="T777" s="199"/>
      <c r="U777" s="199"/>
      <c r="V777" s="199"/>
      <c r="W777" s="199"/>
      <c r="Y777" s="199"/>
      <c r="Z777" s="199"/>
      <c r="AA777" s="199"/>
      <c r="AB777" s="199"/>
      <c r="AC777" s="199"/>
      <c r="AD777" s="199"/>
      <c r="AE777" s="199"/>
      <c r="AF777" s="199"/>
      <c r="AH777" s="199"/>
      <c r="AI777" s="199"/>
      <c r="AJ777" s="199"/>
      <c r="AK777" s="199"/>
      <c r="AL777" s="199"/>
      <c r="AM777" s="199"/>
      <c r="AN777" s="199"/>
      <c r="AO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U777" s="199"/>
      <c r="BV777" s="199"/>
      <c r="BW777" s="199"/>
      <c r="BX777" s="199"/>
      <c r="BY777" s="199"/>
      <c r="BZ777" s="199"/>
      <c r="CA777" s="199"/>
      <c r="CB777" s="199"/>
      <c r="CC777" s="199"/>
      <c r="CD777" s="199"/>
      <c r="CE777" s="199"/>
      <c r="CF777" s="199"/>
      <c r="CG777" s="199"/>
      <c r="CH777" s="199"/>
      <c r="CI777" s="199"/>
      <c r="CJ777" s="199"/>
      <c r="CK777" s="199"/>
      <c r="CL777" s="199"/>
      <c r="CM777" s="199"/>
      <c r="CN777" s="199"/>
      <c r="CO777" s="199"/>
      <c r="CP777" s="199"/>
      <c r="CQ777" s="199"/>
      <c r="DF777" s="199"/>
      <c r="DG777" s="199"/>
      <c r="DH777" s="199"/>
      <c r="DI777" s="199"/>
      <c r="DJ777" s="199"/>
      <c r="DK777" s="199"/>
      <c r="DL777" s="199"/>
      <c r="DM777" s="199"/>
      <c r="DN777" s="199"/>
      <c r="DO777" s="199"/>
      <c r="DP777" s="199"/>
      <c r="DQ777" s="199"/>
      <c r="DS777" s="199"/>
      <c r="DT777" s="199"/>
      <c r="DU777" s="199"/>
      <c r="DV777" s="199"/>
      <c r="DW777" s="199"/>
      <c r="DX777" s="199"/>
      <c r="DY777" s="199"/>
      <c r="DZ777" s="199"/>
      <c r="EA777" s="199"/>
      <c r="EB777" s="199"/>
      <c r="EC777" s="199"/>
      <c r="ED777" s="199"/>
      <c r="EE777" s="199"/>
      <c r="EG777" s="199"/>
    </row>
    <row r="778" spans="1:137">
      <c r="A778" s="199"/>
      <c r="B778" s="199"/>
      <c r="C778" s="199"/>
      <c r="D778" s="199"/>
      <c r="E778" s="199"/>
      <c r="M778" s="199"/>
      <c r="N778" s="199"/>
      <c r="P778" s="199"/>
      <c r="Q778" s="199"/>
      <c r="R778" s="199"/>
      <c r="S778" s="199"/>
      <c r="T778" s="199"/>
      <c r="U778" s="199"/>
      <c r="V778" s="199"/>
      <c r="W778" s="199"/>
      <c r="Y778" s="199"/>
      <c r="Z778" s="199"/>
      <c r="AA778" s="199"/>
      <c r="AB778" s="199"/>
      <c r="AC778" s="199"/>
      <c r="AD778" s="199"/>
      <c r="AE778" s="199"/>
      <c r="AF778" s="199"/>
      <c r="AH778" s="199"/>
      <c r="AI778" s="199"/>
      <c r="AJ778" s="199"/>
      <c r="AK778" s="199"/>
      <c r="AL778" s="199"/>
      <c r="AM778" s="199"/>
      <c r="AN778" s="199"/>
      <c r="AO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U778" s="199"/>
      <c r="BV778" s="199"/>
      <c r="BW778" s="199"/>
      <c r="BX778" s="199"/>
      <c r="BY778" s="199"/>
      <c r="BZ778" s="199"/>
      <c r="CA778" s="199"/>
      <c r="CB778" s="199"/>
      <c r="CC778" s="199"/>
      <c r="CD778" s="199"/>
      <c r="CE778" s="199"/>
      <c r="CF778" s="199"/>
      <c r="CG778" s="199"/>
      <c r="CH778" s="199"/>
      <c r="CI778" s="199"/>
      <c r="CJ778" s="199"/>
      <c r="CK778" s="199"/>
      <c r="CL778" s="199"/>
      <c r="CM778" s="199"/>
      <c r="CN778" s="199"/>
      <c r="CO778" s="199"/>
      <c r="CP778" s="199"/>
      <c r="CQ778" s="199"/>
      <c r="DF778" s="199"/>
      <c r="DG778" s="199"/>
      <c r="DH778" s="199"/>
      <c r="DI778" s="199"/>
      <c r="DJ778" s="199"/>
      <c r="DK778" s="199"/>
      <c r="DL778" s="199"/>
      <c r="DM778" s="199"/>
      <c r="DN778" s="199"/>
      <c r="DO778" s="199"/>
      <c r="DP778" s="199"/>
      <c r="DQ778" s="199"/>
      <c r="DS778" s="199"/>
      <c r="DT778" s="199"/>
      <c r="DU778" s="199"/>
      <c r="DV778" s="199"/>
      <c r="DW778" s="199"/>
      <c r="DX778" s="199"/>
      <c r="DY778" s="199"/>
      <c r="DZ778" s="199"/>
      <c r="EA778" s="199"/>
      <c r="EB778" s="199"/>
      <c r="EC778" s="199"/>
      <c r="ED778" s="199"/>
      <c r="EE778" s="199"/>
      <c r="EG778" s="199"/>
    </row>
    <row r="779" spans="1:137">
      <c r="A779" s="199"/>
      <c r="B779" s="199"/>
      <c r="C779" s="199"/>
      <c r="D779" s="199"/>
      <c r="E779" s="199"/>
      <c r="M779" s="199"/>
      <c r="N779" s="199"/>
      <c r="P779" s="199"/>
      <c r="Q779" s="199"/>
      <c r="R779" s="199"/>
      <c r="S779" s="199"/>
      <c r="T779" s="199"/>
      <c r="U779" s="199"/>
      <c r="V779" s="199"/>
      <c r="W779" s="199"/>
      <c r="Y779" s="199"/>
      <c r="Z779" s="199"/>
      <c r="AA779" s="199"/>
      <c r="AB779" s="199"/>
      <c r="AC779" s="199"/>
      <c r="AD779" s="199"/>
      <c r="AE779" s="199"/>
      <c r="AF779" s="199"/>
      <c r="AH779" s="199"/>
      <c r="AI779" s="199"/>
      <c r="AJ779" s="199"/>
      <c r="AK779" s="199"/>
      <c r="AL779" s="199"/>
      <c r="AM779" s="199"/>
      <c r="AN779" s="199"/>
      <c r="AO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U779" s="199"/>
      <c r="BV779" s="199"/>
      <c r="BW779" s="199"/>
      <c r="BX779" s="199"/>
      <c r="BY779" s="199"/>
      <c r="BZ779" s="199"/>
      <c r="CA779" s="199"/>
      <c r="CB779" s="199"/>
      <c r="CC779" s="199"/>
      <c r="CD779" s="199"/>
      <c r="CE779" s="199"/>
      <c r="CF779" s="199"/>
      <c r="CG779" s="199"/>
      <c r="CH779" s="199"/>
      <c r="CI779" s="199"/>
      <c r="CJ779" s="199"/>
      <c r="CK779" s="199"/>
      <c r="CL779" s="199"/>
      <c r="CM779" s="199"/>
      <c r="CN779" s="199"/>
      <c r="CO779" s="199"/>
      <c r="CP779" s="199"/>
      <c r="CQ779" s="199"/>
      <c r="DF779" s="199"/>
      <c r="DG779" s="199"/>
      <c r="DH779" s="199"/>
      <c r="DI779" s="199"/>
      <c r="DJ779" s="199"/>
      <c r="DK779" s="199"/>
      <c r="DL779" s="199"/>
      <c r="DM779" s="199"/>
      <c r="DN779" s="199"/>
      <c r="DO779" s="199"/>
      <c r="DP779" s="199"/>
      <c r="DQ779" s="199"/>
      <c r="DS779" s="199"/>
      <c r="DT779" s="199"/>
      <c r="DU779" s="199"/>
      <c r="DV779" s="199"/>
      <c r="DW779" s="199"/>
      <c r="DX779" s="199"/>
      <c r="DY779" s="199"/>
      <c r="DZ779" s="199"/>
      <c r="EA779" s="199"/>
      <c r="EB779" s="199"/>
      <c r="EC779" s="199"/>
      <c r="ED779" s="199"/>
      <c r="EE779" s="199"/>
      <c r="EG779" s="199"/>
    </row>
    <row r="780" spans="1:137">
      <c r="A780" s="199"/>
      <c r="B780" s="199"/>
      <c r="C780" s="199"/>
      <c r="D780" s="199"/>
      <c r="E780" s="199"/>
      <c r="M780" s="199"/>
      <c r="N780" s="199"/>
      <c r="P780" s="199"/>
      <c r="Q780" s="199"/>
      <c r="R780" s="199"/>
      <c r="S780" s="199"/>
      <c r="T780" s="199"/>
      <c r="U780" s="199"/>
      <c r="V780" s="199"/>
      <c r="W780" s="199"/>
      <c r="Y780" s="199"/>
      <c r="Z780" s="199"/>
      <c r="AA780" s="199"/>
      <c r="AB780" s="199"/>
      <c r="AC780" s="199"/>
      <c r="AD780" s="199"/>
      <c r="AE780" s="199"/>
      <c r="AF780" s="199"/>
      <c r="AH780" s="199"/>
      <c r="AI780" s="199"/>
      <c r="AJ780" s="199"/>
      <c r="AK780" s="199"/>
      <c r="AL780" s="199"/>
      <c r="AM780" s="199"/>
      <c r="AN780" s="199"/>
      <c r="AO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U780" s="199"/>
      <c r="BV780" s="199"/>
      <c r="BW780" s="199"/>
      <c r="BX780" s="199"/>
      <c r="BY780" s="199"/>
      <c r="BZ780" s="199"/>
      <c r="CA780" s="199"/>
      <c r="CB780" s="199"/>
      <c r="CC780" s="199"/>
      <c r="CD780" s="199"/>
      <c r="CE780" s="199"/>
      <c r="CF780" s="199"/>
      <c r="CG780" s="199"/>
      <c r="CH780" s="199"/>
      <c r="CI780" s="199"/>
      <c r="CJ780" s="199"/>
      <c r="CK780" s="199"/>
      <c r="CL780" s="199"/>
      <c r="CM780" s="199"/>
      <c r="CN780" s="199"/>
      <c r="CO780" s="199"/>
      <c r="CP780" s="199"/>
      <c r="CQ780" s="199"/>
      <c r="DF780" s="199"/>
      <c r="DG780" s="199"/>
      <c r="DH780" s="199"/>
      <c r="DI780" s="199"/>
      <c r="DJ780" s="199"/>
      <c r="DK780" s="199"/>
      <c r="DL780" s="199"/>
      <c r="DM780" s="199"/>
      <c r="DN780" s="199"/>
      <c r="DO780" s="199"/>
      <c r="DP780" s="199"/>
      <c r="DQ780" s="199"/>
      <c r="DS780" s="199"/>
      <c r="DT780" s="199"/>
      <c r="DU780" s="199"/>
      <c r="DV780" s="199"/>
      <c r="DW780" s="199"/>
      <c r="DX780" s="199"/>
      <c r="DY780" s="199"/>
      <c r="DZ780" s="199"/>
      <c r="EA780" s="199"/>
      <c r="EB780" s="199"/>
      <c r="EC780" s="199"/>
      <c r="ED780" s="199"/>
      <c r="EE780" s="199"/>
      <c r="EG780" s="199"/>
    </row>
    <row r="781" spans="1:137">
      <c r="A781" s="199"/>
      <c r="B781" s="199"/>
      <c r="C781" s="199"/>
      <c r="D781" s="199"/>
      <c r="E781" s="199"/>
      <c r="M781" s="199"/>
      <c r="N781" s="199"/>
      <c r="P781" s="199"/>
      <c r="Q781" s="199"/>
      <c r="R781" s="199"/>
      <c r="S781" s="199"/>
      <c r="T781" s="199"/>
      <c r="U781" s="199"/>
      <c r="V781" s="199"/>
      <c r="W781" s="199"/>
      <c r="Y781" s="199"/>
      <c r="Z781" s="199"/>
      <c r="AA781" s="199"/>
      <c r="AB781" s="199"/>
      <c r="AC781" s="199"/>
      <c r="AD781" s="199"/>
      <c r="AE781" s="199"/>
      <c r="AF781" s="199"/>
      <c r="AH781" s="199"/>
      <c r="AI781" s="199"/>
      <c r="AJ781" s="199"/>
      <c r="AK781" s="199"/>
      <c r="AL781" s="199"/>
      <c r="AM781" s="199"/>
      <c r="AN781" s="199"/>
      <c r="AO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U781" s="199"/>
      <c r="BV781" s="199"/>
      <c r="BW781" s="199"/>
      <c r="BX781" s="199"/>
      <c r="BY781" s="199"/>
      <c r="BZ781" s="199"/>
      <c r="CA781" s="199"/>
      <c r="CB781" s="199"/>
      <c r="CC781" s="199"/>
      <c r="CD781" s="199"/>
      <c r="CE781" s="199"/>
      <c r="CF781" s="199"/>
      <c r="CG781" s="199"/>
      <c r="CH781" s="199"/>
      <c r="CI781" s="199"/>
      <c r="CJ781" s="199"/>
      <c r="CK781" s="199"/>
      <c r="CL781" s="199"/>
      <c r="CM781" s="199"/>
      <c r="CN781" s="199"/>
      <c r="CO781" s="199"/>
      <c r="CP781" s="199"/>
      <c r="CQ781" s="199"/>
      <c r="DF781" s="199"/>
      <c r="DG781" s="199"/>
      <c r="DH781" s="199"/>
      <c r="DI781" s="199"/>
      <c r="DJ781" s="199"/>
      <c r="DK781" s="199"/>
      <c r="DL781" s="199"/>
      <c r="DM781" s="199"/>
      <c r="DN781" s="199"/>
      <c r="DO781" s="199"/>
      <c r="DP781" s="199"/>
      <c r="DQ781" s="199"/>
      <c r="DS781" s="199"/>
      <c r="DT781" s="199"/>
      <c r="DU781" s="199"/>
      <c r="DV781" s="199"/>
      <c r="DW781" s="199"/>
      <c r="DX781" s="199"/>
      <c r="DY781" s="199"/>
      <c r="DZ781" s="199"/>
      <c r="EA781" s="199"/>
      <c r="EB781" s="199"/>
      <c r="EC781" s="199"/>
      <c r="ED781" s="199"/>
      <c r="EE781" s="199"/>
      <c r="EG781" s="199"/>
    </row>
    <row r="782" spans="1:137">
      <c r="A782" s="199"/>
      <c r="B782" s="199"/>
      <c r="C782" s="199"/>
      <c r="D782" s="199"/>
      <c r="E782" s="199"/>
      <c r="M782" s="199"/>
      <c r="N782" s="199"/>
      <c r="P782" s="199"/>
      <c r="Q782" s="199"/>
      <c r="R782" s="199"/>
      <c r="S782" s="199"/>
      <c r="T782" s="199"/>
      <c r="U782" s="199"/>
      <c r="V782" s="199"/>
      <c r="W782" s="199"/>
      <c r="Y782" s="199"/>
      <c r="Z782" s="199"/>
      <c r="AA782" s="199"/>
      <c r="AB782" s="199"/>
      <c r="AC782" s="199"/>
      <c r="AD782" s="199"/>
      <c r="AE782" s="199"/>
      <c r="AF782" s="199"/>
      <c r="AH782" s="199"/>
      <c r="AI782" s="199"/>
      <c r="AJ782" s="199"/>
      <c r="AK782" s="199"/>
      <c r="AL782" s="199"/>
      <c r="AM782" s="199"/>
      <c r="AN782" s="199"/>
      <c r="AO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U782" s="199"/>
      <c r="BV782" s="199"/>
      <c r="BW782" s="199"/>
      <c r="BX782" s="199"/>
      <c r="BY782" s="199"/>
      <c r="BZ782" s="199"/>
      <c r="CA782" s="199"/>
      <c r="CB782" s="199"/>
      <c r="CC782" s="199"/>
      <c r="CD782" s="199"/>
      <c r="CE782" s="199"/>
      <c r="CF782" s="199"/>
      <c r="CG782" s="199"/>
      <c r="CH782" s="199"/>
      <c r="CI782" s="199"/>
      <c r="CJ782" s="199"/>
      <c r="CK782" s="199"/>
      <c r="CL782" s="199"/>
      <c r="CM782" s="199"/>
      <c r="CN782" s="199"/>
      <c r="CO782" s="199"/>
      <c r="CP782" s="199"/>
      <c r="CQ782" s="199"/>
      <c r="DF782" s="199"/>
      <c r="DG782" s="199"/>
      <c r="DH782" s="199"/>
      <c r="DI782" s="199"/>
      <c r="DJ782" s="199"/>
      <c r="DK782" s="199"/>
      <c r="DL782" s="199"/>
      <c r="DM782" s="199"/>
      <c r="DN782" s="199"/>
      <c r="DO782" s="199"/>
      <c r="DP782" s="199"/>
      <c r="DQ782" s="199"/>
      <c r="DS782" s="199"/>
      <c r="DT782" s="199"/>
      <c r="DU782" s="199"/>
      <c r="DV782" s="199"/>
      <c r="DW782" s="199"/>
      <c r="DX782" s="199"/>
      <c r="DY782" s="199"/>
      <c r="DZ782" s="199"/>
      <c r="EA782" s="199"/>
      <c r="EB782" s="199"/>
      <c r="EC782" s="199"/>
      <c r="ED782" s="199"/>
      <c r="EE782" s="199"/>
      <c r="EG782" s="199"/>
    </row>
    <row r="783" spans="1:137">
      <c r="A783" s="199"/>
      <c r="B783" s="199"/>
      <c r="C783" s="199"/>
      <c r="D783" s="199"/>
      <c r="E783" s="199"/>
      <c r="M783" s="199"/>
      <c r="N783" s="199"/>
      <c r="P783" s="199"/>
      <c r="Q783" s="199"/>
      <c r="R783" s="199"/>
      <c r="S783" s="199"/>
      <c r="T783" s="199"/>
      <c r="U783" s="199"/>
      <c r="V783" s="199"/>
      <c r="W783" s="199"/>
      <c r="Y783" s="199"/>
      <c r="Z783" s="199"/>
      <c r="AA783" s="199"/>
      <c r="AB783" s="199"/>
      <c r="AC783" s="199"/>
      <c r="AD783" s="199"/>
      <c r="AE783" s="199"/>
      <c r="AF783" s="199"/>
      <c r="AH783" s="199"/>
      <c r="AI783" s="199"/>
      <c r="AJ783" s="199"/>
      <c r="AK783" s="199"/>
      <c r="AL783" s="199"/>
      <c r="AM783" s="199"/>
      <c r="AN783" s="199"/>
      <c r="AO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199"/>
      <c r="BU783" s="199"/>
      <c r="BV783" s="199"/>
      <c r="BW783" s="199"/>
      <c r="BX783" s="199"/>
      <c r="BY783" s="199"/>
      <c r="BZ783" s="199"/>
      <c r="CA783" s="199"/>
      <c r="CB783" s="199"/>
      <c r="CC783" s="199"/>
      <c r="CD783" s="199"/>
      <c r="CE783" s="199"/>
      <c r="CF783" s="199"/>
      <c r="CG783" s="199"/>
      <c r="CH783" s="199"/>
      <c r="CI783" s="199"/>
      <c r="CJ783" s="199"/>
      <c r="CK783" s="199"/>
      <c r="CL783" s="199"/>
      <c r="CM783" s="199"/>
      <c r="CN783" s="199"/>
      <c r="CO783" s="199"/>
      <c r="CP783" s="199"/>
      <c r="CQ783" s="199"/>
      <c r="DF783" s="199"/>
      <c r="DG783" s="199"/>
      <c r="DH783" s="199"/>
      <c r="DI783" s="199"/>
      <c r="DJ783" s="199"/>
      <c r="DK783" s="199"/>
      <c r="DL783" s="199"/>
      <c r="DM783" s="199"/>
      <c r="DN783" s="199"/>
      <c r="DO783" s="199"/>
      <c r="DP783" s="199"/>
      <c r="DQ783" s="199"/>
      <c r="DS783" s="199"/>
      <c r="DT783" s="199"/>
      <c r="DU783" s="199"/>
      <c r="DV783" s="199"/>
      <c r="DW783" s="199"/>
      <c r="DX783" s="199"/>
      <c r="DY783" s="199"/>
      <c r="DZ783" s="199"/>
      <c r="EA783" s="199"/>
      <c r="EB783" s="199"/>
      <c r="EC783" s="199"/>
      <c r="ED783" s="199"/>
      <c r="EE783" s="199"/>
      <c r="EG783" s="199"/>
    </row>
    <row r="784" spans="1:137">
      <c r="A784" s="199"/>
      <c r="B784" s="199"/>
      <c r="C784" s="199"/>
      <c r="D784" s="199"/>
      <c r="E784" s="199"/>
      <c r="M784" s="199"/>
      <c r="N784" s="199"/>
      <c r="P784" s="199"/>
      <c r="Q784" s="199"/>
      <c r="R784" s="199"/>
      <c r="S784" s="199"/>
      <c r="T784" s="199"/>
      <c r="U784" s="199"/>
      <c r="V784" s="199"/>
      <c r="W784" s="199"/>
      <c r="Y784" s="199"/>
      <c r="Z784" s="199"/>
      <c r="AA784" s="199"/>
      <c r="AB784" s="199"/>
      <c r="AC784" s="199"/>
      <c r="AD784" s="199"/>
      <c r="AE784" s="199"/>
      <c r="AF784" s="199"/>
      <c r="AH784" s="199"/>
      <c r="AI784" s="199"/>
      <c r="AJ784" s="199"/>
      <c r="AK784" s="199"/>
      <c r="AL784" s="199"/>
      <c r="AM784" s="199"/>
      <c r="AN784" s="199"/>
      <c r="AO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199"/>
      <c r="BU784" s="199"/>
      <c r="BV784" s="199"/>
      <c r="BW784" s="199"/>
      <c r="BX784" s="199"/>
      <c r="BY784" s="199"/>
      <c r="BZ784" s="199"/>
      <c r="CA784" s="199"/>
      <c r="CB784" s="199"/>
      <c r="CC784" s="199"/>
      <c r="CD784" s="199"/>
      <c r="CE784" s="199"/>
      <c r="CF784" s="199"/>
      <c r="CG784" s="199"/>
      <c r="CH784" s="199"/>
      <c r="CI784" s="199"/>
      <c r="CJ784" s="199"/>
      <c r="CK784" s="199"/>
      <c r="CL784" s="199"/>
      <c r="CM784" s="199"/>
      <c r="CN784" s="199"/>
      <c r="CO784" s="199"/>
      <c r="CP784" s="199"/>
      <c r="CQ784" s="199"/>
      <c r="DF784" s="199"/>
      <c r="DG784" s="199"/>
      <c r="DH784" s="199"/>
      <c r="DI784" s="199"/>
      <c r="DJ784" s="199"/>
      <c r="DK784" s="199"/>
      <c r="DL784" s="199"/>
      <c r="DM784" s="199"/>
      <c r="DN784" s="199"/>
      <c r="DO784" s="199"/>
      <c r="DP784" s="199"/>
      <c r="DQ784" s="199"/>
      <c r="DS784" s="199"/>
      <c r="DT784" s="199"/>
      <c r="DU784" s="199"/>
      <c r="DV784" s="199"/>
      <c r="DW784" s="199"/>
      <c r="DX784" s="199"/>
      <c r="DY784" s="199"/>
      <c r="DZ784" s="199"/>
      <c r="EA784" s="199"/>
      <c r="EB784" s="199"/>
      <c r="EC784" s="199"/>
      <c r="ED784" s="199"/>
      <c r="EE784" s="199"/>
      <c r="EG784" s="199"/>
    </row>
    <row r="785" spans="1:137">
      <c r="A785" s="199"/>
      <c r="B785" s="199"/>
      <c r="C785" s="199"/>
      <c r="D785" s="199"/>
      <c r="E785" s="199"/>
      <c r="M785" s="199"/>
      <c r="N785" s="199"/>
      <c r="P785" s="199"/>
      <c r="Q785" s="199"/>
      <c r="R785" s="199"/>
      <c r="S785" s="199"/>
      <c r="T785" s="199"/>
      <c r="U785" s="199"/>
      <c r="V785" s="199"/>
      <c r="W785" s="199"/>
      <c r="Y785" s="199"/>
      <c r="Z785" s="199"/>
      <c r="AA785" s="199"/>
      <c r="AB785" s="199"/>
      <c r="AC785" s="199"/>
      <c r="AD785" s="199"/>
      <c r="AE785" s="199"/>
      <c r="AF785" s="199"/>
      <c r="AH785" s="199"/>
      <c r="AI785" s="199"/>
      <c r="AJ785" s="199"/>
      <c r="AK785" s="199"/>
      <c r="AL785" s="199"/>
      <c r="AM785" s="199"/>
      <c r="AN785" s="199"/>
      <c r="AO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199"/>
      <c r="BU785" s="199"/>
      <c r="BV785" s="199"/>
      <c r="BW785" s="199"/>
      <c r="BX785" s="199"/>
      <c r="BY785" s="199"/>
      <c r="BZ785" s="199"/>
      <c r="CA785" s="199"/>
      <c r="CB785" s="199"/>
      <c r="CC785" s="199"/>
      <c r="CD785" s="199"/>
      <c r="CE785" s="199"/>
      <c r="CF785" s="199"/>
      <c r="CG785" s="199"/>
      <c r="CH785" s="199"/>
      <c r="CI785" s="199"/>
      <c r="CJ785" s="199"/>
      <c r="CK785" s="199"/>
      <c r="CL785" s="199"/>
      <c r="CM785" s="199"/>
      <c r="CN785" s="199"/>
      <c r="CO785" s="199"/>
      <c r="CP785" s="199"/>
      <c r="CQ785" s="199"/>
      <c r="DF785" s="199"/>
      <c r="DG785" s="199"/>
      <c r="DH785" s="199"/>
      <c r="DI785" s="199"/>
      <c r="DJ785" s="199"/>
      <c r="DK785" s="199"/>
      <c r="DL785" s="199"/>
      <c r="DM785" s="199"/>
      <c r="DN785" s="199"/>
      <c r="DO785" s="199"/>
      <c r="DP785" s="199"/>
      <c r="DQ785" s="199"/>
      <c r="DS785" s="199"/>
      <c r="DT785" s="199"/>
      <c r="DU785" s="199"/>
      <c r="DV785" s="199"/>
      <c r="DW785" s="199"/>
      <c r="DX785" s="199"/>
      <c r="DY785" s="199"/>
      <c r="DZ785" s="199"/>
      <c r="EA785" s="199"/>
      <c r="EB785" s="199"/>
      <c r="EC785" s="199"/>
      <c r="ED785" s="199"/>
      <c r="EE785" s="199"/>
      <c r="EG785" s="199"/>
    </row>
    <row r="786" spans="1:137">
      <c r="A786" s="199"/>
      <c r="B786" s="199"/>
      <c r="C786" s="199"/>
      <c r="D786" s="199"/>
      <c r="E786" s="199"/>
      <c r="M786" s="199"/>
      <c r="N786" s="199"/>
      <c r="P786" s="199"/>
      <c r="Q786" s="199"/>
      <c r="R786" s="199"/>
      <c r="S786" s="199"/>
      <c r="T786" s="199"/>
      <c r="U786" s="199"/>
      <c r="V786" s="199"/>
      <c r="W786" s="199"/>
      <c r="Y786" s="199"/>
      <c r="Z786" s="199"/>
      <c r="AA786" s="199"/>
      <c r="AB786" s="199"/>
      <c r="AC786" s="199"/>
      <c r="AD786" s="199"/>
      <c r="AE786" s="199"/>
      <c r="AF786" s="199"/>
      <c r="AH786" s="199"/>
      <c r="AI786" s="199"/>
      <c r="AJ786" s="199"/>
      <c r="AK786" s="199"/>
      <c r="AL786" s="199"/>
      <c r="AM786" s="199"/>
      <c r="AN786" s="199"/>
      <c r="AO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DF786" s="199"/>
      <c r="DG786" s="199"/>
      <c r="DH786" s="199"/>
      <c r="DI786" s="199"/>
      <c r="DJ786" s="199"/>
      <c r="DK786" s="199"/>
      <c r="DL786" s="199"/>
      <c r="DM786" s="199"/>
      <c r="DN786" s="199"/>
      <c r="DO786" s="199"/>
      <c r="DP786" s="199"/>
      <c r="DQ786" s="199"/>
      <c r="DS786" s="199"/>
      <c r="DT786" s="199"/>
      <c r="DU786" s="199"/>
      <c r="DV786" s="199"/>
      <c r="DW786" s="199"/>
      <c r="DX786" s="199"/>
      <c r="DY786" s="199"/>
      <c r="DZ786" s="199"/>
      <c r="EA786" s="199"/>
      <c r="EB786" s="199"/>
      <c r="EC786" s="199"/>
      <c r="ED786" s="199"/>
      <c r="EE786" s="199"/>
      <c r="EG786" s="199"/>
    </row>
    <row r="787" spans="1:137">
      <c r="A787" s="199"/>
      <c r="B787" s="199"/>
      <c r="C787" s="199"/>
      <c r="D787" s="199"/>
      <c r="E787" s="199"/>
      <c r="M787" s="199"/>
      <c r="N787" s="199"/>
      <c r="P787" s="199"/>
      <c r="Q787" s="199"/>
      <c r="R787" s="199"/>
      <c r="S787" s="199"/>
      <c r="T787" s="199"/>
      <c r="U787" s="199"/>
      <c r="V787" s="199"/>
      <c r="W787" s="199"/>
      <c r="Y787" s="199"/>
      <c r="Z787" s="199"/>
      <c r="AA787" s="199"/>
      <c r="AB787" s="199"/>
      <c r="AC787" s="199"/>
      <c r="AD787" s="199"/>
      <c r="AE787" s="199"/>
      <c r="AF787" s="199"/>
      <c r="AH787" s="199"/>
      <c r="AI787" s="199"/>
      <c r="AJ787" s="199"/>
      <c r="AK787" s="199"/>
      <c r="AL787" s="199"/>
      <c r="AM787" s="199"/>
      <c r="AN787" s="199"/>
      <c r="AO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DF787" s="199"/>
      <c r="DG787" s="199"/>
      <c r="DH787" s="199"/>
      <c r="DI787" s="199"/>
      <c r="DJ787" s="199"/>
      <c r="DK787" s="199"/>
      <c r="DL787" s="199"/>
      <c r="DM787" s="199"/>
      <c r="DN787" s="199"/>
      <c r="DO787" s="199"/>
      <c r="DP787" s="199"/>
      <c r="DQ787" s="199"/>
      <c r="DS787" s="199"/>
      <c r="DT787" s="199"/>
      <c r="DU787" s="199"/>
      <c r="DV787" s="199"/>
      <c r="DW787" s="199"/>
      <c r="DX787" s="199"/>
      <c r="DY787" s="199"/>
      <c r="DZ787" s="199"/>
      <c r="EA787" s="199"/>
      <c r="EB787" s="199"/>
      <c r="EC787" s="199"/>
      <c r="ED787" s="199"/>
      <c r="EE787" s="199"/>
      <c r="EG787" s="199"/>
    </row>
    <row r="788" spans="1:137">
      <c r="A788" s="199"/>
      <c r="B788" s="199"/>
      <c r="C788" s="199"/>
      <c r="D788" s="199"/>
      <c r="E788" s="199"/>
      <c r="M788" s="199"/>
      <c r="N788" s="199"/>
      <c r="P788" s="199"/>
      <c r="Q788" s="199"/>
      <c r="R788" s="199"/>
      <c r="S788" s="199"/>
      <c r="T788" s="199"/>
      <c r="U788" s="199"/>
      <c r="V788" s="199"/>
      <c r="W788" s="199"/>
      <c r="Y788" s="199"/>
      <c r="Z788" s="199"/>
      <c r="AA788" s="199"/>
      <c r="AB788" s="199"/>
      <c r="AC788" s="199"/>
      <c r="AD788" s="199"/>
      <c r="AE788" s="199"/>
      <c r="AF788" s="199"/>
      <c r="AH788" s="199"/>
      <c r="AI788" s="199"/>
      <c r="AJ788" s="199"/>
      <c r="AK788" s="199"/>
      <c r="AL788" s="199"/>
      <c r="AM788" s="199"/>
      <c r="AN788" s="199"/>
      <c r="AO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199"/>
      <c r="BU788" s="199"/>
      <c r="BV788" s="199"/>
      <c r="BW788" s="199"/>
      <c r="BX788" s="199"/>
      <c r="BY788" s="199"/>
      <c r="BZ788" s="199"/>
      <c r="CA788" s="199"/>
      <c r="CB788" s="199"/>
      <c r="CC788" s="199"/>
      <c r="CD788" s="199"/>
      <c r="CE788" s="199"/>
      <c r="CF788" s="199"/>
      <c r="CG788" s="199"/>
      <c r="CH788" s="199"/>
      <c r="CI788" s="199"/>
      <c r="CJ788" s="199"/>
      <c r="CK788" s="199"/>
      <c r="CL788" s="199"/>
      <c r="CM788" s="199"/>
      <c r="CN788" s="199"/>
      <c r="CO788" s="199"/>
      <c r="CP788" s="199"/>
      <c r="CQ788" s="199"/>
      <c r="DF788" s="199"/>
      <c r="DG788" s="199"/>
      <c r="DH788" s="199"/>
      <c r="DI788" s="199"/>
      <c r="DJ788" s="199"/>
      <c r="DK788" s="199"/>
      <c r="DL788" s="199"/>
      <c r="DM788" s="199"/>
      <c r="DN788" s="199"/>
      <c r="DO788" s="199"/>
      <c r="DP788" s="199"/>
      <c r="DQ788" s="199"/>
      <c r="DS788" s="199"/>
      <c r="DT788" s="199"/>
      <c r="DU788" s="199"/>
      <c r="DV788" s="199"/>
      <c r="DW788" s="199"/>
      <c r="DX788" s="199"/>
      <c r="DY788" s="199"/>
      <c r="DZ788" s="199"/>
      <c r="EA788" s="199"/>
      <c r="EB788" s="199"/>
      <c r="EC788" s="199"/>
      <c r="ED788" s="199"/>
      <c r="EE788" s="199"/>
      <c r="EG788" s="199"/>
    </row>
    <row r="789" spans="1:137">
      <c r="A789" s="199"/>
      <c r="B789" s="199"/>
      <c r="C789" s="199"/>
      <c r="D789" s="199"/>
      <c r="E789" s="199"/>
      <c r="M789" s="199"/>
      <c r="N789" s="199"/>
      <c r="P789" s="199"/>
      <c r="Q789" s="199"/>
      <c r="R789" s="199"/>
      <c r="S789" s="199"/>
      <c r="T789" s="199"/>
      <c r="U789" s="199"/>
      <c r="V789" s="199"/>
      <c r="W789" s="199"/>
      <c r="Y789" s="199"/>
      <c r="Z789" s="199"/>
      <c r="AA789" s="199"/>
      <c r="AB789" s="199"/>
      <c r="AC789" s="199"/>
      <c r="AD789" s="199"/>
      <c r="AE789" s="199"/>
      <c r="AF789" s="199"/>
      <c r="AH789" s="199"/>
      <c r="AI789" s="199"/>
      <c r="AJ789" s="199"/>
      <c r="AK789" s="199"/>
      <c r="AL789" s="199"/>
      <c r="AM789" s="199"/>
      <c r="AN789" s="199"/>
      <c r="AO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199"/>
      <c r="BU789" s="199"/>
      <c r="BV789" s="199"/>
      <c r="BW789" s="199"/>
      <c r="BX789" s="199"/>
      <c r="BY789" s="199"/>
      <c r="BZ789" s="199"/>
      <c r="CA789" s="199"/>
      <c r="CB789" s="199"/>
      <c r="CC789" s="199"/>
      <c r="CD789" s="199"/>
      <c r="CE789" s="199"/>
      <c r="CF789" s="199"/>
      <c r="CG789" s="199"/>
      <c r="CH789" s="199"/>
      <c r="CI789" s="199"/>
      <c r="CJ789" s="199"/>
      <c r="CK789" s="199"/>
      <c r="CL789" s="199"/>
      <c r="CM789" s="199"/>
      <c r="CN789" s="199"/>
      <c r="CO789" s="199"/>
      <c r="CP789" s="199"/>
      <c r="CQ789" s="199"/>
      <c r="DF789" s="199"/>
      <c r="DG789" s="199"/>
      <c r="DH789" s="199"/>
      <c r="DI789" s="199"/>
      <c r="DJ789" s="199"/>
      <c r="DK789" s="199"/>
      <c r="DL789" s="199"/>
      <c r="DM789" s="199"/>
      <c r="DN789" s="199"/>
      <c r="DO789" s="199"/>
      <c r="DP789" s="199"/>
      <c r="DQ789" s="199"/>
      <c r="DS789" s="199"/>
      <c r="DT789" s="199"/>
      <c r="DU789" s="199"/>
      <c r="DV789" s="199"/>
      <c r="DW789" s="199"/>
      <c r="DX789" s="199"/>
      <c r="DY789" s="199"/>
      <c r="DZ789" s="199"/>
      <c r="EA789" s="199"/>
      <c r="EB789" s="199"/>
      <c r="EC789" s="199"/>
      <c r="ED789" s="199"/>
      <c r="EE789" s="199"/>
      <c r="EG789" s="199"/>
    </row>
    <row r="790" spans="1:137">
      <c r="A790" s="199"/>
      <c r="B790" s="199"/>
      <c r="C790" s="199"/>
      <c r="D790" s="199"/>
      <c r="E790" s="199"/>
      <c r="M790" s="199"/>
      <c r="N790" s="199"/>
      <c r="P790" s="199"/>
      <c r="Q790" s="199"/>
      <c r="R790" s="199"/>
      <c r="S790" s="199"/>
      <c r="T790" s="199"/>
      <c r="U790" s="199"/>
      <c r="V790" s="199"/>
      <c r="W790" s="199"/>
      <c r="Y790" s="199"/>
      <c r="Z790" s="199"/>
      <c r="AA790" s="199"/>
      <c r="AB790" s="199"/>
      <c r="AC790" s="199"/>
      <c r="AD790" s="199"/>
      <c r="AE790" s="199"/>
      <c r="AF790" s="199"/>
      <c r="AH790" s="199"/>
      <c r="AI790" s="199"/>
      <c r="AJ790" s="199"/>
      <c r="AK790" s="199"/>
      <c r="AL790" s="199"/>
      <c r="AM790" s="199"/>
      <c r="AN790" s="199"/>
      <c r="AO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199"/>
      <c r="BU790" s="199"/>
      <c r="BV790" s="199"/>
      <c r="BW790" s="199"/>
      <c r="BX790" s="199"/>
      <c r="BY790" s="199"/>
      <c r="BZ790" s="199"/>
      <c r="CA790" s="199"/>
      <c r="CB790" s="199"/>
      <c r="CC790" s="199"/>
      <c r="CD790" s="199"/>
      <c r="CE790" s="199"/>
      <c r="CF790" s="199"/>
      <c r="CG790" s="199"/>
      <c r="CH790" s="199"/>
      <c r="CI790" s="199"/>
      <c r="CJ790" s="199"/>
      <c r="CK790" s="199"/>
      <c r="CL790" s="199"/>
      <c r="CM790" s="199"/>
      <c r="CN790" s="199"/>
      <c r="CO790" s="199"/>
      <c r="CP790" s="199"/>
      <c r="CQ790" s="199"/>
      <c r="DF790" s="199"/>
      <c r="DG790" s="199"/>
      <c r="DH790" s="199"/>
      <c r="DI790" s="199"/>
      <c r="DJ790" s="199"/>
      <c r="DK790" s="199"/>
      <c r="DL790" s="199"/>
      <c r="DM790" s="199"/>
      <c r="DN790" s="199"/>
      <c r="DO790" s="199"/>
      <c r="DP790" s="199"/>
      <c r="DQ790" s="199"/>
      <c r="DS790" s="199"/>
      <c r="DT790" s="199"/>
      <c r="DU790" s="199"/>
      <c r="DV790" s="199"/>
      <c r="DW790" s="199"/>
      <c r="DX790" s="199"/>
      <c r="DY790" s="199"/>
      <c r="DZ790" s="199"/>
      <c r="EA790" s="199"/>
      <c r="EB790" s="199"/>
      <c r="EC790" s="199"/>
      <c r="ED790" s="199"/>
      <c r="EE790" s="199"/>
      <c r="EG790" s="199"/>
    </row>
    <row r="791" spans="1:137">
      <c r="A791" s="199"/>
      <c r="B791" s="199"/>
      <c r="C791" s="199"/>
      <c r="D791" s="199"/>
      <c r="E791" s="199"/>
      <c r="M791" s="199"/>
      <c r="N791" s="199"/>
      <c r="P791" s="199"/>
      <c r="Q791" s="199"/>
      <c r="R791" s="199"/>
      <c r="S791" s="199"/>
      <c r="T791" s="199"/>
      <c r="U791" s="199"/>
      <c r="V791" s="199"/>
      <c r="W791" s="199"/>
      <c r="Y791" s="199"/>
      <c r="Z791" s="199"/>
      <c r="AA791" s="199"/>
      <c r="AB791" s="199"/>
      <c r="AC791" s="199"/>
      <c r="AD791" s="199"/>
      <c r="AE791" s="199"/>
      <c r="AF791" s="199"/>
      <c r="AH791" s="199"/>
      <c r="AI791" s="199"/>
      <c r="AJ791" s="199"/>
      <c r="AK791" s="199"/>
      <c r="AL791" s="199"/>
      <c r="AM791" s="199"/>
      <c r="AN791" s="199"/>
      <c r="AO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199"/>
      <c r="BU791" s="199"/>
      <c r="BV791" s="199"/>
      <c r="BW791" s="199"/>
      <c r="BX791" s="199"/>
      <c r="BY791" s="199"/>
      <c r="BZ791" s="199"/>
      <c r="CA791" s="199"/>
      <c r="CB791" s="199"/>
      <c r="CC791" s="199"/>
      <c r="CD791" s="199"/>
      <c r="CE791" s="199"/>
      <c r="CF791" s="199"/>
      <c r="CG791" s="199"/>
      <c r="CH791" s="199"/>
      <c r="CI791" s="199"/>
      <c r="CJ791" s="199"/>
      <c r="CK791" s="199"/>
      <c r="CL791" s="199"/>
      <c r="CM791" s="199"/>
      <c r="CN791" s="199"/>
      <c r="CO791" s="199"/>
      <c r="CP791" s="199"/>
      <c r="CQ791" s="199"/>
      <c r="DF791" s="199"/>
      <c r="DG791" s="199"/>
      <c r="DH791" s="199"/>
      <c r="DI791" s="199"/>
      <c r="DJ791" s="199"/>
      <c r="DK791" s="199"/>
      <c r="DL791" s="199"/>
      <c r="DM791" s="199"/>
      <c r="DN791" s="199"/>
      <c r="DO791" s="199"/>
      <c r="DP791" s="199"/>
      <c r="DQ791" s="199"/>
      <c r="DS791" s="199"/>
      <c r="DT791" s="199"/>
      <c r="DU791" s="199"/>
      <c r="DV791" s="199"/>
      <c r="DW791" s="199"/>
      <c r="DX791" s="199"/>
      <c r="DY791" s="199"/>
      <c r="DZ791" s="199"/>
      <c r="EA791" s="199"/>
      <c r="EB791" s="199"/>
      <c r="EC791" s="199"/>
      <c r="ED791" s="199"/>
      <c r="EE791" s="199"/>
      <c r="EG791" s="199"/>
    </row>
    <row r="792" spans="1:137">
      <c r="A792" s="199"/>
      <c r="B792" s="199"/>
      <c r="C792" s="199"/>
      <c r="D792" s="199"/>
      <c r="E792" s="199"/>
      <c r="M792" s="199"/>
      <c r="N792" s="199"/>
      <c r="P792" s="199"/>
      <c r="Q792" s="199"/>
      <c r="R792" s="199"/>
      <c r="S792" s="199"/>
      <c r="T792" s="199"/>
      <c r="U792" s="199"/>
      <c r="V792" s="199"/>
      <c r="W792" s="199"/>
      <c r="Y792" s="199"/>
      <c r="Z792" s="199"/>
      <c r="AA792" s="199"/>
      <c r="AB792" s="199"/>
      <c r="AC792" s="199"/>
      <c r="AD792" s="199"/>
      <c r="AE792" s="199"/>
      <c r="AF792" s="199"/>
      <c r="AH792" s="199"/>
      <c r="AI792" s="199"/>
      <c r="AJ792" s="199"/>
      <c r="AK792" s="199"/>
      <c r="AL792" s="199"/>
      <c r="AM792" s="199"/>
      <c r="AN792" s="199"/>
      <c r="AO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DF792" s="199"/>
      <c r="DG792" s="199"/>
      <c r="DH792" s="199"/>
      <c r="DI792" s="199"/>
      <c r="DJ792" s="199"/>
      <c r="DK792" s="199"/>
      <c r="DL792" s="199"/>
      <c r="DM792" s="199"/>
      <c r="DN792" s="199"/>
      <c r="DO792" s="199"/>
      <c r="DP792" s="199"/>
      <c r="DQ792" s="199"/>
      <c r="DS792" s="199"/>
      <c r="DT792" s="199"/>
      <c r="DU792" s="199"/>
      <c r="DV792" s="199"/>
      <c r="DW792" s="199"/>
      <c r="DX792" s="199"/>
      <c r="DY792" s="199"/>
      <c r="DZ792" s="199"/>
      <c r="EA792" s="199"/>
      <c r="EB792" s="199"/>
      <c r="EC792" s="199"/>
      <c r="ED792" s="199"/>
      <c r="EE792" s="199"/>
      <c r="EG792" s="199"/>
    </row>
    <row r="793" spans="1:137">
      <c r="A793" s="199"/>
      <c r="B793" s="199"/>
      <c r="C793" s="199"/>
      <c r="D793" s="199"/>
      <c r="E793" s="199"/>
      <c r="M793" s="199"/>
      <c r="N793" s="199"/>
      <c r="P793" s="199"/>
      <c r="Q793" s="199"/>
      <c r="R793" s="199"/>
      <c r="S793" s="199"/>
      <c r="T793" s="199"/>
      <c r="U793" s="199"/>
      <c r="V793" s="199"/>
      <c r="W793" s="199"/>
      <c r="Y793" s="199"/>
      <c r="Z793" s="199"/>
      <c r="AA793" s="199"/>
      <c r="AB793" s="199"/>
      <c r="AC793" s="199"/>
      <c r="AD793" s="199"/>
      <c r="AE793" s="199"/>
      <c r="AF793" s="199"/>
      <c r="AH793" s="199"/>
      <c r="AI793" s="199"/>
      <c r="AJ793" s="199"/>
      <c r="AK793" s="199"/>
      <c r="AL793" s="199"/>
      <c r="AM793" s="199"/>
      <c r="AN793" s="199"/>
      <c r="AO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DF793" s="199"/>
      <c r="DG793" s="199"/>
      <c r="DH793" s="199"/>
      <c r="DI793" s="199"/>
      <c r="DJ793" s="199"/>
      <c r="DK793" s="199"/>
      <c r="DL793" s="199"/>
      <c r="DM793" s="199"/>
      <c r="DN793" s="199"/>
      <c r="DO793" s="199"/>
      <c r="DP793" s="199"/>
      <c r="DQ793" s="199"/>
      <c r="DS793" s="199"/>
      <c r="DT793" s="199"/>
      <c r="DU793" s="199"/>
      <c r="DV793" s="199"/>
      <c r="DW793" s="199"/>
      <c r="DX793" s="199"/>
      <c r="DY793" s="199"/>
      <c r="DZ793" s="199"/>
      <c r="EA793" s="199"/>
      <c r="EB793" s="199"/>
      <c r="EC793" s="199"/>
      <c r="ED793" s="199"/>
      <c r="EE793" s="199"/>
      <c r="EG793" s="199"/>
    </row>
    <row r="794" spans="1:137">
      <c r="A794" s="199"/>
      <c r="B794" s="199"/>
      <c r="C794" s="199"/>
      <c r="D794" s="199"/>
      <c r="E794" s="199"/>
      <c r="M794" s="199"/>
      <c r="N794" s="199"/>
      <c r="P794" s="199"/>
      <c r="Q794" s="199"/>
      <c r="R794" s="199"/>
      <c r="S794" s="199"/>
      <c r="T794" s="199"/>
      <c r="U794" s="199"/>
      <c r="V794" s="199"/>
      <c r="W794" s="199"/>
      <c r="Y794" s="199"/>
      <c r="Z794" s="199"/>
      <c r="AA794" s="199"/>
      <c r="AB794" s="199"/>
      <c r="AC794" s="199"/>
      <c r="AD794" s="199"/>
      <c r="AE794" s="199"/>
      <c r="AF794" s="199"/>
      <c r="AH794" s="199"/>
      <c r="AI794" s="199"/>
      <c r="AJ794" s="199"/>
      <c r="AK794" s="199"/>
      <c r="AL794" s="199"/>
      <c r="AM794" s="199"/>
      <c r="AN794" s="199"/>
      <c r="AO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DF794" s="199"/>
      <c r="DG794" s="199"/>
      <c r="DH794" s="199"/>
      <c r="DI794" s="199"/>
      <c r="DJ794" s="199"/>
      <c r="DK794" s="199"/>
      <c r="DL794" s="199"/>
      <c r="DM794" s="199"/>
      <c r="DN794" s="199"/>
      <c r="DO794" s="199"/>
      <c r="DP794" s="199"/>
      <c r="DQ794" s="199"/>
      <c r="DS794" s="199"/>
      <c r="DT794" s="199"/>
      <c r="DU794" s="199"/>
      <c r="DV794" s="199"/>
      <c r="DW794" s="199"/>
      <c r="DX794" s="199"/>
      <c r="DY794" s="199"/>
      <c r="DZ794" s="199"/>
      <c r="EA794" s="199"/>
      <c r="EB794" s="199"/>
      <c r="EC794" s="199"/>
      <c r="ED794" s="199"/>
      <c r="EE794" s="199"/>
      <c r="EG794" s="199"/>
    </row>
    <row r="795" spans="1:137">
      <c r="A795" s="199"/>
      <c r="B795" s="199"/>
      <c r="C795" s="199"/>
      <c r="D795" s="199"/>
      <c r="E795" s="199"/>
      <c r="M795" s="199"/>
      <c r="N795" s="199"/>
      <c r="P795" s="199"/>
      <c r="Q795" s="199"/>
      <c r="R795" s="199"/>
      <c r="S795" s="199"/>
      <c r="T795" s="199"/>
      <c r="U795" s="199"/>
      <c r="V795" s="199"/>
      <c r="W795" s="199"/>
      <c r="Y795" s="199"/>
      <c r="Z795" s="199"/>
      <c r="AA795" s="199"/>
      <c r="AB795" s="199"/>
      <c r="AC795" s="199"/>
      <c r="AD795" s="199"/>
      <c r="AE795" s="199"/>
      <c r="AF795" s="199"/>
      <c r="AH795" s="199"/>
      <c r="AI795" s="199"/>
      <c r="AJ795" s="199"/>
      <c r="AK795" s="199"/>
      <c r="AL795" s="199"/>
      <c r="AM795" s="199"/>
      <c r="AN795" s="199"/>
      <c r="AO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199"/>
      <c r="BU795" s="199"/>
      <c r="BV795" s="199"/>
      <c r="BW795" s="199"/>
      <c r="BX795" s="199"/>
      <c r="BY795" s="199"/>
      <c r="BZ795" s="199"/>
      <c r="CA795" s="199"/>
      <c r="CB795" s="199"/>
      <c r="CC795" s="199"/>
      <c r="CD795" s="199"/>
      <c r="CE795" s="199"/>
      <c r="CF795" s="199"/>
      <c r="CG795" s="199"/>
      <c r="CH795" s="199"/>
      <c r="CI795" s="199"/>
      <c r="CJ795" s="199"/>
      <c r="CK795" s="199"/>
      <c r="CL795" s="199"/>
      <c r="CM795" s="199"/>
      <c r="CN795" s="199"/>
      <c r="CO795" s="199"/>
      <c r="CP795" s="199"/>
      <c r="CQ795" s="199"/>
      <c r="DF795" s="199"/>
      <c r="DG795" s="199"/>
      <c r="DH795" s="199"/>
      <c r="DI795" s="199"/>
      <c r="DJ795" s="199"/>
      <c r="DK795" s="199"/>
      <c r="DL795" s="199"/>
      <c r="DM795" s="199"/>
      <c r="DN795" s="199"/>
      <c r="DO795" s="199"/>
      <c r="DP795" s="199"/>
      <c r="DQ795" s="199"/>
      <c r="DS795" s="199"/>
      <c r="DT795" s="199"/>
      <c r="DU795" s="199"/>
      <c r="DV795" s="199"/>
      <c r="DW795" s="199"/>
      <c r="DX795" s="199"/>
      <c r="DY795" s="199"/>
      <c r="DZ795" s="199"/>
      <c r="EA795" s="199"/>
      <c r="EB795" s="199"/>
      <c r="EC795" s="199"/>
      <c r="ED795" s="199"/>
      <c r="EE795" s="199"/>
      <c r="EG795" s="199"/>
    </row>
    <row r="796" spans="1:137">
      <c r="A796" s="199"/>
      <c r="B796" s="199"/>
      <c r="C796" s="199"/>
      <c r="D796" s="199"/>
      <c r="E796" s="199"/>
      <c r="M796" s="199"/>
      <c r="N796" s="199"/>
      <c r="P796" s="199"/>
      <c r="Q796" s="199"/>
      <c r="R796" s="199"/>
      <c r="S796" s="199"/>
      <c r="T796" s="199"/>
      <c r="U796" s="199"/>
      <c r="V796" s="199"/>
      <c r="W796" s="199"/>
      <c r="Y796" s="199"/>
      <c r="Z796" s="199"/>
      <c r="AA796" s="199"/>
      <c r="AB796" s="199"/>
      <c r="AC796" s="199"/>
      <c r="AD796" s="199"/>
      <c r="AE796" s="199"/>
      <c r="AF796" s="199"/>
      <c r="AH796" s="199"/>
      <c r="AI796" s="199"/>
      <c r="AJ796" s="199"/>
      <c r="AK796" s="199"/>
      <c r="AL796" s="199"/>
      <c r="AM796" s="199"/>
      <c r="AN796" s="199"/>
      <c r="AO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c r="BM796" s="199"/>
      <c r="BN796" s="199"/>
      <c r="BO796" s="199"/>
      <c r="BP796" s="199"/>
      <c r="BQ796" s="199"/>
      <c r="BR796" s="199"/>
      <c r="BS796" s="199"/>
      <c r="BU796" s="199"/>
      <c r="BV796" s="199"/>
      <c r="BW796" s="199"/>
      <c r="BX796" s="199"/>
      <c r="BY796" s="199"/>
      <c r="BZ796" s="199"/>
      <c r="CA796" s="199"/>
      <c r="CB796" s="199"/>
      <c r="CC796" s="199"/>
      <c r="CD796" s="199"/>
      <c r="CE796" s="199"/>
      <c r="CF796" s="199"/>
      <c r="CG796" s="199"/>
      <c r="CH796" s="199"/>
      <c r="CI796" s="199"/>
      <c r="CJ796" s="199"/>
      <c r="CK796" s="199"/>
      <c r="CL796" s="199"/>
      <c r="CM796" s="199"/>
      <c r="CN796" s="199"/>
      <c r="CO796" s="199"/>
      <c r="CP796" s="199"/>
      <c r="CQ796" s="199"/>
      <c r="DF796" s="199"/>
      <c r="DG796" s="199"/>
      <c r="DH796" s="199"/>
      <c r="DI796" s="199"/>
      <c r="DJ796" s="199"/>
      <c r="DK796" s="199"/>
      <c r="DL796" s="199"/>
      <c r="DM796" s="199"/>
      <c r="DN796" s="199"/>
      <c r="DO796" s="199"/>
      <c r="DP796" s="199"/>
      <c r="DQ796" s="199"/>
      <c r="DS796" s="199"/>
      <c r="DT796" s="199"/>
      <c r="DU796" s="199"/>
      <c r="DV796" s="199"/>
      <c r="DW796" s="199"/>
      <c r="DX796" s="199"/>
      <c r="DY796" s="199"/>
      <c r="DZ796" s="199"/>
      <c r="EA796" s="199"/>
      <c r="EB796" s="199"/>
      <c r="EC796" s="199"/>
      <c r="ED796" s="199"/>
      <c r="EE796" s="199"/>
      <c r="EG796" s="199"/>
    </row>
    <row r="797" spans="1:137">
      <c r="A797" s="199"/>
      <c r="B797" s="199"/>
      <c r="C797" s="199"/>
      <c r="D797" s="199"/>
      <c r="E797" s="199"/>
      <c r="M797" s="199"/>
      <c r="N797" s="199"/>
      <c r="P797" s="199"/>
      <c r="Q797" s="199"/>
      <c r="R797" s="199"/>
      <c r="S797" s="199"/>
      <c r="T797" s="199"/>
      <c r="U797" s="199"/>
      <c r="V797" s="199"/>
      <c r="W797" s="199"/>
      <c r="Y797" s="199"/>
      <c r="Z797" s="199"/>
      <c r="AA797" s="199"/>
      <c r="AB797" s="199"/>
      <c r="AC797" s="199"/>
      <c r="AD797" s="199"/>
      <c r="AE797" s="199"/>
      <c r="AF797" s="199"/>
      <c r="AH797" s="199"/>
      <c r="AI797" s="199"/>
      <c r="AJ797" s="199"/>
      <c r="AK797" s="199"/>
      <c r="AL797" s="199"/>
      <c r="AM797" s="199"/>
      <c r="AN797" s="199"/>
      <c r="AO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199"/>
      <c r="BU797" s="199"/>
      <c r="BV797" s="199"/>
      <c r="BW797" s="199"/>
      <c r="BX797" s="199"/>
      <c r="BY797" s="199"/>
      <c r="BZ797" s="199"/>
      <c r="CA797" s="199"/>
      <c r="CB797" s="199"/>
      <c r="CC797" s="199"/>
      <c r="CD797" s="199"/>
      <c r="CE797" s="199"/>
      <c r="CF797" s="199"/>
      <c r="CG797" s="199"/>
      <c r="CH797" s="199"/>
      <c r="CI797" s="199"/>
      <c r="CJ797" s="199"/>
      <c r="CK797" s="199"/>
      <c r="CL797" s="199"/>
      <c r="CM797" s="199"/>
      <c r="CN797" s="199"/>
      <c r="CO797" s="199"/>
      <c r="CP797" s="199"/>
      <c r="CQ797" s="199"/>
      <c r="DF797" s="199"/>
      <c r="DG797" s="199"/>
      <c r="DH797" s="199"/>
      <c r="DI797" s="199"/>
      <c r="DJ797" s="199"/>
      <c r="DK797" s="199"/>
      <c r="DL797" s="199"/>
      <c r="DM797" s="199"/>
      <c r="DN797" s="199"/>
      <c r="DO797" s="199"/>
      <c r="DP797" s="199"/>
      <c r="DQ797" s="199"/>
      <c r="DS797" s="199"/>
      <c r="DT797" s="199"/>
      <c r="DU797" s="199"/>
      <c r="DV797" s="199"/>
      <c r="DW797" s="199"/>
      <c r="DX797" s="199"/>
      <c r="DY797" s="199"/>
      <c r="DZ797" s="199"/>
      <c r="EA797" s="199"/>
      <c r="EB797" s="199"/>
      <c r="EC797" s="199"/>
      <c r="ED797" s="199"/>
      <c r="EE797" s="199"/>
      <c r="EG797" s="199"/>
    </row>
    <row r="798" spans="1:137">
      <c r="A798" s="199"/>
      <c r="B798" s="199"/>
      <c r="C798" s="199"/>
      <c r="D798" s="199"/>
      <c r="E798" s="199"/>
      <c r="M798" s="199"/>
      <c r="N798" s="199"/>
      <c r="P798" s="199"/>
      <c r="Q798" s="199"/>
      <c r="R798" s="199"/>
      <c r="S798" s="199"/>
      <c r="T798" s="199"/>
      <c r="U798" s="199"/>
      <c r="V798" s="199"/>
      <c r="W798" s="199"/>
      <c r="Y798" s="199"/>
      <c r="Z798" s="199"/>
      <c r="AA798" s="199"/>
      <c r="AB798" s="199"/>
      <c r="AC798" s="199"/>
      <c r="AD798" s="199"/>
      <c r="AE798" s="199"/>
      <c r="AF798" s="199"/>
      <c r="AH798" s="199"/>
      <c r="AI798" s="199"/>
      <c r="AJ798" s="199"/>
      <c r="AK798" s="199"/>
      <c r="AL798" s="199"/>
      <c r="AM798" s="199"/>
      <c r="AN798" s="199"/>
      <c r="AO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U798" s="199"/>
      <c r="BV798" s="199"/>
      <c r="BW798" s="199"/>
      <c r="BX798" s="199"/>
      <c r="BY798" s="199"/>
      <c r="BZ798" s="199"/>
      <c r="CA798" s="199"/>
      <c r="CB798" s="199"/>
      <c r="CC798" s="199"/>
      <c r="CD798" s="199"/>
      <c r="CE798" s="199"/>
      <c r="CF798" s="199"/>
      <c r="CG798" s="199"/>
      <c r="CH798" s="199"/>
      <c r="CI798" s="199"/>
      <c r="CJ798" s="199"/>
      <c r="CK798" s="199"/>
      <c r="CL798" s="199"/>
      <c r="CM798" s="199"/>
      <c r="CN798" s="199"/>
      <c r="CO798" s="199"/>
      <c r="CP798" s="199"/>
      <c r="CQ798" s="199"/>
      <c r="DF798" s="199"/>
      <c r="DG798" s="199"/>
      <c r="DH798" s="199"/>
      <c r="DI798" s="199"/>
      <c r="DJ798" s="199"/>
      <c r="DK798" s="199"/>
      <c r="DL798" s="199"/>
      <c r="DM798" s="199"/>
      <c r="DN798" s="199"/>
      <c r="DO798" s="199"/>
      <c r="DP798" s="199"/>
      <c r="DQ798" s="199"/>
      <c r="DS798" s="199"/>
      <c r="DT798" s="199"/>
      <c r="DU798" s="199"/>
      <c r="DV798" s="199"/>
      <c r="DW798" s="199"/>
      <c r="DX798" s="199"/>
      <c r="DY798" s="199"/>
      <c r="DZ798" s="199"/>
      <c r="EA798" s="199"/>
      <c r="EB798" s="199"/>
      <c r="EC798" s="199"/>
      <c r="ED798" s="199"/>
      <c r="EE798" s="199"/>
      <c r="EG798" s="199"/>
    </row>
    <row r="799" spans="1:137">
      <c r="A799" s="199"/>
      <c r="B799" s="199"/>
      <c r="C799" s="199"/>
      <c r="D799" s="199"/>
      <c r="E799" s="199"/>
      <c r="M799" s="199"/>
      <c r="N799" s="199"/>
      <c r="P799" s="199"/>
      <c r="Q799" s="199"/>
      <c r="R799" s="199"/>
      <c r="S799" s="199"/>
      <c r="T799" s="199"/>
      <c r="U799" s="199"/>
      <c r="V799" s="199"/>
      <c r="W799" s="199"/>
      <c r="Y799" s="199"/>
      <c r="Z799" s="199"/>
      <c r="AA799" s="199"/>
      <c r="AB799" s="199"/>
      <c r="AC799" s="199"/>
      <c r="AD799" s="199"/>
      <c r="AE799" s="199"/>
      <c r="AF799" s="199"/>
      <c r="AH799" s="199"/>
      <c r="AI799" s="199"/>
      <c r="AJ799" s="199"/>
      <c r="AK799" s="199"/>
      <c r="AL799" s="199"/>
      <c r="AM799" s="199"/>
      <c r="AN799" s="199"/>
      <c r="AO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DF799" s="199"/>
      <c r="DG799" s="199"/>
      <c r="DH799" s="199"/>
      <c r="DI799" s="199"/>
      <c r="DJ799" s="199"/>
      <c r="DK799" s="199"/>
      <c r="DL799" s="199"/>
      <c r="DM799" s="199"/>
      <c r="DN799" s="199"/>
      <c r="DO799" s="199"/>
      <c r="DP799" s="199"/>
      <c r="DQ799" s="199"/>
      <c r="DS799" s="199"/>
      <c r="DT799" s="199"/>
      <c r="DU799" s="199"/>
      <c r="DV799" s="199"/>
      <c r="DW799" s="199"/>
      <c r="DX799" s="199"/>
      <c r="DY799" s="199"/>
      <c r="DZ799" s="199"/>
      <c r="EA799" s="199"/>
      <c r="EB799" s="199"/>
      <c r="EC799" s="199"/>
      <c r="ED799" s="199"/>
      <c r="EE799" s="199"/>
      <c r="EG799" s="199"/>
    </row>
    <row r="800" spans="1:137">
      <c r="A800" s="199"/>
      <c r="B800" s="199"/>
      <c r="C800" s="199"/>
      <c r="D800" s="199"/>
      <c r="E800" s="199"/>
      <c r="M800" s="199"/>
      <c r="N800" s="199"/>
      <c r="P800" s="199"/>
      <c r="Q800" s="199"/>
      <c r="R800" s="199"/>
      <c r="S800" s="199"/>
      <c r="T800" s="199"/>
      <c r="U800" s="199"/>
      <c r="V800" s="199"/>
      <c r="W800" s="199"/>
      <c r="Y800" s="199"/>
      <c r="Z800" s="199"/>
      <c r="AA800" s="199"/>
      <c r="AB800" s="199"/>
      <c r="AC800" s="199"/>
      <c r="AD800" s="199"/>
      <c r="AE800" s="199"/>
      <c r="AF800" s="199"/>
      <c r="AH800" s="199"/>
      <c r="AI800" s="199"/>
      <c r="AJ800" s="199"/>
      <c r="AK800" s="199"/>
      <c r="AL800" s="199"/>
      <c r="AM800" s="199"/>
      <c r="AN800" s="199"/>
      <c r="AO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DF800" s="199"/>
      <c r="DG800" s="199"/>
      <c r="DH800" s="199"/>
      <c r="DI800" s="199"/>
      <c r="DJ800" s="199"/>
      <c r="DK800" s="199"/>
      <c r="DL800" s="199"/>
      <c r="DM800" s="199"/>
      <c r="DN800" s="199"/>
      <c r="DO800" s="199"/>
      <c r="DP800" s="199"/>
      <c r="DQ800" s="199"/>
      <c r="DS800" s="199"/>
      <c r="DT800" s="199"/>
      <c r="DU800" s="199"/>
      <c r="DV800" s="199"/>
      <c r="DW800" s="199"/>
      <c r="DX800" s="199"/>
      <c r="DY800" s="199"/>
      <c r="DZ800" s="199"/>
      <c r="EA800" s="199"/>
      <c r="EB800" s="199"/>
      <c r="EC800" s="199"/>
      <c r="ED800" s="199"/>
      <c r="EE800" s="199"/>
      <c r="EG800" s="199"/>
    </row>
    <row r="801" spans="1:137">
      <c r="A801" s="199"/>
      <c r="B801" s="199"/>
      <c r="C801" s="199"/>
      <c r="D801" s="199"/>
      <c r="E801" s="199"/>
      <c r="M801" s="199"/>
      <c r="N801" s="199"/>
      <c r="P801" s="199"/>
      <c r="Q801" s="199"/>
      <c r="R801" s="199"/>
      <c r="S801" s="199"/>
      <c r="T801" s="199"/>
      <c r="U801" s="199"/>
      <c r="V801" s="199"/>
      <c r="W801" s="199"/>
      <c r="Y801" s="199"/>
      <c r="Z801" s="199"/>
      <c r="AA801" s="199"/>
      <c r="AB801" s="199"/>
      <c r="AC801" s="199"/>
      <c r="AD801" s="199"/>
      <c r="AE801" s="199"/>
      <c r="AF801" s="199"/>
      <c r="AH801" s="199"/>
      <c r="AI801" s="199"/>
      <c r="AJ801" s="199"/>
      <c r="AK801" s="199"/>
      <c r="AL801" s="199"/>
      <c r="AM801" s="199"/>
      <c r="AN801" s="199"/>
      <c r="AO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199"/>
      <c r="BU801" s="199"/>
      <c r="BV801" s="199"/>
      <c r="BW801" s="199"/>
      <c r="BX801" s="199"/>
      <c r="BY801" s="199"/>
      <c r="BZ801" s="199"/>
      <c r="CA801" s="199"/>
      <c r="CB801" s="199"/>
      <c r="CC801" s="199"/>
      <c r="CD801" s="199"/>
      <c r="CE801" s="199"/>
      <c r="CF801" s="199"/>
      <c r="CG801" s="199"/>
      <c r="CH801" s="199"/>
      <c r="CI801" s="199"/>
      <c r="CJ801" s="199"/>
      <c r="CK801" s="199"/>
      <c r="CL801" s="199"/>
      <c r="CM801" s="199"/>
      <c r="CN801" s="199"/>
      <c r="CO801" s="199"/>
      <c r="CP801" s="199"/>
      <c r="CQ801" s="199"/>
      <c r="DF801" s="199"/>
      <c r="DG801" s="199"/>
      <c r="DH801" s="199"/>
      <c r="DI801" s="199"/>
      <c r="DJ801" s="199"/>
      <c r="DK801" s="199"/>
      <c r="DL801" s="199"/>
      <c r="DM801" s="199"/>
      <c r="DN801" s="199"/>
      <c r="DO801" s="199"/>
      <c r="DP801" s="199"/>
      <c r="DQ801" s="199"/>
      <c r="DS801" s="199"/>
      <c r="DT801" s="199"/>
      <c r="DU801" s="199"/>
      <c r="DV801" s="199"/>
      <c r="DW801" s="199"/>
      <c r="DX801" s="199"/>
      <c r="DY801" s="199"/>
      <c r="DZ801" s="199"/>
      <c r="EA801" s="199"/>
      <c r="EB801" s="199"/>
      <c r="EC801" s="199"/>
      <c r="ED801" s="199"/>
      <c r="EE801" s="199"/>
      <c r="EG801" s="199"/>
    </row>
    <row r="802" spans="1:137">
      <c r="A802" s="199"/>
      <c r="B802" s="199"/>
      <c r="C802" s="199"/>
      <c r="D802" s="199"/>
      <c r="E802" s="199"/>
      <c r="M802" s="199"/>
      <c r="N802" s="199"/>
      <c r="P802" s="199"/>
      <c r="Q802" s="199"/>
      <c r="R802" s="199"/>
      <c r="S802" s="199"/>
      <c r="T802" s="199"/>
      <c r="U802" s="199"/>
      <c r="V802" s="199"/>
      <c r="W802" s="199"/>
      <c r="Y802" s="199"/>
      <c r="Z802" s="199"/>
      <c r="AA802" s="199"/>
      <c r="AB802" s="199"/>
      <c r="AC802" s="199"/>
      <c r="AD802" s="199"/>
      <c r="AE802" s="199"/>
      <c r="AF802" s="199"/>
      <c r="AH802" s="199"/>
      <c r="AI802" s="199"/>
      <c r="AJ802" s="199"/>
      <c r="AK802" s="199"/>
      <c r="AL802" s="199"/>
      <c r="AM802" s="199"/>
      <c r="AN802" s="199"/>
      <c r="AO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c r="BM802" s="199"/>
      <c r="BN802" s="199"/>
      <c r="BO802" s="199"/>
      <c r="BP802" s="199"/>
      <c r="BQ802" s="199"/>
      <c r="BR802" s="199"/>
      <c r="BS802" s="199"/>
      <c r="BU802" s="199"/>
      <c r="BV802" s="199"/>
      <c r="BW802" s="199"/>
      <c r="BX802" s="199"/>
      <c r="BY802" s="199"/>
      <c r="BZ802" s="199"/>
      <c r="CA802" s="199"/>
      <c r="CB802" s="199"/>
      <c r="CC802" s="199"/>
      <c r="CD802" s="199"/>
      <c r="CE802" s="199"/>
      <c r="CF802" s="199"/>
      <c r="CG802" s="199"/>
      <c r="CH802" s="199"/>
      <c r="CI802" s="199"/>
      <c r="CJ802" s="199"/>
      <c r="CK802" s="199"/>
      <c r="CL802" s="199"/>
      <c r="CM802" s="199"/>
      <c r="CN802" s="199"/>
      <c r="CO802" s="199"/>
      <c r="CP802" s="199"/>
      <c r="CQ802" s="199"/>
      <c r="DF802" s="199"/>
      <c r="DG802" s="199"/>
      <c r="DH802" s="199"/>
      <c r="DI802" s="199"/>
      <c r="DJ802" s="199"/>
      <c r="DK802" s="199"/>
      <c r="DL802" s="199"/>
      <c r="DM802" s="199"/>
      <c r="DN802" s="199"/>
      <c r="DO802" s="199"/>
      <c r="DP802" s="199"/>
      <c r="DQ802" s="199"/>
      <c r="DS802" s="199"/>
      <c r="DT802" s="199"/>
      <c r="DU802" s="199"/>
      <c r="DV802" s="199"/>
      <c r="DW802" s="199"/>
      <c r="DX802" s="199"/>
      <c r="DY802" s="199"/>
      <c r="DZ802" s="199"/>
      <c r="EA802" s="199"/>
      <c r="EB802" s="199"/>
      <c r="EC802" s="199"/>
      <c r="ED802" s="199"/>
      <c r="EE802" s="199"/>
      <c r="EG802" s="199"/>
    </row>
    <row r="803" spans="1:137">
      <c r="A803" s="199"/>
      <c r="B803" s="199"/>
      <c r="C803" s="199"/>
      <c r="D803" s="199"/>
      <c r="E803" s="199"/>
      <c r="M803" s="199"/>
      <c r="N803" s="199"/>
      <c r="P803" s="199"/>
      <c r="Q803" s="199"/>
      <c r="R803" s="199"/>
      <c r="S803" s="199"/>
      <c r="T803" s="199"/>
      <c r="U803" s="199"/>
      <c r="V803" s="199"/>
      <c r="W803" s="199"/>
      <c r="Y803" s="199"/>
      <c r="Z803" s="199"/>
      <c r="AA803" s="199"/>
      <c r="AB803" s="199"/>
      <c r="AC803" s="199"/>
      <c r="AD803" s="199"/>
      <c r="AE803" s="199"/>
      <c r="AF803" s="199"/>
      <c r="AH803" s="199"/>
      <c r="AI803" s="199"/>
      <c r="AJ803" s="199"/>
      <c r="AK803" s="199"/>
      <c r="AL803" s="199"/>
      <c r="AM803" s="199"/>
      <c r="AN803" s="199"/>
      <c r="AO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c r="BM803" s="199"/>
      <c r="BN803" s="199"/>
      <c r="BO803" s="199"/>
      <c r="BP803" s="199"/>
      <c r="BQ803" s="199"/>
      <c r="BR803" s="199"/>
      <c r="BS803" s="199"/>
      <c r="BU803" s="199"/>
      <c r="BV803" s="199"/>
      <c r="BW803" s="199"/>
      <c r="BX803" s="199"/>
      <c r="BY803" s="199"/>
      <c r="BZ803" s="199"/>
      <c r="CA803" s="199"/>
      <c r="CB803" s="199"/>
      <c r="CC803" s="199"/>
      <c r="CD803" s="199"/>
      <c r="CE803" s="199"/>
      <c r="CF803" s="199"/>
      <c r="CG803" s="199"/>
      <c r="CH803" s="199"/>
      <c r="CI803" s="199"/>
      <c r="CJ803" s="199"/>
      <c r="CK803" s="199"/>
      <c r="CL803" s="199"/>
      <c r="CM803" s="199"/>
      <c r="CN803" s="199"/>
      <c r="CO803" s="199"/>
      <c r="CP803" s="199"/>
      <c r="CQ803" s="199"/>
      <c r="DF803" s="199"/>
      <c r="DG803" s="199"/>
      <c r="DH803" s="199"/>
      <c r="DI803" s="199"/>
      <c r="DJ803" s="199"/>
      <c r="DK803" s="199"/>
      <c r="DL803" s="199"/>
      <c r="DM803" s="199"/>
      <c r="DN803" s="199"/>
      <c r="DO803" s="199"/>
      <c r="DP803" s="199"/>
      <c r="DQ803" s="199"/>
      <c r="DS803" s="199"/>
      <c r="DT803" s="199"/>
      <c r="DU803" s="199"/>
      <c r="DV803" s="199"/>
      <c r="DW803" s="199"/>
      <c r="DX803" s="199"/>
      <c r="DY803" s="199"/>
      <c r="DZ803" s="199"/>
      <c r="EA803" s="199"/>
      <c r="EB803" s="199"/>
      <c r="EC803" s="199"/>
      <c r="ED803" s="199"/>
      <c r="EE803" s="199"/>
      <c r="EG803" s="199"/>
    </row>
    <row r="804" spans="1:137">
      <c r="A804" s="199"/>
      <c r="B804" s="199"/>
      <c r="C804" s="199"/>
      <c r="D804" s="199"/>
      <c r="E804" s="199"/>
      <c r="M804" s="199"/>
      <c r="N804" s="199"/>
      <c r="P804" s="199"/>
      <c r="Q804" s="199"/>
      <c r="R804" s="199"/>
      <c r="S804" s="199"/>
      <c r="T804" s="199"/>
      <c r="U804" s="199"/>
      <c r="V804" s="199"/>
      <c r="W804" s="199"/>
      <c r="Y804" s="199"/>
      <c r="Z804" s="199"/>
      <c r="AA804" s="199"/>
      <c r="AB804" s="199"/>
      <c r="AC804" s="199"/>
      <c r="AD804" s="199"/>
      <c r="AE804" s="199"/>
      <c r="AF804" s="199"/>
      <c r="AH804" s="199"/>
      <c r="AI804" s="199"/>
      <c r="AJ804" s="199"/>
      <c r="AK804" s="199"/>
      <c r="AL804" s="199"/>
      <c r="AM804" s="199"/>
      <c r="AN804" s="199"/>
      <c r="AO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DF804" s="199"/>
      <c r="DG804" s="199"/>
      <c r="DH804" s="199"/>
      <c r="DI804" s="199"/>
      <c r="DJ804" s="199"/>
      <c r="DK804" s="199"/>
      <c r="DL804" s="199"/>
      <c r="DM804" s="199"/>
      <c r="DN804" s="199"/>
      <c r="DO804" s="199"/>
      <c r="DP804" s="199"/>
      <c r="DQ804" s="199"/>
      <c r="DS804" s="199"/>
      <c r="DT804" s="199"/>
      <c r="DU804" s="199"/>
      <c r="DV804" s="199"/>
      <c r="DW804" s="199"/>
      <c r="DX804" s="199"/>
      <c r="DY804" s="199"/>
      <c r="DZ804" s="199"/>
      <c r="EA804" s="199"/>
      <c r="EB804" s="199"/>
      <c r="EC804" s="199"/>
      <c r="ED804" s="199"/>
      <c r="EE804" s="199"/>
      <c r="EG804" s="199"/>
    </row>
    <row r="805" spans="1:137">
      <c r="A805" s="199"/>
      <c r="B805" s="199"/>
      <c r="C805" s="199"/>
      <c r="D805" s="199"/>
      <c r="E805" s="199"/>
      <c r="M805" s="199"/>
      <c r="N805" s="199"/>
      <c r="P805" s="199"/>
      <c r="Q805" s="199"/>
      <c r="R805" s="199"/>
      <c r="S805" s="199"/>
      <c r="T805" s="199"/>
      <c r="U805" s="199"/>
      <c r="V805" s="199"/>
      <c r="W805" s="199"/>
      <c r="Y805" s="199"/>
      <c r="Z805" s="199"/>
      <c r="AA805" s="199"/>
      <c r="AB805" s="199"/>
      <c r="AC805" s="199"/>
      <c r="AD805" s="199"/>
      <c r="AE805" s="199"/>
      <c r="AF805" s="199"/>
      <c r="AH805" s="199"/>
      <c r="AI805" s="199"/>
      <c r="AJ805" s="199"/>
      <c r="AK805" s="199"/>
      <c r="AL805" s="199"/>
      <c r="AM805" s="199"/>
      <c r="AN805" s="199"/>
      <c r="AO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DF805" s="199"/>
      <c r="DG805" s="199"/>
      <c r="DH805" s="199"/>
      <c r="DI805" s="199"/>
      <c r="DJ805" s="199"/>
      <c r="DK805" s="199"/>
      <c r="DL805" s="199"/>
      <c r="DM805" s="199"/>
      <c r="DN805" s="199"/>
      <c r="DO805" s="199"/>
      <c r="DP805" s="199"/>
      <c r="DQ805" s="199"/>
      <c r="DS805" s="199"/>
      <c r="DT805" s="199"/>
      <c r="DU805" s="199"/>
      <c r="DV805" s="199"/>
      <c r="DW805" s="199"/>
      <c r="DX805" s="199"/>
      <c r="DY805" s="199"/>
      <c r="DZ805" s="199"/>
      <c r="EA805" s="199"/>
      <c r="EB805" s="199"/>
      <c r="EC805" s="199"/>
      <c r="ED805" s="199"/>
      <c r="EE805" s="199"/>
      <c r="EG805" s="199"/>
    </row>
    <row r="806" spans="1:137">
      <c r="A806" s="199"/>
      <c r="B806" s="199"/>
      <c r="C806" s="199"/>
      <c r="D806" s="199"/>
      <c r="E806" s="199"/>
      <c r="M806" s="199"/>
      <c r="N806" s="199"/>
      <c r="P806" s="199"/>
      <c r="Q806" s="199"/>
      <c r="R806" s="199"/>
      <c r="S806" s="199"/>
      <c r="T806" s="199"/>
      <c r="U806" s="199"/>
      <c r="V806" s="199"/>
      <c r="W806" s="199"/>
      <c r="Y806" s="199"/>
      <c r="Z806" s="199"/>
      <c r="AA806" s="199"/>
      <c r="AB806" s="199"/>
      <c r="AC806" s="199"/>
      <c r="AD806" s="199"/>
      <c r="AE806" s="199"/>
      <c r="AF806" s="199"/>
      <c r="AH806" s="199"/>
      <c r="AI806" s="199"/>
      <c r="AJ806" s="199"/>
      <c r="AK806" s="199"/>
      <c r="AL806" s="199"/>
      <c r="AM806" s="199"/>
      <c r="AN806" s="199"/>
      <c r="AO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DF806" s="199"/>
      <c r="DG806" s="199"/>
      <c r="DH806" s="199"/>
      <c r="DI806" s="199"/>
      <c r="DJ806" s="199"/>
      <c r="DK806" s="199"/>
      <c r="DL806" s="199"/>
      <c r="DM806" s="199"/>
      <c r="DN806" s="199"/>
      <c r="DO806" s="199"/>
      <c r="DP806" s="199"/>
      <c r="DQ806" s="199"/>
      <c r="DS806" s="199"/>
      <c r="DT806" s="199"/>
      <c r="DU806" s="199"/>
      <c r="DV806" s="199"/>
      <c r="DW806" s="199"/>
      <c r="DX806" s="199"/>
      <c r="DY806" s="199"/>
      <c r="DZ806" s="199"/>
      <c r="EA806" s="199"/>
      <c r="EB806" s="199"/>
      <c r="EC806" s="199"/>
      <c r="ED806" s="199"/>
      <c r="EE806" s="199"/>
      <c r="EG806" s="199"/>
    </row>
    <row r="807" spans="1:137">
      <c r="A807" s="199"/>
      <c r="B807" s="199"/>
      <c r="C807" s="199"/>
      <c r="D807" s="199"/>
      <c r="E807" s="199"/>
      <c r="M807" s="199"/>
      <c r="N807" s="199"/>
      <c r="P807" s="199"/>
      <c r="Q807" s="199"/>
      <c r="R807" s="199"/>
      <c r="S807" s="199"/>
      <c r="T807" s="199"/>
      <c r="U807" s="199"/>
      <c r="V807" s="199"/>
      <c r="W807" s="199"/>
      <c r="Y807" s="199"/>
      <c r="Z807" s="199"/>
      <c r="AA807" s="199"/>
      <c r="AB807" s="199"/>
      <c r="AC807" s="199"/>
      <c r="AD807" s="199"/>
      <c r="AE807" s="199"/>
      <c r="AF807" s="199"/>
      <c r="AH807" s="199"/>
      <c r="AI807" s="199"/>
      <c r="AJ807" s="199"/>
      <c r="AK807" s="199"/>
      <c r="AL807" s="199"/>
      <c r="AM807" s="199"/>
      <c r="AN807" s="199"/>
      <c r="AO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c r="BM807" s="199"/>
      <c r="BN807" s="199"/>
      <c r="BO807" s="199"/>
      <c r="BP807" s="199"/>
      <c r="BQ807" s="199"/>
      <c r="BR807" s="199"/>
      <c r="BS807" s="199"/>
      <c r="BU807" s="199"/>
      <c r="BV807" s="199"/>
      <c r="BW807" s="199"/>
      <c r="BX807" s="199"/>
      <c r="BY807" s="199"/>
      <c r="BZ807" s="199"/>
      <c r="CA807" s="199"/>
      <c r="CB807" s="199"/>
      <c r="CC807" s="199"/>
      <c r="CD807" s="199"/>
      <c r="CE807" s="199"/>
      <c r="CF807" s="199"/>
      <c r="CG807" s="199"/>
      <c r="CH807" s="199"/>
      <c r="CI807" s="199"/>
      <c r="CJ807" s="199"/>
      <c r="CK807" s="199"/>
      <c r="CL807" s="199"/>
      <c r="CM807" s="199"/>
      <c r="CN807" s="199"/>
      <c r="CO807" s="199"/>
      <c r="CP807" s="199"/>
      <c r="CQ807" s="199"/>
      <c r="DF807" s="199"/>
      <c r="DG807" s="199"/>
      <c r="DH807" s="199"/>
      <c r="DI807" s="199"/>
      <c r="DJ807" s="199"/>
      <c r="DK807" s="199"/>
      <c r="DL807" s="199"/>
      <c r="DM807" s="199"/>
      <c r="DN807" s="199"/>
      <c r="DO807" s="199"/>
      <c r="DP807" s="199"/>
      <c r="DQ807" s="199"/>
      <c r="DS807" s="199"/>
      <c r="DT807" s="199"/>
      <c r="DU807" s="199"/>
      <c r="DV807" s="199"/>
      <c r="DW807" s="199"/>
      <c r="DX807" s="199"/>
      <c r="DY807" s="199"/>
      <c r="DZ807" s="199"/>
      <c r="EA807" s="199"/>
      <c r="EB807" s="199"/>
      <c r="EC807" s="199"/>
      <c r="ED807" s="199"/>
      <c r="EE807" s="199"/>
      <c r="EG807" s="199"/>
    </row>
    <row r="808" spans="1:137">
      <c r="A808" s="199"/>
      <c r="B808" s="199"/>
      <c r="C808" s="199"/>
      <c r="D808" s="199"/>
      <c r="E808" s="199"/>
      <c r="M808" s="199"/>
      <c r="N808" s="199"/>
      <c r="P808" s="199"/>
      <c r="Q808" s="199"/>
      <c r="R808" s="199"/>
      <c r="S808" s="199"/>
      <c r="T808" s="199"/>
      <c r="U808" s="199"/>
      <c r="V808" s="199"/>
      <c r="W808" s="199"/>
      <c r="Y808" s="199"/>
      <c r="Z808" s="199"/>
      <c r="AA808" s="199"/>
      <c r="AB808" s="199"/>
      <c r="AC808" s="199"/>
      <c r="AD808" s="199"/>
      <c r="AE808" s="199"/>
      <c r="AF808" s="199"/>
      <c r="AH808" s="199"/>
      <c r="AI808" s="199"/>
      <c r="AJ808" s="199"/>
      <c r="AK808" s="199"/>
      <c r="AL808" s="199"/>
      <c r="AM808" s="199"/>
      <c r="AN808" s="199"/>
      <c r="AO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199"/>
      <c r="BU808" s="199"/>
      <c r="BV808" s="199"/>
      <c r="BW808" s="199"/>
      <c r="BX808" s="199"/>
      <c r="BY808" s="199"/>
      <c r="BZ808" s="199"/>
      <c r="CA808" s="199"/>
      <c r="CB808" s="199"/>
      <c r="CC808" s="199"/>
      <c r="CD808" s="199"/>
      <c r="CE808" s="199"/>
      <c r="CF808" s="199"/>
      <c r="CG808" s="199"/>
      <c r="CH808" s="199"/>
      <c r="CI808" s="199"/>
      <c r="CJ808" s="199"/>
      <c r="CK808" s="199"/>
      <c r="CL808" s="199"/>
      <c r="CM808" s="199"/>
      <c r="CN808" s="199"/>
      <c r="CO808" s="199"/>
      <c r="CP808" s="199"/>
      <c r="CQ808" s="199"/>
      <c r="DF808" s="199"/>
      <c r="DG808" s="199"/>
      <c r="DH808" s="199"/>
      <c r="DI808" s="199"/>
      <c r="DJ808" s="199"/>
      <c r="DK808" s="199"/>
      <c r="DL808" s="199"/>
      <c r="DM808" s="199"/>
      <c r="DN808" s="199"/>
      <c r="DO808" s="199"/>
      <c r="DP808" s="199"/>
      <c r="DQ808" s="199"/>
      <c r="DS808" s="199"/>
      <c r="DT808" s="199"/>
      <c r="DU808" s="199"/>
      <c r="DV808" s="199"/>
      <c r="DW808" s="199"/>
      <c r="DX808" s="199"/>
      <c r="DY808" s="199"/>
      <c r="DZ808" s="199"/>
      <c r="EA808" s="199"/>
      <c r="EB808" s="199"/>
      <c r="EC808" s="199"/>
      <c r="ED808" s="199"/>
      <c r="EE808" s="199"/>
      <c r="EG808" s="199"/>
    </row>
    <row r="809" spans="1:137">
      <c r="A809" s="199"/>
      <c r="B809" s="199"/>
      <c r="C809" s="199"/>
      <c r="D809" s="199"/>
      <c r="E809" s="199"/>
      <c r="M809" s="199"/>
      <c r="N809" s="199"/>
      <c r="P809" s="199"/>
      <c r="Q809" s="199"/>
      <c r="R809" s="199"/>
      <c r="S809" s="199"/>
      <c r="T809" s="199"/>
      <c r="U809" s="199"/>
      <c r="V809" s="199"/>
      <c r="W809" s="199"/>
      <c r="Y809" s="199"/>
      <c r="Z809" s="199"/>
      <c r="AA809" s="199"/>
      <c r="AB809" s="199"/>
      <c r="AC809" s="199"/>
      <c r="AD809" s="199"/>
      <c r="AE809" s="199"/>
      <c r="AF809" s="199"/>
      <c r="AH809" s="199"/>
      <c r="AI809" s="199"/>
      <c r="AJ809" s="199"/>
      <c r="AK809" s="199"/>
      <c r="AL809" s="199"/>
      <c r="AM809" s="199"/>
      <c r="AN809" s="199"/>
      <c r="AO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199"/>
      <c r="BU809" s="199"/>
      <c r="BV809" s="199"/>
      <c r="BW809" s="199"/>
      <c r="BX809" s="199"/>
      <c r="BY809" s="199"/>
      <c r="BZ809" s="199"/>
      <c r="CA809" s="199"/>
      <c r="CB809" s="199"/>
      <c r="CC809" s="199"/>
      <c r="CD809" s="199"/>
      <c r="CE809" s="199"/>
      <c r="CF809" s="199"/>
      <c r="CG809" s="199"/>
      <c r="CH809" s="199"/>
      <c r="CI809" s="199"/>
      <c r="CJ809" s="199"/>
      <c r="CK809" s="199"/>
      <c r="CL809" s="199"/>
      <c r="CM809" s="199"/>
      <c r="CN809" s="199"/>
      <c r="CO809" s="199"/>
      <c r="CP809" s="199"/>
      <c r="CQ809" s="199"/>
      <c r="DF809" s="199"/>
      <c r="DG809" s="199"/>
      <c r="DH809" s="199"/>
      <c r="DI809" s="199"/>
      <c r="DJ809" s="199"/>
      <c r="DK809" s="199"/>
      <c r="DL809" s="199"/>
      <c r="DM809" s="199"/>
      <c r="DN809" s="199"/>
      <c r="DO809" s="199"/>
      <c r="DP809" s="199"/>
      <c r="DQ809" s="199"/>
      <c r="DS809" s="199"/>
      <c r="DT809" s="199"/>
      <c r="DU809" s="199"/>
      <c r="DV809" s="199"/>
      <c r="DW809" s="199"/>
      <c r="DX809" s="199"/>
      <c r="DY809" s="199"/>
      <c r="DZ809" s="199"/>
      <c r="EA809" s="199"/>
      <c r="EB809" s="199"/>
      <c r="EC809" s="199"/>
      <c r="ED809" s="199"/>
      <c r="EE809" s="199"/>
      <c r="EG809" s="199"/>
    </row>
    <row r="810" spans="1:137">
      <c r="A810" s="199"/>
      <c r="B810" s="199"/>
      <c r="C810" s="199"/>
      <c r="D810" s="199"/>
      <c r="E810" s="199"/>
      <c r="M810" s="199"/>
      <c r="N810" s="199"/>
      <c r="P810" s="199"/>
      <c r="Q810" s="199"/>
      <c r="R810" s="199"/>
      <c r="S810" s="199"/>
      <c r="T810" s="199"/>
      <c r="U810" s="199"/>
      <c r="V810" s="199"/>
      <c r="W810" s="199"/>
      <c r="Y810" s="199"/>
      <c r="Z810" s="199"/>
      <c r="AA810" s="199"/>
      <c r="AB810" s="199"/>
      <c r="AC810" s="199"/>
      <c r="AD810" s="199"/>
      <c r="AE810" s="199"/>
      <c r="AF810" s="199"/>
      <c r="AH810" s="199"/>
      <c r="AI810" s="199"/>
      <c r="AJ810" s="199"/>
      <c r="AK810" s="199"/>
      <c r="AL810" s="199"/>
      <c r="AM810" s="199"/>
      <c r="AN810" s="199"/>
      <c r="AO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DF810" s="199"/>
      <c r="DG810" s="199"/>
      <c r="DH810" s="199"/>
      <c r="DI810" s="199"/>
      <c r="DJ810" s="199"/>
      <c r="DK810" s="199"/>
      <c r="DL810" s="199"/>
      <c r="DM810" s="199"/>
      <c r="DN810" s="199"/>
      <c r="DO810" s="199"/>
      <c r="DP810" s="199"/>
      <c r="DQ810" s="199"/>
      <c r="DS810" s="199"/>
      <c r="DT810" s="199"/>
      <c r="DU810" s="199"/>
      <c r="DV810" s="199"/>
      <c r="DW810" s="199"/>
      <c r="DX810" s="199"/>
      <c r="DY810" s="199"/>
      <c r="DZ810" s="199"/>
      <c r="EA810" s="199"/>
      <c r="EB810" s="199"/>
      <c r="EC810" s="199"/>
      <c r="ED810" s="199"/>
      <c r="EE810" s="199"/>
      <c r="EG810" s="199"/>
    </row>
    <row r="811" spans="1:137">
      <c r="A811" s="199"/>
      <c r="B811" s="199"/>
      <c r="C811" s="199"/>
      <c r="D811" s="199"/>
      <c r="E811" s="199"/>
      <c r="M811" s="199"/>
      <c r="N811" s="199"/>
      <c r="P811" s="199"/>
      <c r="Q811" s="199"/>
      <c r="R811" s="199"/>
      <c r="S811" s="199"/>
      <c r="T811" s="199"/>
      <c r="U811" s="199"/>
      <c r="V811" s="199"/>
      <c r="W811" s="199"/>
      <c r="Y811" s="199"/>
      <c r="Z811" s="199"/>
      <c r="AA811" s="199"/>
      <c r="AB811" s="199"/>
      <c r="AC811" s="199"/>
      <c r="AD811" s="199"/>
      <c r="AE811" s="199"/>
      <c r="AF811" s="199"/>
      <c r="AH811" s="199"/>
      <c r="AI811" s="199"/>
      <c r="AJ811" s="199"/>
      <c r="AK811" s="199"/>
      <c r="AL811" s="199"/>
      <c r="AM811" s="199"/>
      <c r="AN811" s="199"/>
      <c r="AO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U811" s="199"/>
      <c r="BV811" s="199"/>
      <c r="BW811" s="199"/>
      <c r="BX811" s="199"/>
      <c r="BY811" s="199"/>
      <c r="BZ811" s="199"/>
      <c r="CA811" s="199"/>
      <c r="CB811" s="199"/>
      <c r="CC811" s="199"/>
      <c r="CD811" s="199"/>
      <c r="CE811" s="199"/>
      <c r="CF811" s="199"/>
      <c r="CG811" s="199"/>
      <c r="CH811" s="199"/>
      <c r="CI811" s="199"/>
      <c r="CJ811" s="199"/>
      <c r="CK811" s="199"/>
      <c r="CL811" s="199"/>
      <c r="CM811" s="199"/>
      <c r="CN811" s="199"/>
      <c r="CO811" s="199"/>
      <c r="CP811" s="199"/>
      <c r="CQ811" s="199"/>
      <c r="DF811" s="199"/>
      <c r="DG811" s="199"/>
      <c r="DH811" s="199"/>
      <c r="DI811" s="199"/>
      <c r="DJ811" s="199"/>
      <c r="DK811" s="199"/>
      <c r="DL811" s="199"/>
      <c r="DM811" s="199"/>
      <c r="DN811" s="199"/>
      <c r="DO811" s="199"/>
      <c r="DP811" s="199"/>
      <c r="DQ811" s="199"/>
      <c r="DS811" s="199"/>
      <c r="DT811" s="199"/>
      <c r="DU811" s="199"/>
      <c r="DV811" s="199"/>
      <c r="DW811" s="199"/>
      <c r="DX811" s="199"/>
      <c r="DY811" s="199"/>
      <c r="DZ811" s="199"/>
      <c r="EA811" s="199"/>
      <c r="EB811" s="199"/>
      <c r="EC811" s="199"/>
      <c r="ED811" s="199"/>
      <c r="EE811" s="199"/>
      <c r="EG811" s="199"/>
    </row>
    <row r="812" spans="1:137">
      <c r="A812" s="199"/>
      <c r="B812" s="199"/>
      <c r="C812" s="199"/>
      <c r="D812" s="199"/>
      <c r="E812" s="199"/>
      <c r="M812" s="199"/>
      <c r="N812" s="199"/>
      <c r="P812" s="199"/>
      <c r="Q812" s="199"/>
      <c r="R812" s="199"/>
      <c r="S812" s="199"/>
      <c r="T812" s="199"/>
      <c r="U812" s="199"/>
      <c r="V812" s="199"/>
      <c r="W812" s="199"/>
      <c r="Y812" s="199"/>
      <c r="Z812" s="199"/>
      <c r="AA812" s="199"/>
      <c r="AB812" s="199"/>
      <c r="AC812" s="199"/>
      <c r="AD812" s="199"/>
      <c r="AE812" s="199"/>
      <c r="AF812" s="199"/>
      <c r="AH812" s="199"/>
      <c r="AI812" s="199"/>
      <c r="AJ812" s="199"/>
      <c r="AK812" s="199"/>
      <c r="AL812" s="199"/>
      <c r="AM812" s="199"/>
      <c r="AN812" s="199"/>
      <c r="AO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199"/>
      <c r="BU812" s="199"/>
      <c r="BV812" s="199"/>
      <c r="BW812" s="199"/>
      <c r="BX812" s="199"/>
      <c r="BY812" s="199"/>
      <c r="BZ812" s="199"/>
      <c r="CA812" s="199"/>
      <c r="CB812" s="199"/>
      <c r="CC812" s="199"/>
      <c r="CD812" s="199"/>
      <c r="CE812" s="199"/>
      <c r="CF812" s="199"/>
      <c r="CG812" s="199"/>
      <c r="CH812" s="199"/>
      <c r="CI812" s="199"/>
      <c r="CJ812" s="199"/>
      <c r="CK812" s="199"/>
      <c r="CL812" s="199"/>
      <c r="CM812" s="199"/>
      <c r="CN812" s="199"/>
      <c r="CO812" s="199"/>
      <c r="CP812" s="199"/>
      <c r="CQ812" s="199"/>
      <c r="DF812" s="199"/>
      <c r="DG812" s="199"/>
      <c r="DH812" s="199"/>
      <c r="DI812" s="199"/>
      <c r="DJ812" s="199"/>
      <c r="DK812" s="199"/>
      <c r="DL812" s="199"/>
      <c r="DM812" s="199"/>
      <c r="DN812" s="199"/>
      <c r="DO812" s="199"/>
      <c r="DP812" s="199"/>
      <c r="DQ812" s="199"/>
      <c r="DS812" s="199"/>
      <c r="DT812" s="199"/>
      <c r="DU812" s="199"/>
      <c r="DV812" s="199"/>
      <c r="DW812" s="199"/>
      <c r="DX812" s="199"/>
      <c r="DY812" s="199"/>
      <c r="DZ812" s="199"/>
      <c r="EA812" s="199"/>
      <c r="EB812" s="199"/>
      <c r="EC812" s="199"/>
      <c r="ED812" s="199"/>
      <c r="EE812" s="199"/>
      <c r="EG812" s="199"/>
    </row>
    <row r="813" spans="1:137">
      <c r="A813" s="199"/>
      <c r="B813" s="199"/>
      <c r="C813" s="199"/>
      <c r="D813" s="199"/>
      <c r="E813" s="199"/>
      <c r="M813" s="199"/>
      <c r="N813" s="199"/>
      <c r="P813" s="199"/>
      <c r="Q813" s="199"/>
      <c r="R813" s="199"/>
      <c r="S813" s="199"/>
      <c r="T813" s="199"/>
      <c r="U813" s="199"/>
      <c r="V813" s="199"/>
      <c r="W813" s="199"/>
      <c r="Y813" s="199"/>
      <c r="Z813" s="199"/>
      <c r="AA813" s="199"/>
      <c r="AB813" s="199"/>
      <c r="AC813" s="199"/>
      <c r="AD813" s="199"/>
      <c r="AE813" s="199"/>
      <c r="AF813" s="199"/>
      <c r="AH813" s="199"/>
      <c r="AI813" s="199"/>
      <c r="AJ813" s="199"/>
      <c r="AK813" s="199"/>
      <c r="AL813" s="199"/>
      <c r="AM813" s="199"/>
      <c r="AN813" s="199"/>
      <c r="AO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199"/>
      <c r="BU813" s="199"/>
      <c r="BV813" s="199"/>
      <c r="BW813" s="199"/>
      <c r="BX813" s="199"/>
      <c r="BY813" s="199"/>
      <c r="BZ813" s="199"/>
      <c r="CA813" s="199"/>
      <c r="CB813" s="199"/>
      <c r="CC813" s="199"/>
      <c r="CD813" s="199"/>
      <c r="CE813" s="199"/>
      <c r="CF813" s="199"/>
      <c r="CG813" s="199"/>
      <c r="CH813" s="199"/>
      <c r="CI813" s="199"/>
      <c r="CJ813" s="199"/>
      <c r="CK813" s="199"/>
      <c r="CL813" s="199"/>
      <c r="CM813" s="199"/>
      <c r="CN813" s="199"/>
      <c r="CO813" s="199"/>
      <c r="CP813" s="199"/>
      <c r="CQ813" s="199"/>
      <c r="DF813" s="199"/>
      <c r="DG813" s="199"/>
      <c r="DH813" s="199"/>
      <c r="DI813" s="199"/>
      <c r="DJ813" s="199"/>
      <c r="DK813" s="199"/>
      <c r="DL813" s="199"/>
      <c r="DM813" s="199"/>
      <c r="DN813" s="199"/>
      <c r="DO813" s="199"/>
      <c r="DP813" s="199"/>
      <c r="DQ813" s="199"/>
      <c r="DS813" s="199"/>
      <c r="DT813" s="199"/>
      <c r="DU813" s="199"/>
      <c r="DV813" s="199"/>
      <c r="DW813" s="199"/>
      <c r="DX813" s="199"/>
      <c r="DY813" s="199"/>
      <c r="DZ813" s="199"/>
      <c r="EA813" s="199"/>
      <c r="EB813" s="199"/>
      <c r="EC813" s="199"/>
      <c r="ED813" s="199"/>
      <c r="EE813" s="199"/>
      <c r="EG813" s="199"/>
    </row>
    <row r="814" spans="1:137">
      <c r="A814" s="199"/>
      <c r="B814" s="199"/>
      <c r="C814" s="199"/>
      <c r="D814" s="199"/>
      <c r="E814" s="199"/>
      <c r="M814" s="199"/>
      <c r="N814" s="199"/>
      <c r="P814" s="199"/>
      <c r="Q814" s="199"/>
      <c r="R814" s="199"/>
      <c r="S814" s="199"/>
      <c r="T814" s="199"/>
      <c r="U814" s="199"/>
      <c r="V814" s="199"/>
      <c r="W814" s="199"/>
      <c r="Y814" s="199"/>
      <c r="Z814" s="199"/>
      <c r="AA814" s="199"/>
      <c r="AB814" s="199"/>
      <c r="AC814" s="199"/>
      <c r="AD814" s="199"/>
      <c r="AE814" s="199"/>
      <c r="AF814" s="199"/>
      <c r="AH814" s="199"/>
      <c r="AI814" s="199"/>
      <c r="AJ814" s="199"/>
      <c r="AK814" s="199"/>
      <c r="AL814" s="199"/>
      <c r="AM814" s="199"/>
      <c r="AN814" s="199"/>
      <c r="AO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199"/>
      <c r="BU814" s="199"/>
      <c r="BV814" s="199"/>
      <c r="BW814" s="199"/>
      <c r="BX814" s="199"/>
      <c r="BY814" s="199"/>
      <c r="BZ814" s="199"/>
      <c r="CA814" s="199"/>
      <c r="CB814" s="199"/>
      <c r="CC814" s="199"/>
      <c r="CD814" s="199"/>
      <c r="CE814" s="199"/>
      <c r="CF814" s="199"/>
      <c r="CG814" s="199"/>
      <c r="CH814" s="199"/>
      <c r="CI814" s="199"/>
      <c r="CJ814" s="199"/>
      <c r="CK814" s="199"/>
      <c r="CL814" s="199"/>
      <c r="CM814" s="199"/>
      <c r="CN814" s="199"/>
      <c r="CO814" s="199"/>
      <c r="CP814" s="199"/>
      <c r="CQ814" s="199"/>
      <c r="DF814" s="199"/>
      <c r="DG814" s="199"/>
      <c r="DH814" s="199"/>
      <c r="DI814" s="199"/>
      <c r="DJ814" s="199"/>
      <c r="DK814" s="199"/>
      <c r="DL814" s="199"/>
      <c r="DM814" s="199"/>
      <c r="DN814" s="199"/>
      <c r="DO814" s="199"/>
      <c r="DP814" s="199"/>
      <c r="DQ814" s="199"/>
      <c r="DS814" s="199"/>
      <c r="DT814" s="199"/>
      <c r="DU814" s="199"/>
      <c r="DV814" s="199"/>
      <c r="DW814" s="199"/>
      <c r="DX814" s="199"/>
      <c r="DY814" s="199"/>
      <c r="DZ814" s="199"/>
      <c r="EA814" s="199"/>
      <c r="EB814" s="199"/>
      <c r="EC814" s="199"/>
      <c r="ED814" s="199"/>
      <c r="EE814" s="199"/>
      <c r="EG814" s="199"/>
    </row>
    <row r="815" spans="1:137">
      <c r="A815" s="199"/>
      <c r="B815" s="199"/>
      <c r="C815" s="199"/>
      <c r="D815" s="199"/>
      <c r="E815" s="199"/>
      <c r="M815" s="199"/>
      <c r="N815" s="199"/>
      <c r="P815" s="199"/>
      <c r="Q815" s="199"/>
      <c r="R815" s="199"/>
      <c r="S815" s="199"/>
      <c r="T815" s="199"/>
      <c r="U815" s="199"/>
      <c r="V815" s="199"/>
      <c r="W815" s="199"/>
      <c r="Y815" s="199"/>
      <c r="Z815" s="199"/>
      <c r="AA815" s="199"/>
      <c r="AB815" s="199"/>
      <c r="AC815" s="199"/>
      <c r="AD815" s="199"/>
      <c r="AE815" s="199"/>
      <c r="AF815" s="199"/>
      <c r="AH815" s="199"/>
      <c r="AI815" s="199"/>
      <c r="AJ815" s="199"/>
      <c r="AK815" s="199"/>
      <c r="AL815" s="199"/>
      <c r="AM815" s="199"/>
      <c r="AN815" s="199"/>
      <c r="AO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U815" s="199"/>
      <c r="BV815" s="199"/>
      <c r="BW815" s="199"/>
      <c r="BX815" s="199"/>
      <c r="BY815" s="199"/>
      <c r="BZ815" s="199"/>
      <c r="CA815" s="199"/>
      <c r="CB815" s="199"/>
      <c r="CC815" s="199"/>
      <c r="CD815" s="199"/>
      <c r="CE815" s="199"/>
      <c r="CF815" s="199"/>
      <c r="CG815" s="199"/>
      <c r="CH815" s="199"/>
      <c r="CI815" s="199"/>
      <c r="CJ815" s="199"/>
      <c r="CK815" s="199"/>
      <c r="CL815" s="199"/>
      <c r="CM815" s="199"/>
      <c r="CN815" s="199"/>
      <c r="CO815" s="199"/>
      <c r="CP815" s="199"/>
      <c r="CQ815" s="199"/>
      <c r="DF815" s="199"/>
      <c r="DG815" s="199"/>
      <c r="DH815" s="199"/>
      <c r="DI815" s="199"/>
      <c r="DJ815" s="199"/>
      <c r="DK815" s="199"/>
      <c r="DL815" s="199"/>
      <c r="DM815" s="199"/>
      <c r="DN815" s="199"/>
      <c r="DO815" s="199"/>
      <c r="DP815" s="199"/>
      <c r="DQ815" s="199"/>
      <c r="DS815" s="199"/>
      <c r="DT815" s="199"/>
      <c r="DU815" s="199"/>
      <c r="DV815" s="199"/>
      <c r="DW815" s="199"/>
      <c r="DX815" s="199"/>
      <c r="DY815" s="199"/>
      <c r="DZ815" s="199"/>
      <c r="EA815" s="199"/>
      <c r="EB815" s="199"/>
      <c r="EC815" s="199"/>
      <c r="ED815" s="199"/>
      <c r="EE815" s="199"/>
      <c r="EG815" s="199"/>
    </row>
    <row r="816" spans="1:137">
      <c r="A816" s="199"/>
      <c r="B816" s="199"/>
      <c r="C816" s="199"/>
      <c r="D816" s="199"/>
      <c r="E816" s="199"/>
      <c r="M816" s="199"/>
      <c r="N816" s="199"/>
      <c r="P816" s="199"/>
      <c r="Q816" s="199"/>
      <c r="R816" s="199"/>
      <c r="S816" s="199"/>
      <c r="T816" s="199"/>
      <c r="U816" s="199"/>
      <c r="V816" s="199"/>
      <c r="W816" s="199"/>
      <c r="Y816" s="199"/>
      <c r="Z816" s="199"/>
      <c r="AA816" s="199"/>
      <c r="AB816" s="199"/>
      <c r="AC816" s="199"/>
      <c r="AD816" s="199"/>
      <c r="AE816" s="199"/>
      <c r="AF816" s="199"/>
      <c r="AH816" s="199"/>
      <c r="AI816" s="199"/>
      <c r="AJ816" s="199"/>
      <c r="AK816" s="199"/>
      <c r="AL816" s="199"/>
      <c r="AM816" s="199"/>
      <c r="AN816" s="199"/>
      <c r="AO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199"/>
      <c r="BU816" s="199"/>
      <c r="BV816" s="199"/>
      <c r="BW816" s="199"/>
      <c r="BX816" s="199"/>
      <c r="BY816" s="199"/>
      <c r="BZ816" s="199"/>
      <c r="CA816" s="199"/>
      <c r="CB816" s="199"/>
      <c r="CC816" s="199"/>
      <c r="CD816" s="199"/>
      <c r="CE816" s="199"/>
      <c r="CF816" s="199"/>
      <c r="CG816" s="199"/>
      <c r="CH816" s="199"/>
      <c r="CI816" s="199"/>
      <c r="CJ816" s="199"/>
      <c r="CK816" s="199"/>
      <c r="CL816" s="199"/>
      <c r="CM816" s="199"/>
      <c r="CN816" s="199"/>
      <c r="CO816" s="199"/>
      <c r="CP816" s="199"/>
      <c r="CQ816" s="199"/>
      <c r="DF816" s="199"/>
      <c r="DG816" s="199"/>
      <c r="DH816" s="199"/>
      <c r="DI816" s="199"/>
      <c r="DJ816" s="199"/>
      <c r="DK816" s="199"/>
      <c r="DL816" s="199"/>
      <c r="DM816" s="199"/>
      <c r="DN816" s="199"/>
      <c r="DO816" s="199"/>
      <c r="DP816" s="199"/>
      <c r="DQ816" s="199"/>
      <c r="DS816" s="199"/>
      <c r="DT816" s="199"/>
      <c r="DU816" s="199"/>
      <c r="DV816" s="199"/>
      <c r="DW816" s="199"/>
      <c r="DX816" s="199"/>
      <c r="DY816" s="199"/>
      <c r="DZ816" s="199"/>
      <c r="EA816" s="199"/>
      <c r="EB816" s="199"/>
      <c r="EC816" s="199"/>
      <c r="ED816" s="199"/>
      <c r="EE816" s="199"/>
      <c r="EG816" s="199"/>
    </row>
    <row r="817" spans="1:137">
      <c r="A817" s="199"/>
      <c r="B817" s="199"/>
      <c r="C817" s="199"/>
      <c r="D817" s="199"/>
      <c r="E817" s="199"/>
      <c r="M817" s="199"/>
      <c r="N817" s="199"/>
      <c r="P817" s="199"/>
      <c r="Q817" s="199"/>
      <c r="R817" s="199"/>
      <c r="S817" s="199"/>
      <c r="T817" s="199"/>
      <c r="U817" s="199"/>
      <c r="V817" s="199"/>
      <c r="W817" s="199"/>
      <c r="Y817" s="199"/>
      <c r="Z817" s="199"/>
      <c r="AA817" s="199"/>
      <c r="AB817" s="199"/>
      <c r="AC817" s="199"/>
      <c r="AD817" s="199"/>
      <c r="AE817" s="199"/>
      <c r="AF817" s="199"/>
      <c r="AH817" s="199"/>
      <c r="AI817" s="199"/>
      <c r="AJ817" s="199"/>
      <c r="AK817" s="199"/>
      <c r="AL817" s="199"/>
      <c r="AM817" s="199"/>
      <c r="AN817" s="199"/>
      <c r="AO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DF817" s="199"/>
      <c r="DG817" s="199"/>
      <c r="DH817" s="199"/>
      <c r="DI817" s="199"/>
      <c r="DJ817" s="199"/>
      <c r="DK817" s="199"/>
      <c r="DL817" s="199"/>
      <c r="DM817" s="199"/>
      <c r="DN817" s="199"/>
      <c r="DO817" s="199"/>
      <c r="DP817" s="199"/>
      <c r="DQ817" s="199"/>
      <c r="DS817" s="199"/>
      <c r="DT817" s="199"/>
      <c r="DU817" s="199"/>
      <c r="DV817" s="199"/>
      <c r="DW817" s="199"/>
      <c r="DX817" s="199"/>
      <c r="DY817" s="199"/>
      <c r="DZ817" s="199"/>
      <c r="EA817" s="199"/>
      <c r="EB817" s="199"/>
      <c r="EC817" s="199"/>
      <c r="ED817" s="199"/>
      <c r="EE817" s="199"/>
      <c r="EG817" s="199"/>
    </row>
    <row r="818" spans="1:137">
      <c r="A818" s="199"/>
      <c r="B818" s="199"/>
      <c r="C818" s="199"/>
      <c r="D818" s="199"/>
      <c r="E818" s="199"/>
      <c r="M818" s="199"/>
      <c r="N818" s="199"/>
      <c r="P818" s="199"/>
      <c r="Q818" s="199"/>
      <c r="R818" s="199"/>
      <c r="S818" s="199"/>
      <c r="T818" s="199"/>
      <c r="U818" s="199"/>
      <c r="V818" s="199"/>
      <c r="W818" s="199"/>
      <c r="Y818" s="199"/>
      <c r="Z818" s="199"/>
      <c r="AA818" s="199"/>
      <c r="AB818" s="199"/>
      <c r="AC818" s="199"/>
      <c r="AD818" s="199"/>
      <c r="AE818" s="199"/>
      <c r="AF818" s="199"/>
      <c r="AH818" s="199"/>
      <c r="AI818" s="199"/>
      <c r="AJ818" s="199"/>
      <c r="AK818" s="199"/>
      <c r="AL818" s="199"/>
      <c r="AM818" s="199"/>
      <c r="AN818" s="199"/>
      <c r="AO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DF818" s="199"/>
      <c r="DG818" s="199"/>
      <c r="DH818" s="199"/>
      <c r="DI818" s="199"/>
      <c r="DJ818" s="199"/>
      <c r="DK818" s="199"/>
      <c r="DL818" s="199"/>
      <c r="DM818" s="199"/>
      <c r="DN818" s="199"/>
      <c r="DO818" s="199"/>
      <c r="DP818" s="199"/>
      <c r="DQ818" s="199"/>
      <c r="DS818" s="199"/>
      <c r="DT818" s="199"/>
      <c r="DU818" s="199"/>
      <c r="DV818" s="199"/>
      <c r="DW818" s="199"/>
      <c r="DX818" s="199"/>
      <c r="DY818" s="199"/>
      <c r="DZ818" s="199"/>
      <c r="EA818" s="199"/>
      <c r="EB818" s="199"/>
      <c r="EC818" s="199"/>
      <c r="ED818" s="199"/>
      <c r="EE818" s="199"/>
      <c r="EG818" s="199"/>
    </row>
    <row r="819" spans="1:137">
      <c r="A819" s="199"/>
      <c r="B819" s="199"/>
      <c r="C819" s="199"/>
      <c r="D819" s="199"/>
      <c r="E819" s="199"/>
      <c r="M819" s="199"/>
      <c r="N819" s="199"/>
      <c r="P819" s="199"/>
      <c r="Q819" s="199"/>
      <c r="R819" s="199"/>
      <c r="S819" s="199"/>
      <c r="T819" s="199"/>
      <c r="U819" s="199"/>
      <c r="V819" s="199"/>
      <c r="W819" s="199"/>
      <c r="Y819" s="199"/>
      <c r="Z819" s="199"/>
      <c r="AA819" s="199"/>
      <c r="AB819" s="199"/>
      <c r="AC819" s="199"/>
      <c r="AD819" s="199"/>
      <c r="AE819" s="199"/>
      <c r="AF819" s="199"/>
      <c r="AH819" s="199"/>
      <c r="AI819" s="199"/>
      <c r="AJ819" s="199"/>
      <c r="AK819" s="199"/>
      <c r="AL819" s="199"/>
      <c r="AM819" s="199"/>
      <c r="AN819" s="199"/>
      <c r="AO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DF819" s="199"/>
      <c r="DG819" s="199"/>
      <c r="DH819" s="199"/>
      <c r="DI819" s="199"/>
      <c r="DJ819" s="199"/>
      <c r="DK819" s="199"/>
      <c r="DL819" s="199"/>
      <c r="DM819" s="199"/>
      <c r="DN819" s="199"/>
      <c r="DO819" s="199"/>
      <c r="DP819" s="199"/>
      <c r="DQ819" s="199"/>
      <c r="DS819" s="199"/>
      <c r="DT819" s="199"/>
      <c r="DU819" s="199"/>
      <c r="DV819" s="199"/>
      <c r="DW819" s="199"/>
      <c r="DX819" s="199"/>
      <c r="DY819" s="199"/>
      <c r="DZ819" s="199"/>
      <c r="EA819" s="199"/>
      <c r="EB819" s="199"/>
      <c r="EC819" s="199"/>
      <c r="ED819" s="199"/>
      <c r="EE819" s="199"/>
      <c r="EG819" s="199"/>
    </row>
    <row r="820" spans="1:137">
      <c r="A820" s="199"/>
      <c r="B820" s="199"/>
      <c r="C820" s="199"/>
      <c r="D820" s="199"/>
      <c r="E820" s="199"/>
      <c r="M820" s="199"/>
      <c r="N820" s="199"/>
      <c r="P820" s="199"/>
      <c r="Q820" s="199"/>
      <c r="R820" s="199"/>
      <c r="S820" s="199"/>
      <c r="T820" s="199"/>
      <c r="U820" s="199"/>
      <c r="V820" s="199"/>
      <c r="W820" s="199"/>
      <c r="Y820" s="199"/>
      <c r="Z820" s="199"/>
      <c r="AA820" s="199"/>
      <c r="AB820" s="199"/>
      <c r="AC820" s="199"/>
      <c r="AD820" s="199"/>
      <c r="AE820" s="199"/>
      <c r="AF820" s="199"/>
      <c r="AH820" s="199"/>
      <c r="AI820" s="199"/>
      <c r="AJ820" s="199"/>
      <c r="AK820" s="199"/>
      <c r="AL820" s="199"/>
      <c r="AM820" s="199"/>
      <c r="AN820" s="199"/>
      <c r="AO820" s="199"/>
      <c r="AQ820" s="199"/>
      <c r="AR820" s="199"/>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199"/>
      <c r="BU820" s="199"/>
      <c r="BV820" s="199"/>
      <c r="BW820" s="199"/>
      <c r="BX820" s="199"/>
      <c r="BY820" s="199"/>
      <c r="BZ820" s="199"/>
      <c r="CA820" s="199"/>
      <c r="CB820" s="199"/>
      <c r="CC820" s="199"/>
      <c r="CD820" s="199"/>
      <c r="CE820" s="199"/>
      <c r="CF820" s="199"/>
      <c r="CG820" s="199"/>
      <c r="CH820" s="199"/>
      <c r="CI820" s="199"/>
      <c r="CJ820" s="199"/>
      <c r="CK820" s="199"/>
      <c r="CL820" s="199"/>
      <c r="CM820" s="199"/>
      <c r="CN820" s="199"/>
      <c r="CO820" s="199"/>
      <c r="CP820" s="199"/>
      <c r="CQ820" s="199"/>
      <c r="DF820" s="199"/>
      <c r="DG820" s="199"/>
      <c r="DH820" s="199"/>
      <c r="DI820" s="199"/>
      <c r="DJ820" s="199"/>
      <c r="DK820" s="199"/>
      <c r="DL820" s="199"/>
      <c r="DM820" s="199"/>
      <c r="DN820" s="199"/>
      <c r="DO820" s="199"/>
      <c r="DP820" s="199"/>
      <c r="DQ820" s="199"/>
      <c r="DS820" s="199"/>
      <c r="DT820" s="199"/>
      <c r="DU820" s="199"/>
      <c r="DV820" s="199"/>
      <c r="DW820" s="199"/>
      <c r="DX820" s="199"/>
      <c r="DY820" s="199"/>
      <c r="DZ820" s="199"/>
      <c r="EA820" s="199"/>
      <c r="EB820" s="199"/>
      <c r="EC820" s="199"/>
      <c r="ED820" s="199"/>
      <c r="EE820" s="199"/>
      <c r="EG820" s="199"/>
    </row>
    <row r="821" spans="1:137">
      <c r="A821" s="199"/>
      <c r="B821" s="199"/>
      <c r="C821" s="199"/>
      <c r="D821" s="199"/>
      <c r="E821" s="199"/>
      <c r="M821" s="199"/>
      <c r="N821" s="199"/>
      <c r="P821" s="199"/>
      <c r="Q821" s="199"/>
      <c r="R821" s="199"/>
      <c r="S821" s="199"/>
      <c r="T821" s="199"/>
      <c r="U821" s="199"/>
      <c r="V821" s="199"/>
      <c r="W821" s="199"/>
      <c r="Y821" s="199"/>
      <c r="Z821" s="199"/>
      <c r="AA821" s="199"/>
      <c r="AB821" s="199"/>
      <c r="AC821" s="199"/>
      <c r="AD821" s="199"/>
      <c r="AE821" s="199"/>
      <c r="AF821" s="199"/>
      <c r="AH821" s="199"/>
      <c r="AI821" s="199"/>
      <c r="AJ821" s="199"/>
      <c r="AK821" s="199"/>
      <c r="AL821" s="199"/>
      <c r="AM821" s="199"/>
      <c r="AN821" s="199"/>
      <c r="AO821" s="199"/>
      <c r="AQ821" s="199"/>
      <c r="AR821" s="199"/>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199"/>
      <c r="BU821" s="199"/>
      <c r="BV821" s="199"/>
      <c r="BW821" s="199"/>
      <c r="BX821" s="199"/>
      <c r="BY821" s="199"/>
      <c r="BZ821" s="199"/>
      <c r="CA821" s="199"/>
      <c r="CB821" s="199"/>
      <c r="CC821" s="199"/>
      <c r="CD821" s="199"/>
      <c r="CE821" s="199"/>
      <c r="CF821" s="199"/>
      <c r="CG821" s="199"/>
      <c r="CH821" s="199"/>
      <c r="CI821" s="199"/>
      <c r="CJ821" s="199"/>
      <c r="CK821" s="199"/>
      <c r="CL821" s="199"/>
      <c r="CM821" s="199"/>
      <c r="CN821" s="199"/>
      <c r="CO821" s="199"/>
      <c r="CP821" s="199"/>
      <c r="CQ821" s="199"/>
      <c r="DF821" s="199"/>
      <c r="DG821" s="199"/>
      <c r="DH821" s="199"/>
      <c r="DI821" s="199"/>
      <c r="DJ821" s="199"/>
      <c r="DK821" s="199"/>
      <c r="DL821" s="199"/>
      <c r="DM821" s="199"/>
      <c r="DN821" s="199"/>
      <c r="DO821" s="199"/>
      <c r="DP821" s="199"/>
      <c r="DQ821" s="199"/>
      <c r="DS821" s="199"/>
      <c r="DT821" s="199"/>
      <c r="DU821" s="199"/>
      <c r="DV821" s="199"/>
      <c r="DW821" s="199"/>
      <c r="DX821" s="199"/>
      <c r="DY821" s="199"/>
      <c r="DZ821" s="199"/>
      <c r="EA821" s="199"/>
      <c r="EB821" s="199"/>
      <c r="EC821" s="199"/>
      <c r="ED821" s="199"/>
      <c r="EE821" s="199"/>
      <c r="EG821" s="199"/>
    </row>
    <row r="822" spans="1:137">
      <c r="A822" s="199"/>
      <c r="B822" s="199"/>
      <c r="C822" s="199"/>
      <c r="D822" s="199"/>
      <c r="E822" s="199"/>
      <c r="M822" s="199"/>
      <c r="N822" s="199"/>
      <c r="P822" s="199"/>
      <c r="Q822" s="199"/>
      <c r="R822" s="199"/>
      <c r="S822" s="199"/>
      <c r="T822" s="199"/>
      <c r="U822" s="199"/>
      <c r="V822" s="199"/>
      <c r="W822" s="199"/>
      <c r="Y822" s="199"/>
      <c r="Z822" s="199"/>
      <c r="AA822" s="199"/>
      <c r="AB822" s="199"/>
      <c r="AC822" s="199"/>
      <c r="AD822" s="199"/>
      <c r="AE822" s="199"/>
      <c r="AF822" s="199"/>
      <c r="AH822" s="199"/>
      <c r="AI822" s="199"/>
      <c r="AJ822" s="199"/>
      <c r="AK822" s="199"/>
      <c r="AL822" s="199"/>
      <c r="AM822" s="199"/>
      <c r="AN822" s="199"/>
      <c r="AO822" s="199"/>
      <c r="AQ822" s="199"/>
      <c r="AR822" s="199"/>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c r="BM822" s="199"/>
      <c r="BN822" s="199"/>
      <c r="BO822" s="199"/>
      <c r="BP822" s="199"/>
      <c r="BQ822" s="199"/>
      <c r="BR822" s="199"/>
      <c r="BS822" s="199"/>
      <c r="BU822" s="199"/>
      <c r="BV822" s="199"/>
      <c r="BW822" s="199"/>
      <c r="BX822" s="199"/>
      <c r="BY822" s="199"/>
      <c r="BZ822" s="199"/>
      <c r="CA822" s="199"/>
      <c r="CB822" s="199"/>
      <c r="CC822" s="199"/>
      <c r="CD822" s="199"/>
      <c r="CE822" s="199"/>
      <c r="CF822" s="199"/>
      <c r="CG822" s="199"/>
      <c r="CH822" s="199"/>
      <c r="CI822" s="199"/>
      <c r="CJ822" s="199"/>
      <c r="CK822" s="199"/>
      <c r="CL822" s="199"/>
      <c r="CM822" s="199"/>
      <c r="CN822" s="199"/>
      <c r="CO822" s="199"/>
      <c r="CP822" s="199"/>
      <c r="CQ822" s="199"/>
      <c r="DF822" s="199"/>
      <c r="DG822" s="199"/>
      <c r="DH822" s="199"/>
      <c r="DI822" s="199"/>
      <c r="DJ822" s="199"/>
      <c r="DK822" s="199"/>
      <c r="DL822" s="199"/>
      <c r="DM822" s="199"/>
      <c r="DN822" s="199"/>
      <c r="DO822" s="199"/>
      <c r="DP822" s="199"/>
      <c r="DQ822" s="199"/>
      <c r="DS822" s="199"/>
      <c r="DT822" s="199"/>
      <c r="DU822" s="199"/>
      <c r="DV822" s="199"/>
      <c r="DW822" s="199"/>
      <c r="DX822" s="199"/>
      <c r="DY822" s="199"/>
      <c r="DZ822" s="199"/>
      <c r="EA822" s="199"/>
      <c r="EB822" s="199"/>
      <c r="EC822" s="199"/>
      <c r="ED822" s="199"/>
      <c r="EE822" s="199"/>
      <c r="EG822" s="199"/>
    </row>
    <row r="823" spans="1:137">
      <c r="A823" s="199"/>
      <c r="B823" s="199"/>
      <c r="C823" s="199"/>
      <c r="D823" s="199"/>
      <c r="E823" s="199"/>
      <c r="M823" s="199"/>
      <c r="N823" s="199"/>
      <c r="P823" s="199"/>
      <c r="Q823" s="199"/>
      <c r="R823" s="199"/>
      <c r="S823" s="199"/>
      <c r="T823" s="199"/>
      <c r="U823" s="199"/>
      <c r="V823" s="199"/>
      <c r="W823" s="199"/>
      <c r="Y823" s="199"/>
      <c r="Z823" s="199"/>
      <c r="AA823" s="199"/>
      <c r="AB823" s="199"/>
      <c r="AC823" s="199"/>
      <c r="AD823" s="199"/>
      <c r="AE823" s="199"/>
      <c r="AF823" s="199"/>
      <c r="AH823" s="199"/>
      <c r="AI823" s="199"/>
      <c r="AJ823" s="199"/>
      <c r="AK823" s="199"/>
      <c r="AL823" s="199"/>
      <c r="AM823" s="199"/>
      <c r="AN823" s="199"/>
      <c r="AO823" s="199"/>
      <c r="AQ823" s="199"/>
      <c r="AR823" s="199"/>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199"/>
      <c r="BU823" s="199"/>
      <c r="BV823" s="199"/>
      <c r="BW823" s="199"/>
      <c r="BX823" s="199"/>
      <c r="BY823" s="199"/>
      <c r="BZ823" s="199"/>
      <c r="CA823" s="199"/>
      <c r="CB823" s="199"/>
      <c r="CC823" s="199"/>
      <c r="CD823" s="199"/>
      <c r="CE823" s="199"/>
      <c r="CF823" s="199"/>
      <c r="CG823" s="199"/>
      <c r="CH823" s="199"/>
      <c r="CI823" s="199"/>
      <c r="CJ823" s="199"/>
      <c r="CK823" s="199"/>
      <c r="CL823" s="199"/>
      <c r="CM823" s="199"/>
      <c r="CN823" s="199"/>
      <c r="CO823" s="199"/>
      <c r="CP823" s="199"/>
      <c r="CQ823" s="199"/>
      <c r="DF823" s="199"/>
      <c r="DG823" s="199"/>
      <c r="DH823" s="199"/>
      <c r="DI823" s="199"/>
      <c r="DJ823" s="199"/>
      <c r="DK823" s="199"/>
      <c r="DL823" s="199"/>
      <c r="DM823" s="199"/>
      <c r="DN823" s="199"/>
      <c r="DO823" s="199"/>
      <c r="DP823" s="199"/>
      <c r="DQ823" s="199"/>
      <c r="DS823" s="199"/>
      <c r="DT823" s="199"/>
      <c r="DU823" s="199"/>
      <c r="DV823" s="199"/>
      <c r="DW823" s="199"/>
      <c r="DX823" s="199"/>
      <c r="DY823" s="199"/>
      <c r="DZ823" s="199"/>
      <c r="EA823" s="199"/>
      <c r="EB823" s="199"/>
      <c r="EC823" s="199"/>
      <c r="ED823" s="199"/>
      <c r="EE823" s="199"/>
      <c r="EG823" s="199"/>
    </row>
    <row r="824" spans="1:137">
      <c r="A824" s="199"/>
      <c r="B824" s="199"/>
      <c r="C824" s="199"/>
      <c r="D824" s="199"/>
      <c r="E824" s="199"/>
      <c r="M824" s="199"/>
      <c r="N824" s="199"/>
      <c r="P824" s="199"/>
      <c r="Q824" s="199"/>
      <c r="R824" s="199"/>
      <c r="S824" s="199"/>
      <c r="T824" s="199"/>
      <c r="U824" s="199"/>
      <c r="V824" s="199"/>
      <c r="W824" s="199"/>
      <c r="Y824" s="199"/>
      <c r="Z824" s="199"/>
      <c r="AA824" s="199"/>
      <c r="AB824" s="199"/>
      <c r="AC824" s="199"/>
      <c r="AD824" s="199"/>
      <c r="AE824" s="199"/>
      <c r="AF824" s="199"/>
      <c r="AH824" s="199"/>
      <c r="AI824" s="199"/>
      <c r="AJ824" s="199"/>
      <c r="AK824" s="199"/>
      <c r="AL824" s="199"/>
      <c r="AM824" s="199"/>
      <c r="AN824" s="199"/>
      <c r="AO824" s="199"/>
      <c r="AQ824" s="199"/>
      <c r="AR824" s="199"/>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c r="BM824" s="199"/>
      <c r="BN824" s="199"/>
      <c r="BO824" s="199"/>
      <c r="BP824" s="199"/>
      <c r="BQ824" s="199"/>
      <c r="BR824" s="199"/>
      <c r="BS824" s="199"/>
      <c r="BU824" s="199"/>
      <c r="BV824" s="199"/>
      <c r="BW824" s="199"/>
      <c r="BX824" s="199"/>
      <c r="BY824" s="199"/>
      <c r="BZ824" s="199"/>
      <c r="CA824" s="199"/>
      <c r="CB824" s="199"/>
      <c r="CC824" s="199"/>
      <c r="CD824" s="199"/>
      <c r="CE824" s="199"/>
      <c r="CF824" s="199"/>
      <c r="CG824" s="199"/>
      <c r="CH824" s="199"/>
      <c r="CI824" s="199"/>
      <c r="CJ824" s="199"/>
      <c r="CK824" s="199"/>
      <c r="CL824" s="199"/>
      <c r="CM824" s="199"/>
      <c r="CN824" s="199"/>
      <c r="CO824" s="199"/>
      <c r="CP824" s="199"/>
      <c r="CQ824" s="199"/>
      <c r="DF824" s="199"/>
      <c r="DG824" s="199"/>
      <c r="DH824" s="199"/>
      <c r="DI824" s="199"/>
      <c r="DJ824" s="199"/>
      <c r="DK824" s="199"/>
      <c r="DL824" s="199"/>
      <c r="DM824" s="199"/>
      <c r="DN824" s="199"/>
      <c r="DO824" s="199"/>
      <c r="DP824" s="199"/>
      <c r="DQ824" s="199"/>
      <c r="DS824" s="199"/>
      <c r="DT824" s="199"/>
      <c r="DU824" s="199"/>
      <c r="DV824" s="199"/>
      <c r="DW824" s="199"/>
      <c r="DX824" s="199"/>
      <c r="DY824" s="199"/>
      <c r="DZ824" s="199"/>
      <c r="EA824" s="199"/>
      <c r="EB824" s="199"/>
      <c r="EC824" s="199"/>
      <c r="ED824" s="199"/>
      <c r="EE824" s="199"/>
      <c r="EG824" s="199"/>
    </row>
    <row r="825" spans="1:137">
      <c r="A825" s="199"/>
      <c r="B825" s="199"/>
      <c r="C825" s="199"/>
      <c r="D825" s="199"/>
      <c r="E825" s="199"/>
      <c r="M825" s="199"/>
      <c r="N825" s="199"/>
      <c r="P825" s="199"/>
      <c r="Q825" s="199"/>
      <c r="R825" s="199"/>
      <c r="S825" s="199"/>
      <c r="T825" s="199"/>
      <c r="U825" s="199"/>
      <c r="V825" s="199"/>
      <c r="W825" s="199"/>
      <c r="Y825" s="199"/>
      <c r="Z825" s="199"/>
      <c r="AA825" s="199"/>
      <c r="AB825" s="199"/>
      <c r="AC825" s="199"/>
      <c r="AD825" s="199"/>
      <c r="AE825" s="199"/>
      <c r="AF825" s="199"/>
      <c r="AH825" s="199"/>
      <c r="AI825" s="199"/>
      <c r="AJ825" s="199"/>
      <c r="AK825" s="199"/>
      <c r="AL825" s="199"/>
      <c r="AM825" s="199"/>
      <c r="AN825" s="199"/>
      <c r="AO825" s="199"/>
      <c r="AQ825" s="199"/>
      <c r="AR825" s="199"/>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199"/>
      <c r="BU825" s="199"/>
      <c r="BV825" s="199"/>
      <c r="BW825" s="199"/>
      <c r="BX825" s="199"/>
      <c r="BY825" s="199"/>
      <c r="BZ825" s="199"/>
      <c r="CA825" s="199"/>
      <c r="CB825" s="199"/>
      <c r="CC825" s="199"/>
      <c r="CD825" s="199"/>
      <c r="CE825" s="199"/>
      <c r="CF825" s="199"/>
      <c r="CG825" s="199"/>
      <c r="CH825" s="199"/>
      <c r="CI825" s="199"/>
      <c r="CJ825" s="199"/>
      <c r="CK825" s="199"/>
      <c r="CL825" s="199"/>
      <c r="CM825" s="199"/>
      <c r="CN825" s="199"/>
      <c r="CO825" s="199"/>
      <c r="CP825" s="199"/>
      <c r="CQ825" s="199"/>
      <c r="DF825" s="199"/>
      <c r="DG825" s="199"/>
      <c r="DH825" s="199"/>
      <c r="DI825" s="199"/>
      <c r="DJ825" s="199"/>
      <c r="DK825" s="199"/>
      <c r="DL825" s="199"/>
      <c r="DM825" s="199"/>
      <c r="DN825" s="199"/>
      <c r="DO825" s="199"/>
      <c r="DP825" s="199"/>
      <c r="DQ825" s="199"/>
      <c r="DS825" s="199"/>
      <c r="DT825" s="199"/>
      <c r="DU825" s="199"/>
      <c r="DV825" s="199"/>
      <c r="DW825" s="199"/>
      <c r="DX825" s="199"/>
      <c r="DY825" s="199"/>
      <c r="DZ825" s="199"/>
      <c r="EA825" s="199"/>
      <c r="EB825" s="199"/>
      <c r="EC825" s="199"/>
      <c r="ED825" s="199"/>
      <c r="EE825" s="199"/>
      <c r="EG825" s="199"/>
    </row>
    <row r="826" spans="1:137">
      <c r="A826" s="199"/>
      <c r="B826" s="199"/>
      <c r="C826" s="199"/>
      <c r="D826" s="199"/>
      <c r="E826" s="199"/>
      <c r="M826" s="199"/>
      <c r="N826" s="199"/>
      <c r="P826" s="199"/>
      <c r="Q826" s="199"/>
      <c r="R826" s="199"/>
      <c r="S826" s="199"/>
      <c r="T826" s="199"/>
      <c r="U826" s="199"/>
      <c r="V826" s="199"/>
      <c r="W826" s="199"/>
      <c r="Y826" s="199"/>
      <c r="Z826" s="199"/>
      <c r="AA826" s="199"/>
      <c r="AB826" s="199"/>
      <c r="AC826" s="199"/>
      <c r="AD826" s="199"/>
      <c r="AE826" s="199"/>
      <c r="AF826" s="199"/>
      <c r="AH826" s="199"/>
      <c r="AI826" s="199"/>
      <c r="AJ826" s="199"/>
      <c r="AK826" s="199"/>
      <c r="AL826" s="199"/>
      <c r="AM826" s="199"/>
      <c r="AN826" s="199"/>
      <c r="AO826" s="199"/>
      <c r="AQ826" s="199"/>
      <c r="AR826" s="199"/>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c r="BS826" s="199"/>
      <c r="BU826" s="199"/>
      <c r="BV826" s="199"/>
      <c r="BW826" s="199"/>
      <c r="BX826" s="199"/>
      <c r="BY826" s="199"/>
      <c r="BZ826" s="199"/>
      <c r="CA826" s="199"/>
      <c r="CB826" s="199"/>
      <c r="CC826" s="199"/>
      <c r="CD826" s="199"/>
      <c r="CE826" s="199"/>
      <c r="CF826" s="199"/>
      <c r="CG826" s="199"/>
      <c r="CH826" s="199"/>
      <c r="CI826" s="199"/>
      <c r="CJ826" s="199"/>
      <c r="CK826" s="199"/>
      <c r="CL826" s="199"/>
      <c r="CM826" s="199"/>
      <c r="CN826" s="199"/>
      <c r="CO826" s="199"/>
      <c r="CP826" s="199"/>
      <c r="CQ826" s="199"/>
      <c r="DF826" s="199"/>
      <c r="DG826" s="199"/>
      <c r="DH826" s="199"/>
      <c r="DI826" s="199"/>
      <c r="DJ826" s="199"/>
      <c r="DK826" s="199"/>
      <c r="DL826" s="199"/>
      <c r="DM826" s="199"/>
      <c r="DN826" s="199"/>
      <c r="DO826" s="199"/>
      <c r="DP826" s="199"/>
      <c r="DQ826" s="199"/>
      <c r="DS826" s="199"/>
      <c r="DT826" s="199"/>
      <c r="DU826" s="199"/>
      <c r="DV826" s="199"/>
      <c r="DW826" s="199"/>
      <c r="DX826" s="199"/>
      <c r="DY826" s="199"/>
      <c r="DZ826" s="199"/>
      <c r="EA826" s="199"/>
      <c r="EB826" s="199"/>
      <c r="EC826" s="199"/>
      <c r="ED826" s="199"/>
      <c r="EE826" s="199"/>
      <c r="EG826" s="199"/>
    </row>
    <row r="827" spans="1:137">
      <c r="A827" s="199"/>
      <c r="B827" s="199"/>
      <c r="C827" s="199"/>
      <c r="D827" s="199"/>
      <c r="E827" s="199"/>
      <c r="M827" s="199"/>
      <c r="N827" s="199"/>
      <c r="P827" s="199"/>
      <c r="Q827" s="199"/>
      <c r="R827" s="199"/>
      <c r="S827" s="199"/>
      <c r="T827" s="199"/>
      <c r="U827" s="199"/>
      <c r="V827" s="199"/>
      <c r="W827" s="199"/>
      <c r="Y827" s="199"/>
      <c r="Z827" s="199"/>
      <c r="AA827" s="199"/>
      <c r="AB827" s="199"/>
      <c r="AC827" s="199"/>
      <c r="AD827" s="199"/>
      <c r="AE827" s="199"/>
      <c r="AF827" s="199"/>
      <c r="AH827" s="199"/>
      <c r="AI827" s="199"/>
      <c r="AJ827" s="199"/>
      <c r="AK827" s="199"/>
      <c r="AL827" s="199"/>
      <c r="AM827" s="199"/>
      <c r="AN827" s="199"/>
      <c r="AO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U827" s="199"/>
      <c r="BV827" s="199"/>
      <c r="BW827" s="199"/>
      <c r="BX827" s="199"/>
      <c r="BY827" s="199"/>
      <c r="BZ827" s="199"/>
      <c r="CA827" s="199"/>
      <c r="CB827" s="199"/>
      <c r="CC827" s="199"/>
      <c r="CD827" s="199"/>
      <c r="CE827" s="199"/>
      <c r="CF827" s="199"/>
      <c r="CG827" s="199"/>
      <c r="CH827" s="199"/>
      <c r="CI827" s="199"/>
      <c r="CJ827" s="199"/>
      <c r="CK827" s="199"/>
      <c r="CL827" s="199"/>
      <c r="CM827" s="199"/>
      <c r="CN827" s="199"/>
      <c r="CO827" s="199"/>
      <c r="CP827" s="199"/>
      <c r="CQ827" s="199"/>
      <c r="DF827" s="199"/>
      <c r="DG827" s="199"/>
      <c r="DH827" s="199"/>
      <c r="DI827" s="199"/>
      <c r="DJ827" s="199"/>
      <c r="DK827" s="199"/>
      <c r="DL827" s="199"/>
      <c r="DM827" s="199"/>
      <c r="DN827" s="199"/>
      <c r="DO827" s="199"/>
      <c r="DP827" s="199"/>
      <c r="DQ827" s="199"/>
      <c r="DS827" s="199"/>
      <c r="DT827" s="199"/>
      <c r="DU827" s="199"/>
      <c r="DV827" s="199"/>
      <c r="DW827" s="199"/>
      <c r="DX827" s="199"/>
      <c r="DY827" s="199"/>
      <c r="DZ827" s="199"/>
      <c r="EA827" s="199"/>
      <c r="EB827" s="199"/>
      <c r="EC827" s="199"/>
      <c r="ED827" s="199"/>
      <c r="EE827" s="199"/>
      <c r="EG827" s="199"/>
    </row>
    <row r="828" spans="1:137">
      <c r="A828" s="199"/>
      <c r="B828" s="199"/>
      <c r="C828" s="199"/>
      <c r="D828" s="199"/>
      <c r="E828" s="199"/>
      <c r="M828" s="199"/>
      <c r="N828" s="199"/>
      <c r="P828" s="199"/>
      <c r="Q828" s="199"/>
      <c r="R828" s="199"/>
      <c r="S828" s="199"/>
      <c r="T828" s="199"/>
      <c r="U828" s="199"/>
      <c r="V828" s="199"/>
      <c r="W828" s="199"/>
      <c r="Y828" s="199"/>
      <c r="Z828" s="199"/>
      <c r="AA828" s="199"/>
      <c r="AB828" s="199"/>
      <c r="AC828" s="199"/>
      <c r="AD828" s="199"/>
      <c r="AE828" s="199"/>
      <c r="AF828" s="199"/>
      <c r="AH828" s="199"/>
      <c r="AI828" s="199"/>
      <c r="AJ828" s="199"/>
      <c r="AK828" s="199"/>
      <c r="AL828" s="199"/>
      <c r="AM828" s="199"/>
      <c r="AN828" s="199"/>
      <c r="AO828" s="199"/>
      <c r="AQ828" s="199"/>
      <c r="AR828" s="199"/>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c r="BM828" s="199"/>
      <c r="BN828" s="199"/>
      <c r="BO828" s="199"/>
      <c r="BP828" s="199"/>
      <c r="BQ828" s="199"/>
      <c r="BR828" s="199"/>
      <c r="BS828" s="199"/>
      <c r="BU828" s="199"/>
      <c r="BV828" s="199"/>
      <c r="BW828" s="199"/>
      <c r="BX828" s="199"/>
      <c r="BY828" s="199"/>
      <c r="BZ828" s="199"/>
      <c r="CA828" s="199"/>
      <c r="CB828" s="199"/>
      <c r="CC828" s="199"/>
      <c r="CD828" s="199"/>
      <c r="CE828" s="199"/>
      <c r="CF828" s="199"/>
      <c r="CG828" s="199"/>
      <c r="CH828" s="199"/>
      <c r="CI828" s="199"/>
      <c r="CJ828" s="199"/>
      <c r="CK828" s="199"/>
      <c r="CL828" s="199"/>
      <c r="CM828" s="199"/>
      <c r="CN828" s="199"/>
      <c r="CO828" s="199"/>
      <c r="CP828" s="199"/>
      <c r="CQ828" s="199"/>
      <c r="DF828" s="199"/>
      <c r="DG828" s="199"/>
      <c r="DH828" s="199"/>
      <c r="DI828" s="199"/>
      <c r="DJ828" s="199"/>
      <c r="DK828" s="199"/>
      <c r="DL828" s="199"/>
      <c r="DM828" s="199"/>
      <c r="DN828" s="199"/>
      <c r="DO828" s="199"/>
      <c r="DP828" s="199"/>
      <c r="DQ828" s="199"/>
      <c r="DS828" s="199"/>
      <c r="DT828" s="199"/>
      <c r="DU828" s="199"/>
      <c r="DV828" s="199"/>
      <c r="DW828" s="199"/>
      <c r="DX828" s="199"/>
      <c r="DY828" s="199"/>
      <c r="DZ828" s="199"/>
      <c r="EA828" s="199"/>
      <c r="EB828" s="199"/>
      <c r="EC828" s="199"/>
      <c r="ED828" s="199"/>
      <c r="EE828" s="199"/>
      <c r="EG828" s="199"/>
    </row>
    <row r="829" spans="1:137">
      <c r="A829" s="199"/>
      <c r="B829" s="199"/>
      <c r="C829" s="199"/>
      <c r="D829" s="199"/>
      <c r="E829" s="199"/>
      <c r="M829" s="199"/>
      <c r="N829" s="199"/>
      <c r="P829" s="199"/>
      <c r="Q829" s="199"/>
      <c r="R829" s="199"/>
      <c r="S829" s="199"/>
      <c r="T829" s="199"/>
      <c r="U829" s="199"/>
      <c r="V829" s="199"/>
      <c r="W829" s="199"/>
      <c r="Y829" s="199"/>
      <c r="Z829" s="199"/>
      <c r="AA829" s="199"/>
      <c r="AB829" s="199"/>
      <c r="AC829" s="199"/>
      <c r="AD829" s="199"/>
      <c r="AE829" s="199"/>
      <c r="AF829" s="199"/>
      <c r="AH829" s="199"/>
      <c r="AI829" s="199"/>
      <c r="AJ829" s="199"/>
      <c r="AK829" s="199"/>
      <c r="AL829" s="199"/>
      <c r="AM829" s="199"/>
      <c r="AN829" s="199"/>
      <c r="AO829" s="199"/>
      <c r="AQ829" s="199"/>
      <c r="AR829" s="199"/>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199"/>
      <c r="BU829" s="199"/>
      <c r="BV829" s="199"/>
      <c r="BW829" s="199"/>
      <c r="BX829" s="199"/>
      <c r="BY829" s="199"/>
      <c r="BZ829" s="199"/>
      <c r="CA829" s="199"/>
      <c r="CB829" s="199"/>
      <c r="CC829" s="199"/>
      <c r="CD829" s="199"/>
      <c r="CE829" s="199"/>
      <c r="CF829" s="199"/>
      <c r="CG829" s="199"/>
      <c r="CH829" s="199"/>
      <c r="CI829" s="199"/>
      <c r="CJ829" s="199"/>
      <c r="CK829" s="199"/>
      <c r="CL829" s="199"/>
      <c r="CM829" s="199"/>
      <c r="CN829" s="199"/>
      <c r="CO829" s="199"/>
      <c r="CP829" s="199"/>
      <c r="CQ829" s="199"/>
      <c r="DF829" s="199"/>
      <c r="DG829" s="199"/>
      <c r="DH829" s="199"/>
      <c r="DI829" s="199"/>
      <c r="DJ829" s="199"/>
      <c r="DK829" s="199"/>
      <c r="DL829" s="199"/>
      <c r="DM829" s="199"/>
      <c r="DN829" s="199"/>
      <c r="DO829" s="199"/>
      <c r="DP829" s="199"/>
      <c r="DQ829" s="199"/>
      <c r="DS829" s="199"/>
      <c r="DT829" s="199"/>
      <c r="DU829" s="199"/>
      <c r="DV829" s="199"/>
      <c r="DW829" s="199"/>
      <c r="DX829" s="199"/>
      <c r="DY829" s="199"/>
      <c r="DZ829" s="199"/>
      <c r="EA829" s="199"/>
      <c r="EB829" s="199"/>
      <c r="EC829" s="199"/>
      <c r="ED829" s="199"/>
      <c r="EE829" s="199"/>
      <c r="EG829" s="199"/>
    </row>
    <row r="830" spans="1:137">
      <c r="A830" s="199"/>
      <c r="B830" s="199"/>
      <c r="C830" s="199"/>
      <c r="D830" s="199"/>
      <c r="E830" s="199"/>
      <c r="M830" s="199"/>
      <c r="N830" s="199"/>
      <c r="P830" s="199"/>
      <c r="Q830" s="199"/>
      <c r="R830" s="199"/>
      <c r="S830" s="199"/>
      <c r="T830" s="199"/>
      <c r="U830" s="199"/>
      <c r="V830" s="199"/>
      <c r="W830" s="199"/>
      <c r="Y830" s="199"/>
      <c r="Z830" s="199"/>
      <c r="AA830" s="199"/>
      <c r="AB830" s="199"/>
      <c r="AC830" s="199"/>
      <c r="AD830" s="199"/>
      <c r="AE830" s="199"/>
      <c r="AF830" s="199"/>
      <c r="AH830" s="199"/>
      <c r="AI830" s="199"/>
      <c r="AJ830" s="199"/>
      <c r="AK830" s="199"/>
      <c r="AL830" s="199"/>
      <c r="AM830" s="199"/>
      <c r="AN830" s="199"/>
      <c r="AO830" s="199"/>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199"/>
      <c r="BU830" s="199"/>
      <c r="BV830" s="199"/>
      <c r="BW830" s="199"/>
      <c r="BX830" s="199"/>
      <c r="BY830" s="199"/>
      <c r="BZ830" s="199"/>
      <c r="CA830" s="199"/>
      <c r="CB830" s="199"/>
      <c r="CC830" s="199"/>
      <c r="CD830" s="199"/>
      <c r="CE830" s="199"/>
      <c r="CF830" s="199"/>
      <c r="CG830" s="199"/>
      <c r="CH830" s="199"/>
      <c r="CI830" s="199"/>
      <c r="CJ830" s="199"/>
      <c r="CK830" s="199"/>
      <c r="CL830" s="199"/>
      <c r="CM830" s="199"/>
      <c r="CN830" s="199"/>
      <c r="CO830" s="199"/>
      <c r="CP830" s="199"/>
      <c r="CQ830" s="199"/>
      <c r="DF830" s="199"/>
      <c r="DG830" s="199"/>
      <c r="DH830" s="199"/>
      <c r="DI830" s="199"/>
      <c r="DJ830" s="199"/>
      <c r="DK830" s="199"/>
      <c r="DL830" s="199"/>
      <c r="DM830" s="199"/>
      <c r="DN830" s="199"/>
      <c r="DO830" s="199"/>
      <c r="DP830" s="199"/>
      <c r="DQ830" s="199"/>
      <c r="DS830" s="199"/>
      <c r="DT830" s="199"/>
      <c r="DU830" s="199"/>
      <c r="DV830" s="199"/>
      <c r="DW830" s="199"/>
      <c r="DX830" s="199"/>
      <c r="DY830" s="199"/>
      <c r="DZ830" s="199"/>
      <c r="EA830" s="199"/>
      <c r="EB830" s="199"/>
      <c r="EC830" s="199"/>
      <c r="ED830" s="199"/>
      <c r="EE830" s="199"/>
      <c r="EG830" s="199"/>
    </row>
    <row r="831" spans="1:137">
      <c r="A831" s="199"/>
      <c r="B831" s="199"/>
      <c r="C831" s="199"/>
      <c r="D831" s="199"/>
      <c r="E831" s="199"/>
      <c r="M831" s="199"/>
      <c r="N831" s="199"/>
      <c r="P831" s="199"/>
      <c r="Q831" s="199"/>
      <c r="R831" s="199"/>
      <c r="S831" s="199"/>
      <c r="T831" s="199"/>
      <c r="U831" s="199"/>
      <c r="V831" s="199"/>
      <c r="W831" s="199"/>
      <c r="Y831" s="199"/>
      <c r="Z831" s="199"/>
      <c r="AA831" s="199"/>
      <c r="AB831" s="199"/>
      <c r="AC831" s="199"/>
      <c r="AD831" s="199"/>
      <c r="AE831" s="199"/>
      <c r="AF831" s="199"/>
      <c r="AH831" s="199"/>
      <c r="AI831" s="199"/>
      <c r="AJ831" s="199"/>
      <c r="AK831" s="199"/>
      <c r="AL831" s="199"/>
      <c r="AM831" s="199"/>
      <c r="AN831" s="199"/>
      <c r="AO831" s="199"/>
      <c r="AQ831" s="199"/>
      <c r="AR831" s="199"/>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199"/>
      <c r="BU831" s="199"/>
      <c r="BV831" s="199"/>
      <c r="BW831" s="199"/>
      <c r="BX831" s="199"/>
      <c r="BY831" s="199"/>
      <c r="BZ831" s="199"/>
      <c r="CA831" s="199"/>
      <c r="CB831" s="199"/>
      <c r="CC831" s="199"/>
      <c r="CD831" s="199"/>
      <c r="CE831" s="199"/>
      <c r="CF831" s="199"/>
      <c r="CG831" s="199"/>
      <c r="CH831" s="199"/>
      <c r="CI831" s="199"/>
      <c r="CJ831" s="199"/>
      <c r="CK831" s="199"/>
      <c r="CL831" s="199"/>
      <c r="CM831" s="199"/>
      <c r="CN831" s="199"/>
      <c r="CO831" s="199"/>
      <c r="CP831" s="199"/>
      <c r="CQ831" s="199"/>
      <c r="DF831" s="199"/>
      <c r="DG831" s="199"/>
      <c r="DH831" s="199"/>
      <c r="DI831" s="199"/>
      <c r="DJ831" s="199"/>
      <c r="DK831" s="199"/>
      <c r="DL831" s="199"/>
      <c r="DM831" s="199"/>
      <c r="DN831" s="199"/>
      <c r="DO831" s="199"/>
      <c r="DP831" s="199"/>
      <c r="DQ831" s="199"/>
      <c r="DS831" s="199"/>
      <c r="DT831" s="199"/>
      <c r="DU831" s="199"/>
      <c r="DV831" s="199"/>
      <c r="DW831" s="199"/>
      <c r="DX831" s="199"/>
      <c r="DY831" s="199"/>
      <c r="DZ831" s="199"/>
      <c r="EA831" s="199"/>
      <c r="EB831" s="199"/>
      <c r="EC831" s="199"/>
      <c r="ED831" s="199"/>
      <c r="EE831" s="199"/>
      <c r="EG831" s="199"/>
    </row>
    <row r="832" spans="1:137">
      <c r="A832" s="199"/>
      <c r="B832" s="199"/>
      <c r="C832" s="199"/>
      <c r="D832" s="199"/>
      <c r="E832" s="199"/>
      <c r="M832" s="199"/>
      <c r="N832" s="199"/>
      <c r="P832" s="199"/>
      <c r="Q832" s="199"/>
      <c r="R832" s="199"/>
      <c r="S832" s="199"/>
      <c r="T832" s="199"/>
      <c r="U832" s="199"/>
      <c r="V832" s="199"/>
      <c r="W832" s="199"/>
      <c r="Y832" s="199"/>
      <c r="Z832" s="199"/>
      <c r="AA832" s="199"/>
      <c r="AB832" s="199"/>
      <c r="AC832" s="199"/>
      <c r="AD832" s="199"/>
      <c r="AE832" s="199"/>
      <c r="AF832" s="199"/>
      <c r="AH832" s="199"/>
      <c r="AI832" s="199"/>
      <c r="AJ832" s="199"/>
      <c r="AK832" s="199"/>
      <c r="AL832" s="199"/>
      <c r="AM832" s="199"/>
      <c r="AN832" s="199"/>
      <c r="AO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U832" s="199"/>
      <c r="BV832" s="199"/>
      <c r="BW832" s="199"/>
      <c r="BX832" s="199"/>
      <c r="BY832" s="199"/>
      <c r="BZ832" s="199"/>
      <c r="CA832" s="199"/>
      <c r="CB832" s="199"/>
      <c r="CC832" s="199"/>
      <c r="CD832" s="199"/>
      <c r="CE832" s="199"/>
      <c r="CF832" s="199"/>
      <c r="CG832" s="199"/>
      <c r="CH832" s="199"/>
      <c r="CI832" s="199"/>
      <c r="CJ832" s="199"/>
      <c r="CK832" s="199"/>
      <c r="CL832" s="199"/>
      <c r="CM832" s="199"/>
      <c r="CN832" s="199"/>
      <c r="CO832" s="199"/>
      <c r="CP832" s="199"/>
      <c r="CQ832" s="199"/>
      <c r="DF832" s="199"/>
      <c r="DG832" s="199"/>
      <c r="DH832" s="199"/>
      <c r="DI832" s="199"/>
      <c r="DJ832" s="199"/>
      <c r="DK832" s="199"/>
      <c r="DL832" s="199"/>
      <c r="DM832" s="199"/>
      <c r="DN832" s="199"/>
      <c r="DO832" s="199"/>
      <c r="DP832" s="199"/>
      <c r="DQ832" s="199"/>
      <c r="DS832" s="199"/>
      <c r="DT832" s="199"/>
      <c r="DU832" s="199"/>
      <c r="DV832" s="199"/>
      <c r="DW832" s="199"/>
      <c r="DX832" s="199"/>
      <c r="DY832" s="199"/>
      <c r="DZ832" s="199"/>
      <c r="EA832" s="199"/>
      <c r="EB832" s="199"/>
      <c r="EC832" s="199"/>
      <c r="ED832" s="199"/>
      <c r="EE832" s="199"/>
      <c r="EG832" s="199"/>
    </row>
    <row r="833" spans="1:137">
      <c r="A833" s="199"/>
      <c r="B833" s="199"/>
      <c r="C833" s="199"/>
      <c r="D833" s="199"/>
      <c r="E833" s="199"/>
      <c r="M833" s="199"/>
      <c r="N833" s="199"/>
      <c r="P833" s="199"/>
      <c r="Q833" s="199"/>
      <c r="R833" s="199"/>
      <c r="S833" s="199"/>
      <c r="T833" s="199"/>
      <c r="U833" s="199"/>
      <c r="V833" s="199"/>
      <c r="W833" s="199"/>
      <c r="Y833" s="199"/>
      <c r="Z833" s="199"/>
      <c r="AA833" s="199"/>
      <c r="AB833" s="199"/>
      <c r="AC833" s="199"/>
      <c r="AD833" s="199"/>
      <c r="AE833" s="199"/>
      <c r="AF833" s="199"/>
      <c r="AH833" s="199"/>
      <c r="AI833" s="199"/>
      <c r="AJ833" s="199"/>
      <c r="AK833" s="199"/>
      <c r="AL833" s="199"/>
      <c r="AM833" s="199"/>
      <c r="AN833" s="199"/>
      <c r="AO833" s="199"/>
      <c r="AQ833" s="199"/>
      <c r="AR833" s="199"/>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199"/>
      <c r="BU833" s="199"/>
      <c r="BV833" s="199"/>
      <c r="BW833" s="199"/>
      <c r="BX833" s="199"/>
      <c r="BY833" s="199"/>
      <c r="BZ833" s="199"/>
      <c r="CA833" s="199"/>
      <c r="CB833" s="199"/>
      <c r="CC833" s="199"/>
      <c r="CD833" s="199"/>
      <c r="CE833" s="199"/>
      <c r="CF833" s="199"/>
      <c r="CG833" s="199"/>
      <c r="CH833" s="199"/>
      <c r="CI833" s="199"/>
      <c r="CJ833" s="199"/>
      <c r="CK833" s="199"/>
      <c r="CL833" s="199"/>
      <c r="CM833" s="199"/>
      <c r="CN833" s="199"/>
      <c r="CO833" s="199"/>
      <c r="CP833" s="199"/>
      <c r="CQ833" s="199"/>
      <c r="DF833" s="199"/>
      <c r="DG833" s="199"/>
      <c r="DH833" s="199"/>
      <c r="DI833" s="199"/>
      <c r="DJ833" s="199"/>
      <c r="DK833" s="199"/>
      <c r="DL833" s="199"/>
      <c r="DM833" s="199"/>
      <c r="DN833" s="199"/>
      <c r="DO833" s="199"/>
      <c r="DP833" s="199"/>
      <c r="DQ833" s="199"/>
      <c r="DS833" s="199"/>
      <c r="DT833" s="199"/>
      <c r="DU833" s="199"/>
      <c r="DV833" s="199"/>
      <c r="DW833" s="199"/>
      <c r="DX833" s="199"/>
      <c r="DY833" s="199"/>
      <c r="DZ833" s="199"/>
      <c r="EA833" s="199"/>
      <c r="EB833" s="199"/>
      <c r="EC833" s="199"/>
      <c r="ED833" s="199"/>
      <c r="EE833" s="199"/>
      <c r="EG833" s="199"/>
    </row>
    <row r="834" spans="1:137">
      <c r="A834" s="199"/>
      <c r="B834" s="199"/>
      <c r="C834" s="199"/>
      <c r="D834" s="199"/>
      <c r="E834" s="199"/>
      <c r="M834" s="199"/>
      <c r="N834" s="199"/>
      <c r="P834" s="199"/>
      <c r="Q834" s="199"/>
      <c r="R834" s="199"/>
      <c r="S834" s="199"/>
      <c r="T834" s="199"/>
      <c r="U834" s="199"/>
      <c r="V834" s="199"/>
      <c r="W834" s="199"/>
      <c r="Y834" s="199"/>
      <c r="Z834" s="199"/>
      <c r="AA834" s="199"/>
      <c r="AB834" s="199"/>
      <c r="AC834" s="199"/>
      <c r="AD834" s="199"/>
      <c r="AE834" s="199"/>
      <c r="AF834" s="199"/>
      <c r="AH834" s="199"/>
      <c r="AI834" s="199"/>
      <c r="AJ834" s="199"/>
      <c r="AK834" s="199"/>
      <c r="AL834" s="199"/>
      <c r="AM834" s="199"/>
      <c r="AN834" s="199"/>
      <c r="AO834" s="199"/>
      <c r="AQ834" s="199"/>
      <c r="AR834" s="199"/>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199"/>
      <c r="BU834" s="199"/>
      <c r="BV834" s="199"/>
      <c r="BW834" s="199"/>
      <c r="BX834" s="199"/>
      <c r="BY834" s="199"/>
      <c r="BZ834" s="199"/>
      <c r="CA834" s="199"/>
      <c r="CB834" s="199"/>
      <c r="CC834" s="199"/>
      <c r="CD834" s="199"/>
      <c r="CE834" s="199"/>
      <c r="CF834" s="199"/>
      <c r="CG834" s="199"/>
      <c r="CH834" s="199"/>
      <c r="CI834" s="199"/>
      <c r="CJ834" s="199"/>
      <c r="CK834" s="199"/>
      <c r="CL834" s="199"/>
      <c r="CM834" s="199"/>
      <c r="CN834" s="199"/>
      <c r="CO834" s="199"/>
      <c r="CP834" s="199"/>
      <c r="CQ834" s="199"/>
      <c r="DF834" s="199"/>
      <c r="DG834" s="199"/>
      <c r="DH834" s="199"/>
      <c r="DI834" s="199"/>
      <c r="DJ834" s="199"/>
      <c r="DK834" s="199"/>
      <c r="DL834" s="199"/>
      <c r="DM834" s="199"/>
      <c r="DN834" s="199"/>
      <c r="DO834" s="199"/>
      <c r="DP834" s="199"/>
      <c r="DQ834" s="199"/>
      <c r="DS834" s="199"/>
      <c r="DT834" s="199"/>
      <c r="DU834" s="199"/>
      <c r="DV834" s="199"/>
      <c r="DW834" s="199"/>
      <c r="DX834" s="199"/>
      <c r="DY834" s="199"/>
      <c r="DZ834" s="199"/>
      <c r="EA834" s="199"/>
      <c r="EB834" s="199"/>
      <c r="EC834" s="199"/>
      <c r="ED834" s="199"/>
      <c r="EE834" s="199"/>
      <c r="EG834" s="199"/>
    </row>
    <row r="835" spans="1:137">
      <c r="A835" s="199"/>
      <c r="B835" s="199"/>
      <c r="C835" s="199"/>
      <c r="D835" s="199"/>
      <c r="E835" s="199"/>
      <c r="M835" s="199"/>
      <c r="N835" s="199"/>
      <c r="P835" s="199"/>
      <c r="Q835" s="199"/>
      <c r="R835" s="199"/>
      <c r="S835" s="199"/>
      <c r="T835" s="199"/>
      <c r="U835" s="199"/>
      <c r="V835" s="199"/>
      <c r="W835" s="199"/>
      <c r="Y835" s="199"/>
      <c r="Z835" s="199"/>
      <c r="AA835" s="199"/>
      <c r="AB835" s="199"/>
      <c r="AC835" s="199"/>
      <c r="AD835" s="199"/>
      <c r="AE835" s="199"/>
      <c r="AF835" s="199"/>
      <c r="AH835" s="199"/>
      <c r="AI835" s="199"/>
      <c r="AJ835" s="199"/>
      <c r="AK835" s="199"/>
      <c r="AL835" s="199"/>
      <c r="AM835" s="199"/>
      <c r="AN835" s="199"/>
      <c r="AO835" s="199"/>
      <c r="AQ835" s="199"/>
      <c r="AR835" s="199"/>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199"/>
      <c r="BU835" s="199"/>
      <c r="BV835" s="199"/>
      <c r="BW835" s="199"/>
      <c r="BX835" s="199"/>
      <c r="BY835" s="199"/>
      <c r="BZ835" s="199"/>
      <c r="CA835" s="199"/>
      <c r="CB835" s="199"/>
      <c r="CC835" s="199"/>
      <c r="CD835" s="199"/>
      <c r="CE835" s="199"/>
      <c r="CF835" s="199"/>
      <c r="CG835" s="199"/>
      <c r="CH835" s="199"/>
      <c r="CI835" s="199"/>
      <c r="CJ835" s="199"/>
      <c r="CK835" s="199"/>
      <c r="CL835" s="199"/>
      <c r="CM835" s="199"/>
      <c r="CN835" s="199"/>
      <c r="CO835" s="199"/>
      <c r="CP835" s="199"/>
      <c r="CQ835" s="199"/>
      <c r="DF835" s="199"/>
      <c r="DG835" s="199"/>
      <c r="DH835" s="199"/>
      <c r="DI835" s="199"/>
      <c r="DJ835" s="199"/>
      <c r="DK835" s="199"/>
      <c r="DL835" s="199"/>
      <c r="DM835" s="199"/>
      <c r="DN835" s="199"/>
      <c r="DO835" s="199"/>
      <c r="DP835" s="199"/>
      <c r="DQ835" s="199"/>
      <c r="DS835" s="199"/>
      <c r="DT835" s="199"/>
      <c r="DU835" s="199"/>
      <c r="DV835" s="199"/>
      <c r="DW835" s="199"/>
      <c r="DX835" s="199"/>
      <c r="DY835" s="199"/>
      <c r="DZ835" s="199"/>
      <c r="EA835" s="199"/>
      <c r="EB835" s="199"/>
      <c r="EC835" s="199"/>
      <c r="ED835" s="199"/>
      <c r="EE835" s="199"/>
      <c r="EG835" s="199"/>
    </row>
    <row r="836" spans="1:137">
      <c r="A836" s="199"/>
      <c r="B836" s="199"/>
      <c r="C836" s="199"/>
      <c r="D836" s="199"/>
      <c r="E836" s="199"/>
      <c r="M836" s="199"/>
      <c r="N836" s="199"/>
      <c r="P836" s="199"/>
      <c r="Q836" s="199"/>
      <c r="R836" s="199"/>
      <c r="S836" s="199"/>
      <c r="T836" s="199"/>
      <c r="U836" s="199"/>
      <c r="V836" s="199"/>
      <c r="W836" s="199"/>
      <c r="Y836" s="199"/>
      <c r="Z836" s="199"/>
      <c r="AA836" s="199"/>
      <c r="AB836" s="199"/>
      <c r="AC836" s="199"/>
      <c r="AD836" s="199"/>
      <c r="AE836" s="199"/>
      <c r="AF836" s="199"/>
      <c r="AH836" s="199"/>
      <c r="AI836" s="199"/>
      <c r="AJ836" s="199"/>
      <c r="AK836" s="199"/>
      <c r="AL836" s="199"/>
      <c r="AM836" s="199"/>
      <c r="AN836" s="199"/>
      <c r="AO836" s="199"/>
      <c r="AQ836" s="199"/>
      <c r="AR836" s="199"/>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199"/>
      <c r="BU836" s="199"/>
      <c r="BV836" s="199"/>
      <c r="BW836" s="199"/>
      <c r="BX836" s="199"/>
      <c r="BY836" s="199"/>
      <c r="BZ836" s="199"/>
      <c r="CA836" s="199"/>
      <c r="CB836" s="199"/>
      <c r="CC836" s="199"/>
      <c r="CD836" s="199"/>
      <c r="CE836" s="199"/>
      <c r="CF836" s="199"/>
      <c r="CG836" s="199"/>
      <c r="CH836" s="199"/>
      <c r="CI836" s="199"/>
      <c r="CJ836" s="199"/>
      <c r="CK836" s="199"/>
      <c r="CL836" s="199"/>
      <c r="CM836" s="199"/>
      <c r="CN836" s="199"/>
      <c r="CO836" s="199"/>
      <c r="CP836" s="199"/>
      <c r="CQ836" s="199"/>
      <c r="DF836" s="199"/>
      <c r="DG836" s="199"/>
      <c r="DH836" s="199"/>
      <c r="DI836" s="199"/>
      <c r="DJ836" s="199"/>
      <c r="DK836" s="199"/>
      <c r="DL836" s="199"/>
      <c r="DM836" s="199"/>
      <c r="DN836" s="199"/>
      <c r="DO836" s="199"/>
      <c r="DP836" s="199"/>
      <c r="DQ836" s="199"/>
      <c r="DS836" s="199"/>
      <c r="DT836" s="199"/>
      <c r="DU836" s="199"/>
      <c r="DV836" s="199"/>
      <c r="DW836" s="199"/>
      <c r="DX836" s="199"/>
      <c r="DY836" s="199"/>
      <c r="DZ836" s="199"/>
      <c r="EA836" s="199"/>
      <c r="EB836" s="199"/>
      <c r="EC836" s="199"/>
      <c r="ED836" s="199"/>
      <c r="EE836" s="199"/>
      <c r="EG836" s="199"/>
    </row>
    <row r="837" spans="1:137">
      <c r="A837" s="199"/>
      <c r="B837" s="199"/>
      <c r="C837" s="199"/>
      <c r="D837" s="199"/>
      <c r="E837" s="199"/>
      <c r="M837" s="199"/>
      <c r="N837" s="199"/>
      <c r="P837" s="199"/>
      <c r="Q837" s="199"/>
      <c r="R837" s="199"/>
      <c r="S837" s="199"/>
      <c r="T837" s="199"/>
      <c r="U837" s="199"/>
      <c r="V837" s="199"/>
      <c r="W837" s="199"/>
      <c r="Y837" s="199"/>
      <c r="Z837" s="199"/>
      <c r="AA837" s="199"/>
      <c r="AB837" s="199"/>
      <c r="AC837" s="199"/>
      <c r="AD837" s="199"/>
      <c r="AE837" s="199"/>
      <c r="AF837" s="199"/>
      <c r="AH837" s="199"/>
      <c r="AI837" s="199"/>
      <c r="AJ837" s="199"/>
      <c r="AK837" s="199"/>
      <c r="AL837" s="199"/>
      <c r="AM837" s="199"/>
      <c r="AN837" s="199"/>
      <c r="AO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DF837" s="199"/>
      <c r="DG837" s="199"/>
      <c r="DH837" s="199"/>
      <c r="DI837" s="199"/>
      <c r="DJ837" s="199"/>
      <c r="DK837" s="199"/>
      <c r="DL837" s="199"/>
      <c r="DM837" s="199"/>
      <c r="DN837" s="199"/>
      <c r="DO837" s="199"/>
      <c r="DP837" s="199"/>
      <c r="DQ837" s="199"/>
      <c r="DS837" s="199"/>
      <c r="DT837" s="199"/>
      <c r="DU837" s="199"/>
      <c r="DV837" s="199"/>
      <c r="DW837" s="199"/>
      <c r="DX837" s="199"/>
      <c r="DY837" s="199"/>
      <c r="DZ837" s="199"/>
      <c r="EA837" s="199"/>
      <c r="EB837" s="199"/>
      <c r="EC837" s="199"/>
      <c r="ED837" s="199"/>
      <c r="EE837" s="199"/>
      <c r="EG837" s="199"/>
    </row>
    <row r="838" spans="1:137">
      <c r="A838" s="199"/>
      <c r="B838" s="199"/>
      <c r="C838" s="199"/>
      <c r="D838" s="199"/>
      <c r="E838" s="199"/>
      <c r="M838" s="199"/>
      <c r="N838" s="199"/>
      <c r="P838" s="199"/>
      <c r="Q838" s="199"/>
      <c r="R838" s="199"/>
      <c r="S838" s="199"/>
      <c r="T838" s="199"/>
      <c r="U838" s="199"/>
      <c r="V838" s="199"/>
      <c r="W838" s="199"/>
      <c r="Y838" s="199"/>
      <c r="Z838" s="199"/>
      <c r="AA838" s="199"/>
      <c r="AB838" s="199"/>
      <c r="AC838" s="199"/>
      <c r="AD838" s="199"/>
      <c r="AE838" s="199"/>
      <c r="AF838" s="199"/>
      <c r="AH838" s="199"/>
      <c r="AI838" s="199"/>
      <c r="AJ838" s="199"/>
      <c r="AK838" s="199"/>
      <c r="AL838" s="199"/>
      <c r="AM838" s="199"/>
      <c r="AN838" s="199"/>
      <c r="AO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DF838" s="199"/>
      <c r="DG838" s="199"/>
      <c r="DH838" s="199"/>
      <c r="DI838" s="199"/>
      <c r="DJ838" s="199"/>
      <c r="DK838" s="199"/>
      <c r="DL838" s="199"/>
      <c r="DM838" s="199"/>
      <c r="DN838" s="199"/>
      <c r="DO838" s="199"/>
      <c r="DP838" s="199"/>
      <c r="DQ838" s="199"/>
      <c r="DS838" s="199"/>
      <c r="DT838" s="199"/>
      <c r="DU838" s="199"/>
      <c r="DV838" s="199"/>
      <c r="DW838" s="199"/>
      <c r="DX838" s="199"/>
      <c r="DY838" s="199"/>
      <c r="DZ838" s="199"/>
      <c r="EA838" s="199"/>
      <c r="EB838" s="199"/>
      <c r="EC838" s="199"/>
      <c r="ED838" s="199"/>
      <c r="EE838" s="199"/>
      <c r="EG838" s="199"/>
    </row>
    <row r="839" spans="1:137">
      <c r="A839" s="199"/>
      <c r="B839" s="199"/>
      <c r="C839" s="199"/>
      <c r="D839" s="199"/>
      <c r="E839" s="199"/>
      <c r="M839" s="199"/>
      <c r="N839" s="199"/>
      <c r="P839" s="199"/>
      <c r="Q839" s="199"/>
      <c r="R839" s="199"/>
      <c r="S839" s="199"/>
      <c r="T839" s="199"/>
      <c r="U839" s="199"/>
      <c r="V839" s="199"/>
      <c r="W839" s="199"/>
      <c r="Y839" s="199"/>
      <c r="Z839" s="199"/>
      <c r="AA839" s="199"/>
      <c r="AB839" s="199"/>
      <c r="AC839" s="199"/>
      <c r="AD839" s="199"/>
      <c r="AE839" s="199"/>
      <c r="AF839" s="199"/>
      <c r="AH839" s="199"/>
      <c r="AI839" s="199"/>
      <c r="AJ839" s="199"/>
      <c r="AK839" s="199"/>
      <c r="AL839" s="199"/>
      <c r="AM839" s="199"/>
      <c r="AN839" s="199"/>
      <c r="AO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DF839" s="199"/>
      <c r="DG839" s="199"/>
      <c r="DH839" s="199"/>
      <c r="DI839" s="199"/>
      <c r="DJ839" s="199"/>
      <c r="DK839" s="199"/>
      <c r="DL839" s="199"/>
      <c r="DM839" s="199"/>
      <c r="DN839" s="199"/>
      <c r="DO839" s="199"/>
      <c r="DP839" s="199"/>
      <c r="DQ839" s="199"/>
      <c r="DS839" s="199"/>
      <c r="DT839" s="199"/>
      <c r="DU839" s="199"/>
      <c r="DV839" s="199"/>
      <c r="DW839" s="199"/>
      <c r="DX839" s="199"/>
      <c r="DY839" s="199"/>
      <c r="DZ839" s="199"/>
      <c r="EA839" s="199"/>
      <c r="EB839" s="199"/>
      <c r="EC839" s="199"/>
      <c r="ED839" s="199"/>
      <c r="EE839" s="199"/>
      <c r="EG839" s="199"/>
    </row>
    <row r="840" spans="1:137">
      <c r="A840" s="199"/>
      <c r="B840" s="199"/>
      <c r="C840" s="199"/>
      <c r="D840" s="199"/>
      <c r="E840" s="199"/>
      <c r="M840" s="199"/>
      <c r="N840" s="199"/>
      <c r="P840" s="199"/>
      <c r="Q840" s="199"/>
      <c r="R840" s="199"/>
      <c r="S840" s="199"/>
      <c r="T840" s="199"/>
      <c r="U840" s="199"/>
      <c r="V840" s="199"/>
      <c r="W840" s="199"/>
      <c r="Y840" s="199"/>
      <c r="Z840" s="199"/>
      <c r="AA840" s="199"/>
      <c r="AB840" s="199"/>
      <c r="AC840" s="199"/>
      <c r="AD840" s="199"/>
      <c r="AE840" s="199"/>
      <c r="AF840" s="199"/>
      <c r="AH840" s="199"/>
      <c r="AI840" s="199"/>
      <c r="AJ840" s="199"/>
      <c r="AK840" s="199"/>
      <c r="AL840" s="199"/>
      <c r="AM840" s="199"/>
      <c r="AN840" s="199"/>
      <c r="AO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DF840" s="199"/>
      <c r="DG840" s="199"/>
      <c r="DH840" s="199"/>
      <c r="DI840" s="199"/>
      <c r="DJ840" s="199"/>
      <c r="DK840" s="199"/>
      <c r="DL840" s="199"/>
      <c r="DM840" s="199"/>
      <c r="DN840" s="199"/>
      <c r="DO840" s="199"/>
      <c r="DP840" s="199"/>
      <c r="DQ840" s="199"/>
      <c r="DS840" s="199"/>
      <c r="DT840" s="199"/>
      <c r="DU840" s="199"/>
      <c r="DV840" s="199"/>
      <c r="DW840" s="199"/>
      <c r="DX840" s="199"/>
      <c r="DY840" s="199"/>
      <c r="DZ840" s="199"/>
      <c r="EA840" s="199"/>
      <c r="EB840" s="199"/>
      <c r="EC840" s="199"/>
      <c r="ED840" s="199"/>
      <c r="EE840" s="199"/>
      <c r="EG840" s="199"/>
    </row>
    <row r="841" spans="1:137">
      <c r="A841" s="199"/>
      <c r="B841" s="199"/>
      <c r="C841" s="199"/>
      <c r="D841" s="199"/>
      <c r="E841" s="199"/>
      <c r="M841" s="199"/>
      <c r="N841" s="199"/>
      <c r="P841" s="199"/>
      <c r="Q841" s="199"/>
      <c r="R841" s="199"/>
      <c r="S841" s="199"/>
      <c r="T841" s="199"/>
      <c r="U841" s="199"/>
      <c r="V841" s="199"/>
      <c r="W841" s="199"/>
      <c r="Y841" s="199"/>
      <c r="Z841" s="199"/>
      <c r="AA841" s="199"/>
      <c r="AB841" s="199"/>
      <c r="AC841" s="199"/>
      <c r="AD841" s="199"/>
      <c r="AE841" s="199"/>
      <c r="AF841" s="199"/>
      <c r="AH841" s="199"/>
      <c r="AI841" s="199"/>
      <c r="AJ841" s="199"/>
      <c r="AK841" s="199"/>
      <c r="AL841" s="199"/>
      <c r="AM841" s="199"/>
      <c r="AN841" s="199"/>
      <c r="AO841" s="199"/>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U841" s="199"/>
      <c r="BV841" s="199"/>
      <c r="BW841" s="199"/>
      <c r="BX841" s="199"/>
      <c r="BY841" s="199"/>
      <c r="BZ841" s="199"/>
      <c r="CA841" s="199"/>
      <c r="CB841" s="199"/>
      <c r="CC841" s="199"/>
      <c r="CD841" s="199"/>
      <c r="CE841" s="199"/>
      <c r="CF841" s="199"/>
      <c r="CG841" s="199"/>
      <c r="CH841" s="199"/>
      <c r="CI841" s="199"/>
      <c r="CJ841" s="199"/>
      <c r="CK841" s="199"/>
      <c r="CL841" s="199"/>
      <c r="CM841" s="199"/>
      <c r="CN841" s="199"/>
      <c r="CO841" s="199"/>
      <c r="CP841" s="199"/>
      <c r="CQ841" s="199"/>
      <c r="DF841" s="199"/>
      <c r="DG841" s="199"/>
      <c r="DH841" s="199"/>
      <c r="DI841" s="199"/>
      <c r="DJ841" s="199"/>
      <c r="DK841" s="199"/>
      <c r="DL841" s="199"/>
      <c r="DM841" s="199"/>
      <c r="DN841" s="199"/>
      <c r="DO841" s="199"/>
      <c r="DP841" s="199"/>
      <c r="DQ841" s="199"/>
      <c r="DS841" s="199"/>
      <c r="DT841" s="199"/>
      <c r="DU841" s="199"/>
      <c r="DV841" s="199"/>
      <c r="DW841" s="199"/>
      <c r="DX841" s="199"/>
      <c r="DY841" s="199"/>
      <c r="DZ841" s="199"/>
      <c r="EA841" s="199"/>
      <c r="EB841" s="199"/>
      <c r="EC841" s="199"/>
      <c r="ED841" s="199"/>
      <c r="EE841" s="199"/>
      <c r="EG841" s="199"/>
    </row>
    <row r="842" spans="1:137">
      <c r="A842" s="199"/>
      <c r="B842" s="199"/>
      <c r="C842" s="199"/>
      <c r="D842" s="199"/>
      <c r="E842" s="199"/>
      <c r="M842" s="199"/>
      <c r="N842" s="199"/>
      <c r="P842" s="199"/>
      <c r="Q842" s="199"/>
      <c r="R842" s="199"/>
      <c r="S842" s="199"/>
      <c r="T842" s="199"/>
      <c r="U842" s="199"/>
      <c r="V842" s="199"/>
      <c r="W842" s="199"/>
      <c r="Y842" s="199"/>
      <c r="Z842" s="199"/>
      <c r="AA842" s="199"/>
      <c r="AB842" s="199"/>
      <c r="AC842" s="199"/>
      <c r="AD842" s="199"/>
      <c r="AE842" s="199"/>
      <c r="AF842" s="199"/>
      <c r="AH842" s="199"/>
      <c r="AI842" s="199"/>
      <c r="AJ842" s="199"/>
      <c r="AK842" s="199"/>
      <c r="AL842" s="199"/>
      <c r="AM842" s="199"/>
      <c r="AN842" s="199"/>
      <c r="AO842" s="199"/>
      <c r="AQ842" s="199"/>
      <c r="AR842" s="199"/>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199"/>
      <c r="BU842" s="199"/>
      <c r="BV842" s="199"/>
      <c r="BW842" s="199"/>
      <c r="BX842" s="199"/>
      <c r="BY842" s="199"/>
      <c r="BZ842" s="199"/>
      <c r="CA842" s="199"/>
      <c r="CB842" s="199"/>
      <c r="CC842" s="199"/>
      <c r="CD842" s="199"/>
      <c r="CE842" s="199"/>
      <c r="CF842" s="199"/>
      <c r="CG842" s="199"/>
      <c r="CH842" s="199"/>
      <c r="CI842" s="199"/>
      <c r="CJ842" s="199"/>
      <c r="CK842" s="199"/>
      <c r="CL842" s="199"/>
      <c r="CM842" s="199"/>
      <c r="CN842" s="199"/>
      <c r="CO842" s="199"/>
      <c r="CP842" s="199"/>
      <c r="CQ842" s="199"/>
      <c r="DF842" s="199"/>
      <c r="DG842" s="199"/>
      <c r="DH842" s="199"/>
      <c r="DI842" s="199"/>
      <c r="DJ842" s="199"/>
      <c r="DK842" s="199"/>
      <c r="DL842" s="199"/>
      <c r="DM842" s="199"/>
      <c r="DN842" s="199"/>
      <c r="DO842" s="199"/>
      <c r="DP842" s="199"/>
      <c r="DQ842" s="199"/>
      <c r="DS842" s="199"/>
      <c r="DT842" s="199"/>
      <c r="DU842" s="199"/>
      <c r="DV842" s="199"/>
      <c r="DW842" s="199"/>
      <c r="DX842" s="199"/>
      <c r="DY842" s="199"/>
      <c r="DZ842" s="199"/>
      <c r="EA842" s="199"/>
      <c r="EB842" s="199"/>
      <c r="EC842" s="199"/>
      <c r="ED842" s="199"/>
      <c r="EE842" s="199"/>
      <c r="EG842" s="199"/>
    </row>
    <row r="843" spans="1:137">
      <c r="A843" s="199"/>
      <c r="B843" s="199"/>
      <c r="C843" s="199"/>
      <c r="D843" s="199"/>
      <c r="E843" s="199"/>
      <c r="M843" s="199"/>
      <c r="N843" s="199"/>
      <c r="P843" s="199"/>
      <c r="Q843" s="199"/>
      <c r="R843" s="199"/>
      <c r="S843" s="199"/>
      <c r="T843" s="199"/>
      <c r="U843" s="199"/>
      <c r="V843" s="199"/>
      <c r="W843" s="199"/>
      <c r="Y843" s="199"/>
      <c r="Z843" s="199"/>
      <c r="AA843" s="199"/>
      <c r="AB843" s="199"/>
      <c r="AC843" s="199"/>
      <c r="AD843" s="199"/>
      <c r="AE843" s="199"/>
      <c r="AF843" s="199"/>
      <c r="AH843" s="199"/>
      <c r="AI843" s="199"/>
      <c r="AJ843" s="199"/>
      <c r="AK843" s="199"/>
      <c r="AL843" s="199"/>
      <c r="AM843" s="199"/>
      <c r="AN843" s="199"/>
      <c r="AO843" s="199"/>
      <c r="AQ843" s="199"/>
      <c r="AR843" s="199"/>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199"/>
      <c r="BU843" s="199"/>
      <c r="BV843" s="199"/>
      <c r="BW843" s="199"/>
      <c r="BX843" s="199"/>
      <c r="BY843" s="199"/>
      <c r="BZ843" s="199"/>
      <c r="CA843" s="199"/>
      <c r="CB843" s="199"/>
      <c r="CC843" s="199"/>
      <c r="CD843" s="199"/>
      <c r="CE843" s="199"/>
      <c r="CF843" s="199"/>
      <c r="CG843" s="199"/>
      <c r="CH843" s="199"/>
      <c r="CI843" s="199"/>
      <c r="CJ843" s="199"/>
      <c r="CK843" s="199"/>
      <c r="CL843" s="199"/>
      <c r="CM843" s="199"/>
      <c r="CN843" s="199"/>
      <c r="CO843" s="199"/>
      <c r="CP843" s="199"/>
      <c r="CQ843" s="199"/>
      <c r="DF843" s="199"/>
      <c r="DG843" s="199"/>
      <c r="DH843" s="199"/>
      <c r="DI843" s="199"/>
      <c r="DJ843" s="199"/>
      <c r="DK843" s="199"/>
      <c r="DL843" s="199"/>
      <c r="DM843" s="199"/>
      <c r="DN843" s="199"/>
      <c r="DO843" s="199"/>
      <c r="DP843" s="199"/>
      <c r="DQ843" s="199"/>
      <c r="DS843" s="199"/>
      <c r="DT843" s="199"/>
      <c r="DU843" s="199"/>
      <c r="DV843" s="199"/>
      <c r="DW843" s="199"/>
      <c r="DX843" s="199"/>
      <c r="DY843" s="199"/>
      <c r="DZ843" s="199"/>
      <c r="EA843" s="199"/>
      <c r="EB843" s="199"/>
      <c r="EC843" s="199"/>
      <c r="ED843" s="199"/>
      <c r="EE843" s="199"/>
      <c r="EG843" s="199"/>
    </row>
    <row r="844" spans="1:137">
      <c r="A844" s="199"/>
      <c r="B844" s="199"/>
      <c r="C844" s="199"/>
      <c r="D844" s="199"/>
      <c r="E844" s="199"/>
      <c r="M844" s="199"/>
      <c r="N844" s="199"/>
      <c r="P844" s="199"/>
      <c r="Q844" s="199"/>
      <c r="R844" s="199"/>
      <c r="S844" s="199"/>
      <c r="T844" s="199"/>
      <c r="U844" s="199"/>
      <c r="V844" s="199"/>
      <c r="W844" s="199"/>
      <c r="Y844" s="199"/>
      <c r="Z844" s="199"/>
      <c r="AA844" s="199"/>
      <c r="AB844" s="199"/>
      <c r="AC844" s="199"/>
      <c r="AD844" s="199"/>
      <c r="AE844" s="199"/>
      <c r="AF844" s="199"/>
      <c r="AH844" s="199"/>
      <c r="AI844" s="199"/>
      <c r="AJ844" s="199"/>
      <c r="AK844" s="199"/>
      <c r="AL844" s="199"/>
      <c r="AM844" s="199"/>
      <c r="AN844" s="199"/>
      <c r="AO844" s="199"/>
      <c r="AQ844" s="199"/>
      <c r="AR844" s="199"/>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c r="BM844" s="199"/>
      <c r="BN844" s="199"/>
      <c r="BO844" s="199"/>
      <c r="BP844" s="199"/>
      <c r="BQ844" s="199"/>
      <c r="BR844" s="199"/>
      <c r="BS844" s="199"/>
      <c r="BU844" s="199"/>
      <c r="BV844" s="199"/>
      <c r="BW844" s="199"/>
      <c r="BX844" s="199"/>
      <c r="BY844" s="199"/>
      <c r="BZ844" s="199"/>
      <c r="CA844" s="199"/>
      <c r="CB844" s="199"/>
      <c r="CC844" s="199"/>
      <c r="CD844" s="199"/>
      <c r="CE844" s="199"/>
      <c r="CF844" s="199"/>
      <c r="CG844" s="199"/>
      <c r="CH844" s="199"/>
      <c r="CI844" s="199"/>
      <c r="CJ844" s="199"/>
      <c r="CK844" s="199"/>
      <c r="CL844" s="199"/>
      <c r="CM844" s="199"/>
      <c r="CN844" s="199"/>
      <c r="CO844" s="199"/>
      <c r="CP844" s="199"/>
      <c r="CQ844" s="199"/>
      <c r="DF844" s="199"/>
      <c r="DG844" s="199"/>
      <c r="DH844" s="199"/>
      <c r="DI844" s="199"/>
      <c r="DJ844" s="199"/>
      <c r="DK844" s="199"/>
      <c r="DL844" s="199"/>
      <c r="DM844" s="199"/>
      <c r="DN844" s="199"/>
      <c r="DO844" s="199"/>
      <c r="DP844" s="199"/>
      <c r="DQ844" s="199"/>
      <c r="DS844" s="199"/>
      <c r="DT844" s="199"/>
      <c r="DU844" s="199"/>
      <c r="DV844" s="199"/>
      <c r="DW844" s="199"/>
      <c r="DX844" s="199"/>
      <c r="DY844" s="199"/>
      <c r="DZ844" s="199"/>
      <c r="EA844" s="199"/>
      <c r="EB844" s="199"/>
      <c r="EC844" s="199"/>
      <c r="ED844" s="199"/>
      <c r="EE844" s="199"/>
      <c r="EG844" s="199"/>
    </row>
    <row r="845" spans="1:137">
      <c r="A845" s="199"/>
      <c r="B845" s="199"/>
      <c r="C845" s="199"/>
      <c r="D845" s="199"/>
      <c r="E845" s="199"/>
      <c r="M845" s="199"/>
      <c r="N845" s="199"/>
      <c r="P845" s="199"/>
      <c r="Q845" s="199"/>
      <c r="R845" s="199"/>
      <c r="S845" s="199"/>
      <c r="T845" s="199"/>
      <c r="U845" s="199"/>
      <c r="V845" s="199"/>
      <c r="W845" s="199"/>
      <c r="Y845" s="199"/>
      <c r="Z845" s="199"/>
      <c r="AA845" s="199"/>
      <c r="AB845" s="199"/>
      <c r="AC845" s="199"/>
      <c r="AD845" s="199"/>
      <c r="AE845" s="199"/>
      <c r="AF845" s="199"/>
      <c r="AH845" s="199"/>
      <c r="AI845" s="199"/>
      <c r="AJ845" s="199"/>
      <c r="AK845" s="199"/>
      <c r="AL845" s="199"/>
      <c r="AM845" s="199"/>
      <c r="AN845" s="199"/>
      <c r="AO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DF845" s="199"/>
      <c r="DG845" s="199"/>
      <c r="DH845" s="199"/>
      <c r="DI845" s="199"/>
      <c r="DJ845" s="199"/>
      <c r="DK845" s="199"/>
      <c r="DL845" s="199"/>
      <c r="DM845" s="199"/>
      <c r="DN845" s="199"/>
      <c r="DO845" s="199"/>
      <c r="DP845" s="199"/>
      <c r="DQ845" s="199"/>
      <c r="DS845" s="199"/>
      <c r="DT845" s="199"/>
      <c r="DU845" s="199"/>
      <c r="DV845" s="199"/>
      <c r="DW845" s="199"/>
      <c r="DX845" s="199"/>
      <c r="DY845" s="199"/>
      <c r="DZ845" s="199"/>
      <c r="EA845" s="199"/>
      <c r="EB845" s="199"/>
      <c r="EC845" s="199"/>
      <c r="ED845" s="199"/>
      <c r="EE845" s="199"/>
      <c r="EG845" s="199"/>
    </row>
    <row r="846" spans="1:137">
      <c r="A846" s="199"/>
      <c r="B846" s="199"/>
      <c r="C846" s="199"/>
      <c r="D846" s="199"/>
      <c r="E846" s="199"/>
      <c r="M846" s="199"/>
      <c r="N846" s="199"/>
      <c r="P846" s="199"/>
      <c r="Q846" s="199"/>
      <c r="R846" s="199"/>
      <c r="S846" s="199"/>
      <c r="T846" s="199"/>
      <c r="U846" s="199"/>
      <c r="V846" s="199"/>
      <c r="W846" s="199"/>
      <c r="Y846" s="199"/>
      <c r="Z846" s="199"/>
      <c r="AA846" s="199"/>
      <c r="AB846" s="199"/>
      <c r="AC846" s="199"/>
      <c r="AD846" s="199"/>
      <c r="AE846" s="199"/>
      <c r="AF846" s="199"/>
      <c r="AH846" s="199"/>
      <c r="AI846" s="199"/>
      <c r="AJ846" s="199"/>
      <c r="AK846" s="199"/>
      <c r="AL846" s="199"/>
      <c r="AM846" s="199"/>
      <c r="AN846" s="199"/>
      <c r="AO846" s="199"/>
      <c r="AQ846" s="199"/>
      <c r="AR846" s="199"/>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199"/>
      <c r="BU846" s="199"/>
      <c r="BV846" s="199"/>
      <c r="BW846" s="199"/>
      <c r="BX846" s="199"/>
      <c r="BY846" s="199"/>
      <c r="BZ846" s="199"/>
      <c r="CA846" s="199"/>
      <c r="CB846" s="199"/>
      <c r="CC846" s="199"/>
      <c r="CD846" s="199"/>
      <c r="CE846" s="199"/>
      <c r="CF846" s="199"/>
      <c r="CG846" s="199"/>
      <c r="CH846" s="199"/>
      <c r="CI846" s="199"/>
      <c r="CJ846" s="199"/>
      <c r="CK846" s="199"/>
      <c r="CL846" s="199"/>
      <c r="CM846" s="199"/>
      <c r="CN846" s="199"/>
      <c r="CO846" s="199"/>
      <c r="CP846" s="199"/>
      <c r="CQ846" s="199"/>
      <c r="DF846" s="199"/>
      <c r="DG846" s="199"/>
      <c r="DH846" s="199"/>
      <c r="DI846" s="199"/>
      <c r="DJ846" s="199"/>
      <c r="DK846" s="199"/>
      <c r="DL846" s="199"/>
      <c r="DM846" s="199"/>
      <c r="DN846" s="199"/>
      <c r="DO846" s="199"/>
      <c r="DP846" s="199"/>
      <c r="DQ846" s="199"/>
      <c r="DS846" s="199"/>
      <c r="DT846" s="199"/>
      <c r="DU846" s="199"/>
      <c r="DV846" s="199"/>
      <c r="DW846" s="199"/>
      <c r="DX846" s="199"/>
      <c r="DY846" s="199"/>
      <c r="DZ846" s="199"/>
      <c r="EA846" s="199"/>
      <c r="EB846" s="199"/>
      <c r="EC846" s="199"/>
      <c r="ED846" s="199"/>
      <c r="EE846" s="199"/>
      <c r="EG846" s="199"/>
    </row>
    <row r="847" spans="1:137">
      <c r="A847" s="199"/>
      <c r="B847" s="199"/>
      <c r="C847" s="199"/>
      <c r="D847" s="199"/>
      <c r="E847" s="199"/>
      <c r="M847" s="199"/>
      <c r="N847" s="199"/>
      <c r="P847" s="199"/>
      <c r="Q847" s="199"/>
      <c r="R847" s="199"/>
      <c r="S847" s="199"/>
      <c r="T847" s="199"/>
      <c r="U847" s="199"/>
      <c r="V847" s="199"/>
      <c r="W847" s="199"/>
      <c r="Y847" s="199"/>
      <c r="Z847" s="199"/>
      <c r="AA847" s="199"/>
      <c r="AB847" s="199"/>
      <c r="AC847" s="199"/>
      <c r="AD847" s="199"/>
      <c r="AE847" s="199"/>
      <c r="AF847" s="199"/>
      <c r="AH847" s="199"/>
      <c r="AI847" s="199"/>
      <c r="AJ847" s="199"/>
      <c r="AK847" s="199"/>
      <c r="AL847" s="199"/>
      <c r="AM847" s="199"/>
      <c r="AN847" s="199"/>
      <c r="AO847" s="199"/>
      <c r="AQ847" s="199"/>
      <c r="AR847" s="199"/>
      <c r="AS847" s="199"/>
      <c r="AT847" s="199"/>
      <c r="AU847" s="199"/>
      <c r="AV847" s="199"/>
      <c r="AW847" s="199"/>
      <c r="AX847" s="199"/>
      <c r="AY847" s="199"/>
      <c r="AZ847" s="199"/>
      <c r="BA847" s="199"/>
      <c r="BB847" s="199"/>
      <c r="BC847" s="199"/>
      <c r="BD847" s="199"/>
      <c r="BE847" s="199"/>
      <c r="BF847" s="199"/>
      <c r="BG847" s="199"/>
      <c r="BH847" s="199"/>
      <c r="BI847" s="199"/>
      <c r="BJ847" s="199"/>
      <c r="BK847" s="199"/>
      <c r="BL847" s="199"/>
      <c r="BM847" s="199"/>
      <c r="BN847" s="199"/>
      <c r="BO847" s="199"/>
      <c r="BP847" s="199"/>
      <c r="BQ847" s="199"/>
      <c r="BR847" s="199"/>
      <c r="BS847" s="199"/>
      <c r="BU847" s="199"/>
      <c r="BV847" s="199"/>
      <c r="BW847" s="199"/>
      <c r="BX847" s="199"/>
      <c r="BY847" s="199"/>
      <c r="BZ847" s="199"/>
      <c r="CA847" s="199"/>
      <c r="CB847" s="199"/>
      <c r="CC847" s="199"/>
      <c r="CD847" s="199"/>
      <c r="CE847" s="199"/>
      <c r="CF847" s="199"/>
      <c r="CG847" s="199"/>
      <c r="CH847" s="199"/>
      <c r="CI847" s="199"/>
      <c r="CJ847" s="199"/>
      <c r="CK847" s="199"/>
      <c r="CL847" s="199"/>
      <c r="CM847" s="199"/>
      <c r="CN847" s="199"/>
      <c r="CO847" s="199"/>
      <c r="CP847" s="199"/>
      <c r="CQ847" s="199"/>
      <c r="DF847" s="199"/>
      <c r="DG847" s="199"/>
      <c r="DH847" s="199"/>
      <c r="DI847" s="199"/>
      <c r="DJ847" s="199"/>
      <c r="DK847" s="199"/>
      <c r="DL847" s="199"/>
      <c r="DM847" s="199"/>
      <c r="DN847" s="199"/>
      <c r="DO847" s="199"/>
      <c r="DP847" s="199"/>
      <c r="DQ847" s="199"/>
      <c r="DS847" s="199"/>
      <c r="DT847" s="199"/>
      <c r="DU847" s="199"/>
      <c r="DV847" s="199"/>
      <c r="DW847" s="199"/>
      <c r="DX847" s="199"/>
      <c r="DY847" s="199"/>
      <c r="DZ847" s="199"/>
      <c r="EA847" s="199"/>
      <c r="EB847" s="199"/>
      <c r="EC847" s="199"/>
      <c r="ED847" s="199"/>
      <c r="EE847" s="199"/>
      <c r="EG847" s="199"/>
    </row>
    <row r="848" spans="1:137">
      <c r="A848" s="199"/>
      <c r="B848" s="199"/>
      <c r="C848" s="199"/>
      <c r="D848" s="199"/>
      <c r="E848" s="199"/>
      <c r="M848" s="199"/>
      <c r="N848" s="199"/>
      <c r="P848" s="199"/>
      <c r="Q848" s="199"/>
      <c r="R848" s="199"/>
      <c r="S848" s="199"/>
      <c r="T848" s="199"/>
      <c r="U848" s="199"/>
      <c r="V848" s="199"/>
      <c r="W848" s="199"/>
      <c r="Y848" s="199"/>
      <c r="Z848" s="199"/>
      <c r="AA848" s="199"/>
      <c r="AB848" s="199"/>
      <c r="AC848" s="199"/>
      <c r="AD848" s="199"/>
      <c r="AE848" s="199"/>
      <c r="AF848" s="199"/>
      <c r="AH848" s="199"/>
      <c r="AI848" s="199"/>
      <c r="AJ848" s="199"/>
      <c r="AK848" s="199"/>
      <c r="AL848" s="199"/>
      <c r="AM848" s="199"/>
      <c r="AN848" s="199"/>
      <c r="AO848" s="199"/>
      <c r="AQ848" s="199"/>
      <c r="AR848" s="199"/>
      <c r="AS848" s="199"/>
      <c r="AT848" s="199"/>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199"/>
      <c r="BU848" s="199"/>
      <c r="BV848" s="199"/>
      <c r="BW848" s="199"/>
      <c r="BX848" s="199"/>
      <c r="BY848" s="199"/>
      <c r="BZ848" s="199"/>
      <c r="CA848" s="199"/>
      <c r="CB848" s="199"/>
      <c r="CC848" s="199"/>
      <c r="CD848" s="199"/>
      <c r="CE848" s="199"/>
      <c r="CF848" s="199"/>
      <c r="CG848" s="199"/>
      <c r="CH848" s="199"/>
      <c r="CI848" s="199"/>
      <c r="CJ848" s="199"/>
      <c r="CK848" s="199"/>
      <c r="CL848" s="199"/>
      <c r="CM848" s="199"/>
      <c r="CN848" s="199"/>
      <c r="CO848" s="199"/>
      <c r="CP848" s="199"/>
      <c r="CQ848" s="199"/>
      <c r="DF848" s="199"/>
      <c r="DG848" s="199"/>
      <c r="DH848" s="199"/>
      <c r="DI848" s="199"/>
      <c r="DJ848" s="199"/>
      <c r="DK848" s="199"/>
      <c r="DL848" s="199"/>
      <c r="DM848" s="199"/>
      <c r="DN848" s="199"/>
      <c r="DO848" s="199"/>
      <c r="DP848" s="199"/>
      <c r="DQ848" s="199"/>
      <c r="DS848" s="199"/>
      <c r="DT848" s="199"/>
      <c r="DU848" s="199"/>
      <c r="DV848" s="199"/>
      <c r="DW848" s="199"/>
      <c r="DX848" s="199"/>
      <c r="DY848" s="199"/>
      <c r="DZ848" s="199"/>
      <c r="EA848" s="199"/>
      <c r="EB848" s="199"/>
      <c r="EC848" s="199"/>
      <c r="ED848" s="199"/>
      <c r="EE848" s="199"/>
      <c r="EG848" s="199"/>
    </row>
    <row r="849" spans="1:137">
      <c r="A849" s="199"/>
      <c r="B849" s="199"/>
      <c r="C849" s="199"/>
      <c r="D849" s="199"/>
      <c r="E849" s="199"/>
      <c r="M849" s="199"/>
      <c r="N849" s="199"/>
      <c r="P849" s="199"/>
      <c r="Q849" s="199"/>
      <c r="R849" s="199"/>
      <c r="S849" s="199"/>
      <c r="T849" s="199"/>
      <c r="U849" s="199"/>
      <c r="V849" s="199"/>
      <c r="W849" s="199"/>
      <c r="Y849" s="199"/>
      <c r="Z849" s="199"/>
      <c r="AA849" s="199"/>
      <c r="AB849" s="199"/>
      <c r="AC849" s="199"/>
      <c r="AD849" s="199"/>
      <c r="AE849" s="199"/>
      <c r="AF849" s="199"/>
      <c r="AH849" s="199"/>
      <c r="AI849" s="199"/>
      <c r="AJ849" s="199"/>
      <c r="AK849" s="199"/>
      <c r="AL849" s="199"/>
      <c r="AM849" s="199"/>
      <c r="AN849" s="199"/>
      <c r="AO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U849" s="199"/>
      <c r="BV849" s="199"/>
      <c r="BW849" s="199"/>
      <c r="BX849" s="199"/>
      <c r="BY849" s="199"/>
      <c r="BZ849" s="199"/>
      <c r="CA849" s="199"/>
      <c r="CB849" s="199"/>
      <c r="CC849" s="199"/>
      <c r="CD849" s="199"/>
      <c r="CE849" s="199"/>
      <c r="CF849" s="199"/>
      <c r="CG849" s="199"/>
      <c r="CH849" s="199"/>
      <c r="CI849" s="199"/>
      <c r="CJ849" s="199"/>
      <c r="CK849" s="199"/>
      <c r="CL849" s="199"/>
      <c r="CM849" s="199"/>
      <c r="CN849" s="199"/>
      <c r="CO849" s="199"/>
      <c r="CP849" s="199"/>
      <c r="CQ849" s="199"/>
      <c r="DF849" s="199"/>
      <c r="DG849" s="199"/>
      <c r="DH849" s="199"/>
      <c r="DI849" s="199"/>
      <c r="DJ849" s="199"/>
      <c r="DK849" s="199"/>
      <c r="DL849" s="199"/>
      <c r="DM849" s="199"/>
      <c r="DN849" s="199"/>
      <c r="DO849" s="199"/>
      <c r="DP849" s="199"/>
      <c r="DQ849" s="199"/>
      <c r="DS849" s="199"/>
      <c r="DT849" s="199"/>
      <c r="DU849" s="199"/>
      <c r="DV849" s="199"/>
      <c r="DW849" s="199"/>
      <c r="DX849" s="199"/>
      <c r="DY849" s="199"/>
      <c r="DZ849" s="199"/>
      <c r="EA849" s="199"/>
      <c r="EB849" s="199"/>
      <c r="EC849" s="199"/>
      <c r="ED849" s="199"/>
      <c r="EE849" s="199"/>
      <c r="EG849" s="199"/>
    </row>
    <row r="850" spans="1:137">
      <c r="A850" s="199"/>
      <c r="B850" s="199"/>
      <c r="C850" s="199"/>
      <c r="D850" s="199"/>
      <c r="E850" s="199"/>
      <c r="M850" s="199"/>
      <c r="N850" s="199"/>
      <c r="P850" s="199"/>
      <c r="Q850" s="199"/>
      <c r="R850" s="199"/>
      <c r="S850" s="199"/>
      <c r="T850" s="199"/>
      <c r="U850" s="199"/>
      <c r="V850" s="199"/>
      <c r="W850" s="199"/>
      <c r="Y850" s="199"/>
      <c r="Z850" s="199"/>
      <c r="AA850" s="199"/>
      <c r="AB850" s="199"/>
      <c r="AC850" s="199"/>
      <c r="AD850" s="199"/>
      <c r="AE850" s="199"/>
      <c r="AF850" s="199"/>
      <c r="AH850" s="199"/>
      <c r="AI850" s="199"/>
      <c r="AJ850" s="199"/>
      <c r="AK850" s="199"/>
      <c r="AL850" s="199"/>
      <c r="AM850" s="199"/>
      <c r="AN850" s="199"/>
      <c r="AO850" s="199"/>
      <c r="AQ850" s="199"/>
      <c r="AR850" s="199"/>
      <c r="AS850" s="199"/>
      <c r="AT850" s="199"/>
      <c r="AU850" s="199"/>
      <c r="AV850" s="199"/>
      <c r="AW850" s="199"/>
      <c r="AX850" s="199"/>
      <c r="AY850" s="199"/>
      <c r="AZ850" s="199"/>
      <c r="BA850" s="199"/>
      <c r="BB850" s="199"/>
      <c r="BC850" s="199"/>
      <c r="BD850" s="199"/>
      <c r="BE850" s="199"/>
      <c r="BF850" s="199"/>
      <c r="BG850" s="199"/>
      <c r="BH850" s="199"/>
      <c r="BI850" s="199"/>
      <c r="BJ850" s="199"/>
      <c r="BK850" s="199"/>
      <c r="BL850" s="199"/>
      <c r="BM850" s="199"/>
      <c r="BN850" s="199"/>
      <c r="BO850" s="199"/>
      <c r="BP850" s="199"/>
      <c r="BQ850" s="199"/>
      <c r="BR850" s="199"/>
      <c r="BS850" s="199"/>
      <c r="BU850" s="199"/>
      <c r="BV850" s="199"/>
      <c r="BW850" s="199"/>
      <c r="BX850" s="199"/>
      <c r="BY850" s="199"/>
      <c r="BZ850" s="199"/>
      <c r="CA850" s="199"/>
      <c r="CB850" s="199"/>
      <c r="CC850" s="199"/>
      <c r="CD850" s="199"/>
      <c r="CE850" s="199"/>
      <c r="CF850" s="199"/>
      <c r="CG850" s="199"/>
      <c r="CH850" s="199"/>
      <c r="CI850" s="199"/>
      <c r="CJ850" s="199"/>
      <c r="CK850" s="199"/>
      <c r="CL850" s="199"/>
      <c r="CM850" s="199"/>
      <c r="CN850" s="199"/>
      <c r="CO850" s="199"/>
      <c r="CP850" s="199"/>
      <c r="CQ850" s="199"/>
      <c r="DF850" s="199"/>
      <c r="DG850" s="199"/>
      <c r="DH850" s="199"/>
      <c r="DI850" s="199"/>
      <c r="DJ850" s="199"/>
      <c r="DK850" s="199"/>
      <c r="DL850" s="199"/>
      <c r="DM850" s="199"/>
      <c r="DN850" s="199"/>
      <c r="DO850" s="199"/>
      <c r="DP850" s="199"/>
      <c r="DQ850" s="199"/>
      <c r="DS850" s="199"/>
      <c r="DT850" s="199"/>
      <c r="DU850" s="199"/>
      <c r="DV850" s="199"/>
      <c r="DW850" s="199"/>
      <c r="DX850" s="199"/>
      <c r="DY850" s="199"/>
      <c r="DZ850" s="199"/>
      <c r="EA850" s="199"/>
      <c r="EB850" s="199"/>
      <c r="EC850" s="199"/>
      <c r="ED850" s="199"/>
      <c r="EE850" s="199"/>
      <c r="EG850" s="199"/>
    </row>
    <row r="851" spans="1:137">
      <c r="A851" s="199"/>
      <c r="B851" s="199"/>
      <c r="C851" s="199"/>
      <c r="D851" s="199"/>
      <c r="E851" s="199"/>
      <c r="M851" s="199"/>
      <c r="N851" s="199"/>
      <c r="P851" s="199"/>
      <c r="Q851" s="199"/>
      <c r="R851" s="199"/>
      <c r="S851" s="199"/>
      <c r="T851" s="199"/>
      <c r="U851" s="199"/>
      <c r="V851" s="199"/>
      <c r="W851" s="199"/>
      <c r="Y851" s="199"/>
      <c r="Z851" s="199"/>
      <c r="AA851" s="199"/>
      <c r="AB851" s="199"/>
      <c r="AC851" s="199"/>
      <c r="AD851" s="199"/>
      <c r="AE851" s="199"/>
      <c r="AF851" s="199"/>
      <c r="AH851" s="199"/>
      <c r="AI851" s="199"/>
      <c r="AJ851" s="199"/>
      <c r="AK851" s="199"/>
      <c r="AL851" s="199"/>
      <c r="AM851" s="199"/>
      <c r="AN851" s="199"/>
      <c r="AO851" s="199"/>
      <c r="AQ851" s="199"/>
      <c r="AR851" s="199"/>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U851" s="199"/>
      <c r="BV851" s="199"/>
      <c r="BW851" s="199"/>
      <c r="BX851" s="199"/>
      <c r="BY851" s="199"/>
      <c r="BZ851" s="199"/>
      <c r="CA851" s="199"/>
      <c r="CB851" s="199"/>
      <c r="CC851" s="199"/>
      <c r="CD851" s="199"/>
      <c r="CE851" s="199"/>
      <c r="CF851" s="199"/>
      <c r="CG851" s="199"/>
      <c r="CH851" s="199"/>
      <c r="CI851" s="199"/>
      <c r="CJ851" s="199"/>
      <c r="CK851" s="199"/>
      <c r="CL851" s="199"/>
      <c r="CM851" s="199"/>
      <c r="CN851" s="199"/>
      <c r="CO851" s="199"/>
      <c r="CP851" s="199"/>
      <c r="CQ851" s="199"/>
      <c r="DF851" s="199"/>
      <c r="DG851" s="199"/>
      <c r="DH851" s="199"/>
      <c r="DI851" s="199"/>
      <c r="DJ851" s="199"/>
      <c r="DK851" s="199"/>
      <c r="DL851" s="199"/>
      <c r="DM851" s="199"/>
      <c r="DN851" s="199"/>
      <c r="DO851" s="199"/>
      <c r="DP851" s="199"/>
      <c r="DQ851" s="199"/>
      <c r="DS851" s="199"/>
      <c r="DT851" s="199"/>
      <c r="DU851" s="199"/>
      <c r="DV851" s="199"/>
      <c r="DW851" s="199"/>
      <c r="DX851" s="199"/>
      <c r="DY851" s="199"/>
      <c r="DZ851" s="199"/>
      <c r="EA851" s="199"/>
      <c r="EB851" s="199"/>
      <c r="EC851" s="199"/>
      <c r="ED851" s="199"/>
      <c r="EE851" s="199"/>
      <c r="EG851" s="199"/>
    </row>
    <row r="852" spans="1:137">
      <c r="A852" s="199"/>
      <c r="B852" s="199"/>
      <c r="C852" s="199"/>
      <c r="D852" s="199"/>
      <c r="E852" s="199"/>
      <c r="M852" s="199"/>
      <c r="N852" s="199"/>
      <c r="P852" s="199"/>
      <c r="Q852" s="199"/>
      <c r="R852" s="199"/>
      <c r="S852" s="199"/>
      <c r="T852" s="199"/>
      <c r="U852" s="199"/>
      <c r="V852" s="199"/>
      <c r="W852" s="199"/>
      <c r="Y852" s="199"/>
      <c r="Z852" s="199"/>
      <c r="AA852" s="199"/>
      <c r="AB852" s="199"/>
      <c r="AC852" s="199"/>
      <c r="AD852" s="199"/>
      <c r="AE852" s="199"/>
      <c r="AF852" s="199"/>
      <c r="AH852" s="199"/>
      <c r="AI852" s="199"/>
      <c r="AJ852" s="199"/>
      <c r="AK852" s="199"/>
      <c r="AL852" s="199"/>
      <c r="AM852" s="199"/>
      <c r="AN852" s="199"/>
      <c r="AO852" s="199"/>
      <c r="AQ852" s="199"/>
      <c r="AR852" s="199"/>
      <c r="AS852" s="199"/>
      <c r="AT852" s="199"/>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199"/>
      <c r="BU852" s="199"/>
      <c r="BV852" s="199"/>
      <c r="BW852" s="199"/>
      <c r="BX852" s="199"/>
      <c r="BY852" s="199"/>
      <c r="BZ852" s="199"/>
      <c r="CA852" s="199"/>
      <c r="CB852" s="199"/>
      <c r="CC852" s="199"/>
      <c r="CD852" s="199"/>
      <c r="CE852" s="199"/>
      <c r="CF852" s="199"/>
      <c r="CG852" s="199"/>
      <c r="CH852" s="199"/>
      <c r="CI852" s="199"/>
      <c r="CJ852" s="199"/>
      <c r="CK852" s="199"/>
      <c r="CL852" s="199"/>
      <c r="CM852" s="199"/>
      <c r="CN852" s="199"/>
      <c r="CO852" s="199"/>
      <c r="CP852" s="199"/>
      <c r="CQ852" s="199"/>
      <c r="DF852" s="199"/>
      <c r="DG852" s="199"/>
      <c r="DH852" s="199"/>
      <c r="DI852" s="199"/>
      <c r="DJ852" s="199"/>
      <c r="DK852" s="199"/>
      <c r="DL852" s="199"/>
      <c r="DM852" s="199"/>
      <c r="DN852" s="199"/>
      <c r="DO852" s="199"/>
      <c r="DP852" s="199"/>
      <c r="DQ852" s="199"/>
      <c r="DS852" s="199"/>
      <c r="DT852" s="199"/>
      <c r="DU852" s="199"/>
      <c r="DV852" s="199"/>
      <c r="DW852" s="199"/>
      <c r="DX852" s="199"/>
      <c r="DY852" s="199"/>
      <c r="DZ852" s="199"/>
      <c r="EA852" s="199"/>
      <c r="EB852" s="199"/>
      <c r="EC852" s="199"/>
      <c r="ED852" s="199"/>
      <c r="EE852" s="199"/>
      <c r="EG852" s="199"/>
    </row>
    <row r="853" spans="1:137">
      <c r="A853" s="199"/>
      <c r="B853" s="199"/>
      <c r="C853" s="199"/>
      <c r="D853" s="199"/>
      <c r="E853" s="199"/>
      <c r="M853" s="199"/>
      <c r="N853" s="199"/>
      <c r="P853" s="199"/>
      <c r="Q853" s="199"/>
      <c r="R853" s="199"/>
      <c r="S853" s="199"/>
      <c r="T853" s="199"/>
      <c r="U853" s="199"/>
      <c r="V853" s="199"/>
      <c r="W853" s="199"/>
      <c r="Y853" s="199"/>
      <c r="Z853" s="199"/>
      <c r="AA853" s="199"/>
      <c r="AB853" s="199"/>
      <c r="AC853" s="199"/>
      <c r="AD853" s="199"/>
      <c r="AE853" s="199"/>
      <c r="AF853" s="199"/>
      <c r="AH853" s="199"/>
      <c r="AI853" s="199"/>
      <c r="AJ853" s="199"/>
      <c r="AK853" s="199"/>
      <c r="AL853" s="199"/>
      <c r="AM853" s="199"/>
      <c r="AN853" s="199"/>
      <c r="AO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U853" s="199"/>
      <c r="BV853" s="199"/>
      <c r="BW853" s="199"/>
      <c r="BX853" s="199"/>
      <c r="BY853" s="199"/>
      <c r="BZ853" s="199"/>
      <c r="CA853" s="199"/>
      <c r="CB853" s="199"/>
      <c r="CC853" s="199"/>
      <c r="CD853" s="199"/>
      <c r="CE853" s="199"/>
      <c r="CF853" s="199"/>
      <c r="CG853" s="199"/>
      <c r="CH853" s="199"/>
      <c r="CI853" s="199"/>
      <c r="CJ853" s="199"/>
      <c r="CK853" s="199"/>
      <c r="CL853" s="199"/>
      <c r="CM853" s="199"/>
      <c r="CN853" s="199"/>
      <c r="CO853" s="199"/>
      <c r="CP853" s="199"/>
      <c r="CQ853" s="199"/>
      <c r="DF853" s="199"/>
      <c r="DG853" s="199"/>
      <c r="DH853" s="199"/>
      <c r="DI853" s="199"/>
      <c r="DJ853" s="199"/>
      <c r="DK853" s="199"/>
      <c r="DL853" s="199"/>
      <c r="DM853" s="199"/>
      <c r="DN853" s="199"/>
      <c r="DO853" s="199"/>
      <c r="DP853" s="199"/>
      <c r="DQ853" s="199"/>
      <c r="DS853" s="199"/>
      <c r="DT853" s="199"/>
      <c r="DU853" s="199"/>
      <c r="DV853" s="199"/>
      <c r="DW853" s="199"/>
      <c r="DX853" s="199"/>
      <c r="DY853" s="199"/>
      <c r="DZ853" s="199"/>
      <c r="EA853" s="199"/>
      <c r="EB853" s="199"/>
      <c r="EC853" s="199"/>
      <c r="ED853" s="199"/>
      <c r="EE853" s="199"/>
      <c r="EG853" s="199"/>
    </row>
    <row r="854" spans="1:137">
      <c r="A854" s="199"/>
      <c r="B854" s="199"/>
      <c r="C854" s="199"/>
      <c r="D854" s="199"/>
      <c r="E854" s="199"/>
      <c r="M854" s="199"/>
      <c r="N854" s="199"/>
      <c r="P854" s="199"/>
      <c r="Q854" s="199"/>
      <c r="R854" s="199"/>
      <c r="S854" s="199"/>
      <c r="T854" s="199"/>
      <c r="U854" s="199"/>
      <c r="V854" s="199"/>
      <c r="W854" s="199"/>
      <c r="Y854" s="199"/>
      <c r="Z854" s="199"/>
      <c r="AA854" s="199"/>
      <c r="AB854" s="199"/>
      <c r="AC854" s="199"/>
      <c r="AD854" s="199"/>
      <c r="AE854" s="199"/>
      <c r="AF854" s="199"/>
      <c r="AH854" s="199"/>
      <c r="AI854" s="199"/>
      <c r="AJ854" s="199"/>
      <c r="AK854" s="199"/>
      <c r="AL854" s="199"/>
      <c r="AM854" s="199"/>
      <c r="AN854" s="199"/>
      <c r="AO854" s="199"/>
      <c r="AQ854" s="199"/>
      <c r="AR854" s="199"/>
      <c r="AS854" s="199"/>
      <c r="AT854" s="199"/>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199"/>
      <c r="BU854" s="199"/>
      <c r="BV854" s="199"/>
      <c r="BW854" s="199"/>
      <c r="BX854" s="199"/>
      <c r="BY854" s="199"/>
      <c r="BZ854" s="199"/>
      <c r="CA854" s="199"/>
      <c r="CB854" s="199"/>
      <c r="CC854" s="199"/>
      <c r="CD854" s="199"/>
      <c r="CE854" s="199"/>
      <c r="CF854" s="199"/>
      <c r="CG854" s="199"/>
      <c r="CH854" s="199"/>
      <c r="CI854" s="199"/>
      <c r="CJ854" s="199"/>
      <c r="CK854" s="199"/>
      <c r="CL854" s="199"/>
      <c r="CM854" s="199"/>
      <c r="CN854" s="199"/>
      <c r="CO854" s="199"/>
      <c r="CP854" s="199"/>
      <c r="CQ854" s="199"/>
      <c r="DF854" s="199"/>
      <c r="DG854" s="199"/>
      <c r="DH854" s="199"/>
      <c r="DI854" s="199"/>
      <c r="DJ854" s="199"/>
      <c r="DK854" s="199"/>
      <c r="DL854" s="199"/>
      <c r="DM854" s="199"/>
      <c r="DN854" s="199"/>
      <c r="DO854" s="199"/>
      <c r="DP854" s="199"/>
      <c r="DQ854" s="199"/>
      <c r="DS854" s="199"/>
      <c r="DT854" s="199"/>
      <c r="DU854" s="199"/>
      <c r="DV854" s="199"/>
      <c r="DW854" s="199"/>
      <c r="DX854" s="199"/>
      <c r="DY854" s="199"/>
      <c r="DZ854" s="199"/>
      <c r="EA854" s="199"/>
      <c r="EB854" s="199"/>
      <c r="EC854" s="199"/>
      <c r="ED854" s="199"/>
      <c r="EE854" s="199"/>
      <c r="EG854" s="199"/>
    </row>
    <row r="855" spans="1:137">
      <c r="A855" s="199"/>
      <c r="B855" s="199"/>
      <c r="C855" s="199"/>
      <c r="D855" s="199"/>
      <c r="E855" s="199"/>
      <c r="M855" s="199"/>
      <c r="N855" s="199"/>
      <c r="P855" s="199"/>
      <c r="Q855" s="199"/>
      <c r="R855" s="199"/>
      <c r="S855" s="199"/>
      <c r="T855" s="199"/>
      <c r="U855" s="199"/>
      <c r="V855" s="199"/>
      <c r="W855" s="199"/>
      <c r="Y855" s="199"/>
      <c r="Z855" s="199"/>
      <c r="AA855" s="199"/>
      <c r="AB855" s="199"/>
      <c r="AC855" s="199"/>
      <c r="AD855" s="199"/>
      <c r="AE855" s="199"/>
      <c r="AF855" s="199"/>
      <c r="AH855" s="199"/>
      <c r="AI855" s="199"/>
      <c r="AJ855" s="199"/>
      <c r="AK855" s="199"/>
      <c r="AL855" s="199"/>
      <c r="AM855" s="199"/>
      <c r="AN855" s="199"/>
      <c r="AO855" s="199"/>
      <c r="AQ855" s="199"/>
      <c r="AR855" s="199"/>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U855" s="199"/>
      <c r="BV855" s="199"/>
      <c r="BW855" s="199"/>
      <c r="BX855" s="199"/>
      <c r="BY855" s="199"/>
      <c r="BZ855" s="199"/>
      <c r="CA855" s="199"/>
      <c r="CB855" s="199"/>
      <c r="CC855" s="199"/>
      <c r="CD855" s="199"/>
      <c r="CE855" s="199"/>
      <c r="CF855" s="199"/>
      <c r="CG855" s="199"/>
      <c r="CH855" s="199"/>
      <c r="CI855" s="199"/>
      <c r="CJ855" s="199"/>
      <c r="CK855" s="199"/>
      <c r="CL855" s="199"/>
      <c r="CM855" s="199"/>
      <c r="CN855" s="199"/>
      <c r="CO855" s="199"/>
      <c r="CP855" s="199"/>
      <c r="CQ855" s="199"/>
      <c r="DF855" s="199"/>
      <c r="DG855" s="199"/>
      <c r="DH855" s="199"/>
      <c r="DI855" s="199"/>
      <c r="DJ855" s="199"/>
      <c r="DK855" s="199"/>
      <c r="DL855" s="199"/>
      <c r="DM855" s="199"/>
      <c r="DN855" s="199"/>
      <c r="DO855" s="199"/>
      <c r="DP855" s="199"/>
      <c r="DQ855" s="199"/>
      <c r="DS855" s="199"/>
      <c r="DT855" s="199"/>
      <c r="DU855" s="199"/>
      <c r="DV855" s="199"/>
      <c r="DW855" s="199"/>
      <c r="DX855" s="199"/>
      <c r="DY855" s="199"/>
      <c r="DZ855" s="199"/>
      <c r="EA855" s="199"/>
      <c r="EB855" s="199"/>
      <c r="EC855" s="199"/>
      <c r="ED855" s="199"/>
      <c r="EE855" s="199"/>
      <c r="EG855" s="199"/>
    </row>
    <row r="856" spans="1:137">
      <c r="A856" s="199"/>
      <c r="B856" s="199"/>
      <c r="C856" s="199"/>
      <c r="D856" s="199"/>
      <c r="E856" s="199"/>
      <c r="M856" s="199"/>
      <c r="N856" s="199"/>
      <c r="P856" s="199"/>
      <c r="Q856" s="199"/>
      <c r="R856" s="199"/>
      <c r="S856" s="199"/>
      <c r="T856" s="199"/>
      <c r="U856" s="199"/>
      <c r="V856" s="199"/>
      <c r="W856" s="199"/>
      <c r="Y856" s="199"/>
      <c r="Z856" s="199"/>
      <c r="AA856" s="199"/>
      <c r="AB856" s="199"/>
      <c r="AC856" s="199"/>
      <c r="AD856" s="199"/>
      <c r="AE856" s="199"/>
      <c r="AF856" s="199"/>
      <c r="AH856" s="199"/>
      <c r="AI856" s="199"/>
      <c r="AJ856" s="199"/>
      <c r="AK856" s="199"/>
      <c r="AL856" s="199"/>
      <c r="AM856" s="199"/>
      <c r="AN856" s="199"/>
      <c r="AO856" s="199"/>
      <c r="AQ856" s="199"/>
      <c r="AR856" s="199"/>
      <c r="AS856" s="199"/>
      <c r="AT856" s="199"/>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199"/>
      <c r="BU856" s="199"/>
      <c r="BV856" s="199"/>
      <c r="BW856" s="199"/>
      <c r="BX856" s="199"/>
      <c r="BY856" s="199"/>
      <c r="BZ856" s="199"/>
      <c r="CA856" s="199"/>
      <c r="CB856" s="199"/>
      <c r="CC856" s="199"/>
      <c r="CD856" s="199"/>
      <c r="CE856" s="199"/>
      <c r="CF856" s="199"/>
      <c r="CG856" s="199"/>
      <c r="CH856" s="199"/>
      <c r="CI856" s="199"/>
      <c r="CJ856" s="199"/>
      <c r="CK856" s="199"/>
      <c r="CL856" s="199"/>
      <c r="CM856" s="199"/>
      <c r="CN856" s="199"/>
      <c r="CO856" s="199"/>
      <c r="CP856" s="199"/>
      <c r="CQ856" s="199"/>
      <c r="DF856" s="199"/>
      <c r="DG856" s="199"/>
      <c r="DH856" s="199"/>
      <c r="DI856" s="199"/>
      <c r="DJ856" s="199"/>
      <c r="DK856" s="199"/>
      <c r="DL856" s="199"/>
      <c r="DM856" s="199"/>
      <c r="DN856" s="199"/>
      <c r="DO856" s="199"/>
      <c r="DP856" s="199"/>
      <c r="DQ856" s="199"/>
      <c r="DS856" s="199"/>
      <c r="DT856" s="199"/>
      <c r="DU856" s="199"/>
      <c r="DV856" s="199"/>
      <c r="DW856" s="199"/>
      <c r="DX856" s="199"/>
      <c r="DY856" s="199"/>
      <c r="DZ856" s="199"/>
      <c r="EA856" s="199"/>
      <c r="EB856" s="199"/>
      <c r="EC856" s="199"/>
      <c r="ED856" s="199"/>
      <c r="EE856" s="199"/>
      <c r="EG856" s="199"/>
    </row>
    <row r="857" spans="1:137">
      <c r="A857" s="199"/>
      <c r="B857" s="199"/>
      <c r="C857" s="199"/>
      <c r="D857" s="199"/>
      <c r="E857" s="199"/>
      <c r="M857" s="199"/>
      <c r="N857" s="199"/>
      <c r="P857" s="199"/>
      <c r="Q857" s="199"/>
      <c r="R857" s="199"/>
      <c r="S857" s="199"/>
      <c r="T857" s="199"/>
      <c r="U857" s="199"/>
      <c r="V857" s="199"/>
      <c r="W857" s="199"/>
      <c r="Y857" s="199"/>
      <c r="Z857" s="199"/>
      <c r="AA857" s="199"/>
      <c r="AB857" s="199"/>
      <c r="AC857" s="199"/>
      <c r="AD857" s="199"/>
      <c r="AE857" s="199"/>
      <c r="AF857" s="199"/>
      <c r="AH857" s="199"/>
      <c r="AI857" s="199"/>
      <c r="AJ857" s="199"/>
      <c r="AK857" s="199"/>
      <c r="AL857" s="199"/>
      <c r="AM857" s="199"/>
      <c r="AN857" s="199"/>
      <c r="AO857" s="199"/>
      <c r="AQ857" s="199"/>
      <c r="AR857" s="199"/>
      <c r="AS857" s="199"/>
      <c r="AT857" s="199"/>
      <c r="AU857" s="199"/>
      <c r="AV857" s="199"/>
      <c r="AW857" s="199"/>
      <c r="AX857" s="199"/>
      <c r="AY857" s="199"/>
      <c r="AZ857" s="199"/>
      <c r="BA857" s="199"/>
      <c r="BB857" s="199"/>
      <c r="BC857" s="199"/>
      <c r="BD857" s="199"/>
      <c r="BE857" s="199"/>
      <c r="BF857" s="199"/>
      <c r="BG857" s="199"/>
      <c r="BH857" s="199"/>
      <c r="BI857" s="199"/>
      <c r="BJ857" s="199"/>
      <c r="BK857" s="199"/>
      <c r="BL857" s="199"/>
      <c r="BM857" s="199"/>
      <c r="BN857" s="199"/>
      <c r="BO857" s="199"/>
      <c r="BP857" s="199"/>
      <c r="BQ857" s="199"/>
      <c r="BR857" s="199"/>
      <c r="BS857" s="199"/>
      <c r="BU857" s="199"/>
      <c r="BV857" s="199"/>
      <c r="BW857" s="199"/>
      <c r="BX857" s="199"/>
      <c r="BY857" s="199"/>
      <c r="BZ857" s="199"/>
      <c r="CA857" s="199"/>
      <c r="CB857" s="199"/>
      <c r="CC857" s="199"/>
      <c r="CD857" s="199"/>
      <c r="CE857" s="199"/>
      <c r="CF857" s="199"/>
      <c r="CG857" s="199"/>
      <c r="CH857" s="199"/>
      <c r="CI857" s="199"/>
      <c r="CJ857" s="199"/>
      <c r="CK857" s="199"/>
      <c r="CL857" s="199"/>
      <c r="CM857" s="199"/>
      <c r="CN857" s="199"/>
      <c r="CO857" s="199"/>
      <c r="CP857" s="199"/>
      <c r="CQ857" s="199"/>
      <c r="DF857" s="199"/>
      <c r="DG857" s="199"/>
      <c r="DH857" s="199"/>
      <c r="DI857" s="199"/>
      <c r="DJ857" s="199"/>
      <c r="DK857" s="199"/>
      <c r="DL857" s="199"/>
      <c r="DM857" s="199"/>
      <c r="DN857" s="199"/>
      <c r="DO857" s="199"/>
      <c r="DP857" s="199"/>
      <c r="DQ857" s="199"/>
      <c r="DS857" s="199"/>
      <c r="DT857" s="199"/>
      <c r="DU857" s="199"/>
      <c r="DV857" s="199"/>
      <c r="DW857" s="199"/>
      <c r="DX857" s="199"/>
      <c r="DY857" s="199"/>
      <c r="DZ857" s="199"/>
      <c r="EA857" s="199"/>
      <c r="EB857" s="199"/>
      <c r="EC857" s="199"/>
      <c r="ED857" s="199"/>
      <c r="EE857" s="199"/>
      <c r="EG857" s="199"/>
    </row>
    <row r="858" spans="1:137">
      <c r="A858" s="199"/>
      <c r="B858" s="199"/>
      <c r="C858" s="199"/>
      <c r="D858" s="199"/>
      <c r="E858" s="199"/>
      <c r="M858" s="199"/>
      <c r="N858" s="199"/>
      <c r="P858" s="199"/>
      <c r="Q858" s="199"/>
      <c r="R858" s="199"/>
      <c r="S858" s="199"/>
      <c r="T858" s="199"/>
      <c r="U858" s="199"/>
      <c r="V858" s="199"/>
      <c r="W858" s="199"/>
      <c r="Y858" s="199"/>
      <c r="Z858" s="199"/>
      <c r="AA858" s="199"/>
      <c r="AB858" s="199"/>
      <c r="AC858" s="199"/>
      <c r="AD858" s="199"/>
      <c r="AE858" s="199"/>
      <c r="AF858" s="199"/>
      <c r="AH858" s="199"/>
      <c r="AI858" s="199"/>
      <c r="AJ858" s="199"/>
      <c r="AK858" s="199"/>
      <c r="AL858" s="199"/>
      <c r="AM858" s="199"/>
      <c r="AN858" s="199"/>
      <c r="AO858" s="199"/>
      <c r="AQ858" s="199"/>
      <c r="AR858" s="199"/>
      <c r="AS858" s="199"/>
      <c r="AT858" s="199"/>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199"/>
      <c r="BU858" s="199"/>
      <c r="BV858" s="199"/>
      <c r="BW858" s="199"/>
      <c r="BX858" s="199"/>
      <c r="BY858" s="199"/>
      <c r="BZ858" s="199"/>
      <c r="CA858" s="199"/>
      <c r="CB858" s="199"/>
      <c r="CC858" s="199"/>
      <c r="CD858" s="199"/>
      <c r="CE858" s="199"/>
      <c r="CF858" s="199"/>
      <c r="CG858" s="199"/>
      <c r="CH858" s="199"/>
      <c r="CI858" s="199"/>
      <c r="CJ858" s="199"/>
      <c r="CK858" s="199"/>
      <c r="CL858" s="199"/>
      <c r="CM858" s="199"/>
      <c r="CN858" s="199"/>
      <c r="CO858" s="199"/>
      <c r="CP858" s="199"/>
      <c r="CQ858" s="199"/>
      <c r="DF858" s="199"/>
      <c r="DG858" s="199"/>
      <c r="DH858" s="199"/>
      <c r="DI858" s="199"/>
      <c r="DJ858" s="199"/>
      <c r="DK858" s="199"/>
      <c r="DL858" s="199"/>
      <c r="DM858" s="199"/>
      <c r="DN858" s="199"/>
      <c r="DO858" s="199"/>
      <c r="DP858" s="199"/>
      <c r="DQ858" s="199"/>
      <c r="DS858" s="199"/>
      <c r="DT858" s="199"/>
      <c r="DU858" s="199"/>
      <c r="DV858" s="199"/>
      <c r="DW858" s="199"/>
      <c r="DX858" s="199"/>
      <c r="DY858" s="199"/>
      <c r="DZ858" s="199"/>
      <c r="EA858" s="199"/>
      <c r="EB858" s="199"/>
      <c r="EC858" s="199"/>
      <c r="ED858" s="199"/>
      <c r="EE858" s="199"/>
      <c r="EG858" s="199"/>
    </row>
    <row r="859" spans="1:137">
      <c r="A859" s="199"/>
      <c r="B859" s="199"/>
      <c r="C859" s="199"/>
      <c r="D859" s="199"/>
      <c r="E859" s="199"/>
      <c r="M859" s="199"/>
      <c r="N859" s="199"/>
      <c r="P859" s="199"/>
      <c r="Q859" s="199"/>
      <c r="R859" s="199"/>
      <c r="S859" s="199"/>
      <c r="T859" s="199"/>
      <c r="U859" s="199"/>
      <c r="V859" s="199"/>
      <c r="W859" s="199"/>
      <c r="Y859" s="199"/>
      <c r="Z859" s="199"/>
      <c r="AA859" s="199"/>
      <c r="AB859" s="199"/>
      <c r="AC859" s="199"/>
      <c r="AD859" s="199"/>
      <c r="AE859" s="199"/>
      <c r="AF859" s="199"/>
      <c r="AH859" s="199"/>
      <c r="AI859" s="199"/>
      <c r="AJ859" s="199"/>
      <c r="AK859" s="199"/>
      <c r="AL859" s="199"/>
      <c r="AM859" s="199"/>
      <c r="AN859" s="199"/>
      <c r="AO859" s="199"/>
      <c r="AQ859" s="199"/>
      <c r="AR859" s="199"/>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199"/>
      <c r="BU859" s="199"/>
      <c r="BV859" s="199"/>
      <c r="BW859" s="199"/>
      <c r="BX859" s="199"/>
      <c r="BY859" s="199"/>
      <c r="BZ859" s="199"/>
      <c r="CA859" s="199"/>
      <c r="CB859" s="199"/>
      <c r="CC859" s="199"/>
      <c r="CD859" s="199"/>
      <c r="CE859" s="199"/>
      <c r="CF859" s="199"/>
      <c r="CG859" s="199"/>
      <c r="CH859" s="199"/>
      <c r="CI859" s="199"/>
      <c r="CJ859" s="199"/>
      <c r="CK859" s="199"/>
      <c r="CL859" s="199"/>
      <c r="CM859" s="199"/>
      <c r="CN859" s="199"/>
      <c r="CO859" s="199"/>
      <c r="CP859" s="199"/>
      <c r="CQ859" s="199"/>
      <c r="DF859" s="199"/>
      <c r="DG859" s="199"/>
      <c r="DH859" s="199"/>
      <c r="DI859" s="199"/>
      <c r="DJ859" s="199"/>
      <c r="DK859" s="199"/>
      <c r="DL859" s="199"/>
      <c r="DM859" s="199"/>
      <c r="DN859" s="199"/>
      <c r="DO859" s="199"/>
      <c r="DP859" s="199"/>
      <c r="DQ859" s="199"/>
      <c r="DS859" s="199"/>
      <c r="DT859" s="199"/>
      <c r="DU859" s="199"/>
      <c r="DV859" s="199"/>
      <c r="DW859" s="199"/>
      <c r="DX859" s="199"/>
      <c r="DY859" s="199"/>
      <c r="DZ859" s="199"/>
      <c r="EA859" s="199"/>
      <c r="EB859" s="199"/>
      <c r="EC859" s="199"/>
      <c r="ED859" s="199"/>
      <c r="EE859" s="199"/>
      <c r="EG859" s="199"/>
    </row>
    <row r="860" spans="1:137">
      <c r="A860" s="199"/>
      <c r="B860" s="199"/>
      <c r="C860" s="199"/>
      <c r="D860" s="199"/>
      <c r="E860" s="199"/>
      <c r="M860" s="199"/>
      <c r="N860" s="199"/>
      <c r="P860" s="199"/>
      <c r="Q860" s="199"/>
      <c r="R860" s="199"/>
      <c r="S860" s="199"/>
      <c r="T860" s="199"/>
      <c r="U860" s="199"/>
      <c r="V860" s="199"/>
      <c r="W860" s="199"/>
      <c r="Y860" s="199"/>
      <c r="Z860" s="199"/>
      <c r="AA860" s="199"/>
      <c r="AB860" s="199"/>
      <c r="AC860" s="199"/>
      <c r="AD860" s="199"/>
      <c r="AE860" s="199"/>
      <c r="AF860" s="199"/>
      <c r="AH860" s="199"/>
      <c r="AI860" s="199"/>
      <c r="AJ860" s="199"/>
      <c r="AK860" s="199"/>
      <c r="AL860" s="199"/>
      <c r="AM860" s="199"/>
      <c r="AN860" s="199"/>
      <c r="AO860" s="199"/>
      <c r="AQ860" s="199"/>
      <c r="AR860" s="199"/>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U860" s="199"/>
      <c r="BV860" s="199"/>
      <c r="BW860" s="199"/>
      <c r="BX860" s="199"/>
      <c r="BY860" s="199"/>
      <c r="BZ860" s="199"/>
      <c r="CA860" s="199"/>
      <c r="CB860" s="199"/>
      <c r="CC860" s="199"/>
      <c r="CD860" s="199"/>
      <c r="CE860" s="199"/>
      <c r="CF860" s="199"/>
      <c r="CG860" s="199"/>
      <c r="CH860" s="199"/>
      <c r="CI860" s="199"/>
      <c r="CJ860" s="199"/>
      <c r="CK860" s="199"/>
      <c r="CL860" s="199"/>
      <c r="CM860" s="199"/>
      <c r="CN860" s="199"/>
      <c r="CO860" s="199"/>
      <c r="CP860" s="199"/>
      <c r="CQ860" s="199"/>
      <c r="DF860" s="199"/>
      <c r="DG860" s="199"/>
      <c r="DH860" s="199"/>
      <c r="DI860" s="199"/>
      <c r="DJ860" s="199"/>
      <c r="DK860" s="199"/>
      <c r="DL860" s="199"/>
      <c r="DM860" s="199"/>
      <c r="DN860" s="199"/>
      <c r="DO860" s="199"/>
      <c r="DP860" s="199"/>
      <c r="DQ860" s="199"/>
      <c r="DS860" s="199"/>
      <c r="DT860" s="199"/>
      <c r="DU860" s="199"/>
      <c r="DV860" s="199"/>
      <c r="DW860" s="199"/>
      <c r="DX860" s="199"/>
      <c r="DY860" s="199"/>
      <c r="DZ860" s="199"/>
      <c r="EA860" s="199"/>
      <c r="EB860" s="199"/>
      <c r="EC860" s="199"/>
      <c r="ED860" s="199"/>
      <c r="EE860" s="199"/>
      <c r="EG860" s="199"/>
    </row>
    <row r="861" spans="1:137">
      <c r="A861" s="199"/>
      <c r="B861" s="199"/>
      <c r="C861" s="199"/>
      <c r="D861" s="199"/>
      <c r="E861" s="199"/>
      <c r="M861" s="199"/>
      <c r="N861" s="199"/>
      <c r="P861" s="199"/>
      <c r="Q861" s="199"/>
      <c r="R861" s="199"/>
      <c r="S861" s="199"/>
      <c r="T861" s="199"/>
      <c r="U861" s="199"/>
      <c r="V861" s="199"/>
      <c r="W861" s="199"/>
      <c r="Y861" s="199"/>
      <c r="Z861" s="199"/>
      <c r="AA861" s="199"/>
      <c r="AB861" s="199"/>
      <c r="AC861" s="199"/>
      <c r="AD861" s="199"/>
      <c r="AE861" s="199"/>
      <c r="AF861" s="199"/>
      <c r="AH861" s="199"/>
      <c r="AI861" s="199"/>
      <c r="AJ861" s="199"/>
      <c r="AK861" s="199"/>
      <c r="AL861" s="199"/>
      <c r="AM861" s="199"/>
      <c r="AN861" s="199"/>
      <c r="AO861" s="199"/>
      <c r="AQ861" s="199"/>
      <c r="AR861" s="199"/>
      <c r="AS861" s="199"/>
      <c r="AT861" s="199"/>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199"/>
      <c r="BU861" s="199"/>
      <c r="BV861" s="199"/>
      <c r="BW861" s="199"/>
      <c r="BX861" s="199"/>
      <c r="BY861" s="199"/>
      <c r="BZ861" s="199"/>
      <c r="CA861" s="199"/>
      <c r="CB861" s="199"/>
      <c r="CC861" s="199"/>
      <c r="CD861" s="199"/>
      <c r="CE861" s="199"/>
      <c r="CF861" s="199"/>
      <c r="CG861" s="199"/>
      <c r="CH861" s="199"/>
      <c r="CI861" s="199"/>
      <c r="CJ861" s="199"/>
      <c r="CK861" s="199"/>
      <c r="CL861" s="199"/>
      <c r="CM861" s="199"/>
      <c r="CN861" s="199"/>
      <c r="CO861" s="199"/>
      <c r="CP861" s="199"/>
      <c r="CQ861" s="199"/>
      <c r="DF861" s="199"/>
      <c r="DG861" s="199"/>
      <c r="DH861" s="199"/>
      <c r="DI861" s="199"/>
      <c r="DJ861" s="199"/>
      <c r="DK861" s="199"/>
      <c r="DL861" s="199"/>
      <c r="DM861" s="199"/>
      <c r="DN861" s="199"/>
      <c r="DO861" s="199"/>
      <c r="DP861" s="199"/>
      <c r="DQ861" s="199"/>
      <c r="DS861" s="199"/>
      <c r="DT861" s="199"/>
      <c r="DU861" s="199"/>
      <c r="DV861" s="199"/>
      <c r="DW861" s="199"/>
      <c r="DX861" s="199"/>
      <c r="DY861" s="199"/>
      <c r="DZ861" s="199"/>
      <c r="EA861" s="199"/>
      <c r="EB861" s="199"/>
      <c r="EC861" s="199"/>
      <c r="ED861" s="199"/>
      <c r="EE861" s="199"/>
      <c r="EG861" s="199"/>
    </row>
    <row r="862" spans="1:137">
      <c r="A862" s="199"/>
      <c r="B862" s="199"/>
      <c r="C862" s="199"/>
      <c r="D862" s="199"/>
      <c r="E862" s="199"/>
      <c r="M862" s="199"/>
      <c r="N862" s="199"/>
      <c r="P862" s="199"/>
      <c r="Q862" s="199"/>
      <c r="R862" s="199"/>
      <c r="S862" s="199"/>
      <c r="T862" s="199"/>
      <c r="U862" s="199"/>
      <c r="V862" s="199"/>
      <c r="W862" s="199"/>
      <c r="Y862" s="199"/>
      <c r="Z862" s="199"/>
      <c r="AA862" s="199"/>
      <c r="AB862" s="199"/>
      <c r="AC862" s="199"/>
      <c r="AD862" s="199"/>
      <c r="AE862" s="199"/>
      <c r="AF862" s="199"/>
      <c r="AH862" s="199"/>
      <c r="AI862" s="199"/>
      <c r="AJ862" s="199"/>
      <c r="AK862" s="199"/>
      <c r="AL862" s="199"/>
      <c r="AM862" s="199"/>
      <c r="AN862" s="199"/>
      <c r="AO862" s="199"/>
      <c r="AQ862" s="199"/>
      <c r="AR862" s="199"/>
      <c r="AS862" s="199"/>
      <c r="AT862" s="199"/>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199"/>
      <c r="BU862" s="199"/>
      <c r="BV862" s="199"/>
      <c r="BW862" s="199"/>
      <c r="BX862" s="199"/>
      <c r="BY862" s="199"/>
      <c r="BZ862" s="199"/>
      <c r="CA862" s="199"/>
      <c r="CB862" s="199"/>
      <c r="CC862" s="199"/>
      <c r="CD862" s="199"/>
      <c r="CE862" s="199"/>
      <c r="CF862" s="199"/>
      <c r="CG862" s="199"/>
      <c r="CH862" s="199"/>
      <c r="CI862" s="199"/>
      <c r="CJ862" s="199"/>
      <c r="CK862" s="199"/>
      <c r="CL862" s="199"/>
      <c r="CM862" s="199"/>
      <c r="CN862" s="199"/>
      <c r="CO862" s="199"/>
      <c r="CP862" s="199"/>
      <c r="CQ862" s="199"/>
      <c r="DF862" s="199"/>
      <c r="DG862" s="199"/>
      <c r="DH862" s="199"/>
      <c r="DI862" s="199"/>
      <c r="DJ862" s="199"/>
      <c r="DK862" s="199"/>
      <c r="DL862" s="199"/>
      <c r="DM862" s="199"/>
      <c r="DN862" s="199"/>
      <c r="DO862" s="199"/>
      <c r="DP862" s="199"/>
      <c r="DQ862" s="199"/>
      <c r="DS862" s="199"/>
      <c r="DT862" s="199"/>
      <c r="DU862" s="199"/>
      <c r="DV862" s="199"/>
      <c r="DW862" s="199"/>
      <c r="DX862" s="199"/>
      <c r="DY862" s="199"/>
      <c r="DZ862" s="199"/>
      <c r="EA862" s="199"/>
      <c r="EB862" s="199"/>
      <c r="EC862" s="199"/>
      <c r="ED862" s="199"/>
      <c r="EE862" s="199"/>
      <c r="EG862" s="199"/>
    </row>
    <row r="863" spans="1:137">
      <c r="A863" s="199"/>
      <c r="B863" s="199"/>
      <c r="C863" s="199"/>
      <c r="D863" s="199"/>
      <c r="E863" s="199"/>
      <c r="M863" s="199"/>
      <c r="N863" s="199"/>
      <c r="P863" s="199"/>
      <c r="Q863" s="199"/>
      <c r="R863" s="199"/>
      <c r="S863" s="199"/>
      <c r="T863" s="199"/>
      <c r="U863" s="199"/>
      <c r="V863" s="199"/>
      <c r="W863" s="199"/>
      <c r="Y863" s="199"/>
      <c r="Z863" s="199"/>
      <c r="AA863" s="199"/>
      <c r="AB863" s="199"/>
      <c r="AC863" s="199"/>
      <c r="AD863" s="199"/>
      <c r="AE863" s="199"/>
      <c r="AF863" s="199"/>
      <c r="AH863" s="199"/>
      <c r="AI863" s="199"/>
      <c r="AJ863" s="199"/>
      <c r="AK863" s="199"/>
      <c r="AL863" s="199"/>
      <c r="AM863" s="199"/>
      <c r="AN863" s="199"/>
      <c r="AO863" s="199"/>
      <c r="AQ863" s="199"/>
      <c r="AR863" s="199"/>
      <c r="AS863" s="199"/>
      <c r="AT863" s="199"/>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199"/>
      <c r="BU863" s="199"/>
      <c r="BV863" s="199"/>
      <c r="BW863" s="199"/>
      <c r="BX863" s="199"/>
      <c r="BY863" s="199"/>
      <c r="BZ863" s="199"/>
      <c r="CA863" s="199"/>
      <c r="CB863" s="199"/>
      <c r="CC863" s="199"/>
      <c r="CD863" s="199"/>
      <c r="CE863" s="199"/>
      <c r="CF863" s="199"/>
      <c r="CG863" s="199"/>
      <c r="CH863" s="199"/>
      <c r="CI863" s="199"/>
      <c r="CJ863" s="199"/>
      <c r="CK863" s="199"/>
      <c r="CL863" s="199"/>
      <c r="CM863" s="199"/>
      <c r="CN863" s="199"/>
      <c r="CO863" s="199"/>
      <c r="CP863" s="199"/>
      <c r="CQ863" s="199"/>
      <c r="DF863" s="199"/>
      <c r="DG863" s="199"/>
      <c r="DH863" s="199"/>
      <c r="DI863" s="199"/>
      <c r="DJ863" s="199"/>
      <c r="DK863" s="199"/>
      <c r="DL863" s="199"/>
      <c r="DM863" s="199"/>
      <c r="DN863" s="199"/>
      <c r="DO863" s="199"/>
      <c r="DP863" s="199"/>
      <c r="DQ863" s="199"/>
      <c r="DS863" s="199"/>
      <c r="DT863" s="199"/>
      <c r="DU863" s="199"/>
      <c r="DV863" s="199"/>
      <c r="DW863" s="199"/>
      <c r="DX863" s="199"/>
      <c r="DY863" s="199"/>
      <c r="DZ863" s="199"/>
      <c r="EA863" s="199"/>
      <c r="EB863" s="199"/>
      <c r="EC863" s="199"/>
      <c r="ED863" s="199"/>
      <c r="EE863" s="199"/>
      <c r="EG863" s="199"/>
    </row>
    <row r="864" spans="1:137">
      <c r="A864" s="199"/>
      <c r="B864" s="199"/>
      <c r="C864" s="199"/>
      <c r="D864" s="199"/>
      <c r="E864" s="199"/>
      <c r="M864" s="199"/>
      <c r="N864" s="199"/>
      <c r="P864" s="199"/>
      <c r="Q864" s="199"/>
      <c r="R864" s="199"/>
      <c r="S864" s="199"/>
      <c r="T864" s="199"/>
      <c r="U864" s="199"/>
      <c r="V864" s="199"/>
      <c r="W864" s="199"/>
      <c r="Y864" s="199"/>
      <c r="Z864" s="199"/>
      <c r="AA864" s="199"/>
      <c r="AB864" s="199"/>
      <c r="AC864" s="199"/>
      <c r="AD864" s="199"/>
      <c r="AE864" s="199"/>
      <c r="AF864" s="199"/>
      <c r="AH864" s="199"/>
      <c r="AI864" s="199"/>
      <c r="AJ864" s="199"/>
      <c r="AK864" s="199"/>
      <c r="AL864" s="199"/>
      <c r="AM864" s="199"/>
      <c r="AN864" s="199"/>
      <c r="AO864" s="199"/>
      <c r="AQ864" s="199"/>
      <c r="AR864" s="199"/>
      <c r="AS864" s="199"/>
      <c r="AT864" s="199"/>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199"/>
      <c r="BU864" s="199"/>
      <c r="BV864" s="199"/>
      <c r="BW864" s="199"/>
      <c r="BX864" s="199"/>
      <c r="BY864" s="199"/>
      <c r="BZ864" s="199"/>
      <c r="CA864" s="199"/>
      <c r="CB864" s="199"/>
      <c r="CC864" s="199"/>
      <c r="CD864" s="199"/>
      <c r="CE864" s="199"/>
      <c r="CF864" s="199"/>
      <c r="CG864" s="199"/>
      <c r="CH864" s="199"/>
      <c r="CI864" s="199"/>
      <c r="CJ864" s="199"/>
      <c r="CK864" s="199"/>
      <c r="CL864" s="199"/>
      <c r="CM864" s="199"/>
      <c r="CN864" s="199"/>
      <c r="CO864" s="199"/>
      <c r="CP864" s="199"/>
      <c r="CQ864" s="199"/>
      <c r="DF864" s="199"/>
      <c r="DG864" s="199"/>
      <c r="DH864" s="199"/>
      <c r="DI864" s="199"/>
      <c r="DJ864" s="199"/>
      <c r="DK864" s="199"/>
      <c r="DL864" s="199"/>
      <c r="DM864" s="199"/>
      <c r="DN864" s="199"/>
      <c r="DO864" s="199"/>
      <c r="DP864" s="199"/>
      <c r="DQ864" s="199"/>
      <c r="DS864" s="199"/>
      <c r="DT864" s="199"/>
      <c r="DU864" s="199"/>
      <c r="DV864" s="199"/>
      <c r="DW864" s="199"/>
      <c r="DX864" s="199"/>
      <c r="DY864" s="199"/>
      <c r="DZ864" s="199"/>
      <c r="EA864" s="199"/>
      <c r="EB864" s="199"/>
      <c r="EC864" s="199"/>
      <c r="ED864" s="199"/>
      <c r="EE864" s="199"/>
      <c r="EG864" s="199"/>
    </row>
    <row r="865" spans="1:137">
      <c r="A865" s="199"/>
      <c r="B865" s="199"/>
      <c r="C865" s="199"/>
      <c r="D865" s="199"/>
      <c r="E865" s="199"/>
      <c r="M865" s="199"/>
      <c r="N865" s="199"/>
      <c r="P865" s="199"/>
      <c r="Q865" s="199"/>
      <c r="R865" s="199"/>
      <c r="S865" s="199"/>
      <c r="T865" s="199"/>
      <c r="U865" s="199"/>
      <c r="V865" s="199"/>
      <c r="W865" s="199"/>
      <c r="Y865" s="199"/>
      <c r="Z865" s="199"/>
      <c r="AA865" s="199"/>
      <c r="AB865" s="199"/>
      <c r="AC865" s="199"/>
      <c r="AD865" s="199"/>
      <c r="AE865" s="199"/>
      <c r="AF865" s="199"/>
      <c r="AH865" s="199"/>
      <c r="AI865" s="199"/>
      <c r="AJ865" s="199"/>
      <c r="AK865" s="199"/>
      <c r="AL865" s="199"/>
      <c r="AM865" s="199"/>
      <c r="AN865" s="199"/>
      <c r="AO865" s="199"/>
      <c r="AQ865" s="199"/>
      <c r="AR865" s="199"/>
      <c r="AS865" s="199"/>
      <c r="AT865" s="199"/>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199"/>
      <c r="BU865" s="199"/>
      <c r="BV865" s="199"/>
      <c r="BW865" s="199"/>
      <c r="BX865" s="199"/>
      <c r="BY865" s="199"/>
      <c r="BZ865" s="199"/>
      <c r="CA865" s="199"/>
      <c r="CB865" s="199"/>
      <c r="CC865" s="199"/>
      <c r="CD865" s="199"/>
      <c r="CE865" s="199"/>
      <c r="CF865" s="199"/>
      <c r="CG865" s="199"/>
      <c r="CH865" s="199"/>
      <c r="CI865" s="199"/>
      <c r="CJ865" s="199"/>
      <c r="CK865" s="199"/>
      <c r="CL865" s="199"/>
      <c r="CM865" s="199"/>
      <c r="CN865" s="199"/>
      <c r="CO865" s="199"/>
      <c r="CP865" s="199"/>
      <c r="CQ865" s="199"/>
      <c r="DF865" s="199"/>
      <c r="DG865" s="199"/>
      <c r="DH865" s="199"/>
      <c r="DI865" s="199"/>
      <c r="DJ865" s="199"/>
      <c r="DK865" s="199"/>
      <c r="DL865" s="199"/>
      <c r="DM865" s="199"/>
      <c r="DN865" s="199"/>
      <c r="DO865" s="199"/>
      <c r="DP865" s="199"/>
      <c r="DQ865" s="199"/>
      <c r="DS865" s="199"/>
      <c r="DT865" s="199"/>
      <c r="DU865" s="199"/>
      <c r="DV865" s="199"/>
      <c r="DW865" s="199"/>
      <c r="DX865" s="199"/>
      <c r="DY865" s="199"/>
      <c r="DZ865" s="199"/>
      <c r="EA865" s="199"/>
      <c r="EB865" s="199"/>
      <c r="EC865" s="199"/>
      <c r="ED865" s="199"/>
      <c r="EE865" s="199"/>
      <c r="EG865" s="199"/>
    </row>
    <row r="866" spans="1:137">
      <c r="A866" s="199"/>
      <c r="B866" s="199"/>
      <c r="C866" s="199"/>
      <c r="D866" s="199"/>
      <c r="E866" s="199"/>
      <c r="M866" s="199"/>
      <c r="N866" s="199"/>
      <c r="P866" s="199"/>
      <c r="Q866" s="199"/>
      <c r="R866" s="199"/>
      <c r="S866" s="199"/>
      <c r="T866" s="199"/>
      <c r="U866" s="199"/>
      <c r="V866" s="199"/>
      <c r="W866" s="199"/>
      <c r="Y866" s="199"/>
      <c r="Z866" s="199"/>
      <c r="AA866" s="199"/>
      <c r="AB866" s="199"/>
      <c r="AC866" s="199"/>
      <c r="AD866" s="199"/>
      <c r="AE866" s="199"/>
      <c r="AF866" s="199"/>
      <c r="AH866" s="199"/>
      <c r="AI866" s="199"/>
      <c r="AJ866" s="199"/>
      <c r="AK866" s="199"/>
      <c r="AL866" s="199"/>
      <c r="AM866" s="199"/>
      <c r="AN866" s="199"/>
      <c r="AO866" s="199"/>
      <c r="AQ866" s="199"/>
      <c r="AR866" s="199"/>
      <c r="AS866" s="199"/>
      <c r="AT866" s="199"/>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199"/>
      <c r="BU866" s="199"/>
      <c r="BV866" s="199"/>
      <c r="BW866" s="199"/>
      <c r="BX866" s="199"/>
      <c r="BY866" s="199"/>
      <c r="BZ866" s="199"/>
      <c r="CA866" s="199"/>
      <c r="CB866" s="199"/>
      <c r="CC866" s="199"/>
      <c r="CD866" s="199"/>
      <c r="CE866" s="199"/>
      <c r="CF866" s="199"/>
      <c r="CG866" s="199"/>
      <c r="CH866" s="199"/>
      <c r="CI866" s="199"/>
      <c r="CJ866" s="199"/>
      <c r="CK866" s="199"/>
      <c r="CL866" s="199"/>
      <c r="CM866" s="199"/>
      <c r="CN866" s="199"/>
      <c r="CO866" s="199"/>
      <c r="CP866" s="199"/>
      <c r="CQ866" s="199"/>
      <c r="DF866" s="199"/>
      <c r="DG866" s="199"/>
      <c r="DH866" s="199"/>
      <c r="DI866" s="199"/>
      <c r="DJ866" s="199"/>
      <c r="DK866" s="199"/>
      <c r="DL866" s="199"/>
      <c r="DM866" s="199"/>
      <c r="DN866" s="199"/>
      <c r="DO866" s="199"/>
      <c r="DP866" s="199"/>
      <c r="DQ866" s="199"/>
      <c r="DS866" s="199"/>
      <c r="DT866" s="199"/>
      <c r="DU866" s="199"/>
      <c r="DV866" s="199"/>
      <c r="DW866" s="199"/>
      <c r="DX866" s="199"/>
      <c r="DY866" s="199"/>
      <c r="DZ866" s="199"/>
      <c r="EA866" s="199"/>
      <c r="EB866" s="199"/>
      <c r="EC866" s="199"/>
      <c r="ED866" s="199"/>
      <c r="EE866" s="199"/>
      <c r="EG866" s="199"/>
    </row>
    <row r="867" spans="1:137">
      <c r="A867" s="199"/>
      <c r="B867" s="199"/>
      <c r="C867" s="199"/>
      <c r="D867" s="199"/>
      <c r="E867" s="199"/>
      <c r="M867" s="199"/>
      <c r="N867" s="199"/>
      <c r="P867" s="199"/>
      <c r="Q867" s="199"/>
      <c r="R867" s="199"/>
      <c r="S867" s="199"/>
      <c r="T867" s="199"/>
      <c r="U867" s="199"/>
      <c r="V867" s="199"/>
      <c r="W867" s="199"/>
      <c r="Y867" s="199"/>
      <c r="Z867" s="199"/>
      <c r="AA867" s="199"/>
      <c r="AB867" s="199"/>
      <c r="AC867" s="199"/>
      <c r="AD867" s="199"/>
      <c r="AE867" s="199"/>
      <c r="AF867" s="199"/>
      <c r="AH867" s="199"/>
      <c r="AI867" s="199"/>
      <c r="AJ867" s="199"/>
      <c r="AK867" s="199"/>
      <c r="AL867" s="199"/>
      <c r="AM867" s="199"/>
      <c r="AN867" s="199"/>
      <c r="AO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DF867" s="199"/>
      <c r="DG867" s="199"/>
      <c r="DH867" s="199"/>
      <c r="DI867" s="199"/>
      <c r="DJ867" s="199"/>
      <c r="DK867" s="199"/>
      <c r="DL867" s="199"/>
      <c r="DM867" s="199"/>
      <c r="DN867" s="199"/>
      <c r="DO867" s="199"/>
      <c r="DP867" s="199"/>
      <c r="DQ867" s="199"/>
      <c r="DS867" s="199"/>
      <c r="DT867" s="199"/>
      <c r="DU867" s="199"/>
      <c r="DV867" s="199"/>
      <c r="DW867" s="199"/>
      <c r="DX867" s="199"/>
      <c r="DY867" s="199"/>
      <c r="DZ867" s="199"/>
      <c r="EA867" s="199"/>
      <c r="EB867" s="199"/>
      <c r="EC867" s="199"/>
      <c r="ED867" s="199"/>
      <c r="EE867" s="199"/>
      <c r="EG867" s="199"/>
    </row>
    <row r="868" spans="1:137">
      <c r="A868" s="199"/>
      <c r="B868" s="199"/>
      <c r="C868" s="199"/>
      <c r="D868" s="199"/>
      <c r="E868" s="199"/>
      <c r="M868" s="199"/>
      <c r="N868" s="199"/>
      <c r="P868" s="199"/>
      <c r="Q868" s="199"/>
      <c r="R868" s="199"/>
      <c r="S868" s="199"/>
      <c r="T868" s="199"/>
      <c r="U868" s="199"/>
      <c r="V868" s="199"/>
      <c r="W868" s="199"/>
      <c r="Y868" s="199"/>
      <c r="Z868" s="199"/>
      <c r="AA868" s="199"/>
      <c r="AB868" s="199"/>
      <c r="AC868" s="199"/>
      <c r="AD868" s="199"/>
      <c r="AE868" s="199"/>
      <c r="AF868" s="199"/>
      <c r="AH868" s="199"/>
      <c r="AI868" s="199"/>
      <c r="AJ868" s="199"/>
      <c r="AK868" s="199"/>
      <c r="AL868" s="199"/>
      <c r="AM868" s="199"/>
      <c r="AN868" s="199"/>
      <c r="AO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DF868" s="199"/>
      <c r="DG868" s="199"/>
      <c r="DH868" s="199"/>
      <c r="DI868" s="199"/>
      <c r="DJ868" s="199"/>
      <c r="DK868" s="199"/>
      <c r="DL868" s="199"/>
      <c r="DM868" s="199"/>
      <c r="DN868" s="199"/>
      <c r="DO868" s="199"/>
      <c r="DP868" s="199"/>
      <c r="DQ868" s="199"/>
      <c r="DS868" s="199"/>
      <c r="DT868" s="199"/>
      <c r="DU868" s="199"/>
      <c r="DV868" s="199"/>
      <c r="DW868" s="199"/>
      <c r="DX868" s="199"/>
      <c r="DY868" s="199"/>
      <c r="DZ868" s="199"/>
      <c r="EA868" s="199"/>
      <c r="EB868" s="199"/>
      <c r="EC868" s="199"/>
      <c r="ED868" s="199"/>
      <c r="EE868" s="199"/>
      <c r="EG868" s="199"/>
    </row>
    <row r="869" spans="1:137">
      <c r="A869" s="199"/>
      <c r="B869" s="199"/>
      <c r="C869" s="199"/>
      <c r="D869" s="199"/>
      <c r="E869" s="199"/>
      <c r="M869" s="199"/>
      <c r="N869" s="199"/>
      <c r="P869" s="199"/>
      <c r="Q869" s="199"/>
      <c r="R869" s="199"/>
      <c r="S869" s="199"/>
      <c r="T869" s="199"/>
      <c r="U869" s="199"/>
      <c r="V869" s="199"/>
      <c r="W869" s="199"/>
      <c r="Y869" s="199"/>
      <c r="Z869" s="199"/>
      <c r="AA869" s="199"/>
      <c r="AB869" s="199"/>
      <c r="AC869" s="199"/>
      <c r="AD869" s="199"/>
      <c r="AE869" s="199"/>
      <c r="AF869" s="199"/>
      <c r="AH869" s="199"/>
      <c r="AI869" s="199"/>
      <c r="AJ869" s="199"/>
      <c r="AK869" s="199"/>
      <c r="AL869" s="199"/>
      <c r="AM869" s="199"/>
      <c r="AN869" s="199"/>
      <c r="AO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DF869" s="199"/>
      <c r="DG869" s="199"/>
      <c r="DH869" s="199"/>
      <c r="DI869" s="199"/>
      <c r="DJ869" s="199"/>
      <c r="DK869" s="199"/>
      <c r="DL869" s="199"/>
      <c r="DM869" s="199"/>
      <c r="DN869" s="199"/>
      <c r="DO869" s="199"/>
      <c r="DP869" s="199"/>
      <c r="DQ869" s="199"/>
      <c r="DS869" s="199"/>
      <c r="DT869" s="199"/>
      <c r="DU869" s="199"/>
      <c r="DV869" s="199"/>
      <c r="DW869" s="199"/>
      <c r="DX869" s="199"/>
      <c r="DY869" s="199"/>
      <c r="DZ869" s="199"/>
      <c r="EA869" s="199"/>
      <c r="EB869" s="199"/>
      <c r="EC869" s="199"/>
      <c r="ED869" s="199"/>
      <c r="EE869" s="199"/>
      <c r="EG869" s="199"/>
    </row>
    <row r="870" spans="1:137">
      <c r="A870" s="199"/>
      <c r="B870" s="199"/>
      <c r="C870" s="199"/>
      <c r="D870" s="199"/>
      <c r="E870" s="199"/>
      <c r="M870" s="199"/>
      <c r="N870" s="199"/>
      <c r="P870" s="199"/>
      <c r="Q870" s="199"/>
      <c r="R870" s="199"/>
      <c r="S870" s="199"/>
      <c r="T870" s="199"/>
      <c r="U870" s="199"/>
      <c r="V870" s="199"/>
      <c r="W870" s="199"/>
      <c r="Y870" s="199"/>
      <c r="Z870" s="199"/>
      <c r="AA870" s="199"/>
      <c r="AB870" s="199"/>
      <c r="AC870" s="199"/>
      <c r="AD870" s="199"/>
      <c r="AE870" s="199"/>
      <c r="AF870" s="199"/>
      <c r="AH870" s="199"/>
      <c r="AI870" s="199"/>
      <c r="AJ870" s="199"/>
      <c r="AK870" s="199"/>
      <c r="AL870" s="199"/>
      <c r="AM870" s="199"/>
      <c r="AN870" s="199"/>
      <c r="AO870" s="199"/>
      <c r="AQ870" s="199"/>
      <c r="AR870" s="199"/>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199"/>
      <c r="BU870" s="199"/>
      <c r="BV870" s="199"/>
      <c r="BW870" s="199"/>
      <c r="BX870" s="199"/>
      <c r="BY870" s="199"/>
      <c r="BZ870" s="199"/>
      <c r="CA870" s="199"/>
      <c r="CB870" s="199"/>
      <c r="CC870" s="199"/>
      <c r="CD870" s="199"/>
      <c r="CE870" s="199"/>
      <c r="CF870" s="199"/>
      <c r="CG870" s="199"/>
      <c r="CH870" s="199"/>
      <c r="CI870" s="199"/>
      <c r="CJ870" s="199"/>
      <c r="CK870" s="199"/>
      <c r="CL870" s="199"/>
      <c r="CM870" s="199"/>
      <c r="CN870" s="199"/>
      <c r="CO870" s="199"/>
      <c r="CP870" s="199"/>
      <c r="CQ870" s="199"/>
      <c r="DF870" s="199"/>
      <c r="DG870" s="199"/>
      <c r="DH870" s="199"/>
      <c r="DI870" s="199"/>
      <c r="DJ870" s="199"/>
      <c r="DK870" s="199"/>
      <c r="DL870" s="199"/>
      <c r="DM870" s="199"/>
      <c r="DN870" s="199"/>
      <c r="DO870" s="199"/>
      <c r="DP870" s="199"/>
      <c r="DQ870" s="199"/>
      <c r="DS870" s="199"/>
      <c r="DT870" s="199"/>
      <c r="DU870" s="199"/>
      <c r="DV870" s="199"/>
      <c r="DW870" s="199"/>
      <c r="DX870" s="199"/>
      <c r="DY870" s="199"/>
      <c r="DZ870" s="199"/>
      <c r="EA870" s="199"/>
      <c r="EB870" s="199"/>
      <c r="EC870" s="199"/>
      <c r="ED870" s="199"/>
      <c r="EE870" s="199"/>
      <c r="EG870" s="199"/>
    </row>
    <row r="871" spans="1:137">
      <c r="A871" s="199"/>
      <c r="B871" s="199"/>
      <c r="C871" s="199"/>
      <c r="D871" s="199"/>
      <c r="E871" s="199"/>
      <c r="M871" s="199"/>
      <c r="N871" s="199"/>
      <c r="P871" s="199"/>
      <c r="Q871" s="199"/>
      <c r="R871" s="199"/>
      <c r="S871" s="199"/>
      <c r="T871" s="199"/>
      <c r="U871" s="199"/>
      <c r="V871" s="199"/>
      <c r="W871" s="199"/>
      <c r="Y871" s="199"/>
      <c r="Z871" s="199"/>
      <c r="AA871" s="199"/>
      <c r="AB871" s="199"/>
      <c r="AC871" s="199"/>
      <c r="AD871" s="199"/>
      <c r="AE871" s="199"/>
      <c r="AF871" s="199"/>
      <c r="AH871" s="199"/>
      <c r="AI871" s="199"/>
      <c r="AJ871" s="199"/>
      <c r="AK871" s="199"/>
      <c r="AL871" s="199"/>
      <c r="AM871" s="199"/>
      <c r="AN871" s="199"/>
      <c r="AO871" s="199"/>
      <c r="AQ871" s="199"/>
      <c r="AR871" s="199"/>
      <c r="AS871" s="199"/>
      <c r="AT871" s="199"/>
      <c r="AU871" s="199"/>
      <c r="AV871" s="199"/>
      <c r="AW871" s="199"/>
      <c r="AX871" s="199"/>
      <c r="AY871" s="199"/>
      <c r="AZ871" s="199"/>
      <c r="BA871" s="199"/>
      <c r="BB871" s="199"/>
      <c r="BC871" s="199"/>
      <c r="BD871" s="199"/>
      <c r="BE871" s="199"/>
      <c r="BF871" s="199"/>
      <c r="BG871" s="199"/>
      <c r="BH871" s="199"/>
      <c r="BI871" s="199"/>
      <c r="BJ871" s="199"/>
      <c r="BK871" s="199"/>
      <c r="BL871" s="199"/>
      <c r="BM871" s="199"/>
      <c r="BN871" s="199"/>
      <c r="BO871" s="199"/>
      <c r="BP871" s="199"/>
      <c r="BQ871" s="199"/>
      <c r="BR871" s="199"/>
      <c r="BS871" s="199"/>
      <c r="BU871" s="199"/>
      <c r="BV871" s="199"/>
      <c r="BW871" s="199"/>
      <c r="BX871" s="199"/>
      <c r="BY871" s="199"/>
      <c r="BZ871" s="199"/>
      <c r="CA871" s="199"/>
      <c r="CB871" s="199"/>
      <c r="CC871" s="199"/>
      <c r="CD871" s="199"/>
      <c r="CE871" s="199"/>
      <c r="CF871" s="199"/>
      <c r="CG871" s="199"/>
      <c r="CH871" s="199"/>
      <c r="CI871" s="199"/>
      <c r="CJ871" s="199"/>
      <c r="CK871" s="199"/>
      <c r="CL871" s="199"/>
      <c r="CM871" s="199"/>
      <c r="CN871" s="199"/>
      <c r="CO871" s="199"/>
      <c r="CP871" s="199"/>
      <c r="CQ871" s="199"/>
      <c r="DF871" s="199"/>
      <c r="DG871" s="199"/>
      <c r="DH871" s="199"/>
      <c r="DI871" s="199"/>
      <c r="DJ871" s="199"/>
      <c r="DK871" s="199"/>
      <c r="DL871" s="199"/>
      <c r="DM871" s="199"/>
      <c r="DN871" s="199"/>
      <c r="DO871" s="199"/>
      <c r="DP871" s="199"/>
      <c r="DQ871" s="199"/>
      <c r="DS871" s="199"/>
      <c r="DT871" s="199"/>
      <c r="DU871" s="199"/>
      <c r="DV871" s="199"/>
      <c r="DW871" s="199"/>
      <c r="DX871" s="199"/>
      <c r="DY871" s="199"/>
      <c r="DZ871" s="199"/>
      <c r="EA871" s="199"/>
      <c r="EB871" s="199"/>
      <c r="EC871" s="199"/>
      <c r="ED871" s="199"/>
      <c r="EE871" s="199"/>
      <c r="EG871" s="199"/>
    </row>
    <row r="872" spans="1:137">
      <c r="A872" s="199"/>
      <c r="B872" s="199"/>
      <c r="C872" s="199"/>
      <c r="D872" s="199"/>
      <c r="E872" s="199"/>
      <c r="M872" s="199"/>
      <c r="N872" s="199"/>
      <c r="P872" s="199"/>
      <c r="Q872" s="199"/>
      <c r="R872" s="199"/>
      <c r="S872" s="199"/>
      <c r="T872" s="199"/>
      <c r="U872" s="199"/>
      <c r="V872" s="199"/>
      <c r="W872" s="199"/>
      <c r="Y872" s="199"/>
      <c r="Z872" s="199"/>
      <c r="AA872" s="199"/>
      <c r="AB872" s="199"/>
      <c r="AC872" s="199"/>
      <c r="AD872" s="199"/>
      <c r="AE872" s="199"/>
      <c r="AF872" s="199"/>
      <c r="AH872" s="199"/>
      <c r="AI872" s="199"/>
      <c r="AJ872" s="199"/>
      <c r="AK872" s="199"/>
      <c r="AL872" s="199"/>
      <c r="AM872" s="199"/>
      <c r="AN872" s="199"/>
      <c r="AO872" s="199"/>
      <c r="AQ872" s="199"/>
      <c r="AR872" s="199"/>
      <c r="AS872" s="199"/>
      <c r="AT872" s="199"/>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199"/>
      <c r="BU872" s="199"/>
      <c r="BV872" s="199"/>
      <c r="BW872" s="199"/>
      <c r="BX872" s="199"/>
      <c r="BY872" s="199"/>
      <c r="BZ872" s="199"/>
      <c r="CA872" s="199"/>
      <c r="CB872" s="199"/>
      <c r="CC872" s="199"/>
      <c r="CD872" s="199"/>
      <c r="CE872" s="199"/>
      <c r="CF872" s="199"/>
      <c r="CG872" s="199"/>
      <c r="CH872" s="199"/>
      <c r="CI872" s="199"/>
      <c r="CJ872" s="199"/>
      <c r="CK872" s="199"/>
      <c r="CL872" s="199"/>
      <c r="CM872" s="199"/>
      <c r="CN872" s="199"/>
      <c r="CO872" s="199"/>
      <c r="CP872" s="199"/>
      <c r="CQ872" s="199"/>
      <c r="DF872" s="199"/>
      <c r="DG872" s="199"/>
      <c r="DH872" s="199"/>
      <c r="DI872" s="199"/>
      <c r="DJ872" s="199"/>
      <c r="DK872" s="199"/>
      <c r="DL872" s="199"/>
      <c r="DM872" s="199"/>
      <c r="DN872" s="199"/>
      <c r="DO872" s="199"/>
      <c r="DP872" s="199"/>
      <c r="DQ872" s="199"/>
      <c r="DS872" s="199"/>
      <c r="DT872" s="199"/>
      <c r="DU872" s="199"/>
      <c r="DV872" s="199"/>
      <c r="DW872" s="199"/>
      <c r="DX872" s="199"/>
      <c r="DY872" s="199"/>
      <c r="DZ872" s="199"/>
      <c r="EA872" s="199"/>
      <c r="EB872" s="199"/>
      <c r="EC872" s="199"/>
      <c r="ED872" s="199"/>
      <c r="EE872" s="199"/>
      <c r="EG872" s="199"/>
    </row>
    <row r="873" spans="1:137">
      <c r="A873" s="199"/>
      <c r="B873" s="199"/>
      <c r="C873" s="199"/>
      <c r="D873" s="199"/>
      <c r="E873" s="199"/>
      <c r="M873" s="199"/>
      <c r="N873" s="199"/>
      <c r="P873" s="199"/>
      <c r="Q873" s="199"/>
      <c r="R873" s="199"/>
      <c r="S873" s="199"/>
      <c r="T873" s="199"/>
      <c r="U873" s="199"/>
      <c r="V873" s="199"/>
      <c r="W873" s="199"/>
      <c r="Y873" s="199"/>
      <c r="Z873" s="199"/>
      <c r="AA873" s="199"/>
      <c r="AB873" s="199"/>
      <c r="AC873" s="199"/>
      <c r="AD873" s="199"/>
      <c r="AE873" s="199"/>
      <c r="AF873" s="199"/>
      <c r="AH873" s="199"/>
      <c r="AI873" s="199"/>
      <c r="AJ873" s="199"/>
      <c r="AK873" s="199"/>
      <c r="AL873" s="199"/>
      <c r="AM873" s="199"/>
      <c r="AN873" s="199"/>
      <c r="AO873" s="199"/>
      <c r="AQ873" s="199"/>
      <c r="AR873" s="199"/>
      <c r="AS873" s="199"/>
      <c r="AT873" s="199"/>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199"/>
      <c r="BU873" s="199"/>
      <c r="BV873" s="199"/>
      <c r="BW873" s="199"/>
      <c r="BX873" s="199"/>
      <c r="BY873" s="199"/>
      <c r="BZ873" s="199"/>
      <c r="CA873" s="199"/>
      <c r="CB873" s="199"/>
      <c r="CC873" s="199"/>
      <c r="CD873" s="199"/>
      <c r="CE873" s="199"/>
      <c r="CF873" s="199"/>
      <c r="CG873" s="199"/>
      <c r="CH873" s="199"/>
      <c r="CI873" s="199"/>
      <c r="CJ873" s="199"/>
      <c r="CK873" s="199"/>
      <c r="CL873" s="199"/>
      <c r="CM873" s="199"/>
      <c r="CN873" s="199"/>
      <c r="CO873" s="199"/>
      <c r="CP873" s="199"/>
      <c r="CQ873" s="199"/>
      <c r="DF873" s="199"/>
      <c r="DG873" s="199"/>
      <c r="DH873" s="199"/>
      <c r="DI873" s="199"/>
      <c r="DJ873" s="199"/>
      <c r="DK873" s="199"/>
      <c r="DL873" s="199"/>
      <c r="DM873" s="199"/>
      <c r="DN873" s="199"/>
      <c r="DO873" s="199"/>
      <c r="DP873" s="199"/>
      <c r="DQ873" s="199"/>
      <c r="DS873" s="199"/>
      <c r="DT873" s="199"/>
      <c r="DU873" s="199"/>
      <c r="DV873" s="199"/>
      <c r="DW873" s="199"/>
      <c r="DX873" s="199"/>
      <c r="DY873" s="199"/>
      <c r="DZ873" s="199"/>
      <c r="EA873" s="199"/>
      <c r="EB873" s="199"/>
      <c r="EC873" s="199"/>
      <c r="ED873" s="199"/>
      <c r="EE873" s="199"/>
      <c r="EG873" s="199"/>
    </row>
    <row r="874" spans="1:137">
      <c r="A874" s="199"/>
      <c r="B874" s="199"/>
      <c r="C874" s="199"/>
      <c r="D874" s="199"/>
      <c r="E874" s="199"/>
      <c r="M874" s="199"/>
      <c r="N874" s="199"/>
      <c r="P874" s="199"/>
      <c r="Q874" s="199"/>
      <c r="R874" s="199"/>
      <c r="S874" s="199"/>
      <c r="T874" s="199"/>
      <c r="U874" s="199"/>
      <c r="V874" s="199"/>
      <c r="W874" s="199"/>
      <c r="Y874" s="199"/>
      <c r="Z874" s="199"/>
      <c r="AA874" s="199"/>
      <c r="AB874" s="199"/>
      <c r="AC874" s="199"/>
      <c r="AD874" s="199"/>
      <c r="AE874" s="199"/>
      <c r="AF874" s="199"/>
      <c r="AH874" s="199"/>
      <c r="AI874" s="199"/>
      <c r="AJ874" s="199"/>
      <c r="AK874" s="199"/>
      <c r="AL874" s="199"/>
      <c r="AM874" s="199"/>
      <c r="AN874" s="199"/>
      <c r="AO874" s="199"/>
      <c r="AQ874" s="199"/>
      <c r="AR874" s="199"/>
      <c r="AS874" s="199"/>
      <c r="AT874" s="199"/>
      <c r="AU874" s="199"/>
      <c r="AV874" s="199"/>
      <c r="AW874" s="199"/>
      <c r="AX874" s="199"/>
      <c r="AY874" s="199"/>
      <c r="AZ874" s="199"/>
      <c r="BA874" s="199"/>
      <c r="BB874" s="199"/>
      <c r="BC874" s="199"/>
      <c r="BD874" s="199"/>
      <c r="BE874" s="199"/>
      <c r="BF874" s="199"/>
      <c r="BG874" s="199"/>
      <c r="BH874" s="199"/>
      <c r="BI874" s="199"/>
      <c r="BJ874" s="199"/>
      <c r="BK874" s="199"/>
      <c r="BL874" s="199"/>
      <c r="BM874" s="199"/>
      <c r="BN874" s="199"/>
      <c r="BO874" s="199"/>
      <c r="BP874" s="199"/>
      <c r="BQ874" s="199"/>
      <c r="BR874" s="199"/>
      <c r="BS874" s="199"/>
      <c r="BU874" s="199"/>
      <c r="BV874" s="199"/>
      <c r="BW874" s="199"/>
      <c r="BX874" s="199"/>
      <c r="BY874" s="199"/>
      <c r="BZ874" s="199"/>
      <c r="CA874" s="199"/>
      <c r="CB874" s="199"/>
      <c r="CC874" s="199"/>
      <c r="CD874" s="199"/>
      <c r="CE874" s="199"/>
      <c r="CF874" s="199"/>
      <c r="CG874" s="199"/>
      <c r="CH874" s="199"/>
      <c r="CI874" s="199"/>
      <c r="CJ874" s="199"/>
      <c r="CK874" s="199"/>
      <c r="CL874" s="199"/>
      <c r="CM874" s="199"/>
      <c r="CN874" s="199"/>
      <c r="CO874" s="199"/>
      <c r="CP874" s="199"/>
      <c r="CQ874" s="199"/>
      <c r="DF874" s="199"/>
      <c r="DG874" s="199"/>
      <c r="DH874" s="199"/>
      <c r="DI874" s="199"/>
      <c r="DJ874" s="199"/>
      <c r="DK874" s="199"/>
      <c r="DL874" s="199"/>
      <c r="DM874" s="199"/>
      <c r="DN874" s="199"/>
      <c r="DO874" s="199"/>
      <c r="DP874" s="199"/>
      <c r="DQ874" s="199"/>
      <c r="DS874" s="199"/>
      <c r="DT874" s="199"/>
      <c r="DU874" s="199"/>
      <c r="DV874" s="199"/>
      <c r="DW874" s="199"/>
      <c r="DX874" s="199"/>
      <c r="DY874" s="199"/>
      <c r="DZ874" s="199"/>
      <c r="EA874" s="199"/>
      <c r="EB874" s="199"/>
      <c r="EC874" s="199"/>
      <c r="ED874" s="199"/>
      <c r="EE874" s="199"/>
      <c r="EG874" s="199"/>
    </row>
    <row r="875" spans="1:137">
      <c r="A875" s="199"/>
      <c r="B875" s="199"/>
      <c r="C875" s="199"/>
      <c r="D875" s="199"/>
      <c r="E875" s="199"/>
      <c r="M875" s="199"/>
      <c r="N875" s="199"/>
      <c r="P875" s="199"/>
      <c r="Q875" s="199"/>
      <c r="R875" s="199"/>
      <c r="S875" s="199"/>
      <c r="T875" s="199"/>
      <c r="U875" s="199"/>
      <c r="V875" s="199"/>
      <c r="W875" s="199"/>
      <c r="Y875" s="199"/>
      <c r="Z875" s="199"/>
      <c r="AA875" s="199"/>
      <c r="AB875" s="199"/>
      <c r="AC875" s="199"/>
      <c r="AD875" s="199"/>
      <c r="AE875" s="199"/>
      <c r="AF875" s="199"/>
      <c r="AH875" s="199"/>
      <c r="AI875" s="199"/>
      <c r="AJ875" s="199"/>
      <c r="AK875" s="199"/>
      <c r="AL875" s="199"/>
      <c r="AM875" s="199"/>
      <c r="AN875" s="199"/>
      <c r="AO875" s="199"/>
      <c r="AQ875" s="199"/>
      <c r="AR875" s="199"/>
      <c r="AS875" s="199"/>
      <c r="AT875" s="199"/>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199"/>
      <c r="BU875" s="199"/>
      <c r="BV875" s="199"/>
      <c r="BW875" s="199"/>
      <c r="BX875" s="199"/>
      <c r="BY875" s="199"/>
      <c r="BZ875" s="199"/>
      <c r="CA875" s="199"/>
      <c r="CB875" s="199"/>
      <c r="CC875" s="199"/>
      <c r="CD875" s="199"/>
      <c r="CE875" s="199"/>
      <c r="CF875" s="199"/>
      <c r="CG875" s="199"/>
      <c r="CH875" s="199"/>
      <c r="CI875" s="199"/>
      <c r="CJ875" s="199"/>
      <c r="CK875" s="199"/>
      <c r="CL875" s="199"/>
      <c r="CM875" s="199"/>
      <c r="CN875" s="199"/>
      <c r="CO875" s="199"/>
      <c r="CP875" s="199"/>
      <c r="CQ875" s="199"/>
      <c r="DF875" s="199"/>
      <c r="DG875" s="199"/>
      <c r="DH875" s="199"/>
      <c r="DI875" s="199"/>
      <c r="DJ875" s="199"/>
      <c r="DK875" s="199"/>
      <c r="DL875" s="199"/>
      <c r="DM875" s="199"/>
      <c r="DN875" s="199"/>
      <c r="DO875" s="199"/>
      <c r="DP875" s="199"/>
      <c r="DQ875" s="199"/>
      <c r="DS875" s="199"/>
      <c r="DT875" s="199"/>
      <c r="DU875" s="199"/>
      <c r="DV875" s="199"/>
      <c r="DW875" s="199"/>
      <c r="DX875" s="199"/>
      <c r="DY875" s="199"/>
      <c r="DZ875" s="199"/>
      <c r="EA875" s="199"/>
      <c r="EB875" s="199"/>
      <c r="EC875" s="199"/>
      <c r="ED875" s="199"/>
      <c r="EE875" s="199"/>
      <c r="EG875" s="199"/>
    </row>
    <row r="876" spans="1:137">
      <c r="A876" s="199"/>
      <c r="B876" s="199"/>
      <c r="C876" s="199"/>
      <c r="D876" s="199"/>
      <c r="E876" s="199"/>
      <c r="M876" s="199"/>
      <c r="N876" s="199"/>
      <c r="P876" s="199"/>
      <c r="Q876" s="199"/>
      <c r="R876" s="199"/>
      <c r="S876" s="199"/>
      <c r="T876" s="199"/>
      <c r="U876" s="199"/>
      <c r="V876" s="199"/>
      <c r="W876" s="199"/>
      <c r="Y876" s="199"/>
      <c r="Z876" s="199"/>
      <c r="AA876" s="199"/>
      <c r="AB876" s="199"/>
      <c r="AC876" s="199"/>
      <c r="AD876" s="199"/>
      <c r="AE876" s="199"/>
      <c r="AF876" s="199"/>
      <c r="AH876" s="199"/>
      <c r="AI876" s="199"/>
      <c r="AJ876" s="199"/>
      <c r="AK876" s="199"/>
      <c r="AL876" s="199"/>
      <c r="AM876" s="199"/>
      <c r="AN876" s="199"/>
      <c r="AO876" s="199"/>
      <c r="AQ876" s="199"/>
      <c r="AR876" s="199"/>
      <c r="AS876" s="199"/>
      <c r="AT876" s="199"/>
      <c r="AU876" s="199"/>
      <c r="AV876" s="199"/>
      <c r="AW876" s="199"/>
      <c r="AX876" s="199"/>
      <c r="AY876" s="199"/>
      <c r="AZ876" s="199"/>
      <c r="BA876" s="199"/>
      <c r="BB876" s="199"/>
      <c r="BC876" s="199"/>
      <c r="BD876" s="199"/>
      <c r="BE876" s="199"/>
      <c r="BF876" s="199"/>
      <c r="BG876" s="199"/>
      <c r="BH876" s="199"/>
      <c r="BI876" s="199"/>
      <c r="BJ876" s="199"/>
      <c r="BK876" s="199"/>
      <c r="BL876" s="199"/>
      <c r="BM876" s="199"/>
      <c r="BN876" s="199"/>
      <c r="BO876" s="199"/>
      <c r="BP876" s="199"/>
      <c r="BQ876" s="199"/>
      <c r="BR876" s="199"/>
      <c r="BS876" s="199"/>
      <c r="BU876" s="199"/>
      <c r="BV876" s="199"/>
      <c r="BW876" s="199"/>
      <c r="BX876" s="199"/>
      <c r="BY876" s="199"/>
      <c r="BZ876" s="199"/>
      <c r="CA876" s="199"/>
      <c r="CB876" s="199"/>
      <c r="CC876" s="199"/>
      <c r="CD876" s="199"/>
      <c r="CE876" s="199"/>
      <c r="CF876" s="199"/>
      <c r="CG876" s="199"/>
      <c r="CH876" s="199"/>
      <c r="CI876" s="199"/>
      <c r="CJ876" s="199"/>
      <c r="CK876" s="199"/>
      <c r="CL876" s="199"/>
      <c r="CM876" s="199"/>
      <c r="CN876" s="199"/>
      <c r="CO876" s="199"/>
      <c r="CP876" s="199"/>
      <c r="CQ876" s="199"/>
      <c r="DF876" s="199"/>
      <c r="DG876" s="199"/>
      <c r="DH876" s="199"/>
      <c r="DI876" s="199"/>
      <c r="DJ876" s="199"/>
      <c r="DK876" s="199"/>
      <c r="DL876" s="199"/>
      <c r="DM876" s="199"/>
      <c r="DN876" s="199"/>
      <c r="DO876" s="199"/>
      <c r="DP876" s="199"/>
      <c r="DQ876" s="199"/>
      <c r="DS876" s="199"/>
      <c r="DT876" s="199"/>
      <c r="DU876" s="199"/>
      <c r="DV876" s="199"/>
      <c r="DW876" s="199"/>
      <c r="DX876" s="199"/>
      <c r="DY876" s="199"/>
      <c r="DZ876" s="199"/>
      <c r="EA876" s="199"/>
      <c r="EB876" s="199"/>
      <c r="EC876" s="199"/>
      <c r="ED876" s="199"/>
      <c r="EE876" s="199"/>
      <c r="EG876" s="199"/>
    </row>
    <row r="877" spans="1:137">
      <c r="A877" s="199"/>
      <c r="B877" s="199"/>
      <c r="C877" s="199"/>
      <c r="D877" s="199"/>
      <c r="E877" s="199"/>
      <c r="M877" s="199"/>
      <c r="N877" s="199"/>
      <c r="P877" s="199"/>
      <c r="Q877" s="199"/>
      <c r="R877" s="199"/>
      <c r="S877" s="199"/>
      <c r="T877" s="199"/>
      <c r="U877" s="199"/>
      <c r="V877" s="199"/>
      <c r="W877" s="199"/>
      <c r="Y877" s="199"/>
      <c r="Z877" s="199"/>
      <c r="AA877" s="199"/>
      <c r="AB877" s="199"/>
      <c r="AC877" s="199"/>
      <c r="AD877" s="199"/>
      <c r="AE877" s="199"/>
      <c r="AF877" s="199"/>
      <c r="AH877" s="199"/>
      <c r="AI877" s="199"/>
      <c r="AJ877" s="199"/>
      <c r="AK877" s="199"/>
      <c r="AL877" s="199"/>
      <c r="AM877" s="199"/>
      <c r="AN877" s="199"/>
      <c r="AO877" s="199"/>
      <c r="AQ877" s="199"/>
      <c r="AR877" s="199"/>
      <c r="AS877" s="199"/>
      <c r="AT877" s="199"/>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199"/>
      <c r="BU877" s="199"/>
      <c r="BV877" s="199"/>
      <c r="BW877" s="199"/>
      <c r="BX877" s="199"/>
      <c r="BY877" s="199"/>
      <c r="BZ877" s="199"/>
      <c r="CA877" s="199"/>
      <c r="CB877" s="199"/>
      <c r="CC877" s="199"/>
      <c r="CD877" s="199"/>
      <c r="CE877" s="199"/>
      <c r="CF877" s="199"/>
      <c r="CG877" s="199"/>
      <c r="CH877" s="199"/>
      <c r="CI877" s="199"/>
      <c r="CJ877" s="199"/>
      <c r="CK877" s="199"/>
      <c r="CL877" s="199"/>
      <c r="CM877" s="199"/>
      <c r="CN877" s="199"/>
      <c r="CO877" s="199"/>
      <c r="CP877" s="199"/>
      <c r="CQ877" s="199"/>
      <c r="DF877" s="199"/>
      <c r="DG877" s="199"/>
      <c r="DH877" s="199"/>
      <c r="DI877" s="199"/>
      <c r="DJ877" s="199"/>
      <c r="DK877" s="199"/>
      <c r="DL877" s="199"/>
      <c r="DM877" s="199"/>
      <c r="DN877" s="199"/>
      <c r="DO877" s="199"/>
      <c r="DP877" s="199"/>
      <c r="DQ877" s="199"/>
      <c r="DS877" s="199"/>
      <c r="DT877" s="199"/>
      <c r="DU877" s="199"/>
      <c r="DV877" s="199"/>
      <c r="DW877" s="199"/>
      <c r="DX877" s="199"/>
      <c r="DY877" s="199"/>
      <c r="DZ877" s="199"/>
      <c r="EA877" s="199"/>
      <c r="EB877" s="199"/>
      <c r="EC877" s="199"/>
      <c r="ED877" s="199"/>
      <c r="EE877" s="199"/>
      <c r="EG877" s="199"/>
    </row>
  </sheetData>
  <mergeCells count="4">
    <mergeCell ref="A5:E5"/>
    <mergeCell ref="F4:N4"/>
    <mergeCell ref="O4:W4"/>
    <mergeCell ref="X4:AF4"/>
  </mergeCells>
  <phoneticPr fontId="6"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497"/>
  <sheetViews>
    <sheetView topLeftCell="U76" workbookViewId="0">
      <selection activeCell="AG84" sqref="AG84"/>
    </sheetView>
  </sheetViews>
  <sheetFormatPr defaultColWidth="9" defaultRowHeight="12.75"/>
  <cols>
    <col min="1" max="1" width="23.44140625" style="336" customWidth="1"/>
    <col min="2" max="2" width="13.109375" style="337" customWidth="1"/>
    <col min="3" max="3" width="8.6640625" style="337" customWidth="1"/>
    <col min="4" max="4" width="9.88671875" style="337" customWidth="1"/>
    <col min="5" max="7" width="8.6640625" style="337" customWidth="1"/>
    <col min="8" max="8" width="11.6640625" style="337" customWidth="1"/>
    <col min="9" max="9" width="9.21875" style="337" customWidth="1"/>
    <col min="10" max="10" width="9.88671875" style="337" customWidth="1"/>
    <col min="11" max="13" width="8.6640625" style="337" customWidth="1"/>
    <col min="14" max="14" width="11.44140625" style="337" customWidth="1"/>
    <col min="15" max="15" width="9.44140625" style="337" customWidth="1"/>
    <col min="16" max="16" width="7.88671875" style="337" customWidth="1"/>
    <col min="17" max="17" width="11.6640625" style="337" customWidth="1"/>
    <col min="18" max="18" width="3.109375" style="338" customWidth="1"/>
    <col min="19" max="34" width="7" style="337" customWidth="1"/>
    <col min="35" max="35" width="7.109375" style="338" customWidth="1"/>
    <col min="36" max="38" width="6.33203125" style="338" customWidth="1"/>
    <col min="39" max="39" width="7.33203125" style="338" customWidth="1"/>
    <col min="40" max="47" width="6.33203125" style="338" customWidth="1"/>
    <col min="48" max="48" width="7" style="338" customWidth="1"/>
    <col min="49" max="49" width="6.33203125" style="338" customWidth="1"/>
    <col min="50" max="50" width="7.21875" style="338" customWidth="1"/>
    <col min="51" max="16384" width="9" style="338"/>
  </cols>
  <sheetData>
    <row r="1" spans="1:50">
      <c r="S1" s="339"/>
      <c r="T1" s="339"/>
      <c r="U1" s="339"/>
      <c r="V1" s="339"/>
      <c r="W1" s="339"/>
      <c r="X1" s="339"/>
      <c r="Y1" s="339"/>
      <c r="Z1" s="339"/>
      <c r="AA1" s="339"/>
      <c r="AB1" s="339"/>
      <c r="AC1" s="339"/>
      <c r="AD1" s="339"/>
      <c r="AE1" s="339"/>
      <c r="AF1" s="339"/>
      <c r="AG1" s="339"/>
      <c r="AH1" s="339"/>
      <c r="AI1" s="340"/>
      <c r="AJ1" s="339"/>
      <c r="AK1" s="339"/>
      <c r="AL1" s="339"/>
      <c r="AM1" s="339"/>
      <c r="AN1" s="339"/>
      <c r="AO1" s="339"/>
      <c r="AP1" s="339"/>
      <c r="AQ1" s="339"/>
      <c r="AR1" s="339"/>
      <c r="AS1" s="339"/>
      <c r="AT1" s="339"/>
      <c r="AU1" s="339"/>
      <c r="AV1" s="339"/>
      <c r="AW1" s="339"/>
      <c r="AX1" s="339"/>
    </row>
    <row r="2" spans="1:50" s="341" customFormat="1">
      <c r="A2" s="336"/>
      <c r="B2" s="337"/>
      <c r="C2" s="337"/>
      <c r="D2" s="337"/>
      <c r="E2" s="337"/>
      <c r="F2" s="337"/>
      <c r="G2" s="337"/>
      <c r="H2" s="337"/>
      <c r="I2" s="337"/>
      <c r="J2" s="337"/>
      <c r="K2" s="337"/>
      <c r="L2" s="337"/>
      <c r="M2" s="337"/>
      <c r="N2" s="337"/>
      <c r="O2" s="337"/>
      <c r="P2" s="337"/>
      <c r="Q2" s="337"/>
      <c r="S2" s="342"/>
      <c r="T2" s="343"/>
      <c r="U2" s="343"/>
      <c r="V2" s="343"/>
      <c r="W2" s="343"/>
      <c r="X2" s="343"/>
      <c r="Y2" s="343"/>
      <c r="Z2" s="344"/>
      <c r="AA2" s="343"/>
      <c r="AB2" s="343"/>
      <c r="AC2" s="343"/>
      <c r="AD2" s="343"/>
      <c r="AE2" s="343"/>
      <c r="AF2" s="344"/>
      <c r="AG2" s="343"/>
      <c r="AH2" s="343"/>
      <c r="AI2" s="345"/>
      <c r="AJ2" s="343"/>
      <c r="AK2" s="343"/>
      <c r="AL2" s="343"/>
      <c r="AM2" s="343"/>
      <c r="AN2" s="343"/>
      <c r="AO2" s="343"/>
      <c r="AP2" s="344"/>
      <c r="AQ2" s="343"/>
      <c r="AR2" s="343"/>
      <c r="AS2" s="343"/>
      <c r="AT2" s="343"/>
      <c r="AU2" s="346"/>
      <c r="AV2" s="347"/>
      <c r="AW2" s="343"/>
      <c r="AX2" s="346"/>
    </row>
    <row r="3" spans="1:50">
      <c r="S3" s="348"/>
      <c r="T3" s="348"/>
      <c r="U3" s="348"/>
      <c r="V3" s="348"/>
      <c r="W3" s="348"/>
      <c r="X3" s="348"/>
      <c r="Y3" s="348"/>
      <c r="Z3" s="349"/>
      <c r="AA3" s="348"/>
      <c r="AB3" s="348"/>
      <c r="AC3" s="348"/>
      <c r="AD3" s="348"/>
      <c r="AE3" s="348"/>
      <c r="AF3" s="349"/>
      <c r="AG3" s="348"/>
      <c r="AH3" s="348"/>
      <c r="AI3" s="349"/>
      <c r="AJ3" s="348"/>
      <c r="AK3" s="348"/>
      <c r="AL3" s="348"/>
      <c r="AM3" s="348"/>
      <c r="AN3" s="348"/>
      <c r="AO3" s="350"/>
      <c r="AP3" s="351"/>
      <c r="AQ3" s="348"/>
      <c r="AR3" s="348"/>
      <c r="AS3" s="348"/>
      <c r="AT3" s="348"/>
      <c r="AU3" s="350"/>
      <c r="AV3" s="351"/>
      <c r="AW3" s="348"/>
      <c r="AX3" s="350"/>
    </row>
    <row r="4" spans="1:50">
      <c r="A4" s="352"/>
      <c r="Y4" s="353"/>
      <c r="Z4" s="354"/>
      <c r="AE4" s="353"/>
      <c r="AF4" s="354"/>
      <c r="AH4" s="353"/>
      <c r="AI4" s="355"/>
      <c r="AJ4" s="356"/>
      <c r="AK4" s="356"/>
      <c r="AL4" s="356"/>
      <c r="AM4" s="356"/>
      <c r="AN4" s="356"/>
      <c r="AO4" s="357"/>
      <c r="AP4" s="356"/>
      <c r="AQ4" s="356"/>
      <c r="AR4" s="356"/>
      <c r="AS4" s="356"/>
      <c r="AT4" s="356"/>
      <c r="AU4" s="357"/>
      <c r="AV4" s="356"/>
      <c r="AW4" s="356"/>
      <c r="AX4" s="357"/>
    </row>
    <row r="5" spans="1:50">
      <c r="A5" s="358"/>
      <c r="S5" s="359"/>
      <c r="T5" s="359"/>
      <c r="U5" s="359"/>
      <c r="V5" s="359"/>
      <c r="W5" s="359"/>
      <c r="X5" s="359"/>
      <c r="Y5" s="360"/>
      <c r="Z5" s="354"/>
      <c r="AA5" s="359"/>
      <c r="AB5" s="359"/>
      <c r="AC5" s="359"/>
      <c r="AD5" s="359"/>
      <c r="AE5" s="360"/>
      <c r="AF5" s="354"/>
      <c r="AG5" s="359"/>
      <c r="AH5" s="360"/>
      <c r="AI5" s="355"/>
      <c r="AJ5" s="356"/>
      <c r="AK5" s="356"/>
      <c r="AL5" s="356"/>
      <c r="AM5" s="356"/>
      <c r="AN5" s="356"/>
      <c r="AO5" s="357"/>
      <c r="AP5" s="356"/>
      <c r="AQ5" s="356"/>
      <c r="AR5" s="356"/>
      <c r="AS5" s="356"/>
      <c r="AT5" s="356"/>
      <c r="AU5" s="357"/>
      <c r="AV5" s="356"/>
      <c r="AW5" s="356"/>
      <c r="AX5" s="357"/>
    </row>
    <row r="6" spans="1:50">
      <c r="A6" s="361"/>
      <c r="B6" s="362"/>
      <c r="C6" s="362"/>
      <c r="D6" s="362"/>
      <c r="E6" s="362"/>
      <c r="F6" s="362"/>
      <c r="G6" s="362"/>
      <c r="H6" s="362"/>
      <c r="I6" s="362"/>
      <c r="J6" s="362"/>
      <c r="K6" s="362"/>
      <c r="L6" s="362"/>
      <c r="M6" s="362"/>
      <c r="N6" s="362"/>
      <c r="O6" s="362"/>
      <c r="P6" s="362"/>
      <c r="Q6" s="362"/>
      <c r="S6" s="363"/>
      <c r="T6" s="363"/>
      <c r="U6" s="363"/>
      <c r="V6" s="363"/>
      <c r="W6" s="363"/>
      <c r="X6" s="363"/>
      <c r="Y6" s="364"/>
      <c r="Z6" s="365"/>
      <c r="AA6" s="363"/>
      <c r="AB6" s="363"/>
      <c r="AC6" s="363"/>
      <c r="AD6" s="363"/>
      <c r="AE6" s="364"/>
      <c r="AF6" s="365"/>
      <c r="AG6" s="363"/>
      <c r="AH6" s="364"/>
      <c r="AI6" s="355"/>
      <c r="AJ6" s="356"/>
      <c r="AK6" s="356"/>
      <c r="AL6" s="356"/>
      <c r="AM6" s="356"/>
      <c r="AN6" s="356"/>
      <c r="AO6" s="357"/>
      <c r="AP6" s="356"/>
      <c r="AQ6" s="356"/>
      <c r="AR6" s="356"/>
      <c r="AS6" s="356"/>
      <c r="AT6" s="356"/>
      <c r="AU6" s="357"/>
      <c r="AV6" s="356"/>
      <c r="AW6" s="356"/>
      <c r="AX6" s="357"/>
    </row>
    <row r="7" spans="1:50">
      <c r="A7" s="358"/>
      <c r="Y7" s="353"/>
      <c r="Z7" s="354"/>
      <c r="AE7" s="353"/>
      <c r="AF7" s="354"/>
      <c r="AH7" s="353"/>
      <c r="AI7" s="355"/>
      <c r="AJ7" s="356"/>
      <c r="AK7" s="356"/>
      <c r="AL7" s="356"/>
      <c r="AM7" s="356"/>
      <c r="AN7" s="356"/>
      <c r="AO7" s="357"/>
      <c r="AP7" s="356"/>
      <c r="AQ7" s="356"/>
      <c r="AR7" s="356"/>
      <c r="AS7" s="356"/>
      <c r="AT7" s="356"/>
      <c r="AU7" s="357"/>
      <c r="AV7" s="356"/>
      <c r="AW7" s="356"/>
      <c r="AX7" s="357"/>
    </row>
    <row r="8" spans="1:50">
      <c r="A8" s="358"/>
      <c r="R8" s="366"/>
      <c r="S8" s="363"/>
      <c r="T8" s="363"/>
      <c r="U8" s="363"/>
      <c r="V8" s="363"/>
      <c r="W8" s="363"/>
      <c r="X8" s="363"/>
      <c r="Y8" s="364"/>
      <c r="Z8" s="365"/>
      <c r="AA8" s="363"/>
      <c r="AB8" s="363"/>
      <c r="AC8" s="363"/>
      <c r="AD8" s="363"/>
      <c r="AE8" s="364"/>
      <c r="AF8" s="365"/>
      <c r="AG8" s="363"/>
      <c r="AH8" s="364"/>
      <c r="AI8" s="367"/>
      <c r="AJ8" s="368"/>
      <c r="AK8" s="368"/>
      <c r="AL8" s="368"/>
      <c r="AM8" s="368"/>
      <c r="AN8" s="368"/>
      <c r="AO8" s="369"/>
      <c r="AP8" s="368"/>
      <c r="AQ8" s="368"/>
      <c r="AR8" s="368"/>
      <c r="AS8" s="368"/>
      <c r="AT8" s="368"/>
      <c r="AU8" s="369"/>
      <c r="AV8" s="368"/>
      <c r="AW8" s="368"/>
      <c r="AX8" s="369"/>
    </row>
    <row r="9" spans="1:50">
      <c r="A9" s="358"/>
      <c r="Y9" s="353"/>
      <c r="Z9" s="354"/>
      <c r="AE9" s="353"/>
      <c r="AF9" s="354"/>
      <c r="AH9" s="353"/>
      <c r="AI9" s="355"/>
      <c r="AJ9" s="356"/>
      <c r="AK9" s="356"/>
      <c r="AL9" s="356"/>
      <c r="AM9" s="356"/>
      <c r="AN9" s="356"/>
      <c r="AO9" s="357"/>
      <c r="AP9" s="356"/>
      <c r="AQ9" s="356"/>
      <c r="AR9" s="356"/>
      <c r="AS9" s="356"/>
      <c r="AT9" s="356"/>
      <c r="AU9" s="357"/>
      <c r="AV9" s="356"/>
      <c r="AW9" s="356"/>
      <c r="AX9" s="357"/>
    </row>
    <row r="10" spans="1:50">
      <c r="A10" s="361"/>
      <c r="B10" s="362"/>
      <c r="C10" s="362"/>
      <c r="D10" s="362"/>
      <c r="E10" s="362"/>
      <c r="F10" s="362"/>
      <c r="G10" s="362"/>
      <c r="H10" s="362"/>
      <c r="I10" s="362"/>
      <c r="J10" s="362"/>
      <c r="K10" s="362"/>
      <c r="L10" s="362"/>
      <c r="M10" s="362"/>
      <c r="N10" s="362"/>
      <c r="O10" s="362"/>
      <c r="P10" s="362"/>
      <c r="Q10" s="362"/>
      <c r="S10" s="363"/>
      <c r="T10" s="363"/>
      <c r="U10" s="363"/>
      <c r="V10" s="363"/>
      <c r="W10" s="363"/>
      <c r="X10" s="363"/>
      <c r="Y10" s="364"/>
      <c r="Z10" s="365"/>
      <c r="AA10" s="363"/>
      <c r="AB10" s="363"/>
      <c r="AC10" s="363"/>
      <c r="AD10" s="363"/>
      <c r="AE10" s="364"/>
      <c r="AF10" s="365"/>
      <c r="AG10" s="363"/>
      <c r="AH10" s="364"/>
      <c r="AI10" s="355"/>
      <c r="AJ10" s="356"/>
      <c r="AK10" s="356"/>
      <c r="AL10" s="356"/>
      <c r="AM10" s="356"/>
      <c r="AN10" s="356"/>
      <c r="AO10" s="357"/>
      <c r="AP10" s="356"/>
      <c r="AQ10" s="356"/>
      <c r="AR10" s="356"/>
      <c r="AS10" s="356"/>
      <c r="AT10" s="356"/>
      <c r="AU10" s="357"/>
      <c r="AV10" s="356"/>
      <c r="AW10" s="356"/>
      <c r="AX10" s="357"/>
    </row>
    <row r="11" spans="1:50">
      <c r="A11" s="358"/>
      <c r="Y11" s="353"/>
      <c r="Z11" s="354"/>
      <c r="AE11" s="353"/>
      <c r="AF11" s="354"/>
      <c r="AH11" s="353"/>
      <c r="AI11" s="355"/>
      <c r="AJ11" s="356"/>
      <c r="AK11" s="356"/>
      <c r="AL11" s="356"/>
      <c r="AM11" s="356"/>
      <c r="AN11" s="356"/>
      <c r="AO11" s="357"/>
      <c r="AP11" s="356"/>
      <c r="AQ11" s="356"/>
      <c r="AR11" s="356"/>
      <c r="AS11" s="356"/>
      <c r="AT11" s="356"/>
      <c r="AU11" s="357"/>
      <c r="AV11" s="356"/>
      <c r="AW11" s="356"/>
      <c r="AX11" s="357"/>
    </row>
    <row r="12" spans="1:50">
      <c r="A12" s="358"/>
      <c r="R12" s="366"/>
      <c r="S12" s="363"/>
      <c r="T12" s="363"/>
      <c r="U12" s="363"/>
      <c r="V12" s="363"/>
      <c r="W12" s="363"/>
      <c r="X12" s="363"/>
      <c r="Y12" s="364"/>
      <c r="Z12" s="365"/>
      <c r="AA12" s="363"/>
      <c r="AB12" s="363"/>
      <c r="AC12" s="363"/>
      <c r="AD12" s="363"/>
      <c r="AE12" s="364"/>
      <c r="AF12" s="365"/>
      <c r="AG12" s="363"/>
      <c r="AH12" s="364"/>
      <c r="AI12" s="367"/>
      <c r="AJ12" s="368"/>
      <c r="AK12" s="368"/>
      <c r="AL12" s="368"/>
      <c r="AM12" s="368"/>
      <c r="AN12" s="368"/>
      <c r="AO12" s="369"/>
      <c r="AP12" s="368"/>
      <c r="AQ12" s="368"/>
      <c r="AR12" s="368"/>
      <c r="AS12" s="368"/>
      <c r="AT12" s="368"/>
      <c r="AU12" s="369"/>
      <c r="AV12" s="368"/>
      <c r="AW12" s="368"/>
      <c r="AX12" s="369"/>
    </row>
    <row r="13" spans="1:50">
      <c r="A13" s="358"/>
      <c r="Y13" s="353"/>
      <c r="Z13" s="354"/>
      <c r="AE13" s="353"/>
      <c r="AF13" s="354"/>
      <c r="AH13" s="353"/>
      <c r="AI13" s="355"/>
      <c r="AJ13" s="356"/>
      <c r="AK13" s="356"/>
      <c r="AL13" s="356"/>
      <c r="AM13" s="356"/>
      <c r="AN13" s="356"/>
      <c r="AO13" s="357"/>
      <c r="AP13" s="356"/>
      <c r="AQ13" s="356"/>
      <c r="AR13" s="356"/>
      <c r="AS13" s="356"/>
      <c r="AT13" s="356"/>
      <c r="AU13" s="357"/>
      <c r="AV13" s="356"/>
      <c r="AW13" s="356"/>
      <c r="AX13" s="357"/>
    </row>
    <row r="14" spans="1:50">
      <c r="A14" s="358"/>
      <c r="R14" s="366"/>
      <c r="S14" s="363"/>
      <c r="T14" s="363"/>
      <c r="U14" s="363"/>
      <c r="V14" s="363"/>
      <c r="W14" s="363"/>
      <c r="X14" s="363"/>
      <c r="Y14" s="364"/>
      <c r="Z14" s="365"/>
      <c r="AA14" s="363"/>
      <c r="AB14" s="363"/>
      <c r="AC14" s="363"/>
      <c r="AD14" s="363"/>
      <c r="AE14" s="364"/>
      <c r="AF14" s="365"/>
      <c r="AG14" s="363"/>
      <c r="AH14" s="364"/>
      <c r="AI14" s="355"/>
      <c r="AJ14" s="356"/>
      <c r="AK14" s="356"/>
      <c r="AL14" s="356"/>
      <c r="AM14" s="356"/>
      <c r="AN14" s="356"/>
      <c r="AO14" s="357"/>
      <c r="AP14" s="356"/>
      <c r="AQ14" s="356"/>
      <c r="AR14" s="356"/>
      <c r="AS14" s="356"/>
      <c r="AT14" s="356"/>
      <c r="AU14" s="357"/>
      <c r="AV14" s="356"/>
      <c r="AW14" s="356"/>
      <c r="AX14" s="357"/>
    </row>
    <row r="15" spans="1:50">
      <c r="A15" s="358"/>
      <c r="Y15" s="353"/>
      <c r="Z15" s="354"/>
      <c r="AE15" s="353"/>
      <c r="AF15" s="354"/>
      <c r="AH15" s="353"/>
      <c r="AI15" s="355"/>
      <c r="AJ15" s="356"/>
      <c r="AK15" s="356"/>
      <c r="AL15" s="356"/>
      <c r="AM15" s="356"/>
      <c r="AN15" s="356"/>
      <c r="AO15" s="357"/>
      <c r="AP15" s="356"/>
      <c r="AQ15" s="356"/>
      <c r="AR15" s="356"/>
      <c r="AS15" s="356"/>
      <c r="AT15" s="356"/>
      <c r="AU15" s="357"/>
      <c r="AV15" s="356"/>
      <c r="AW15" s="356"/>
      <c r="AX15" s="357"/>
    </row>
    <row r="16" spans="1:50">
      <c r="A16" s="358"/>
      <c r="R16" s="366"/>
      <c r="S16" s="363"/>
      <c r="T16" s="363"/>
      <c r="U16" s="363"/>
      <c r="V16" s="363"/>
      <c r="W16" s="363"/>
      <c r="X16" s="363"/>
      <c r="Y16" s="364"/>
      <c r="Z16" s="365"/>
      <c r="AA16" s="363"/>
      <c r="AB16" s="363"/>
      <c r="AC16" s="363"/>
      <c r="AD16" s="363"/>
      <c r="AE16" s="364"/>
      <c r="AF16" s="365"/>
      <c r="AG16" s="363"/>
      <c r="AH16" s="364"/>
      <c r="AI16" s="367"/>
      <c r="AJ16" s="368"/>
      <c r="AK16" s="368"/>
      <c r="AL16" s="368"/>
      <c r="AM16" s="368"/>
      <c r="AN16" s="368"/>
      <c r="AO16" s="369"/>
      <c r="AP16" s="368"/>
      <c r="AQ16" s="368"/>
      <c r="AR16" s="368"/>
      <c r="AS16" s="368"/>
      <c r="AT16" s="368"/>
      <c r="AU16" s="369"/>
      <c r="AV16" s="368"/>
      <c r="AW16" s="368"/>
      <c r="AX16" s="369"/>
    </row>
    <row r="17" spans="1:50">
      <c r="A17" s="358"/>
      <c r="Y17" s="353"/>
      <c r="Z17" s="354"/>
      <c r="AE17" s="353"/>
      <c r="AF17" s="354"/>
      <c r="AH17" s="353"/>
      <c r="AI17" s="355"/>
      <c r="AJ17" s="356"/>
      <c r="AK17" s="356"/>
      <c r="AL17" s="356"/>
      <c r="AM17" s="356"/>
      <c r="AN17" s="356"/>
      <c r="AO17" s="357"/>
      <c r="AP17" s="356"/>
      <c r="AQ17" s="356"/>
      <c r="AR17" s="356"/>
      <c r="AS17" s="356"/>
      <c r="AT17" s="356"/>
      <c r="AU17" s="357"/>
      <c r="AV17" s="356"/>
      <c r="AW17" s="356"/>
      <c r="AX17" s="357"/>
    </row>
    <row r="18" spans="1:50">
      <c r="A18" s="358"/>
      <c r="R18" s="366"/>
      <c r="S18" s="363"/>
      <c r="T18" s="363"/>
      <c r="U18" s="363"/>
      <c r="V18" s="363"/>
      <c r="W18" s="363"/>
      <c r="X18" s="363"/>
      <c r="Y18" s="364"/>
      <c r="Z18" s="365"/>
      <c r="AA18" s="363"/>
      <c r="AB18" s="363"/>
      <c r="AC18" s="363"/>
      <c r="AD18" s="363"/>
      <c r="AE18" s="364"/>
      <c r="AF18" s="365"/>
      <c r="AG18" s="363"/>
      <c r="AH18" s="364"/>
      <c r="AI18" s="355"/>
      <c r="AJ18" s="356"/>
      <c r="AK18" s="356"/>
      <c r="AL18" s="356"/>
      <c r="AM18" s="356"/>
      <c r="AN18" s="356"/>
      <c r="AO18" s="357"/>
      <c r="AP18" s="356"/>
      <c r="AQ18" s="356"/>
      <c r="AR18" s="356"/>
      <c r="AS18" s="356"/>
      <c r="AT18" s="356"/>
      <c r="AU18" s="357"/>
      <c r="AV18" s="356"/>
      <c r="AW18" s="356"/>
      <c r="AX18" s="357"/>
    </row>
    <row r="19" spans="1:50">
      <c r="A19" s="358"/>
      <c r="Y19" s="353"/>
      <c r="Z19" s="354"/>
      <c r="AE19" s="353"/>
      <c r="AF19" s="354"/>
      <c r="AH19" s="353"/>
      <c r="AI19" s="355"/>
      <c r="AJ19" s="356"/>
      <c r="AK19" s="356"/>
      <c r="AL19" s="356"/>
      <c r="AM19" s="356"/>
      <c r="AN19" s="356"/>
      <c r="AO19" s="357"/>
      <c r="AP19" s="356"/>
      <c r="AQ19" s="356"/>
      <c r="AR19" s="356"/>
      <c r="AS19" s="356"/>
      <c r="AT19" s="356"/>
      <c r="AU19" s="357"/>
      <c r="AV19" s="356"/>
      <c r="AW19" s="356"/>
      <c r="AX19" s="357"/>
    </row>
    <row r="20" spans="1:50">
      <c r="A20" s="358"/>
      <c r="R20" s="366"/>
      <c r="S20" s="363"/>
      <c r="T20" s="363"/>
      <c r="U20" s="363"/>
      <c r="V20" s="363"/>
      <c r="W20" s="363"/>
      <c r="X20" s="363"/>
      <c r="Y20" s="364"/>
      <c r="Z20" s="365"/>
      <c r="AA20" s="363"/>
      <c r="AB20" s="363"/>
      <c r="AC20" s="363"/>
      <c r="AD20" s="363"/>
      <c r="AE20" s="364"/>
      <c r="AF20" s="365"/>
      <c r="AG20" s="363"/>
      <c r="AH20" s="364"/>
      <c r="AI20" s="367"/>
      <c r="AJ20" s="370"/>
      <c r="AK20" s="368"/>
      <c r="AL20" s="368"/>
      <c r="AM20" s="368"/>
      <c r="AN20" s="370"/>
      <c r="AO20" s="369"/>
      <c r="AP20" s="368"/>
      <c r="AQ20" s="368"/>
      <c r="AR20" s="368"/>
      <c r="AS20" s="368"/>
      <c r="AT20" s="368"/>
      <c r="AU20" s="369"/>
      <c r="AV20" s="368"/>
      <c r="AW20" s="368"/>
      <c r="AX20" s="369"/>
    </row>
    <row r="21" spans="1:50">
      <c r="A21" s="358"/>
      <c r="Y21" s="353"/>
      <c r="Z21" s="354"/>
      <c r="AE21" s="353"/>
      <c r="AF21" s="354"/>
      <c r="AH21" s="353"/>
      <c r="AI21" s="355"/>
      <c r="AJ21" s="356"/>
      <c r="AK21" s="356"/>
      <c r="AL21" s="356"/>
      <c r="AM21" s="356"/>
      <c r="AN21" s="356"/>
      <c r="AO21" s="357"/>
      <c r="AP21" s="356"/>
      <c r="AQ21" s="356"/>
      <c r="AR21" s="356"/>
      <c r="AS21" s="356"/>
      <c r="AT21" s="356"/>
      <c r="AU21" s="357"/>
      <c r="AV21" s="356"/>
      <c r="AW21" s="356"/>
      <c r="AX21" s="357"/>
    </row>
    <row r="22" spans="1:50">
      <c r="A22" s="358"/>
      <c r="R22" s="366"/>
      <c r="S22" s="363"/>
      <c r="T22" s="363"/>
      <c r="U22" s="363"/>
      <c r="V22" s="363"/>
      <c r="W22" s="363"/>
      <c r="X22" s="363"/>
      <c r="Y22" s="364"/>
      <c r="Z22" s="365"/>
      <c r="AA22" s="363"/>
      <c r="AB22" s="363"/>
      <c r="AC22" s="363"/>
      <c r="AD22" s="363"/>
      <c r="AE22" s="364"/>
      <c r="AF22" s="365"/>
      <c r="AG22" s="363"/>
      <c r="AH22" s="364"/>
      <c r="AI22" s="355"/>
      <c r="AJ22" s="356"/>
      <c r="AK22" s="356"/>
      <c r="AL22" s="356"/>
      <c r="AM22" s="356"/>
      <c r="AN22" s="356"/>
      <c r="AO22" s="357"/>
      <c r="AP22" s="356"/>
      <c r="AQ22" s="356"/>
      <c r="AR22" s="356"/>
      <c r="AS22" s="356"/>
      <c r="AT22" s="356"/>
      <c r="AU22" s="357"/>
      <c r="AV22" s="356"/>
      <c r="AW22" s="356"/>
      <c r="AX22" s="357"/>
    </row>
    <row r="23" spans="1:50">
      <c r="A23" s="358"/>
      <c r="Y23" s="353"/>
      <c r="Z23" s="354"/>
      <c r="AE23" s="353"/>
      <c r="AF23" s="354"/>
      <c r="AH23" s="353"/>
      <c r="AI23" s="355"/>
      <c r="AJ23" s="356"/>
      <c r="AK23" s="356"/>
      <c r="AL23" s="356"/>
      <c r="AM23" s="356"/>
      <c r="AN23" s="356"/>
      <c r="AO23" s="357"/>
      <c r="AP23" s="356"/>
      <c r="AQ23" s="356"/>
      <c r="AR23" s="356"/>
      <c r="AS23" s="356"/>
      <c r="AT23" s="356"/>
      <c r="AU23" s="357"/>
      <c r="AV23" s="356"/>
      <c r="AW23" s="356"/>
      <c r="AX23" s="357"/>
    </row>
    <row r="24" spans="1:50">
      <c r="A24" s="358"/>
      <c r="R24" s="366"/>
      <c r="S24" s="363"/>
      <c r="T24" s="363"/>
      <c r="U24" s="363"/>
      <c r="V24" s="363"/>
      <c r="W24" s="363"/>
      <c r="X24" s="363"/>
      <c r="Y24" s="364"/>
      <c r="Z24" s="365"/>
      <c r="AA24" s="363"/>
      <c r="AB24" s="363"/>
      <c r="AC24" s="363"/>
      <c r="AD24" s="363"/>
      <c r="AE24" s="364"/>
      <c r="AF24" s="365"/>
      <c r="AG24" s="363"/>
      <c r="AH24" s="364"/>
      <c r="AI24" s="371"/>
      <c r="AJ24" s="368"/>
      <c r="AK24" s="370"/>
      <c r="AL24" s="368"/>
      <c r="AM24" s="368"/>
      <c r="AN24" s="368"/>
      <c r="AO24" s="369"/>
      <c r="AP24" s="368"/>
      <c r="AQ24" s="368"/>
      <c r="AR24" s="368"/>
      <c r="AS24" s="368"/>
      <c r="AT24" s="368"/>
      <c r="AU24" s="369"/>
      <c r="AV24" s="368"/>
      <c r="AW24" s="368"/>
      <c r="AX24" s="369"/>
    </row>
    <row r="25" spans="1:50">
      <c r="A25" s="358"/>
      <c r="Y25" s="353"/>
      <c r="Z25" s="354"/>
      <c r="AE25" s="353"/>
      <c r="AF25" s="354"/>
      <c r="AH25" s="353"/>
      <c r="AI25" s="355"/>
      <c r="AJ25" s="356"/>
      <c r="AK25" s="356"/>
      <c r="AL25" s="356"/>
      <c r="AM25" s="356"/>
      <c r="AN25" s="356"/>
      <c r="AO25" s="357"/>
      <c r="AP25" s="356"/>
      <c r="AQ25" s="356"/>
      <c r="AR25" s="356"/>
      <c r="AS25" s="356"/>
      <c r="AT25" s="356"/>
      <c r="AU25" s="357"/>
      <c r="AV25" s="356"/>
      <c r="AW25" s="356"/>
      <c r="AX25" s="357"/>
    </row>
    <row r="26" spans="1:50">
      <c r="A26" s="358"/>
      <c r="R26" s="366"/>
      <c r="S26" s="363"/>
      <c r="T26" s="363"/>
      <c r="U26" s="363"/>
      <c r="V26" s="363"/>
      <c r="W26" s="363"/>
      <c r="X26" s="363"/>
      <c r="Y26" s="364"/>
      <c r="Z26" s="365"/>
      <c r="AA26" s="363"/>
      <c r="AB26" s="363"/>
      <c r="AC26" s="363"/>
      <c r="AD26" s="363"/>
      <c r="AE26" s="364"/>
      <c r="AF26" s="365"/>
      <c r="AG26" s="363"/>
      <c r="AH26" s="364"/>
      <c r="AI26" s="355"/>
      <c r="AJ26" s="356"/>
      <c r="AK26" s="356"/>
      <c r="AL26" s="356"/>
      <c r="AM26" s="356"/>
      <c r="AN26" s="356"/>
      <c r="AO26" s="357"/>
      <c r="AP26" s="356"/>
      <c r="AQ26" s="356"/>
      <c r="AR26" s="356"/>
      <c r="AS26" s="356"/>
      <c r="AT26" s="356"/>
      <c r="AU26" s="357"/>
      <c r="AV26" s="356"/>
      <c r="AW26" s="356"/>
      <c r="AX26" s="357"/>
    </row>
    <row r="27" spans="1:50">
      <c r="A27" s="358"/>
      <c r="Y27" s="353"/>
      <c r="Z27" s="354"/>
      <c r="AE27" s="353"/>
      <c r="AF27" s="354"/>
      <c r="AH27" s="353"/>
      <c r="AI27" s="355"/>
      <c r="AJ27" s="356"/>
      <c r="AK27" s="356"/>
      <c r="AL27" s="356"/>
      <c r="AM27" s="356"/>
      <c r="AN27" s="356"/>
      <c r="AO27" s="357"/>
      <c r="AP27" s="356"/>
      <c r="AQ27" s="356"/>
      <c r="AR27" s="356"/>
      <c r="AS27" s="356"/>
      <c r="AT27" s="356"/>
      <c r="AU27" s="357"/>
      <c r="AV27" s="356"/>
      <c r="AW27" s="356"/>
      <c r="AX27" s="357"/>
    </row>
    <row r="28" spans="1:50">
      <c r="A28" s="358"/>
      <c r="R28" s="366"/>
      <c r="S28" s="363"/>
      <c r="T28" s="363"/>
      <c r="U28" s="363"/>
      <c r="V28" s="363"/>
      <c r="W28" s="363"/>
      <c r="X28" s="363"/>
      <c r="Y28" s="364"/>
      <c r="Z28" s="365"/>
      <c r="AA28" s="363"/>
      <c r="AB28" s="363"/>
      <c r="AC28" s="363"/>
      <c r="AD28" s="363"/>
      <c r="AE28" s="364"/>
      <c r="AF28" s="365"/>
      <c r="AG28" s="363"/>
      <c r="AH28" s="364"/>
      <c r="AI28" s="367"/>
      <c r="AJ28" s="368"/>
      <c r="AK28" s="368"/>
      <c r="AL28" s="368"/>
      <c r="AM28" s="368"/>
      <c r="AN28" s="368"/>
      <c r="AO28" s="369"/>
      <c r="AP28" s="368"/>
      <c r="AQ28" s="368"/>
      <c r="AR28" s="368"/>
      <c r="AS28" s="368"/>
      <c r="AT28" s="368"/>
      <c r="AU28" s="369"/>
      <c r="AV28" s="368"/>
      <c r="AW28" s="370"/>
      <c r="AX28" s="369"/>
    </row>
    <row r="29" spans="1:50">
      <c r="A29" s="358"/>
      <c r="Y29" s="353"/>
      <c r="Z29" s="354"/>
      <c r="AE29" s="353"/>
      <c r="AF29" s="354"/>
      <c r="AH29" s="353"/>
      <c r="AI29" s="355"/>
      <c r="AJ29" s="356"/>
      <c r="AK29" s="356"/>
      <c r="AL29" s="356"/>
      <c r="AM29" s="356"/>
      <c r="AN29" s="356"/>
      <c r="AO29" s="357"/>
      <c r="AP29" s="356"/>
      <c r="AQ29" s="356"/>
      <c r="AR29" s="356"/>
      <c r="AS29" s="356"/>
      <c r="AT29" s="356"/>
      <c r="AU29" s="357"/>
      <c r="AV29" s="356"/>
      <c r="AW29" s="356"/>
      <c r="AX29" s="357"/>
    </row>
    <row r="30" spans="1:50">
      <c r="A30" s="358"/>
      <c r="R30" s="366"/>
      <c r="S30" s="363"/>
      <c r="T30" s="363"/>
      <c r="U30" s="363"/>
      <c r="V30" s="363"/>
      <c r="W30" s="363"/>
      <c r="X30" s="363"/>
      <c r="Y30" s="364"/>
      <c r="Z30" s="365"/>
      <c r="AA30" s="363"/>
      <c r="AB30" s="363"/>
      <c r="AC30" s="363"/>
      <c r="AD30" s="363"/>
      <c r="AE30" s="364"/>
      <c r="AF30" s="365"/>
      <c r="AG30" s="363"/>
      <c r="AH30" s="364"/>
      <c r="AI30" s="355"/>
      <c r="AJ30" s="356"/>
      <c r="AK30" s="356"/>
      <c r="AL30" s="356"/>
      <c r="AM30" s="356"/>
      <c r="AN30" s="356"/>
      <c r="AO30" s="357"/>
      <c r="AP30" s="356"/>
      <c r="AQ30" s="356"/>
      <c r="AR30" s="356"/>
      <c r="AS30" s="356"/>
      <c r="AT30" s="356"/>
      <c r="AU30" s="357"/>
      <c r="AV30" s="356"/>
      <c r="AW30" s="356"/>
      <c r="AX30" s="357"/>
    </row>
    <row r="31" spans="1:50">
      <c r="A31" s="358"/>
      <c r="Y31" s="353"/>
      <c r="Z31" s="354"/>
      <c r="AE31" s="353"/>
      <c r="AF31" s="354"/>
      <c r="AH31" s="353"/>
      <c r="AI31" s="355"/>
      <c r="AJ31" s="356"/>
      <c r="AK31" s="356"/>
      <c r="AL31" s="356"/>
      <c r="AM31" s="356"/>
      <c r="AN31" s="356"/>
      <c r="AO31" s="357"/>
      <c r="AP31" s="356"/>
      <c r="AQ31" s="356"/>
      <c r="AR31" s="356"/>
      <c r="AS31" s="356"/>
      <c r="AT31" s="356"/>
      <c r="AU31" s="357"/>
      <c r="AV31" s="356"/>
      <c r="AW31" s="356"/>
      <c r="AX31" s="357"/>
    </row>
    <row r="32" spans="1:50" ht="13.5" thickBot="1">
      <c r="A32" s="372"/>
      <c r="B32" s="373"/>
      <c r="C32" s="373"/>
      <c r="D32" s="373"/>
      <c r="E32" s="373"/>
      <c r="F32" s="373"/>
      <c r="G32" s="373"/>
      <c r="H32" s="373"/>
      <c r="I32" s="373"/>
      <c r="J32" s="373"/>
      <c r="K32" s="373"/>
      <c r="L32" s="373"/>
      <c r="M32" s="373"/>
      <c r="N32" s="373"/>
      <c r="O32" s="373"/>
      <c r="P32" s="373"/>
      <c r="Q32" s="373"/>
      <c r="S32" s="374"/>
      <c r="T32" s="374"/>
      <c r="U32" s="374"/>
      <c r="V32" s="374"/>
      <c r="W32" s="374"/>
      <c r="X32" s="374"/>
      <c r="Y32" s="375"/>
      <c r="Z32" s="376"/>
      <c r="AA32" s="374"/>
      <c r="AB32" s="374"/>
      <c r="AC32" s="374"/>
      <c r="AD32" s="374"/>
      <c r="AE32" s="375"/>
      <c r="AF32" s="376"/>
      <c r="AG32" s="374"/>
      <c r="AH32" s="375"/>
      <c r="AI32" s="377"/>
      <c r="AJ32" s="378"/>
      <c r="AK32" s="378"/>
      <c r="AL32" s="378"/>
      <c r="AM32" s="378"/>
      <c r="AN32" s="378"/>
      <c r="AO32" s="379"/>
      <c r="AP32" s="378"/>
      <c r="AQ32" s="378"/>
      <c r="AR32" s="378"/>
      <c r="AS32" s="378"/>
      <c r="AT32" s="378"/>
      <c r="AU32" s="379"/>
      <c r="AV32" s="378"/>
      <c r="AW32" s="380"/>
      <c r="AX32" s="379"/>
    </row>
    <row r="33" spans="1:50">
      <c r="A33" s="352"/>
      <c r="Y33" s="353"/>
      <c r="Z33" s="354"/>
      <c r="AE33" s="353"/>
      <c r="AF33" s="354"/>
      <c r="AH33" s="353"/>
      <c r="AI33" s="355"/>
      <c r="AJ33" s="356"/>
      <c r="AK33" s="356"/>
      <c r="AL33" s="356"/>
      <c r="AM33" s="356"/>
      <c r="AN33" s="356"/>
      <c r="AO33" s="357"/>
      <c r="AP33" s="356"/>
      <c r="AQ33" s="356"/>
      <c r="AR33" s="356"/>
      <c r="AS33" s="356"/>
      <c r="AT33" s="356"/>
      <c r="AU33" s="357"/>
      <c r="AV33" s="356"/>
      <c r="AW33" s="356"/>
      <c r="AX33" s="357"/>
    </row>
    <row r="34" spans="1:50">
      <c r="A34" s="358"/>
      <c r="S34" s="359"/>
      <c r="T34" s="359"/>
      <c r="U34" s="359"/>
      <c r="V34" s="359"/>
      <c r="W34" s="359"/>
      <c r="X34" s="359"/>
      <c r="Y34" s="360"/>
      <c r="Z34" s="354"/>
      <c r="AA34" s="359"/>
      <c r="AB34" s="359"/>
      <c r="AC34" s="359"/>
      <c r="AD34" s="359"/>
      <c r="AE34" s="360"/>
      <c r="AF34" s="354"/>
      <c r="AG34" s="359"/>
      <c r="AH34" s="360"/>
      <c r="AI34" s="355"/>
      <c r="AJ34" s="356"/>
      <c r="AK34" s="356"/>
      <c r="AL34" s="356"/>
      <c r="AM34" s="356"/>
      <c r="AN34" s="356"/>
      <c r="AO34" s="357"/>
      <c r="AP34" s="356"/>
      <c r="AQ34" s="356"/>
      <c r="AR34" s="356"/>
      <c r="AS34" s="356"/>
      <c r="AT34" s="356"/>
      <c r="AU34" s="357"/>
      <c r="AV34" s="356"/>
      <c r="AW34" s="356"/>
      <c r="AX34" s="357"/>
    </row>
    <row r="35" spans="1:50">
      <c r="A35" s="358"/>
      <c r="S35" s="363"/>
      <c r="T35" s="363"/>
      <c r="U35" s="363"/>
      <c r="V35" s="363"/>
      <c r="W35" s="363"/>
      <c r="X35" s="363"/>
      <c r="Y35" s="364"/>
      <c r="Z35" s="365"/>
      <c r="AA35" s="363"/>
      <c r="AB35" s="363"/>
      <c r="AC35" s="363"/>
      <c r="AD35" s="363"/>
      <c r="AE35" s="364"/>
      <c r="AF35" s="365"/>
      <c r="AG35" s="363"/>
      <c r="AH35" s="364"/>
      <c r="AI35" s="355"/>
      <c r="AJ35" s="356"/>
      <c r="AK35" s="356"/>
      <c r="AL35" s="356"/>
      <c r="AM35" s="356"/>
      <c r="AN35" s="356"/>
      <c r="AO35" s="357"/>
      <c r="AP35" s="356"/>
      <c r="AQ35" s="356"/>
      <c r="AR35" s="356"/>
      <c r="AS35" s="356"/>
      <c r="AT35" s="356"/>
      <c r="AU35" s="357"/>
      <c r="AV35" s="356"/>
      <c r="AW35" s="356"/>
      <c r="AX35" s="357"/>
    </row>
    <row r="36" spans="1:50">
      <c r="A36" s="358"/>
      <c r="J36" s="381"/>
      <c r="Y36" s="353"/>
      <c r="Z36" s="354"/>
      <c r="AE36" s="353"/>
      <c r="AF36" s="354"/>
      <c r="AH36" s="353"/>
      <c r="AI36" s="355"/>
      <c r="AJ36" s="356"/>
      <c r="AK36" s="356"/>
      <c r="AL36" s="356"/>
      <c r="AM36" s="356"/>
      <c r="AN36" s="356"/>
      <c r="AO36" s="357"/>
      <c r="AP36" s="356"/>
      <c r="AQ36" s="356"/>
      <c r="AR36" s="356"/>
      <c r="AS36" s="356"/>
      <c r="AT36" s="356"/>
      <c r="AU36" s="357"/>
      <c r="AV36" s="356"/>
      <c r="AW36" s="356"/>
      <c r="AX36" s="357"/>
    </row>
    <row r="37" spans="1:50">
      <c r="A37" s="358"/>
      <c r="R37" s="366"/>
      <c r="S37" s="363"/>
      <c r="T37" s="363"/>
      <c r="U37" s="363"/>
      <c r="V37" s="363"/>
      <c r="W37" s="363"/>
      <c r="X37" s="363"/>
      <c r="Y37" s="364"/>
      <c r="Z37" s="365"/>
      <c r="AA37" s="382"/>
      <c r="AB37" s="363"/>
      <c r="AC37" s="363"/>
      <c r="AD37" s="363"/>
      <c r="AE37" s="364"/>
      <c r="AF37" s="365"/>
      <c r="AG37" s="363"/>
      <c r="AH37" s="364"/>
      <c r="AI37" s="383"/>
      <c r="AJ37" s="368"/>
      <c r="AK37" s="368"/>
      <c r="AL37" s="368"/>
      <c r="AM37" s="370"/>
      <c r="AN37" s="368"/>
      <c r="AO37" s="369"/>
      <c r="AP37" s="368"/>
      <c r="AQ37" s="368"/>
      <c r="AR37" s="368"/>
      <c r="AS37" s="370"/>
      <c r="AT37" s="368"/>
      <c r="AU37" s="369"/>
      <c r="AV37" s="368"/>
      <c r="AW37" s="368"/>
      <c r="AX37" s="369"/>
    </row>
    <row r="38" spans="1:50">
      <c r="A38" s="358"/>
      <c r="Y38" s="353"/>
      <c r="Z38" s="354"/>
      <c r="AE38" s="353"/>
      <c r="AF38" s="354"/>
      <c r="AH38" s="353"/>
      <c r="AI38" s="355"/>
      <c r="AJ38" s="356"/>
      <c r="AK38" s="356"/>
      <c r="AL38" s="356"/>
      <c r="AM38" s="356"/>
      <c r="AN38" s="356"/>
      <c r="AO38" s="357"/>
      <c r="AP38" s="356"/>
      <c r="AQ38" s="356"/>
      <c r="AR38" s="356"/>
      <c r="AS38" s="356"/>
      <c r="AT38" s="356"/>
      <c r="AU38" s="357"/>
      <c r="AV38" s="356"/>
      <c r="AW38" s="356"/>
      <c r="AX38" s="357"/>
    </row>
    <row r="39" spans="1:50">
      <c r="A39" s="361"/>
      <c r="B39" s="362"/>
      <c r="C39" s="362"/>
      <c r="D39" s="362"/>
      <c r="E39" s="362"/>
      <c r="F39" s="362"/>
      <c r="G39" s="362"/>
      <c r="H39" s="362"/>
      <c r="I39" s="362"/>
      <c r="J39" s="362"/>
      <c r="K39" s="362"/>
      <c r="L39" s="362"/>
      <c r="M39" s="362"/>
      <c r="N39" s="362"/>
      <c r="O39" s="362"/>
      <c r="P39" s="362"/>
      <c r="Q39" s="362"/>
      <c r="S39" s="363"/>
      <c r="T39" s="363"/>
      <c r="U39" s="363"/>
      <c r="V39" s="363"/>
      <c r="W39" s="363"/>
      <c r="X39" s="363"/>
      <c r="Y39" s="364"/>
      <c r="Z39" s="365"/>
      <c r="AA39" s="363"/>
      <c r="AB39" s="363"/>
      <c r="AC39" s="363"/>
      <c r="AD39" s="363"/>
      <c r="AE39" s="364"/>
      <c r="AF39" s="365"/>
      <c r="AG39" s="363"/>
      <c r="AH39" s="364"/>
      <c r="AI39" s="355"/>
      <c r="AJ39" s="356"/>
      <c r="AK39" s="356"/>
      <c r="AL39" s="356"/>
      <c r="AM39" s="356"/>
      <c r="AN39" s="356"/>
      <c r="AO39" s="357"/>
      <c r="AP39" s="356"/>
      <c r="AQ39" s="356"/>
      <c r="AR39" s="356"/>
      <c r="AS39" s="356"/>
      <c r="AT39" s="356"/>
      <c r="AU39" s="357"/>
      <c r="AV39" s="356"/>
      <c r="AW39" s="356"/>
      <c r="AX39" s="357"/>
    </row>
    <row r="40" spans="1:50">
      <c r="A40" s="358"/>
      <c r="J40" s="381"/>
      <c r="Y40" s="353"/>
      <c r="Z40" s="354"/>
      <c r="AE40" s="353"/>
      <c r="AF40" s="354"/>
      <c r="AH40" s="353"/>
      <c r="AI40" s="355"/>
      <c r="AJ40" s="356"/>
      <c r="AK40" s="356"/>
      <c r="AL40" s="356"/>
      <c r="AM40" s="356"/>
      <c r="AN40" s="356"/>
      <c r="AO40" s="357"/>
      <c r="AP40" s="356"/>
      <c r="AQ40" s="356"/>
      <c r="AR40" s="356"/>
      <c r="AS40" s="356"/>
      <c r="AT40" s="356"/>
      <c r="AU40" s="357"/>
      <c r="AV40" s="356"/>
      <c r="AW40" s="356"/>
      <c r="AX40" s="357"/>
    </row>
    <row r="41" spans="1:50">
      <c r="A41" s="358"/>
      <c r="R41" s="366"/>
      <c r="S41" s="363"/>
      <c r="T41" s="363"/>
      <c r="U41" s="363"/>
      <c r="V41" s="363"/>
      <c r="W41" s="363"/>
      <c r="X41" s="363"/>
      <c r="Y41" s="364"/>
      <c r="Z41" s="365"/>
      <c r="AA41" s="382"/>
      <c r="AB41" s="363"/>
      <c r="AC41" s="363"/>
      <c r="AD41" s="363"/>
      <c r="AE41" s="364"/>
      <c r="AF41" s="365"/>
      <c r="AG41" s="363"/>
      <c r="AH41" s="364"/>
      <c r="AI41" s="367"/>
      <c r="AJ41" s="368"/>
      <c r="AK41" s="368"/>
      <c r="AL41" s="368"/>
      <c r="AM41" s="370"/>
      <c r="AN41" s="368"/>
      <c r="AO41" s="369"/>
      <c r="AP41" s="368"/>
      <c r="AQ41" s="368"/>
      <c r="AR41" s="368"/>
      <c r="AS41" s="368"/>
      <c r="AT41" s="368"/>
      <c r="AU41" s="369"/>
      <c r="AV41" s="368"/>
      <c r="AW41" s="368"/>
      <c r="AX41" s="369"/>
    </row>
    <row r="42" spans="1:50">
      <c r="A42" s="358"/>
      <c r="Y42" s="353"/>
      <c r="Z42" s="354"/>
      <c r="AE42" s="353"/>
      <c r="AF42" s="354"/>
      <c r="AH42" s="353"/>
      <c r="AI42" s="355"/>
      <c r="AJ42" s="356"/>
      <c r="AK42" s="356"/>
      <c r="AL42" s="356"/>
      <c r="AM42" s="356"/>
      <c r="AN42" s="356"/>
      <c r="AO42" s="357"/>
      <c r="AP42" s="356"/>
      <c r="AQ42" s="356"/>
      <c r="AR42" s="356"/>
      <c r="AS42" s="356"/>
      <c r="AT42" s="356"/>
      <c r="AU42" s="357"/>
      <c r="AV42" s="356"/>
      <c r="AW42" s="356"/>
      <c r="AX42" s="357"/>
    </row>
    <row r="43" spans="1:50">
      <c r="A43" s="358"/>
      <c r="R43" s="366"/>
      <c r="S43" s="363"/>
      <c r="T43" s="363"/>
      <c r="U43" s="363"/>
      <c r="V43" s="363"/>
      <c r="W43" s="363"/>
      <c r="X43" s="363"/>
      <c r="Y43" s="364"/>
      <c r="Z43" s="365"/>
      <c r="AA43" s="363"/>
      <c r="AB43" s="363"/>
      <c r="AC43" s="363"/>
      <c r="AD43" s="363"/>
      <c r="AE43" s="364"/>
      <c r="AF43" s="365"/>
      <c r="AG43" s="363"/>
      <c r="AH43" s="364"/>
      <c r="AI43" s="355"/>
      <c r="AJ43" s="356"/>
      <c r="AK43" s="356"/>
      <c r="AL43" s="356"/>
      <c r="AM43" s="356"/>
      <c r="AN43" s="356"/>
      <c r="AO43" s="357"/>
      <c r="AP43" s="356"/>
      <c r="AQ43" s="356"/>
      <c r="AR43" s="356"/>
      <c r="AS43" s="356"/>
      <c r="AT43" s="356"/>
      <c r="AU43" s="357"/>
      <c r="AV43" s="356"/>
      <c r="AW43" s="356"/>
      <c r="AX43" s="357"/>
    </row>
    <row r="44" spans="1:50">
      <c r="A44" s="358"/>
      <c r="J44" s="381"/>
      <c r="Y44" s="353"/>
      <c r="Z44" s="354"/>
      <c r="AE44" s="353"/>
      <c r="AF44" s="354"/>
      <c r="AH44" s="353"/>
      <c r="AI44" s="355"/>
      <c r="AJ44" s="356"/>
      <c r="AK44" s="356"/>
      <c r="AL44" s="356"/>
      <c r="AM44" s="356"/>
      <c r="AN44" s="356"/>
      <c r="AO44" s="357"/>
      <c r="AP44" s="356"/>
      <c r="AQ44" s="356"/>
      <c r="AR44" s="356"/>
      <c r="AS44" s="356"/>
      <c r="AT44" s="356"/>
      <c r="AU44" s="357"/>
      <c r="AV44" s="356"/>
      <c r="AW44" s="356"/>
      <c r="AX44" s="357"/>
    </row>
    <row r="45" spans="1:50">
      <c r="A45" s="358"/>
      <c r="R45" s="366"/>
      <c r="S45" s="363"/>
      <c r="T45" s="363"/>
      <c r="U45" s="363"/>
      <c r="V45" s="363"/>
      <c r="W45" s="363"/>
      <c r="X45" s="363"/>
      <c r="Y45" s="364"/>
      <c r="Z45" s="365"/>
      <c r="AA45" s="382"/>
      <c r="AB45" s="363"/>
      <c r="AC45" s="363"/>
      <c r="AD45" s="363"/>
      <c r="AE45" s="364"/>
      <c r="AF45" s="365"/>
      <c r="AG45" s="363"/>
      <c r="AH45" s="364"/>
      <c r="AI45" s="367"/>
      <c r="AJ45" s="368"/>
      <c r="AK45" s="368"/>
      <c r="AL45" s="368"/>
      <c r="AM45" s="370"/>
      <c r="AN45" s="368"/>
      <c r="AO45" s="369"/>
      <c r="AP45" s="368"/>
      <c r="AQ45" s="368"/>
      <c r="AR45" s="368"/>
      <c r="AS45" s="368"/>
      <c r="AT45" s="368"/>
      <c r="AU45" s="369"/>
      <c r="AV45" s="368"/>
      <c r="AW45" s="368"/>
      <c r="AX45" s="369"/>
    </row>
    <row r="46" spans="1:50">
      <c r="A46" s="358"/>
      <c r="Y46" s="353"/>
      <c r="Z46" s="354"/>
      <c r="AE46" s="353"/>
      <c r="AF46" s="354"/>
      <c r="AH46" s="353"/>
      <c r="AI46" s="355"/>
      <c r="AJ46" s="356"/>
      <c r="AK46" s="356"/>
      <c r="AL46" s="356"/>
      <c r="AM46" s="356"/>
      <c r="AN46" s="356"/>
      <c r="AO46" s="357"/>
      <c r="AP46" s="356"/>
      <c r="AQ46" s="356"/>
      <c r="AR46" s="356"/>
      <c r="AS46" s="356"/>
      <c r="AT46" s="356"/>
      <c r="AU46" s="357"/>
      <c r="AV46" s="356"/>
      <c r="AW46" s="356"/>
      <c r="AX46" s="357"/>
    </row>
    <row r="47" spans="1:50">
      <c r="A47" s="358"/>
      <c r="R47" s="366"/>
      <c r="S47" s="363"/>
      <c r="T47" s="363"/>
      <c r="U47" s="363"/>
      <c r="V47" s="363"/>
      <c r="W47" s="363"/>
      <c r="X47" s="363"/>
      <c r="Y47" s="364"/>
      <c r="Z47" s="365"/>
      <c r="AA47" s="363"/>
      <c r="AB47" s="363"/>
      <c r="AC47" s="363"/>
      <c r="AD47" s="363"/>
      <c r="AE47" s="364"/>
      <c r="AF47" s="365"/>
      <c r="AG47" s="363"/>
      <c r="AH47" s="364"/>
      <c r="AI47" s="355"/>
      <c r="AJ47" s="356"/>
      <c r="AK47" s="356"/>
      <c r="AL47" s="356"/>
      <c r="AM47" s="356"/>
      <c r="AN47" s="356"/>
      <c r="AO47" s="357"/>
      <c r="AP47" s="356"/>
      <c r="AQ47" s="356"/>
      <c r="AR47" s="356"/>
      <c r="AS47" s="356"/>
      <c r="AT47" s="356"/>
      <c r="AU47" s="357"/>
      <c r="AV47" s="356"/>
      <c r="AW47" s="356"/>
      <c r="AX47" s="357"/>
    </row>
    <row r="48" spans="1:50">
      <c r="A48" s="358"/>
      <c r="J48" s="381"/>
      <c r="Y48" s="353"/>
      <c r="Z48" s="354"/>
      <c r="AE48" s="353"/>
      <c r="AF48" s="354"/>
      <c r="AH48" s="353"/>
      <c r="AI48" s="355"/>
      <c r="AJ48" s="356"/>
      <c r="AK48" s="356"/>
      <c r="AL48" s="356"/>
      <c r="AM48" s="356"/>
      <c r="AN48" s="356"/>
      <c r="AO48" s="357"/>
      <c r="AP48" s="356"/>
      <c r="AQ48" s="356"/>
      <c r="AR48" s="356"/>
      <c r="AS48" s="356"/>
      <c r="AT48" s="356"/>
      <c r="AU48" s="357"/>
      <c r="AV48" s="356"/>
      <c r="AW48" s="356"/>
      <c r="AX48" s="357"/>
    </row>
    <row r="49" spans="1:50">
      <c r="A49" s="358"/>
      <c r="R49" s="366"/>
      <c r="S49" s="363"/>
      <c r="T49" s="363"/>
      <c r="U49" s="363"/>
      <c r="V49" s="363"/>
      <c r="W49" s="363"/>
      <c r="X49" s="363"/>
      <c r="Y49" s="364"/>
      <c r="Z49" s="365"/>
      <c r="AA49" s="382"/>
      <c r="AB49" s="363"/>
      <c r="AC49" s="363"/>
      <c r="AD49" s="363"/>
      <c r="AE49" s="364"/>
      <c r="AF49" s="365"/>
      <c r="AG49" s="363"/>
      <c r="AH49" s="364"/>
      <c r="AI49" s="367"/>
      <c r="AJ49" s="368"/>
      <c r="AK49" s="368"/>
      <c r="AL49" s="368"/>
      <c r="AM49" s="370"/>
      <c r="AN49" s="368"/>
      <c r="AO49" s="369"/>
      <c r="AP49" s="368"/>
      <c r="AQ49" s="368"/>
      <c r="AR49" s="368"/>
      <c r="AS49" s="368"/>
      <c r="AT49" s="368"/>
      <c r="AU49" s="369"/>
      <c r="AV49" s="368"/>
      <c r="AW49" s="368"/>
      <c r="AX49" s="369"/>
    </row>
    <row r="50" spans="1:50">
      <c r="A50" s="358"/>
      <c r="Y50" s="353"/>
      <c r="Z50" s="354"/>
      <c r="AE50" s="353"/>
      <c r="AF50" s="354"/>
      <c r="AH50" s="353"/>
      <c r="AI50" s="355"/>
      <c r="AJ50" s="356"/>
      <c r="AK50" s="356"/>
      <c r="AL50" s="356"/>
      <c r="AM50" s="356"/>
      <c r="AN50" s="356"/>
      <c r="AO50" s="357"/>
      <c r="AP50" s="356"/>
      <c r="AQ50" s="356"/>
      <c r="AR50" s="356"/>
      <c r="AS50" s="356"/>
      <c r="AT50" s="356"/>
      <c r="AU50" s="357"/>
      <c r="AV50" s="356"/>
      <c r="AW50" s="356"/>
      <c r="AX50" s="357"/>
    </row>
    <row r="51" spans="1:50">
      <c r="A51" s="358"/>
      <c r="R51" s="366"/>
      <c r="S51" s="363"/>
      <c r="T51" s="363"/>
      <c r="U51" s="363"/>
      <c r="V51" s="363"/>
      <c r="W51" s="363"/>
      <c r="X51" s="363"/>
      <c r="Y51" s="364"/>
      <c r="Z51" s="365"/>
      <c r="AA51" s="363"/>
      <c r="AB51" s="363"/>
      <c r="AC51" s="363"/>
      <c r="AD51" s="363"/>
      <c r="AE51" s="364"/>
      <c r="AF51" s="365"/>
      <c r="AG51" s="363"/>
      <c r="AH51" s="364"/>
      <c r="AI51" s="355"/>
      <c r="AJ51" s="356"/>
      <c r="AK51" s="356"/>
      <c r="AL51" s="356"/>
      <c r="AM51" s="356"/>
      <c r="AN51" s="356"/>
      <c r="AO51" s="357"/>
      <c r="AP51" s="356"/>
      <c r="AQ51" s="356"/>
      <c r="AR51" s="356"/>
      <c r="AS51" s="356"/>
      <c r="AT51" s="356"/>
      <c r="AU51" s="357"/>
      <c r="AV51" s="356"/>
      <c r="AW51" s="356"/>
      <c r="AX51" s="357"/>
    </row>
    <row r="52" spans="1:50">
      <c r="A52" s="358"/>
      <c r="J52" s="381"/>
      <c r="Y52" s="353"/>
      <c r="Z52" s="354"/>
      <c r="AE52" s="353"/>
      <c r="AF52" s="354"/>
      <c r="AH52" s="353"/>
      <c r="AI52" s="355"/>
      <c r="AJ52" s="356"/>
      <c r="AK52" s="356"/>
      <c r="AL52" s="356"/>
      <c r="AM52" s="356"/>
      <c r="AN52" s="356"/>
      <c r="AO52" s="357"/>
      <c r="AP52" s="356"/>
      <c r="AQ52" s="356"/>
      <c r="AR52" s="356"/>
      <c r="AS52" s="356"/>
      <c r="AT52" s="356"/>
      <c r="AU52" s="357"/>
      <c r="AV52" s="356"/>
      <c r="AW52" s="356"/>
      <c r="AX52" s="357"/>
    </row>
    <row r="53" spans="1:50">
      <c r="A53" s="358"/>
      <c r="R53" s="366"/>
      <c r="S53" s="363"/>
      <c r="T53" s="363"/>
      <c r="U53" s="363"/>
      <c r="V53" s="363"/>
      <c r="W53" s="363"/>
      <c r="X53" s="363"/>
      <c r="Y53" s="364"/>
      <c r="Z53" s="365"/>
      <c r="AA53" s="382"/>
      <c r="AB53" s="363"/>
      <c r="AC53" s="363"/>
      <c r="AD53" s="363"/>
      <c r="AE53" s="364"/>
      <c r="AF53" s="365"/>
      <c r="AG53" s="363"/>
      <c r="AH53" s="364"/>
      <c r="AI53" s="367"/>
      <c r="AJ53" s="368"/>
      <c r="AK53" s="368"/>
      <c r="AL53" s="368"/>
      <c r="AM53" s="370"/>
      <c r="AN53" s="368"/>
      <c r="AO53" s="369"/>
      <c r="AP53" s="368"/>
      <c r="AQ53" s="368"/>
      <c r="AR53" s="368"/>
      <c r="AS53" s="368"/>
      <c r="AT53" s="368"/>
      <c r="AU53" s="369"/>
      <c r="AV53" s="368"/>
      <c r="AW53" s="368"/>
      <c r="AX53" s="369"/>
    </row>
    <row r="54" spans="1:50">
      <c r="A54" s="358"/>
      <c r="Y54" s="353"/>
      <c r="Z54" s="354"/>
      <c r="AE54" s="353"/>
      <c r="AF54" s="354"/>
      <c r="AH54" s="353"/>
      <c r="AI54" s="355"/>
      <c r="AJ54" s="356"/>
      <c r="AK54" s="356"/>
      <c r="AL54" s="356"/>
      <c r="AM54" s="356"/>
      <c r="AN54" s="356"/>
      <c r="AO54" s="357"/>
      <c r="AP54" s="356"/>
      <c r="AQ54" s="356"/>
      <c r="AR54" s="356"/>
      <c r="AS54" s="356"/>
      <c r="AT54" s="356"/>
      <c r="AU54" s="357"/>
      <c r="AV54" s="356"/>
      <c r="AW54" s="356"/>
      <c r="AX54" s="357"/>
    </row>
    <row r="55" spans="1:50">
      <c r="A55" s="358"/>
      <c r="R55" s="366"/>
      <c r="S55" s="363"/>
      <c r="T55" s="363"/>
      <c r="U55" s="363"/>
      <c r="V55" s="363"/>
      <c r="W55" s="363"/>
      <c r="X55" s="363"/>
      <c r="Y55" s="364"/>
      <c r="Z55" s="365"/>
      <c r="AA55" s="363"/>
      <c r="AB55" s="363"/>
      <c r="AC55" s="363"/>
      <c r="AD55" s="363"/>
      <c r="AE55" s="364"/>
      <c r="AF55" s="365"/>
      <c r="AG55" s="363"/>
      <c r="AH55" s="364"/>
      <c r="AI55" s="355"/>
      <c r="AJ55" s="356"/>
      <c r="AK55" s="356"/>
      <c r="AL55" s="356"/>
      <c r="AM55" s="356"/>
      <c r="AN55" s="356"/>
      <c r="AO55" s="357"/>
      <c r="AP55" s="356"/>
      <c r="AQ55" s="356"/>
      <c r="AR55" s="356"/>
      <c r="AS55" s="356"/>
      <c r="AT55" s="356"/>
      <c r="AU55" s="357"/>
      <c r="AV55" s="356"/>
      <c r="AW55" s="356"/>
      <c r="AX55" s="357"/>
    </row>
    <row r="56" spans="1:50">
      <c r="A56" s="358"/>
      <c r="Y56" s="353"/>
      <c r="Z56" s="354"/>
      <c r="AE56" s="353"/>
      <c r="AF56" s="354"/>
      <c r="AH56" s="353"/>
      <c r="AI56" s="355"/>
      <c r="AJ56" s="356"/>
      <c r="AK56" s="356"/>
      <c r="AL56" s="356"/>
      <c r="AM56" s="356"/>
      <c r="AN56" s="356"/>
      <c r="AO56" s="357"/>
      <c r="AP56" s="356"/>
      <c r="AQ56" s="356"/>
      <c r="AR56" s="356"/>
      <c r="AS56" s="356"/>
      <c r="AT56" s="356"/>
      <c r="AU56" s="357"/>
      <c r="AV56" s="356"/>
      <c r="AW56" s="356"/>
      <c r="AX56" s="357"/>
    </row>
    <row r="57" spans="1:50">
      <c r="A57" s="358"/>
      <c r="R57" s="366"/>
      <c r="S57" s="363"/>
      <c r="T57" s="363"/>
      <c r="U57" s="363"/>
      <c r="V57" s="363"/>
      <c r="W57" s="363"/>
      <c r="X57" s="363"/>
      <c r="Y57" s="364"/>
      <c r="Z57" s="365"/>
      <c r="AA57" s="363"/>
      <c r="AB57" s="363"/>
      <c r="AC57" s="363"/>
      <c r="AD57" s="363"/>
      <c r="AE57" s="364"/>
      <c r="AF57" s="365"/>
      <c r="AG57" s="363"/>
      <c r="AH57" s="364"/>
      <c r="AI57" s="367"/>
      <c r="AJ57" s="368"/>
      <c r="AK57" s="368"/>
      <c r="AL57" s="368"/>
      <c r="AM57" s="368"/>
      <c r="AN57" s="368"/>
      <c r="AO57" s="369"/>
      <c r="AP57" s="368"/>
      <c r="AQ57" s="370"/>
      <c r="AR57" s="368"/>
      <c r="AS57" s="368"/>
      <c r="AT57" s="368"/>
      <c r="AU57" s="369"/>
      <c r="AV57" s="368"/>
      <c r="AW57" s="368"/>
      <c r="AX57" s="369"/>
    </row>
    <row r="58" spans="1:50">
      <c r="A58" s="358"/>
      <c r="Y58" s="353"/>
      <c r="Z58" s="354"/>
      <c r="AE58" s="353"/>
      <c r="AF58" s="354"/>
      <c r="AH58" s="353"/>
      <c r="AI58" s="355"/>
      <c r="AJ58" s="356"/>
      <c r="AK58" s="356"/>
      <c r="AL58" s="356"/>
      <c r="AM58" s="356"/>
      <c r="AN58" s="356"/>
      <c r="AO58" s="357"/>
      <c r="AP58" s="356"/>
      <c r="AQ58" s="356"/>
      <c r="AR58" s="356"/>
      <c r="AS58" s="356"/>
      <c r="AT58" s="356"/>
      <c r="AU58" s="357"/>
      <c r="AV58" s="356"/>
      <c r="AW58" s="356"/>
      <c r="AX58" s="357"/>
    </row>
    <row r="59" spans="1:50">
      <c r="A59" s="358"/>
      <c r="R59" s="366"/>
      <c r="S59" s="363"/>
      <c r="T59" s="363"/>
      <c r="U59" s="363"/>
      <c r="V59" s="363"/>
      <c r="W59" s="363"/>
      <c r="X59" s="363"/>
      <c r="Y59" s="364"/>
      <c r="Z59" s="365"/>
      <c r="AA59" s="363"/>
      <c r="AB59" s="363"/>
      <c r="AC59" s="363"/>
      <c r="AD59" s="363"/>
      <c r="AE59" s="364"/>
      <c r="AF59" s="365"/>
      <c r="AG59" s="363"/>
      <c r="AH59" s="364"/>
      <c r="AI59" s="355"/>
      <c r="AJ59" s="356"/>
      <c r="AK59" s="356"/>
      <c r="AL59" s="356"/>
      <c r="AM59" s="356"/>
      <c r="AN59" s="356"/>
      <c r="AO59" s="357"/>
      <c r="AP59" s="356"/>
      <c r="AQ59" s="356"/>
      <c r="AR59" s="356"/>
      <c r="AS59" s="356"/>
      <c r="AT59" s="356"/>
      <c r="AU59" s="357"/>
      <c r="AV59" s="356"/>
      <c r="AW59" s="356"/>
      <c r="AX59" s="357"/>
    </row>
    <row r="60" spans="1:50">
      <c r="A60" s="358"/>
      <c r="Y60" s="353"/>
      <c r="Z60" s="354"/>
      <c r="AE60" s="353"/>
      <c r="AF60" s="354"/>
      <c r="AH60" s="353"/>
      <c r="AI60" s="355"/>
      <c r="AJ60" s="356"/>
      <c r="AK60" s="356"/>
      <c r="AL60" s="356"/>
      <c r="AM60" s="356"/>
      <c r="AN60" s="356"/>
      <c r="AO60" s="357"/>
      <c r="AP60" s="356"/>
      <c r="AQ60" s="356"/>
      <c r="AR60" s="356"/>
      <c r="AS60" s="356"/>
      <c r="AT60" s="356"/>
      <c r="AU60" s="357"/>
      <c r="AV60" s="356"/>
      <c r="AW60" s="356"/>
      <c r="AX60" s="357"/>
    </row>
    <row r="61" spans="1:50" ht="13.5" thickBot="1">
      <c r="A61" s="372"/>
      <c r="B61" s="373"/>
      <c r="C61" s="373"/>
      <c r="D61" s="373"/>
      <c r="E61" s="373"/>
      <c r="F61" s="373"/>
      <c r="G61" s="373"/>
      <c r="H61" s="373"/>
      <c r="I61" s="373"/>
      <c r="J61" s="373"/>
      <c r="K61" s="373"/>
      <c r="L61" s="373"/>
      <c r="M61" s="373"/>
      <c r="N61" s="373"/>
      <c r="O61" s="373"/>
      <c r="P61" s="373"/>
      <c r="Q61" s="373"/>
      <c r="S61" s="374"/>
      <c r="T61" s="374"/>
      <c r="U61" s="374"/>
      <c r="V61" s="374"/>
      <c r="W61" s="374"/>
      <c r="X61" s="374"/>
      <c r="Y61" s="375"/>
      <c r="Z61" s="376"/>
      <c r="AA61" s="374"/>
      <c r="AB61" s="374"/>
      <c r="AC61" s="374"/>
      <c r="AD61" s="374"/>
      <c r="AE61" s="375"/>
      <c r="AF61" s="376"/>
      <c r="AG61" s="374"/>
      <c r="AH61" s="375"/>
      <c r="AI61" s="377"/>
      <c r="AJ61" s="378"/>
      <c r="AK61" s="378"/>
      <c r="AL61" s="378"/>
      <c r="AM61" s="380"/>
      <c r="AN61" s="378"/>
      <c r="AO61" s="379"/>
      <c r="AP61" s="378"/>
      <c r="AQ61" s="378"/>
      <c r="AR61" s="378"/>
      <c r="AS61" s="378"/>
      <c r="AT61" s="378"/>
      <c r="AU61" s="379"/>
      <c r="AV61" s="378"/>
      <c r="AW61" s="378"/>
      <c r="AX61" s="379"/>
    </row>
    <row r="62" spans="1:50">
      <c r="A62" s="352"/>
      <c r="Y62" s="353"/>
      <c r="Z62" s="354"/>
      <c r="AE62" s="353"/>
      <c r="AF62" s="354"/>
      <c r="AH62" s="353"/>
      <c r="AI62" s="355"/>
      <c r="AJ62" s="356"/>
      <c r="AK62" s="356"/>
      <c r="AL62" s="356"/>
      <c r="AM62" s="356"/>
      <c r="AN62" s="356"/>
      <c r="AO62" s="357"/>
      <c r="AP62" s="356"/>
      <c r="AQ62" s="356"/>
      <c r="AR62" s="356"/>
      <c r="AS62" s="356"/>
      <c r="AT62" s="356"/>
      <c r="AU62" s="357"/>
      <c r="AV62" s="356"/>
      <c r="AW62" s="356"/>
      <c r="AX62" s="357"/>
    </row>
    <row r="63" spans="1:50">
      <c r="A63" s="358"/>
      <c r="S63" s="359"/>
      <c r="T63" s="359"/>
      <c r="U63" s="359"/>
      <c r="V63" s="359"/>
      <c r="W63" s="359"/>
      <c r="X63" s="359"/>
      <c r="Y63" s="360"/>
      <c r="Z63" s="354"/>
      <c r="AA63" s="359"/>
      <c r="AB63" s="359"/>
      <c r="AC63" s="359"/>
      <c r="AD63" s="359"/>
      <c r="AE63" s="360"/>
      <c r="AF63" s="354"/>
      <c r="AG63" s="359"/>
      <c r="AH63" s="360"/>
      <c r="AI63" s="355"/>
      <c r="AJ63" s="356"/>
      <c r="AK63" s="356"/>
      <c r="AL63" s="356"/>
      <c r="AM63" s="356"/>
      <c r="AN63" s="356"/>
      <c r="AO63" s="357"/>
      <c r="AP63" s="356"/>
      <c r="AQ63" s="356"/>
      <c r="AR63" s="356"/>
      <c r="AS63" s="356"/>
      <c r="AT63" s="356"/>
      <c r="AU63" s="357"/>
      <c r="AV63" s="356"/>
      <c r="AW63" s="356"/>
      <c r="AX63" s="357"/>
    </row>
    <row r="64" spans="1:50">
      <c r="A64" s="358"/>
      <c r="S64" s="363"/>
      <c r="T64" s="363"/>
      <c r="U64" s="363"/>
      <c r="V64" s="363"/>
      <c r="W64" s="363"/>
      <c r="X64" s="363"/>
      <c r="Y64" s="364"/>
      <c r="Z64" s="365"/>
      <c r="AA64" s="363"/>
      <c r="AB64" s="363"/>
      <c r="AC64" s="363"/>
      <c r="AD64" s="363"/>
      <c r="AE64" s="364"/>
      <c r="AF64" s="365"/>
      <c r="AG64" s="363"/>
      <c r="AH64" s="364"/>
      <c r="AI64" s="355"/>
      <c r="AJ64" s="356"/>
      <c r="AK64" s="356"/>
      <c r="AL64" s="356"/>
      <c r="AM64" s="356"/>
      <c r="AN64" s="356"/>
      <c r="AO64" s="357"/>
      <c r="AP64" s="356"/>
      <c r="AQ64" s="356"/>
      <c r="AR64" s="356"/>
      <c r="AS64" s="356"/>
      <c r="AT64" s="356"/>
      <c r="AU64" s="357"/>
      <c r="AV64" s="356"/>
      <c r="AW64" s="356"/>
      <c r="AX64" s="357"/>
    </row>
    <row r="65" spans="1:50">
      <c r="A65" s="358"/>
      <c r="Y65" s="353"/>
      <c r="Z65" s="354"/>
      <c r="AE65" s="353"/>
      <c r="AF65" s="354"/>
      <c r="AH65" s="353"/>
      <c r="AI65" s="355"/>
      <c r="AJ65" s="356"/>
      <c r="AK65" s="356"/>
      <c r="AL65" s="356"/>
      <c r="AM65" s="356"/>
      <c r="AN65" s="356"/>
      <c r="AO65" s="357"/>
      <c r="AP65" s="356"/>
      <c r="AQ65" s="356"/>
      <c r="AR65" s="356"/>
      <c r="AS65" s="356"/>
      <c r="AT65" s="356"/>
      <c r="AU65" s="357"/>
      <c r="AV65" s="356"/>
      <c r="AW65" s="356"/>
      <c r="AX65" s="357"/>
    </row>
    <row r="66" spans="1:50">
      <c r="A66" s="358"/>
      <c r="R66" s="366"/>
      <c r="S66" s="363"/>
      <c r="T66" s="363"/>
      <c r="U66" s="363"/>
      <c r="V66" s="363"/>
      <c r="W66" s="363"/>
      <c r="X66" s="363"/>
      <c r="Y66" s="364"/>
      <c r="Z66" s="365"/>
      <c r="AA66" s="363"/>
      <c r="AB66" s="363"/>
      <c r="AC66" s="363"/>
      <c r="AD66" s="363"/>
      <c r="AE66" s="364"/>
      <c r="AF66" s="365"/>
      <c r="AG66" s="363"/>
      <c r="AH66" s="364"/>
      <c r="AI66" s="367"/>
      <c r="AJ66" s="368"/>
      <c r="AK66" s="368"/>
      <c r="AL66" s="368"/>
      <c r="AM66" s="368"/>
      <c r="AN66" s="368"/>
      <c r="AO66" s="369"/>
      <c r="AP66" s="368"/>
      <c r="AQ66" s="368"/>
      <c r="AR66" s="368"/>
      <c r="AS66" s="368"/>
      <c r="AT66" s="368"/>
      <c r="AU66" s="369"/>
      <c r="AV66" s="368"/>
      <c r="AW66" s="368"/>
      <c r="AX66" s="369"/>
    </row>
    <row r="67" spans="1:50">
      <c r="A67" s="358"/>
      <c r="Y67" s="353"/>
      <c r="Z67" s="354"/>
      <c r="AE67" s="353"/>
      <c r="AF67" s="354"/>
      <c r="AH67" s="353"/>
      <c r="AI67" s="355"/>
      <c r="AJ67" s="356"/>
      <c r="AK67" s="356"/>
      <c r="AL67" s="356"/>
      <c r="AM67" s="356"/>
      <c r="AN67" s="356"/>
      <c r="AO67" s="357"/>
      <c r="AP67" s="356"/>
      <c r="AQ67" s="356"/>
      <c r="AR67" s="356"/>
      <c r="AS67" s="356"/>
      <c r="AT67" s="356"/>
      <c r="AU67" s="357"/>
      <c r="AV67" s="356"/>
      <c r="AW67" s="356"/>
      <c r="AX67" s="357"/>
    </row>
    <row r="68" spans="1:50">
      <c r="A68" s="361"/>
      <c r="B68" s="362"/>
      <c r="C68" s="362"/>
      <c r="D68" s="362"/>
      <c r="E68" s="362"/>
      <c r="F68" s="362"/>
      <c r="G68" s="362"/>
      <c r="H68" s="362"/>
      <c r="I68" s="362"/>
      <c r="J68" s="362"/>
      <c r="K68" s="362"/>
      <c r="L68" s="362"/>
      <c r="M68" s="362"/>
      <c r="N68" s="362"/>
      <c r="O68" s="362"/>
      <c r="P68" s="362"/>
      <c r="Q68" s="362"/>
      <c r="S68" s="363"/>
      <c r="T68" s="363"/>
      <c r="U68" s="363"/>
      <c r="V68" s="363"/>
      <c r="W68" s="363"/>
      <c r="X68" s="363"/>
      <c r="Y68" s="364"/>
      <c r="Z68" s="365"/>
      <c r="AA68" s="363"/>
      <c r="AB68" s="363"/>
      <c r="AC68" s="363"/>
      <c r="AD68" s="363"/>
      <c r="AE68" s="364"/>
      <c r="AF68" s="365"/>
      <c r="AG68" s="363"/>
      <c r="AH68" s="364"/>
      <c r="AI68" s="355"/>
      <c r="AJ68" s="356"/>
      <c r="AK68" s="356"/>
      <c r="AL68" s="356"/>
      <c r="AM68" s="356"/>
      <c r="AN68" s="356"/>
      <c r="AO68" s="357"/>
      <c r="AP68" s="356"/>
      <c r="AQ68" s="356"/>
      <c r="AR68" s="356"/>
      <c r="AS68" s="356"/>
      <c r="AT68" s="356"/>
      <c r="AU68" s="357"/>
      <c r="AV68" s="356"/>
      <c r="AW68" s="356"/>
      <c r="AX68" s="357"/>
    </row>
    <row r="69" spans="1:50">
      <c r="A69" s="358"/>
      <c r="Y69" s="353"/>
      <c r="Z69" s="354"/>
      <c r="AE69" s="353"/>
      <c r="AF69" s="354"/>
      <c r="AH69" s="353"/>
      <c r="AI69" s="355"/>
      <c r="AJ69" s="356"/>
      <c r="AK69" s="356"/>
      <c r="AL69" s="356"/>
      <c r="AM69" s="356"/>
      <c r="AN69" s="356"/>
      <c r="AO69" s="357"/>
      <c r="AP69" s="356"/>
      <c r="AQ69" s="356"/>
      <c r="AR69" s="356"/>
      <c r="AS69" s="356"/>
      <c r="AT69" s="356"/>
      <c r="AU69" s="357"/>
      <c r="AV69" s="356"/>
      <c r="AW69" s="356"/>
      <c r="AX69" s="357"/>
    </row>
    <row r="70" spans="1:50">
      <c r="A70" s="358"/>
      <c r="R70" s="366"/>
      <c r="S70" s="363"/>
      <c r="T70" s="363"/>
      <c r="U70" s="363"/>
      <c r="V70" s="363"/>
      <c r="W70" s="363"/>
      <c r="X70" s="363"/>
      <c r="Y70" s="364"/>
      <c r="Z70" s="365"/>
      <c r="AA70" s="363"/>
      <c r="AB70" s="363"/>
      <c r="AC70" s="363"/>
      <c r="AD70" s="363"/>
      <c r="AE70" s="364"/>
      <c r="AF70" s="365"/>
      <c r="AG70" s="363"/>
      <c r="AH70" s="364"/>
      <c r="AI70" s="367"/>
      <c r="AJ70" s="368"/>
      <c r="AK70" s="368"/>
      <c r="AL70" s="368"/>
      <c r="AM70" s="368"/>
      <c r="AN70" s="368"/>
      <c r="AO70" s="369"/>
      <c r="AP70" s="368"/>
      <c r="AQ70" s="368"/>
      <c r="AR70" s="368"/>
      <c r="AS70" s="368"/>
      <c r="AT70" s="368"/>
      <c r="AU70" s="369"/>
      <c r="AV70" s="368"/>
      <c r="AW70" s="368"/>
      <c r="AX70" s="369"/>
    </row>
    <row r="71" spans="1:50">
      <c r="A71" s="358"/>
      <c r="Y71" s="353"/>
      <c r="Z71" s="354"/>
      <c r="AE71" s="353"/>
      <c r="AF71" s="354"/>
      <c r="AH71" s="353"/>
      <c r="AI71" s="355"/>
      <c r="AJ71" s="356"/>
      <c r="AK71" s="356"/>
      <c r="AL71" s="356"/>
      <c r="AM71" s="356"/>
      <c r="AN71" s="356"/>
      <c r="AO71" s="357"/>
      <c r="AP71" s="356"/>
      <c r="AQ71" s="356"/>
      <c r="AR71" s="356"/>
      <c r="AS71" s="356"/>
      <c r="AT71" s="356"/>
      <c r="AU71" s="357"/>
      <c r="AV71" s="356"/>
      <c r="AW71" s="356"/>
      <c r="AX71" s="357"/>
    </row>
    <row r="72" spans="1:50">
      <c r="A72" s="358"/>
      <c r="R72" s="366"/>
      <c r="S72" s="363"/>
      <c r="T72" s="363"/>
      <c r="U72" s="363"/>
      <c r="V72" s="363"/>
      <c r="W72" s="363"/>
      <c r="X72" s="363"/>
      <c r="Y72" s="364"/>
      <c r="Z72" s="365"/>
      <c r="AA72" s="363"/>
      <c r="AB72" s="363"/>
      <c r="AC72" s="363"/>
      <c r="AD72" s="363"/>
      <c r="AE72" s="364"/>
      <c r="AF72" s="365"/>
      <c r="AG72" s="363"/>
      <c r="AH72" s="364"/>
      <c r="AI72" s="355"/>
      <c r="AJ72" s="356"/>
      <c r="AK72" s="356"/>
      <c r="AL72" s="356"/>
      <c r="AM72" s="356"/>
      <c r="AN72" s="356"/>
      <c r="AO72" s="357"/>
      <c r="AP72" s="356"/>
      <c r="AQ72" s="356"/>
      <c r="AR72" s="356"/>
      <c r="AS72" s="356"/>
      <c r="AT72" s="356"/>
      <c r="AU72" s="357"/>
      <c r="AV72" s="356"/>
      <c r="AW72" s="356"/>
      <c r="AX72" s="357"/>
    </row>
    <row r="73" spans="1:50">
      <c r="A73" s="358"/>
      <c r="Y73" s="353"/>
      <c r="Z73" s="354"/>
      <c r="AE73" s="353"/>
      <c r="AF73" s="354"/>
      <c r="AH73" s="353"/>
      <c r="AI73" s="355"/>
      <c r="AJ73" s="356"/>
      <c r="AK73" s="356"/>
      <c r="AL73" s="356"/>
      <c r="AM73" s="356"/>
      <c r="AN73" s="356"/>
      <c r="AO73" s="357"/>
      <c r="AP73" s="356"/>
      <c r="AQ73" s="356"/>
      <c r="AR73" s="356"/>
      <c r="AS73" s="356"/>
      <c r="AT73" s="356"/>
      <c r="AU73" s="357"/>
      <c r="AV73" s="356"/>
      <c r="AW73" s="356"/>
      <c r="AX73" s="357"/>
    </row>
    <row r="74" spans="1:50">
      <c r="A74" s="358"/>
      <c r="R74" s="366"/>
      <c r="S74" s="363"/>
      <c r="T74" s="363"/>
      <c r="U74" s="363"/>
      <c r="V74" s="363"/>
      <c r="W74" s="363"/>
      <c r="X74" s="363"/>
      <c r="Y74" s="364"/>
      <c r="Z74" s="365"/>
      <c r="AA74" s="363"/>
      <c r="AB74" s="363"/>
      <c r="AC74" s="363"/>
      <c r="AD74" s="363"/>
      <c r="AE74" s="364"/>
      <c r="AF74" s="365"/>
      <c r="AG74" s="363"/>
      <c r="AH74" s="364"/>
      <c r="AI74" s="367"/>
      <c r="AJ74" s="368"/>
      <c r="AK74" s="370"/>
      <c r="AL74" s="368"/>
      <c r="AM74" s="368"/>
      <c r="AN74" s="368"/>
      <c r="AO74" s="369"/>
      <c r="AP74" s="368"/>
      <c r="AQ74" s="368"/>
      <c r="AR74" s="368"/>
      <c r="AS74" s="368"/>
      <c r="AT74" s="368"/>
      <c r="AU74" s="369"/>
      <c r="AV74" s="368"/>
      <c r="AW74" s="368"/>
      <c r="AX74" s="369"/>
    </row>
    <row r="75" spans="1:50">
      <c r="A75" s="358"/>
      <c r="Y75" s="353"/>
      <c r="Z75" s="354"/>
      <c r="AE75" s="353"/>
      <c r="AF75" s="354"/>
      <c r="AH75" s="353"/>
      <c r="AI75" s="355"/>
      <c r="AJ75" s="356"/>
      <c r="AK75" s="356"/>
      <c r="AL75" s="356"/>
      <c r="AM75" s="356"/>
      <c r="AN75" s="356"/>
      <c r="AO75" s="357"/>
      <c r="AP75" s="356"/>
      <c r="AQ75" s="356"/>
      <c r="AR75" s="356"/>
      <c r="AS75" s="356"/>
      <c r="AT75" s="356"/>
      <c r="AU75" s="357"/>
      <c r="AV75" s="356"/>
      <c r="AW75" s="356"/>
      <c r="AX75" s="357"/>
    </row>
    <row r="76" spans="1:50">
      <c r="A76" s="358"/>
      <c r="R76" s="366"/>
      <c r="S76" s="363"/>
      <c r="T76" s="363"/>
      <c r="U76" s="363"/>
      <c r="V76" s="363"/>
      <c r="W76" s="363"/>
      <c r="X76" s="363"/>
      <c r="Y76" s="364"/>
      <c r="Z76" s="365"/>
      <c r="AA76" s="363"/>
      <c r="AB76" s="363"/>
      <c r="AC76" s="363"/>
      <c r="AD76" s="363"/>
      <c r="AE76" s="364"/>
      <c r="AF76" s="365"/>
      <c r="AG76" s="363"/>
      <c r="AH76" s="364"/>
      <c r="AI76" s="355"/>
      <c r="AJ76" s="356"/>
      <c r="AK76" s="356"/>
      <c r="AL76" s="356"/>
      <c r="AM76" s="356"/>
      <c r="AN76" s="356"/>
      <c r="AO76" s="357"/>
      <c r="AP76" s="356"/>
      <c r="AQ76" s="356"/>
      <c r="AR76" s="356"/>
      <c r="AS76" s="356"/>
      <c r="AT76" s="356"/>
      <c r="AU76" s="357"/>
      <c r="AV76" s="356"/>
      <c r="AW76" s="356"/>
      <c r="AX76" s="357"/>
    </row>
    <row r="77" spans="1:50">
      <c r="A77" s="358"/>
      <c r="Y77" s="353"/>
      <c r="Z77" s="354"/>
      <c r="AE77" s="353"/>
      <c r="AF77" s="354"/>
      <c r="AH77" s="353"/>
      <c r="AI77" s="355"/>
      <c r="AJ77" s="356"/>
      <c r="AK77" s="356"/>
      <c r="AL77" s="356"/>
      <c r="AM77" s="356"/>
      <c r="AN77" s="356"/>
      <c r="AO77" s="357"/>
      <c r="AP77" s="356"/>
      <c r="AQ77" s="356"/>
      <c r="AR77" s="356"/>
      <c r="AS77" s="356"/>
      <c r="AT77" s="356"/>
      <c r="AU77" s="357"/>
      <c r="AV77" s="356"/>
      <c r="AW77" s="356"/>
      <c r="AX77" s="357"/>
    </row>
    <row r="78" spans="1:50">
      <c r="A78" s="358"/>
      <c r="R78" s="366"/>
      <c r="S78" s="363"/>
      <c r="T78" s="363"/>
      <c r="U78" s="363"/>
      <c r="V78" s="363"/>
      <c r="W78" s="363"/>
      <c r="X78" s="363"/>
      <c r="Y78" s="364"/>
      <c r="Z78" s="365"/>
      <c r="AA78" s="363"/>
      <c r="AB78" s="363"/>
      <c r="AC78" s="363"/>
      <c r="AD78" s="363"/>
      <c r="AE78" s="364"/>
      <c r="AF78" s="365"/>
      <c r="AG78" s="363"/>
      <c r="AH78" s="364"/>
      <c r="AI78" s="367"/>
      <c r="AJ78" s="368"/>
      <c r="AK78" s="368"/>
      <c r="AL78" s="368"/>
      <c r="AM78" s="368"/>
      <c r="AN78" s="368"/>
      <c r="AO78" s="369"/>
      <c r="AP78" s="368"/>
      <c r="AQ78" s="368"/>
      <c r="AR78" s="368"/>
      <c r="AS78" s="368"/>
      <c r="AT78" s="368"/>
      <c r="AU78" s="369"/>
      <c r="AV78" s="368"/>
      <c r="AW78" s="368"/>
      <c r="AX78" s="369"/>
    </row>
    <row r="79" spans="1:50">
      <c r="A79" s="358"/>
      <c r="Y79" s="353"/>
      <c r="Z79" s="354"/>
      <c r="AE79" s="353"/>
      <c r="AF79" s="354"/>
      <c r="AH79" s="353"/>
      <c r="AI79" s="355"/>
      <c r="AJ79" s="356"/>
      <c r="AK79" s="356"/>
      <c r="AL79" s="356"/>
      <c r="AM79" s="356"/>
      <c r="AN79" s="356"/>
      <c r="AO79" s="357"/>
      <c r="AP79" s="356"/>
      <c r="AQ79" s="356"/>
      <c r="AR79" s="356"/>
      <c r="AS79" s="356"/>
      <c r="AT79" s="356"/>
      <c r="AU79" s="357"/>
      <c r="AV79" s="356"/>
      <c r="AW79" s="356"/>
      <c r="AX79" s="357"/>
    </row>
    <row r="80" spans="1:50">
      <c r="A80" s="358"/>
      <c r="R80" s="366"/>
      <c r="S80" s="363"/>
      <c r="T80" s="363"/>
      <c r="U80" s="363"/>
      <c r="V80" s="363"/>
      <c r="W80" s="363"/>
      <c r="X80" s="363"/>
      <c r="Y80" s="364"/>
      <c r="Z80" s="365"/>
      <c r="AA80" s="363"/>
      <c r="AB80" s="363"/>
      <c r="AC80" s="363"/>
      <c r="AD80" s="363"/>
      <c r="AE80" s="364"/>
      <c r="AF80" s="365"/>
      <c r="AG80" s="363"/>
      <c r="AH80" s="364"/>
      <c r="AI80" s="355"/>
      <c r="AJ80" s="356"/>
      <c r="AK80" s="356"/>
      <c r="AL80" s="356"/>
      <c r="AM80" s="356"/>
      <c r="AN80" s="356"/>
      <c r="AO80" s="357"/>
      <c r="AP80" s="356"/>
      <c r="AQ80" s="356"/>
      <c r="AR80" s="356"/>
      <c r="AS80" s="356"/>
      <c r="AT80" s="356"/>
      <c r="AU80" s="357"/>
      <c r="AV80" s="356"/>
      <c r="AW80" s="356"/>
      <c r="AX80" s="357"/>
    </row>
    <row r="81" spans="1:50">
      <c r="A81" s="358"/>
      <c r="Y81" s="353"/>
      <c r="Z81" s="354"/>
      <c r="AE81" s="353"/>
      <c r="AF81" s="354"/>
      <c r="AH81" s="353"/>
      <c r="AI81" s="355"/>
      <c r="AJ81" s="356"/>
      <c r="AK81" s="356"/>
      <c r="AL81" s="356"/>
      <c r="AM81" s="356"/>
      <c r="AN81" s="356"/>
      <c r="AO81" s="357"/>
      <c r="AP81" s="356"/>
      <c r="AQ81" s="356"/>
      <c r="AR81" s="356"/>
      <c r="AS81" s="356"/>
      <c r="AT81" s="356"/>
      <c r="AU81" s="357"/>
      <c r="AV81" s="356"/>
      <c r="AW81" s="356"/>
      <c r="AX81" s="357"/>
    </row>
    <row r="82" spans="1:50">
      <c r="A82" s="358"/>
      <c r="R82" s="366"/>
      <c r="S82" s="363"/>
      <c r="T82" s="363"/>
      <c r="U82" s="363"/>
      <c r="V82" s="363"/>
      <c r="W82" s="363"/>
      <c r="X82" s="363"/>
      <c r="Y82" s="364"/>
      <c r="Z82" s="365"/>
      <c r="AA82" s="363"/>
      <c r="AB82" s="363"/>
      <c r="AC82" s="363"/>
      <c r="AD82" s="363"/>
      <c r="AE82" s="364"/>
      <c r="AF82" s="365"/>
      <c r="AG82" s="363"/>
      <c r="AH82" s="364"/>
      <c r="AI82" s="367"/>
      <c r="AJ82" s="368"/>
      <c r="AK82" s="370"/>
      <c r="AL82" s="368"/>
      <c r="AM82" s="368"/>
      <c r="AN82" s="368"/>
      <c r="AO82" s="369"/>
      <c r="AP82" s="368"/>
      <c r="AQ82" s="368"/>
      <c r="AR82" s="368"/>
      <c r="AS82" s="368"/>
      <c r="AT82" s="368"/>
      <c r="AU82" s="369"/>
      <c r="AV82" s="368"/>
      <c r="AW82" s="368"/>
      <c r="AX82" s="369"/>
    </row>
    <row r="83" spans="1:50">
      <c r="A83" s="358"/>
      <c r="Y83" s="353"/>
      <c r="Z83" s="354"/>
      <c r="AE83" s="353"/>
      <c r="AF83" s="354"/>
      <c r="AH83" s="353"/>
      <c r="AI83" s="355"/>
      <c r="AJ83" s="356"/>
      <c r="AK83" s="356"/>
      <c r="AL83" s="356"/>
      <c r="AM83" s="356"/>
      <c r="AN83" s="356"/>
      <c r="AO83" s="357"/>
      <c r="AP83" s="356"/>
      <c r="AQ83" s="356"/>
      <c r="AR83" s="356"/>
      <c r="AS83" s="356"/>
      <c r="AT83" s="356"/>
      <c r="AU83" s="357"/>
      <c r="AV83" s="356"/>
      <c r="AW83" s="356"/>
      <c r="AX83" s="357"/>
    </row>
    <row r="84" spans="1:50">
      <c r="A84" s="358"/>
      <c r="R84" s="366"/>
      <c r="S84" s="363"/>
      <c r="T84" s="363"/>
      <c r="U84" s="363"/>
      <c r="V84" s="363"/>
      <c r="W84" s="363"/>
      <c r="X84" s="363"/>
      <c r="Y84" s="364"/>
      <c r="Z84" s="365"/>
      <c r="AA84" s="363"/>
      <c r="AB84" s="363"/>
      <c r="AC84" s="363"/>
      <c r="AD84" s="363"/>
      <c r="AE84" s="364"/>
      <c r="AF84" s="365"/>
      <c r="AG84" s="363"/>
      <c r="AH84" s="364"/>
      <c r="AI84" s="355"/>
      <c r="AJ84" s="356"/>
      <c r="AK84" s="356"/>
      <c r="AL84" s="356"/>
      <c r="AM84" s="356"/>
      <c r="AN84" s="356"/>
      <c r="AO84" s="357"/>
      <c r="AP84" s="356"/>
      <c r="AQ84" s="356"/>
      <c r="AR84" s="356"/>
      <c r="AS84" s="356"/>
      <c r="AT84" s="356"/>
      <c r="AU84" s="357"/>
      <c r="AV84" s="356"/>
      <c r="AW84" s="356"/>
      <c r="AX84" s="357"/>
    </row>
    <row r="85" spans="1:50">
      <c r="A85" s="358"/>
      <c r="Y85" s="353"/>
      <c r="Z85" s="354"/>
      <c r="AE85" s="353"/>
      <c r="AF85" s="354"/>
      <c r="AH85" s="353"/>
      <c r="AI85" s="355"/>
      <c r="AJ85" s="356"/>
      <c r="AK85" s="356"/>
      <c r="AL85" s="356"/>
      <c r="AM85" s="356"/>
      <c r="AN85" s="356"/>
      <c r="AO85" s="357"/>
      <c r="AP85" s="356"/>
      <c r="AQ85" s="356"/>
      <c r="AR85" s="356"/>
      <c r="AS85" s="356"/>
      <c r="AT85" s="356"/>
      <c r="AU85" s="357"/>
      <c r="AV85" s="356"/>
      <c r="AW85" s="356"/>
      <c r="AX85" s="357"/>
    </row>
    <row r="86" spans="1:50">
      <c r="A86" s="358"/>
      <c r="R86" s="366"/>
      <c r="S86" s="363"/>
      <c r="T86" s="363"/>
      <c r="U86" s="363"/>
      <c r="V86" s="363"/>
      <c r="W86" s="363"/>
      <c r="X86" s="363"/>
      <c r="Y86" s="364"/>
      <c r="Z86" s="365"/>
      <c r="AA86" s="363"/>
      <c r="AB86" s="363"/>
      <c r="AC86" s="363"/>
      <c r="AD86" s="363"/>
      <c r="AE86" s="364"/>
      <c r="AF86" s="365"/>
      <c r="AG86" s="363"/>
      <c r="AH86" s="364"/>
      <c r="AI86" s="367"/>
      <c r="AJ86" s="368"/>
      <c r="AK86" s="368"/>
      <c r="AL86" s="368"/>
      <c r="AM86" s="368"/>
      <c r="AN86" s="368"/>
      <c r="AO86" s="369"/>
      <c r="AP86" s="368"/>
      <c r="AQ86" s="368"/>
      <c r="AR86" s="368"/>
      <c r="AS86" s="368"/>
      <c r="AT86" s="368"/>
      <c r="AU86" s="369"/>
      <c r="AV86" s="368"/>
      <c r="AW86" s="368"/>
      <c r="AX86" s="369"/>
    </row>
    <row r="87" spans="1:50">
      <c r="A87" s="358"/>
      <c r="Y87" s="353"/>
      <c r="Z87" s="354"/>
      <c r="AE87" s="353"/>
      <c r="AF87" s="354"/>
      <c r="AH87" s="353"/>
      <c r="AI87" s="355"/>
      <c r="AJ87" s="356"/>
      <c r="AK87" s="356"/>
      <c r="AL87" s="356"/>
      <c r="AM87" s="356"/>
      <c r="AN87" s="356"/>
      <c r="AO87" s="357"/>
      <c r="AP87" s="356"/>
      <c r="AQ87" s="356"/>
      <c r="AR87" s="356"/>
      <c r="AS87" s="356"/>
      <c r="AT87" s="356"/>
      <c r="AU87" s="357"/>
      <c r="AV87" s="356"/>
      <c r="AW87" s="356"/>
      <c r="AX87" s="357"/>
    </row>
    <row r="88" spans="1:50">
      <c r="A88" s="358"/>
      <c r="R88" s="366"/>
      <c r="S88" s="363"/>
      <c r="T88" s="363"/>
      <c r="U88" s="363"/>
      <c r="V88" s="363"/>
      <c r="W88" s="363"/>
      <c r="X88" s="363"/>
      <c r="Y88" s="364"/>
      <c r="Z88" s="365"/>
      <c r="AA88" s="363"/>
      <c r="AB88" s="363"/>
      <c r="AC88" s="363"/>
      <c r="AD88" s="363"/>
      <c r="AE88" s="364"/>
      <c r="AF88" s="365"/>
      <c r="AG88" s="363"/>
      <c r="AH88" s="364"/>
      <c r="AI88" s="355"/>
      <c r="AJ88" s="356"/>
      <c r="AK88" s="356"/>
      <c r="AL88" s="356"/>
      <c r="AM88" s="356"/>
      <c r="AN88" s="356"/>
      <c r="AO88" s="357"/>
      <c r="AP88" s="356"/>
      <c r="AQ88" s="356"/>
      <c r="AR88" s="356"/>
      <c r="AS88" s="356"/>
      <c r="AT88" s="356"/>
      <c r="AU88" s="357"/>
      <c r="AV88" s="356"/>
      <c r="AW88" s="356"/>
      <c r="AX88" s="357"/>
    </row>
    <row r="89" spans="1:50">
      <c r="A89" s="358"/>
      <c r="Y89" s="353"/>
      <c r="Z89" s="354"/>
      <c r="AE89" s="353"/>
      <c r="AF89" s="354"/>
      <c r="AH89" s="353"/>
      <c r="AI89" s="355"/>
      <c r="AJ89" s="356"/>
      <c r="AK89" s="356"/>
      <c r="AL89" s="356"/>
      <c r="AM89" s="356"/>
      <c r="AN89" s="356"/>
      <c r="AO89" s="357"/>
      <c r="AP89" s="356"/>
      <c r="AQ89" s="356"/>
      <c r="AR89" s="356"/>
      <c r="AS89" s="356"/>
      <c r="AT89" s="356"/>
      <c r="AU89" s="357"/>
      <c r="AV89" s="356"/>
      <c r="AW89" s="356"/>
      <c r="AX89" s="357"/>
    </row>
    <row r="90" spans="1:50" ht="13.5" thickBot="1">
      <c r="A90" s="372"/>
      <c r="B90" s="373"/>
      <c r="C90" s="373"/>
      <c r="D90" s="373"/>
      <c r="E90" s="373"/>
      <c r="F90" s="373"/>
      <c r="G90" s="373"/>
      <c r="H90" s="373"/>
      <c r="I90" s="373"/>
      <c r="J90" s="373"/>
      <c r="K90" s="373"/>
      <c r="L90" s="373"/>
      <c r="M90" s="373"/>
      <c r="N90" s="373"/>
      <c r="O90" s="373"/>
      <c r="P90" s="373"/>
      <c r="Q90" s="373"/>
      <c r="S90" s="374"/>
      <c r="T90" s="374"/>
      <c r="U90" s="374"/>
      <c r="V90" s="374"/>
      <c r="W90" s="374"/>
      <c r="X90" s="374"/>
      <c r="Y90" s="375"/>
      <c r="Z90" s="376"/>
      <c r="AA90" s="374"/>
      <c r="AB90" s="374"/>
      <c r="AC90" s="374"/>
      <c r="AD90" s="374"/>
      <c r="AE90" s="375"/>
      <c r="AF90" s="376"/>
      <c r="AG90" s="374"/>
      <c r="AH90" s="375"/>
      <c r="AI90" s="377"/>
      <c r="AJ90" s="378"/>
      <c r="AK90" s="378"/>
      <c r="AL90" s="378"/>
      <c r="AM90" s="378"/>
      <c r="AN90" s="378"/>
      <c r="AO90" s="379"/>
      <c r="AP90" s="378"/>
      <c r="AQ90" s="378"/>
      <c r="AR90" s="378"/>
      <c r="AS90" s="378"/>
      <c r="AT90" s="378"/>
      <c r="AU90" s="379"/>
      <c r="AV90" s="378"/>
      <c r="AW90" s="378"/>
      <c r="AX90" s="379"/>
    </row>
    <row r="91" spans="1:50">
      <c r="A91" s="352"/>
      <c r="Y91" s="353"/>
      <c r="Z91" s="354"/>
      <c r="AE91" s="353"/>
      <c r="AF91" s="354"/>
      <c r="AH91" s="353"/>
      <c r="AI91" s="355"/>
      <c r="AJ91" s="356"/>
      <c r="AK91" s="356"/>
      <c r="AL91" s="356"/>
      <c r="AM91" s="356"/>
      <c r="AN91" s="356"/>
      <c r="AO91" s="357"/>
      <c r="AP91" s="356"/>
      <c r="AQ91" s="356"/>
      <c r="AR91" s="356"/>
      <c r="AS91" s="356"/>
      <c r="AT91" s="356"/>
      <c r="AU91" s="357"/>
      <c r="AV91" s="356"/>
      <c r="AW91" s="356"/>
      <c r="AX91" s="357"/>
    </row>
    <row r="92" spans="1:50">
      <c r="A92" s="358"/>
      <c r="S92" s="359"/>
      <c r="T92" s="359"/>
      <c r="U92" s="359"/>
      <c r="V92" s="359"/>
      <c r="W92" s="359"/>
      <c r="X92" s="359"/>
      <c r="Y92" s="360"/>
      <c r="Z92" s="354"/>
      <c r="AA92" s="359"/>
      <c r="AB92" s="359"/>
      <c r="AC92" s="359"/>
      <c r="AD92" s="359"/>
      <c r="AE92" s="360"/>
      <c r="AF92" s="354"/>
      <c r="AG92" s="359"/>
      <c r="AH92" s="360"/>
      <c r="AI92" s="355"/>
      <c r="AJ92" s="356"/>
      <c r="AK92" s="356"/>
      <c r="AL92" s="356"/>
      <c r="AM92" s="356"/>
      <c r="AN92" s="356"/>
      <c r="AO92" s="357"/>
      <c r="AP92" s="356"/>
      <c r="AQ92" s="356"/>
      <c r="AR92" s="356"/>
      <c r="AS92" s="356"/>
      <c r="AT92" s="356"/>
      <c r="AU92" s="357"/>
      <c r="AV92" s="356"/>
      <c r="AW92" s="356"/>
      <c r="AX92" s="357"/>
    </row>
    <row r="93" spans="1:50">
      <c r="A93" s="358"/>
      <c r="S93" s="363"/>
      <c r="T93" s="363"/>
      <c r="U93" s="363"/>
      <c r="V93" s="363"/>
      <c r="W93" s="363"/>
      <c r="X93" s="363"/>
      <c r="Y93" s="364"/>
      <c r="Z93" s="365"/>
      <c r="AA93" s="363"/>
      <c r="AB93" s="363"/>
      <c r="AC93" s="363"/>
      <c r="AD93" s="363"/>
      <c r="AE93" s="364"/>
      <c r="AF93" s="365"/>
      <c r="AG93" s="363"/>
      <c r="AH93" s="364"/>
      <c r="AI93" s="355"/>
      <c r="AJ93" s="356"/>
      <c r="AK93" s="356"/>
      <c r="AL93" s="356"/>
      <c r="AM93" s="356"/>
      <c r="AN93" s="356"/>
      <c r="AO93" s="357"/>
      <c r="AP93" s="356"/>
      <c r="AQ93" s="356"/>
      <c r="AR93" s="356"/>
      <c r="AS93" s="356"/>
      <c r="AT93" s="356"/>
      <c r="AU93" s="357"/>
      <c r="AV93" s="356"/>
      <c r="AW93" s="356"/>
      <c r="AX93" s="357"/>
    </row>
    <row r="94" spans="1:50">
      <c r="A94" s="358"/>
      <c r="Y94" s="353"/>
      <c r="Z94" s="354"/>
      <c r="AE94" s="353"/>
      <c r="AF94" s="354"/>
      <c r="AH94" s="353"/>
      <c r="AI94" s="355"/>
      <c r="AJ94" s="356"/>
      <c r="AK94" s="356"/>
      <c r="AL94" s="356"/>
      <c r="AM94" s="356"/>
      <c r="AN94" s="356"/>
      <c r="AO94" s="357"/>
      <c r="AP94" s="356"/>
      <c r="AQ94" s="356"/>
      <c r="AR94" s="356"/>
      <c r="AS94" s="356"/>
      <c r="AT94" s="356"/>
      <c r="AU94" s="357"/>
      <c r="AV94" s="356"/>
      <c r="AW94" s="356"/>
      <c r="AX94" s="357"/>
    </row>
    <row r="95" spans="1:50">
      <c r="A95" s="358"/>
      <c r="R95" s="366"/>
      <c r="S95" s="363"/>
      <c r="T95" s="363"/>
      <c r="U95" s="363"/>
      <c r="V95" s="363"/>
      <c r="W95" s="363"/>
      <c r="X95" s="363"/>
      <c r="Y95" s="364"/>
      <c r="Z95" s="365"/>
      <c r="AA95" s="363"/>
      <c r="AB95" s="363"/>
      <c r="AC95" s="363"/>
      <c r="AD95" s="363"/>
      <c r="AE95" s="364"/>
      <c r="AF95" s="365"/>
      <c r="AG95" s="363"/>
      <c r="AH95" s="364"/>
      <c r="AI95" s="367"/>
      <c r="AJ95" s="368"/>
      <c r="AK95" s="368"/>
      <c r="AL95" s="368"/>
      <c r="AM95" s="368"/>
      <c r="AN95" s="368"/>
      <c r="AO95" s="369"/>
      <c r="AP95" s="368"/>
      <c r="AQ95" s="368"/>
      <c r="AR95" s="368"/>
      <c r="AS95" s="368"/>
      <c r="AT95" s="368"/>
      <c r="AU95" s="369"/>
      <c r="AV95" s="368"/>
      <c r="AW95" s="368"/>
      <c r="AX95" s="369"/>
    </row>
    <row r="96" spans="1:50">
      <c r="A96" s="358"/>
      <c r="Y96" s="353"/>
      <c r="Z96" s="354"/>
      <c r="AE96" s="353"/>
      <c r="AF96" s="354"/>
      <c r="AH96" s="353"/>
      <c r="AI96" s="355"/>
      <c r="AJ96" s="356"/>
      <c r="AK96" s="356"/>
      <c r="AL96" s="356"/>
      <c r="AM96" s="356"/>
      <c r="AN96" s="356"/>
      <c r="AO96" s="357"/>
      <c r="AP96" s="356"/>
      <c r="AQ96" s="356"/>
      <c r="AR96" s="356"/>
      <c r="AS96" s="356"/>
      <c r="AT96" s="356"/>
      <c r="AU96" s="357"/>
      <c r="AV96" s="356"/>
      <c r="AW96" s="356"/>
      <c r="AX96" s="357"/>
    </row>
    <row r="97" spans="1:50">
      <c r="A97" s="361"/>
      <c r="B97" s="362"/>
      <c r="C97" s="362"/>
      <c r="D97" s="362"/>
      <c r="E97" s="362"/>
      <c r="F97" s="362"/>
      <c r="G97" s="362"/>
      <c r="H97" s="362"/>
      <c r="I97" s="362"/>
      <c r="J97" s="362"/>
      <c r="K97" s="362"/>
      <c r="L97" s="362"/>
      <c r="M97" s="362"/>
      <c r="N97" s="362"/>
      <c r="O97" s="362"/>
      <c r="P97" s="362"/>
      <c r="Q97" s="362"/>
      <c r="S97" s="363"/>
      <c r="T97" s="363"/>
      <c r="U97" s="363"/>
      <c r="V97" s="363"/>
      <c r="W97" s="363"/>
      <c r="X97" s="363"/>
      <c r="Y97" s="364"/>
      <c r="Z97" s="365"/>
      <c r="AA97" s="363"/>
      <c r="AB97" s="363"/>
      <c r="AC97" s="363"/>
      <c r="AD97" s="363"/>
      <c r="AE97" s="364"/>
      <c r="AF97" s="365"/>
      <c r="AG97" s="363"/>
      <c r="AH97" s="364"/>
      <c r="AI97" s="355"/>
      <c r="AJ97" s="356"/>
      <c r="AK97" s="356"/>
      <c r="AL97" s="356"/>
      <c r="AM97" s="356"/>
      <c r="AN97" s="356"/>
      <c r="AO97" s="357"/>
      <c r="AP97" s="356"/>
      <c r="AQ97" s="356"/>
      <c r="AR97" s="356"/>
      <c r="AS97" s="356"/>
      <c r="AT97" s="356"/>
      <c r="AU97" s="357"/>
      <c r="AV97" s="356"/>
      <c r="AW97" s="356"/>
      <c r="AX97" s="357"/>
    </row>
    <row r="98" spans="1:50">
      <c r="A98" s="358"/>
      <c r="Y98" s="353"/>
      <c r="Z98" s="354"/>
      <c r="AE98" s="353"/>
      <c r="AF98" s="354"/>
      <c r="AH98" s="353"/>
      <c r="AI98" s="355"/>
      <c r="AJ98" s="356"/>
      <c r="AK98" s="356"/>
      <c r="AL98" s="356"/>
      <c r="AM98" s="356"/>
      <c r="AN98" s="356"/>
      <c r="AO98" s="357"/>
      <c r="AP98" s="356"/>
      <c r="AQ98" s="356"/>
      <c r="AR98" s="356"/>
      <c r="AS98" s="356"/>
      <c r="AT98" s="356"/>
      <c r="AU98" s="357"/>
      <c r="AV98" s="356"/>
      <c r="AW98" s="356"/>
      <c r="AX98" s="357"/>
    </row>
    <row r="99" spans="1:50">
      <c r="A99" s="358"/>
      <c r="R99" s="366"/>
      <c r="S99" s="363"/>
      <c r="T99" s="363"/>
      <c r="U99" s="363"/>
      <c r="V99" s="363"/>
      <c r="W99" s="363"/>
      <c r="X99" s="363"/>
      <c r="Y99" s="364"/>
      <c r="Z99" s="365"/>
      <c r="AA99" s="363"/>
      <c r="AB99" s="363"/>
      <c r="AC99" s="363"/>
      <c r="AD99" s="363"/>
      <c r="AE99" s="364"/>
      <c r="AF99" s="365"/>
      <c r="AG99" s="363"/>
      <c r="AH99" s="364"/>
      <c r="AI99" s="367"/>
      <c r="AJ99" s="368"/>
      <c r="AK99" s="368"/>
      <c r="AL99" s="368"/>
      <c r="AM99" s="368"/>
      <c r="AN99" s="368"/>
      <c r="AO99" s="369"/>
      <c r="AP99" s="368"/>
      <c r="AQ99" s="368"/>
      <c r="AR99" s="368"/>
      <c r="AS99" s="368"/>
      <c r="AT99" s="368"/>
      <c r="AU99" s="369"/>
      <c r="AV99" s="368"/>
      <c r="AW99" s="368"/>
      <c r="AX99" s="369"/>
    </row>
    <row r="100" spans="1:50">
      <c r="A100" s="358"/>
      <c r="Y100" s="353"/>
      <c r="Z100" s="354"/>
      <c r="AE100" s="353"/>
      <c r="AF100" s="354"/>
      <c r="AH100" s="353"/>
      <c r="AI100" s="355"/>
      <c r="AJ100" s="356"/>
      <c r="AK100" s="356"/>
      <c r="AL100" s="356"/>
      <c r="AM100" s="356"/>
      <c r="AN100" s="356"/>
      <c r="AO100" s="357"/>
      <c r="AP100" s="356"/>
      <c r="AQ100" s="356"/>
      <c r="AR100" s="356"/>
      <c r="AS100" s="356"/>
      <c r="AT100" s="356"/>
      <c r="AU100" s="357"/>
      <c r="AV100" s="356"/>
      <c r="AW100" s="356"/>
      <c r="AX100" s="357"/>
    </row>
    <row r="101" spans="1:50">
      <c r="A101" s="358"/>
      <c r="R101" s="366"/>
      <c r="S101" s="363"/>
      <c r="T101" s="363"/>
      <c r="U101" s="363"/>
      <c r="V101" s="363"/>
      <c r="W101" s="363"/>
      <c r="X101" s="363"/>
      <c r="Y101" s="364"/>
      <c r="Z101" s="365"/>
      <c r="AA101" s="363"/>
      <c r="AB101" s="363"/>
      <c r="AC101" s="363"/>
      <c r="AD101" s="363"/>
      <c r="AE101" s="364"/>
      <c r="AF101" s="365"/>
      <c r="AG101" s="363"/>
      <c r="AH101" s="364"/>
      <c r="AI101" s="355"/>
      <c r="AJ101" s="356"/>
      <c r="AK101" s="356"/>
      <c r="AL101" s="356"/>
      <c r="AM101" s="356"/>
      <c r="AN101" s="356"/>
      <c r="AO101" s="357"/>
      <c r="AP101" s="356"/>
      <c r="AQ101" s="356"/>
      <c r="AR101" s="356"/>
      <c r="AS101" s="356"/>
      <c r="AT101" s="356"/>
      <c r="AU101" s="357"/>
      <c r="AV101" s="356"/>
      <c r="AW101" s="356"/>
      <c r="AX101" s="357"/>
    </row>
    <row r="102" spans="1:50">
      <c r="A102" s="358"/>
      <c r="Y102" s="353"/>
      <c r="Z102" s="354"/>
      <c r="AE102" s="353"/>
      <c r="AF102" s="354"/>
      <c r="AH102" s="353"/>
      <c r="AI102" s="355"/>
      <c r="AJ102" s="356"/>
      <c r="AK102" s="356"/>
      <c r="AL102" s="356"/>
      <c r="AM102" s="356"/>
      <c r="AN102" s="356"/>
      <c r="AO102" s="357"/>
      <c r="AP102" s="356"/>
      <c r="AQ102" s="356"/>
      <c r="AR102" s="356"/>
      <c r="AS102" s="356"/>
      <c r="AT102" s="356"/>
      <c r="AU102" s="357"/>
      <c r="AV102" s="356"/>
      <c r="AW102" s="356"/>
      <c r="AX102" s="357"/>
    </row>
    <row r="103" spans="1:50">
      <c r="A103" s="358"/>
      <c r="R103" s="366"/>
      <c r="S103" s="363"/>
      <c r="T103" s="363"/>
      <c r="U103" s="363"/>
      <c r="V103" s="363"/>
      <c r="W103" s="363"/>
      <c r="X103" s="363"/>
      <c r="Y103" s="364"/>
      <c r="Z103" s="365"/>
      <c r="AA103" s="363"/>
      <c r="AB103" s="363"/>
      <c r="AC103" s="363"/>
      <c r="AD103" s="363"/>
      <c r="AE103" s="364"/>
      <c r="AF103" s="365"/>
      <c r="AG103" s="363"/>
      <c r="AH103" s="364"/>
      <c r="AI103" s="367"/>
      <c r="AJ103" s="368"/>
      <c r="AK103" s="368"/>
      <c r="AL103" s="368"/>
      <c r="AM103" s="368"/>
      <c r="AN103" s="368"/>
      <c r="AO103" s="369"/>
      <c r="AP103" s="368"/>
      <c r="AQ103" s="368"/>
      <c r="AR103" s="368"/>
      <c r="AS103" s="368"/>
      <c r="AT103" s="368"/>
      <c r="AU103" s="369"/>
      <c r="AV103" s="368"/>
      <c r="AW103" s="368"/>
      <c r="AX103" s="369"/>
    </row>
    <row r="104" spans="1:50">
      <c r="A104" s="358"/>
      <c r="Y104" s="353"/>
      <c r="Z104" s="354"/>
      <c r="AE104" s="353"/>
      <c r="AF104" s="354"/>
      <c r="AH104" s="353"/>
      <c r="AI104" s="355"/>
      <c r="AJ104" s="356"/>
      <c r="AK104" s="356"/>
      <c r="AL104" s="356"/>
      <c r="AM104" s="356"/>
      <c r="AN104" s="356"/>
      <c r="AO104" s="357"/>
      <c r="AP104" s="356"/>
      <c r="AQ104" s="356"/>
      <c r="AR104" s="356"/>
      <c r="AS104" s="356"/>
      <c r="AT104" s="356"/>
      <c r="AU104" s="357"/>
      <c r="AV104" s="356"/>
      <c r="AW104" s="356"/>
      <c r="AX104" s="357"/>
    </row>
    <row r="105" spans="1:50">
      <c r="A105" s="358"/>
      <c r="R105" s="366"/>
      <c r="S105" s="363"/>
      <c r="T105" s="363"/>
      <c r="U105" s="363"/>
      <c r="V105" s="363"/>
      <c r="W105" s="363"/>
      <c r="X105" s="363"/>
      <c r="Y105" s="364"/>
      <c r="Z105" s="365"/>
      <c r="AA105" s="363"/>
      <c r="AB105" s="363"/>
      <c r="AC105" s="363"/>
      <c r="AD105" s="363"/>
      <c r="AE105" s="364"/>
      <c r="AF105" s="365"/>
      <c r="AG105" s="363"/>
      <c r="AH105" s="364"/>
      <c r="AI105" s="355"/>
      <c r="AJ105" s="356"/>
      <c r="AK105" s="356"/>
      <c r="AL105" s="356"/>
      <c r="AM105" s="356"/>
      <c r="AN105" s="356"/>
      <c r="AO105" s="357"/>
      <c r="AP105" s="356"/>
      <c r="AQ105" s="356"/>
      <c r="AR105" s="356"/>
      <c r="AS105" s="356"/>
      <c r="AT105" s="356"/>
      <c r="AU105" s="357"/>
      <c r="AV105" s="356"/>
      <c r="AW105" s="356"/>
      <c r="AX105" s="357"/>
    </row>
    <row r="106" spans="1:50">
      <c r="A106" s="358"/>
      <c r="Y106" s="353"/>
      <c r="Z106" s="354"/>
      <c r="AE106" s="353"/>
      <c r="AF106" s="354"/>
      <c r="AH106" s="353"/>
      <c r="AI106" s="355"/>
      <c r="AJ106" s="356"/>
      <c r="AK106" s="356"/>
      <c r="AL106" s="356"/>
      <c r="AM106" s="356"/>
      <c r="AN106" s="356"/>
      <c r="AO106" s="357"/>
      <c r="AP106" s="356"/>
      <c r="AQ106" s="356"/>
      <c r="AR106" s="356"/>
      <c r="AS106" s="356"/>
      <c r="AT106" s="356"/>
      <c r="AU106" s="357"/>
      <c r="AV106" s="356"/>
      <c r="AW106" s="356"/>
      <c r="AX106" s="357"/>
    </row>
    <row r="107" spans="1:50">
      <c r="A107" s="358"/>
      <c r="R107" s="366"/>
      <c r="S107" s="363"/>
      <c r="T107" s="363"/>
      <c r="U107" s="363"/>
      <c r="V107" s="363"/>
      <c r="W107" s="363"/>
      <c r="X107" s="363"/>
      <c r="Y107" s="364"/>
      <c r="Z107" s="365"/>
      <c r="AA107" s="363"/>
      <c r="AB107" s="363"/>
      <c r="AC107" s="363"/>
      <c r="AD107" s="363"/>
      <c r="AE107" s="364"/>
      <c r="AF107" s="365"/>
      <c r="AG107" s="363"/>
      <c r="AH107" s="364"/>
      <c r="AI107" s="371"/>
      <c r="AJ107" s="368"/>
      <c r="AK107" s="368"/>
      <c r="AL107" s="368"/>
      <c r="AM107" s="368"/>
      <c r="AN107" s="368"/>
      <c r="AO107" s="369"/>
      <c r="AP107" s="368"/>
      <c r="AQ107" s="368"/>
      <c r="AR107" s="368"/>
      <c r="AS107" s="368"/>
      <c r="AT107" s="368"/>
      <c r="AU107" s="369"/>
      <c r="AV107" s="368"/>
      <c r="AW107" s="368"/>
      <c r="AX107" s="369"/>
    </row>
    <row r="108" spans="1:50">
      <c r="A108" s="358"/>
      <c r="Y108" s="353"/>
      <c r="Z108" s="354"/>
      <c r="AE108" s="353"/>
      <c r="AF108" s="354"/>
      <c r="AH108" s="353"/>
      <c r="AI108" s="355"/>
      <c r="AJ108" s="356"/>
      <c r="AK108" s="356"/>
      <c r="AL108" s="356"/>
      <c r="AM108" s="356"/>
      <c r="AN108" s="356"/>
      <c r="AO108" s="357"/>
      <c r="AP108" s="356"/>
      <c r="AQ108" s="356"/>
      <c r="AR108" s="356"/>
      <c r="AS108" s="356"/>
      <c r="AT108" s="356"/>
      <c r="AU108" s="357"/>
      <c r="AV108" s="356"/>
      <c r="AW108" s="356"/>
      <c r="AX108" s="357"/>
    </row>
    <row r="109" spans="1:50">
      <c r="A109" s="358"/>
      <c r="R109" s="366"/>
      <c r="S109" s="363"/>
      <c r="T109" s="363"/>
      <c r="U109" s="363"/>
      <c r="V109" s="363"/>
      <c r="W109" s="363"/>
      <c r="X109" s="363"/>
      <c r="Y109" s="364"/>
      <c r="Z109" s="365"/>
      <c r="AA109" s="363"/>
      <c r="AB109" s="363"/>
      <c r="AC109" s="363"/>
      <c r="AD109" s="363"/>
      <c r="AE109" s="364"/>
      <c r="AF109" s="365"/>
      <c r="AG109" s="363"/>
      <c r="AH109" s="364"/>
      <c r="AI109" s="355"/>
      <c r="AJ109" s="356"/>
      <c r="AK109" s="356"/>
      <c r="AL109" s="356"/>
      <c r="AM109" s="356"/>
      <c r="AN109" s="356"/>
      <c r="AO109" s="357"/>
      <c r="AP109" s="356"/>
      <c r="AQ109" s="356"/>
      <c r="AR109" s="356"/>
      <c r="AS109" s="356"/>
      <c r="AT109" s="356"/>
      <c r="AU109" s="357"/>
      <c r="AV109" s="356"/>
      <c r="AW109" s="356"/>
      <c r="AX109" s="357"/>
    </row>
    <row r="110" spans="1:50">
      <c r="A110" s="358"/>
      <c r="Y110" s="353"/>
      <c r="Z110" s="354"/>
      <c r="AE110" s="353"/>
      <c r="AF110" s="354"/>
      <c r="AH110" s="353"/>
      <c r="AI110" s="355"/>
      <c r="AJ110" s="356"/>
      <c r="AK110" s="356"/>
      <c r="AL110" s="356"/>
      <c r="AM110" s="356"/>
      <c r="AN110" s="356"/>
      <c r="AO110" s="357"/>
      <c r="AP110" s="356"/>
      <c r="AQ110" s="356"/>
      <c r="AR110" s="356"/>
      <c r="AS110" s="356"/>
      <c r="AT110" s="356"/>
      <c r="AU110" s="357"/>
      <c r="AV110" s="356"/>
      <c r="AW110" s="356"/>
      <c r="AX110" s="357"/>
    </row>
    <row r="111" spans="1:50">
      <c r="A111" s="358"/>
      <c r="R111" s="366"/>
      <c r="S111" s="363"/>
      <c r="T111" s="363"/>
      <c r="U111" s="363"/>
      <c r="V111" s="363"/>
      <c r="W111" s="363"/>
      <c r="X111" s="363"/>
      <c r="Y111" s="364"/>
      <c r="Z111" s="365"/>
      <c r="AA111" s="363"/>
      <c r="AB111" s="363"/>
      <c r="AC111" s="363"/>
      <c r="AD111" s="363"/>
      <c r="AE111" s="364"/>
      <c r="AF111" s="365"/>
      <c r="AG111" s="363"/>
      <c r="AH111" s="364"/>
      <c r="AI111" s="367"/>
      <c r="AJ111" s="368"/>
      <c r="AK111" s="368"/>
      <c r="AL111" s="368"/>
      <c r="AM111" s="368"/>
      <c r="AN111" s="368"/>
      <c r="AO111" s="369"/>
      <c r="AP111" s="368"/>
      <c r="AQ111" s="368"/>
      <c r="AR111" s="368"/>
      <c r="AS111" s="368"/>
      <c r="AT111" s="368"/>
      <c r="AU111" s="369"/>
      <c r="AV111" s="368"/>
      <c r="AW111" s="368"/>
      <c r="AX111" s="369"/>
    </row>
    <row r="112" spans="1:50">
      <c r="A112" s="358"/>
      <c r="Y112" s="353"/>
      <c r="Z112" s="354"/>
      <c r="AE112" s="353"/>
      <c r="AF112" s="354"/>
      <c r="AH112" s="353"/>
      <c r="AI112" s="355"/>
      <c r="AJ112" s="356"/>
      <c r="AK112" s="356"/>
      <c r="AL112" s="356"/>
      <c r="AM112" s="356"/>
      <c r="AN112" s="356"/>
      <c r="AO112" s="357"/>
      <c r="AP112" s="356"/>
      <c r="AQ112" s="356"/>
      <c r="AR112" s="356"/>
      <c r="AS112" s="356"/>
      <c r="AT112" s="356"/>
      <c r="AU112" s="357"/>
      <c r="AV112" s="356"/>
      <c r="AW112" s="356"/>
      <c r="AX112" s="357"/>
    </row>
    <row r="113" spans="1:50">
      <c r="A113" s="358"/>
      <c r="R113" s="366"/>
      <c r="S113" s="363"/>
      <c r="T113" s="363"/>
      <c r="U113" s="363"/>
      <c r="V113" s="363"/>
      <c r="W113" s="363"/>
      <c r="X113" s="363"/>
      <c r="Y113" s="364"/>
      <c r="Z113" s="365"/>
      <c r="AA113" s="363"/>
      <c r="AB113" s="363"/>
      <c r="AC113" s="363"/>
      <c r="AD113" s="363"/>
      <c r="AE113" s="364"/>
      <c r="AF113" s="365"/>
      <c r="AG113" s="363"/>
      <c r="AH113" s="364"/>
      <c r="AI113" s="355"/>
      <c r="AJ113" s="356"/>
      <c r="AK113" s="356"/>
      <c r="AL113" s="356"/>
      <c r="AM113" s="356"/>
      <c r="AN113" s="356"/>
      <c r="AO113" s="357"/>
      <c r="AP113" s="356"/>
      <c r="AQ113" s="356"/>
      <c r="AR113" s="356"/>
      <c r="AS113" s="356"/>
      <c r="AT113" s="356"/>
      <c r="AU113" s="357"/>
      <c r="AV113" s="356"/>
      <c r="AW113" s="356"/>
      <c r="AX113" s="357"/>
    </row>
    <row r="114" spans="1:50">
      <c r="A114" s="358"/>
      <c r="Y114" s="353"/>
      <c r="Z114" s="354"/>
      <c r="AE114" s="353"/>
      <c r="AF114" s="354"/>
      <c r="AH114" s="353"/>
      <c r="AI114" s="355"/>
      <c r="AJ114" s="356"/>
      <c r="AK114" s="356"/>
      <c r="AL114" s="356"/>
      <c r="AM114" s="356"/>
      <c r="AN114" s="356"/>
      <c r="AO114" s="357"/>
      <c r="AP114" s="356"/>
      <c r="AQ114" s="356"/>
      <c r="AR114" s="356"/>
      <c r="AS114" s="356"/>
      <c r="AT114" s="356"/>
      <c r="AU114" s="357"/>
      <c r="AV114" s="356"/>
      <c r="AW114" s="356"/>
      <c r="AX114" s="357"/>
    </row>
    <row r="115" spans="1:50">
      <c r="A115" s="358"/>
      <c r="R115" s="366"/>
      <c r="S115" s="363"/>
      <c r="T115" s="363"/>
      <c r="U115" s="363"/>
      <c r="V115" s="363"/>
      <c r="W115" s="363"/>
      <c r="X115" s="363"/>
      <c r="Y115" s="364"/>
      <c r="Z115" s="365"/>
      <c r="AA115" s="363"/>
      <c r="AB115" s="363"/>
      <c r="AC115" s="363"/>
      <c r="AD115" s="363"/>
      <c r="AE115" s="364"/>
      <c r="AF115" s="365"/>
      <c r="AG115" s="363"/>
      <c r="AH115" s="364"/>
      <c r="AI115" s="367"/>
      <c r="AJ115" s="368"/>
      <c r="AK115" s="368"/>
      <c r="AL115" s="368"/>
      <c r="AM115" s="368"/>
      <c r="AN115" s="368"/>
      <c r="AO115" s="369"/>
      <c r="AP115" s="368"/>
      <c r="AQ115" s="368"/>
      <c r="AR115" s="368"/>
      <c r="AS115" s="368"/>
      <c r="AT115" s="368"/>
      <c r="AU115" s="369"/>
      <c r="AV115" s="368"/>
      <c r="AW115" s="368"/>
      <c r="AX115" s="369"/>
    </row>
    <row r="116" spans="1:50">
      <c r="A116" s="358"/>
      <c r="Y116" s="353"/>
      <c r="Z116" s="354"/>
      <c r="AE116" s="353"/>
      <c r="AF116" s="354"/>
      <c r="AH116" s="353"/>
      <c r="AI116" s="355"/>
      <c r="AJ116" s="356"/>
      <c r="AK116" s="356"/>
      <c r="AL116" s="356"/>
      <c r="AM116" s="356"/>
      <c r="AN116" s="356"/>
      <c r="AO116" s="357"/>
      <c r="AP116" s="356"/>
      <c r="AQ116" s="356"/>
      <c r="AR116" s="356"/>
      <c r="AS116" s="356"/>
      <c r="AT116" s="356"/>
      <c r="AU116" s="357"/>
      <c r="AV116" s="356"/>
      <c r="AW116" s="356"/>
      <c r="AX116" s="357"/>
    </row>
    <row r="117" spans="1:50">
      <c r="A117" s="358"/>
      <c r="R117" s="366"/>
      <c r="S117" s="363"/>
      <c r="T117" s="363"/>
      <c r="U117" s="363"/>
      <c r="V117" s="363"/>
      <c r="W117" s="363"/>
      <c r="X117" s="363"/>
      <c r="Y117" s="364"/>
      <c r="Z117" s="365"/>
      <c r="AA117" s="363"/>
      <c r="AB117" s="363"/>
      <c r="AC117" s="363"/>
      <c r="AD117" s="363"/>
      <c r="AE117" s="364"/>
      <c r="AF117" s="365"/>
      <c r="AG117" s="363"/>
      <c r="AH117" s="364"/>
      <c r="AI117" s="355"/>
      <c r="AJ117" s="356"/>
      <c r="AK117" s="356"/>
      <c r="AL117" s="356"/>
      <c r="AM117" s="356"/>
      <c r="AN117" s="356"/>
      <c r="AO117" s="357"/>
      <c r="AP117" s="356"/>
      <c r="AQ117" s="356"/>
      <c r="AR117" s="356"/>
      <c r="AS117" s="356"/>
      <c r="AT117" s="356"/>
      <c r="AU117" s="357"/>
      <c r="AV117" s="356"/>
      <c r="AW117" s="356"/>
      <c r="AX117" s="357"/>
    </row>
    <row r="118" spans="1:50">
      <c r="A118" s="358"/>
      <c r="Y118" s="353"/>
      <c r="Z118" s="354"/>
      <c r="AE118" s="353"/>
      <c r="AF118" s="354"/>
      <c r="AH118" s="353"/>
      <c r="AI118" s="355"/>
      <c r="AJ118" s="356"/>
      <c r="AK118" s="356"/>
      <c r="AL118" s="356"/>
      <c r="AM118" s="356"/>
      <c r="AN118" s="356"/>
      <c r="AO118" s="357"/>
      <c r="AP118" s="356"/>
      <c r="AQ118" s="356"/>
      <c r="AR118" s="356"/>
      <c r="AS118" s="356"/>
      <c r="AT118" s="356"/>
      <c r="AU118" s="357"/>
      <c r="AV118" s="356"/>
      <c r="AW118" s="356"/>
      <c r="AX118" s="357"/>
    </row>
    <row r="119" spans="1:50" ht="13.5" thickBot="1">
      <c r="A119" s="372"/>
      <c r="B119" s="373"/>
      <c r="C119" s="373"/>
      <c r="D119" s="373"/>
      <c r="E119" s="373"/>
      <c r="F119" s="373"/>
      <c r="G119" s="373"/>
      <c r="H119" s="373"/>
      <c r="I119" s="373"/>
      <c r="J119" s="373"/>
      <c r="K119" s="373"/>
      <c r="L119" s="373"/>
      <c r="M119" s="373"/>
      <c r="N119" s="373"/>
      <c r="O119" s="373"/>
      <c r="P119" s="373"/>
      <c r="Q119" s="373"/>
      <c r="S119" s="374"/>
      <c r="T119" s="374"/>
      <c r="U119" s="374"/>
      <c r="V119" s="374"/>
      <c r="W119" s="374"/>
      <c r="X119" s="374"/>
      <c r="Y119" s="375"/>
      <c r="Z119" s="376"/>
      <c r="AA119" s="374"/>
      <c r="AB119" s="374"/>
      <c r="AC119" s="374"/>
      <c r="AD119" s="374"/>
      <c r="AE119" s="375"/>
      <c r="AF119" s="376"/>
      <c r="AG119" s="374"/>
      <c r="AH119" s="375"/>
      <c r="AI119" s="377"/>
      <c r="AJ119" s="378"/>
      <c r="AK119" s="378"/>
      <c r="AL119" s="378"/>
      <c r="AM119" s="378"/>
      <c r="AN119" s="378"/>
      <c r="AO119" s="379"/>
      <c r="AP119" s="378"/>
      <c r="AQ119" s="378"/>
      <c r="AR119" s="378"/>
      <c r="AS119" s="378"/>
      <c r="AT119" s="378"/>
      <c r="AU119" s="379"/>
      <c r="AV119" s="378"/>
      <c r="AW119" s="378"/>
      <c r="AX119" s="379"/>
    </row>
    <row r="120" spans="1:50">
      <c r="A120" s="352"/>
      <c r="Y120" s="353"/>
      <c r="Z120" s="354"/>
      <c r="AE120" s="353"/>
      <c r="AF120" s="354"/>
      <c r="AH120" s="353"/>
      <c r="AI120" s="355"/>
      <c r="AJ120" s="356"/>
      <c r="AK120" s="356"/>
      <c r="AL120" s="356"/>
      <c r="AM120" s="356"/>
      <c r="AN120" s="356"/>
      <c r="AO120" s="357"/>
      <c r="AP120" s="356"/>
      <c r="AQ120" s="356"/>
      <c r="AR120" s="356"/>
      <c r="AS120" s="356"/>
      <c r="AT120" s="356"/>
      <c r="AU120" s="357"/>
      <c r="AV120" s="356"/>
      <c r="AW120" s="356"/>
      <c r="AX120" s="357"/>
    </row>
    <row r="121" spans="1:50">
      <c r="A121" s="358"/>
      <c r="S121" s="359"/>
      <c r="T121" s="359"/>
      <c r="U121" s="359"/>
      <c r="V121" s="359"/>
      <c r="W121" s="359"/>
      <c r="X121" s="359"/>
      <c r="Y121" s="360"/>
      <c r="Z121" s="354"/>
      <c r="AA121" s="359"/>
      <c r="AB121" s="359"/>
      <c r="AC121" s="359"/>
      <c r="AD121" s="359"/>
      <c r="AE121" s="360"/>
      <c r="AF121" s="354"/>
      <c r="AG121" s="359"/>
      <c r="AH121" s="360"/>
      <c r="AI121" s="355"/>
      <c r="AJ121" s="356"/>
      <c r="AK121" s="356"/>
      <c r="AL121" s="356"/>
      <c r="AM121" s="356"/>
      <c r="AN121" s="356"/>
      <c r="AO121" s="357"/>
      <c r="AP121" s="356"/>
      <c r="AQ121" s="356"/>
      <c r="AR121" s="356"/>
      <c r="AS121" s="356"/>
      <c r="AT121" s="356"/>
      <c r="AU121" s="357"/>
      <c r="AV121" s="356"/>
      <c r="AW121" s="356"/>
      <c r="AX121" s="357"/>
    </row>
    <row r="122" spans="1:50">
      <c r="A122" s="358"/>
      <c r="S122" s="363"/>
      <c r="T122" s="363"/>
      <c r="U122" s="363"/>
      <c r="V122" s="363"/>
      <c r="W122" s="363"/>
      <c r="X122" s="363"/>
      <c r="Y122" s="364"/>
      <c r="Z122" s="365"/>
      <c r="AA122" s="363"/>
      <c r="AB122" s="363"/>
      <c r="AC122" s="363"/>
      <c r="AD122" s="363"/>
      <c r="AE122" s="364"/>
      <c r="AF122" s="365"/>
      <c r="AG122" s="363"/>
      <c r="AH122" s="364"/>
      <c r="AI122" s="355"/>
      <c r="AJ122" s="356"/>
      <c r="AK122" s="356"/>
      <c r="AL122" s="356"/>
      <c r="AM122" s="356"/>
      <c r="AN122" s="356"/>
      <c r="AO122" s="357"/>
      <c r="AP122" s="356"/>
      <c r="AQ122" s="356"/>
      <c r="AR122" s="356"/>
      <c r="AS122" s="356"/>
      <c r="AT122" s="356"/>
      <c r="AU122" s="357"/>
      <c r="AV122" s="356"/>
      <c r="AW122" s="356"/>
      <c r="AX122" s="357"/>
    </row>
    <row r="123" spans="1:50">
      <c r="A123" s="358"/>
      <c r="Y123" s="353"/>
      <c r="Z123" s="354"/>
      <c r="AE123" s="353"/>
      <c r="AF123" s="354"/>
      <c r="AH123" s="353"/>
      <c r="AI123" s="355"/>
      <c r="AJ123" s="356"/>
      <c r="AK123" s="356"/>
      <c r="AL123" s="356"/>
      <c r="AM123" s="356"/>
      <c r="AN123" s="356"/>
      <c r="AO123" s="357"/>
      <c r="AP123" s="356"/>
      <c r="AQ123" s="356"/>
      <c r="AR123" s="356"/>
      <c r="AS123" s="356"/>
      <c r="AT123" s="356"/>
      <c r="AU123" s="357"/>
      <c r="AV123" s="356"/>
      <c r="AW123" s="356"/>
      <c r="AX123" s="357"/>
    </row>
    <row r="124" spans="1:50">
      <c r="A124" s="358"/>
      <c r="R124" s="366"/>
      <c r="S124" s="363"/>
      <c r="T124" s="363"/>
      <c r="U124" s="363"/>
      <c r="V124" s="363"/>
      <c r="W124" s="363"/>
      <c r="X124" s="363"/>
      <c r="Y124" s="364"/>
      <c r="Z124" s="365"/>
      <c r="AA124" s="363"/>
      <c r="AB124" s="363"/>
      <c r="AC124" s="363"/>
      <c r="AD124" s="363"/>
      <c r="AE124" s="364"/>
      <c r="AF124" s="365"/>
      <c r="AG124" s="363"/>
      <c r="AH124" s="364"/>
      <c r="AI124" s="367"/>
      <c r="AJ124" s="368"/>
      <c r="AK124" s="368"/>
      <c r="AL124" s="368"/>
      <c r="AM124" s="368"/>
      <c r="AN124" s="368"/>
      <c r="AO124" s="369"/>
      <c r="AP124" s="368"/>
      <c r="AQ124" s="368"/>
      <c r="AR124" s="368"/>
      <c r="AS124" s="368"/>
      <c r="AT124" s="368"/>
      <c r="AU124" s="369"/>
      <c r="AV124" s="368"/>
      <c r="AW124" s="368"/>
      <c r="AX124" s="369"/>
    </row>
    <row r="125" spans="1:50">
      <c r="A125" s="358"/>
      <c r="Y125" s="353"/>
      <c r="Z125" s="354"/>
      <c r="AE125" s="353"/>
      <c r="AF125" s="354"/>
      <c r="AH125" s="353"/>
      <c r="AI125" s="355"/>
      <c r="AJ125" s="356"/>
      <c r="AK125" s="356"/>
      <c r="AL125" s="356"/>
      <c r="AM125" s="356"/>
      <c r="AN125" s="356"/>
      <c r="AO125" s="357"/>
      <c r="AP125" s="356"/>
      <c r="AQ125" s="356"/>
      <c r="AR125" s="356"/>
      <c r="AS125" s="356"/>
      <c r="AT125" s="356"/>
      <c r="AU125" s="357"/>
      <c r="AV125" s="356"/>
      <c r="AW125" s="356"/>
      <c r="AX125" s="357"/>
    </row>
    <row r="126" spans="1:50">
      <c r="A126" s="361"/>
      <c r="B126" s="362"/>
      <c r="C126" s="362"/>
      <c r="D126" s="362"/>
      <c r="E126" s="362"/>
      <c r="F126" s="362"/>
      <c r="G126" s="362"/>
      <c r="H126" s="362"/>
      <c r="I126" s="362"/>
      <c r="J126" s="362"/>
      <c r="K126" s="362"/>
      <c r="L126" s="362"/>
      <c r="M126" s="362"/>
      <c r="N126" s="362"/>
      <c r="O126" s="362"/>
      <c r="P126" s="362"/>
      <c r="Q126" s="362"/>
      <c r="S126" s="363"/>
      <c r="T126" s="363"/>
      <c r="U126" s="363"/>
      <c r="V126" s="363"/>
      <c r="W126" s="363"/>
      <c r="X126" s="363"/>
      <c r="Y126" s="364"/>
      <c r="Z126" s="365"/>
      <c r="AA126" s="363"/>
      <c r="AB126" s="363"/>
      <c r="AC126" s="363"/>
      <c r="AD126" s="363"/>
      <c r="AE126" s="364"/>
      <c r="AF126" s="365"/>
      <c r="AG126" s="363"/>
      <c r="AH126" s="364"/>
      <c r="AI126" s="355"/>
      <c r="AJ126" s="356"/>
      <c r="AK126" s="356"/>
      <c r="AL126" s="356"/>
      <c r="AM126" s="356"/>
      <c r="AN126" s="356"/>
      <c r="AO126" s="357"/>
      <c r="AP126" s="356"/>
      <c r="AQ126" s="356"/>
      <c r="AR126" s="356"/>
      <c r="AS126" s="356"/>
      <c r="AT126" s="356"/>
      <c r="AU126" s="357"/>
      <c r="AV126" s="356"/>
      <c r="AW126" s="356"/>
      <c r="AX126" s="357"/>
    </row>
    <row r="127" spans="1:50">
      <c r="A127" s="358"/>
      <c r="Y127" s="353"/>
      <c r="Z127" s="354"/>
      <c r="AE127" s="353"/>
      <c r="AF127" s="354"/>
      <c r="AH127" s="353"/>
      <c r="AI127" s="355"/>
      <c r="AJ127" s="356"/>
      <c r="AK127" s="356"/>
      <c r="AL127" s="356"/>
      <c r="AM127" s="356"/>
      <c r="AN127" s="356"/>
      <c r="AO127" s="357"/>
      <c r="AP127" s="356"/>
      <c r="AQ127" s="356"/>
      <c r="AR127" s="356"/>
      <c r="AS127" s="356"/>
      <c r="AT127" s="356"/>
      <c r="AU127" s="357"/>
      <c r="AV127" s="356"/>
      <c r="AW127" s="356"/>
      <c r="AX127" s="357"/>
    </row>
    <row r="128" spans="1:50">
      <c r="A128" s="358"/>
      <c r="R128" s="366"/>
      <c r="S128" s="363"/>
      <c r="T128" s="363"/>
      <c r="U128" s="363"/>
      <c r="V128" s="363"/>
      <c r="W128" s="363"/>
      <c r="X128" s="363"/>
      <c r="Y128" s="364"/>
      <c r="Z128" s="365"/>
      <c r="AA128" s="363"/>
      <c r="AB128" s="363"/>
      <c r="AC128" s="363"/>
      <c r="AD128" s="363"/>
      <c r="AE128" s="364"/>
      <c r="AF128" s="365"/>
      <c r="AG128" s="363"/>
      <c r="AH128" s="364"/>
      <c r="AI128" s="367"/>
      <c r="AJ128" s="368"/>
      <c r="AK128" s="368"/>
      <c r="AL128" s="368"/>
      <c r="AM128" s="368"/>
      <c r="AN128" s="368"/>
      <c r="AO128" s="369"/>
      <c r="AP128" s="368"/>
      <c r="AQ128" s="368"/>
      <c r="AR128" s="368"/>
      <c r="AS128" s="368"/>
      <c r="AT128" s="368"/>
      <c r="AU128" s="369"/>
      <c r="AV128" s="368"/>
      <c r="AW128" s="368"/>
      <c r="AX128" s="369"/>
    </row>
    <row r="129" spans="1:50">
      <c r="A129" s="358"/>
      <c r="Y129" s="353"/>
      <c r="Z129" s="354"/>
      <c r="AE129" s="353"/>
      <c r="AF129" s="354"/>
      <c r="AH129" s="353"/>
      <c r="AI129" s="355"/>
      <c r="AJ129" s="356"/>
      <c r="AK129" s="356"/>
      <c r="AL129" s="356"/>
      <c r="AM129" s="356"/>
      <c r="AN129" s="356"/>
      <c r="AO129" s="357"/>
      <c r="AP129" s="356"/>
      <c r="AQ129" s="356"/>
      <c r="AR129" s="356"/>
      <c r="AS129" s="356"/>
      <c r="AT129" s="356"/>
      <c r="AU129" s="357"/>
      <c r="AV129" s="356"/>
      <c r="AW129" s="356"/>
      <c r="AX129" s="357"/>
    </row>
    <row r="130" spans="1:50">
      <c r="A130" s="358"/>
      <c r="R130" s="366"/>
      <c r="S130" s="363"/>
      <c r="T130" s="363"/>
      <c r="U130" s="363"/>
      <c r="V130" s="363"/>
      <c r="W130" s="363"/>
      <c r="X130" s="363"/>
      <c r="Y130" s="364"/>
      <c r="Z130" s="365"/>
      <c r="AA130" s="363"/>
      <c r="AB130" s="363"/>
      <c r="AC130" s="363"/>
      <c r="AD130" s="363"/>
      <c r="AE130" s="364"/>
      <c r="AF130" s="365"/>
      <c r="AG130" s="363"/>
      <c r="AH130" s="364"/>
      <c r="AI130" s="355"/>
      <c r="AJ130" s="356"/>
      <c r="AK130" s="356"/>
      <c r="AL130" s="356"/>
      <c r="AM130" s="356"/>
      <c r="AN130" s="356"/>
      <c r="AO130" s="357"/>
      <c r="AP130" s="356"/>
      <c r="AQ130" s="356"/>
      <c r="AR130" s="356"/>
      <c r="AS130" s="356"/>
      <c r="AT130" s="356"/>
      <c r="AU130" s="357"/>
      <c r="AV130" s="356"/>
      <c r="AW130" s="356"/>
      <c r="AX130" s="357"/>
    </row>
    <row r="131" spans="1:50">
      <c r="A131" s="358"/>
      <c r="Y131" s="353"/>
      <c r="Z131" s="354"/>
      <c r="AE131" s="353"/>
      <c r="AF131" s="354"/>
      <c r="AH131" s="353"/>
      <c r="AI131" s="355"/>
      <c r="AJ131" s="356"/>
      <c r="AK131" s="356"/>
      <c r="AL131" s="356"/>
      <c r="AM131" s="356"/>
      <c r="AN131" s="356"/>
      <c r="AO131" s="357"/>
      <c r="AP131" s="356"/>
      <c r="AQ131" s="356"/>
      <c r="AR131" s="356"/>
      <c r="AS131" s="356"/>
      <c r="AT131" s="356"/>
      <c r="AU131" s="357"/>
      <c r="AV131" s="356"/>
      <c r="AW131" s="356"/>
      <c r="AX131" s="357"/>
    </row>
    <row r="132" spans="1:50">
      <c r="A132" s="358"/>
      <c r="R132" s="366"/>
      <c r="S132" s="363"/>
      <c r="T132" s="363"/>
      <c r="U132" s="363"/>
      <c r="V132" s="363"/>
      <c r="W132" s="363"/>
      <c r="X132" s="363"/>
      <c r="Y132" s="364"/>
      <c r="Z132" s="365"/>
      <c r="AA132" s="363"/>
      <c r="AB132" s="363"/>
      <c r="AC132" s="363"/>
      <c r="AD132" s="363"/>
      <c r="AE132" s="364"/>
      <c r="AF132" s="365"/>
      <c r="AG132" s="363"/>
      <c r="AH132" s="364"/>
      <c r="AI132" s="367"/>
      <c r="AJ132" s="368"/>
      <c r="AK132" s="368"/>
      <c r="AL132" s="368"/>
      <c r="AM132" s="368"/>
      <c r="AN132" s="368"/>
      <c r="AO132" s="369"/>
      <c r="AP132" s="368"/>
      <c r="AQ132" s="368"/>
      <c r="AR132" s="368"/>
      <c r="AS132" s="368"/>
      <c r="AT132" s="368"/>
      <c r="AU132" s="369"/>
      <c r="AV132" s="368"/>
      <c r="AW132" s="368"/>
      <c r="AX132" s="369"/>
    </row>
    <row r="133" spans="1:50">
      <c r="A133" s="358"/>
      <c r="Y133" s="353"/>
      <c r="Z133" s="354"/>
      <c r="AE133" s="353"/>
      <c r="AF133" s="354"/>
      <c r="AH133" s="353"/>
      <c r="AI133" s="355"/>
      <c r="AJ133" s="356"/>
      <c r="AK133" s="356"/>
      <c r="AL133" s="356"/>
      <c r="AM133" s="356"/>
      <c r="AN133" s="356"/>
      <c r="AO133" s="357"/>
      <c r="AP133" s="356"/>
      <c r="AQ133" s="356"/>
      <c r="AR133" s="356"/>
      <c r="AS133" s="356"/>
      <c r="AT133" s="356"/>
      <c r="AU133" s="357"/>
      <c r="AV133" s="356"/>
      <c r="AW133" s="356"/>
      <c r="AX133" s="357"/>
    </row>
    <row r="134" spans="1:50">
      <c r="A134" s="358"/>
      <c r="R134" s="366"/>
      <c r="S134" s="363"/>
      <c r="T134" s="363"/>
      <c r="U134" s="363"/>
      <c r="V134" s="363"/>
      <c r="W134" s="363"/>
      <c r="X134" s="363"/>
      <c r="Y134" s="364"/>
      <c r="Z134" s="365"/>
      <c r="AA134" s="363"/>
      <c r="AB134" s="363"/>
      <c r="AC134" s="363"/>
      <c r="AD134" s="363"/>
      <c r="AE134" s="364"/>
      <c r="AF134" s="365"/>
      <c r="AG134" s="363"/>
      <c r="AH134" s="364"/>
      <c r="AI134" s="355"/>
      <c r="AJ134" s="356"/>
      <c r="AK134" s="356"/>
      <c r="AL134" s="356"/>
      <c r="AM134" s="356"/>
      <c r="AN134" s="356"/>
      <c r="AO134" s="357"/>
      <c r="AP134" s="356"/>
      <c r="AQ134" s="356"/>
      <c r="AR134" s="356"/>
      <c r="AS134" s="356"/>
      <c r="AT134" s="356"/>
      <c r="AU134" s="357"/>
      <c r="AV134" s="356"/>
      <c r="AW134" s="356"/>
      <c r="AX134" s="357"/>
    </row>
    <row r="135" spans="1:50">
      <c r="A135" s="358"/>
      <c r="Y135" s="353"/>
      <c r="Z135" s="354"/>
      <c r="AE135" s="353"/>
      <c r="AF135" s="354"/>
      <c r="AH135" s="353"/>
      <c r="AI135" s="355"/>
      <c r="AJ135" s="356"/>
      <c r="AK135" s="356"/>
      <c r="AL135" s="356"/>
      <c r="AM135" s="356"/>
      <c r="AN135" s="356"/>
      <c r="AO135" s="357"/>
      <c r="AP135" s="356"/>
      <c r="AQ135" s="356"/>
      <c r="AR135" s="356"/>
      <c r="AS135" s="356"/>
      <c r="AT135" s="356"/>
      <c r="AU135" s="357"/>
      <c r="AV135" s="356"/>
      <c r="AW135" s="356"/>
      <c r="AX135" s="357"/>
    </row>
    <row r="136" spans="1:50">
      <c r="A136" s="358"/>
      <c r="R136" s="366"/>
      <c r="S136" s="363"/>
      <c r="T136" s="363"/>
      <c r="U136" s="363"/>
      <c r="V136" s="363"/>
      <c r="W136" s="363"/>
      <c r="X136" s="363"/>
      <c r="Y136" s="364"/>
      <c r="Z136" s="365"/>
      <c r="AA136" s="363"/>
      <c r="AB136" s="363"/>
      <c r="AC136" s="363"/>
      <c r="AD136" s="363"/>
      <c r="AE136" s="364"/>
      <c r="AF136" s="365"/>
      <c r="AG136" s="363"/>
      <c r="AH136" s="364"/>
      <c r="AI136" s="370"/>
      <c r="AJ136" s="368"/>
      <c r="AK136" s="368"/>
      <c r="AL136" s="368"/>
      <c r="AM136" s="368"/>
      <c r="AN136" s="368"/>
      <c r="AO136" s="369"/>
      <c r="AP136" s="368"/>
      <c r="AQ136" s="368"/>
      <c r="AR136" s="368"/>
      <c r="AS136" s="368"/>
      <c r="AT136" s="368"/>
      <c r="AU136" s="369"/>
      <c r="AV136" s="368"/>
      <c r="AW136" s="368"/>
      <c r="AX136" s="369"/>
    </row>
    <row r="137" spans="1:50">
      <c r="A137" s="358"/>
      <c r="Y137" s="353"/>
      <c r="Z137" s="354"/>
      <c r="AE137" s="353"/>
      <c r="AF137" s="354"/>
      <c r="AH137" s="353"/>
      <c r="AI137" s="355"/>
      <c r="AJ137" s="356"/>
      <c r="AK137" s="356"/>
      <c r="AL137" s="356"/>
      <c r="AM137" s="356"/>
      <c r="AN137" s="356"/>
      <c r="AO137" s="357"/>
      <c r="AP137" s="356"/>
      <c r="AQ137" s="356"/>
      <c r="AR137" s="356"/>
      <c r="AS137" s="356"/>
      <c r="AT137" s="356"/>
      <c r="AU137" s="357"/>
      <c r="AV137" s="356"/>
      <c r="AW137" s="356"/>
      <c r="AX137" s="357"/>
    </row>
    <row r="138" spans="1:50">
      <c r="A138" s="358"/>
      <c r="R138" s="366"/>
      <c r="S138" s="363"/>
      <c r="T138" s="363"/>
      <c r="U138" s="363"/>
      <c r="V138" s="363"/>
      <c r="W138" s="363"/>
      <c r="X138" s="363"/>
      <c r="Y138" s="364"/>
      <c r="Z138" s="365"/>
      <c r="AA138" s="363"/>
      <c r="AB138" s="363"/>
      <c r="AC138" s="363"/>
      <c r="AD138" s="363"/>
      <c r="AE138" s="364"/>
      <c r="AF138" s="365"/>
      <c r="AG138" s="363"/>
      <c r="AH138" s="364"/>
      <c r="AI138" s="355"/>
      <c r="AJ138" s="356"/>
      <c r="AK138" s="356"/>
      <c r="AL138" s="356"/>
      <c r="AM138" s="356"/>
      <c r="AN138" s="356"/>
      <c r="AO138" s="357"/>
      <c r="AP138" s="356"/>
      <c r="AQ138" s="356"/>
      <c r="AR138" s="356"/>
      <c r="AS138" s="356"/>
      <c r="AT138" s="356"/>
      <c r="AU138" s="357"/>
      <c r="AV138" s="356"/>
      <c r="AW138" s="356"/>
      <c r="AX138" s="357"/>
    </row>
    <row r="139" spans="1:50">
      <c r="A139" s="358"/>
      <c r="Y139" s="353"/>
      <c r="Z139" s="354"/>
      <c r="AE139" s="353"/>
      <c r="AF139" s="354"/>
      <c r="AH139" s="353"/>
      <c r="AI139" s="355"/>
      <c r="AJ139" s="356"/>
      <c r="AK139" s="356"/>
      <c r="AL139" s="356"/>
      <c r="AM139" s="356"/>
      <c r="AN139" s="356"/>
      <c r="AO139" s="357"/>
      <c r="AP139" s="356"/>
      <c r="AQ139" s="356"/>
      <c r="AR139" s="356"/>
      <c r="AS139" s="356"/>
      <c r="AT139" s="356"/>
      <c r="AU139" s="357"/>
      <c r="AV139" s="356"/>
      <c r="AW139" s="356"/>
      <c r="AX139" s="357"/>
    </row>
    <row r="140" spans="1:50">
      <c r="A140" s="358"/>
      <c r="R140" s="366"/>
      <c r="S140" s="363"/>
      <c r="T140" s="363"/>
      <c r="U140" s="363"/>
      <c r="V140" s="363"/>
      <c r="W140" s="363"/>
      <c r="X140" s="363"/>
      <c r="Y140" s="364"/>
      <c r="Z140" s="365"/>
      <c r="AA140" s="363"/>
      <c r="AB140" s="363"/>
      <c r="AC140" s="363"/>
      <c r="AD140" s="363"/>
      <c r="AE140" s="364"/>
      <c r="AF140" s="365"/>
      <c r="AG140" s="363"/>
      <c r="AH140" s="364"/>
      <c r="AI140" s="367"/>
      <c r="AJ140" s="368"/>
      <c r="AK140" s="368"/>
      <c r="AL140" s="368"/>
      <c r="AM140" s="368"/>
      <c r="AN140" s="368"/>
      <c r="AO140" s="369"/>
      <c r="AP140" s="368"/>
      <c r="AQ140" s="368"/>
      <c r="AR140" s="368"/>
      <c r="AS140" s="368"/>
      <c r="AT140" s="368"/>
      <c r="AU140" s="369"/>
      <c r="AV140" s="368"/>
      <c r="AW140" s="368"/>
      <c r="AX140" s="369"/>
    </row>
    <row r="141" spans="1:50">
      <c r="A141" s="358"/>
      <c r="Y141" s="353"/>
      <c r="Z141" s="354"/>
      <c r="AE141" s="353"/>
      <c r="AF141" s="354"/>
      <c r="AH141" s="353"/>
      <c r="AI141" s="355"/>
      <c r="AJ141" s="356"/>
      <c r="AK141" s="356"/>
      <c r="AL141" s="356"/>
      <c r="AM141" s="356"/>
      <c r="AN141" s="356"/>
      <c r="AO141" s="357"/>
      <c r="AP141" s="356"/>
      <c r="AQ141" s="356"/>
      <c r="AR141" s="356"/>
      <c r="AS141" s="356"/>
      <c r="AT141" s="356"/>
      <c r="AU141" s="357"/>
      <c r="AV141" s="356"/>
      <c r="AW141" s="356"/>
      <c r="AX141" s="357"/>
    </row>
    <row r="142" spans="1:50">
      <c r="A142" s="358"/>
      <c r="R142" s="366"/>
      <c r="S142" s="363"/>
      <c r="T142" s="363"/>
      <c r="U142" s="363"/>
      <c r="V142" s="363"/>
      <c r="W142" s="363"/>
      <c r="X142" s="363"/>
      <c r="Y142" s="364"/>
      <c r="Z142" s="365"/>
      <c r="AA142" s="363"/>
      <c r="AB142" s="363"/>
      <c r="AC142" s="363"/>
      <c r="AD142" s="363"/>
      <c r="AE142" s="364"/>
      <c r="AF142" s="365"/>
      <c r="AG142" s="363"/>
      <c r="AH142" s="364"/>
      <c r="AI142" s="355"/>
      <c r="AJ142" s="356"/>
      <c r="AK142" s="356"/>
      <c r="AL142" s="356"/>
      <c r="AM142" s="356"/>
      <c r="AN142" s="356"/>
      <c r="AO142" s="357"/>
      <c r="AP142" s="356"/>
      <c r="AQ142" s="356"/>
      <c r="AR142" s="356"/>
      <c r="AS142" s="356"/>
      <c r="AT142" s="356"/>
      <c r="AU142" s="357"/>
      <c r="AV142" s="356"/>
      <c r="AW142" s="356"/>
      <c r="AX142" s="357"/>
    </row>
    <row r="143" spans="1:50">
      <c r="A143" s="358"/>
      <c r="Y143" s="353"/>
      <c r="Z143" s="354"/>
      <c r="AE143" s="353"/>
      <c r="AF143" s="354"/>
      <c r="AH143" s="353"/>
      <c r="AI143" s="355"/>
      <c r="AJ143" s="356"/>
      <c r="AK143" s="356"/>
      <c r="AL143" s="356"/>
      <c r="AM143" s="356"/>
      <c r="AN143" s="356"/>
      <c r="AO143" s="357"/>
      <c r="AP143" s="356"/>
      <c r="AQ143" s="356"/>
      <c r="AR143" s="356"/>
      <c r="AS143" s="356"/>
      <c r="AT143" s="356"/>
      <c r="AU143" s="357"/>
      <c r="AV143" s="356"/>
      <c r="AW143" s="356"/>
      <c r="AX143" s="357"/>
    </row>
    <row r="144" spans="1:50">
      <c r="A144" s="358"/>
      <c r="R144" s="366"/>
      <c r="S144" s="363"/>
      <c r="T144" s="363"/>
      <c r="U144" s="363"/>
      <c r="V144" s="363"/>
      <c r="W144" s="363"/>
      <c r="X144" s="363"/>
      <c r="Y144" s="364"/>
      <c r="Z144" s="365"/>
      <c r="AA144" s="363"/>
      <c r="AB144" s="363"/>
      <c r="AC144" s="363"/>
      <c r="AD144" s="363"/>
      <c r="AE144" s="364"/>
      <c r="AF144" s="365"/>
      <c r="AG144" s="363"/>
      <c r="AH144" s="364"/>
      <c r="AI144" s="367"/>
      <c r="AJ144" s="368"/>
      <c r="AK144" s="368"/>
      <c r="AL144" s="368"/>
      <c r="AM144" s="368"/>
      <c r="AN144" s="368"/>
      <c r="AO144" s="369"/>
      <c r="AP144" s="368"/>
      <c r="AQ144" s="368"/>
      <c r="AR144" s="368"/>
      <c r="AS144" s="368"/>
      <c r="AT144" s="368"/>
      <c r="AU144" s="369"/>
      <c r="AV144" s="368"/>
      <c r="AW144" s="368"/>
      <c r="AX144" s="369"/>
    </row>
    <row r="145" spans="1:50">
      <c r="A145" s="358"/>
      <c r="Y145" s="353"/>
      <c r="Z145" s="354"/>
      <c r="AE145" s="353"/>
      <c r="AF145" s="354"/>
      <c r="AH145" s="353"/>
      <c r="AI145" s="355"/>
      <c r="AJ145" s="356"/>
      <c r="AK145" s="356"/>
      <c r="AL145" s="356"/>
      <c r="AM145" s="356"/>
      <c r="AN145" s="356"/>
      <c r="AO145" s="357"/>
      <c r="AP145" s="356"/>
      <c r="AQ145" s="356"/>
      <c r="AR145" s="356"/>
      <c r="AS145" s="356"/>
      <c r="AT145" s="356"/>
      <c r="AU145" s="357"/>
      <c r="AV145" s="356"/>
      <c r="AW145" s="356"/>
      <c r="AX145" s="357"/>
    </row>
    <row r="146" spans="1:50">
      <c r="A146" s="358"/>
      <c r="R146" s="366"/>
      <c r="S146" s="363"/>
      <c r="T146" s="363"/>
      <c r="U146" s="363"/>
      <c r="V146" s="363"/>
      <c r="W146" s="363"/>
      <c r="X146" s="363"/>
      <c r="Y146" s="364"/>
      <c r="Z146" s="365"/>
      <c r="AA146" s="363"/>
      <c r="AB146" s="363"/>
      <c r="AC146" s="363"/>
      <c r="AD146" s="363"/>
      <c r="AE146" s="364"/>
      <c r="AF146" s="365"/>
      <c r="AG146" s="363"/>
      <c r="AH146" s="364"/>
      <c r="AI146" s="355"/>
      <c r="AJ146" s="356"/>
      <c r="AK146" s="356"/>
      <c r="AL146" s="356"/>
      <c r="AM146" s="356"/>
      <c r="AN146" s="356"/>
      <c r="AO146" s="357"/>
      <c r="AP146" s="356"/>
      <c r="AQ146" s="356"/>
      <c r="AR146" s="356"/>
      <c r="AS146" s="356"/>
      <c r="AT146" s="356"/>
      <c r="AU146" s="357"/>
      <c r="AV146" s="356"/>
      <c r="AW146" s="356"/>
      <c r="AX146" s="357"/>
    </row>
    <row r="147" spans="1:50">
      <c r="A147" s="358"/>
      <c r="Y147" s="353"/>
      <c r="Z147" s="354"/>
      <c r="AE147" s="353"/>
      <c r="AF147" s="354"/>
      <c r="AH147" s="353"/>
      <c r="AI147" s="355"/>
      <c r="AJ147" s="356"/>
      <c r="AK147" s="356"/>
      <c r="AL147" s="356"/>
      <c r="AM147" s="356"/>
      <c r="AN147" s="356"/>
      <c r="AO147" s="357"/>
      <c r="AP147" s="356"/>
      <c r="AQ147" s="356"/>
      <c r="AR147" s="356"/>
      <c r="AS147" s="356"/>
      <c r="AT147" s="356"/>
      <c r="AU147" s="357"/>
      <c r="AV147" s="356"/>
      <c r="AW147" s="356"/>
      <c r="AX147" s="357"/>
    </row>
    <row r="148" spans="1:50" ht="13.5" thickBot="1">
      <c r="A148" s="372"/>
      <c r="B148" s="373"/>
      <c r="C148" s="373"/>
      <c r="D148" s="373"/>
      <c r="E148" s="373"/>
      <c r="F148" s="373"/>
      <c r="G148" s="373"/>
      <c r="H148" s="373"/>
      <c r="I148" s="373"/>
      <c r="J148" s="373"/>
      <c r="K148" s="373"/>
      <c r="L148" s="373"/>
      <c r="M148" s="373"/>
      <c r="N148" s="373"/>
      <c r="O148" s="373"/>
      <c r="P148" s="373"/>
      <c r="Q148" s="373"/>
      <c r="S148" s="374"/>
      <c r="T148" s="374"/>
      <c r="U148" s="374"/>
      <c r="V148" s="374"/>
      <c r="W148" s="374"/>
      <c r="X148" s="374"/>
      <c r="Y148" s="375"/>
      <c r="Z148" s="376"/>
      <c r="AA148" s="374"/>
      <c r="AB148" s="374"/>
      <c r="AC148" s="374"/>
      <c r="AD148" s="374"/>
      <c r="AE148" s="375"/>
      <c r="AF148" s="376"/>
      <c r="AG148" s="374"/>
      <c r="AH148" s="375"/>
      <c r="AI148" s="377"/>
      <c r="AJ148" s="378"/>
      <c r="AK148" s="378"/>
      <c r="AL148" s="378"/>
      <c r="AM148" s="378"/>
      <c r="AN148" s="378"/>
      <c r="AO148" s="379"/>
      <c r="AP148" s="378"/>
      <c r="AQ148" s="378"/>
      <c r="AR148" s="378"/>
      <c r="AS148" s="378"/>
      <c r="AT148" s="378"/>
      <c r="AU148" s="379"/>
      <c r="AV148" s="378"/>
      <c r="AW148" s="378"/>
      <c r="AX148" s="379"/>
    </row>
    <row r="149" spans="1:50">
      <c r="A149" s="352"/>
      <c r="Y149" s="353"/>
      <c r="Z149" s="354"/>
      <c r="AE149" s="353"/>
      <c r="AF149" s="354"/>
      <c r="AH149" s="353"/>
      <c r="AI149" s="355"/>
      <c r="AJ149" s="356"/>
      <c r="AK149" s="356"/>
      <c r="AL149" s="356"/>
      <c r="AM149" s="356"/>
      <c r="AN149" s="356"/>
      <c r="AO149" s="357"/>
      <c r="AP149" s="356"/>
      <c r="AQ149" s="356"/>
      <c r="AR149" s="356"/>
      <c r="AS149" s="356"/>
      <c r="AT149" s="356"/>
      <c r="AU149" s="357"/>
      <c r="AV149" s="356"/>
      <c r="AW149" s="356"/>
      <c r="AX149" s="357"/>
    </row>
    <row r="150" spans="1:50">
      <c r="A150" s="358"/>
      <c r="S150" s="359"/>
      <c r="T150" s="359"/>
      <c r="U150" s="359"/>
      <c r="V150" s="359"/>
      <c r="W150" s="359"/>
      <c r="X150" s="359"/>
      <c r="Y150" s="360"/>
      <c r="Z150" s="354"/>
      <c r="AA150" s="359"/>
      <c r="AB150" s="359"/>
      <c r="AC150" s="359"/>
      <c r="AD150" s="359"/>
      <c r="AE150" s="360"/>
      <c r="AF150" s="354"/>
      <c r="AG150" s="359"/>
      <c r="AH150" s="360"/>
      <c r="AI150" s="355"/>
      <c r="AJ150" s="356"/>
      <c r="AK150" s="356"/>
      <c r="AL150" s="356"/>
      <c r="AM150" s="356"/>
      <c r="AN150" s="356"/>
      <c r="AO150" s="357"/>
      <c r="AP150" s="356"/>
      <c r="AQ150" s="356"/>
      <c r="AR150" s="356"/>
      <c r="AS150" s="356"/>
      <c r="AT150" s="356"/>
      <c r="AU150" s="357"/>
      <c r="AV150" s="356"/>
      <c r="AW150" s="356"/>
      <c r="AX150" s="357"/>
    </row>
    <row r="151" spans="1:50">
      <c r="A151" s="358"/>
      <c r="S151" s="363"/>
      <c r="T151" s="363"/>
      <c r="U151" s="363"/>
      <c r="V151" s="363"/>
      <c r="W151" s="363"/>
      <c r="X151" s="363"/>
      <c r="Y151" s="364"/>
      <c r="Z151" s="365"/>
      <c r="AA151" s="363"/>
      <c r="AB151" s="363"/>
      <c r="AC151" s="363"/>
      <c r="AD151" s="363"/>
      <c r="AE151" s="364"/>
      <c r="AF151" s="365"/>
      <c r="AG151" s="363"/>
      <c r="AH151" s="364"/>
      <c r="AI151" s="355"/>
      <c r="AJ151" s="356"/>
      <c r="AK151" s="356"/>
      <c r="AL151" s="356"/>
      <c r="AM151" s="356"/>
      <c r="AN151" s="356"/>
      <c r="AO151" s="357"/>
      <c r="AP151" s="356"/>
      <c r="AQ151" s="356"/>
      <c r="AR151" s="356"/>
      <c r="AS151" s="356"/>
      <c r="AT151" s="356"/>
      <c r="AU151" s="357"/>
      <c r="AV151" s="356"/>
      <c r="AW151" s="356"/>
      <c r="AX151" s="357"/>
    </row>
    <row r="152" spans="1:50">
      <c r="A152" s="358"/>
      <c r="O152" s="381"/>
      <c r="Y152" s="353"/>
      <c r="Z152" s="354"/>
      <c r="AE152" s="353"/>
      <c r="AF152" s="354"/>
      <c r="AH152" s="353"/>
      <c r="AI152" s="355"/>
      <c r="AJ152" s="356"/>
      <c r="AK152" s="356"/>
      <c r="AL152" s="356"/>
      <c r="AM152" s="356"/>
      <c r="AN152" s="356"/>
      <c r="AO152" s="357"/>
      <c r="AP152" s="356"/>
      <c r="AQ152" s="356"/>
      <c r="AR152" s="356"/>
      <c r="AS152" s="356"/>
      <c r="AT152" s="356"/>
      <c r="AU152" s="357"/>
      <c r="AV152" s="356"/>
      <c r="AW152" s="356"/>
      <c r="AX152" s="357"/>
    </row>
    <row r="153" spans="1:50">
      <c r="A153" s="358"/>
      <c r="R153" s="366"/>
      <c r="S153" s="363"/>
      <c r="T153" s="363"/>
      <c r="U153" s="363"/>
      <c r="V153" s="363"/>
      <c r="W153" s="363"/>
      <c r="X153" s="363"/>
      <c r="Y153" s="364"/>
      <c r="Z153" s="365"/>
      <c r="AA153" s="363"/>
      <c r="AB153" s="363"/>
      <c r="AC153" s="363"/>
      <c r="AD153" s="363"/>
      <c r="AE153" s="364"/>
      <c r="AF153" s="365"/>
      <c r="AG153" s="363"/>
      <c r="AH153" s="364"/>
      <c r="AI153" s="367"/>
      <c r="AJ153" s="368"/>
      <c r="AK153" s="368"/>
      <c r="AL153" s="368"/>
      <c r="AM153" s="368"/>
      <c r="AN153" s="368"/>
      <c r="AO153" s="369"/>
      <c r="AP153" s="368"/>
      <c r="AQ153" s="370"/>
      <c r="AR153" s="368"/>
      <c r="AS153" s="368"/>
      <c r="AT153" s="368"/>
      <c r="AU153" s="369"/>
      <c r="AV153" s="370"/>
      <c r="AW153" s="368"/>
      <c r="AX153" s="369"/>
    </row>
    <row r="154" spans="1:50">
      <c r="A154" s="358"/>
      <c r="Y154" s="353"/>
      <c r="Z154" s="354"/>
      <c r="AE154" s="353"/>
      <c r="AF154" s="354"/>
      <c r="AH154" s="353"/>
      <c r="AI154" s="355"/>
      <c r="AJ154" s="356"/>
      <c r="AK154" s="356"/>
      <c r="AL154" s="356"/>
      <c r="AM154" s="356"/>
      <c r="AN154" s="356"/>
      <c r="AO154" s="357"/>
      <c r="AP154" s="356"/>
      <c r="AQ154" s="356"/>
      <c r="AR154" s="356"/>
      <c r="AS154" s="356"/>
      <c r="AT154" s="356"/>
      <c r="AU154" s="357"/>
      <c r="AV154" s="356"/>
      <c r="AW154" s="356"/>
      <c r="AX154" s="357"/>
    </row>
    <row r="155" spans="1:50">
      <c r="A155" s="361"/>
      <c r="B155" s="362"/>
      <c r="C155" s="362"/>
      <c r="D155" s="362"/>
      <c r="E155" s="362"/>
      <c r="F155" s="362"/>
      <c r="G155" s="362"/>
      <c r="H155" s="362"/>
      <c r="I155" s="362"/>
      <c r="J155" s="362"/>
      <c r="K155" s="362"/>
      <c r="L155" s="362"/>
      <c r="M155" s="362"/>
      <c r="N155" s="362"/>
      <c r="O155" s="362"/>
      <c r="P155" s="362"/>
      <c r="Q155" s="362"/>
      <c r="S155" s="363"/>
      <c r="T155" s="363"/>
      <c r="U155" s="363"/>
      <c r="V155" s="363"/>
      <c r="W155" s="363"/>
      <c r="X155" s="363"/>
      <c r="Y155" s="364"/>
      <c r="Z155" s="365"/>
      <c r="AA155" s="363"/>
      <c r="AB155" s="363"/>
      <c r="AC155" s="363"/>
      <c r="AD155" s="363"/>
      <c r="AE155" s="364"/>
      <c r="AF155" s="365"/>
      <c r="AG155" s="363"/>
      <c r="AH155" s="364"/>
      <c r="AI155" s="355"/>
      <c r="AJ155" s="356"/>
      <c r="AK155" s="356"/>
      <c r="AL155" s="356"/>
      <c r="AM155" s="356"/>
      <c r="AN155" s="356"/>
      <c r="AO155" s="357"/>
      <c r="AP155" s="356"/>
      <c r="AQ155" s="356"/>
      <c r="AR155" s="356"/>
      <c r="AS155" s="356"/>
      <c r="AT155" s="356"/>
      <c r="AU155" s="357"/>
      <c r="AV155" s="356"/>
      <c r="AW155" s="356"/>
      <c r="AX155" s="357"/>
    </row>
    <row r="156" spans="1:50">
      <c r="A156" s="358"/>
      <c r="J156" s="381"/>
      <c r="K156" s="381"/>
      <c r="O156" s="381"/>
      <c r="Y156" s="353"/>
      <c r="Z156" s="354"/>
      <c r="AE156" s="353"/>
      <c r="AF156" s="354"/>
      <c r="AH156" s="353"/>
      <c r="AI156" s="355"/>
      <c r="AJ156" s="356"/>
      <c r="AK156" s="356"/>
      <c r="AL156" s="356"/>
      <c r="AM156" s="356"/>
      <c r="AN156" s="356"/>
      <c r="AO156" s="357"/>
      <c r="AP156" s="356"/>
      <c r="AQ156" s="356"/>
      <c r="AR156" s="356"/>
      <c r="AS156" s="356"/>
      <c r="AT156" s="356"/>
      <c r="AU156" s="357"/>
      <c r="AV156" s="356"/>
      <c r="AW156" s="356"/>
      <c r="AX156" s="357"/>
    </row>
    <row r="157" spans="1:50">
      <c r="A157" s="358"/>
      <c r="R157" s="366"/>
      <c r="S157" s="363"/>
      <c r="T157" s="363"/>
      <c r="U157" s="363"/>
      <c r="V157" s="363"/>
      <c r="W157" s="363"/>
      <c r="X157" s="363"/>
      <c r="Y157" s="364"/>
      <c r="Z157" s="365"/>
      <c r="AA157" s="363"/>
      <c r="AB157" s="363"/>
      <c r="AC157" s="363"/>
      <c r="AD157" s="363"/>
      <c r="AE157" s="364"/>
      <c r="AF157" s="365"/>
      <c r="AG157" s="363"/>
      <c r="AH157" s="364"/>
      <c r="AI157" s="367"/>
      <c r="AJ157" s="368"/>
      <c r="AK157" s="368"/>
      <c r="AL157" s="368"/>
      <c r="AM157" s="368"/>
      <c r="AN157" s="368"/>
      <c r="AO157" s="369"/>
      <c r="AP157" s="368"/>
      <c r="AQ157" s="370"/>
      <c r="AR157" s="370"/>
      <c r="AS157" s="370"/>
      <c r="AT157" s="368"/>
      <c r="AU157" s="369"/>
      <c r="AV157" s="370"/>
      <c r="AW157" s="368"/>
      <c r="AX157" s="369"/>
    </row>
    <row r="158" spans="1:50">
      <c r="A158" s="358"/>
      <c r="Y158" s="353"/>
      <c r="Z158" s="354"/>
      <c r="AE158" s="353"/>
      <c r="AF158" s="354"/>
      <c r="AH158" s="353"/>
      <c r="AI158" s="355"/>
      <c r="AJ158" s="356"/>
      <c r="AK158" s="356"/>
      <c r="AL158" s="356"/>
      <c r="AM158" s="356"/>
      <c r="AN158" s="356"/>
      <c r="AO158" s="357"/>
      <c r="AP158" s="356"/>
      <c r="AQ158" s="356"/>
      <c r="AR158" s="356"/>
      <c r="AS158" s="356"/>
      <c r="AT158" s="356"/>
      <c r="AU158" s="357"/>
      <c r="AV158" s="356"/>
      <c r="AW158" s="356"/>
      <c r="AX158" s="357"/>
    </row>
    <row r="159" spans="1:50">
      <c r="A159" s="358"/>
      <c r="R159" s="366"/>
      <c r="S159" s="363"/>
      <c r="T159" s="363"/>
      <c r="U159" s="363"/>
      <c r="V159" s="363"/>
      <c r="W159" s="363"/>
      <c r="X159" s="363"/>
      <c r="Y159" s="364"/>
      <c r="Z159" s="365"/>
      <c r="AA159" s="363"/>
      <c r="AB159" s="363"/>
      <c r="AC159" s="363"/>
      <c r="AD159" s="363"/>
      <c r="AE159" s="364"/>
      <c r="AF159" s="365"/>
      <c r="AG159" s="363"/>
      <c r="AH159" s="364"/>
      <c r="AI159" s="355"/>
      <c r="AJ159" s="356"/>
      <c r="AK159" s="356"/>
      <c r="AL159" s="356"/>
      <c r="AM159" s="356"/>
      <c r="AN159" s="356"/>
      <c r="AO159" s="357"/>
      <c r="AP159" s="356"/>
      <c r="AQ159" s="356"/>
      <c r="AR159" s="356"/>
      <c r="AS159" s="356"/>
      <c r="AT159" s="356"/>
      <c r="AU159" s="357"/>
      <c r="AV159" s="356"/>
      <c r="AW159" s="356"/>
      <c r="AX159" s="357"/>
    </row>
    <row r="160" spans="1:50">
      <c r="A160" s="358"/>
      <c r="J160" s="381"/>
      <c r="K160" s="381"/>
      <c r="L160" s="381"/>
      <c r="O160" s="381"/>
      <c r="Y160" s="353"/>
      <c r="Z160" s="354"/>
      <c r="AE160" s="353"/>
      <c r="AF160" s="354"/>
      <c r="AH160" s="353"/>
      <c r="AI160" s="355"/>
      <c r="AJ160" s="356"/>
      <c r="AK160" s="356"/>
      <c r="AL160" s="356"/>
      <c r="AM160" s="356"/>
      <c r="AN160" s="356"/>
      <c r="AO160" s="357"/>
      <c r="AP160" s="356"/>
      <c r="AQ160" s="356"/>
      <c r="AR160" s="356"/>
      <c r="AS160" s="356"/>
      <c r="AT160" s="356"/>
      <c r="AU160" s="357"/>
      <c r="AV160" s="356"/>
      <c r="AW160" s="356"/>
      <c r="AX160" s="357"/>
    </row>
    <row r="161" spans="1:50">
      <c r="A161" s="358"/>
      <c r="K161" s="381"/>
      <c r="R161" s="366"/>
      <c r="S161" s="363"/>
      <c r="T161" s="363"/>
      <c r="U161" s="363"/>
      <c r="V161" s="363"/>
      <c r="W161" s="363"/>
      <c r="X161" s="363"/>
      <c r="Y161" s="364"/>
      <c r="Z161" s="365"/>
      <c r="AA161" s="363"/>
      <c r="AB161" s="384"/>
      <c r="AC161" s="363"/>
      <c r="AD161" s="363"/>
      <c r="AE161" s="364"/>
      <c r="AF161" s="365"/>
      <c r="AG161" s="363"/>
      <c r="AH161" s="364"/>
      <c r="AI161" s="367"/>
      <c r="AJ161" s="368"/>
      <c r="AK161" s="368"/>
      <c r="AL161" s="368"/>
      <c r="AM161" s="368"/>
      <c r="AN161" s="368"/>
      <c r="AO161" s="369"/>
      <c r="AP161" s="368"/>
      <c r="AQ161" s="370"/>
      <c r="AR161" s="370"/>
      <c r="AS161" s="370"/>
      <c r="AT161" s="368"/>
      <c r="AU161" s="369"/>
      <c r="AV161" s="370"/>
      <c r="AW161" s="368"/>
      <c r="AX161" s="369"/>
    </row>
    <row r="162" spans="1:50">
      <c r="A162" s="358"/>
      <c r="Y162" s="353"/>
      <c r="Z162" s="354"/>
      <c r="AE162" s="353"/>
      <c r="AF162" s="354"/>
      <c r="AH162" s="353"/>
      <c r="AI162" s="355"/>
      <c r="AJ162" s="356"/>
      <c r="AK162" s="356"/>
      <c r="AL162" s="356"/>
      <c r="AM162" s="356"/>
      <c r="AN162" s="356"/>
      <c r="AO162" s="357"/>
      <c r="AP162" s="356"/>
      <c r="AQ162" s="356"/>
      <c r="AR162" s="356"/>
      <c r="AS162" s="356"/>
      <c r="AT162" s="356"/>
      <c r="AU162" s="357"/>
      <c r="AV162" s="356"/>
      <c r="AW162" s="356"/>
      <c r="AX162" s="357"/>
    </row>
    <row r="163" spans="1:50">
      <c r="A163" s="358"/>
      <c r="R163" s="366"/>
      <c r="S163" s="363"/>
      <c r="T163" s="363"/>
      <c r="U163" s="363"/>
      <c r="V163" s="363"/>
      <c r="W163" s="363"/>
      <c r="X163" s="363"/>
      <c r="Y163" s="364"/>
      <c r="Z163" s="365"/>
      <c r="AA163" s="363"/>
      <c r="AB163" s="363"/>
      <c r="AC163" s="363"/>
      <c r="AD163" s="363"/>
      <c r="AE163" s="364"/>
      <c r="AF163" s="365"/>
      <c r="AG163" s="363"/>
      <c r="AH163" s="364"/>
      <c r="AI163" s="355"/>
      <c r="AJ163" s="356"/>
      <c r="AK163" s="356"/>
      <c r="AL163" s="356"/>
      <c r="AM163" s="356"/>
      <c r="AN163" s="356"/>
      <c r="AO163" s="357"/>
      <c r="AP163" s="356"/>
      <c r="AQ163" s="356"/>
      <c r="AR163" s="356"/>
      <c r="AS163" s="356"/>
      <c r="AT163" s="356"/>
      <c r="AU163" s="357"/>
      <c r="AV163" s="356"/>
      <c r="AW163" s="356"/>
      <c r="AX163" s="357"/>
    </row>
    <row r="164" spans="1:50">
      <c r="A164" s="358"/>
      <c r="J164" s="381"/>
      <c r="K164" s="381"/>
      <c r="L164" s="381"/>
      <c r="Y164" s="353"/>
      <c r="Z164" s="354"/>
      <c r="AE164" s="353"/>
      <c r="AF164" s="354"/>
      <c r="AH164" s="353"/>
      <c r="AI164" s="355"/>
      <c r="AJ164" s="356"/>
      <c r="AK164" s="356"/>
      <c r="AL164" s="356"/>
      <c r="AM164" s="356"/>
      <c r="AN164" s="356"/>
      <c r="AO164" s="357"/>
      <c r="AP164" s="356"/>
      <c r="AQ164" s="356"/>
      <c r="AR164" s="356"/>
      <c r="AS164" s="356"/>
      <c r="AT164" s="356"/>
      <c r="AU164" s="357"/>
      <c r="AV164" s="356"/>
      <c r="AW164" s="356"/>
      <c r="AX164" s="357"/>
    </row>
    <row r="165" spans="1:50">
      <c r="A165" s="358"/>
      <c r="R165" s="366"/>
      <c r="S165" s="363"/>
      <c r="T165" s="363"/>
      <c r="U165" s="363"/>
      <c r="V165" s="363"/>
      <c r="W165" s="363"/>
      <c r="X165" s="363"/>
      <c r="Y165" s="364"/>
      <c r="Z165" s="365"/>
      <c r="AA165" s="363"/>
      <c r="AB165" s="363"/>
      <c r="AC165" s="363"/>
      <c r="AD165" s="363"/>
      <c r="AE165" s="364"/>
      <c r="AF165" s="365"/>
      <c r="AG165" s="363"/>
      <c r="AH165" s="364"/>
      <c r="AI165" s="367"/>
      <c r="AJ165" s="368"/>
      <c r="AK165" s="368"/>
      <c r="AL165" s="368"/>
      <c r="AM165" s="368"/>
      <c r="AN165" s="368"/>
      <c r="AO165" s="369"/>
      <c r="AP165" s="368"/>
      <c r="AQ165" s="370"/>
      <c r="AR165" s="370"/>
      <c r="AS165" s="370"/>
      <c r="AT165" s="368"/>
      <c r="AU165" s="369"/>
      <c r="AV165" s="370"/>
      <c r="AW165" s="368"/>
      <c r="AX165" s="369"/>
    </row>
    <row r="166" spans="1:50">
      <c r="A166" s="358"/>
      <c r="Y166" s="353"/>
      <c r="Z166" s="354"/>
      <c r="AE166" s="353"/>
      <c r="AF166" s="354"/>
      <c r="AH166" s="353"/>
      <c r="AI166" s="355"/>
      <c r="AJ166" s="356"/>
      <c r="AK166" s="356"/>
      <c r="AL166" s="356"/>
      <c r="AM166" s="356"/>
      <c r="AN166" s="356"/>
      <c r="AO166" s="357"/>
      <c r="AP166" s="356"/>
      <c r="AQ166" s="356"/>
      <c r="AR166" s="356"/>
      <c r="AS166" s="356"/>
      <c r="AT166" s="356"/>
      <c r="AU166" s="357"/>
      <c r="AV166" s="356"/>
      <c r="AW166" s="356"/>
      <c r="AX166" s="357"/>
    </row>
    <row r="167" spans="1:50">
      <c r="A167" s="358"/>
      <c r="R167" s="366"/>
      <c r="S167" s="363"/>
      <c r="T167" s="363"/>
      <c r="U167" s="363"/>
      <c r="V167" s="363"/>
      <c r="W167" s="363"/>
      <c r="X167" s="363"/>
      <c r="Y167" s="364"/>
      <c r="Z167" s="365"/>
      <c r="AA167" s="363"/>
      <c r="AB167" s="363"/>
      <c r="AC167" s="363"/>
      <c r="AD167" s="363"/>
      <c r="AE167" s="364"/>
      <c r="AF167" s="365"/>
      <c r="AG167" s="363"/>
      <c r="AH167" s="364"/>
      <c r="AI167" s="355"/>
      <c r="AJ167" s="356"/>
      <c r="AK167" s="356"/>
      <c r="AL167" s="356"/>
      <c r="AM167" s="356"/>
      <c r="AN167" s="356"/>
      <c r="AO167" s="357"/>
      <c r="AP167" s="356"/>
      <c r="AQ167" s="356"/>
      <c r="AR167" s="356"/>
      <c r="AS167" s="356"/>
      <c r="AT167" s="356"/>
      <c r="AU167" s="357"/>
      <c r="AV167" s="356"/>
      <c r="AW167" s="356"/>
      <c r="AX167" s="357"/>
    </row>
    <row r="168" spans="1:50">
      <c r="A168" s="358"/>
      <c r="J168" s="381"/>
      <c r="K168" s="381"/>
      <c r="L168" s="381"/>
      <c r="O168" s="381"/>
      <c r="Y168" s="353"/>
      <c r="Z168" s="354"/>
      <c r="AE168" s="353"/>
      <c r="AF168" s="354"/>
      <c r="AH168" s="353"/>
      <c r="AI168" s="355"/>
      <c r="AJ168" s="356"/>
      <c r="AK168" s="356"/>
      <c r="AL168" s="356"/>
      <c r="AM168" s="356"/>
      <c r="AN168" s="356"/>
      <c r="AO168" s="357"/>
      <c r="AP168" s="356"/>
      <c r="AQ168" s="356"/>
      <c r="AR168" s="356"/>
      <c r="AS168" s="356"/>
      <c r="AT168" s="356"/>
      <c r="AU168" s="357"/>
      <c r="AV168" s="356"/>
      <c r="AW168" s="356"/>
      <c r="AX168" s="357"/>
    </row>
    <row r="169" spans="1:50">
      <c r="A169" s="358"/>
      <c r="R169" s="366"/>
      <c r="S169" s="363"/>
      <c r="T169" s="363"/>
      <c r="U169" s="363"/>
      <c r="V169" s="363"/>
      <c r="W169" s="363"/>
      <c r="X169" s="363"/>
      <c r="Y169" s="364"/>
      <c r="Z169" s="365"/>
      <c r="AA169" s="384"/>
      <c r="AB169" s="384"/>
      <c r="AC169" s="384"/>
      <c r="AD169" s="363"/>
      <c r="AE169" s="364"/>
      <c r="AF169" s="385"/>
      <c r="AG169" s="363"/>
      <c r="AH169" s="364"/>
      <c r="AI169" s="367"/>
      <c r="AJ169" s="368"/>
      <c r="AK169" s="368"/>
      <c r="AL169" s="368"/>
      <c r="AM169" s="368"/>
      <c r="AN169" s="368"/>
      <c r="AO169" s="369"/>
      <c r="AP169" s="368"/>
      <c r="AQ169" s="368"/>
      <c r="AR169" s="368"/>
      <c r="AS169" s="368"/>
      <c r="AT169" s="368"/>
      <c r="AU169" s="369"/>
      <c r="AV169" s="368"/>
      <c r="AW169" s="368"/>
      <c r="AX169" s="369"/>
    </row>
    <row r="170" spans="1:50">
      <c r="A170" s="358"/>
      <c r="Y170" s="353"/>
      <c r="Z170" s="354"/>
      <c r="AE170" s="353"/>
      <c r="AF170" s="354"/>
      <c r="AH170" s="353"/>
      <c r="AI170" s="355"/>
      <c r="AJ170" s="356"/>
      <c r="AK170" s="356"/>
      <c r="AL170" s="356"/>
      <c r="AM170" s="356"/>
      <c r="AN170" s="356"/>
      <c r="AO170" s="357"/>
      <c r="AP170" s="356"/>
      <c r="AQ170" s="356"/>
      <c r="AR170" s="356"/>
      <c r="AS170" s="356"/>
      <c r="AT170" s="356"/>
      <c r="AU170" s="357"/>
      <c r="AV170" s="356"/>
      <c r="AW170" s="356"/>
      <c r="AX170" s="357"/>
    </row>
    <row r="171" spans="1:50">
      <c r="A171" s="358"/>
      <c r="R171" s="366"/>
      <c r="S171" s="363"/>
      <c r="T171" s="363"/>
      <c r="U171" s="363"/>
      <c r="V171" s="363"/>
      <c r="W171" s="363"/>
      <c r="X171" s="363"/>
      <c r="Y171" s="364"/>
      <c r="Z171" s="365"/>
      <c r="AA171" s="363"/>
      <c r="AB171" s="363"/>
      <c r="AC171" s="363"/>
      <c r="AD171" s="363"/>
      <c r="AE171" s="364"/>
      <c r="AF171" s="365"/>
      <c r="AG171" s="363"/>
      <c r="AH171" s="364"/>
      <c r="AI171" s="355"/>
      <c r="AJ171" s="356"/>
      <c r="AK171" s="356"/>
      <c r="AL171" s="356"/>
      <c r="AM171" s="356"/>
      <c r="AN171" s="356"/>
      <c r="AO171" s="357"/>
      <c r="AP171" s="356"/>
      <c r="AQ171" s="356"/>
      <c r="AR171" s="356"/>
      <c r="AS171" s="356"/>
      <c r="AT171" s="356"/>
      <c r="AU171" s="357"/>
      <c r="AV171" s="356"/>
      <c r="AW171" s="356"/>
      <c r="AX171" s="357"/>
    </row>
    <row r="172" spans="1:50">
      <c r="A172" s="358"/>
      <c r="Y172" s="353"/>
      <c r="Z172" s="354"/>
      <c r="AE172" s="353"/>
      <c r="AF172" s="354"/>
      <c r="AH172" s="353"/>
      <c r="AI172" s="355"/>
      <c r="AJ172" s="356"/>
      <c r="AK172" s="356"/>
      <c r="AL172" s="356"/>
      <c r="AM172" s="356"/>
      <c r="AN172" s="356"/>
      <c r="AO172" s="357"/>
      <c r="AP172" s="356"/>
      <c r="AQ172" s="356"/>
      <c r="AR172" s="356"/>
      <c r="AS172" s="356"/>
      <c r="AT172" s="356"/>
      <c r="AU172" s="357"/>
      <c r="AV172" s="356"/>
      <c r="AW172" s="356"/>
      <c r="AX172" s="357"/>
    </row>
    <row r="173" spans="1:50">
      <c r="A173" s="358"/>
      <c r="R173" s="366"/>
      <c r="S173" s="363"/>
      <c r="T173" s="363"/>
      <c r="U173" s="363"/>
      <c r="V173" s="363"/>
      <c r="W173" s="363"/>
      <c r="X173" s="363"/>
      <c r="Y173" s="364"/>
      <c r="Z173" s="365"/>
      <c r="AA173" s="363"/>
      <c r="AB173" s="363"/>
      <c r="AC173" s="363"/>
      <c r="AD173" s="363"/>
      <c r="AE173" s="364"/>
      <c r="AF173" s="365"/>
      <c r="AG173" s="363"/>
      <c r="AH173" s="364"/>
      <c r="AI173" s="367"/>
      <c r="AJ173" s="368"/>
      <c r="AK173" s="368"/>
      <c r="AL173" s="368"/>
      <c r="AM173" s="368"/>
      <c r="AN173" s="368"/>
      <c r="AO173" s="369"/>
      <c r="AP173" s="368"/>
      <c r="AQ173" s="368"/>
      <c r="AR173" s="368"/>
      <c r="AS173" s="368"/>
      <c r="AT173" s="368"/>
      <c r="AU173" s="369"/>
      <c r="AV173" s="368"/>
      <c r="AW173" s="368"/>
      <c r="AX173" s="369"/>
    </row>
    <row r="174" spans="1:50">
      <c r="A174" s="358"/>
      <c r="Y174" s="353"/>
      <c r="Z174" s="354"/>
      <c r="AE174" s="353"/>
      <c r="AF174" s="354"/>
      <c r="AH174" s="353"/>
      <c r="AI174" s="355"/>
      <c r="AJ174" s="356"/>
      <c r="AK174" s="356"/>
      <c r="AL174" s="356"/>
      <c r="AM174" s="356"/>
      <c r="AN174" s="356"/>
      <c r="AO174" s="357"/>
      <c r="AP174" s="356"/>
      <c r="AQ174" s="356"/>
      <c r="AR174" s="356"/>
      <c r="AS174" s="356"/>
      <c r="AT174" s="356"/>
      <c r="AU174" s="357"/>
      <c r="AV174" s="356"/>
      <c r="AW174" s="356"/>
      <c r="AX174" s="357"/>
    </row>
    <row r="175" spans="1:50">
      <c r="A175" s="358"/>
      <c r="R175" s="366"/>
      <c r="S175" s="363"/>
      <c r="T175" s="363"/>
      <c r="U175" s="363"/>
      <c r="V175" s="363"/>
      <c r="W175" s="363"/>
      <c r="X175" s="363"/>
      <c r="Y175" s="364"/>
      <c r="Z175" s="365"/>
      <c r="AA175" s="363"/>
      <c r="AB175" s="363"/>
      <c r="AC175" s="363"/>
      <c r="AD175" s="363"/>
      <c r="AE175" s="364"/>
      <c r="AF175" s="365"/>
      <c r="AG175" s="363"/>
      <c r="AH175" s="364"/>
      <c r="AI175" s="355"/>
      <c r="AJ175" s="356"/>
      <c r="AK175" s="356"/>
      <c r="AL175" s="356"/>
      <c r="AM175" s="356"/>
      <c r="AN175" s="356"/>
      <c r="AO175" s="357"/>
      <c r="AP175" s="356"/>
      <c r="AQ175" s="356"/>
      <c r="AR175" s="356"/>
      <c r="AS175" s="356"/>
      <c r="AT175" s="356"/>
      <c r="AU175" s="357"/>
      <c r="AV175" s="356"/>
      <c r="AW175" s="356"/>
      <c r="AX175" s="357"/>
    </row>
    <row r="176" spans="1:50">
      <c r="A176" s="358"/>
      <c r="Y176" s="353"/>
      <c r="Z176" s="354"/>
      <c r="AE176" s="353"/>
      <c r="AF176" s="354"/>
      <c r="AH176" s="353"/>
      <c r="AI176" s="355"/>
      <c r="AJ176" s="356"/>
      <c r="AK176" s="356"/>
      <c r="AL176" s="356"/>
      <c r="AM176" s="356"/>
      <c r="AN176" s="356"/>
      <c r="AO176" s="357"/>
      <c r="AP176" s="356"/>
      <c r="AQ176" s="356"/>
      <c r="AR176" s="356"/>
      <c r="AS176" s="356"/>
      <c r="AT176" s="356"/>
      <c r="AU176" s="357"/>
      <c r="AV176" s="356"/>
      <c r="AW176" s="356"/>
      <c r="AX176" s="357"/>
    </row>
    <row r="177" spans="1:50" ht="13.5" thickBot="1">
      <c r="A177" s="372"/>
      <c r="B177" s="373"/>
      <c r="C177" s="373"/>
      <c r="D177" s="373"/>
      <c r="E177" s="373"/>
      <c r="F177" s="373"/>
      <c r="G177" s="373"/>
      <c r="H177" s="373"/>
      <c r="I177" s="373"/>
      <c r="J177" s="373"/>
      <c r="K177" s="373"/>
      <c r="L177" s="373"/>
      <c r="M177" s="373"/>
      <c r="N177" s="373"/>
      <c r="O177" s="373"/>
      <c r="P177" s="373"/>
      <c r="Q177" s="373"/>
      <c r="S177" s="374"/>
      <c r="T177" s="374"/>
      <c r="U177" s="374"/>
      <c r="V177" s="374"/>
      <c r="W177" s="374"/>
      <c r="X177" s="374"/>
      <c r="Y177" s="375"/>
      <c r="Z177" s="376"/>
      <c r="AA177" s="374"/>
      <c r="AB177" s="374"/>
      <c r="AC177" s="374"/>
      <c r="AD177" s="374"/>
      <c r="AE177" s="375"/>
      <c r="AF177" s="376"/>
      <c r="AG177" s="374"/>
      <c r="AH177" s="375"/>
      <c r="AI177" s="377"/>
      <c r="AJ177" s="378"/>
      <c r="AK177" s="378"/>
      <c r="AL177" s="378"/>
      <c r="AM177" s="378"/>
      <c r="AN177" s="378"/>
      <c r="AO177" s="379"/>
      <c r="AP177" s="378"/>
      <c r="AQ177" s="378"/>
      <c r="AR177" s="378"/>
      <c r="AS177" s="378"/>
      <c r="AT177" s="378"/>
      <c r="AU177" s="379"/>
      <c r="AV177" s="378"/>
      <c r="AW177" s="378"/>
      <c r="AX177" s="379"/>
    </row>
    <row r="178" spans="1:50">
      <c r="A178" s="352"/>
      <c r="Y178" s="353"/>
      <c r="Z178" s="354"/>
      <c r="AE178" s="353"/>
      <c r="AF178" s="354"/>
      <c r="AH178" s="353"/>
      <c r="AI178" s="355"/>
      <c r="AJ178" s="356"/>
      <c r="AK178" s="356"/>
      <c r="AL178" s="356"/>
      <c r="AM178" s="356"/>
      <c r="AN178" s="356"/>
      <c r="AO178" s="357"/>
      <c r="AP178" s="356"/>
      <c r="AQ178" s="356"/>
      <c r="AR178" s="356"/>
      <c r="AS178" s="356"/>
      <c r="AT178" s="356"/>
      <c r="AU178" s="357"/>
      <c r="AV178" s="356"/>
      <c r="AW178" s="356"/>
      <c r="AX178" s="357"/>
    </row>
    <row r="179" spans="1:50">
      <c r="A179" s="358"/>
      <c r="S179" s="359"/>
      <c r="T179" s="359"/>
      <c r="U179" s="359"/>
      <c r="V179" s="359"/>
      <c r="W179" s="359"/>
      <c r="X179" s="359"/>
      <c r="Y179" s="360"/>
      <c r="Z179" s="354"/>
      <c r="AA179" s="359"/>
      <c r="AB179" s="359"/>
      <c r="AC179" s="359"/>
      <c r="AD179" s="359"/>
      <c r="AE179" s="360"/>
      <c r="AF179" s="354"/>
      <c r="AG179" s="359"/>
      <c r="AH179" s="360"/>
      <c r="AI179" s="355"/>
      <c r="AJ179" s="356"/>
      <c r="AK179" s="356"/>
      <c r="AL179" s="356"/>
      <c r="AM179" s="356"/>
      <c r="AN179" s="356"/>
      <c r="AO179" s="357"/>
      <c r="AP179" s="356"/>
      <c r="AQ179" s="356"/>
      <c r="AR179" s="356"/>
      <c r="AS179" s="356"/>
      <c r="AT179" s="356"/>
      <c r="AU179" s="357"/>
      <c r="AV179" s="356"/>
      <c r="AW179" s="356"/>
      <c r="AX179" s="357"/>
    </row>
    <row r="180" spans="1:50">
      <c r="A180" s="358"/>
      <c r="S180" s="363"/>
      <c r="T180" s="363"/>
      <c r="U180" s="363"/>
      <c r="V180" s="363"/>
      <c r="W180" s="363"/>
      <c r="X180" s="363"/>
      <c r="Y180" s="364"/>
      <c r="Z180" s="365"/>
      <c r="AA180" s="363"/>
      <c r="AB180" s="363"/>
      <c r="AC180" s="363"/>
      <c r="AD180" s="363"/>
      <c r="AE180" s="364"/>
      <c r="AF180" s="365"/>
      <c r="AG180" s="363"/>
      <c r="AH180" s="364"/>
      <c r="AI180" s="355"/>
      <c r="AJ180" s="356"/>
      <c r="AK180" s="356"/>
      <c r="AL180" s="356"/>
      <c r="AM180" s="356"/>
      <c r="AN180" s="356"/>
      <c r="AO180" s="357"/>
      <c r="AP180" s="356"/>
      <c r="AQ180" s="356"/>
      <c r="AR180" s="356"/>
      <c r="AS180" s="356"/>
      <c r="AT180" s="356"/>
      <c r="AU180" s="357"/>
      <c r="AV180" s="356"/>
      <c r="AW180" s="356"/>
      <c r="AX180" s="357"/>
    </row>
    <row r="181" spans="1:50">
      <c r="A181" s="358"/>
      <c r="Y181" s="353"/>
      <c r="Z181" s="354"/>
      <c r="AE181" s="353"/>
      <c r="AF181" s="354"/>
      <c r="AH181" s="353"/>
      <c r="AI181" s="355"/>
      <c r="AJ181" s="356"/>
      <c r="AK181" s="356"/>
      <c r="AL181" s="356"/>
      <c r="AM181" s="356"/>
      <c r="AN181" s="356"/>
      <c r="AO181" s="357"/>
      <c r="AP181" s="356"/>
      <c r="AQ181" s="356"/>
      <c r="AR181" s="356"/>
      <c r="AS181" s="356"/>
      <c r="AT181" s="356"/>
      <c r="AU181" s="357"/>
      <c r="AV181" s="356"/>
      <c r="AW181" s="356"/>
      <c r="AX181" s="357"/>
    </row>
    <row r="182" spans="1:50">
      <c r="A182" s="358"/>
      <c r="R182" s="366"/>
      <c r="S182" s="363"/>
      <c r="T182" s="363"/>
      <c r="U182" s="363"/>
      <c r="V182" s="363"/>
      <c r="W182" s="363"/>
      <c r="X182" s="363"/>
      <c r="Y182" s="364"/>
      <c r="Z182" s="365"/>
      <c r="AA182" s="363"/>
      <c r="AB182" s="363"/>
      <c r="AC182" s="363"/>
      <c r="AD182" s="363"/>
      <c r="AE182" s="364"/>
      <c r="AF182" s="365"/>
      <c r="AG182" s="363"/>
      <c r="AH182" s="364"/>
      <c r="AI182" s="367"/>
      <c r="AJ182" s="368"/>
      <c r="AK182" s="368"/>
      <c r="AL182" s="368"/>
      <c r="AM182" s="368"/>
      <c r="AN182" s="368"/>
      <c r="AO182" s="369"/>
      <c r="AP182" s="368"/>
      <c r="AQ182" s="368"/>
      <c r="AR182" s="368"/>
      <c r="AS182" s="368"/>
      <c r="AT182" s="368"/>
      <c r="AU182" s="369"/>
      <c r="AV182" s="368"/>
      <c r="AW182" s="368"/>
      <c r="AX182" s="369"/>
    </row>
    <row r="183" spans="1:50">
      <c r="A183" s="358"/>
      <c r="Y183" s="353"/>
      <c r="Z183" s="354"/>
      <c r="AE183" s="353"/>
      <c r="AF183" s="354"/>
      <c r="AH183" s="353"/>
      <c r="AI183" s="355"/>
      <c r="AJ183" s="356"/>
      <c r="AK183" s="356"/>
      <c r="AL183" s="356"/>
      <c r="AM183" s="356"/>
      <c r="AN183" s="356"/>
      <c r="AO183" s="357"/>
      <c r="AP183" s="356"/>
      <c r="AQ183" s="356"/>
      <c r="AR183" s="356"/>
      <c r="AS183" s="356"/>
      <c r="AT183" s="356"/>
      <c r="AU183" s="357"/>
      <c r="AV183" s="356"/>
      <c r="AW183" s="356"/>
      <c r="AX183" s="357"/>
    </row>
    <row r="184" spans="1:50">
      <c r="A184" s="361"/>
      <c r="B184" s="362"/>
      <c r="C184" s="362"/>
      <c r="D184" s="362"/>
      <c r="E184" s="362"/>
      <c r="F184" s="362"/>
      <c r="G184" s="362"/>
      <c r="H184" s="362"/>
      <c r="I184" s="362"/>
      <c r="J184" s="362"/>
      <c r="K184" s="362"/>
      <c r="L184" s="362"/>
      <c r="M184" s="362"/>
      <c r="N184" s="362"/>
      <c r="O184" s="362"/>
      <c r="P184" s="362"/>
      <c r="Q184" s="362"/>
      <c r="S184" s="363"/>
      <c r="T184" s="363"/>
      <c r="U184" s="363"/>
      <c r="V184" s="363"/>
      <c r="W184" s="363"/>
      <c r="X184" s="363"/>
      <c r="Y184" s="364"/>
      <c r="Z184" s="365"/>
      <c r="AA184" s="363"/>
      <c r="AB184" s="363"/>
      <c r="AC184" s="363"/>
      <c r="AD184" s="363"/>
      <c r="AE184" s="364"/>
      <c r="AF184" s="365"/>
      <c r="AG184" s="363"/>
      <c r="AH184" s="364"/>
      <c r="AI184" s="355"/>
      <c r="AJ184" s="356"/>
      <c r="AK184" s="356"/>
      <c r="AL184" s="356"/>
      <c r="AM184" s="356"/>
      <c r="AN184" s="356"/>
      <c r="AO184" s="357"/>
      <c r="AP184" s="356"/>
      <c r="AQ184" s="356"/>
      <c r="AR184" s="356"/>
      <c r="AS184" s="356"/>
      <c r="AT184" s="356"/>
      <c r="AU184" s="357"/>
      <c r="AV184" s="356"/>
      <c r="AW184" s="356"/>
      <c r="AX184" s="357"/>
    </row>
    <row r="185" spans="1:50">
      <c r="A185" s="358"/>
      <c r="Y185" s="353"/>
      <c r="Z185" s="354"/>
      <c r="AE185" s="353"/>
      <c r="AF185" s="354"/>
      <c r="AH185" s="353"/>
      <c r="AI185" s="355"/>
      <c r="AJ185" s="356"/>
      <c r="AK185" s="356"/>
      <c r="AL185" s="356"/>
      <c r="AM185" s="356"/>
      <c r="AN185" s="356"/>
      <c r="AO185" s="357"/>
      <c r="AP185" s="356"/>
      <c r="AQ185" s="356"/>
      <c r="AR185" s="356"/>
      <c r="AS185" s="356"/>
      <c r="AT185" s="356"/>
      <c r="AU185" s="357"/>
      <c r="AV185" s="356"/>
      <c r="AW185" s="356"/>
      <c r="AX185" s="357"/>
    </row>
    <row r="186" spans="1:50">
      <c r="A186" s="358"/>
      <c r="R186" s="366"/>
      <c r="S186" s="363"/>
      <c r="T186" s="363"/>
      <c r="U186" s="363"/>
      <c r="V186" s="363"/>
      <c r="W186" s="363"/>
      <c r="X186" s="363"/>
      <c r="Y186" s="364"/>
      <c r="Z186" s="365"/>
      <c r="AA186" s="363"/>
      <c r="AB186" s="363"/>
      <c r="AC186" s="363"/>
      <c r="AD186" s="363"/>
      <c r="AE186" s="364"/>
      <c r="AF186" s="365"/>
      <c r="AG186" s="363"/>
      <c r="AH186" s="364"/>
      <c r="AI186" s="367"/>
      <c r="AJ186" s="368"/>
      <c r="AK186" s="368"/>
      <c r="AL186" s="368"/>
      <c r="AM186" s="368"/>
      <c r="AN186" s="368"/>
      <c r="AO186" s="369"/>
      <c r="AP186" s="368"/>
      <c r="AQ186" s="368"/>
      <c r="AR186" s="368"/>
      <c r="AS186" s="368"/>
      <c r="AT186" s="368"/>
      <c r="AU186" s="369"/>
      <c r="AV186" s="368"/>
      <c r="AW186" s="368"/>
      <c r="AX186" s="369"/>
    </row>
    <row r="187" spans="1:50">
      <c r="A187" s="358"/>
      <c r="Y187" s="353"/>
      <c r="Z187" s="354"/>
      <c r="AE187" s="353"/>
      <c r="AF187" s="354"/>
      <c r="AH187" s="353"/>
      <c r="AI187" s="355"/>
      <c r="AJ187" s="356"/>
      <c r="AK187" s="356"/>
      <c r="AL187" s="356"/>
      <c r="AM187" s="356"/>
      <c r="AN187" s="356"/>
      <c r="AO187" s="357"/>
      <c r="AP187" s="356"/>
      <c r="AQ187" s="356"/>
      <c r="AR187" s="356"/>
      <c r="AS187" s="356"/>
      <c r="AT187" s="356"/>
      <c r="AU187" s="357"/>
      <c r="AV187" s="356"/>
      <c r="AW187" s="356"/>
      <c r="AX187" s="357"/>
    </row>
    <row r="188" spans="1:50">
      <c r="A188" s="358"/>
      <c r="R188" s="366"/>
      <c r="S188" s="363"/>
      <c r="T188" s="363"/>
      <c r="U188" s="363"/>
      <c r="V188" s="363"/>
      <c r="W188" s="363"/>
      <c r="X188" s="363"/>
      <c r="Y188" s="364"/>
      <c r="Z188" s="365"/>
      <c r="AA188" s="363"/>
      <c r="AB188" s="363"/>
      <c r="AC188" s="363"/>
      <c r="AD188" s="363"/>
      <c r="AE188" s="364"/>
      <c r="AF188" s="365"/>
      <c r="AG188" s="363"/>
      <c r="AH188" s="364"/>
      <c r="AI188" s="355"/>
      <c r="AJ188" s="356"/>
      <c r="AK188" s="356"/>
      <c r="AL188" s="356"/>
      <c r="AM188" s="356"/>
      <c r="AN188" s="356"/>
      <c r="AO188" s="357"/>
      <c r="AP188" s="356"/>
      <c r="AQ188" s="356"/>
      <c r="AR188" s="356"/>
      <c r="AS188" s="356"/>
      <c r="AT188" s="356"/>
      <c r="AU188" s="357"/>
      <c r="AV188" s="356"/>
      <c r="AW188" s="356"/>
      <c r="AX188" s="357"/>
    </row>
    <row r="189" spans="1:50">
      <c r="A189" s="358"/>
      <c r="Y189" s="353"/>
      <c r="Z189" s="354"/>
      <c r="AE189" s="353"/>
      <c r="AF189" s="354"/>
      <c r="AH189" s="353"/>
      <c r="AI189" s="355"/>
      <c r="AJ189" s="356"/>
      <c r="AK189" s="356"/>
      <c r="AL189" s="356"/>
      <c r="AM189" s="356"/>
      <c r="AN189" s="356"/>
      <c r="AO189" s="357"/>
      <c r="AP189" s="356"/>
      <c r="AQ189" s="356"/>
      <c r="AR189" s="356"/>
      <c r="AS189" s="356"/>
      <c r="AT189" s="356"/>
      <c r="AU189" s="357"/>
      <c r="AV189" s="356"/>
      <c r="AW189" s="356"/>
      <c r="AX189" s="357"/>
    </row>
    <row r="190" spans="1:50">
      <c r="A190" s="358"/>
      <c r="R190" s="366"/>
      <c r="S190" s="363"/>
      <c r="T190" s="363"/>
      <c r="U190" s="363"/>
      <c r="V190" s="363"/>
      <c r="W190" s="363"/>
      <c r="X190" s="363"/>
      <c r="Y190" s="364"/>
      <c r="Z190" s="365"/>
      <c r="AA190" s="363"/>
      <c r="AB190" s="363"/>
      <c r="AC190" s="363"/>
      <c r="AD190" s="363"/>
      <c r="AE190" s="364"/>
      <c r="AF190" s="365"/>
      <c r="AG190" s="363"/>
      <c r="AH190" s="364"/>
      <c r="AI190" s="367"/>
      <c r="AJ190" s="368"/>
      <c r="AK190" s="370"/>
      <c r="AL190" s="368"/>
      <c r="AM190" s="368"/>
      <c r="AN190" s="368"/>
      <c r="AO190" s="369"/>
      <c r="AP190" s="368"/>
      <c r="AQ190" s="368"/>
      <c r="AR190" s="368"/>
      <c r="AS190" s="368"/>
      <c r="AT190" s="368"/>
      <c r="AU190" s="369"/>
      <c r="AV190" s="368"/>
      <c r="AW190" s="368"/>
      <c r="AX190" s="369"/>
    </row>
    <row r="191" spans="1:50">
      <c r="A191" s="358"/>
      <c r="Y191" s="353"/>
      <c r="Z191" s="354"/>
      <c r="AE191" s="353"/>
      <c r="AF191" s="354"/>
      <c r="AH191" s="353"/>
      <c r="AI191" s="355"/>
      <c r="AJ191" s="356"/>
      <c r="AK191" s="356"/>
      <c r="AL191" s="356"/>
      <c r="AM191" s="356"/>
      <c r="AN191" s="356"/>
      <c r="AO191" s="357"/>
      <c r="AP191" s="356"/>
      <c r="AQ191" s="356"/>
      <c r="AR191" s="356"/>
      <c r="AS191" s="356"/>
      <c r="AT191" s="356"/>
      <c r="AU191" s="357"/>
      <c r="AV191" s="356"/>
      <c r="AW191" s="356"/>
      <c r="AX191" s="357"/>
    </row>
    <row r="192" spans="1:50">
      <c r="A192" s="358"/>
      <c r="R192" s="366"/>
      <c r="S192" s="363"/>
      <c r="T192" s="363"/>
      <c r="U192" s="363"/>
      <c r="V192" s="363"/>
      <c r="W192" s="363"/>
      <c r="X192" s="363"/>
      <c r="Y192" s="364"/>
      <c r="Z192" s="365"/>
      <c r="AA192" s="363"/>
      <c r="AB192" s="363"/>
      <c r="AC192" s="363"/>
      <c r="AD192" s="363"/>
      <c r="AE192" s="364"/>
      <c r="AF192" s="365"/>
      <c r="AG192" s="363"/>
      <c r="AH192" s="364"/>
      <c r="AI192" s="355"/>
      <c r="AJ192" s="356"/>
      <c r="AK192" s="356"/>
      <c r="AL192" s="356"/>
      <c r="AM192" s="356"/>
      <c r="AN192" s="356"/>
      <c r="AO192" s="357"/>
      <c r="AP192" s="356"/>
      <c r="AQ192" s="356"/>
      <c r="AR192" s="356"/>
      <c r="AS192" s="356"/>
      <c r="AT192" s="356"/>
      <c r="AU192" s="357"/>
      <c r="AV192" s="356"/>
      <c r="AW192" s="356"/>
      <c r="AX192" s="357"/>
    </row>
    <row r="193" spans="1:50">
      <c r="A193" s="358"/>
      <c r="Y193" s="353"/>
      <c r="Z193" s="354"/>
      <c r="AE193" s="353"/>
      <c r="AF193" s="354"/>
      <c r="AH193" s="353"/>
      <c r="AI193" s="355"/>
      <c r="AJ193" s="356"/>
      <c r="AK193" s="356"/>
      <c r="AL193" s="356"/>
      <c r="AM193" s="356"/>
      <c r="AN193" s="356"/>
      <c r="AO193" s="357"/>
      <c r="AP193" s="356"/>
      <c r="AQ193" s="356"/>
      <c r="AR193" s="356"/>
      <c r="AS193" s="356"/>
      <c r="AT193" s="356"/>
      <c r="AU193" s="357"/>
      <c r="AV193" s="356"/>
      <c r="AW193" s="356"/>
      <c r="AX193" s="357"/>
    </row>
    <row r="194" spans="1:50">
      <c r="A194" s="358"/>
      <c r="R194" s="366"/>
      <c r="S194" s="363"/>
      <c r="T194" s="363"/>
      <c r="U194" s="363"/>
      <c r="V194" s="363"/>
      <c r="W194" s="363"/>
      <c r="X194" s="363"/>
      <c r="Y194" s="364"/>
      <c r="Z194" s="365"/>
      <c r="AA194" s="363"/>
      <c r="AB194" s="363"/>
      <c r="AC194" s="363"/>
      <c r="AD194" s="363"/>
      <c r="AE194" s="364"/>
      <c r="AF194" s="365"/>
      <c r="AG194" s="363"/>
      <c r="AH194" s="364"/>
      <c r="AI194" s="367"/>
      <c r="AJ194" s="370"/>
      <c r="AK194" s="368"/>
      <c r="AL194" s="368"/>
      <c r="AM194" s="370"/>
      <c r="AN194" s="368"/>
      <c r="AO194" s="369"/>
      <c r="AP194" s="368"/>
      <c r="AQ194" s="368"/>
      <c r="AR194" s="368"/>
      <c r="AS194" s="368"/>
      <c r="AT194" s="368"/>
      <c r="AU194" s="369"/>
      <c r="AV194" s="368"/>
      <c r="AW194" s="368"/>
      <c r="AX194" s="369"/>
    </row>
    <row r="195" spans="1:50">
      <c r="A195" s="358"/>
      <c r="Y195" s="353"/>
      <c r="Z195" s="354"/>
      <c r="AE195" s="353"/>
      <c r="AF195" s="354"/>
      <c r="AH195" s="353"/>
      <c r="AI195" s="355"/>
      <c r="AJ195" s="356"/>
      <c r="AK195" s="356"/>
      <c r="AL195" s="356"/>
      <c r="AM195" s="356"/>
      <c r="AN195" s="356"/>
      <c r="AO195" s="357"/>
      <c r="AP195" s="356"/>
      <c r="AQ195" s="356"/>
      <c r="AR195" s="356"/>
      <c r="AS195" s="356"/>
      <c r="AT195" s="356"/>
      <c r="AU195" s="357"/>
      <c r="AV195" s="356"/>
      <c r="AW195" s="356"/>
      <c r="AX195" s="357"/>
    </row>
    <row r="196" spans="1:50">
      <c r="A196" s="358"/>
      <c r="R196" s="366"/>
      <c r="S196" s="363"/>
      <c r="T196" s="363"/>
      <c r="U196" s="363"/>
      <c r="V196" s="363"/>
      <c r="W196" s="363"/>
      <c r="X196" s="363"/>
      <c r="Y196" s="364"/>
      <c r="Z196" s="365"/>
      <c r="AA196" s="363"/>
      <c r="AB196" s="363"/>
      <c r="AC196" s="363"/>
      <c r="AD196" s="363"/>
      <c r="AE196" s="364"/>
      <c r="AF196" s="365"/>
      <c r="AG196" s="363"/>
      <c r="AH196" s="364"/>
      <c r="AI196" s="355"/>
      <c r="AJ196" s="356"/>
      <c r="AK196" s="356"/>
      <c r="AL196" s="356"/>
      <c r="AM196" s="356"/>
      <c r="AN196" s="356"/>
      <c r="AO196" s="357"/>
      <c r="AP196" s="356"/>
      <c r="AQ196" s="356"/>
      <c r="AR196" s="356"/>
      <c r="AS196" s="356"/>
      <c r="AT196" s="356"/>
      <c r="AU196" s="357"/>
      <c r="AV196" s="356"/>
      <c r="AW196" s="356"/>
      <c r="AX196" s="357"/>
    </row>
    <row r="197" spans="1:50">
      <c r="A197" s="358"/>
      <c r="F197" s="381"/>
      <c r="Y197" s="353"/>
      <c r="Z197" s="354"/>
      <c r="AE197" s="353"/>
      <c r="AF197" s="354"/>
      <c r="AH197" s="353"/>
      <c r="AI197" s="355"/>
      <c r="AJ197" s="356"/>
      <c r="AK197" s="356"/>
      <c r="AL197" s="356"/>
      <c r="AM197" s="356"/>
      <c r="AN197" s="356"/>
      <c r="AO197" s="357"/>
      <c r="AP197" s="356"/>
      <c r="AQ197" s="356"/>
      <c r="AR197" s="356"/>
      <c r="AS197" s="356"/>
      <c r="AT197" s="356"/>
      <c r="AU197" s="357"/>
      <c r="AV197" s="356"/>
      <c r="AW197" s="356"/>
      <c r="AX197" s="357"/>
    </row>
    <row r="198" spans="1:50">
      <c r="A198" s="358"/>
      <c r="R198" s="366"/>
      <c r="S198" s="363"/>
      <c r="T198" s="363"/>
      <c r="U198" s="363"/>
      <c r="V198" s="363"/>
      <c r="W198" s="363"/>
      <c r="X198" s="363"/>
      <c r="Y198" s="364"/>
      <c r="Z198" s="365"/>
      <c r="AA198" s="363"/>
      <c r="AB198" s="363"/>
      <c r="AC198" s="363"/>
      <c r="AD198" s="363"/>
      <c r="AE198" s="364"/>
      <c r="AF198" s="365"/>
      <c r="AG198" s="363"/>
      <c r="AH198" s="364"/>
      <c r="AI198" s="367"/>
      <c r="AJ198" s="368"/>
      <c r="AK198" s="368"/>
      <c r="AL198" s="368"/>
      <c r="AM198" s="368"/>
      <c r="AN198" s="368"/>
      <c r="AO198" s="369"/>
      <c r="AP198" s="368"/>
      <c r="AQ198" s="370"/>
      <c r="AR198" s="368"/>
      <c r="AS198" s="368"/>
      <c r="AT198" s="368"/>
      <c r="AU198" s="369"/>
      <c r="AV198" s="368"/>
      <c r="AW198" s="368"/>
      <c r="AX198" s="369"/>
    </row>
    <row r="199" spans="1:50">
      <c r="A199" s="358"/>
      <c r="Y199" s="353"/>
      <c r="Z199" s="354"/>
      <c r="AE199" s="353"/>
      <c r="AF199" s="354"/>
      <c r="AH199" s="353"/>
      <c r="AI199" s="355"/>
      <c r="AJ199" s="356"/>
      <c r="AK199" s="356"/>
      <c r="AL199" s="356"/>
      <c r="AM199" s="356"/>
      <c r="AN199" s="356"/>
      <c r="AO199" s="357"/>
      <c r="AP199" s="356"/>
      <c r="AQ199" s="356"/>
      <c r="AR199" s="356"/>
      <c r="AS199" s="356"/>
      <c r="AT199" s="356"/>
      <c r="AU199" s="357"/>
      <c r="AV199" s="356"/>
      <c r="AW199" s="356"/>
      <c r="AX199" s="357"/>
    </row>
    <row r="200" spans="1:50">
      <c r="A200" s="358"/>
      <c r="R200" s="366"/>
      <c r="S200" s="363"/>
      <c r="T200" s="363"/>
      <c r="U200" s="363"/>
      <c r="V200" s="363"/>
      <c r="W200" s="363"/>
      <c r="X200" s="363"/>
      <c r="Y200" s="364"/>
      <c r="Z200" s="365"/>
      <c r="AA200" s="363"/>
      <c r="AB200" s="363"/>
      <c r="AC200" s="363"/>
      <c r="AD200" s="363"/>
      <c r="AE200" s="364"/>
      <c r="AF200" s="365"/>
      <c r="AG200" s="363"/>
      <c r="AH200" s="364"/>
      <c r="AI200" s="355"/>
      <c r="AJ200" s="356"/>
      <c r="AK200" s="356"/>
      <c r="AL200" s="356"/>
      <c r="AM200" s="356"/>
      <c r="AN200" s="356"/>
      <c r="AO200" s="357"/>
      <c r="AP200" s="356"/>
      <c r="AQ200" s="356"/>
      <c r="AR200" s="356"/>
      <c r="AS200" s="356"/>
      <c r="AT200" s="356"/>
      <c r="AU200" s="357"/>
      <c r="AV200" s="356"/>
      <c r="AW200" s="356"/>
      <c r="AX200" s="357"/>
    </row>
    <row r="201" spans="1:50">
      <c r="A201" s="358"/>
      <c r="Y201" s="353"/>
      <c r="Z201" s="354"/>
      <c r="AE201" s="353"/>
      <c r="AF201" s="354"/>
      <c r="AH201" s="353"/>
      <c r="AI201" s="355"/>
      <c r="AJ201" s="356"/>
      <c r="AK201" s="356"/>
      <c r="AL201" s="356"/>
      <c r="AM201" s="356"/>
      <c r="AN201" s="356"/>
      <c r="AO201" s="357"/>
      <c r="AP201" s="356"/>
      <c r="AQ201" s="356"/>
      <c r="AR201" s="356"/>
      <c r="AS201" s="356"/>
      <c r="AT201" s="356"/>
      <c r="AU201" s="357"/>
      <c r="AV201" s="356"/>
      <c r="AW201" s="356"/>
      <c r="AX201" s="357"/>
    </row>
    <row r="202" spans="1:50">
      <c r="A202" s="358"/>
      <c r="R202" s="366"/>
      <c r="S202" s="363"/>
      <c r="T202" s="363"/>
      <c r="U202" s="363"/>
      <c r="V202" s="363"/>
      <c r="W202" s="363"/>
      <c r="X202" s="363"/>
      <c r="Y202" s="364"/>
      <c r="Z202" s="365"/>
      <c r="AA202" s="363"/>
      <c r="AB202" s="363"/>
      <c r="AC202" s="363"/>
      <c r="AD202" s="363"/>
      <c r="AE202" s="364"/>
      <c r="AF202" s="365"/>
      <c r="AG202" s="363"/>
      <c r="AH202" s="364"/>
      <c r="AI202" s="367"/>
      <c r="AJ202" s="368"/>
      <c r="AK202" s="368"/>
      <c r="AL202" s="368"/>
      <c r="AM202" s="368"/>
      <c r="AN202" s="368"/>
      <c r="AO202" s="369"/>
      <c r="AP202" s="368"/>
      <c r="AQ202" s="368"/>
      <c r="AR202" s="368"/>
      <c r="AS202" s="368"/>
      <c r="AT202" s="368"/>
      <c r="AU202" s="369"/>
      <c r="AV202" s="368"/>
      <c r="AW202" s="368"/>
      <c r="AX202" s="369"/>
    </row>
    <row r="203" spans="1:50">
      <c r="A203" s="358"/>
      <c r="Y203" s="353"/>
      <c r="Z203" s="354"/>
      <c r="AE203" s="353"/>
      <c r="AF203" s="354"/>
      <c r="AH203" s="353"/>
      <c r="AI203" s="355"/>
      <c r="AJ203" s="356"/>
      <c r="AK203" s="356"/>
      <c r="AL203" s="356"/>
      <c r="AM203" s="356"/>
      <c r="AN203" s="356"/>
      <c r="AO203" s="357"/>
      <c r="AP203" s="356"/>
      <c r="AQ203" s="356"/>
      <c r="AR203" s="356"/>
      <c r="AS203" s="356"/>
      <c r="AT203" s="356"/>
      <c r="AU203" s="357"/>
      <c r="AV203" s="356"/>
      <c r="AW203" s="356"/>
      <c r="AX203" s="357"/>
    </row>
    <row r="204" spans="1:50">
      <c r="A204" s="358"/>
      <c r="R204" s="366"/>
      <c r="S204" s="363"/>
      <c r="T204" s="363"/>
      <c r="U204" s="363"/>
      <c r="V204" s="363"/>
      <c r="W204" s="363"/>
      <c r="X204" s="363"/>
      <c r="Y204" s="364"/>
      <c r="Z204" s="365"/>
      <c r="AA204" s="363"/>
      <c r="AB204" s="363"/>
      <c r="AC204" s="363"/>
      <c r="AD204" s="363"/>
      <c r="AE204" s="364"/>
      <c r="AF204" s="365"/>
      <c r="AG204" s="363"/>
      <c r="AH204" s="364"/>
      <c r="AI204" s="355"/>
      <c r="AJ204" s="356"/>
      <c r="AK204" s="356"/>
      <c r="AL204" s="356"/>
      <c r="AM204" s="356"/>
      <c r="AN204" s="356"/>
      <c r="AO204" s="357"/>
      <c r="AP204" s="356"/>
      <c r="AQ204" s="356"/>
      <c r="AR204" s="356"/>
      <c r="AS204" s="356"/>
      <c r="AT204" s="356"/>
      <c r="AU204" s="357"/>
      <c r="AV204" s="356"/>
      <c r="AW204" s="356"/>
      <c r="AX204" s="357"/>
    </row>
    <row r="205" spans="1:50">
      <c r="A205" s="358"/>
      <c r="Y205" s="353"/>
      <c r="Z205" s="354"/>
      <c r="AE205" s="353"/>
      <c r="AF205" s="354"/>
      <c r="AH205" s="353"/>
      <c r="AI205" s="355"/>
      <c r="AJ205" s="356"/>
      <c r="AK205" s="356"/>
      <c r="AL205" s="356"/>
      <c r="AM205" s="356"/>
      <c r="AN205" s="356"/>
      <c r="AO205" s="357"/>
      <c r="AP205" s="356"/>
      <c r="AQ205" s="356"/>
      <c r="AR205" s="356"/>
      <c r="AS205" s="356"/>
      <c r="AT205" s="356"/>
      <c r="AU205" s="357"/>
      <c r="AV205" s="356"/>
      <c r="AW205" s="356"/>
      <c r="AX205" s="357"/>
    </row>
    <row r="206" spans="1:50" ht="13.5" thickBot="1">
      <c r="A206" s="372"/>
      <c r="B206" s="373"/>
      <c r="C206" s="373"/>
      <c r="D206" s="373"/>
      <c r="E206" s="373"/>
      <c r="F206" s="373"/>
      <c r="G206" s="373"/>
      <c r="H206" s="373"/>
      <c r="I206" s="373"/>
      <c r="J206" s="373"/>
      <c r="K206" s="373"/>
      <c r="L206" s="373"/>
      <c r="M206" s="373"/>
      <c r="N206" s="373"/>
      <c r="O206" s="373"/>
      <c r="P206" s="373"/>
      <c r="Q206" s="373"/>
      <c r="S206" s="374"/>
      <c r="T206" s="374"/>
      <c r="U206" s="374"/>
      <c r="V206" s="374"/>
      <c r="W206" s="374"/>
      <c r="X206" s="374"/>
      <c r="Y206" s="375"/>
      <c r="Z206" s="376"/>
      <c r="AA206" s="374"/>
      <c r="AB206" s="374"/>
      <c r="AC206" s="374"/>
      <c r="AD206" s="374"/>
      <c r="AE206" s="375"/>
      <c r="AF206" s="376"/>
      <c r="AG206" s="374"/>
      <c r="AH206" s="375"/>
      <c r="AI206" s="377"/>
      <c r="AJ206" s="378"/>
      <c r="AK206" s="378"/>
      <c r="AL206" s="378"/>
      <c r="AM206" s="378"/>
      <c r="AN206" s="378"/>
      <c r="AO206" s="379"/>
      <c r="AP206" s="378"/>
      <c r="AQ206" s="378"/>
      <c r="AR206" s="378"/>
      <c r="AS206" s="378"/>
      <c r="AT206" s="378"/>
      <c r="AU206" s="379"/>
      <c r="AV206" s="378"/>
      <c r="AW206" s="378"/>
      <c r="AX206" s="379"/>
    </row>
    <row r="207" spans="1:50">
      <c r="A207" s="352"/>
      <c r="Y207" s="353"/>
      <c r="Z207" s="354"/>
      <c r="AE207" s="353"/>
      <c r="AF207" s="354"/>
      <c r="AH207" s="353"/>
      <c r="AI207" s="355"/>
      <c r="AJ207" s="356"/>
      <c r="AK207" s="356"/>
      <c r="AL207" s="356"/>
      <c r="AM207" s="356"/>
      <c r="AN207" s="356"/>
      <c r="AO207" s="357"/>
      <c r="AP207" s="356"/>
      <c r="AQ207" s="356"/>
      <c r="AR207" s="356"/>
      <c r="AS207" s="356"/>
      <c r="AT207" s="356"/>
      <c r="AU207" s="357"/>
      <c r="AV207" s="356"/>
      <c r="AW207" s="356"/>
      <c r="AX207" s="357"/>
    </row>
    <row r="208" spans="1:50">
      <c r="A208" s="358"/>
      <c r="S208" s="359"/>
      <c r="T208" s="359"/>
      <c r="U208" s="359"/>
      <c r="V208" s="359"/>
      <c r="W208" s="359"/>
      <c r="X208" s="359"/>
      <c r="Y208" s="360"/>
      <c r="Z208" s="354"/>
      <c r="AA208" s="359"/>
      <c r="AB208" s="359"/>
      <c r="AC208" s="359"/>
      <c r="AD208" s="359"/>
      <c r="AE208" s="360"/>
      <c r="AF208" s="354"/>
      <c r="AG208" s="359"/>
      <c r="AH208" s="360"/>
      <c r="AI208" s="355"/>
      <c r="AJ208" s="356"/>
      <c r="AK208" s="356"/>
      <c r="AL208" s="356"/>
      <c r="AM208" s="356"/>
      <c r="AN208" s="356"/>
      <c r="AO208" s="357"/>
      <c r="AP208" s="356"/>
      <c r="AQ208" s="356"/>
      <c r="AR208" s="356"/>
      <c r="AS208" s="356"/>
      <c r="AT208" s="356"/>
      <c r="AU208" s="357"/>
      <c r="AV208" s="356"/>
      <c r="AW208" s="356"/>
      <c r="AX208" s="357"/>
    </row>
    <row r="209" spans="1:50">
      <c r="A209" s="358"/>
      <c r="S209" s="363"/>
      <c r="T209" s="363"/>
      <c r="U209" s="363"/>
      <c r="V209" s="363"/>
      <c r="W209" s="363"/>
      <c r="X209" s="363"/>
      <c r="Y209" s="364"/>
      <c r="Z209" s="365"/>
      <c r="AA209" s="363"/>
      <c r="AB209" s="363"/>
      <c r="AC209" s="363"/>
      <c r="AD209" s="363"/>
      <c r="AE209" s="364"/>
      <c r="AF209" s="365"/>
      <c r="AG209" s="363"/>
      <c r="AH209" s="364"/>
      <c r="AI209" s="355"/>
      <c r="AJ209" s="356"/>
      <c r="AK209" s="356"/>
      <c r="AL209" s="356"/>
      <c r="AM209" s="356"/>
      <c r="AN209" s="356"/>
      <c r="AO209" s="357"/>
      <c r="AP209" s="356"/>
      <c r="AQ209" s="356"/>
      <c r="AR209" s="356"/>
      <c r="AS209" s="356"/>
      <c r="AT209" s="356"/>
      <c r="AU209" s="357"/>
      <c r="AV209" s="356"/>
      <c r="AW209" s="356"/>
      <c r="AX209" s="357"/>
    </row>
    <row r="210" spans="1:50">
      <c r="A210" s="358"/>
      <c r="Y210" s="353"/>
      <c r="Z210" s="354"/>
      <c r="AE210" s="353"/>
      <c r="AF210" s="354"/>
      <c r="AH210" s="353"/>
      <c r="AI210" s="355"/>
      <c r="AJ210" s="356"/>
      <c r="AK210" s="356"/>
      <c r="AL210" s="356"/>
      <c r="AM210" s="356"/>
      <c r="AN210" s="356"/>
      <c r="AO210" s="357"/>
      <c r="AP210" s="356"/>
      <c r="AQ210" s="356"/>
      <c r="AR210" s="356"/>
      <c r="AS210" s="356"/>
      <c r="AT210" s="356"/>
      <c r="AU210" s="357"/>
      <c r="AV210" s="356"/>
      <c r="AW210" s="356"/>
      <c r="AX210" s="357"/>
    </row>
    <row r="211" spans="1:50">
      <c r="A211" s="358"/>
      <c r="R211" s="366"/>
      <c r="S211" s="363"/>
      <c r="T211" s="363"/>
      <c r="U211" s="363"/>
      <c r="V211" s="363"/>
      <c r="W211" s="363"/>
      <c r="X211" s="363"/>
      <c r="Y211" s="364"/>
      <c r="Z211" s="365"/>
      <c r="AA211" s="363"/>
      <c r="AB211" s="363"/>
      <c r="AC211" s="363"/>
      <c r="AD211" s="363"/>
      <c r="AE211" s="364"/>
      <c r="AF211" s="365"/>
      <c r="AG211" s="363"/>
      <c r="AH211" s="364"/>
      <c r="AI211" s="367"/>
      <c r="AJ211" s="368"/>
      <c r="AK211" s="368"/>
      <c r="AL211" s="368"/>
      <c r="AM211" s="368"/>
      <c r="AN211" s="368"/>
      <c r="AO211" s="369"/>
      <c r="AP211" s="368"/>
      <c r="AQ211" s="368"/>
      <c r="AR211" s="368"/>
      <c r="AS211" s="368"/>
      <c r="AT211" s="368"/>
      <c r="AU211" s="369"/>
      <c r="AV211" s="368"/>
      <c r="AW211" s="368"/>
      <c r="AX211" s="369"/>
    </row>
    <row r="212" spans="1:50">
      <c r="A212" s="358"/>
      <c r="Y212" s="353"/>
      <c r="Z212" s="354"/>
      <c r="AE212" s="353"/>
      <c r="AF212" s="354"/>
      <c r="AH212" s="353"/>
      <c r="AI212" s="355"/>
      <c r="AJ212" s="356"/>
      <c r="AK212" s="356"/>
      <c r="AL212" s="356"/>
      <c r="AM212" s="356"/>
      <c r="AN212" s="356"/>
      <c r="AO212" s="357"/>
      <c r="AP212" s="356"/>
      <c r="AQ212" s="356"/>
      <c r="AR212" s="356"/>
      <c r="AS212" s="356"/>
      <c r="AT212" s="356"/>
      <c r="AU212" s="357"/>
      <c r="AV212" s="356"/>
      <c r="AW212" s="356"/>
      <c r="AX212" s="357"/>
    </row>
    <row r="213" spans="1:50">
      <c r="A213" s="361"/>
      <c r="B213" s="362"/>
      <c r="C213" s="362"/>
      <c r="D213" s="362"/>
      <c r="E213" s="362"/>
      <c r="F213" s="362"/>
      <c r="G213" s="362"/>
      <c r="H213" s="362"/>
      <c r="I213" s="362"/>
      <c r="J213" s="362"/>
      <c r="K213" s="362"/>
      <c r="L213" s="362"/>
      <c r="M213" s="362"/>
      <c r="N213" s="362"/>
      <c r="O213" s="362"/>
      <c r="P213" s="362"/>
      <c r="Q213" s="362"/>
      <c r="S213" s="363"/>
      <c r="T213" s="363"/>
      <c r="U213" s="363"/>
      <c r="V213" s="363"/>
      <c r="W213" s="363"/>
      <c r="X213" s="363"/>
      <c r="Y213" s="364"/>
      <c r="Z213" s="365"/>
      <c r="AA213" s="363"/>
      <c r="AB213" s="363"/>
      <c r="AC213" s="363"/>
      <c r="AD213" s="363"/>
      <c r="AE213" s="364"/>
      <c r="AF213" s="365"/>
      <c r="AG213" s="363"/>
      <c r="AH213" s="364"/>
      <c r="AI213" s="355"/>
      <c r="AJ213" s="356"/>
      <c r="AK213" s="356"/>
      <c r="AL213" s="356"/>
      <c r="AM213" s="356"/>
      <c r="AN213" s="356"/>
      <c r="AO213" s="357"/>
      <c r="AP213" s="356"/>
      <c r="AQ213" s="356"/>
      <c r="AR213" s="356"/>
      <c r="AS213" s="356"/>
      <c r="AT213" s="356"/>
      <c r="AU213" s="357"/>
      <c r="AV213" s="356"/>
      <c r="AW213" s="356"/>
      <c r="AX213" s="357"/>
    </row>
    <row r="214" spans="1:50">
      <c r="A214" s="358"/>
      <c r="Y214" s="353"/>
      <c r="Z214" s="354"/>
      <c r="AE214" s="353"/>
      <c r="AF214" s="354"/>
      <c r="AH214" s="353"/>
      <c r="AI214" s="355"/>
      <c r="AJ214" s="356"/>
      <c r="AK214" s="356"/>
      <c r="AL214" s="356"/>
      <c r="AM214" s="356"/>
      <c r="AN214" s="356"/>
      <c r="AO214" s="357"/>
      <c r="AP214" s="356"/>
      <c r="AQ214" s="356"/>
      <c r="AR214" s="356"/>
      <c r="AS214" s="356"/>
      <c r="AT214" s="356"/>
      <c r="AU214" s="357"/>
      <c r="AV214" s="356"/>
      <c r="AW214" s="356"/>
      <c r="AX214" s="357"/>
    </row>
    <row r="215" spans="1:50">
      <c r="A215" s="358"/>
      <c r="R215" s="366"/>
      <c r="S215" s="363"/>
      <c r="T215" s="363"/>
      <c r="U215" s="363"/>
      <c r="V215" s="363"/>
      <c r="W215" s="363"/>
      <c r="X215" s="363"/>
      <c r="Y215" s="364"/>
      <c r="Z215" s="365"/>
      <c r="AA215" s="363"/>
      <c r="AB215" s="363"/>
      <c r="AC215" s="363"/>
      <c r="AD215" s="363"/>
      <c r="AE215" s="364"/>
      <c r="AF215" s="365"/>
      <c r="AG215" s="363"/>
      <c r="AH215" s="364"/>
      <c r="AI215" s="367"/>
      <c r="AJ215" s="368"/>
      <c r="AK215" s="368"/>
      <c r="AL215" s="368"/>
      <c r="AM215" s="368"/>
      <c r="AN215" s="368"/>
      <c r="AO215" s="369"/>
      <c r="AP215" s="368"/>
      <c r="AQ215" s="368"/>
      <c r="AR215" s="368"/>
      <c r="AS215" s="368"/>
      <c r="AT215" s="368"/>
      <c r="AU215" s="369"/>
      <c r="AV215" s="368"/>
      <c r="AW215" s="368"/>
      <c r="AX215" s="369"/>
    </row>
    <row r="216" spans="1:50">
      <c r="A216" s="358"/>
      <c r="Y216" s="353"/>
      <c r="Z216" s="354"/>
      <c r="AE216" s="353"/>
      <c r="AF216" s="354"/>
      <c r="AH216" s="353"/>
      <c r="AI216" s="355"/>
      <c r="AJ216" s="356"/>
      <c r="AK216" s="356"/>
      <c r="AL216" s="356"/>
      <c r="AM216" s="356"/>
      <c r="AN216" s="356"/>
      <c r="AO216" s="357"/>
      <c r="AP216" s="356"/>
      <c r="AQ216" s="356"/>
      <c r="AR216" s="356"/>
      <c r="AS216" s="356"/>
      <c r="AT216" s="356"/>
      <c r="AU216" s="357"/>
      <c r="AV216" s="356"/>
      <c r="AW216" s="356"/>
      <c r="AX216" s="357"/>
    </row>
    <row r="217" spans="1:50">
      <c r="A217" s="358"/>
      <c r="R217" s="366"/>
      <c r="S217" s="363"/>
      <c r="T217" s="363"/>
      <c r="U217" s="363"/>
      <c r="V217" s="363"/>
      <c r="W217" s="363"/>
      <c r="X217" s="363"/>
      <c r="Y217" s="364"/>
      <c r="Z217" s="365"/>
      <c r="AA217" s="363"/>
      <c r="AB217" s="363"/>
      <c r="AC217" s="363"/>
      <c r="AD217" s="363"/>
      <c r="AE217" s="364"/>
      <c r="AF217" s="365"/>
      <c r="AG217" s="363"/>
      <c r="AH217" s="364"/>
      <c r="AI217" s="355"/>
      <c r="AJ217" s="356"/>
      <c r="AK217" s="356"/>
      <c r="AL217" s="356"/>
      <c r="AM217" s="356"/>
      <c r="AN217" s="356"/>
      <c r="AO217" s="357"/>
      <c r="AP217" s="356"/>
      <c r="AQ217" s="356"/>
      <c r="AR217" s="356"/>
      <c r="AS217" s="356"/>
      <c r="AT217" s="356"/>
      <c r="AU217" s="357"/>
      <c r="AV217" s="356"/>
      <c r="AW217" s="356"/>
      <c r="AX217" s="357"/>
    </row>
    <row r="218" spans="1:50">
      <c r="A218" s="358"/>
      <c r="Y218" s="353"/>
      <c r="Z218" s="354"/>
      <c r="AE218" s="353"/>
      <c r="AF218" s="354"/>
      <c r="AH218" s="353"/>
      <c r="AI218" s="355"/>
      <c r="AJ218" s="356"/>
      <c r="AK218" s="356"/>
      <c r="AL218" s="356"/>
      <c r="AM218" s="356"/>
      <c r="AN218" s="356"/>
      <c r="AO218" s="357"/>
      <c r="AP218" s="356"/>
      <c r="AQ218" s="356"/>
      <c r="AR218" s="356"/>
      <c r="AS218" s="356"/>
      <c r="AT218" s="356"/>
      <c r="AU218" s="357"/>
      <c r="AV218" s="356"/>
      <c r="AW218" s="356"/>
      <c r="AX218" s="357"/>
    </row>
    <row r="219" spans="1:50">
      <c r="A219" s="358"/>
      <c r="R219" s="366"/>
      <c r="S219" s="363"/>
      <c r="T219" s="363"/>
      <c r="U219" s="363"/>
      <c r="V219" s="363"/>
      <c r="W219" s="363"/>
      <c r="X219" s="363"/>
      <c r="Y219" s="364"/>
      <c r="Z219" s="365"/>
      <c r="AA219" s="363"/>
      <c r="AB219" s="363"/>
      <c r="AC219" s="363"/>
      <c r="AD219" s="363"/>
      <c r="AE219" s="364"/>
      <c r="AF219" s="365"/>
      <c r="AG219" s="363"/>
      <c r="AH219" s="364"/>
      <c r="AI219" s="367"/>
      <c r="AJ219" s="368"/>
      <c r="AK219" s="368"/>
      <c r="AL219" s="368"/>
      <c r="AM219" s="368"/>
      <c r="AN219" s="368"/>
      <c r="AO219" s="369"/>
      <c r="AP219" s="368"/>
      <c r="AQ219" s="368"/>
      <c r="AR219" s="368"/>
      <c r="AS219" s="368"/>
      <c r="AT219" s="368"/>
      <c r="AU219" s="369"/>
      <c r="AV219" s="368"/>
      <c r="AW219" s="368"/>
      <c r="AX219" s="369"/>
    </row>
    <row r="220" spans="1:50">
      <c r="A220" s="358"/>
      <c r="Y220" s="353"/>
      <c r="Z220" s="354"/>
      <c r="AE220" s="353"/>
      <c r="AF220" s="354"/>
      <c r="AH220" s="353"/>
      <c r="AI220" s="355"/>
      <c r="AJ220" s="356"/>
      <c r="AK220" s="356"/>
      <c r="AL220" s="356"/>
      <c r="AM220" s="356"/>
      <c r="AN220" s="356"/>
      <c r="AO220" s="357"/>
      <c r="AP220" s="356"/>
      <c r="AQ220" s="356"/>
      <c r="AR220" s="356"/>
      <c r="AS220" s="356"/>
      <c r="AT220" s="356"/>
      <c r="AU220" s="357"/>
      <c r="AV220" s="356"/>
      <c r="AW220" s="356"/>
      <c r="AX220" s="357"/>
    </row>
    <row r="221" spans="1:50">
      <c r="A221" s="358"/>
      <c r="R221" s="366"/>
      <c r="S221" s="363"/>
      <c r="T221" s="363"/>
      <c r="U221" s="363"/>
      <c r="V221" s="363"/>
      <c r="W221" s="363"/>
      <c r="X221" s="363"/>
      <c r="Y221" s="364"/>
      <c r="Z221" s="365"/>
      <c r="AA221" s="363"/>
      <c r="AB221" s="363"/>
      <c r="AC221" s="363"/>
      <c r="AD221" s="363"/>
      <c r="AE221" s="364"/>
      <c r="AF221" s="365"/>
      <c r="AG221" s="363"/>
      <c r="AH221" s="364"/>
      <c r="AI221" s="355"/>
      <c r="AJ221" s="356"/>
      <c r="AK221" s="356"/>
      <c r="AL221" s="356"/>
      <c r="AM221" s="356"/>
      <c r="AN221" s="356"/>
      <c r="AO221" s="357"/>
      <c r="AP221" s="356"/>
      <c r="AQ221" s="356"/>
      <c r="AR221" s="356"/>
      <c r="AS221" s="356"/>
      <c r="AT221" s="356"/>
      <c r="AU221" s="357"/>
      <c r="AV221" s="356"/>
      <c r="AW221" s="356"/>
      <c r="AX221" s="357"/>
    </row>
    <row r="222" spans="1:50">
      <c r="A222" s="358"/>
      <c r="Y222" s="353"/>
      <c r="Z222" s="354"/>
      <c r="AE222" s="353"/>
      <c r="AF222" s="354"/>
      <c r="AH222" s="353"/>
      <c r="AI222" s="355"/>
      <c r="AJ222" s="356"/>
      <c r="AK222" s="356"/>
      <c r="AL222" s="356"/>
      <c r="AM222" s="356"/>
      <c r="AN222" s="356"/>
      <c r="AO222" s="357"/>
      <c r="AP222" s="356"/>
      <c r="AQ222" s="356"/>
      <c r="AR222" s="356"/>
      <c r="AS222" s="356"/>
      <c r="AT222" s="356"/>
      <c r="AU222" s="357"/>
      <c r="AV222" s="356"/>
      <c r="AW222" s="356"/>
      <c r="AX222" s="357"/>
    </row>
    <row r="223" spans="1:50">
      <c r="A223" s="358"/>
      <c r="G223" s="386"/>
      <c r="R223" s="366"/>
      <c r="S223" s="363"/>
      <c r="T223" s="363"/>
      <c r="U223" s="363"/>
      <c r="V223" s="363"/>
      <c r="W223" s="363"/>
      <c r="X223" s="363"/>
      <c r="Y223" s="364"/>
      <c r="Z223" s="365"/>
      <c r="AA223" s="363"/>
      <c r="AB223" s="363"/>
      <c r="AC223" s="363"/>
      <c r="AD223" s="363"/>
      <c r="AE223" s="364"/>
      <c r="AF223" s="365"/>
      <c r="AG223" s="363"/>
      <c r="AH223" s="364"/>
      <c r="AI223" s="367"/>
      <c r="AJ223" s="368"/>
      <c r="AK223" s="368"/>
      <c r="AL223" s="368"/>
      <c r="AM223" s="368"/>
      <c r="AN223" s="368"/>
      <c r="AO223" s="369"/>
      <c r="AP223" s="368"/>
      <c r="AQ223" s="368"/>
      <c r="AR223" s="368"/>
      <c r="AS223" s="370"/>
      <c r="AT223" s="368"/>
      <c r="AU223" s="369"/>
      <c r="AV223" s="368"/>
      <c r="AW223" s="368"/>
      <c r="AX223" s="369"/>
    </row>
    <row r="224" spans="1:50">
      <c r="A224" s="358"/>
      <c r="Y224" s="353"/>
      <c r="Z224" s="354"/>
      <c r="AE224" s="353"/>
      <c r="AF224" s="354"/>
      <c r="AH224" s="353"/>
      <c r="AI224" s="355"/>
      <c r="AJ224" s="356"/>
      <c r="AK224" s="356"/>
      <c r="AL224" s="356"/>
      <c r="AM224" s="356"/>
      <c r="AN224" s="356"/>
      <c r="AO224" s="357"/>
      <c r="AP224" s="356"/>
      <c r="AQ224" s="356"/>
      <c r="AR224" s="356"/>
      <c r="AS224" s="356"/>
      <c r="AT224" s="356"/>
      <c r="AU224" s="357"/>
      <c r="AV224" s="356"/>
      <c r="AW224" s="356"/>
      <c r="AX224" s="357"/>
    </row>
    <row r="225" spans="1:50">
      <c r="A225" s="358"/>
      <c r="R225" s="366"/>
      <c r="S225" s="363"/>
      <c r="T225" s="363"/>
      <c r="U225" s="363"/>
      <c r="V225" s="363"/>
      <c r="W225" s="363"/>
      <c r="X225" s="363"/>
      <c r="Y225" s="364"/>
      <c r="Z225" s="365"/>
      <c r="AA225" s="363"/>
      <c r="AB225" s="363"/>
      <c r="AC225" s="363"/>
      <c r="AD225" s="363"/>
      <c r="AE225" s="364"/>
      <c r="AF225" s="365"/>
      <c r="AG225" s="363"/>
      <c r="AH225" s="364"/>
      <c r="AI225" s="355"/>
      <c r="AJ225" s="356"/>
      <c r="AK225" s="356"/>
      <c r="AL225" s="356"/>
      <c r="AM225" s="356"/>
      <c r="AN225" s="356"/>
      <c r="AO225" s="357"/>
      <c r="AP225" s="356"/>
      <c r="AQ225" s="356"/>
      <c r="AR225" s="356"/>
      <c r="AS225" s="356"/>
      <c r="AT225" s="356"/>
      <c r="AU225" s="357"/>
      <c r="AV225" s="356"/>
      <c r="AW225" s="356"/>
      <c r="AX225" s="357"/>
    </row>
    <row r="226" spans="1:50">
      <c r="A226" s="358"/>
      <c r="Y226" s="353"/>
      <c r="Z226" s="354"/>
      <c r="AE226" s="353"/>
      <c r="AF226" s="354"/>
      <c r="AH226" s="353"/>
      <c r="AI226" s="355"/>
      <c r="AJ226" s="356"/>
      <c r="AK226" s="356"/>
      <c r="AL226" s="356"/>
      <c r="AM226" s="356"/>
      <c r="AN226" s="356"/>
      <c r="AO226" s="357"/>
      <c r="AP226" s="356"/>
      <c r="AQ226" s="356"/>
      <c r="AR226" s="356"/>
      <c r="AS226" s="356"/>
      <c r="AT226" s="356"/>
      <c r="AU226" s="357"/>
      <c r="AV226" s="356"/>
      <c r="AW226" s="356"/>
      <c r="AX226" s="357"/>
    </row>
    <row r="227" spans="1:50">
      <c r="A227" s="358"/>
      <c r="R227" s="366"/>
      <c r="S227" s="363"/>
      <c r="T227" s="363"/>
      <c r="U227" s="363"/>
      <c r="V227" s="363"/>
      <c r="W227" s="363"/>
      <c r="X227" s="363"/>
      <c r="Y227" s="364"/>
      <c r="Z227" s="365"/>
      <c r="AA227" s="363"/>
      <c r="AB227" s="363"/>
      <c r="AC227" s="363"/>
      <c r="AD227" s="363"/>
      <c r="AE227" s="364"/>
      <c r="AF227" s="365"/>
      <c r="AG227" s="363"/>
      <c r="AH227" s="364"/>
      <c r="AI227" s="371"/>
      <c r="AJ227" s="368"/>
      <c r="AK227" s="368"/>
      <c r="AL227" s="368"/>
      <c r="AM227" s="368"/>
      <c r="AN227" s="368"/>
      <c r="AO227" s="369"/>
      <c r="AP227" s="368"/>
      <c r="AQ227" s="368"/>
      <c r="AR227" s="368"/>
      <c r="AS227" s="368"/>
      <c r="AT227" s="368"/>
      <c r="AU227" s="369"/>
      <c r="AV227" s="368"/>
      <c r="AW227" s="368"/>
      <c r="AX227" s="369"/>
    </row>
    <row r="228" spans="1:50">
      <c r="A228" s="358"/>
      <c r="Y228" s="353"/>
      <c r="Z228" s="354"/>
      <c r="AE228" s="353"/>
      <c r="AF228" s="354"/>
      <c r="AH228" s="353"/>
      <c r="AI228" s="355"/>
      <c r="AJ228" s="356"/>
      <c r="AK228" s="356"/>
      <c r="AL228" s="356"/>
      <c r="AM228" s="356"/>
      <c r="AN228" s="356"/>
      <c r="AO228" s="357"/>
      <c r="AP228" s="356"/>
      <c r="AQ228" s="356"/>
      <c r="AR228" s="356"/>
      <c r="AS228" s="356"/>
      <c r="AT228" s="356"/>
      <c r="AU228" s="357"/>
      <c r="AV228" s="356"/>
      <c r="AW228" s="356"/>
      <c r="AX228" s="357"/>
    </row>
    <row r="229" spans="1:50">
      <c r="A229" s="358"/>
      <c r="R229" s="366"/>
      <c r="S229" s="363"/>
      <c r="T229" s="363"/>
      <c r="U229" s="363"/>
      <c r="V229" s="363"/>
      <c r="W229" s="363"/>
      <c r="X229" s="363"/>
      <c r="Y229" s="364"/>
      <c r="Z229" s="365"/>
      <c r="AA229" s="363"/>
      <c r="AB229" s="363"/>
      <c r="AC229" s="363"/>
      <c r="AD229" s="363"/>
      <c r="AE229" s="364"/>
      <c r="AF229" s="365"/>
      <c r="AG229" s="363"/>
      <c r="AH229" s="364"/>
      <c r="AI229" s="355"/>
      <c r="AJ229" s="356"/>
      <c r="AK229" s="356"/>
      <c r="AL229" s="356"/>
      <c r="AM229" s="356"/>
      <c r="AN229" s="356"/>
      <c r="AO229" s="357"/>
      <c r="AP229" s="356"/>
      <c r="AQ229" s="356"/>
      <c r="AR229" s="356"/>
      <c r="AS229" s="356"/>
      <c r="AT229" s="356"/>
      <c r="AU229" s="357"/>
      <c r="AV229" s="356"/>
      <c r="AW229" s="356"/>
      <c r="AX229" s="357"/>
    </row>
    <row r="230" spans="1:50">
      <c r="A230" s="358"/>
      <c r="Y230" s="353"/>
      <c r="Z230" s="354"/>
      <c r="AE230" s="353"/>
      <c r="AF230" s="354"/>
      <c r="AH230" s="353"/>
      <c r="AI230" s="355"/>
      <c r="AJ230" s="356"/>
      <c r="AK230" s="356"/>
      <c r="AL230" s="356"/>
      <c r="AM230" s="356"/>
      <c r="AN230" s="356"/>
      <c r="AO230" s="357"/>
      <c r="AP230" s="356"/>
      <c r="AQ230" s="356"/>
      <c r="AR230" s="356"/>
      <c r="AS230" s="356"/>
      <c r="AT230" s="356"/>
      <c r="AU230" s="357"/>
      <c r="AV230" s="356"/>
      <c r="AW230" s="356"/>
      <c r="AX230" s="357"/>
    </row>
    <row r="231" spans="1:50">
      <c r="A231" s="358"/>
      <c r="R231" s="366"/>
      <c r="S231" s="363"/>
      <c r="T231" s="363"/>
      <c r="U231" s="363"/>
      <c r="V231" s="363"/>
      <c r="W231" s="363"/>
      <c r="X231" s="363"/>
      <c r="Y231" s="364"/>
      <c r="Z231" s="365"/>
      <c r="AA231" s="363"/>
      <c r="AB231" s="363"/>
      <c r="AC231" s="363"/>
      <c r="AD231" s="363"/>
      <c r="AE231" s="364"/>
      <c r="AF231" s="365"/>
      <c r="AG231" s="363"/>
      <c r="AH231" s="364"/>
      <c r="AI231" s="367"/>
      <c r="AJ231" s="368"/>
      <c r="AK231" s="368"/>
      <c r="AL231" s="368"/>
      <c r="AM231" s="368"/>
      <c r="AN231" s="368"/>
      <c r="AO231" s="369"/>
      <c r="AP231" s="368"/>
      <c r="AQ231" s="368"/>
      <c r="AR231" s="368"/>
      <c r="AS231" s="368"/>
      <c r="AT231" s="368"/>
      <c r="AU231" s="369"/>
      <c r="AV231" s="368"/>
      <c r="AW231" s="368"/>
      <c r="AX231" s="369"/>
    </row>
    <row r="232" spans="1:50">
      <c r="A232" s="358"/>
      <c r="Y232" s="353"/>
      <c r="Z232" s="354"/>
      <c r="AE232" s="353"/>
      <c r="AF232" s="354"/>
      <c r="AH232" s="353"/>
      <c r="AI232" s="355"/>
      <c r="AJ232" s="356"/>
      <c r="AK232" s="356"/>
      <c r="AL232" s="356"/>
      <c r="AM232" s="356"/>
      <c r="AN232" s="356"/>
      <c r="AO232" s="357"/>
      <c r="AP232" s="356"/>
      <c r="AQ232" s="356"/>
      <c r="AR232" s="356"/>
      <c r="AS232" s="356"/>
      <c r="AT232" s="356"/>
      <c r="AU232" s="357"/>
      <c r="AV232" s="356"/>
      <c r="AW232" s="356"/>
      <c r="AX232" s="357"/>
    </row>
    <row r="233" spans="1:50">
      <c r="A233" s="358"/>
      <c r="R233" s="366"/>
      <c r="S233" s="363"/>
      <c r="T233" s="363"/>
      <c r="U233" s="363"/>
      <c r="V233" s="363"/>
      <c r="W233" s="363"/>
      <c r="X233" s="363"/>
      <c r="Y233" s="364"/>
      <c r="Z233" s="365"/>
      <c r="AA233" s="363"/>
      <c r="AB233" s="363"/>
      <c r="AC233" s="363"/>
      <c r="AD233" s="363"/>
      <c r="AE233" s="364"/>
      <c r="AF233" s="365"/>
      <c r="AG233" s="363"/>
      <c r="AH233" s="364"/>
      <c r="AI233" s="355"/>
      <c r="AJ233" s="356"/>
      <c r="AK233" s="356"/>
      <c r="AL233" s="356"/>
      <c r="AM233" s="356"/>
      <c r="AN233" s="356"/>
      <c r="AO233" s="357"/>
      <c r="AP233" s="356"/>
      <c r="AQ233" s="356"/>
      <c r="AR233" s="356"/>
      <c r="AS233" s="356"/>
      <c r="AT233" s="356"/>
      <c r="AU233" s="357"/>
      <c r="AV233" s="356"/>
      <c r="AW233" s="356"/>
      <c r="AX233" s="357"/>
    </row>
    <row r="234" spans="1:50">
      <c r="A234" s="358"/>
      <c r="Y234" s="353"/>
      <c r="Z234" s="354"/>
      <c r="AE234" s="353"/>
      <c r="AF234" s="354"/>
      <c r="AH234" s="353"/>
      <c r="AI234" s="355"/>
      <c r="AJ234" s="356"/>
      <c r="AK234" s="356"/>
      <c r="AL234" s="356"/>
      <c r="AM234" s="356"/>
      <c r="AN234" s="356"/>
      <c r="AO234" s="357"/>
      <c r="AP234" s="356"/>
      <c r="AQ234" s="356"/>
      <c r="AR234" s="356"/>
      <c r="AS234" s="356"/>
      <c r="AT234" s="356"/>
      <c r="AU234" s="357"/>
      <c r="AV234" s="356"/>
      <c r="AW234" s="356"/>
      <c r="AX234" s="357"/>
    </row>
    <row r="235" spans="1:50" ht="13.5" thickBot="1">
      <c r="A235" s="372"/>
      <c r="B235" s="373"/>
      <c r="C235" s="373"/>
      <c r="D235" s="373"/>
      <c r="E235" s="373"/>
      <c r="F235" s="373"/>
      <c r="G235" s="373"/>
      <c r="H235" s="373"/>
      <c r="I235" s="373"/>
      <c r="J235" s="373"/>
      <c r="K235" s="373"/>
      <c r="L235" s="373"/>
      <c r="M235" s="373"/>
      <c r="N235" s="373"/>
      <c r="O235" s="373"/>
      <c r="P235" s="373"/>
      <c r="Q235" s="373"/>
      <c r="S235" s="374"/>
      <c r="T235" s="374"/>
      <c r="U235" s="374"/>
      <c r="V235" s="374"/>
      <c r="W235" s="374"/>
      <c r="X235" s="374"/>
      <c r="Y235" s="375"/>
      <c r="Z235" s="376"/>
      <c r="AA235" s="374"/>
      <c r="AB235" s="374"/>
      <c r="AC235" s="374"/>
      <c r="AD235" s="374"/>
      <c r="AE235" s="375"/>
      <c r="AF235" s="376"/>
      <c r="AG235" s="374"/>
      <c r="AH235" s="375"/>
      <c r="AI235" s="377"/>
      <c r="AJ235" s="378"/>
      <c r="AK235" s="378"/>
      <c r="AL235" s="378"/>
      <c r="AM235" s="378"/>
      <c r="AN235" s="378"/>
      <c r="AO235" s="379"/>
      <c r="AP235" s="378"/>
      <c r="AQ235" s="378"/>
      <c r="AR235" s="378"/>
      <c r="AS235" s="378"/>
      <c r="AT235" s="378"/>
      <c r="AU235" s="379"/>
      <c r="AV235" s="378"/>
      <c r="AW235" s="378"/>
      <c r="AX235" s="379"/>
    </row>
    <row r="236" spans="1:50">
      <c r="A236" s="352"/>
      <c r="Y236" s="353"/>
      <c r="Z236" s="354"/>
      <c r="AE236" s="353"/>
      <c r="AF236" s="354"/>
      <c r="AH236" s="353"/>
      <c r="AI236" s="355"/>
      <c r="AJ236" s="356"/>
      <c r="AK236" s="356"/>
      <c r="AL236" s="356"/>
      <c r="AM236" s="356"/>
      <c r="AN236" s="356"/>
      <c r="AO236" s="357"/>
      <c r="AP236" s="356"/>
      <c r="AQ236" s="356"/>
      <c r="AR236" s="356"/>
      <c r="AS236" s="356"/>
      <c r="AT236" s="356"/>
      <c r="AU236" s="357"/>
      <c r="AV236" s="356"/>
      <c r="AW236" s="356"/>
      <c r="AX236" s="357"/>
    </row>
    <row r="237" spans="1:50">
      <c r="A237" s="358"/>
      <c r="S237" s="359"/>
      <c r="T237" s="359"/>
      <c r="U237" s="359"/>
      <c r="V237" s="359"/>
      <c r="W237" s="359"/>
      <c r="X237" s="359"/>
      <c r="Y237" s="360"/>
      <c r="Z237" s="354"/>
      <c r="AA237" s="359"/>
      <c r="AB237" s="359"/>
      <c r="AC237" s="359"/>
      <c r="AD237" s="359"/>
      <c r="AE237" s="360"/>
      <c r="AF237" s="354"/>
      <c r="AG237" s="359"/>
      <c r="AH237" s="360"/>
      <c r="AI237" s="355"/>
      <c r="AJ237" s="356"/>
      <c r="AK237" s="356"/>
      <c r="AL237" s="356"/>
      <c r="AM237" s="356"/>
      <c r="AN237" s="356"/>
      <c r="AO237" s="357"/>
      <c r="AP237" s="356"/>
      <c r="AQ237" s="356"/>
      <c r="AR237" s="356"/>
      <c r="AS237" s="356"/>
      <c r="AT237" s="356"/>
      <c r="AU237" s="357"/>
      <c r="AV237" s="356"/>
      <c r="AW237" s="356"/>
      <c r="AX237" s="357"/>
    </row>
    <row r="238" spans="1:50">
      <c r="A238" s="358"/>
      <c r="S238" s="363"/>
      <c r="T238" s="363"/>
      <c r="U238" s="363"/>
      <c r="V238" s="363"/>
      <c r="W238" s="363"/>
      <c r="X238" s="363"/>
      <c r="Y238" s="364"/>
      <c r="Z238" s="365"/>
      <c r="AA238" s="363"/>
      <c r="AB238" s="363"/>
      <c r="AC238" s="363"/>
      <c r="AD238" s="363"/>
      <c r="AE238" s="364"/>
      <c r="AF238" s="365"/>
      <c r="AG238" s="363"/>
      <c r="AH238" s="364"/>
      <c r="AI238" s="355"/>
      <c r="AJ238" s="356"/>
      <c r="AK238" s="356"/>
      <c r="AL238" s="356"/>
      <c r="AM238" s="356"/>
      <c r="AN238" s="356"/>
      <c r="AO238" s="357"/>
      <c r="AP238" s="356"/>
      <c r="AQ238" s="356"/>
      <c r="AR238" s="356"/>
      <c r="AS238" s="356"/>
      <c r="AT238" s="356"/>
      <c r="AU238" s="357"/>
      <c r="AV238" s="356"/>
      <c r="AW238" s="356"/>
      <c r="AX238" s="357"/>
    </row>
    <row r="239" spans="1:50">
      <c r="A239" s="358"/>
      <c r="Y239" s="353"/>
      <c r="Z239" s="354"/>
      <c r="AE239" s="353"/>
      <c r="AF239" s="354"/>
      <c r="AH239" s="353"/>
      <c r="AI239" s="355"/>
      <c r="AJ239" s="356"/>
      <c r="AK239" s="356"/>
      <c r="AL239" s="356"/>
      <c r="AM239" s="356"/>
      <c r="AN239" s="356"/>
      <c r="AO239" s="357"/>
      <c r="AP239" s="356"/>
      <c r="AQ239" s="356"/>
      <c r="AR239" s="356"/>
      <c r="AS239" s="356"/>
      <c r="AT239" s="356"/>
      <c r="AU239" s="357"/>
      <c r="AV239" s="356"/>
      <c r="AW239" s="356"/>
      <c r="AX239" s="357"/>
    </row>
    <row r="240" spans="1:50">
      <c r="A240" s="358"/>
      <c r="R240" s="366"/>
      <c r="S240" s="363"/>
      <c r="T240" s="363"/>
      <c r="U240" s="363"/>
      <c r="V240" s="363"/>
      <c r="W240" s="363"/>
      <c r="X240" s="363"/>
      <c r="Y240" s="364"/>
      <c r="Z240" s="365"/>
      <c r="AA240" s="363"/>
      <c r="AB240" s="363"/>
      <c r="AC240" s="363"/>
      <c r="AD240" s="363"/>
      <c r="AE240" s="364"/>
      <c r="AF240" s="365"/>
      <c r="AG240" s="363"/>
      <c r="AH240" s="364"/>
      <c r="AI240" s="367"/>
      <c r="AJ240" s="368"/>
      <c r="AK240" s="368"/>
      <c r="AL240" s="368"/>
      <c r="AM240" s="368"/>
      <c r="AN240" s="368"/>
      <c r="AO240" s="369"/>
      <c r="AP240" s="368"/>
      <c r="AQ240" s="368"/>
      <c r="AR240" s="368"/>
      <c r="AS240" s="368"/>
      <c r="AT240" s="368"/>
      <c r="AU240" s="369"/>
      <c r="AV240" s="368"/>
      <c r="AW240" s="368"/>
      <c r="AX240" s="369"/>
    </row>
    <row r="241" spans="1:50">
      <c r="A241" s="358"/>
      <c r="Y241" s="353"/>
      <c r="Z241" s="354"/>
      <c r="AE241" s="353"/>
      <c r="AF241" s="354"/>
      <c r="AH241" s="353"/>
      <c r="AI241" s="355"/>
      <c r="AJ241" s="356"/>
      <c r="AK241" s="356"/>
      <c r="AL241" s="356"/>
      <c r="AM241" s="356"/>
      <c r="AN241" s="356"/>
      <c r="AO241" s="357"/>
      <c r="AP241" s="356"/>
      <c r="AQ241" s="356"/>
      <c r="AR241" s="356"/>
      <c r="AS241" s="356"/>
      <c r="AT241" s="356"/>
      <c r="AU241" s="357"/>
      <c r="AV241" s="356"/>
      <c r="AW241" s="356"/>
      <c r="AX241" s="357"/>
    </row>
    <row r="242" spans="1:50">
      <c r="A242" s="361"/>
      <c r="B242" s="362"/>
      <c r="C242" s="362"/>
      <c r="D242" s="362"/>
      <c r="E242" s="362"/>
      <c r="F242" s="362"/>
      <c r="G242" s="362"/>
      <c r="H242" s="362"/>
      <c r="I242" s="362"/>
      <c r="J242" s="362"/>
      <c r="K242" s="362"/>
      <c r="L242" s="362"/>
      <c r="M242" s="362"/>
      <c r="N242" s="362"/>
      <c r="O242" s="362"/>
      <c r="P242" s="362"/>
      <c r="Q242" s="362"/>
      <c r="S242" s="363"/>
      <c r="T242" s="363"/>
      <c r="U242" s="363"/>
      <c r="V242" s="363"/>
      <c r="W242" s="363"/>
      <c r="X242" s="363"/>
      <c r="Y242" s="364"/>
      <c r="Z242" s="365"/>
      <c r="AA242" s="363"/>
      <c r="AB242" s="363"/>
      <c r="AC242" s="363"/>
      <c r="AD242" s="363"/>
      <c r="AE242" s="364"/>
      <c r="AF242" s="365"/>
      <c r="AG242" s="363"/>
      <c r="AH242" s="364"/>
      <c r="AI242" s="355"/>
      <c r="AJ242" s="356"/>
      <c r="AK242" s="356"/>
      <c r="AL242" s="356"/>
      <c r="AM242" s="356"/>
      <c r="AN242" s="356"/>
      <c r="AO242" s="357"/>
      <c r="AP242" s="356"/>
      <c r="AQ242" s="356"/>
      <c r="AR242" s="356"/>
      <c r="AS242" s="356"/>
      <c r="AT242" s="356"/>
      <c r="AU242" s="357"/>
      <c r="AV242" s="356"/>
      <c r="AW242" s="356"/>
      <c r="AX242" s="357"/>
    </row>
    <row r="243" spans="1:50">
      <c r="A243" s="358"/>
      <c r="Y243" s="353"/>
      <c r="Z243" s="354"/>
      <c r="AE243" s="353"/>
      <c r="AF243" s="354"/>
      <c r="AH243" s="353"/>
      <c r="AI243" s="355"/>
      <c r="AJ243" s="356"/>
      <c r="AK243" s="356"/>
      <c r="AL243" s="356"/>
      <c r="AM243" s="356"/>
      <c r="AN243" s="356"/>
      <c r="AO243" s="357"/>
      <c r="AP243" s="356"/>
      <c r="AQ243" s="356"/>
      <c r="AR243" s="356"/>
      <c r="AS243" s="356"/>
      <c r="AT243" s="356"/>
      <c r="AU243" s="357"/>
      <c r="AV243" s="356"/>
      <c r="AW243" s="356"/>
      <c r="AX243" s="357"/>
    </row>
    <row r="244" spans="1:50">
      <c r="A244" s="358"/>
      <c r="R244" s="366"/>
      <c r="S244" s="363"/>
      <c r="T244" s="363"/>
      <c r="U244" s="363"/>
      <c r="V244" s="363"/>
      <c r="W244" s="363"/>
      <c r="X244" s="363"/>
      <c r="Y244" s="364"/>
      <c r="Z244" s="365"/>
      <c r="AA244" s="363"/>
      <c r="AB244" s="363"/>
      <c r="AC244" s="363"/>
      <c r="AD244" s="363"/>
      <c r="AE244" s="364"/>
      <c r="AF244" s="365"/>
      <c r="AG244" s="363"/>
      <c r="AH244" s="364"/>
      <c r="AI244" s="367"/>
      <c r="AJ244" s="368"/>
      <c r="AK244" s="368"/>
      <c r="AL244" s="368"/>
      <c r="AM244" s="368"/>
      <c r="AN244" s="368"/>
      <c r="AO244" s="369"/>
      <c r="AP244" s="368"/>
      <c r="AQ244" s="368"/>
      <c r="AR244" s="368"/>
      <c r="AS244" s="368"/>
      <c r="AT244" s="368"/>
      <c r="AU244" s="369"/>
      <c r="AV244" s="368"/>
      <c r="AW244" s="368"/>
      <c r="AX244" s="369"/>
    </row>
    <row r="245" spans="1:50">
      <c r="A245" s="358"/>
      <c r="Y245" s="353"/>
      <c r="Z245" s="354"/>
      <c r="AE245" s="353"/>
      <c r="AF245" s="354"/>
      <c r="AH245" s="353"/>
      <c r="AI245" s="355"/>
      <c r="AJ245" s="356"/>
      <c r="AK245" s="356"/>
      <c r="AL245" s="356"/>
      <c r="AM245" s="356"/>
      <c r="AN245" s="356"/>
      <c r="AO245" s="357"/>
      <c r="AP245" s="356"/>
      <c r="AQ245" s="356"/>
      <c r="AR245" s="356"/>
      <c r="AS245" s="356"/>
      <c r="AT245" s="356"/>
      <c r="AU245" s="357"/>
      <c r="AV245" s="356"/>
      <c r="AW245" s="356"/>
      <c r="AX245" s="357"/>
    </row>
    <row r="246" spans="1:50">
      <c r="A246" s="358"/>
      <c r="R246" s="366"/>
      <c r="S246" s="363"/>
      <c r="T246" s="363"/>
      <c r="U246" s="363"/>
      <c r="V246" s="363"/>
      <c r="W246" s="363"/>
      <c r="X246" s="363"/>
      <c r="Y246" s="364"/>
      <c r="Z246" s="365"/>
      <c r="AA246" s="363"/>
      <c r="AB246" s="363"/>
      <c r="AC246" s="363"/>
      <c r="AD246" s="363"/>
      <c r="AE246" s="364"/>
      <c r="AF246" s="365"/>
      <c r="AG246" s="363"/>
      <c r="AH246" s="364"/>
      <c r="AI246" s="355"/>
      <c r="AJ246" s="356"/>
      <c r="AK246" s="356"/>
      <c r="AL246" s="356"/>
      <c r="AM246" s="356"/>
      <c r="AN246" s="356"/>
      <c r="AO246" s="357"/>
      <c r="AP246" s="356"/>
      <c r="AQ246" s="356"/>
      <c r="AR246" s="356"/>
      <c r="AS246" s="356"/>
      <c r="AT246" s="356"/>
      <c r="AU246" s="357"/>
      <c r="AV246" s="356"/>
      <c r="AW246" s="356"/>
      <c r="AX246" s="357"/>
    </row>
    <row r="247" spans="1:50">
      <c r="A247" s="358"/>
      <c r="Y247" s="353"/>
      <c r="Z247" s="354"/>
      <c r="AE247" s="353"/>
      <c r="AF247" s="354"/>
      <c r="AH247" s="353"/>
      <c r="AI247" s="355"/>
      <c r="AJ247" s="356"/>
      <c r="AK247" s="356"/>
      <c r="AL247" s="356"/>
      <c r="AM247" s="356"/>
      <c r="AN247" s="356"/>
      <c r="AO247" s="357"/>
      <c r="AP247" s="356"/>
      <c r="AQ247" s="356"/>
      <c r="AR247" s="356"/>
      <c r="AS247" s="356"/>
      <c r="AT247" s="356"/>
      <c r="AU247" s="357"/>
      <c r="AV247" s="356"/>
      <c r="AW247" s="356"/>
      <c r="AX247" s="357"/>
    </row>
    <row r="248" spans="1:50">
      <c r="A248" s="358"/>
      <c r="R248" s="366"/>
      <c r="S248" s="363"/>
      <c r="T248" s="363"/>
      <c r="U248" s="363"/>
      <c r="V248" s="363"/>
      <c r="W248" s="363"/>
      <c r="X248" s="363"/>
      <c r="Y248" s="364"/>
      <c r="Z248" s="365"/>
      <c r="AA248" s="363"/>
      <c r="AB248" s="363"/>
      <c r="AC248" s="363"/>
      <c r="AD248" s="363"/>
      <c r="AE248" s="364"/>
      <c r="AF248" s="365"/>
      <c r="AG248" s="363"/>
      <c r="AH248" s="364"/>
      <c r="AI248" s="367"/>
      <c r="AJ248" s="368"/>
      <c r="AK248" s="368"/>
      <c r="AL248" s="368"/>
      <c r="AM248" s="368"/>
      <c r="AN248" s="368"/>
      <c r="AO248" s="369"/>
      <c r="AP248" s="368"/>
      <c r="AQ248" s="368"/>
      <c r="AR248" s="368"/>
      <c r="AS248" s="368"/>
      <c r="AT248" s="368"/>
      <c r="AU248" s="369"/>
      <c r="AV248" s="368"/>
      <c r="AW248" s="368"/>
      <c r="AX248" s="369"/>
    </row>
    <row r="249" spans="1:50">
      <c r="A249" s="358"/>
      <c r="Y249" s="353"/>
      <c r="Z249" s="354"/>
      <c r="AE249" s="353"/>
      <c r="AF249" s="354"/>
      <c r="AH249" s="353"/>
      <c r="AI249" s="355"/>
      <c r="AJ249" s="356"/>
      <c r="AK249" s="356"/>
      <c r="AL249" s="356"/>
      <c r="AM249" s="356"/>
      <c r="AN249" s="356"/>
      <c r="AO249" s="357"/>
      <c r="AP249" s="356"/>
      <c r="AQ249" s="356"/>
      <c r="AR249" s="356"/>
      <c r="AS249" s="356"/>
      <c r="AT249" s="356"/>
      <c r="AU249" s="357"/>
      <c r="AV249" s="356"/>
      <c r="AW249" s="356"/>
      <c r="AX249" s="357"/>
    </row>
    <row r="250" spans="1:50">
      <c r="A250" s="358"/>
      <c r="R250" s="366"/>
      <c r="S250" s="363"/>
      <c r="T250" s="363"/>
      <c r="U250" s="363"/>
      <c r="V250" s="363"/>
      <c r="W250" s="363"/>
      <c r="X250" s="363"/>
      <c r="Y250" s="364"/>
      <c r="Z250" s="365"/>
      <c r="AA250" s="363"/>
      <c r="AB250" s="363"/>
      <c r="AC250" s="363"/>
      <c r="AD250" s="363"/>
      <c r="AE250" s="364"/>
      <c r="AF250" s="365"/>
      <c r="AG250" s="363"/>
      <c r="AH250" s="364"/>
      <c r="AI250" s="355"/>
      <c r="AJ250" s="356"/>
      <c r="AK250" s="356"/>
      <c r="AL250" s="356"/>
      <c r="AM250" s="356"/>
      <c r="AN250" s="356"/>
      <c r="AO250" s="357"/>
      <c r="AP250" s="356"/>
      <c r="AQ250" s="356"/>
      <c r="AR250" s="356"/>
      <c r="AS250" s="356"/>
      <c r="AT250" s="356"/>
      <c r="AU250" s="357"/>
      <c r="AV250" s="356"/>
      <c r="AW250" s="356"/>
      <c r="AX250" s="357"/>
    </row>
    <row r="251" spans="1:50">
      <c r="A251" s="358"/>
      <c r="Y251" s="353"/>
      <c r="Z251" s="354"/>
      <c r="AE251" s="353"/>
      <c r="AF251" s="354"/>
      <c r="AH251" s="353"/>
      <c r="AI251" s="355"/>
      <c r="AJ251" s="356"/>
      <c r="AK251" s="356"/>
      <c r="AL251" s="356"/>
      <c r="AM251" s="356"/>
      <c r="AN251" s="356"/>
      <c r="AO251" s="357"/>
      <c r="AP251" s="356"/>
      <c r="AQ251" s="356"/>
      <c r="AR251" s="356"/>
      <c r="AS251" s="356"/>
      <c r="AT251" s="356"/>
      <c r="AU251" s="357"/>
      <c r="AV251" s="356"/>
      <c r="AW251" s="356"/>
      <c r="AX251" s="357"/>
    </row>
    <row r="252" spans="1:50">
      <c r="A252" s="358"/>
      <c r="R252" s="366"/>
      <c r="S252" s="363"/>
      <c r="T252" s="363"/>
      <c r="U252" s="363"/>
      <c r="V252" s="363"/>
      <c r="W252" s="363"/>
      <c r="X252" s="363"/>
      <c r="Y252" s="364"/>
      <c r="Z252" s="365"/>
      <c r="AA252" s="363"/>
      <c r="AB252" s="363"/>
      <c r="AC252" s="363"/>
      <c r="AD252" s="363"/>
      <c r="AE252" s="364"/>
      <c r="AF252" s="365"/>
      <c r="AG252" s="363"/>
      <c r="AH252" s="364"/>
      <c r="AI252" s="367"/>
      <c r="AJ252" s="368"/>
      <c r="AK252" s="368"/>
      <c r="AL252" s="370"/>
      <c r="AM252" s="368"/>
      <c r="AN252" s="368"/>
      <c r="AO252" s="369"/>
      <c r="AP252" s="368"/>
      <c r="AQ252" s="368"/>
      <c r="AR252" s="368"/>
      <c r="AS252" s="368"/>
      <c r="AT252" s="368"/>
      <c r="AU252" s="369"/>
      <c r="AV252" s="368"/>
      <c r="AW252" s="368"/>
      <c r="AX252" s="369"/>
    </row>
    <row r="253" spans="1:50">
      <c r="A253" s="358"/>
      <c r="Y253" s="353"/>
      <c r="Z253" s="354"/>
      <c r="AE253" s="353"/>
      <c r="AF253" s="354"/>
      <c r="AH253" s="353"/>
      <c r="AI253" s="355"/>
      <c r="AJ253" s="356"/>
      <c r="AK253" s="356"/>
      <c r="AL253" s="356"/>
      <c r="AM253" s="356"/>
      <c r="AN253" s="356"/>
      <c r="AO253" s="357"/>
      <c r="AP253" s="356"/>
      <c r="AQ253" s="356"/>
      <c r="AR253" s="356"/>
      <c r="AS253" s="356"/>
      <c r="AT253" s="356"/>
      <c r="AU253" s="357"/>
      <c r="AV253" s="356"/>
      <c r="AW253" s="356"/>
      <c r="AX253" s="357"/>
    </row>
    <row r="254" spans="1:50">
      <c r="A254" s="358"/>
      <c r="R254" s="366"/>
      <c r="S254" s="363"/>
      <c r="T254" s="363"/>
      <c r="U254" s="363"/>
      <c r="V254" s="363"/>
      <c r="W254" s="363"/>
      <c r="X254" s="363"/>
      <c r="Y254" s="364"/>
      <c r="Z254" s="365"/>
      <c r="AA254" s="363"/>
      <c r="AB254" s="363"/>
      <c r="AC254" s="363"/>
      <c r="AD254" s="363"/>
      <c r="AE254" s="364"/>
      <c r="AF254" s="365"/>
      <c r="AG254" s="363"/>
      <c r="AH254" s="364"/>
      <c r="AI254" s="355"/>
      <c r="AJ254" s="356"/>
      <c r="AK254" s="356"/>
      <c r="AL254" s="356"/>
      <c r="AM254" s="356"/>
      <c r="AN254" s="356"/>
      <c r="AO254" s="357"/>
      <c r="AP254" s="356"/>
      <c r="AQ254" s="356"/>
      <c r="AR254" s="356"/>
      <c r="AS254" s="356"/>
      <c r="AT254" s="356"/>
      <c r="AU254" s="357"/>
      <c r="AV254" s="356"/>
      <c r="AW254" s="356"/>
      <c r="AX254" s="357"/>
    </row>
    <row r="255" spans="1:50">
      <c r="A255" s="358"/>
      <c r="E255" s="381"/>
      <c r="Y255" s="353"/>
      <c r="Z255" s="354"/>
      <c r="AE255" s="353"/>
      <c r="AF255" s="354"/>
      <c r="AH255" s="353"/>
      <c r="AI255" s="355"/>
      <c r="AJ255" s="356"/>
      <c r="AK255" s="356"/>
      <c r="AL255" s="356"/>
      <c r="AM255" s="356"/>
      <c r="AN255" s="356"/>
      <c r="AO255" s="357"/>
      <c r="AP255" s="356"/>
      <c r="AQ255" s="356"/>
      <c r="AR255" s="356"/>
      <c r="AS255" s="356"/>
      <c r="AT255" s="356"/>
      <c r="AU255" s="357"/>
      <c r="AV255" s="356"/>
      <c r="AW255" s="356"/>
      <c r="AX255" s="357"/>
    </row>
    <row r="256" spans="1:50">
      <c r="A256" s="358"/>
      <c r="R256" s="366"/>
      <c r="S256" s="363"/>
      <c r="T256" s="363"/>
      <c r="U256" s="363"/>
      <c r="V256" s="384"/>
      <c r="W256" s="363"/>
      <c r="X256" s="363"/>
      <c r="Y256" s="364"/>
      <c r="Z256" s="365"/>
      <c r="AA256" s="363"/>
      <c r="AB256" s="363"/>
      <c r="AC256" s="363"/>
      <c r="AD256" s="363"/>
      <c r="AE256" s="364"/>
      <c r="AF256" s="365"/>
      <c r="AG256" s="363"/>
      <c r="AH256" s="364"/>
      <c r="AI256" s="367"/>
      <c r="AJ256" s="368"/>
      <c r="AK256" s="368"/>
      <c r="AL256" s="368"/>
      <c r="AM256" s="368"/>
      <c r="AN256" s="368"/>
      <c r="AO256" s="387"/>
      <c r="AP256" s="368"/>
      <c r="AQ256" s="368"/>
      <c r="AR256" s="368"/>
      <c r="AS256" s="368"/>
      <c r="AT256" s="368"/>
      <c r="AU256" s="369"/>
      <c r="AV256" s="368"/>
      <c r="AW256" s="368"/>
      <c r="AX256" s="369"/>
    </row>
    <row r="257" spans="1:50">
      <c r="A257" s="358"/>
      <c r="Y257" s="353"/>
      <c r="Z257" s="354"/>
      <c r="AE257" s="353"/>
      <c r="AF257" s="354"/>
      <c r="AH257" s="353"/>
      <c r="AI257" s="355"/>
      <c r="AJ257" s="356"/>
      <c r="AK257" s="356"/>
      <c r="AL257" s="356"/>
      <c r="AM257" s="356"/>
      <c r="AN257" s="356"/>
      <c r="AO257" s="357"/>
      <c r="AP257" s="356"/>
      <c r="AQ257" s="356"/>
      <c r="AR257" s="356"/>
      <c r="AS257" s="356"/>
      <c r="AT257" s="356"/>
      <c r="AU257" s="357"/>
      <c r="AV257" s="356"/>
      <c r="AW257" s="356"/>
      <c r="AX257" s="357"/>
    </row>
    <row r="258" spans="1:50">
      <c r="A258" s="358"/>
      <c r="R258" s="366"/>
      <c r="S258" s="363"/>
      <c r="T258" s="363"/>
      <c r="U258" s="363"/>
      <c r="V258" s="363"/>
      <c r="W258" s="363"/>
      <c r="X258" s="363"/>
      <c r="Y258" s="364"/>
      <c r="Z258" s="365"/>
      <c r="AA258" s="363"/>
      <c r="AB258" s="363"/>
      <c r="AC258" s="363"/>
      <c r="AD258" s="363"/>
      <c r="AE258" s="364"/>
      <c r="AF258" s="365"/>
      <c r="AG258" s="363"/>
      <c r="AH258" s="364"/>
      <c r="AI258" s="355"/>
      <c r="AJ258" s="356"/>
      <c r="AK258" s="356"/>
      <c r="AL258" s="356"/>
      <c r="AM258" s="356"/>
      <c r="AN258" s="356"/>
      <c r="AO258" s="357"/>
      <c r="AP258" s="356"/>
      <c r="AQ258" s="356"/>
      <c r="AR258" s="356"/>
      <c r="AS258" s="356"/>
      <c r="AT258" s="356"/>
      <c r="AU258" s="357"/>
      <c r="AV258" s="356"/>
      <c r="AW258" s="356"/>
      <c r="AX258" s="357"/>
    </row>
    <row r="259" spans="1:50">
      <c r="A259" s="358"/>
      <c r="Y259" s="353"/>
      <c r="Z259" s="354"/>
      <c r="AE259" s="353"/>
      <c r="AF259" s="354"/>
      <c r="AH259" s="353"/>
      <c r="AI259" s="355"/>
      <c r="AJ259" s="356"/>
      <c r="AK259" s="356"/>
      <c r="AL259" s="356"/>
      <c r="AM259" s="356"/>
      <c r="AN259" s="356"/>
      <c r="AO259" s="357"/>
      <c r="AP259" s="356"/>
      <c r="AQ259" s="356"/>
      <c r="AR259" s="356"/>
      <c r="AS259" s="356"/>
      <c r="AT259" s="356"/>
      <c r="AU259" s="357"/>
      <c r="AV259" s="356"/>
      <c r="AW259" s="356"/>
      <c r="AX259" s="357"/>
    </row>
    <row r="260" spans="1:50">
      <c r="A260" s="358"/>
      <c r="R260" s="366"/>
      <c r="S260" s="363"/>
      <c r="T260" s="363"/>
      <c r="U260" s="363"/>
      <c r="V260" s="363"/>
      <c r="W260" s="363"/>
      <c r="X260" s="363"/>
      <c r="Y260" s="364"/>
      <c r="Z260" s="365"/>
      <c r="AA260" s="363"/>
      <c r="AB260" s="363"/>
      <c r="AC260" s="363"/>
      <c r="AD260" s="363"/>
      <c r="AE260" s="364"/>
      <c r="AF260" s="365"/>
      <c r="AG260" s="363"/>
      <c r="AH260" s="364"/>
      <c r="AI260" s="367"/>
      <c r="AJ260" s="368"/>
      <c r="AK260" s="368"/>
      <c r="AL260" s="368"/>
      <c r="AM260" s="368"/>
      <c r="AN260" s="368"/>
      <c r="AO260" s="369"/>
      <c r="AP260" s="368"/>
      <c r="AQ260" s="368"/>
      <c r="AR260" s="368"/>
      <c r="AS260" s="368"/>
      <c r="AT260" s="368"/>
      <c r="AU260" s="369"/>
      <c r="AV260" s="368"/>
      <c r="AW260" s="368"/>
      <c r="AX260" s="369"/>
    </row>
    <row r="261" spans="1:50">
      <c r="A261" s="358"/>
      <c r="Y261" s="353"/>
      <c r="Z261" s="354"/>
      <c r="AE261" s="353"/>
      <c r="AF261" s="354"/>
      <c r="AH261" s="353"/>
      <c r="AI261" s="355"/>
      <c r="AJ261" s="356"/>
      <c r="AK261" s="356"/>
      <c r="AL261" s="356"/>
      <c r="AM261" s="356"/>
      <c r="AN261" s="356"/>
      <c r="AO261" s="357"/>
      <c r="AP261" s="356"/>
      <c r="AQ261" s="356"/>
      <c r="AR261" s="356"/>
      <c r="AS261" s="356"/>
      <c r="AT261" s="356"/>
      <c r="AU261" s="357"/>
      <c r="AV261" s="356"/>
      <c r="AW261" s="356"/>
      <c r="AX261" s="357"/>
    </row>
    <row r="262" spans="1:50">
      <c r="A262" s="358"/>
      <c r="R262" s="366"/>
      <c r="S262" s="363"/>
      <c r="T262" s="363"/>
      <c r="U262" s="363"/>
      <c r="V262" s="363"/>
      <c r="W262" s="363"/>
      <c r="X262" s="363"/>
      <c r="Y262" s="364"/>
      <c r="Z262" s="365"/>
      <c r="AA262" s="363"/>
      <c r="AB262" s="363"/>
      <c r="AC262" s="363"/>
      <c r="AD262" s="363"/>
      <c r="AE262" s="364"/>
      <c r="AF262" s="365"/>
      <c r="AG262" s="363"/>
      <c r="AH262" s="364"/>
      <c r="AI262" s="355"/>
      <c r="AJ262" s="356"/>
      <c r="AK262" s="356"/>
      <c r="AL262" s="356"/>
      <c r="AM262" s="356"/>
      <c r="AN262" s="356"/>
      <c r="AO262" s="357"/>
      <c r="AP262" s="356"/>
      <c r="AQ262" s="356"/>
      <c r="AR262" s="356"/>
      <c r="AS262" s="356"/>
      <c r="AT262" s="356"/>
      <c r="AU262" s="357"/>
      <c r="AV262" s="356"/>
      <c r="AW262" s="356"/>
      <c r="AX262" s="357"/>
    </row>
    <row r="263" spans="1:50">
      <c r="A263" s="358"/>
      <c r="Y263" s="353"/>
      <c r="Z263" s="354"/>
      <c r="AE263" s="353"/>
      <c r="AF263" s="354"/>
      <c r="AH263" s="353"/>
      <c r="AI263" s="355"/>
      <c r="AJ263" s="356"/>
      <c r="AK263" s="356"/>
      <c r="AL263" s="356"/>
      <c r="AM263" s="356"/>
      <c r="AN263" s="356"/>
      <c r="AO263" s="357"/>
      <c r="AP263" s="356"/>
      <c r="AQ263" s="356"/>
      <c r="AR263" s="356"/>
      <c r="AS263" s="356"/>
      <c r="AT263" s="356"/>
      <c r="AU263" s="357"/>
      <c r="AV263" s="356"/>
      <c r="AW263" s="356"/>
      <c r="AX263" s="357"/>
    </row>
    <row r="264" spans="1:50" ht="13.5" thickBot="1">
      <c r="A264" s="372"/>
      <c r="B264" s="373"/>
      <c r="C264" s="373"/>
      <c r="D264" s="373"/>
      <c r="E264" s="373"/>
      <c r="F264" s="373"/>
      <c r="G264" s="373"/>
      <c r="H264" s="373"/>
      <c r="I264" s="373"/>
      <c r="J264" s="373"/>
      <c r="K264" s="373"/>
      <c r="L264" s="373"/>
      <c r="M264" s="373"/>
      <c r="N264" s="373"/>
      <c r="O264" s="373"/>
      <c r="P264" s="373"/>
      <c r="Q264" s="373"/>
      <c r="S264" s="374"/>
      <c r="T264" s="374"/>
      <c r="U264" s="374"/>
      <c r="V264" s="374"/>
      <c r="W264" s="374"/>
      <c r="X264" s="374"/>
      <c r="Y264" s="375"/>
      <c r="Z264" s="376"/>
      <c r="AA264" s="374"/>
      <c r="AB264" s="374"/>
      <c r="AC264" s="374"/>
      <c r="AD264" s="374"/>
      <c r="AE264" s="375"/>
      <c r="AF264" s="376"/>
      <c r="AG264" s="374"/>
      <c r="AH264" s="375"/>
      <c r="AI264" s="377"/>
      <c r="AJ264" s="378"/>
      <c r="AK264" s="378"/>
      <c r="AL264" s="378"/>
      <c r="AM264" s="378"/>
      <c r="AN264" s="378"/>
      <c r="AO264" s="379"/>
      <c r="AP264" s="378"/>
      <c r="AQ264" s="378"/>
      <c r="AR264" s="378"/>
      <c r="AS264" s="378"/>
      <c r="AT264" s="378"/>
      <c r="AU264" s="379"/>
      <c r="AV264" s="378"/>
      <c r="AW264" s="378"/>
      <c r="AX264" s="379"/>
    </row>
    <row r="265" spans="1:50">
      <c r="A265" s="352"/>
      <c r="Y265" s="353"/>
      <c r="Z265" s="354"/>
      <c r="AE265" s="353"/>
      <c r="AF265" s="354"/>
      <c r="AH265" s="353"/>
      <c r="AI265" s="355"/>
      <c r="AJ265" s="356"/>
      <c r="AK265" s="356"/>
      <c r="AL265" s="356"/>
      <c r="AM265" s="356"/>
      <c r="AN265" s="356"/>
      <c r="AO265" s="357"/>
      <c r="AP265" s="356"/>
      <c r="AQ265" s="356"/>
      <c r="AR265" s="356"/>
      <c r="AS265" s="356"/>
      <c r="AT265" s="356"/>
      <c r="AU265" s="357"/>
      <c r="AV265" s="356"/>
      <c r="AW265" s="356"/>
      <c r="AX265" s="357"/>
    </row>
    <row r="266" spans="1:50">
      <c r="A266" s="358"/>
      <c r="S266" s="359"/>
      <c r="T266" s="359"/>
      <c r="U266" s="359"/>
      <c r="V266" s="359"/>
      <c r="W266" s="359"/>
      <c r="X266" s="359"/>
      <c r="Y266" s="360"/>
      <c r="Z266" s="354"/>
      <c r="AA266" s="359"/>
      <c r="AB266" s="359"/>
      <c r="AC266" s="359"/>
      <c r="AD266" s="359"/>
      <c r="AE266" s="360"/>
      <c r="AF266" s="354"/>
      <c r="AG266" s="359"/>
      <c r="AH266" s="360"/>
      <c r="AI266" s="355"/>
      <c r="AJ266" s="356"/>
      <c r="AK266" s="356"/>
      <c r="AL266" s="356"/>
      <c r="AM266" s="356"/>
      <c r="AN266" s="356"/>
      <c r="AO266" s="357"/>
      <c r="AP266" s="356"/>
      <c r="AQ266" s="356"/>
      <c r="AR266" s="356"/>
      <c r="AS266" s="356"/>
      <c r="AT266" s="356"/>
      <c r="AU266" s="357"/>
      <c r="AV266" s="356"/>
      <c r="AW266" s="356"/>
      <c r="AX266" s="357"/>
    </row>
    <row r="267" spans="1:50">
      <c r="A267" s="358"/>
      <c r="S267" s="363"/>
      <c r="T267" s="363"/>
      <c r="U267" s="363"/>
      <c r="V267" s="363"/>
      <c r="W267" s="363"/>
      <c r="X267" s="363"/>
      <c r="Y267" s="364"/>
      <c r="Z267" s="365"/>
      <c r="AA267" s="363"/>
      <c r="AB267" s="363"/>
      <c r="AC267" s="363"/>
      <c r="AD267" s="363"/>
      <c r="AE267" s="364"/>
      <c r="AF267" s="365"/>
      <c r="AG267" s="363"/>
      <c r="AH267" s="364"/>
      <c r="AI267" s="355"/>
      <c r="AJ267" s="356"/>
      <c r="AK267" s="356"/>
      <c r="AL267" s="356"/>
      <c r="AM267" s="356"/>
      <c r="AN267" s="356"/>
      <c r="AO267" s="357"/>
      <c r="AP267" s="356"/>
      <c r="AQ267" s="356"/>
      <c r="AR267" s="356"/>
      <c r="AS267" s="356"/>
      <c r="AT267" s="356"/>
      <c r="AU267" s="357"/>
      <c r="AV267" s="356"/>
      <c r="AW267" s="356"/>
      <c r="AX267" s="357"/>
    </row>
    <row r="268" spans="1:50">
      <c r="A268" s="358"/>
      <c r="Y268" s="353"/>
      <c r="Z268" s="354"/>
      <c r="AE268" s="353"/>
      <c r="AF268" s="354"/>
      <c r="AH268" s="353"/>
      <c r="AI268" s="355"/>
      <c r="AJ268" s="356"/>
      <c r="AK268" s="356"/>
      <c r="AL268" s="356"/>
      <c r="AM268" s="356"/>
      <c r="AN268" s="356"/>
      <c r="AO268" s="357"/>
      <c r="AP268" s="356"/>
      <c r="AQ268" s="356"/>
      <c r="AR268" s="356"/>
      <c r="AS268" s="356"/>
      <c r="AT268" s="356"/>
      <c r="AU268" s="357"/>
      <c r="AV268" s="356"/>
      <c r="AW268" s="356"/>
      <c r="AX268" s="357"/>
    </row>
    <row r="269" spans="1:50">
      <c r="A269" s="358"/>
      <c r="R269" s="366"/>
      <c r="S269" s="363"/>
      <c r="T269" s="363"/>
      <c r="U269" s="363"/>
      <c r="V269" s="363"/>
      <c r="W269" s="363"/>
      <c r="X269" s="363"/>
      <c r="Y269" s="364"/>
      <c r="Z269" s="365"/>
      <c r="AA269" s="363"/>
      <c r="AB269" s="363"/>
      <c r="AC269" s="363"/>
      <c r="AD269" s="363"/>
      <c r="AE269" s="364"/>
      <c r="AF269" s="365"/>
      <c r="AG269" s="363"/>
      <c r="AH269" s="364"/>
      <c r="AI269" s="367"/>
      <c r="AJ269" s="368"/>
      <c r="AK269" s="368"/>
      <c r="AL269" s="368"/>
      <c r="AM269" s="368"/>
      <c r="AN269" s="368"/>
      <c r="AO269" s="369"/>
      <c r="AP269" s="368"/>
      <c r="AQ269" s="368"/>
      <c r="AR269" s="368"/>
      <c r="AS269" s="368"/>
      <c r="AT269" s="368"/>
      <c r="AU269" s="369"/>
      <c r="AV269" s="368"/>
      <c r="AW269" s="368"/>
      <c r="AX269" s="369"/>
    </row>
    <row r="270" spans="1:50">
      <c r="A270" s="358"/>
      <c r="Y270" s="353"/>
      <c r="Z270" s="354"/>
      <c r="AE270" s="353"/>
      <c r="AF270" s="354"/>
      <c r="AH270" s="353"/>
      <c r="AI270" s="355"/>
      <c r="AJ270" s="356"/>
      <c r="AK270" s="356"/>
      <c r="AL270" s="356"/>
      <c r="AM270" s="356"/>
      <c r="AN270" s="356"/>
      <c r="AO270" s="357"/>
      <c r="AP270" s="356"/>
      <c r="AQ270" s="356"/>
      <c r="AR270" s="356"/>
      <c r="AS270" s="356"/>
      <c r="AT270" s="356"/>
      <c r="AU270" s="357"/>
      <c r="AV270" s="356"/>
      <c r="AW270" s="356"/>
      <c r="AX270" s="357"/>
    </row>
    <row r="271" spans="1:50">
      <c r="A271" s="361"/>
      <c r="B271" s="362"/>
      <c r="C271" s="362"/>
      <c r="D271" s="362"/>
      <c r="E271" s="362"/>
      <c r="F271" s="362"/>
      <c r="G271" s="362"/>
      <c r="H271" s="362"/>
      <c r="I271" s="362"/>
      <c r="J271" s="362"/>
      <c r="K271" s="362"/>
      <c r="L271" s="362"/>
      <c r="M271" s="362"/>
      <c r="N271" s="362"/>
      <c r="O271" s="362"/>
      <c r="P271" s="362"/>
      <c r="Q271" s="362"/>
      <c r="S271" s="363"/>
      <c r="T271" s="363"/>
      <c r="U271" s="363"/>
      <c r="V271" s="363"/>
      <c r="W271" s="363"/>
      <c r="X271" s="363"/>
      <c r="Y271" s="364"/>
      <c r="Z271" s="365"/>
      <c r="AA271" s="363"/>
      <c r="AB271" s="363"/>
      <c r="AC271" s="363"/>
      <c r="AD271" s="363"/>
      <c r="AE271" s="364"/>
      <c r="AF271" s="365"/>
      <c r="AG271" s="363"/>
      <c r="AH271" s="364"/>
      <c r="AI271" s="355"/>
      <c r="AJ271" s="356"/>
      <c r="AK271" s="356"/>
      <c r="AL271" s="356"/>
      <c r="AM271" s="356"/>
      <c r="AN271" s="356"/>
      <c r="AO271" s="357"/>
      <c r="AP271" s="356"/>
      <c r="AQ271" s="356"/>
      <c r="AR271" s="356"/>
      <c r="AS271" s="356"/>
      <c r="AT271" s="356"/>
      <c r="AU271" s="357"/>
      <c r="AV271" s="356"/>
      <c r="AW271" s="356"/>
      <c r="AX271" s="357"/>
    </row>
    <row r="272" spans="1:50">
      <c r="A272" s="358"/>
      <c r="Y272" s="353"/>
      <c r="Z272" s="354"/>
      <c r="AE272" s="353"/>
      <c r="AF272" s="354"/>
      <c r="AH272" s="353"/>
      <c r="AI272" s="355"/>
      <c r="AJ272" s="356"/>
      <c r="AK272" s="356"/>
      <c r="AL272" s="356"/>
      <c r="AM272" s="356"/>
      <c r="AN272" s="356"/>
      <c r="AO272" s="357"/>
      <c r="AP272" s="356"/>
      <c r="AQ272" s="356"/>
      <c r="AR272" s="356"/>
      <c r="AS272" s="356"/>
      <c r="AT272" s="356"/>
      <c r="AU272" s="357"/>
      <c r="AV272" s="356"/>
      <c r="AW272" s="356"/>
      <c r="AX272" s="357"/>
    </row>
    <row r="273" spans="1:50">
      <c r="A273" s="358"/>
      <c r="R273" s="366"/>
      <c r="S273" s="363"/>
      <c r="T273" s="363"/>
      <c r="U273" s="363"/>
      <c r="V273" s="363"/>
      <c r="W273" s="363"/>
      <c r="X273" s="363"/>
      <c r="Y273" s="364"/>
      <c r="Z273" s="365"/>
      <c r="AA273" s="363"/>
      <c r="AB273" s="363"/>
      <c r="AC273" s="363"/>
      <c r="AD273" s="363"/>
      <c r="AE273" s="364"/>
      <c r="AF273" s="365"/>
      <c r="AG273" s="363"/>
      <c r="AH273" s="364"/>
      <c r="AI273" s="367"/>
      <c r="AJ273" s="368"/>
      <c r="AK273" s="368"/>
      <c r="AL273" s="368"/>
      <c r="AM273" s="368"/>
      <c r="AN273" s="368"/>
      <c r="AO273" s="369"/>
      <c r="AP273" s="368"/>
      <c r="AQ273" s="368"/>
      <c r="AR273" s="368"/>
      <c r="AS273" s="368"/>
      <c r="AT273" s="368"/>
      <c r="AU273" s="369"/>
      <c r="AV273" s="368"/>
      <c r="AW273" s="368"/>
      <c r="AX273" s="369"/>
    </row>
    <row r="274" spans="1:50">
      <c r="A274" s="358"/>
      <c r="Y274" s="353"/>
      <c r="Z274" s="354"/>
      <c r="AE274" s="353"/>
      <c r="AF274" s="354"/>
      <c r="AH274" s="353"/>
      <c r="AI274" s="355"/>
      <c r="AJ274" s="356"/>
      <c r="AK274" s="356"/>
      <c r="AL274" s="356"/>
      <c r="AM274" s="356"/>
      <c r="AN274" s="356"/>
      <c r="AO274" s="357"/>
      <c r="AP274" s="356"/>
      <c r="AQ274" s="356"/>
      <c r="AR274" s="356"/>
      <c r="AS274" s="356"/>
      <c r="AT274" s="356"/>
      <c r="AU274" s="357"/>
      <c r="AV274" s="356"/>
      <c r="AW274" s="356"/>
      <c r="AX274" s="357"/>
    </row>
    <row r="275" spans="1:50">
      <c r="A275" s="358"/>
      <c r="R275" s="366"/>
      <c r="S275" s="363"/>
      <c r="T275" s="363"/>
      <c r="U275" s="363"/>
      <c r="V275" s="363"/>
      <c r="W275" s="363"/>
      <c r="X275" s="363"/>
      <c r="Y275" s="364"/>
      <c r="Z275" s="365"/>
      <c r="AA275" s="363"/>
      <c r="AB275" s="363"/>
      <c r="AC275" s="363"/>
      <c r="AD275" s="363"/>
      <c r="AE275" s="364"/>
      <c r="AF275" s="365"/>
      <c r="AG275" s="363"/>
      <c r="AH275" s="364"/>
      <c r="AI275" s="355"/>
      <c r="AJ275" s="356"/>
      <c r="AK275" s="356"/>
      <c r="AL275" s="356"/>
      <c r="AM275" s="356"/>
      <c r="AN275" s="356"/>
      <c r="AO275" s="357"/>
      <c r="AP275" s="356"/>
      <c r="AQ275" s="356"/>
      <c r="AR275" s="356"/>
      <c r="AS275" s="356"/>
      <c r="AT275" s="356"/>
      <c r="AU275" s="357"/>
      <c r="AV275" s="356"/>
      <c r="AW275" s="356"/>
      <c r="AX275" s="357"/>
    </row>
    <row r="276" spans="1:50">
      <c r="A276" s="358"/>
      <c r="L276" s="381"/>
      <c r="Y276" s="353"/>
      <c r="Z276" s="354"/>
      <c r="AE276" s="353"/>
      <c r="AF276" s="354"/>
      <c r="AH276" s="353"/>
      <c r="AI276" s="355"/>
      <c r="AJ276" s="356"/>
      <c r="AK276" s="356"/>
      <c r="AL276" s="356"/>
      <c r="AM276" s="356"/>
      <c r="AN276" s="356"/>
      <c r="AO276" s="357"/>
      <c r="AP276" s="356"/>
      <c r="AQ276" s="356"/>
      <c r="AR276" s="356"/>
      <c r="AS276" s="356"/>
      <c r="AT276" s="356"/>
      <c r="AU276" s="357"/>
      <c r="AV276" s="356"/>
      <c r="AW276" s="356"/>
      <c r="AX276" s="357"/>
    </row>
    <row r="277" spans="1:50">
      <c r="A277" s="358"/>
      <c r="R277" s="366"/>
      <c r="S277" s="363"/>
      <c r="T277" s="363"/>
      <c r="U277" s="363"/>
      <c r="V277" s="363"/>
      <c r="W277" s="363"/>
      <c r="X277" s="363"/>
      <c r="Y277" s="364"/>
      <c r="Z277" s="365"/>
      <c r="AA277" s="363"/>
      <c r="AB277" s="363"/>
      <c r="AC277" s="384"/>
      <c r="AD277" s="363"/>
      <c r="AE277" s="364"/>
      <c r="AF277" s="365"/>
      <c r="AG277" s="363"/>
      <c r="AH277" s="364"/>
      <c r="AI277" s="367"/>
      <c r="AJ277" s="368"/>
      <c r="AK277" s="368"/>
      <c r="AL277" s="368"/>
      <c r="AM277" s="368"/>
      <c r="AN277" s="368"/>
      <c r="AO277" s="369"/>
      <c r="AP277" s="368"/>
      <c r="AQ277" s="368"/>
      <c r="AR277" s="368"/>
      <c r="AS277" s="368"/>
      <c r="AT277" s="368"/>
      <c r="AU277" s="369"/>
      <c r="AV277" s="368"/>
      <c r="AW277" s="368"/>
      <c r="AX277" s="369"/>
    </row>
    <row r="278" spans="1:50">
      <c r="A278" s="358"/>
      <c r="Y278" s="353"/>
      <c r="Z278" s="354"/>
      <c r="AE278" s="353"/>
      <c r="AF278" s="354"/>
      <c r="AH278" s="353"/>
      <c r="AI278" s="355"/>
      <c r="AJ278" s="356"/>
      <c r="AK278" s="356"/>
      <c r="AL278" s="356"/>
      <c r="AM278" s="356"/>
      <c r="AN278" s="356"/>
      <c r="AO278" s="357"/>
      <c r="AP278" s="356"/>
      <c r="AQ278" s="356"/>
      <c r="AR278" s="356"/>
      <c r="AS278" s="356"/>
      <c r="AT278" s="356"/>
      <c r="AU278" s="357"/>
      <c r="AV278" s="356"/>
      <c r="AW278" s="356"/>
      <c r="AX278" s="357"/>
    </row>
    <row r="279" spans="1:50">
      <c r="A279" s="358"/>
      <c r="R279" s="366"/>
      <c r="S279" s="363"/>
      <c r="T279" s="363"/>
      <c r="U279" s="363"/>
      <c r="V279" s="363"/>
      <c r="W279" s="363"/>
      <c r="X279" s="363"/>
      <c r="Y279" s="364"/>
      <c r="Z279" s="365"/>
      <c r="AA279" s="363"/>
      <c r="AB279" s="363"/>
      <c r="AC279" s="363"/>
      <c r="AD279" s="363"/>
      <c r="AE279" s="364"/>
      <c r="AF279" s="365"/>
      <c r="AG279" s="363"/>
      <c r="AH279" s="364"/>
      <c r="AI279" s="355"/>
      <c r="AJ279" s="356"/>
      <c r="AK279" s="356"/>
      <c r="AL279" s="356"/>
      <c r="AM279" s="356"/>
      <c r="AN279" s="356"/>
      <c r="AO279" s="357"/>
      <c r="AP279" s="356"/>
      <c r="AQ279" s="356"/>
      <c r="AR279" s="356"/>
      <c r="AS279" s="356"/>
      <c r="AT279" s="356"/>
      <c r="AU279" s="357"/>
      <c r="AV279" s="356"/>
      <c r="AW279" s="356"/>
      <c r="AX279" s="357"/>
    </row>
    <row r="280" spans="1:50">
      <c r="A280" s="358"/>
      <c r="Y280" s="353"/>
      <c r="Z280" s="354"/>
      <c r="AE280" s="353"/>
      <c r="AF280" s="354"/>
      <c r="AH280" s="353"/>
      <c r="AI280" s="355"/>
      <c r="AJ280" s="356"/>
      <c r="AK280" s="356"/>
      <c r="AL280" s="356"/>
      <c r="AM280" s="356"/>
      <c r="AN280" s="356"/>
      <c r="AO280" s="357"/>
      <c r="AP280" s="356"/>
      <c r="AQ280" s="356"/>
      <c r="AR280" s="356"/>
      <c r="AS280" s="356"/>
      <c r="AT280" s="356"/>
      <c r="AU280" s="357"/>
      <c r="AV280" s="356"/>
      <c r="AW280" s="356"/>
      <c r="AX280" s="357"/>
    </row>
    <row r="281" spans="1:50">
      <c r="A281" s="358"/>
      <c r="R281" s="366"/>
      <c r="S281" s="363"/>
      <c r="T281" s="363"/>
      <c r="U281" s="363"/>
      <c r="V281" s="363"/>
      <c r="W281" s="363"/>
      <c r="X281" s="363"/>
      <c r="Y281" s="364"/>
      <c r="Z281" s="365"/>
      <c r="AA281" s="363"/>
      <c r="AB281" s="363"/>
      <c r="AC281" s="363"/>
      <c r="AD281" s="363"/>
      <c r="AE281" s="364"/>
      <c r="AF281" s="365"/>
      <c r="AG281" s="363"/>
      <c r="AH281" s="364"/>
      <c r="AI281" s="367"/>
      <c r="AJ281" s="368"/>
      <c r="AK281" s="368"/>
      <c r="AL281" s="370"/>
      <c r="AM281" s="368"/>
      <c r="AN281" s="368"/>
      <c r="AO281" s="369"/>
      <c r="AP281" s="368"/>
      <c r="AQ281" s="368"/>
      <c r="AR281" s="368"/>
      <c r="AS281" s="368"/>
      <c r="AT281" s="368"/>
      <c r="AU281" s="369"/>
      <c r="AV281" s="368"/>
      <c r="AW281" s="368"/>
      <c r="AX281" s="369"/>
    </row>
    <row r="282" spans="1:50">
      <c r="A282" s="358"/>
      <c r="Y282" s="353"/>
      <c r="Z282" s="354"/>
      <c r="AE282" s="353"/>
      <c r="AF282" s="354"/>
      <c r="AH282" s="353"/>
      <c r="AI282" s="355"/>
      <c r="AJ282" s="356"/>
      <c r="AK282" s="356"/>
      <c r="AL282" s="356"/>
      <c r="AM282" s="356"/>
      <c r="AN282" s="356"/>
      <c r="AO282" s="357"/>
      <c r="AP282" s="356"/>
      <c r="AQ282" s="356"/>
      <c r="AR282" s="356"/>
      <c r="AS282" s="356"/>
      <c r="AT282" s="356"/>
      <c r="AU282" s="357"/>
      <c r="AV282" s="356"/>
      <c r="AW282" s="356"/>
      <c r="AX282" s="357"/>
    </row>
    <row r="283" spans="1:50">
      <c r="A283" s="358"/>
      <c r="R283" s="366"/>
      <c r="S283" s="363"/>
      <c r="T283" s="363"/>
      <c r="U283" s="363"/>
      <c r="V283" s="363"/>
      <c r="W283" s="363"/>
      <c r="X283" s="363"/>
      <c r="Y283" s="364"/>
      <c r="Z283" s="365"/>
      <c r="AA283" s="363"/>
      <c r="AB283" s="363"/>
      <c r="AC283" s="363"/>
      <c r="AD283" s="363"/>
      <c r="AE283" s="364"/>
      <c r="AF283" s="365"/>
      <c r="AG283" s="363"/>
      <c r="AH283" s="364"/>
      <c r="AI283" s="355"/>
      <c r="AJ283" s="356"/>
      <c r="AK283" s="356"/>
      <c r="AL283" s="356"/>
      <c r="AM283" s="356"/>
      <c r="AN283" s="356"/>
      <c r="AO283" s="357"/>
      <c r="AP283" s="356"/>
      <c r="AQ283" s="356"/>
      <c r="AR283" s="356"/>
      <c r="AS283" s="356"/>
      <c r="AT283" s="356"/>
      <c r="AU283" s="357"/>
      <c r="AV283" s="356"/>
      <c r="AW283" s="356"/>
      <c r="AX283" s="357"/>
    </row>
    <row r="284" spans="1:50">
      <c r="A284" s="358"/>
      <c r="L284" s="381"/>
      <c r="Y284" s="353"/>
      <c r="Z284" s="354"/>
      <c r="AE284" s="353"/>
      <c r="AF284" s="354"/>
      <c r="AH284" s="353"/>
      <c r="AI284" s="355"/>
      <c r="AJ284" s="356"/>
      <c r="AK284" s="356"/>
      <c r="AL284" s="356"/>
      <c r="AM284" s="356"/>
      <c r="AN284" s="356"/>
      <c r="AO284" s="357"/>
      <c r="AP284" s="356"/>
      <c r="AQ284" s="356"/>
      <c r="AR284" s="356"/>
      <c r="AS284" s="356"/>
      <c r="AT284" s="356"/>
      <c r="AU284" s="357"/>
      <c r="AV284" s="356"/>
      <c r="AW284" s="356"/>
      <c r="AX284" s="357"/>
    </row>
    <row r="285" spans="1:50">
      <c r="A285" s="358"/>
      <c r="R285" s="366"/>
      <c r="S285" s="363"/>
      <c r="T285" s="363"/>
      <c r="U285" s="363"/>
      <c r="V285" s="363"/>
      <c r="W285" s="363"/>
      <c r="X285" s="363"/>
      <c r="Y285" s="364"/>
      <c r="Z285" s="365"/>
      <c r="AA285" s="363"/>
      <c r="AB285" s="363"/>
      <c r="AC285" s="363"/>
      <c r="AD285" s="363"/>
      <c r="AE285" s="364"/>
      <c r="AF285" s="365"/>
      <c r="AG285" s="363"/>
      <c r="AH285" s="364"/>
      <c r="AI285" s="367"/>
      <c r="AJ285" s="368"/>
      <c r="AK285" s="368"/>
      <c r="AL285" s="368"/>
      <c r="AM285" s="368"/>
      <c r="AN285" s="368"/>
      <c r="AO285" s="369"/>
      <c r="AP285" s="368"/>
      <c r="AQ285" s="368"/>
      <c r="AR285" s="368"/>
      <c r="AS285" s="370"/>
      <c r="AT285" s="368"/>
      <c r="AU285" s="369"/>
      <c r="AV285" s="368"/>
      <c r="AW285" s="368"/>
      <c r="AX285" s="369"/>
    </row>
    <row r="286" spans="1:50">
      <c r="A286" s="358"/>
      <c r="Y286" s="353"/>
      <c r="Z286" s="354"/>
      <c r="AE286" s="353"/>
      <c r="AF286" s="354"/>
      <c r="AH286" s="353"/>
      <c r="AI286" s="355"/>
      <c r="AJ286" s="356"/>
      <c r="AK286" s="356"/>
      <c r="AL286" s="356"/>
      <c r="AM286" s="356"/>
      <c r="AN286" s="356"/>
      <c r="AO286" s="357"/>
      <c r="AP286" s="356"/>
      <c r="AQ286" s="356"/>
      <c r="AR286" s="356"/>
      <c r="AS286" s="356"/>
      <c r="AT286" s="356"/>
      <c r="AU286" s="357"/>
      <c r="AV286" s="356"/>
      <c r="AW286" s="356"/>
      <c r="AX286" s="357"/>
    </row>
    <row r="287" spans="1:50">
      <c r="A287" s="358"/>
      <c r="J287" s="386"/>
      <c r="R287" s="366"/>
      <c r="S287" s="363"/>
      <c r="T287" s="363"/>
      <c r="U287" s="363"/>
      <c r="V287" s="363"/>
      <c r="W287" s="363"/>
      <c r="X287" s="363"/>
      <c r="Y287" s="364"/>
      <c r="Z287" s="365"/>
      <c r="AA287" s="363"/>
      <c r="AB287" s="363"/>
      <c r="AC287" s="363"/>
      <c r="AD287" s="363"/>
      <c r="AE287" s="364"/>
      <c r="AF287" s="365"/>
      <c r="AG287" s="363"/>
      <c r="AH287" s="364"/>
      <c r="AI287" s="355"/>
      <c r="AJ287" s="356"/>
      <c r="AK287" s="356"/>
      <c r="AL287" s="356"/>
      <c r="AM287" s="356"/>
      <c r="AN287" s="356"/>
      <c r="AO287" s="357"/>
      <c r="AP287" s="356"/>
      <c r="AQ287" s="356"/>
      <c r="AR287" s="356"/>
      <c r="AS287" s="356"/>
      <c r="AT287" s="356"/>
      <c r="AU287" s="357"/>
      <c r="AV287" s="356"/>
      <c r="AW287" s="356"/>
      <c r="AX287" s="357"/>
    </row>
    <row r="288" spans="1:50">
      <c r="A288" s="358"/>
      <c r="Y288" s="353"/>
      <c r="Z288" s="354"/>
      <c r="AE288" s="353"/>
      <c r="AF288" s="354"/>
      <c r="AH288" s="353"/>
      <c r="AI288" s="355"/>
      <c r="AJ288" s="356"/>
      <c r="AK288" s="356"/>
      <c r="AL288" s="356"/>
      <c r="AM288" s="356"/>
      <c r="AN288" s="356"/>
      <c r="AO288" s="357"/>
      <c r="AP288" s="356"/>
      <c r="AQ288" s="356"/>
      <c r="AR288" s="356"/>
      <c r="AS288" s="356"/>
      <c r="AT288" s="356"/>
      <c r="AU288" s="357"/>
      <c r="AV288" s="356"/>
      <c r="AW288" s="356"/>
      <c r="AX288" s="357"/>
    </row>
    <row r="289" spans="1:50">
      <c r="A289" s="358"/>
      <c r="R289" s="366"/>
      <c r="S289" s="363"/>
      <c r="T289" s="363"/>
      <c r="U289" s="363"/>
      <c r="V289" s="363"/>
      <c r="W289" s="363"/>
      <c r="X289" s="363"/>
      <c r="Y289" s="364"/>
      <c r="Z289" s="365"/>
      <c r="AA289" s="363"/>
      <c r="AB289" s="363"/>
      <c r="AC289" s="363"/>
      <c r="AD289" s="363"/>
      <c r="AE289" s="364"/>
      <c r="AF289" s="365"/>
      <c r="AG289" s="363"/>
      <c r="AH289" s="364"/>
      <c r="AI289" s="367"/>
      <c r="AJ289" s="368"/>
      <c r="AK289" s="368"/>
      <c r="AL289" s="368"/>
      <c r="AM289" s="368"/>
      <c r="AN289" s="368"/>
      <c r="AO289" s="369"/>
      <c r="AP289" s="368"/>
      <c r="AQ289" s="368"/>
      <c r="AR289" s="368"/>
      <c r="AS289" s="368"/>
      <c r="AT289" s="368"/>
      <c r="AU289" s="369"/>
      <c r="AV289" s="368"/>
      <c r="AW289" s="368"/>
      <c r="AX289" s="369"/>
    </row>
    <row r="290" spans="1:50">
      <c r="A290" s="358"/>
      <c r="Y290" s="353"/>
      <c r="Z290" s="354"/>
      <c r="AE290" s="353"/>
      <c r="AF290" s="354"/>
      <c r="AH290" s="353"/>
      <c r="AI290" s="355"/>
      <c r="AJ290" s="356"/>
      <c r="AK290" s="356"/>
      <c r="AL290" s="356"/>
      <c r="AM290" s="356"/>
      <c r="AN290" s="356"/>
      <c r="AO290" s="357"/>
      <c r="AP290" s="356"/>
      <c r="AQ290" s="356"/>
      <c r="AR290" s="356"/>
      <c r="AS290" s="356"/>
      <c r="AT290" s="356"/>
      <c r="AU290" s="357"/>
      <c r="AV290" s="356"/>
      <c r="AW290" s="356"/>
      <c r="AX290" s="357"/>
    </row>
    <row r="291" spans="1:50">
      <c r="A291" s="358"/>
      <c r="R291" s="366"/>
      <c r="S291" s="363"/>
      <c r="T291" s="363"/>
      <c r="U291" s="363"/>
      <c r="V291" s="363"/>
      <c r="W291" s="363"/>
      <c r="X291" s="363"/>
      <c r="Y291" s="364"/>
      <c r="Z291" s="365"/>
      <c r="AA291" s="363"/>
      <c r="AB291" s="363"/>
      <c r="AC291" s="363"/>
      <c r="AD291" s="363"/>
      <c r="AE291" s="364"/>
      <c r="AF291" s="365"/>
      <c r="AG291" s="363"/>
      <c r="AH291" s="364"/>
      <c r="AI291" s="355"/>
      <c r="AJ291" s="356"/>
      <c r="AK291" s="356"/>
      <c r="AL291" s="356"/>
      <c r="AM291" s="356"/>
      <c r="AN291" s="356"/>
      <c r="AO291" s="357"/>
      <c r="AP291" s="356"/>
      <c r="AQ291" s="356"/>
      <c r="AR291" s="356"/>
      <c r="AS291" s="356"/>
      <c r="AT291" s="356"/>
      <c r="AU291" s="357"/>
      <c r="AV291" s="356"/>
      <c r="AW291" s="356"/>
      <c r="AX291" s="357"/>
    </row>
    <row r="292" spans="1:50">
      <c r="A292" s="358"/>
      <c r="Y292" s="353"/>
      <c r="Z292" s="354"/>
      <c r="AE292" s="353"/>
      <c r="AF292" s="354"/>
      <c r="AH292" s="353"/>
      <c r="AI292" s="355"/>
      <c r="AJ292" s="356"/>
      <c r="AK292" s="356"/>
      <c r="AL292" s="356"/>
      <c r="AM292" s="356"/>
      <c r="AN292" s="356"/>
      <c r="AO292" s="357"/>
      <c r="AP292" s="356"/>
      <c r="AQ292" s="356"/>
      <c r="AR292" s="356"/>
      <c r="AS292" s="356"/>
      <c r="AT292" s="356"/>
      <c r="AU292" s="357"/>
      <c r="AV292" s="356"/>
      <c r="AW292" s="356"/>
      <c r="AX292" s="357"/>
    </row>
    <row r="293" spans="1:50" ht="13.5" thickBot="1">
      <c r="A293" s="372"/>
      <c r="B293" s="373"/>
      <c r="C293" s="373"/>
      <c r="D293" s="373"/>
      <c r="E293" s="373"/>
      <c r="F293" s="373"/>
      <c r="G293" s="373"/>
      <c r="H293" s="373"/>
      <c r="I293" s="373"/>
      <c r="J293" s="373"/>
      <c r="K293" s="373"/>
      <c r="L293" s="373"/>
      <c r="M293" s="373"/>
      <c r="N293" s="373"/>
      <c r="O293" s="373"/>
      <c r="P293" s="373"/>
      <c r="Q293" s="373"/>
      <c r="S293" s="374"/>
      <c r="T293" s="374"/>
      <c r="U293" s="374"/>
      <c r="V293" s="374"/>
      <c r="W293" s="374"/>
      <c r="X293" s="374"/>
      <c r="Y293" s="375"/>
      <c r="Z293" s="376"/>
      <c r="AA293" s="374"/>
      <c r="AB293" s="374"/>
      <c r="AC293" s="374"/>
      <c r="AD293" s="374"/>
      <c r="AE293" s="375"/>
      <c r="AF293" s="376"/>
      <c r="AG293" s="374"/>
      <c r="AH293" s="375"/>
      <c r="AI293" s="377"/>
      <c r="AJ293" s="378"/>
      <c r="AK293" s="378"/>
      <c r="AL293" s="378"/>
      <c r="AM293" s="378"/>
      <c r="AN293" s="378"/>
      <c r="AO293" s="379"/>
      <c r="AP293" s="378"/>
      <c r="AQ293" s="378"/>
      <c r="AR293" s="378"/>
      <c r="AS293" s="378"/>
      <c r="AT293" s="378"/>
      <c r="AU293" s="379"/>
      <c r="AV293" s="378"/>
      <c r="AW293" s="378"/>
      <c r="AX293" s="379"/>
    </row>
    <row r="294" spans="1:50">
      <c r="A294" s="352"/>
      <c r="Y294" s="353"/>
      <c r="Z294" s="354"/>
      <c r="AE294" s="353"/>
      <c r="AF294" s="354"/>
      <c r="AH294" s="353"/>
      <c r="AI294" s="355"/>
      <c r="AJ294" s="356"/>
      <c r="AK294" s="356"/>
      <c r="AL294" s="356"/>
      <c r="AM294" s="356"/>
      <c r="AN294" s="356"/>
      <c r="AO294" s="357"/>
      <c r="AP294" s="356"/>
      <c r="AQ294" s="356"/>
      <c r="AR294" s="356"/>
      <c r="AS294" s="356"/>
      <c r="AT294" s="356"/>
      <c r="AU294" s="357"/>
      <c r="AV294" s="356"/>
      <c r="AW294" s="356"/>
      <c r="AX294" s="357"/>
    </row>
    <row r="295" spans="1:50">
      <c r="A295" s="358"/>
      <c r="S295" s="359"/>
      <c r="T295" s="359"/>
      <c r="U295" s="359"/>
      <c r="V295" s="359"/>
      <c r="W295" s="359"/>
      <c r="X295" s="359"/>
      <c r="Y295" s="360"/>
      <c r="Z295" s="354"/>
      <c r="AA295" s="359"/>
      <c r="AB295" s="359"/>
      <c r="AC295" s="359"/>
      <c r="AD295" s="359"/>
      <c r="AE295" s="360"/>
      <c r="AF295" s="354"/>
      <c r="AG295" s="359"/>
      <c r="AH295" s="360"/>
      <c r="AI295" s="355"/>
      <c r="AJ295" s="356"/>
      <c r="AK295" s="356"/>
      <c r="AL295" s="356"/>
      <c r="AM295" s="356"/>
      <c r="AN295" s="356"/>
      <c r="AO295" s="357"/>
      <c r="AP295" s="356"/>
      <c r="AQ295" s="356"/>
      <c r="AR295" s="356"/>
      <c r="AS295" s="356"/>
      <c r="AT295" s="356"/>
      <c r="AU295" s="357"/>
      <c r="AV295" s="356"/>
      <c r="AW295" s="356"/>
      <c r="AX295" s="357"/>
    </row>
    <row r="296" spans="1:50">
      <c r="A296" s="358"/>
      <c r="S296" s="363"/>
      <c r="T296" s="363"/>
      <c r="U296" s="363"/>
      <c r="V296" s="363"/>
      <c r="W296" s="363"/>
      <c r="X296" s="363"/>
      <c r="Y296" s="364"/>
      <c r="Z296" s="365"/>
      <c r="AA296" s="363"/>
      <c r="AB296" s="363"/>
      <c r="AC296" s="363"/>
      <c r="AD296" s="363"/>
      <c r="AE296" s="364"/>
      <c r="AF296" s="365"/>
      <c r="AG296" s="363"/>
      <c r="AH296" s="364"/>
      <c r="AI296" s="355"/>
      <c r="AJ296" s="356"/>
      <c r="AK296" s="356"/>
      <c r="AL296" s="356"/>
      <c r="AM296" s="356"/>
      <c r="AN296" s="356"/>
      <c r="AO296" s="357"/>
      <c r="AP296" s="356"/>
      <c r="AQ296" s="356"/>
      <c r="AR296" s="356"/>
      <c r="AS296" s="356"/>
      <c r="AT296" s="356"/>
      <c r="AU296" s="357"/>
      <c r="AV296" s="356"/>
      <c r="AW296" s="356"/>
      <c r="AX296" s="357"/>
    </row>
    <row r="297" spans="1:50">
      <c r="A297" s="358"/>
      <c r="Y297" s="353"/>
      <c r="Z297" s="354"/>
      <c r="AE297" s="353"/>
      <c r="AF297" s="354"/>
      <c r="AH297" s="353"/>
      <c r="AI297" s="355"/>
      <c r="AJ297" s="356"/>
      <c r="AK297" s="356"/>
      <c r="AL297" s="356"/>
      <c r="AM297" s="356"/>
      <c r="AN297" s="356"/>
      <c r="AO297" s="357"/>
      <c r="AP297" s="356"/>
      <c r="AQ297" s="356"/>
      <c r="AR297" s="356"/>
      <c r="AS297" s="356"/>
      <c r="AT297" s="356"/>
      <c r="AU297" s="357"/>
      <c r="AV297" s="356"/>
      <c r="AW297" s="356"/>
      <c r="AX297" s="357"/>
    </row>
    <row r="298" spans="1:50">
      <c r="A298" s="358"/>
      <c r="R298" s="366"/>
      <c r="S298" s="363"/>
      <c r="T298" s="363"/>
      <c r="U298" s="363"/>
      <c r="V298" s="363"/>
      <c r="W298" s="363"/>
      <c r="X298" s="363"/>
      <c r="Y298" s="364"/>
      <c r="Z298" s="365"/>
      <c r="AA298" s="363"/>
      <c r="AB298" s="363"/>
      <c r="AC298" s="363"/>
      <c r="AD298" s="363"/>
      <c r="AE298" s="364"/>
      <c r="AF298" s="365"/>
      <c r="AG298" s="363"/>
      <c r="AH298" s="364"/>
      <c r="AI298" s="367"/>
      <c r="AJ298" s="368"/>
      <c r="AK298" s="368"/>
      <c r="AL298" s="368"/>
      <c r="AM298" s="368"/>
      <c r="AN298" s="368"/>
      <c r="AO298" s="369"/>
      <c r="AP298" s="368"/>
      <c r="AQ298" s="368"/>
      <c r="AR298" s="368"/>
      <c r="AS298" s="368"/>
      <c r="AT298" s="368"/>
      <c r="AU298" s="369"/>
      <c r="AV298" s="368"/>
      <c r="AW298" s="368"/>
      <c r="AX298" s="369"/>
    </row>
    <row r="299" spans="1:50">
      <c r="A299" s="358"/>
      <c r="Y299" s="353"/>
      <c r="Z299" s="354"/>
      <c r="AE299" s="353"/>
      <c r="AF299" s="354"/>
      <c r="AH299" s="353"/>
      <c r="AI299" s="355"/>
      <c r="AJ299" s="356"/>
      <c r="AK299" s="356"/>
      <c r="AL299" s="356"/>
      <c r="AM299" s="356"/>
      <c r="AN299" s="356"/>
      <c r="AO299" s="357"/>
      <c r="AP299" s="356"/>
      <c r="AQ299" s="356"/>
      <c r="AR299" s="356"/>
      <c r="AS299" s="356"/>
      <c r="AT299" s="356"/>
      <c r="AU299" s="357"/>
      <c r="AV299" s="356"/>
      <c r="AW299" s="356"/>
      <c r="AX299" s="357"/>
    </row>
    <row r="300" spans="1:50">
      <c r="A300" s="361"/>
      <c r="B300" s="362"/>
      <c r="C300" s="362"/>
      <c r="D300" s="362"/>
      <c r="E300" s="362"/>
      <c r="F300" s="362"/>
      <c r="G300" s="362"/>
      <c r="H300" s="362"/>
      <c r="I300" s="362"/>
      <c r="J300" s="362"/>
      <c r="K300" s="362"/>
      <c r="L300" s="362"/>
      <c r="M300" s="362"/>
      <c r="N300" s="362"/>
      <c r="O300" s="362"/>
      <c r="P300" s="362"/>
      <c r="Q300" s="362"/>
      <c r="S300" s="363"/>
      <c r="T300" s="363"/>
      <c r="U300" s="363"/>
      <c r="V300" s="363"/>
      <c r="W300" s="363"/>
      <c r="X300" s="363"/>
      <c r="Y300" s="364"/>
      <c r="Z300" s="365"/>
      <c r="AA300" s="363"/>
      <c r="AB300" s="363"/>
      <c r="AC300" s="363"/>
      <c r="AD300" s="363"/>
      <c r="AE300" s="364"/>
      <c r="AF300" s="365"/>
      <c r="AG300" s="363"/>
      <c r="AH300" s="364"/>
      <c r="AI300" s="355"/>
      <c r="AJ300" s="356"/>
      <c r="AK300" s="356"/>
      <c r="AL300" s="356"/>
      <c r="AM300" s="356"/>
      <c r="AN300" s="356"/>
      <c r="AO300" s="357"/>
      <c r="AP300" s="356"/>
      <c r="AQ300" s="356"/>
      <c r="AR300" s="356"/>
      <c r="AS300" s="356"/>
      <c r="AT300" s="356"/>
      <c r="AU300" s="357"/>
      <c r="AV300" s="356"/>
      <c r="AW300" s="356"/>
      <c r="AX300" s="357"/>
    </row>
    <row r="301" spans="1:50">
      <c r="A301" s="358"/>
      <c r="Y301" s="353"/>
      <c r="Z301" s="354"/>
      <c r="AE301" s="353"/>
      <c r="AF301" s="354"/>
      <c r="AH301" s="353"/>
      <c r="AI301" s="355"/>
      <c r="AJ301" s="356"/>
      <c r="AK301" s="356"/>
      <c r="AL301" s="356"/>
      <c r="AM301" s="356"/>
      <c r="AN301" s="356"/>
      <c r="AO301" s="357"/>
      <c r="AP301" s="356"/>
      <c r="AQ301" s="356"/>
      <c r="AR301" s="356"/>
      <c r="AS301" s="356"/>
      <c r="AT301" s="356"/>
      <c r="AU301" s="357"/>
      <c r="AV301" s="356"/>
      <c r="AW301" s="356"/>
      <c r="AX301" s="357"/>
    </row>
    <row r="302" spans="1:50">
      <c r="A302" s="358"/>
      <c r="R302" s="366"/>
      <c r="S302" s="363"/>
      <c r="T302" s="363"/>
      <c r="U302" s="363"/>
      <c r="V302" s="363"/>
      <c r="W302" s="363"/>
      <c r="X302" s="363"/>
      <c r="Y302" s="364"/>
      <c r="Z302" s="365"/>
      <c r="AA302" s="363"/>
      <c r="AB302" s="363"/>
      <c r="AC302" s="363"/>
      <c r="AD302" s="363"/>
      <c r="AE302" s="364"/>
      <c r="AF302" s="365"/>
      <c r="AG302" s="363"/>
      <c r="AH302" s="364"/>
      <c r="AI302" s="371"/>
      <c r="AJ302" s="368"/>
      <c r="AK302" s="368"/>
      <c r="AL302" s="370"/>
      <c r="AM302" s="368"/>
      <c r="AN302" s="368"/>
      <c r="AO302" s="369"/>
      <c r="AP302" s="368"/>
      <c r="AQ302" s="368"/>
      <c r="AR302" s="368"/>
      <c r="AS302" s="368"/>
      <c r="AT302" s="368"/>
      <c r="AU302" s="369"/>
      <c r="AV302" s="368"/>
      <c r="AW302" s="368"/>
      <c r="AX302" s="369"/>
    </row>
    <row r="303" spans="1:50">
      <c r="A303" s="358"/>
      <c r="Y303" s="353"/>
      <c r="Z303" s="354"/>
      <c r="AE303" s="353"/>
      <c r="AF303" s="354"/>
      <c r="AH303" s="353"/>
      <c r="AI303" s="355"/>
      <c r="AJ303" s="356"/>
      <c r="AK303" s="356"/>
      <c r="AL303" s="356"/>
      <c r="AM303" s="356"/>
      <c r="AN303" s="356"/>
      <c r="AO303" s="357"/>
      <c r="AP303" s="356"/>
      <c r="AQ303" s="356"/>
      <c r="AR303" s="356"/>
      <c r="AS303" s="356"/>
      <c r="AT303" s="356"/>
      <c r="AU303" s="357"/>
      <c r="AV303" s="356"/>
      <c r="AW303" s="356"/>
      <c r="AX303" s="357"/>
    </row>
    <row r="304" spans="1:50">
      <c r="A304" s="358"/>
      <c r="R304" s="366"/>
      <c r="S304" s="363"/>
      <c r="T304" s="363"/>
      <c r="U304" s="363"/>
      <c r="V304" s="363"/>
      <c r="W304" s="363"/>
      <c r="X304" s="363"/>
      <c r="Y304" s="364"/>
      <c r="Z304" s="365"/>
      <c r="AA304" s="363"/>
      <c r="AB304" s="363"/>
      <c r="AC304" s="363"/>
      <c r="AD304" s="363"/>
      <c r="AE304" s="364"/>
      <c r="AF304" s="365"/>
      <c r="AG304" s="363"/>
      <c r="AH304" s="364"/>
      <c r="AI304" s="355"/>
      <c r="AJ304" s="356"/>
      <c r="AK304" s="356"/>
      <c r="AL304" s="356"/>
      <c r="AM304" s="356"/>
      <c r="AN304" s="356"/>
      <c r="AO304" s="357"/>
      <c r="AP304" s="356"/>
      <c r="AQ304" s="356"/>
      <c r="AR304" s="356"/>
      <c r="AS304" s="356"/>
      <c r="AT304" s="356"/>
      <c r="AU304" s="357"/>
      <c r="AV304" s="356"/>
      <c r="AW304" s="356"/>
      <c r="AX304" s="357"/>
    </row>
    <row r="305" spans="1:50">
      <c r="A305" s="358"/>
      <c r="Y305" s="353"/>
      <c r="Z305" s="354"/>
      <c r="AE305" s="353"/>
      <c r="AF305" s="354"/>
      <c r="AH305" s="353"/>
      <c r="AI305" s="355"/>
      <c r="AJ305" s="356"/>
      <c r="AK305" s="356"/>
      <c r="AL305" s="356"/>
      <c r="AM305" s="356"/>
      <c r="AN305" s="356"/>
      <c r="AO305" s="357"/>
      <c r="AP305" s="356"/>
      <c r="AQ305" s="356"/>
      <c r="AR305" s="356"/>
      <c r="AS305" s="356"/>
      <c r="AT305" s="356"/>
      <c r="AU305" s="357"/>
      <c r="AV305" s="356"/>
      <c r="AW305" s="356"/>
      <c r="AX305" s="357"/>
    </row>
    <row r="306" spans="1:50">
      <c r="A306" s="358"/>
      <c r="R306" s="366"/>
      <c r="S306" s="363"/>
      <c r="T306" s="363"/>
      <c r="U306" s="363"/>
      <c r="V306" s="363"/>
      <c r="W306" s="363"/>
      <c r="X306" s="363"/>
      <c r="Y306" s="364"/>
      <c r="Z306" s="365"/>
      <c r="AA306" s="363"/>
      <c r="AB306" s="363"/>
      <c r="AC306" s="363"/>
      <c r="AD306" s="363"/>
      <c r="AE306" s="364"/>
      <c r="AF306" s="365"/>
      <c r="AG306" s="363"/>
      <c r="AH306" s="364"/>
      <c r="AI306" s="367"/>
      <c r="AJ306" s="368"/>
      <c r="AK306" s="368"/>
      <c r="AL306" s="368"/>
      <c r="AM306" s="370"/>
      <c r="AN306" s="368"/>
      <c r="AO306" s="369"/>
      <c r="AP306" s="368"/>
      <c r="AQ306" s="368"/>
      <c r="AR306" s="368"/>
      <c r="AS306" s="368"/>
      <c r="AT306" s="368"/>
      <c r="AU306" s="369"/>
      <c r="AV306" s="368"/>
      <c r="AW306" s="368"/>
      <c r="AX306" s="369"/>
    </row>
    <row r="307" spans="1:50">
      <c r="A307" s="358"/>
      <c r="Y307" s="353"/>
      <c r="Z307" s="354"/>
      <c r="AE307" s="353"/>
      <c r="AF307" s="354"/>
      <c r="AH307" s="353"/>
      <c r="AI307" s="355"/>
      <c r="AJ307" s="356"/>
      <c r="AK307" s="356"/>
      <c r="AL307" s="356"/>
      <c r="AM307" s="356"/>
      <c r="AN307" s="356"/>
      <c r="AO307" s="357"/>
      <c r="AP307" s="356"/>
      <c r="AQ307" s="356"/>
      <c r="AR307" s="356"/>
      <c r="AS307" s="356"/>
      <c r="AT307" s="356"/>
      <c r="AU307" s="357"/>
      <c r="AV307" s="356"/>
      <c r="AW307" s="356"/>
      <c r="AX307" s="357"/>
    </row>
    <row r="308" spans="1:50">
      <c r="A308" s="358"/>
      <c r="R308" s="366"/>
      <c r="S308" s="363"/>
      <c r="T308" s="363"/>
      <c r="U308" s="363"/>
      <c r="V308" s="363"/>
      <c r="W308" s="363"/>
      <c r="X308" s="363"/>
      <c r="Y308" s="364"/>
      <c r="Z308" s="365"/>
      <c r="AA308" s="363"/>
      <c r="AB308" s="363"/>
      <c r="AC308" s="363"/>
      <c r="AD308" s="363"/>
      <c r="AE308" s="364"/>
      <c r="AF308" s="365"/>
      <c r="AG308" s="363"/>
      <c r="AH308" s="364"/>
      <c r="AI308" s="355"/>
      <c r="AJ308" s="356"/>
      <c r="AK308" s="356"/>
      <c r="AL308" s="356"/>
      <c r="AM308" s="356"/>
      <c r="AN308" s="356"/>
      <c r="AO308" s="357"/>
      <c r="AP308" s="356"/>
      <c r="AQ308" s="356"/>
      <c r="AR308" s="356"/>
      <c r="AS308" s="356"/>
      <c r="AT308" s="356"/>
      <c r="AU308" s="357"/>
      <c r="AV308" s="356"/>
      <c r="AW308" s="356"/>
      <c r="AX308" s="357"/>
    </row>
    <row r="309" spans="1:50">
      <c r="A309" s="358"/>
      <c r="Y309" s="353"/>
      <c r="Z309" s="354"/>
      <c r="AE309" s="353"/>
      <c r="AF309" s="354"/>
      <c r="AH309" s="353"/>
      <c r="AI309" s="355"/>
      <c r="AJ309" s="356"/>
      <c r="AK309" s="356"/>
      <c r="AL309" s="356"/>
      <c r="AM309" s="356"/>
      <c r="AN309" s="356"/>
      <c r="AO309" s="357"/>
      <c r="AP309" s="356"/>
      <c r="AQ309" s="356"/>
      <c r="AR309" s="356"/>
      <c r="AS309" s="356"/>
      <c r="AT309" s="356"/>
      <c r="AU309" s="357"/>
      <c r="AV309" s="356"/>
      <c r="AW309" s="356"/>
      <c r="AX309" s="357"/>
    </row>
    <row r="310" spans="1:50">
      <c r="A310" s="358"/>
      <c r="R310" s="366"/>
      <c r="S310" s="363"/>
      <c r="T310" s="363"/>
      <c r="U310" s="363"/>
      <c r="V310" s="363"/>
      <c r="W310" s="363"/>
      <c r="X310" s="363"/>
      <c r="Y310" s="364"/>
      <c r="Z310" s="365"/>
      <c r="AA310" s="363"/>
      <c r="AB310" s="363"/>
      <c r="AC310" s="363"/>
      <c r="AD310" s="363"/>
      <c r="AE310" s="364"/>
      <c r="AF310" s="365"/>
      <c r="AG310" s="363"/>
      <c r="AH310" s="364"/>
      <c r="AI310" s="367"/>
      <c r="AJ310" s="368"/>
      <c r="AK310" s="368"/>
      <c r="AL310" s="370"/>
      <c r="AM310" s="368"/>
      <c r="AN310" s="368"/>
      <c r="AO310" s="369"/>
      <c r="AP310" s="368"/>
      <c r="AQ310" s="368"/>
      <c r="AR310" s="368"/>
      <c r="AS310" s="368"/>
      <c r="AT310" s="368"/>
      <c r="AU310" s="369"/>
      <c r="AV310" s="368"/>
      <c r="AW310" s="368"/>
      <c r="AX310" s="369"/>
    </row>
    <row r="311" spans="1:50">
      <c r="A311" s="358"/>
      <c r="Y311" s="353"/>
      <c r="Z311" s="354"/>
      <c r="AE311" s="353"/>
      <c r="AF311" s="354"/>
      <c r="AH311" s="353"/>
      <c r="AI311" s="355"/>
      <c r="AJ311" s="356"/>
      <c r="AK311" s="356"/>
      <c r="AL311" s="356"/>
      <c r="AM311" s="356"/>
      <c r="AN311" s="356"/>
      <c r="AO311" s="357"/>
      <c r="AP311" s="356"/>
      <c r="AQ311" s="356"/>
      <c r="AR311" s="356"/>
      <c r="AS311" s="356"/>
      <c r="AT311" s="356"/>
      <c r="AU311" s="357"/>
      <c r="AV311" s="356"/>
      <c r="AW311" s="356"/>
      <c r="AX311" s="357"/>
    </row>
    <row r="312" spans="1:50">
      <c r="A312" s="358"/>
      <c r="R312" s="366"/>
      <c r="S312" s="363"/>
      <c r="T312" s="363"/>
      <c r="U312" s="363"/>
      <c r="V312" s="363"/>
      <c r="W312" s="363"/>
      <c r="X312" s="363"/>
      <c r="Y312" s="364"/>
      <c r="Z312" s="365"/>
      <c r="AA312" s="363"/>
      <c r="AB312" s="363"/>
      <c r="AC312" s="363"/>
      <c r="AD312" s="363"/>
      <c r="AE312" s="364"/>
      <c r="AF312" s="365"/>
      <c r="AG312" s="363"/>
      <c r="AH312" s="364"/>
      <c r="AI312" s="355"/>
      <c r="AJ312" s="356"/>
      <c r="AK312" s="356"/>
      <c r="AL312" s="356"/>
      <c r="AM312" s="356"/>
      <c r="AN312" s="356"/>
      <c r="AO312" s="357"/>
      <c r="AP312" s="356"/>
      <c r="AQ312" s="356"/>
      <c r="AR312" s="356"/>
      <c r="AS312" s="356"/>
      <c r="AT312" s="356"/>
      <c r="AU312" s="357"/>
      <c r="AV312" s="356"/>
      <c r="AW312" s="356"/>
      <c r="AX312" s="357"/>
    </row>
    <row r="313" spans="1:50">
      <c r="A313" s="358"/>
      <c r="Y313" s="353"/>
      <c r="Z313" s="354"/>
      <c r="AE313" s="353"/>
      <c r="AF313" s="354"/>
      <c r="AH313" s="353"/>
      <c r="AI313" s="355"/>
      <c r="AJ313" s="356"/>
      <c r="AK313" s="356"/>
      <c r="AL313" s="356"/>
      <c r="AM313" s="356"/>
      <c r="AN313" s="356"/>
      <c r="AO313" s="357"/>
      <c r="AP313" s="356"/>
      <c r="AQ313" s="356"/>
      <c r="AR313" s="356"/>
      <c r="AS313" s="356"/>
      <c r="AT313" s="356"/>
      <c r="AU313" s="357"/>
      <c r="AV313" s="356"/>
      <c r="AW313" s="356"/>
      <c r="AX313" s="357"/>
    </row>
    <row r="314" spans="1:50">
      <c r="A314" s="358"/>
      <c r="R314" s="366"/>
      <c r="S314" s="363"/>
      <c r="T314" s="363"/>
      <c r="U314" s="363"/>
      <c r="V314" s="363"/>
      <c r="W314" s="363"/>
      <c r="X314" s="363"/>
      <c r="Y314" s="364"/>
      <c r="Z314" s="365"/>
      <c r="AA314" s="363"/>
      <c r="AB314" s="363"/>
      <c r="AC314" s="363"/>
      <c r="AD314" s="363"/>
      <c r="AE314" s="364"/>
      <c r="AF314" s="365"/>
      <c r="AG314" s="363"/>
      <c r="AH314" s="364"/>
      <c r="AI314" s="367"/>
      <c r="AJ314" s="368"/>
      <c r="AK314" s="368"/>
      <c r="AL314" s="368"/>
      <c r="AM314" s="368"/>
      <c r="AN314" s="368"/>
      <c r="AO314" s="369"/>
      <c r="AP314" s="368"/>
      <c r="AQ314" s="368"/>
      <c r="AR314" s="368"/>
      <c r="AS314" s="368"/>
      <c r="AT314" s="368"/>
      <c r="AU314" s="369"/>
      <c r="AV314" s="368"/>
      <c r="AW314" s="368"/>
      <c r="AX314" s="369"/>
    </row>
    <row r="315" spans="1:50">
      <c r="A315" s="358"/>
      <c r="Y315" s="353"/>
      <c r="Z315" s="354"/>
      <c r="AE315" s="353"/>
      <c r="AF315" s="354"/>
      <c r="AH315" s="353"/>
      <c r="AI315" s="355"/>
      <c r="AJ315" s="356"/>
      <c r="AK315" s="356"/>
      <c r="AL315" s="356"/>
      <c r="AM315" s="356"/>
      <c r="AN315" s="356"/>
      <c r="AO315" s="357"/>
      <c r="AP315" s="356"/>
      <c r="AQ315" s="356"/>
      <c r="AR315" s="356"/>
      <c r="AS315" s="356"/>
      <c r="AT315" s="356"/>
      <c r="AU315" s="357"/>
      <c r="AV315" s="356"/>
      <c r="AW315" s="356"/>
      <c r="AX315" s="357"/>
    </row>
    <row r="316" spans="1:50">
      <c r="A316" s="358"/>
      <c r="R316" s="366"/>
      <c r="S316" s="363"/>
      <c r="T316" s="363"/>
      <c r="U316" s="363"/>
      <c r="V316" s="363"/>
      <c r="W316" s="363"/>
      <c r="X316" s="363"/>
      <c r="Y316" s="364"/>
      <c r="Z316" s="365"/>
      <c r="AA316" s="363"/>
      <c r="AB316" s="363"/>
      <c r="AC316" s="363"/>
      <c r="AD316" s="363"/>
      <c r="AE316" s="364"/>
      <c r="AF316" s="365"/>
      <c r="AG316" s="363"/>
      <c r="AH316" s="364"/>
      <c r="AI316" s="355"/>
      <c r="AJ316" s="356"/>
      <c r="AK316" s="356"/>
      <c r="AL316" s="356"/>
      <c r="AM316" s="356"/>
      <c r="AN316" s="356"/>
      <c r="AO316" s="357"/>
      <c r="AP316" s="356"/>
      <c r="AQ316" s="356"/>
      <c r="AR316" s="356"/>
      <c r="AS316" s="356"/>
      <c r="AT316" s="356"/>
      <c r="AU316" s="357"/>
      <c r="AV316" s="356"/>
      <c r="AW316" s="356"/>
      <c r="AX316" s="357"/>
    </row>
    <row r="317" spans="1:50">
      <c r="A317" s="358"/>
      <c r="Y317" s="353"/>
      <c r="Z317" s="354"/>
      <c r="AE317" s="353"/>
      <c r="AF317" s="354"/>
      <c r="AH317" s="353"/>
      <c r="AI317" s="355"/>
      <c r="AJ317" s="356"/>
      <c r="AK317" s="356"/>
      <c r="AL317" s="356"/>
      <c r="AM317" s="356"/>
      <c r="AN317" s="356"/>
      <c r="AO317" s="357"/>
      <c r="AP317" s="356"/>
      <c r="AQ317" s="356"/>
      <c r="AR317" s="356"/>
      <c r="AS317" s="356"/>
      <c r="AT317" s="356"/>
      <c r="AU317" s="357"/>
      <c r="AV317" s="356"/>
      <c r="AW317" s="356"/>
      <c r="AX317" s="357"/>
    </row>
    <row r="318" spans="1:50">
      <c r="A318" s="358"/>
      <c r="R318" s="366"/>
      <c r="S318" s="363"/>
      <c r="T318" s="363"/>
      <c r="U318" s="363"/>
      <c r="V318" s="363"/>
      <c r="W318" s="363"/>
      <c r="X318" s="363"/>
      <c r="Y318" s="364"/>
      <c r="Z318" s="365"/>
      <c r="AA318" s="363"/>
      <c r="AB318" s="363"/>
      <c r="AC318" s="363"/>
      <c r="AD318" s="363"/>
      <c r="AE318" s="364"/>
      <c r="AF318" s="365"/>
      <c r="AG318" s="363"/>
      <c r="AH318" s="364"/>
      <c r="AI318" s="367"/>
      <c r="AJ318" s="368"/>
      <c r="AK318" s="368"/>
      <c r="AL318" s="368"/>
      <c r="AM318" s="368"/>
      <c r="AN318" s="368"/>
      <c r="AO318" s="369"/>
      <c r="AP318" s="368"/>
      <c r="AQ318" s="368"/>
      <c r="AR318" s="368"/>
      <c r="AS318" s="368"/>
      <c r="AT318" s="368"/>
      <c r="AU318" s="369"/>
      <c r="AV318" s="368"/>
      <c r="AW318" s="368"/>
      <c r="AX318" s="369"/>
    </row>
    <row r="319" spans="1:50">
      <c r="A319" s="358"/>
      <c r="Y319" s="353"/>
      <c r="Z319" s="354"/>
      <c r="AE319" s="353"/>
      <c r="AF319" s="354"/>
      <c r="AH319" s="353"/>
      <c r="AI319" s="355"/>
      <c r="AJ319" s="356"/>
      <c r="AK319" s="356"/>
      <c r="AL319" s="356"/>
      <c r="AM319" s="356"/>
      <c r="AN319" s="356"/>
      <c r="AO319" s="357"/>
      <c r="AP319" s="356"/>
      <c r="AQ319" s="356"/>
      <c r="AR319" s="356"/>
      <c r="AS319" s="356"/>
      <c r="AT319" s="356"/>
      <c r="AU319" s="357"/>
      <c r="AV319" s="356"/>
      <c r="AW319" s="356"/>
      <c r="AX319" s="357"/>
    </row>
    <row r="320" spans="1:50">
      <c r="A320" s="358"/>
      <c r="R320" s="366"/>
      <c r="S320" s="363"/>
      <c r="T320" s="363"/>
      <c r="U320" s="363"/>
      <c r="V320" s="363"/>
      <c r="W320" s="363"/>
      <c r="X320" s="363"/>
      <c r="Y320" s="364"/>
      <c r="Z320" s="365"/>
      <c r="AA320" s="363"/>
      <c r="AB320" s="363"/>
      <c r="AC320" s="363"/>
      <c r="AD320" s="363"/>
      <c r="AE320" s="364"/>
      <c r="AF320" s="365"/>
      <c r="AG320" s="363"/>
      <c r="AH320" s="364"/>
      <c r="AI320" s="355"/>
      <c r="AJ320" s="356"/>
      <c r="AK320" s="356"/>
      <c r="AL320" s="356"/>
      <c r="AM320" s="356"/>
      <c r="AN320" s="356"/>
      <c r="AO320" s="357"/>
      <c r="AP320" s="356"/>
      <c r="AQ320" s="356"/>
      <c r="AR320" s="356"/>
      <c r="AS320" s="356"/>
      <c r="AT320" s="356"/>
      <c r="AU320" s="357"/>
      <c r="AV320" s="356"/>
      <c r="AW320" s="356"/>
      <c r="AX320" s="357"/>
    </row>
    <row r="321" spans="1:50">
      <c r="A321" s="358"/>
      <c r="Y321" s="353"/>
      <c r="Z321" s="354"/>
      <c r="AE321" s="353"/>
      <c r="AF321" s="354"/>
      <c r="AH321" s="353"/>
      <c r="AI321" s="355"/>
      <c r="AJ321" s="356"/>
      <c r="AK321" s="356"/>
      <c r="AL321" s="356"/>
      <c r="AM321" s="356"/>
      <c r="AN321" s="356"/>
      <c r="AO321" s="357"/>
      <c r="AP321" s="356"/>
      <c r="AQ321" s="356"/>
      <c r="AR321" s="356"/>
      <c r="AS321" s="356"/>
      <c r="AT321" s="356"/>
      <c r="AU321" s="357"/>
      <c r="AV321" s="356"/>
      <c r="AW321" s="356"/>
      <c r="AX321" s="357"/>
    </row>
    <row r="322" spans="1:50" ht="13.5" thickBot="1">
      <c r="A322" s="372"/>
      <c r="B322" s="373"/>
      <c r="C322" s="373"/>
      <c r="D322" s="373"/>
      <c r="E322" s="373"/>
      <c r="F322" s="373"/>
      <c r="G322" s="373"/>
      <c r="H322" s="373"/>
      <c r="I322" s="373"/>
      <c r="J322" s="373"/>
      <c r="K322" s="373"/>
      <c r="L322" s="373"/>
      <c r="M322" s="373"/>
      <c r="N322" s="373"/>
      <c r="O322" s="373"/>
      <c r="P322" s="373"/>
      <c r="Q322" s="373"/>
      <c r="S322" s="374"/>
      <c r="T322" s="374"/>
      <c r="U322" s="374"/>
      <c r="V322" s="374"/>
      <c r="W322" s="374"/>
      <c r="X322" s="374"/>
      <c r="Y322" s="375"/>
      <c r="Z322" s="376"/>
      <c r="AA322" s="374"/>
      <c r="AB322" s="374"/>
      <c r="AC322" s="374"/>
      <c r="AD322" s="374"/>
      <c r="AE322" s="375"/>
      <c r="AF322" s="376"/>
      <c r="AG322" s="374"/>
      <c r="AH322" s="375"/>
      <c r="AI322" s="377"/>
      <c r="AJ322" s="378"/>
      <c r="AK322" s="378"/>
      <c r="AL322" s="378"/>
      <c r="AM322" s="378"/>
      <c r="AN322" s="378"/>
      <c r="AO322" s="379"/>
      <c r="AP322" s="378"/>
      <c r="AQ322" s="378"/>
      <c r="AR322" s="378"/>
      <c r="AS322" s="378"/>
      <c r="AT322" s="378"/>
      <c r="AU322" s="379"/>
      <c r="AV322" s="378"/>
      <c r="AW322" s="378"/>
      <c r="AX322" s="379"/>
    </row>
    <row r="323" spans="1:50">
      <c r="A323" s="352"/>
      <c r="Y323" s="353"/>
      <c r="Z323" s="354"/>
      <c r="AE323" s="353"/>
      <c r="AF323" s="354"/>
      <c r="AH323" s="353"/>
      <c r="AI323" s="355"/>
      <c r="AJ323" s="356"/>
      <c r="AK323" s="356"/>
      <c r="AL323" s="356"/>
      <c r="AM323" s="356"/>
      <c r="AN323" s="356"/>
      <c r="AO323" s="357"/>
      <c r="AP323" s="356"/>
      <c r="AQ323" s="356"/>
      <c r="AR323" s="356"/>
      <c r="AS323" s="356"/>
      <c r="AT323" s="356"/>
      <c r="AU323" s="357"/>
      <c r="AV323" s="356"/>
      <c r="AW323" s="356"/>
      <c r="AX323" s="357"/>
    </row>
    <row r="324" spans="1:50">
      <c r="A324" s="358"/>
      <c r="S324" s="359"/>
      <c r="T324" s="359"/>
      <c r="U324" s="359"/>
      <c r="V324" s="359"/>
      <c r="W324" s="359"/>
      <c r="X324" s="359"/>
      <c r="Y324" s="360"/>
      <c r="Z324" s="354"/>
      <c r="AA324" s="359"/>
      <c r="AB324" s="359"/>
      <c r="AC324" s="359"/>
      <c r="AD324" s="359"/>
      <c r="AE324" s="360"/>
      <c r="AF324" s="354"/>
      <c r="AG324" s="359"/>
      <c r="AH324" s="360"/>
      <c r="AI324" s="355"/>
      <c r="AJ324" s="356"/>
      <c r="AK324" s="356"/>
      <c r="AL324" s="356"/>
      <c r="AM324" s="356"/>
      <c r="AN324" s="356"/>
      <c r="AO324" s="357"/>
      <c r="AP324" s="356"/>
      <c r="AQ324" s="356"/>
      <c r="AR324" s="356"/>
      <c r="AS324" s="356"/>
      <c r="AT324" s="356"/>
      <c r="AU324" s="357"/>
      <c r="AV324" s="356"/>
      <c r="AW324" s="356"/>
      <c r="AX324" s="357"/>
    </row>
    <row r="325" spans="1:50">
      <c r="A325" s="358"/>
      <c r="S325" s="363"/>
      <c r="T325" s="363"/>
      <c r="U325" s="363"/>
      <c r="V325" s="363"/>
      <c r="W325" s="363"/>
      <c r="X325" s="363"/>
      <c r="Y325" s="364"/>
      <c r="Z325" s="365"/>
      <c r="AA325" s="363"/>
      <c r="AB325" s="363"/>
      <c r="AC325" s="363"/>
      <c r="AD325" s="363"/>
      <c r="AE325" s="364"/>
      <c r="AF325" s="365"/>
      <c r="AG325" s="363"/>
      <c r="AH325" s="364"/>
      <c r="AI325" s="355"/>
      <c r="AJ325" s="356"/>
      <c r="AK325" s="356"/>
      <c r="AL325" s="356"/>
      <c r="AM325" s="356"/>
      <c r="AN325" s="356"/>
      <c r="AO325" s="357"/>
      <c r="AP325" s="356"/>
      <c r="AQ325" s="356"/>
      <c r="AR325" s="356"/>
      <c r="AS325" s="356"/>
      <c r="AT325" s="356"/>
      <c r="AU325" s="357"/>
      <c r="AV325" s="356"/>
      <c r="AW325" s="356"/>
      <c r="AX325" s="357"/>
    </row>
    <row r="326" spans="1:50">
      <c r="A326" s="358"/>
      <c r="Y326" s="353"/>
      <c r="Z326" s="354"/>
      <c r="AE326" s="353"/>
      <c r="AF326" s="354"/>
      <c r="AH326" s="353"/>
      <c r="AI326" s="355"/>
      <c r="AJ326" s="356"/>
      <c r="AK326" s="356"/>
      <c r="AL326" s="356"/>
      <c r="AM326" s="356"/>
      <c r="AN326" s="356"/>
      <c r="AO326" s="357"/>
      <c r="AP326" s="356"/>
      <c r="AQ326" s="356"/>
      <c r="AR326" s="356"/>
      <c r="AS326" s="356"/>
      <c r="AT326" s="356"/>
      <c r="AU326" s="357"/>
      <c r="AV326" s="356"/>
      <c r="AW326" s="356"/>
      <c r="AX326" s="357"/>
    </row>
    <row r="327" spans="1:50">
      <c r="A327" s="358"/>
      <c r="R327" s="366"/>
      <c r="S327" s="363"/>
      <c r="T327" s="363"/>
      <c r="U327" s="363"/>
      <c r="V327" s="363"/>
      <c r="W327" s="363"/>
      <c r="X327" s="363"/>
      <c r="Y327" s="364"/>
      <c r="Z327" s="365"/>
      <c r="AA327" s="363"/>
      <c r="AB327" s="363"/>
      <c r="AC327" s="363"/>
      <c r="AD327" s="363"/>
      <c r="AE327" s="364"/>
      <c r="AF327" s="365"/>
      <c r="AG327" s="363"/>
      <c r="AH327" s="364"/>
      <c r="AI327" s="367"/>
      <c r="AJ327" s="368"/>
      <c r="AK327" s="368"/>
      <c r="AL327" s="368"/>
      <c r="AM327" s="368"/>
      <c r="AN327" s="368"/>
      <c r="AO327" s="369"/>
      <c r="AP327" s="368"/>
      <c r="AQ327" s="368"/>
      <c r="AR327" s="368"/>
      <c r="AS327" s="368"/>
      <c r="AT327" s="368"/>
      <c r="AU327" s="369"/>
      <c r="AV327" s="368"/>
      <c r="AW327" s="368"/>
      <c r="AX327" s="369"/>
    </row>
    <row r="328" spans="1:50">
      <c r="A328" s="358"/>
      <c r="Y328" s="353"/>
      <c r="Z328" s="354"/>
      <c r="AE328" s="353"/>
      <c r="AF328" s="354"/>
      <c r="AH328" s="353"/>
      <c r="AI328" s="355"/>
      <c r="AJ328" s="356"/>
      <c r="AK328" s="356"/>
      <c r="AL328" s="356"/>
      <c r="AM328" s="356"/>
      <c r="AN328" s="356"/>
      <c r="AO328" s="357"/>
      <c r="AP328" s="356"/>
      <c r="AQ328" s="356"/>
      <c r="AR328" s="356"/>
      <c r="AS328" s="356"/>
      <c r="AT328" s="356"/>
      <c r="AU328" s="357"/>
      <c r="AV328" s="356"/>
      <c r="AW328" s="356"/>
      <c r="AX328" s="357"/>
    </row>
    <row r="329" spans="1:50">
      <c r="A329" s="361"/>
      <c r="B329" s="362"/>
      <c r="C329" s="362"/>
      <c r="D329" s="362"/>
      <c r="E329" s="362"/>
      <c r="F329" s="362"/>
      <c r="G329" s="362"/>
      <c r="H329" s="362"/>
      <c r="I329" s="362"/>
      <c r="J329" s="362"/>
      <c r="K329" s="362"/>
      <c r="L329" s="362"/>
      <c r="M329" s="362"/>
      <c r="N329" s="362"/>
      <c r="O329" s="362"/>
      <c r="P329" s="362"/>
      <c r="Q329" s="362"/>
      <c r="S329" s="363"/>
      <c r="T329" s="363"/>
      <c r="U329" s="363"/>
      <c r="V329" s="363"/>
      <c r="W329" s="363"/>
      <c r="X329" s="363"/>
      <c r="Y329" s="364"/>
      <c r="Z329" s="365"/>
      <c r="AA329" s="363"/>
      <c r="AB329" s="363"/>
      <c r="AC329" s="363"/>
      <c r="AD329" s="363"/>
      <c r="AE329" s="364"/>
      <c r="AF329" s="365"/>
      <c r="AG329" s="363"/>
      <c r="AH329" s="364"/>
      <c r="AI329" s="355"/>
      <c r="AJ329" s="356"/>
      <c r="AK329" s="356"/>
      <c r="AL329" s="356"/>
      <c r="AM329" s="356"/>
      <c r="AN329" s="356"/>
      <c r="AO329" s="357"/>
      <c r="AP329" s="356"/>
      <c r="AQ329" s="356"/>
      <c r="AR329" s="356"/>
      <c r="AS329" s="356"/>
      <c r="AT329" s="356"/>
      <c r="AU329" s="357"/>
      <c r="AV329" s="356"/>
      <c r="AW329" s="356"/>
      <c r="AX329" s="357"/>
    </row>
    <row r="330" spans="1:50">
      <c r="A330" s="358"/>
      <c r="Y330" s="353"/>
      <c r="Z330" s="354"/>
      <c r="AE330" s="353"/>
      <c r="AF330" s="354"/>
      <c r="AH330" s="353"/>
      <c r="AI330" s="355"/>
      <c r="AJ330" s="356"/>
      <c r="AK330" s="356"/>
      <c r="AL330" s="356"/>
      <c r="AM330" s="356"/>
      <c r="AN330" s="356"/>
      <c r="AO330" s="357"/>
      <c r="AP330" s="356"/>
      <c r="AQ330" s="356"/>
      <c r="AR330" s="356"/>
      <c r="AS330" s="356"/>
      <c r="AT330" s="356"/>
      <c r="AU330" s="357"/>
      <c r="AV330" s="356"/>
      <c r="AW330" s="356"/>
      <c r="AX330" s="357"/>
    </row>
    <row r="331" spans="1:50">
      <c r="A331" s="358"/>
      <c r="R331" s="366"/>
      <c r="S331" s="363"/>
      <c r="T331" s="363"/>
      <c r="U331" s="363"/>
      <c r="V331" s="363"/>
      <c r="W331" s="363"/>
      <c r="X331" s="363"/>
      <c r="Y331" s="364"/>
      <c r="Z331" s="365"/>
      <c r="AA331" s="363"/>
      <c r="AB331" s="363"/>
      <c r="AC331" s="363"/>
      <c r="AD331" s="363"/>
      <c r="AE331" s="364"/>
      <c r="AF331" s="365"/>
      <c r="AG331" s="363"/>
      <c r="AH331" s="364"/>
      <c r="AI331" s="367"/>
      <c r="AJ331" s="368"/>
      <c r="AK331" s="368"/>
      <c r="AL331" s="368"/>
      <c r="AM331" s="368"/>
      <c r="AN331" s="368"/>
      <c r="AO331" s="369"/>
      <c r="AP331" s="368"/>
      <c r="AQ331" s="368"/>
      <c r="AR331" s="368"/>
      <c r="AS331" s="368"/>
      <c r="AT331" s="368"/>
      <c r="AU331" s="369"/>
      <c r="AV331" s="368"/>
      <c r="AW331" s="368"/>
      <c r="AX331" s="369"/>
    </row>
    <row r="332" spans="1:50">
      <c r="A332" s="358"/>
      <c r="Y332" s="353"/>
      <c r="Z332" s="354"/>
      <c r="AE332" s="353"/>
      <c r="AF332" s="354"/>
      <c r="AH332" s="353"/>
      <c r="AI332" s="355"/>
      <c r="AJ332" s="356"/>
      <c r="AK332" s="356"/>
      <c r="AL332" s="356"/>
      <c r="AM332" s="356"/>
      <c r="AN332" s="356"/>
      <c r="AO332" s="357"/>
      <c r="AP332" s="356"/>
      <c r="AQ332" s="356"/>
      <c r="AR332" s="356"/>
      <c r="AS332" s="356"/>
      <c r="AT332" s="356"/>
      <c r="AU332" s="357"/>
      <c r="AV332" s="356"/>
      <c r="AW332" s="356"/>
      <c r="AX332" s="357"/>
    </row>
    <row r="333" spans="1:50">
      <c r="A333" s="358"/>
      <c r="R333" s="366"/>
      <c r="S333" s="363"/>
      <c r="T333" s="363"/>
      <c r="U333" s="363"/>
      <c r="V333" s="363"/>
      <c r="W333" s="363"/>
      <c r="X333" s="363"/>
      <c r="Y333" s="364"/>
      <c r="Z333" s="365"/>
      <c r="AA333" s="363"/>
      <c r="AB333" s="363"/>
      <c r="AC333" s="363"/>
      <c r="AD333" s="363"/>
      <c r="AE333" s="364"/>
      <c r="AF333" s="365"/>
      <c r="AG333" s="363"/>
      <c r="AH333" s="364"/>
      <c r="AI333" s="355"/>
      <c r="AJ333" s="356"/>
      <c r="AK333" s="356"/>
      <c r="AL333" s="356"/>
      <c r="AM333" s="356"/>
      <c r="AN333" s="356"/>
      <c r="AO333" s="357"/>
      <c r="AP333" s="356"/>
      <c r="AQ333" s="356"/>
      <c r="AR333" s="356"/>
      <c r="AS333" s="356"/>
      <c r="AT333" s="356"/>
      <c r="AU333" s="357"/>
      <c r="AV333" s="356"/>
      <c r="AW333" s="356"/>
      <c r="AX333" s="357"/>
    </row>
    <row r="334" spans="1:50">
      <c r="A334" s="358"/>
      <c r="Y334" s="353"/>
      <c r="Z334" s="354"/>
      <c r="AE334" s="353"/>
      <c r="AF334" s="354"/>
      <c r="AH334" s="353"/>
      <c r="AI334" s="355"/>
      <c r="AJ334" s="356"/>
      <c r="AK334" s="356"/>
      <c r="AL334" s="356"/>
      <c r="AM334" s="356"/>
      <c r="AN334" s="356"/>
      <c r="AO334" s="357"/>
      <c r="AP334" s="356"/>
      <c r="AQ334" s="356"/>
      <c r="AR334" s="356"/>
      <c r="AS334" s="356"/>
      <c r="AT334" s="356"/>
      <c r="AU334" s="357"/>
      <c r="AV334" s="356"/>
      <c r="AW334" s="356"/>
      <c r="AX334" s="357"/>
    </row>
    <row r="335" spans="1:50">
      <c r="A335" s="358"/>
      <c r="R335" s="366"/>
      <c r="S335" s="363"/>
      <c r="T335" s="363"/>
      <c r="U335" s="363"/>
      <c r="V335" s="363"/>
      <c r="W335" s="363"/>
      <c r="X335" s="363"/>
      <c r="Y335" s="364"/>
      <c r="Z335" s="365"/>
      <c r="AA335" s="363"/>
      <c r="AB335" s="363"/>
      <c r="AC335" s="363"/>
      <c r="AD335" s="363"/>
      <c r="AE335" s="364"/>
      <c r="AF335" s="365"/>
      <c r="AG335" s="363"/>
      <c r="AH335" s="364"/>
      <c r="AI335" s="367"/>
      <c r="AJ335" s="368"/>
      <c r="AK335" s="368"/>
      <c r="AL335" s="368"/>
      <c r="AM335" s="368"/>
      <c r="AN335" s="368"/>
      <c r="AO335" s="369"/>
      <c r="AP335" s="368"/>
      <c r="AQ335" s="368"/>
      <c r="AR335" s="368"/>
      <c r="AS335" s="368"/>
      <c r="AT335" s="368"/>
      <c r="AU335" s="369"/>
      <c r="AV335" s="368"/>
      <c r="AW335" s="368"/>
      <c r="AX335" s="369"/>
    </row>
    <row r="336" spans="1:50">
      <c r="A336" s="358"/>
      <c r="Y336" s="353"/>
      <c r="Z336" s="354"/>
      <c r="AE336" s="353"/>
      <c r="AF336" s="354"/>
      <c r="AH336" s="353"/>
      <c r="AI336" s="355"/>
      <c r="AJ336" s="356"/>
      <c r="AK336" s="356"/>
      <c r="AL336" s="356"/>
      <c r="AM336" s="356"/>
      <c r="AN336" s="356"/>
      <c r="AO336" s="357"/>
      <c r="AP336" s="356"/>
      <c r="AQ336" s="356"/>
      <c r="AR336" s="356"/>
      <c r="AS336" s="356"/>
      <c r="AT336" s="356"/>
      <c r="AU336" s="357"/>
      <c r="AV336" s="356"/>
      <c r="AW336" s="356"/>
      <c r="AX336" s="357"/>
    </row>
    <row r="337" spans="1:50">
      <c r="A337" s="358"/>
      <c r="R337" s="366"/>
      <c r="S337" s="363"/>
      <c r="T337" s="363"/>
      <c r="U337" s="363"/>
      <c r="V337" s="363"/>
      <c r="W337" s="363"/>
      <c r="X337" s="363"/>
      <c r="Y337" s="364"/>
      <c r="Z337" s="365"/>
      <c r="AA337" s="363"/>
      <c r="AB337" s="363"/>
      <c r="AC337" s="363"/>
      <c r="AD337" s="363"/>
      <c r="AE337" s="364"/>
      <c r="AF337" s="365"/>
      <c r="AG337" s="363"/>
      <c r="AH337" s="364"/>
      <c r="AI337" s="355"/>
      <c r="AJ337" s="356"/>
      <c r="AK337" s="356"/>
      <c r="AL337" s="356"/>
      <c r="AM337" s="356"/>
      <c r="AN337" s="356"/>
      <c r="AO337" s="357"/>
      <c r="AP337" s="356"/>
      <c r="AQ337" s="356"/>
      <c r="AR337" s="356"/>
      <c r="AS337" s="356"/>
      <c r="AT337" s="356"/>
      <c r="AU337" s="357"/>
      <c r="AV337" s="356"/>
      <c r="AW337" s="356"/>
      <c r="AX337" s="357"/>
    </row>
    <row r="338" spans="1:50">
      <c r="A338" s="358"/>
      <c r="Y338" s="353"/>
      <c r="Z338" s="354"/>
      <c r="AE338" s="353"/>
      <c r="AF338" s="354"/>
      <c r="AH338" s="353"/>
      <c r="AI338" s="355"/>
      <c r="AJ338" s="356"/>
      <c r="AK338" s="356"/>
      <c r="AL338" s="356"/>
      <c r="AM338" s="356"/>
      <c r="AN338" s="356"/>
      <c r="AO338" s="357"/>
      <c r="AP338" s="356"/>
      <c r="AQ338" s="356"/>
      <c r="AR338" s="356"/>
      <c r="AS338" s="356"/>
      <c r="AT338" s="356"/>
      <c r="AU338" s="357"/>
      <c r="AV338" s="356"/>
      <c r="AW338" s="356"/>
      <c r="AX338" s="357"/>
    </row>
    <row r="339" spans="1:50">
      <c r="A339" s="358"/>
      <c r="R339" s="366"/>
      <c r="S339" s="363"/>
      <c r="T339" s="363"/>
      <c r="U339" s="363"/>
      <c r="V339" s="363"/>
      <c r="W339" s="363"/>
      <c r="X339" s="363"/>
      <c r="Y339" s="364"/>
      <c r="Z339" s="365"/>
      <c r="AA339" s="363"/>
      <c r="AB339" s="363"/>
      <c r="AC339" s="363"/>
      <c r="AD339" s="363"/>
      <c r="AE339" s="364"/>
      <c r="AF339" s="365"/>
      <c r="AG339" s="363"/>
      <c r="AH339" s="364"/>
      <c r="AI339" s="367"/>
      <c r="AJ339" s="368"/>
      <c r="AK339" s="368"/>
      <c r="AL339" s="368"/>
      <c r="AM339" s="368"/>
      <c r="AN339" s="368"/>
      <c r="AO339" s="369"/>
      <c r="AP339" s="368"/>
      <c r="AQ339" s="368"/>
      <c r="AR339" s="368"/>
      <c r="AS339" s="368"/>
      <c r="AT339" s="368"/>
      <c r="AU339" s="369"/>
      <c r="AV339" s="368"/>
      <c r="AW339" s="368"/>
      <c r="AX339" s="369"/>
    </row>
    <row r="340" spans="1:50">
      <c r="A340" s="358"/>
      <c r="Y340" s="353"/>
      <c r="Z340" s="354"/>
      <c r="AE340" s="353"/>
      <c r="AF340" s="354"/>
      <c r="AH340" s="353"/>
      <c r="AI340" s="355"/>
      <c r="AJ340" s="356"/>
      <c r="AK340" s="356"/>
      <c r="AL340" s="356"/>
      <c r="AM340" s="356"/>
      <c r="AN340" s="356"/>
      <c r="AO340" s="357"/>
      <c r="AP340" s="356"/>
      <c r="AQ340" s="356"/>
      <c r="AR340" s="356"/>
      <c r="AS340" s="356"/>
      <c r="AT340" s="356"/>
      <c r="AU340" s="357"/>
      <c r="AV340" s="356"/>
      <c r="AW340" s="356"/>
      <c r="AX340" s="357"/>
    </row>
    <row r="341" spans="1:50">
      <c r="A341" s="358"/>
      <c r="R341" s="366"/>
      <c r="S341" s="363"/>
      <c r="T341" s="363"/>
      <c r="U341" s="363"/>
      <c r="V341" s="363"/>
      <c r="W341" s="363"/>
      <c r="X341" s="363"/>
      <c r="Y341" s="364"/>
      <c r="Z341" s="365"/>
      <c r="AA341" s="363"/>
      <c r="AB341" s="363"/>
      <c r="AC341" s="363"/>
      <c r="AD341" s="363"/>
      <c r="AE341" s="364"/>
      <c r="AF341" s="365"/>
      <c r="AG341" s="363"/>
      <c r="AH341" s="364"/>
      <c r="AI341" s="355"/>
      <c r="AJ341" s="356"/>
      <c r="AK341" s="356"/>
      <c r="AL341" s="356"/>
      <c r="AM341" s="356"/>
      <c r="AN341" s="356"/>
      <c r="AO341" s="357"/>
      <c r="AP341" s="356"/>
      <c r="AQ341" s="356"/>
      <c r="AR341" s="356"/>
      <c r="AS341" s="356"/>
      <c r="AT341" s="356"/>
      <c r="AU341" s="357"/>
      <c r="AV341" s="356"/>
      <c r="AW341" s="356"/>
      <c r="AX341" s="357"/>
    </row>
    <row r="342" spans="1:50">
      <c r="A342" s="358"/>
      <c r="Y342" s="353"/>
      <c r="Z342" s="354"/>
      <c r="AE342" s="353"/>
      <c r="AF342" s="354"/>
      <c r="AH342" s="353"/>
      <c r="AI342" s="355"/>
      <c r="AJ342" s="356"/>
      <c r="AK342" s="356"/>
      <c r="AL342" s="356"/>
      <c r="AM342" s="356"/>
      <c r="AN342" s="356"/>
      <c r="AO342" s="357"/>
      <c r="AP342" s="356"/>
      <c r="AQ342" s="356"/>
      <c r="AR342" s="356"/>
      <c r="AS342" s="356"/>
      <c r="AT342" s="356"/>
      <c r="AU342" s="357"/>
      <c r="AV342" s="356"/>
      <c r="AW342" s="356"/>
      <c r="AX342" s="357"/>
    </row>
    <row r="343" spans="1:50">
      <c r="A343" s="358"/>
      <c r="R343" s="366"/>
      <c r="S343" s="363"/>
      <c r="T343" s="363"/>
      <c r="U343" s="363"/>
      <c r="V343" s="363"/>
      <c r="W343" s="363"/>
      <c r="X343" s="363"/>
      <c r="Y343" s="364"/>
      <c r="Z343" s="365"/>
      <c r="AA343" s="363"/>
      <c r="AB343" s="363"/>
      <c r="AC343" s="363"/>
      <c r="AD343" s="363"/>
      <c r="AE343" s="364"/>
      <c r="AF343" s="365"/>
      <c r="AG343" s="363"/>
      <c r="AH343" s="364"/>
      <c r="AI343" s="367"/>
      <c r="AJ343" s="368"/>
      <c r="AK343" s="370"/>
      <c r="AL343" s="368"/>
      <c r="AM343" s="368"/>
      <c r="AN343" s="368"/>
      <c r="AO343" s="369"/>
      <c r="AP343" s="368"/>
      <c r="AQ343" s="370"/>
      <c r="AR343" s="368"/>
      <c r="AS343" s="368"/>
      <c r="AT343" s="368"/>
      <c r="AU343" s="369"/>
      <c r="AV343" s="368"/>
      <c r="AW343" s="368"/>
      <c r="AX343" s="369"/>
    </row>
    <row r="344" spans="1:50">
      <c r="A344" s="358"/>
      <c r="Y344" s="353"/>
      <c r="Z344" s="354"/>
      <c r="AE344" s="353"/>
      <c r="AF344" s="354"/>
      <c r="AH344" s="353"/>
      <c r="AI344" s="355"/>
      <c r="AJ344" s="356"/>
      <c r="AK344" s="356"/>
      <c r="AL344" s="356"/>
      <c r="AM344" s="356"/>
      <c r="AN344" s="356"/>
      <c r="AO344" s="357"/>
      <c r="AP344" s="356"/>
      <c r="AQ344" s="356"/>
      <c r="AR344" s="356"/>
      <c r="AS344" s="356"/>
      <c r="AT344" s="356"/>
      <c r="AU344" s="357"/>
      <c r="AV344" s="356"/>
      <c r="AW344" s="356"/>
      <c r="AX344" s="357"/>
    </row>
    <row r="345" spans="1:50">
      <c r="A345" s="358"/>
      <c r="R345" s="366"/>
      <c r="S345" s="363"/>
      <c r="T345" s="363"/>
      <c r="U345" s="363"/>
      <c r="V345" s="363"/>
      <c r="W345" s="363"/>
      <c r="X345" s="363"/>
      <c r="Y345" s="364"/>
      <c r="Z345" s="365"/>
      <c r="AA345" s="363"/>
      <c r="AB345" s="363"/>
      <c r="AC345" s="363"/>
      <c r="AD345" s="363"/>
      <c r="AE345" s="364"/>
      <c r="AF345" s="365"/>
      <c r="AG345" s="363"/>
      <c r="AH345" s="364"/>
      <c r="AI345" s="355"/>
      <c r="AJ345" s="356"/>
      <c r="AK345" s="356"/>
      <c r="AL345" s="356"/>
      <c r="AM345" s="356"/>
      <c r="AN345" s="356"/>
      <c r="AO345" s="357"/>
      <c r="AP345" s="356"/>
      <c r="AQ345" s="356"/>
      <c r="AR345" s="356"/>
      <c r="AS345" s="356"/>
      <c r="AT345" s="356"/>
      <c r="AU345" s="357"/>
      <c r="AV345" s="356"/>
      <c r="AW345" s="356"/>
      <c r="AX345" s="357"/>
    </row>
    <row r="346" spans="1:50">
      <c r="A346" s="358"/>
      <c r="Y346" s="353"/>
      <c r="Z346" s="354"/>
      <c r="AE346" s="353"/>
      <c r="AF346" s="354"/>
      <c r="AH346" s="353"/>
      <c r="AI346" s="355"/>
      <c r="AJ346" s="356"/>
      <c r="AK346" s="356"/>
      <c r="AL346" s="356"/>
      <c r="AM346" s="356"/>
      <c r="AN346" s="356"/>
      <c r="AO346" s="357"/>
      <c r="AP346" s="356"/>
      <c r="AQ346" s="356"/>
      <c r="AR346" s="356"/>
      <c r="AS346" s="356"/>
      <c r="AT346" s="356"/>
      <c r="AU346" s="357"/>
      <c r="AV346" s="356"/>
      <c r="AW346" s="356"/>
      <c r="AX346" s="357"/>
    </row>
    <row r="347" spans="1:50">
      <c r="A347" s="358"/>
      <c r="R347" s="366"/>
      <c r="S347" s="363"/>
      <c r="T347" s="363"/>
      <c r="U347" s="363"/>
      <c r="V347" s="363"/>
      <c r="W347" s="363"/>
      <c r="X347" s="363"/>
      <c r="Y347" s="364"/>
      <c r="Z347" s="365"/>
      <c r="AA347" s="363"/>
      <c r="AB347" s="363"/>
      <c r="AC347" s="363"/>
      <c r="AD347" s="363"/>
      <c r="AE347" s="364"/>
      <c r="AF347" s="365"/>
      <c r="AG347" s="363"/>
      <c r="AH347" s="364"/>
      <c r="AI347" s="367"/>
      <c r="AJ347" s="368"/>
      <c r="AK347" s="368"/>
      <c r="AL347" s="368"/>
      <c r="AM347" s="368"/>
      <c r="AN347" s="368"/>
      <c r="AO347" s="369"/>
      <c r="AP347" s="368"/>
      <c r="AQ347" s="368"/>
      <c r="AR347" s="368"/>
      <c r="AS347" s="368"/>
      <c r="AT347" s="368"/>
      <c r="AU347" s="369"/>
      <c r="AV347" s="368"/>
      <c r="AW347" s="368"/>
      <c r="AX347" s="369"/>
    </row>
    <row r="348" spans="1:50">
      <c r="A348" s="358"/>
      <c r="Y348" s="353"/>
      <c r="Z348" s="354"/>
      <c r="AE348" s="353"/>
      <c r="AF348" s="354"/>
      <c r="AH348" s="353"/>
      <c r="AI348" s="355"/>
      <c r="AJ348" s="356"/>
      <c r="AK348" s="356"/>
      <c r="AL348" s="356"/>
      <c r="AM348" s="356"/>
      <c r="AN348" s="356"/>
      <c r="AO348" s="357"/>
      <c r="AP348" s="356"/>
      <c r="AQ348" s="356"/>
      <c r="AR348" s="356"/>
      <c r="AS348" s="356"/>
      <c r="AT348" s="356"/>
      <c r="AU348" s="357"/>
      <c r="AV348" s="356"/>
      <c r="AW348" s="356"/>
      <c r="AX348" s="357"/>
    </row>
    <row r="349" spans="1:50">
      <c r="A349" s="358"/>
      <c r="R349" s="366"/>
      <c r="S349" s="363"/>
      <c r="T349" s="363"/>
      <c r="U349" s="363"/>
      <c r="V349" s="363"/>
      <c r="W349" s="363"/>
      <c r="X349" s="363"/>
      <c r="Y349" s="364"/>
      <c r="Z349" s="365"/>
      <c r="AA349" s="363"/>
      <c r="AB349" s="363"/>
      <c r="AC349" s="363"/>
      <c r="AD349" s="363"/>
      <c r="AE349" s="364"/>
      <c r="AF349" s="365"/>
      <c r="AG349" s="363"/>
      <c r="AH349" s="364"/>
      <c r="AI349" s="355"/>
      <c r="AJ349" s="356"/>
      <c r="AK349" s="356"/>
      <c r="AL349" s="356"/>
      <c r="AM349" s="356"/>
      <c r="AN349" s="356"/>
      <c r="AO349" s="357"/>
      <c r="AP349" s="356"/>
      <c r="AQ349" s="356"/>
      <c r="AR349" s="356"/>
      <c r="AS349" s="356"/>
      <c r="AT349" s="356"/>
      <c r="AU349" s="357"/>
      <c r="AV349" s="356"/>
      <c r="AW349" s="356"/>
      <c r="AX349" s="357"/>
    </row>
    <row r="350" spans="1:50">
      <c r="A350" s="358"/>
      <c r="Y350" s="353"/>
      <c r="Z350" s="354"/>
      <c r="AE350" s="353"/>
      <c r="AF350" s="354"/>
      <c r="AH350" s="353"/>
      <c r="AI350" s="355"/>
      <c r="AJ350" s="356"/>
      <c r="AK350" s="356"/>
      <c r="AL350" s="356"/>
      <c r="AM350" s="356"/>
      <c r="AN350" s="356"/>
      <c r="AO350" s="357"/>
      <c r="AP350" s="356"/>
      <c r="AQ350" s="356"/>
      <c r="AR350" s="356"/>
      <c r="AS350" s="356"/>
      <c r="AT350" s="356"/>
      <c r="AU350" s="357"/>
      <c r="AV350" s="356"/>
      <c r="AW350" s="356"/>
      <c r="AX350" s="357"/>
    </row>
    <row r="351" spans="1:50" ht="13.5" thickBot="1">
      <c r="A351" s="372"/>
      <c r="B351" s="373"/>
      <c r="C351" s="373"/>
      <c r="D351" s="373"/>
      <c r="E351" s="373"/>
      <c r="F351" s="373"/>
      <c r="G351" s="373"/>
      <c r="H351" s="373"/>
      <c r="I351" s="373"/>
      <c r="J351" s="373"/>
      <c r="K351" s="373"/>
      <c r="L351" s="373"/>
      <c r="M351" s="373"/>
      <c r="N351" s="373"/>
      <c r="O351" s="373"/>
      <c r="P351" s="373"/>
      <c r="Q351" s="373"/>
      <c r="S351" s="374"/>
      <c r="T351" s="374"/>
      <c r="U351" s="374"/>
      <c r="V351" s="374"/>
      <c r="W351" s="374"/>
      <c r="X351" s="374"/>
      <c r="Y351" s="375"/>
      <c r="Z351" s="376"/>
      <c r="AA351" s="374"/>
      <c r="AB351" s="374"/>
      <c r="AC351" s="374"/>
      <c r="AD351" s="374"/>
      <c r="AE351" s="375"/>
      <c r="AF351" s="376"/>
      <c r="AG351" s="374"/>
      <c r="AH351" s="375"/>
      <c r="AI351" s="377"/>
      <c r="AJ351" s="378"/>
      <c r="AK351" s="378"/>
      <c r="AL351" s="378"/>
      <c r="AM351" s="378"/>
      <c r="AN351" s="378"/>
      <c r="AO351" s="379"/>
      <c r="AP351" s="378"/>
      <c r="AQ351" s="378"/>
      <c r="AR351" s="378"/>
      <c r="AS351" s="378"/>
      <c r="AT351" s="378"/>
      <c r="AU351" s="379"/>
      <c r="AV351" s="378"/>
      <c r="AW351" s="378"/>
      <c r="AX351" s="379"/>
    </row>
    <row r="352" spans="1:50">
      <c r="A352" s="352"/>
      <c r="Y352" s="353"/>
      <c r="Z352" s="354"/>
      <c r="AE352" s="353"/>
      <c r="AF352" s="354"/>
      <c r="AH352" s="353"/>
      <c r="AI352" s="355"/>
      <c r="AJ352" s="356"/>
      <c r="AK352" s="356"/>
      <c r="AL352" s="356"/>
      <c r="AM352" s="356"/>
      <c r="AN352" s="356"/>
      <c r="AO352" s="357"/>
      <c r="AP352" s="356"/>
      <c r="AQ352" s="356"/>
      <c r="AR352" s="356"/>
      <c r="AS352" s="356"/>
      <c r="AT352" s="356"/>
      <c r="AU352" s="357"/>
      <c r="AV352" s="356"/>
      <c r="AW352" s="356"/>
      <c r="AX352" s="357"/>
    </row>
    <row r="353" spans="1:50">
      <c r="A353" s="358"/>
      <c r="S353" s="359"/>
      <c r="T353" s="359"/>
      <c r="U353" s="359"/>
      <c r="V353" s="359"/>
      <c r="W353" s="359"/>
      <c r="X353" s="359"/>
      <c r="Y353" s="360"/>
      <c r="Z353" s="354"/>
      <c r="AA353" s="359"/>
      <c r="AB353" s="359"/>
      <c r="AC353" s="359"/>
      <c r="AD353" s="359"/>
      <c r="AE353" s="360"/>
      <c r="AF353" s="354"/>
      <c r="AG353" s="359"/>
      <c r="AH353" s="360"/>
      <c r="AI353" s="355"/>
      <c r="AJ353" s="356"/>
      <c r="AK353" s="356"/>
      <c r="AL353" s="356"/>
      <c r="AM353" s="356"/>
      <c r="AN353" s="356"/>
      <c r="AO353" s="357"/>
      <c r="AP353" s="356"/>
      <c r="AQ353" s="356"/>
      <c r="AR353" s="356"/>
      <c r="AS353" s="356"/>
      <c r="AT353" s="356"/>
      <c r="AU353" s="357"/>
      <c r="AV353" s="356"/>
      <c r="AW353" s="356"/>
      <c r="AX353" s="357"/>
    </row>
    <row r="354" spans="1:50">
      <c r="A354" s="358"/>
      <c r="S354" s="363"/>
      <c r="T354" s="363"/>
      <c r="U354" s="363"/>
      <c r="V354" s="363"/>
      <c r="W354" s="363"/>
      <c r="X354" s="363"/>
      <c r="Y354" s="364"/>
      <c r="Z354" s="365"/>
      <c r="AA354" s="363"/>
      <c r="AB354" s="363"/>
      <c r="AC354" s="363"/>
      <c r="AD354" s="363"/>
      <c r="AE354" s="364"/>
      <c r="AF354" s="365"/>
      <c r="AG354" s="363"/>
      <c r="AH354" s="364"/>
      <c r="AI354" s="355"/>
      <c r="AJ354" s="356"/>
      <c r="AK354" s="356"/>
      <c r="AL354" s="356"/>
      <c r="AM354" s="356"/>
      <c r="AN354" s="356"/>
      <c r="AO354" s="357"/>
      <c r="AP354" s="356"/>
      <c r="AQ354" s="356"/>
      <c r="AR354" s="356"/>
      <c r="AS354" s="356"/>
      <c r="AT354" s="356"/>
      <c r="AU354" s="357"/>
      <c r="AV354" s="356"/>
      <c r="AW354" s="356"/>
      <c r="AX354" s="357"/>
    </row>
    <row r="355" spans="1:50">
      <c r="A355" s="358"/>
      <c r="Y355" s="353"/>
      <c r="Z355" s="354"/>
      <c r="AE355" s="353"/>
      <c r="AF355" s="354"/>
      <c r="AH355" s="353"/>
      <c r="AI355" s="355"/>
      <c r="AJ355" s="356"/>
      <c r="AK355" s="356"/>
      <c r="AL355" s="356"/>
      <c r="AM355" s="356"/>
      <c r="AN355" s="356"/>
      <c r="AO355" s="357"/>
      <c r="AP355" s="356"/>
      <c r="AQ355" s="356"/>
      <c r="AR355" s="356"/>
      <c r="AS355" s="356"/>
      <c r="AT355" s="356"/>
      <c r="AU355" s="357"/>
      <c r="AV355" s="356"/>
      <c r="AW355" s="356"/>
      <c r="AX355" s="357"/>
    </row>
    <row r="356" spans="1:50">
      <c r="A356" s="358"/>
      <c r="R356" s="366"/>
      <c r="S356" s="363"/>
      <c r="T356" s="363"/>
      <c r="U356" s="363"/>
      <c r="V356" s="363"/>
      <c r="W356" s="363"/>
      <c r="X356" s="363"/>
      <c r="Y356" s="364"/>
      <c r="Z356" s="365"/>
      <c r="AA356" s="363"/>
      <c r="AB356" s="363"/>
      <c r="AC356" s="363"/>
      <c r="AD356" s="363"/>
      <c r="AE356" s="364"/>
      <c r="AF356" s="365"/>
      <c r="AG356" s="363"/>
      <c r="AH356" s="364"/>
      <c r="AI356" s="367"/>
      <c r="AJ356" s="368"/>
      <c r="AK356" s="368"/>
      <c r="AL356" s="368"/>
      <c r="AM356" s="368"/>
      <c r="AN356" s="368"/>
      <c r="AO356" s="369"/>
      <c r="AP356" s="368"/>
      <c r="AQ356" s="368"/>
      <c r="AR356" s="368"/>
      <c r="AS356" s="368"/>
      <c r="AT356" s="368"/>
      <c r="AU356" s="369"/>
      <c r="AV356" s="368"/>
      <c r="AW356" s="368"/>
      <c r="AX356" s="369"/>
    </row>
    <row r="357" spans="1:50">
      <c r="A357" s="358"/>
      <c r="Y357" s="353"/>
      <c r="Z357" s="354"/>
      <c r="AE357" s="353"/>
      <c r="AF357" s="354"/>
      <c r="AH357" s="353"/>
      <c r="AI357" s="355"/>
      <c r="AJ357" s="356"/>
      <c r="AK357" s="356"/>
      <c r="AL357" s="356"/>
      <c r="AM357" s="356"/>
      <c r="AN357" s="356"/>
      <c r="AO357" s="357"/>
      <c r="AP357" s="356"/>
      <c r="AQ357" s="356"/>
      <c r="AR357" s="356"/>
      <c r="AS357" s="356"/>
      <c r="AT357" s="356"/>
      <c r="AU357" s="357"/>
      <c r="AV357" s="356"/>
      <c r="AW357" s="356"/>
      <c r="AX357" s="357"/>
    </row>
    <row r="358" spans="1:50">
      <c r="A358" s="361"/>
      <c r="B358" s="362"/>
      <c r="C358" s="362"/>
      <c r="D358" s="362"/>
      <c r="E358" s="362"/>
      <c r="F358" s="362"/>
      <c r="G358" s="362"/>
      <c r="H358" s="362"/>
      <c r="I358" s="362"/>
      <c r="J358" s="362"/>
      <c r="K358" s="362"/>
      <c r="L358" s="362"/>
      <c r="M358" s="362"/>
      <c r="N358" s="362"/>
      <c r="O358" s="362"/>
      <c r="P358" s="362"/>
      <c r="Q358" s="362"/>
      <c r="S358" s="363"/>
      <c r="T358" s="363"/>
      <c r="U358" s="363"/>
      <c r="V358" s="363"/>
      <c r="W358" s="363"/>
      <c r="X358" s="363"/>
      <c r="Y358" s="364"/>
      <c r="Z358" s="365"/>
      <c r="AA358" s="363"/>
      <c r="AB358" s="363"/>
      <c r="AC358" s="363"/>
      <c r="AD358" s="363"/>
      <c r="AE358" s="364"/>
      <c r="AF358" s="365"/>
      <c r="AG358" s="363"/>
      <c r="AH358" s="364"/>
      <c r="AI358" s="355"/>
      <c r="AJ358" s="356"/>
      <c r="AK358" s="356"/>
      <c r="AL358" s="356"/>
      <c r="AM358" s="356"/>
      <c r="AN358" s="356"/>
      <c r="AO358" s="357"/>
      <c r="AP358" s="356"/>
      <c r="AQ358" s="356"/>
      <c r="AR358" s="356"/>
      <c r="AS358" s="356"/>
      <c r="AT358" s="356"/>
      <c r="AU358" s="357"/>
      <c r="AV358" s="356"/>
      <c r="AW358" s="356"/>
      <c r="AX358" s="357"/>
    </row>
    <row r="359" spans="1:50">
      <c r="A359" s="358"/>
      <c r="Y359" s="353"/>
      <c r="Z359" s="354"/>
      <c r="AE359" s="353"/>
      <c r="AF359" s="354"/>
      <c r="AH359" s="353"/>
      <c r="AI359" s="355"/>
      <c r="AJ359" s="356"/>
      <c r="AK359" s="356"/>
      <c r="AL359" s="356"/>
      <c r="AM359" s="356"/>
      <c r="AN359" s="356"/>
      <c r="AO359" s="357"/>
      <c r="AP359" s="356"/>
      <c r="AQ359" s="356"/>
      <c r="AR359" s="356"/>
      <c r="AS359" s="356"/>
      <c r="AT359" s="356"/>
      <c r="AU359" s="357"/>
      <c r="AV359" s="356"/>
      <c r="AW359" s="356"/>
      <c r="AX359" s="357"/>
    </row>
    <row r="360" spans="1:50">
      <c r="A360" s="358"/>
      <c r="R360" s="366"/>
      <c r="S360" s="363"/>
      <c r="T360" s="363"/>
      <c r="U360" s="363"/>
      <c r="V360" s="363"/>
      <c r="W360" s="363"/>
      <c r="X360" s="363"/>
      <c r="Y360" s="364"/>
      <c r="Z360" s="365"/>
      <c r="AA360" s="363"/>
      <c r="AB360" s="363"/>
      <c r="AC360" s="363"/>
      <c r="AD360" s="363"/>
      <c r="AE360" s="364"/>
      <c r="AF360" s="365"/>
      <c r="AG360" s="363"/>
      <c r="AH360" s="364"/>
      <c r="AI360" s="367"/>
      <c r="AJ360" s="368"/>
      <c r="AK360" s="368"/>
      <c r="AL360" s="368"/>
      <c r="AM360" s="368"/>
      <c r="AN360" s="368"/>
      <c r="AO360" s="369"/>
      <c r="AP360" s="368"/>
      <c r="AQ360" s="368"/>
      <c r="AR360" s="368"/>
      <c r="AS360" s="368"/>
      <c r="AT360" s="368"/>
      <c r="AU360" s="369"/>
      <c r="AV360" s="368"/>
      <c r="AW360" s="368"/>
      <c r="AX360" s="369"/>
    </row>
    <row r="361" spans="1:50">
      <c r="A361" s="358"/>
      <c r="Y361" s="353"/>
      <c r="Z361" s="354"/>
      <c r="AE361" s="353"/>
      <c r="AF361" s="354"/>
      <c r="AH361" s="353"/>
      <c r="AI361" s="355"/>
      <c r="AJ361" s="356"/>
      <c r="AK361" s="356"/>
      <c r="AL361" s="356"/>
      <c r="AM361" s="356"/>
      <c r="AN361" s="356"/>
      <c r="AO361" s="357"/>
      <c r="AP361" s="356"/>
      <c r="AQ361" s="356"/>
      <c r="AR361" s="356"/>
      <c r="AS361" s="356"/>
      <c r="AT361" s="356"/>
      <c r="AU361" s="357"/>
      <c r="AV361" s="356"/>
      <c r="AW361" s="356"/>
      <c r="AX361" s="357"/>
    </row>
    <row r="362" spans="1:50">
      <c r="A362" s="358"/>
      <c r="R362" s="366"/>
      <c r="S362" s="363"/>
      <c r="T362" s="363"/>
      <c r="U362" s="363"/>
      <c r="V362" s="363"/>
      <c r="W362" s="363"/>
      <c r="X362" s="363"/>
      <c r="Y362" s="364"/>
      <c r="Z362" s="365"/>
      <c r="AA362" s="363"/>
      <c r="AB362" s="363"/>
      <c r="AC362" s="363"/>
      <c r="AD362" s="363"/>
      <c r="AE362" s="364"/>
      <c r="AF362" s="365"/>
      <c r="AG362" s="363"/>
      <c r="AH362" s="364"/>
      <c r="AI362" s="355"/>
      <c r="AJ362" s="356"/>
      <c r="AK362" s="356"/>
      <c r="AL362" s="356"/>
      <c r="AM362" s="356"/>
      <c r="AN362" s="356"/>
      <c r="AO362" s="357"/>
      <c r="AP362" s="356"/>
      <c r="AQ362" s="356"/>
      <c r="AR362" s="356"/>
      <c r="AS362" s="356"/>
      <c r="AT362" s="356"/>
      <c r="AU362" s="357"/>
      <c r="AV362" s="356"/>
      <c r="AW362" s="356"/>
      <c r="AX362" s="357"/>
    </row>
    <row r="363" spans="1:50">
      <c r="A363" s="358"/>
      <c r="Y363" s="353"/>
      <c r="Z363" s="354"/>
      <c r="AE363" s="353"/>
      <c r="AF363" s="354"/>
      <c r="AH363" s="353"/>
      <c r="AI363" s="355"/>
      <c r="AJ363" s="356"/>
      <c r="AK363" s="356"/>
      <c r="AL363" s="356"/>
      <c r="AM363" s="356"/>
      <c r="AN363" s="356"/>
      <c r="AO363" s="357"/>
      <c r="AP363" s="356"/>
      <c r="AQ363" s="356"/>
      <c r="AR363" s="356"/>
      <c r="AS363" s="356"/>
      <c r="AT363" s="356"/>
      <c r="AU363" s="357"/>
      <c r="AV363" s="356"/>
      <c r="AW363" s="356"/>
      <c r="AX363" s="357"/>
    </row>
    <row r="364" spans="1:50">
      <c r="A364" s="358"/>
      <c r="R364" s="366"/>
      <c r="S364" s="363"/>
      <c r="T364" s="363"/>
      <c r="U364" s="363"/>
      <c r="V364" s="363"/>
      <c r="W364" s="363"/>
      <c r="X364" s="363"/>
      <c r="Y364" s="364"/>
      <c r="Z364" s="365"/>
      <c r="AA364" s="363"/>
      <c r="AB364" s="363"/>
      <c r="AC364" s="363"/>
      <c r="AD364" s="363"/>
      <c r="AE364" s="364"/>
      <c r="AF364" s="365"/>
      <c r="AG364" s="363"/>
      <c r="AH364" s="364"/>
      <c r="AI364" s="367"/>
      <c r="AJ364" s="368"/>
      <c r="AK364" s="368"/>
      <c r="AL364" s="368"/>
      <c r="AM364" s="368"/>
      <c r="AN364" s="368"/>
      <c r="AO364" s="369"/>
      <c r="AP364" s="368"/>
      <c r="AQ364" s="368"/>
      <c r="AR364" s="368"/>
      <c r="AS364" s="368"/>
      <c r="AT364" s="368"/>
      <c r="AU364" s="369"/>
      <c r="AV364" s="368"/>
      <c r="AW364" s="368"/>
      <c r="AX364" s="369"/>
    </row>
    <row r="365" spans="1:50">
      <c r="A365" s="358"/>
      <c r="Y365" s="353"/>
      <c r="Z365" s="354"/>
      <c r="AE365" s="353"/>
      <c r="AF365" s="354"/>
      <c r="AH365" s="353"/>
      <c r="AI365" s="355"/>
      <c r="AJ365" s="356"/>
      <c r="AK365" s="356"/>
      <c r="AL365" s="356"/>
      <c r="AM365" s="356"/>
      <c r="AN365" s="356"/>
      <c r="AO365" s="357"/>
      <c r="AP365" s="356"/>
      <c r="AQ365" s="356"/>
      <c r="AR365" s="356"/>
      <c r="AS365" s="356"/>
      <c r="AT365" s="356"/>
      <c r="AU365" s="357"/>
      <c r="AV365" s="356"/>
      <c r="AW365" s="356"/>
      <c r="AX365" s="357"/>
    </row>
    <row r="366" spans="1:50">
      <c r="A366" s="358"/>
      <c r="R366" s="366"/>
      <c r="S366" s="363"/>
      <c r="T366" s="363"/>
      <c r="U366" s="363"/>
      <c r="V366" s="363"/>
      <c r="W366" s="363"/>
      <c r="X366" s="363"/>
      <c r="Y366" s="364"/>
      <c r="Z366" s="365"/>
      <c r="AA366" s="363"/>
      <c r="AB366" s="363"/>
      <c r="AC366" s="363"/>
      <c r="AD366" s="363"/>
      <c r="AE366" s="364"/>
      <c r="AF366" s="365"/>
      <c r="AG366" s="363"/>
      <c r="AH366" s="364"/>
      <c r="AI366" s="355"/>
      <c r="AJ366" s="356"/>
      <c r="AK366" s="356"/>
      <c r="AL366" s="356"/>
      <c r="AM366" s="356"/>
      <c r="AN366" s="356"/>
      <c r="AO366" s="357"/>
      <c r="AP366" s="356"/>
      <c r="AQ366" s="356"/>
      <c r="AR366" s="356"/>
      <c r="AS366" s="356"/>
      <c r="AT366" s="356"/>
      <c r="AU366" s="357"/>
      <c r="AV366" s="356"/>
      <c r="AW366" s="356"/>
      <c r="AX366" s="357"/>
    </row>
    <row r="367" spans="1:50">
      <c r="A367" s="358"/>
      <c r="Y367" s="353"/>
      <c r="Z367" s="354"/>
      <c r="AE367" s="353"/>
      <c r="AF367" s="354"/>
      <c r="AH367" s="353"/>
      <c r="AI367" s="355"/>
      <c r="AJ367" s="356"/>
      <c r="AK367" s="356"/>
      <c r="AL367" s="356"/>
      <c r="AM367" s="356"/>
      <c r="AN367" s="356"/>
      <c r="AO367" s="357"/>
      <c r="AP367" s="356"/>
      <c r="AQ367" s="356"/>
      <c r="AR367" s="356"/>
      <c r="AS367" s="356"/>
      <c r="AT367" s="356"/>
      <c r="AU367" s="357"/>
      <c r="AV367" s="356"/>
      <c r="AW367" s="356"/>
      <c r="AX367" s="357"/>
    </row>
    <row r="368" spans="1:50">
      <c r="A368" s="358"/>
      <c r="R368" s="366"/>
      <c r="S368" s="363"/>
      <c r="T368" s="363"/>
      <c r="U368" s="363"/>
      <c r="V368" s="363"/>
      <c r="W368" s="363"/>
      <c r="X368" s="363"/>
      <c r="Y368" s="364"/>
      <c r="Z368" s="365"/>
      <c r="AA368" s="363"/>
      <c r="AB368" s="363"/>
      <c r="AC368" s="363"/>
      <c r="AD368" s="363"/>
      <c r="AE368" s="364"/>
      <c r="AF368" s="365"/>
      <c r="AG368" s="363"/>
      <c r="AH368" s="364"/>
      <c r="AI368" s="367"/>
      <c r="AJ368" s="370"/>
      <c r="AK368" s="368"/>
      <c r="AL368" s="368"/>
      <c r="AM368" s="368"/>
      <c r="AN368" s="368"/>
      <c r="AO368" s="369"/>
      <c r="AP368" s="368"/>
      <c r="AQ368" s="368"/>
      <c r="AR368" s="368"/>
      <c r="AS368" s="368"/>
      <c r="AT368" s="368"/>
      <c r="AU368" s="369"/>
      <c r="AV368" s="368"/>
      <c r="AW368" s="368"/>
      <c r="AX368" s="369"/>
    </row>
    <row r="369" spans="1:50">
      <c r="A369" s="358"/>
      <c r="Y369" s="353"/>
      <c r="Z369" s="354"/>
      <c r="AE369" s="353"/>
      <c r="AF369" s="354"/>
      <c r="AH369" s="353"/>
      <c r="AI369" s="355"/>
      <c r="AJ369" s="356"/>
      <c r="AK369" s="356"/>
      <c r="AL369" s="356"/>
      <c r="AM369" s="356"/>
      <c r="AN369" s="356"/>
      <c r="AO369" s="357"/>
      <c r="AP369" s="356"/>
      <c r="AQ369" s="356"/>
      <c r="AR369" s="356"/>
      <c r="AS369" s="356"/>
      <c r="AT369" s="356"/>
      <c r="AU369" s="357"/>
      <c r="AV369" s="356"/>
      <c r="AW369" s="356"/>
      <c r="AX369" s="357"/>
    </row>
    <row r="370" spans="1:50">
      <c r="A370" s="358"/>
      <c r="R370" s="366"/>
      <c r="S370" s="363"/>
      <c r="T370" s="363"/>
      <c r="U370" s="363"/>
      <c r="V370" s="363"/>
      <c r="W370" s="363"/>
      <c r="X370" s="363"/>
      <c r="Y370" s="364"/>
      <c r="Z370" s="365"/>
      <c r="AA370" s="363"/>
      <c r="AB370" s="363"/>
      <c r="AC370" s="363"/>
      <c r="AD370" s="363"/>
      <c r="AE370" s="364"/>
      <c r="AF370" s="365"/>
      <c r="AG370" s="363"/>
      <c r="AH370" s="364"/>
      <c r="AI370" s="355"/>
      <c r="AJ370" s="356"/>
      <c r="AK370" s="356"/>
      <c r="AL370" s="356"/>
      <c r="AM370" s="356"/>
      <c r="AN370" s="356"/>
      <c r="AO370" s="357"/>
      <c r="AP370" s="356"/>
      <c r="AQ370" s="356"/>
      <c r="AR370" s="356"/>
      <c r="AS370" s="356"/>
      <c r="AT370" s="356"/>
      <c r="AU370" s="357"/>
      <c r="AV370" s="356"/>
      <c r="AW370" s="356"/>
      <c r="AX370" s="357"/>
    </row>
    <row r="371" spans="1:50">
      <c r="A371" s="358"/>
      <c r="Y371" s="353"/>
      <c r="Z371" s="354"/>
      <c r="AE371" s="353"/>
      <c r="AF371" s="354"/>
      <c r="AH371" s="353"/>
      <c r="AI371" s="355"/>
      <c r="AJ371" s="356"/>
      <c r="AK371" s="356"/>
      <c r="AL371" s="356"/>
      <c r="AM371" s="356"/>
      <c r="AN371" s="356"/>
      <c r="AO371" s="357"/>
      <c r="AP371" s="356"/>
      <c r="AQ371" s="356"/>
      <c r="AR371" s="356"/>
      <c r="AS371" s="356"/>
      <c r="AT371" s="356"/>
      <c r="AU371" s="357"/>
      <c r="AV371" s="356"/>
      <c r="AW371" s="356"/>
      <c r="AX371" s="357"/>
    </row>
    <row r="372" spans="1:50">
      <c r="A372" s="358"/>
      <c r="R372" s="366"/>
      <c r="S372" s="363"/>
      <c r="T372" s="363"/>
      <c r="U372" s="363"/>
      <c r="V372" s="363"/>
      <c r="W372" s="363"/>
      <c r="X372" s="363"/>
      <c r="Y372" s="364"/>
      <c r="Z372" s="365"/>
      <c r="AA372" s="363"/>
      <c r="AB372" s="363"/>
      <c r="AC372" s="363"/>
      <c r="AD372" s="363"/>
      <c r="AE372" s="364"/>
      <c r="AF372" s="365"/>
      <c r="AG372" s="363"/>
      <c r="AH372" s="364"/>
      <c r="AI372" s="367"/>
      <c r="AJ372" s="370"/>
      <c r="AK372" s="368"/>
      <c r="AL372" s="368"/>
      <c r="AM372" s="368"/>
      <c r="AN372" s="368"/>
      <c r="AO372" s="369"/>
      <c r="AP372" s="368"/>
      <c r="AQ372" s="368"/>
      <c r="AR372" s="370"/>
      <c r="AS372" s="368"/>
      <c r="AT372" s="368"/>
      <c r="AU372" s="369"/>
      <c r="AV372" s="368"/>
      <c r="AW372" s="368"/>
      <c r="AX372" s="369"/>
    </row>
    <row r="373" spans="1:50">
      <c r="A373" s="358"/>
      <c r="Y373" s="353"/>
      <c r="Z373" s="354"/>
      <c r="AE373" s="353"/>
      <c r="AF373" s="354"/>
      <c r="AH373" s="353"/>
      <c r="AI373" s="355"/>
      <c r="AJ373" s="356"/>
      <c r="AK373" s="356"/>
      <c r="AL373" s="356"/>
      <c r="AM373" s="356"/>
      <c r="AN373" s="356"/>
      <c r="AO373" s="357"/>
      <c r="AP373" s="356"/>
      <c r="AQ373" s="356"/>
      <c r="AR373" s="356"/>
      <c r="AS373" s="356"/>
      <c r="AT373" s="356"/>
      <c r="AU373" s="357"/>
      <c r="AV373" s="356"/>
      <c r="AW373" s="356"/>
      <c r="AX373" s="357"/>
    </row>
    <row r="374" spans="1:50">
      <c r="A374" s="358"/>
      <c r="R374" s="366"/>
      <c r="S374" s="363"/>
      <c r="T374" s="363"/>
      <c r="U374" s="363"/>
      <c r="V374" s="363"/>
      <c r="W374" s="363"/>
      <c r="X374" s="363"/>
      <c r="Y374" s="364"/>
      <c r="Z374" s="365"/>
      <c r="AA374" s="363"/>
      <c r="AB374" s="363"/>
      <c r="AC374" s="363"/>
      <c r="AD374" s="363"/>
      <c r="AE374" s="364"/>
      <c r="AF374" s="365"/>
      <c r="AG374" s="363"/>
      <c r="AH374" s="364"/>
      <c r="AI374" s="355"/>
      <c r="AJ374" s="356"/>
      <c r="AK374" s="356"/>
      <c r="AL374" s="356"/>
      <c r="AM374" s="356"/>
      <c r="AN374" s="356"/>
      <c r="AO374" s="357"/>
      <c r="AP374" s="356"/>
      <c r="AQ374" s="356"/>
      <c r="AR374" s="356"/>
      <c r="AS374" s="356"/>
      <c r="AT374" s="356"/>
      <c r="AU374" s="357"/>
      <c r="AV374" s="356"/>
      <c r="AW374" s="356"/>
      <c r="AX374" s="357"/>
    </row>
    <row r="375" spans="1:50">
      <c r="A375" s="358"/>
      <c r="Y375" s="353"/>
      <c r="Z375" s="354"/>
      <c r="AE375" s="353"/>
      <c r="AF375" s="354"/>
      <c r="AH375" s="353"/>
      <c r="AI375" s="355"/>
      <c r="AJ375" s="356"/>
      <c r="AK375" s="356"/>
      <c r="AL375" s="356"/>
      <c r="AM375" s="356"/>
      <c r="AN375" s="356"/>
      <c r="AO375" s="357"/>
      <c r="AP375" s="356"/>
      <c r="AQ375" s="356"/>
      <c r="AR375" s="356"/>
      <c r="AS375" s="356"/>
      <c r="AT375" s="356"/>
      <c r="AU375" s="357"/>
      <c r="AV375" s="356"/>
      <c r="AW375" s="356"/>
      <c r="AX375" s="357"/>
    </row>
    <row r="376" spans="1:50">
      <c r="A376" s="358"/>
      <c r="R376" s="366"/>
      <c r="S376" s="363"/>
      <c r="T376" s="363"/>
      <c r="U376" s="363"/>
      <c r="V376" s="363"/>
      <c r="W376" s="363"/>
      <c r="X376" s="363"/>
      <c r="Y376" s="364"/>
      <c r="Z376" s="365"/>
      <c r="AA376" s="363"/>
      <c r="AB376" s="363"/>
      <c r="AC376" s="363"/>
      <c r="AD376" s="363"/>
      <c r="AE376" s="364"/>
      <c r="AF376" s="365"/>
      <c r="AG376" s="363"/>
      <c r="AH376" s="364"/>
      <c r="AI376" s="367"/>
      <c r="AJ376" s="368"/>
      <c r="AK376" s="368"/>
      <c r="AL376" s="368"/>
      <c r="AM376" s="368"/>
      <c r="AN376" s="368"/>
      <c r="AO376" s="369"/>
      <c r="AP376" s="368"/>
      <c r="AQ376" s="368"/>
      <c r="AR376" s="368"/>
      <c r="AS376" s="368"/>
      <c r="AT376" s="368"/>
      <c r="AU376" s="369"/>
      <c r="AV376" s="368"/>
      <c r="AW376" s="368"/>
      <c r="AX376" s="369"/>
    </row>
    <row r="377" spans="1:50">
      <c r="A377" s="358"/>
      <c r="Y377" s="353"/>
      <c r="Z377" s="354"/>
      <c r="AE377" s="353"/>
      <c r="AF377" s="354"/>
      <c r="AH377" s="353"/>
      <c r="AI377" s="355"/>
      <c r="AJ377" s="356"/>
      <c r="AK377" s="356"/>
      <c r="AL377" s="356"/>
      <c r="AM377" s="356"/>
      <c r="AN377" s="356"/>
      <c r="AO377" s="357"/>
      <c r="AP377" s="356"/>
      <c r="AQ377" s="356"/>
      <c r="AR377" s="356"/>
      <c r="AS377" s="356"/>
      <c r="AT377" s="356"/>
      <c r="AU377" s="357"/>
      <c r="AV377" s="356"/>
      <c r="AW377" s="356"/>
      <c r="AX377" s="357"/>
    </row>
    <row r="378" spans="1:50">
      <c r="A378" s="358"/>
      <c r="R378" s="366"/>
      <c r="S378" s="363"/>
      <c r="T378" s="363"/>
      <c r="U378" s="363"/>
      <c r="V378" s="363"/>
      <c r="W378" s="363"/>
      <c r="X378" s="363"/>
      <c r="Y378" s="364"/>
      <c r="Z378" s="365"/>
      <c r="AA378" s="363"/>
      <c r="AB378" s="363"/>
      <c r="AC378" s="363"/>
      <c r="AD378" s="363"/>
      <c r="AE378" s="364"/>
      <c r="AF378" s="365"/>
      <c r="AG378" s="363"/>
      <c r="AH378" s="364"/>
      <c r="AI378" s="355"/>
      <c r="AJ378" s="356"/>
      <c r="AK378" s="356"/>
      <c r="AL378" s="356"/>
      <c r="AM378" s="356"/>
      <c r="AN378" s="356"/>
      <c r="AO378" s="357"/>
      <c r="AP378" s="356"/>
      <c r="AQ378" s="356"/>
      <c r="AR378" s="356"/>
      <c r="AS378" s="356"/>
      <c r="AT378" s="356"/>
      <c r="AU378" s="357"/>
      <c r="AV378" s="356"/>
      <c r="AW378" s="356"/>
      <c r="AX378" s="357"/>
    </row>
    <row r="379" spans="1:50">
      <c r="A379" s="358"/>
      <c r="Y379" s="353"/>
      <c r="Z379" s="354"/>
      <c r="AE379" s="353"/>
      <c r="AF379" s="354"/>
      <c r="AH379" s="353"/>
      <c r="AI379" s="355"/>
      <c r="AJ379" s="356"/>
      <c r="AK379" s="356"/>
      <c r="AL379" s="356"/>
      <c r="AM379" s="356"/>
      <c r="AN379" s="356"/>
      <c r="AO379" s="357"/>
      <c r="AP379" s="356"/>
      <c r="AQ379" s="356"/>
      <c r="AR379" s="356"/>
      <c r="AS379" s="356"/>
      <c r="AT379" s="356"/>
      <c r="AU379" s="357"/>
      <c r="AV379" s="356"/>
      <c r="AW379" s="356"/>
      <c r="AX379" s="357"/>
    </row>
    <row r="380" spans="1:50" ht="13.5" thickBot="1">
      <c r="A380" s="372"/>
      <c r="B380" s="373"/>
      <c r="C380" s="373"/>
      <c r="D380" s="373"/>
      <c r="E380" s="373"/>
      <c r="F380" s="373"/>
      <c r="G380" s="373"/>
      <c r="H380" s="373"/>
      <c r="I380" s="373"/>
      <c r="J380" s="373"/>
      <c r="K380" s="373"/>
      <c r="L380" s="373"/>
      <c r="M380" s="373"/>
      <c r="N380" s="373"/>
      <c r="O380" s="373"/>
      <c r="P380" s="373"/>
      <c r="Q380" s="373"/>
      <c r="S380" s="374"/>
      <c r="T380" s="374"/>
      <c r="U380" s="374"/>
      <c r="V380" s="374"/>
      <c r="W380" s="374"/>
      <c r="X380" s="374"/>
      <c r="Y380" s="375"/>
      <c r="Z380" s="376"/>
      <c r="AA380" s="374"/>
      <c r="AB380" s="374"/>
      <c r="AC380" s="374"/>
      <c r="AD380" s="374"/>
      <c r="AE380" s="375"/>
      <c r="AF380" s="376"/>
      <c r="AG380" s="374"/>
      <c r="AH380" s="375"/>
      <c r="AI380" s="377"/>
      <c r="AJ380" s="378"/>
      <c r="AK380" s="378"/>
      <c r="AL380" s="378"/>
      <c r="AM380" s="378"/>
      <c r="AN380" s="378"/>
      <c r="AO380" s="379"/>
      <c r="AP380" s="378"/>
      <c r="AQ380" s="378"/>
      <c r="AR380" s="378"/>
      <c r="AS380" s="378"/>
      <c r="AT380" s="378"/>
      <c r="AU380" s="379"/>
      <c r="AV380" s="378"/>
      <c r="AW380" s="378"/>
      <c r="AX380" s="379"/>
    </row>
    <row r="381" spans="1:50">
      <c r="A381" s="352"/>
      <c r="Y381" s="353"/>
      <c r="Z381" s="354"/>
      <c r="AE381" s="353"/>
      <c r="AF381" s="354"/>
      <c r="AH381" s="353"/>
      <c r="AI381" s="355"/>
      <c r="AJ381" s="356"/>
      <c r="AK381" s="356"/>
      <c r="AL381" s="356"/>
      <c r="AM381" s="356"/>
      <c r="AN381" s="356"/>
      <c r="AO381" s="357"/>
      <c r="AP381" s="356"/>
      <c r="AQ381" s="356"/>
      <c r="AR381" s="356"/>
      <c r="AS381" s="356"/>
      <c r="AT381" s="356"/>
      <c r="AU381" s="357"/>
      <c r="AV381" s="356"/>
      <c r="AW381" s="356"/>
      <c r="AX381" s="357"/>
    </row>
    <row r="382" spans="1:50">
      <c r="A382" s="358"/>
      <c r="S382" s="359"/>
      <c r="T382" s="359"/>
      <c r="U382" s="359"/>
      <c r="V382" s="359"/>
      <c r="W382" s="359"/>
      <c r="X382" s="359"/>
      <c r="Y382" s="360"/>
      <c r="Z382" s="354"/>
      <c r="AA382" s="359"/>
      <c r="AB382" s="359"/>
      <c r="AC382" s="359"/>
      <c r="AD382" s="359"/>
      <c r="AE382" s="360"/>
      <c r="AF382" s="354"/>
      <c r="AG382" s="359"/>
      <c r="AH382" s="360"/>
      <c r="AI382" s="355"/>
      <c r="AJ382" s="356"/>
      <c r="AK382" s="356"/>
      <c r="AL382" s="356"/>
      <c r="AM382" s="356"/>
      <c r="AN382" s="356"/>
      <c r="AO382" s="357"/>
      <c r="AP382" s="356"/>
      <c r="AQ382" s="356"/>
      <c r="AR382" s="356"/>
      <c r="AS382" s="356"/>
      <c r="AT382" s="356"/>
      <c r="AU382" s="357"/>
      <c r="AV382" s="356"/>
      <c r="AW382" s="356"/>
      <c r="AX382" s="357"/>
    </row>
    <row r="383" spans="1:50">
      <c r="A383" s="358"/>
      <c r="S383" s="363"/>
      <c r="T383" s="363"/>
      <c r="U383" s="363"/>
      <c r="V383" s="363"/>
      <c r="W383" s="363"/>
      <c r="X383" s="388"/>
      <c r="Y383" s="364"/>
      <c r="Z383" s="365"/>
      <c r="AA383" s="363"/>
      <c r="AB383" s="363"/>
      <c r="AC383" s="363"/>
      <c r="AD383" s="363"/>
      <c r="AE383" s="364"/>
      <c r="AF383" s="365"/>
      <c r="AG383" s="363"/>
      <c r="AH383" s="364"/>
      <c r="AI383" s="355"/>
      <c r="AJ383" s="356"/>
      <c r="AK383" s="356"/>
      <c r="AL383" s="356"/>
      <c r="AM383" s="356"/>
      <c r="AN383" s="356"/>
      <c r="AO383" s="357"/>
      <c r="AP383" s="356"/>
      <c r="AQ383" s="356"/>
      <c r="AR383" s="356"/>
      <c r="AS383" s="356"/>
      <c r="AT383" s="356"/>
      <c r="AU383" s="357"/>
      <c r="AV383" s="356"/>
      <c r="AW383" s="356"/>
      <c r="AX383" s="357"/>
    </row>
    <row r="384" spans="1:50">
      <c r="A384" s="358"/>
      <c r="G384" s="386"/>
      <c r="X384" s="386"/>
      <c r="Y384" s="353"/>
      <c r="Z384" s="354"/>
      <c r="AE384" s="353"/>
      <c r="AF384" s="354"/>
      <c r="AH384" s="353"/>
      <c r="AI384" s="355"/>
      <c r="AJ384" s="356"/>
      <c r="AK384" s="356"/>
      <c r="AL384" s="356"/>
      <c r="AM384" s="356"/>
      <c r="AN384" s="356"/>
      <c r="AO384" s="357"/>
      <c r="AP384" s="356"/>
      <c r="AQ384" s="356"/>
      <c r="AR384" s="356"/>
      <c r="AS384" s="356"/>
      <c r="AT384" s="356"/>
      <c r="AU384" s="357"/>
      <c r="AV384" s="356"/>
      <c r="AW384" s="356"/>
      <c r="AX384" s="357"/>
    </row>
    <row r="385" spans="1:50">
      <c r="A385" s="358"/>
      <c r="G385" s="386"/>
      <c r="R385" s="366"/>
      <c r="S385" s="363"/>
      <c r="T385" s="363"/>
      <c r="U385" s="363"/>
      <c r="V385" s="363"/>
      <c r="W385" s="363"/>
      <c r="X385" s="388"/>
      <c r="Y385" s="364"/>
      <c r="Z385" s="365"/>
      <c r="AA385" s="363"/>
      <c r="AB385" s="363"/>
      <c r="AC385" s="363"/>
      <c r="AD385" s="363"/>
      <c r="AE385" s="364"/>
      <c r="AF385" s="365"/>
      <c r="AG385" s="363"/>
      <c r="AH385" s="364"/>
      <c r="AI385" s="367"/>
      <c r="AJ385" s="368"/>
      <c r="AK385" s="368"/>
      <c r="AL385" s="368"/>
      <c r="AM385" s="368"/>
      <c r="AN385" s="368"/>
      <c r="AO385" s="369"/>
      <c r="AP385" s="368"/>
      <c r="AQ385" s="368"/>
      <c r="AR385" s="370"/>
      <c r="AS385" s="368"/>
      <c r="AT385" s="368"/>
      <c r="AU385" s="369"/>
      <c r="AV385" s="368"/>
      <c r="AW385" s="368"/>
      <c r="AX385" s="369"/>
    </row>
    <row r="386" spans="1:50">
      <c r="A386" s="358"/>
      <c r="G386" s="386"/>
      <c r="X386" s="386"/>
      <c r="Y386" s="353"/>
      <c r="Z386" s="354"/>
      <c r="AE386" s="353"/>
      <c r="AF386" s="354"/>
      <c r="AH386" s="353"/>
      <c r="AI386" s="355"/>
      <c r="AJ386" s="356"/>
      <c r="AK386" s="356"/>
      <c r="AL386" s="356"/>
      <c r="AM386" s="356"/>
      <c r="AN386" s="356"/>
      <c r="AO386" s="357"/>
      <c r="AP386" s="356"/>
      <c r="AQ386" s="356"/>
      <c r="AR386" s="356"/>
      <c r="AS386" s="356"/>
      <c r="AT386" s="356"/>
      <c r="AU386" s="357"/>
      <c r="AV386" s="356"/>
      <c r="AW386" s="356"/>
      <c r="AX386" s="357"/>
    </row>
    <row r="387" spans="1:50">
      <c r="A387" s="361"/>
      <c r="B387" s="362"/>
      <c r="C387" s="362"/>
      <c r="D387" s="362"/>
      <c r="E387" s="362"/>
      <c r="F387" s="362"/>
      <c r="G387" s="389"/>
      <c r="H387" s="362"/>
      <c r="I387" s="362"/>
      <c r="J387" s="362"/>
      <c r="K387" s="362"/>
      <c r="L387" s="362"/>
      <c r="M387" s="362"/>
      <c r="N387" s="362"/>
      <c r="O387" s="362"/>
      <c r="P387" s="362"/>
      <c r="Q387" s="362"/>
      <c r="S387" s="363"/>
      <c r="T387" s="363"/>
      <c r="U387" s="363"/>
      <c r="V387" s="363"/>
      <c r="W387" s="363"/>
      <c r="X387" s="388"/>
      <c r="Y387" s="364"/>
      <c r="Z387" s="365"/>
      <c r="AA387" s="363"/>
      <c r="AB387" s="363"/>
      <c r="AC387" s="363"/>
      <c r="AD387" s="363"/>
      <c r="AE387" s="364"/>
      <c r="AF387" s="365"/>
      <c r="AG387" s="363"/>
      <c r="AH387" s="364"/>
      <c r="AI387" s="355"/>
      <c r="AJ387" s="356"/>
      <c r="AK387" s="356"/>
      <c r="AL387" s="356"/>
      <c r="AM387" s="356"/>
      <c r="AN387" s="356"/>
      <c r="AO387" s="357"/>
      <c r="AP387" s="356"/>
      <c r="AQ387" s="356"/>
      <c r="AR387" s="356"/>
      <c r="AS387" s="356"/>
      <c r="AT387" s="356"/>
      <c r="AU387" s="357"/>
      <c r="AV387" s="356"/>
      <c r="AW387" s="356"/>
      <c r="AX387" s="357"/>
    </row>
    <row r="388" spans="1:50">
      <c r="A388" s="358"/>
      <c r="G388" s="386"/>
      <c r="X388" s="386"/>
      <c r="Y388" s="353"/>
      <c r="Z388" s="354"/>
      <c r="AE388" s="353"/>
      <c r="AF388" s="354"/>
      <c r="AH388" s="353"/>
      <c r="AI388" s="355"/>
      <c r="AJ388" s="356"/>
      <c r="AK388" s="356"/>
      <c r="AL388" s="356"/>
      <c r="AM388" s="356"/>
      <c r="AN388" s="356"/>
      <c r="AO388" s="357"/>
      <c r="AP388" s="356"/>
      <c r="AQ388" s="356"/>
      <c r="AR388" s="356"/>
      <c r="AS388" s="356"/>
      <c r="AT388" s="356"/>
      <c r="AU388" s="357"/>
      <c r="AV388" s="356"/>
      <c r="AW388" s="356"/>
      <c r="AX388" s="357"/>
    </row>
    <row r="389" spans="1:50">
      <c r="A389" s="358"/>
      <c r="G389" s="386"/>
      <c r="R389" s="366"/>
      <c r="S389" s="363"/>
      <c r="T389" s="363"/>
      <c r="U389" s="363"/>
      <c r="V389" s="363"/>
      <c r="W389" s="363"/>
      <c r="X389" s="388"/>
      <c r="Y389" s="364"/>
      <c r="Z389" s="365"/>
      <c r="AA389" s="363"/>
      <c r="AB389" s="363"/>
      <c r="AC389" s="363"/>
      <c r="AD389" s="363"/>
      <c r="AE389" s="364"/>
      <c r="AF389" s="365"/>
      <c r="AG389" s="363"/>
      <c r="AH389" s="364"/>
      <c r="AI389" s="367"/>
      <c r="AJ389" s="368"/>
      <c r="AK389" s="368"/>
      <c r="AL389" s="368"/>
      <c r="AM389" s="368"/>
      <c r="AN389" s="368"/>
      <c r="AO389" s="369"/>
      <c r="AP389" s="368"/>
      <c r="AQ389" s="368"/>
      <c r="AR389" s="368"/>
      <c r="AS389" s="370"/>
      <c r="AT389" s="368"/>
      <c r="AU389" s="369"/>
      <c r="AV389" s="368"/>
      <c r="AW389" s="368"/>
      <c r="AX389" s="369"/>
    </row>
    <row r="390" spans="1:50">
      <c r="A390" s="358"/>
      <c r="G390" s="386"/>
      <c r="X390" s="386"/>
      <c r="Y390" s="353"/>
      <c r="Z390" s="354"/>
      <c r="AE390" s="353"/>
      <c r="AF390" s="354"/>
      <c r="AH390" s="353"/>
      <c r="AI390" s="355"/>
      <c r="AJ390" s="356"/>
      <c r="AK390" s="356"/>
      <c r="AL390" s="356"/>
      <c r="AM390" s="356"/>
      <c r="AN390" s="356"/>
      <c r="AO390" s="357"/>
      <c r="AP390" s="356"/>
      <c r="AQ390" s="356"/>
      <c r="AR390" s="356"/>
      <c r="AS390" s="356"/>
      <c r="AT390" s="356"/>
      <c r="AU390" s="357"/>
      <c r="AV390" s="356"/>
      <c r="AW390" s="356"/>
      <c r="AX390" s="357"/>
    </row>
    <row r="391" spans="1:50">
      <c r="A391" s="358"/>
      <c r="G391" s="386"/>
      <c r="R391" s="366"/>
      <c r="S391" s="363"/>
      <c r="T391" s="363"/>
      <c r="U391" s="363"/>
      <c r="V391" s="363"/>
      <c r="W391" s="363"/>
      <c r="X391" s="388"/>
      <c r="Y391" s="364"/>
      <c r="Z391" s="365"/>
      <c r="AA391" s="363"/>
      <c r="AB391" s="363"/>
      <c r="AC391" s="363"/>
      <c r="AD391" s="363"/>
      <c r="AE391" s="364"/>
      <c r="AF391" s="365"/>
      <c r="AG391" s="363"/>
      <c r="AH391" s="364"/>
      <c r="AI391" s="355"/>
      <c r="AJ391" s="356"/>
      <c r="AK391" s="356"/>
      <c r="AL391" s="356"/>
      <c r="AM391" s="356"/>
      <c r="AN391" s="356"/>
      <c r="AO391" s="357"/>
      <c r="AP391" s="356"/>
      <c r="AQ391" s="356"/>
      <c r="AR391" s="356"/>
      <c r="AS391" s="356"/>
      <c r="AT391" s="356"/>
      <c r="AU391" s="357"/>
      <c r="AV391" s="356"/>
      <c r="AW391" s="356"/>
      <c r="AX391" s="357"/>
    </row>
    <row r="392" spans="1:50">
      <c r="A392" s="358"/>
      <c r="G392" s="386"/>
      <c r="X392" s="386"/>
      <c r="Y392" s="353"/>
      <c r="Z392" s="354"/>
      <c r="AE392" s="353"/>
      <c r="AF392" s="354"/>
      <c r="AH392" s="353"/>
      <c r="AI392" s="355"/>
      <c r="AJ392" s="356"/>
      <c r="AK392" s="356"/>
      <c r="AL392" s="356"/>
      <c r="AM392" s="356"/>
      <c r="AN392" s="356"/>
      <c r="AO392" s="357"/>
      <c r="AP392" s="356"/>
      <c r="AQ392" s="356"/>
      <c r="AR392" s="356"/>
      <c r="AS392" s="356"/>
      <c r="AT392" s="356"/>
      <c r="AU392" s="357"/>
      <c r="AV392" s="356"/>
      <c r="AW392" s="356"/>
      <c r="AX392" s="357"/>
    </row>
    <row r="393" spans="1:50">
      <c r="A393" s="358"/>
      <c r="G393" s="386"/>
      <c r="R393" s="366"/>
      <c r="S393" s="363"/>
      <c r="T393" s="363"/>
      <c r="U393" s="363"/>
      <c r="V393" s="363"/>
      <c r="W393" s="363"/>
      <c r="X393" s="388"/>
      <c r="Y393" s="364"/>
      <c r="Z393" s="365"/>
      <c r="AA393" s="363"/>
      <c r="AB393" s="363"/>
      <c r="AC393" s="363"/>
      <c r="AD393" s="363"/>
      <c r="AE393" s="364"/>
      <c r="AF393" s="365"/>
      <c r="AG393" s="363"/>
      <c r="AH393" s="364"/>
      <c r="AI393" s="367"/>
      <c r="AJ393" s="368"/>
      <c r="AK393" s="368"/>
      <c r="AL393" s="370"/>
      <c r="AM393" s="368"/>
      <c r="AN393" s="368"/>
      <c r="AO393" s="369"/>
      <c r="AP393" s="368"/>
      <c r="AQ393" s="368"/>
      <c r="AR393" s="368"/>
      <c r="AS393" s="368"/>
      <c r="AT393" s="368"/>
      <c r="AU393" s="369"/>
      <c r="AV393" s="368"/>
      <c r="AW393" s="368"/>
      <c r="AX393" s="369"/>
    </row>
    <row r="394" spans="1:50">
      <c r="A394" s="358"/>
      <c r="G394" s="386"/>
      <c r="X394" s="386"/>
      <c r="Y394" s="353"/>
      <c r="Z394" s="354"/>
      <c r="AE394" s="353"/>
      <c r="AF394" s="354"/>
      <c r="AH394" s="353"/>
      <c r="AI394" s="355"/>
      <c r="AJ394" s="356"/>
      <c r="AK394" s="356"/>
      <c r="AL394" s="356"/>
      <c r="AM394" s="356"/>
      <c r="AN394" s="356"/>
      <c r="AO394" s="357"/>
      <c r="AP394" s="356"/>
      <c r="AQ394" s="356"/>
      <c r="AR394" s="356"/>
      <c r="AS394" s="356"/>
      <c r="AT394" s="356"/>
      <c r="AU394" s="357"/>
      <c r="AV394" s="356"/>
      <c r="AW394" s="356"/>
      <c r="AX394" s="357"/>
    </row>
    <row r="395" spans="1:50">
      <c r="A395" s="358"/>
      <c r="G395" s="386"/>
      <c r="R395" s="366"/>
      <c r="S395" s="363"/>
      <c r="T395" s="363"/>
      <c r="U395" s="363"/>
      <c r="V395" s="363"/>
      <c r="W395" s="363"/>
      <c r="X395" s="388"/>
      <c r="Y395" s="364"/>
      <c r="Z395" s="365"/>
      <c r="AA395" s="363"/>
      <c r="AB395" s="363"/>
      <c r="AC395" s="363"/>
      <c r="AD395" s="363"/>
      <c r="AE395" s="364"/>
      <c r="AF395" s="365"/>
      <c r="AG395" s="363"/>
      <c r="AH395" s="364"/>
      <c r="AI395" s="355"/>
      <c r="AJ395" s="356"/>
      <c r="AK395" s="356"/>
      <c r="AL395" s="356"/>
      <c r="AM395" s="356"/>
      <c r="AN395" s="356"/>
      <c r="AO395" s="357"/>
      <c r="AP395" s="356"/>
      <c r="AQ395" s="356"/>
      <c r="AR395" s="356"/>
      <c r="AS395" s="356"/>
      <c r="AT395" s="356"/>
      <c r="AU395" s="357"/>
      <c r="AV395" s="356"/>
      <c r="AW395" s="356"/>
      <c r="AX395" s="357"/>
    </row>
    <row r="396" spans="1:50">
      <c r="A396" s="358"/>
      <c r="G396" s="386"/>
      <c r="X396" s="386"/>
      <c r="Y396" s="353"/>
      <c r="Z396" s="354"/>
      <c r="AE396" s="353"/>
      <c r="AF396" s="354"/>
      <c r="AH396" s="353"/>
      <c r="AI396" s="355"/>
      <c r="AJ396" s="356"/>
      <c r="AK396" s="356"/>
      <c r="AL396" s="356"/>
      <c r="AM396" s="356"/>
      <c r="AN396" s="356"/>
      <c r="AO396" s="357"/>
      <c r="AP396" s="356"/>
      <c r="AQ396" s="356"/>
      <c r="AR396" s="356"/>
      <c r="AS396" s="356"/>
      <c r="AT396" s="356"/>
      <c r="AU396" s="357"/>
      <c r="AV396" s="356"/>
      <c r="AW396" s="356"/>
      <c r="AX396" s="357"/>
    </row>
    <row r="397" spans="1:50">
      <c r="A397" s="358"/>
      <c r="G397" s="386"/>
      <c r="R397" s="366"/>
      <c r="S397" s="363"/>
      <c r="T397" s="363"/>
      <c r="U397" s="363"/>
      <c r="V397" s="363"/>
      <c r="W397" s="363"/>
      <c r="X397" s="388"/>
      <c r="Y397" s="364"/>
      <c r="Z397" s="365"/>
      <c r="AA397" s="363"/>
      <c r="AB397" s="363"/>
      <c r="AC397" s="363"/>
      <c r="AD397" s="363"/>
      <c r="AE397" s="364"/>
      <c r="AF397" s="365"/>
      <c r="AG397" s="363"/>
      <c r="AH397" s="364"/>
      <c r="AI397" s="367"/>
      <c r="AJ397" s="370"/>
      <c r="AK397" s="368"/>
      <c r="AL397" s="368"/>
      <c r="AM397" s="368"/>
      <c r="AN397" s="368"/>
      <c r="AO397" s="369"/>
      <c r="AP397" s="368"/>
      <c r="AQ397" s="368"/>
      <c r="AR397" s="368"/>
      <c r="AS397" s="368"/>
      <c r="AT397" s="368"/>
      <c r="AU397" s="369"/>
      <c r="AV397" s="368"/>
      <c r="AW397" s="368"/>
      <c r="AX397" s="369"/>
    </row>
    <row r="398" spans="1:50">
      <c r="A398" s="358"/>
      <c r="G398" s="386"/>
      <c r="X398" s="386"/>
      <c r="Y398" s="353"/>
      <c r="Z398" s="354"/>
      <c r="AE398" s="353"/>
      <c r="AF398" s="354"/>
      <c r="AH398" s="353"/>
      <c r="AI398" s="355"/>
      <c r="AJ398" s="356"/>
      <c r="AK398" s="356"/>
      <c r="AL398" s="356"/>
      <c r="AM398" s="356"/>
      <c r="AN398" s="356"/>
      <c r="AO398" s="357"/>
      <c r="AP398" s="356"/>
      <c r="AQ398" s="356"/>
      <c r="AR398" s="356"/>
      <c r="AS398" s="356"/>
      <c r="AT398" s="356"/>
      <c r="AU398" s="357"/>
      <c r="AV398" s="356"/>
      <c r="AW398" s="356"/>
      <c r="AX398" s="357"/>
    </row>
    <row r="399" spans="1:50">
      <c r="A399" s="358"/>
      <c r="G399" s="386"/>
      <c r="R399" s="366"/>
      <c r="S399" s="363"/>
      <c r="T399" s="363"/>
      <c r="U399" s="363"/>
      <c r="V399" s="363"/>
      <c r="W399" s="363"/>
      <c r="X399" s="388"/>
      <c r="Y399" s="364"/>
      <c r="Z399" s="365"/>
      <c r="AA399" s="363"/>
      <c r="AB399" s="363"/>
      <c r="AC399" s="363"/>
      <c r="AD399" s="363"/>
      <c r="AE399" s="364"/>
      <c r="AF399" s="365"/>
      <c r="AG399" s="363"/>
      <c r="AH399" s="364"/>
      <c r="AI399" s="355"/>
      <c r="AJ399" s="356"/>
      <c r="AK399" s="356"/>
      <c r="AL399" s="356"/>
      <c r="AM399" s="356"/>
      <c r="AN399" s="356"/>
      <c r="AO399" s="357"/>
      <c r="AP399" s="356"/>
      <c r="AQ399" s="356"/>
      <c r="AR399" s="356"/>
      <c r="AS399" s="356"/>
      <c r="AT399" s="356"/>
      <c r="AU399" s="357"/>
      <c r="AV399" s="356"/>
      <c r="AW399" s="356"/>
      <c r="AX399" s="357"/>
    </row>
    <row r="400" spans="1:50">
      <c r="A400" s="358"/>
      <c r="G400" s="386"/>
      <c r="X400" s="386"/>
      <c r="Y400" s="353"/>
      <c r="Z400" s="354"/>
      <c r="AE400" s="353"/>
      <c r="AF400" s="354"/>
      <c r="AH400" s="353"/>
      <c r="AI400" s="355"/>
      <c r="AJ400" s="356"/>
      <c r="AK400" s="356"/>
      <c r="AL400" s="356"/>
      <c r="AM400" s="356"/>
      <c r="AN400" s="356"/>
      <c r="AO400" s="357"/>
      <c r="AP400" s="356"/>
      <c r="AQ400" s="356"/>
      <c r="AR400" s="356"/>
      <c r="AS400" s="356"/>
      <c r="AT400" s="356"/>
      <c r="AU400" s="357"/>
      <c r="AV400" s="356"/>
      <c r="AW400" s="356"/>
      <c r="AX400" s="357"/>
    </row>
    <row r="401" spans="1:50">
      <c r="A401" s="358"/>
      <c r="G401" s="386"/>
      <c r="R401" s="366"/>
      <c r="S401" s="363"/>
      <c r="T401" s="363"/>
      <c r="U401" s="363"/>
      <c r="V401" s="363"/>
      <c r="W401" s="363"/>
      <c r="X401" s="388"/>
      <c r="Y401" s="364"/>
      <c r="Z401" s="365"/>
      <c r="AA401" s="363"/>
      <c r="AB401" s="363"/>
      <c r="AC401" s="363"/>
      <c r="AD401" s="363"/>
      <c r="AE401" s="364"/>
      <c r="AF401" s="365"/>
      <c r="AG401" s="363"/>
      <c r="AH401" s="364"/>
      <c r="AI401" s="367"/>
      <c r="AJ401" s="370"/>
      <c r="AK401" s="368"/>
      <c r="AL401" s="368"/>
      <c r="AM401" s="368"/>
      <c r="AN401" s="368"/>
      <c r="AO401" s="369"/>
      <c r="AP401" s="368"/>
      <c r="AQ401" s="368"/>
      <c r="AR401" s="368"/>
      <c r="AS401" s="368"/>
      <c r="AT401" s="368"/>
      <c r="AU401" s="369"/>
      <c r="AV401" s="368"/>
      <c r="AW401" s="368"/>
      <c r="AX401" s="369"/>
    </row>
    <row r="402" spans="1:50">
      <c r="A402" s="358"/>
      <c r="G402" s="386"/>
      <c r="X402" s="386"/>
      <c r="Y402" s="353"/>
      <c r="Z402" s="354"/>
      <c r="AE402" s="353"/>
      <c r="AF402" s="354"/>
      <c r="AH402" s="353"/>
      <c r="AI402" s="355"/>
      <c r="AJ402" s="356"/>
      <c r="AK402" s="356"/>
      <c r="AL402" s="356"/>
      <c r="AM402" s="356"/>
      <c r="AN402" s="356"/>
      <c r="AO402" s="357"/>
      <c r="AP402" s="356"/>
      <c r="AQ402" s="356"/>
      <c r="AR402" s="356"/>
      <c r="AS402" s="356"/>
      <c r="AT402" s="356"/>
      <c r="AU402" s="357"/>
      <c r="AV402" s="356"/>
      <c r="AW402" s="356"/>
      <c r="AX402" s="357"/>
    </row>
    <row r="403" spans="1:50">
      <c r="A403" s="358"/>
      <c r="G403" s="386"/>
      <c r="R403" s="366"/>
      <c r="S403" s="363"/>
      <c r="T403" s="363"/>
      <c r="U403" s="363"/>
      <c r="V403" s="363"/>
      <c r="W403" s="363"/>
      <c r="X403" s="388"/>
      <c r="Y403" s="364"/>
      <c r="Z403" s="365"/>
      <c r="AA403" s="363"/>
      <c r="AB403" s="363"/>
      <c r="AC403" s="363"/>
      <c r="AD403" s="363"/>
      <c r="AE403" s="364"/>
      <c r="AF403" s="365"/>
      <c r="AG403" s="363"/>
      <c r="AH403" s="364"/>
      <c r="AI403" s="355"/>
      <c r="AJ403" s="356"/>
      <c r="AK403" s="356"/>
      <c r="AL403" s="356"/>
      <c r="AM403" s="356"/>
      <c r="AN403" s="356"/>
      <c r="AO403" s="357"/>
      <c r="AP403" s="356"/>
      <c r="AQ403" s="356"/>
      <c r="AR403" s="356"/>
      <c r="AS403" s="356"/>
      <c r="AT403" s="356"/>
      <c r="AU403" s="357"/>
      <c r="AV403" s="356"/>
      <c r="AW403" s="356"/>
      <c r="AX403" s="357"/>
    </row>
    <row r="404" spans="1:50">
      <c r="A404" s="358"/>
      <c r="G404" s="386"/>
      <c r="X404" s="386"/>
      <c r="Y404" s="353"/>
      <c r="Z404" s="354"/>
      <c r="AE404" s="353"/>
      <c r="AF404" s="354"/>
      <c r="AH404" s="353"/>
      <c r="AI404" s="355"/>
      <c r="AJ404" s="356"/>
      <c r="AK404" s="356"/>
      <c r="AL404" s="356"/>
      <c r="AM404" s="356"/>
      <c r="AN404" s="356"/>
      <c r="AO404" s="357"/>
      <c r="AP404" s="356"/>
      <c r="AQ404" s="356"/>
      <c r="AR404" s="356"/>
      <c r="AS404" s="356"/>
      <c r="AT404" s="356"/>
      <c r="AU404" s="357"/>
      <c r="AV404" s="356"/>
      <c r="AW404" s="356"/>
      <c r="AX404" s="357"/>
    </row>
    <row r="405" spans="1:50">
      <c r="A405" s="358"/>
      <c r="G405" s="386"/>
      <c r="R405" s="366"/>
      <c r="S405" s="363"/>
      <c r="T405" s="363"/>
      <c r="U405" s="363"/>
      <c r="V405" s="363"/>
      <c r="W405" s="363"/>
      <c r="X405" s="388"/>
      <c r="Y405" s="364"/>
      <c r="Z405" s="365"/>
      <c r="AA405" s="363"/>
      <c r="AB405" s="363"/>
      <c r="AC405" s="363"/>
      <c r="AD405" s="363"/>
      <c r="AE405" s="364"/>
      <c r="AF405" s="365"/>
      <c r="AG405" s="363"/>
      <c r="AH405" s="364"/>
      <c r="AI405" s="367"/>
      <c r="AJ405" s="368"/>
      <c r="AK405" s="368"/>
      <c r="AL405" s="368"/>
      <c r="AM405" s="368"/>
      <c r="AN405" s="368"/>
      <c r="AO405" s="369"/>
      <c r="AP405" s="370"/>
      <c r="AQ405" s="370"/>
      <c r="AR405" s="368"/>
      <c r="AS405" s="368"/>
      <c r="AT405" s="368"/>
      <c r="AU405" s="369"/>
      <c r="AV405" s="368"/>
      <c r="AW405" s="368"/>
      <c r="AX405" s="369"/>
    </row>
    <row r="406" spans="1:50">
      <c r="A406" s="358"/>
      <c r="G406" s="386"/>
      <c r="X406" s="386"/>
      <c r="Y406" s="353"/>
      <c r="Z406" s="354"/>
      <c r="AE406" s="353"/>
      <c r="AF406" s="354"/>
      <c r="AH406" s="353"/>
      <c r="AI406" s="355"/>
      <c r="AJ406" s="356"/>
      <c r="AK406" s="356"/>
      <c r="AL406" s="356"/>
      <c r="AM406" s="356"/>
      <c r="AN406" s="356"/>
      <c r="AO406" s="357"/>
      <c r="AP406" s="356"/>
      <c r="AQ406" s="356"/>
      <c r="AR406" s="356"/>
      <c r="AS406" s="356"/>
      <c r="AT406" s="356"/>
      <c r="AU406" s="357"/>
      <c r="AV406" s="356"/>
      <c r="AW406" s="356"/>
      <c r="AX406" s="357"/>
    </row>
    <row r="407" spans="1:50">
      <c r="A407" s="358"/>
      <c r="G407" s="386"/>
      <c r="R407" s="366"/>
      <c r="S407" s="363"/>
      <c r="T407" s="363"/>
      <c r="U407" s="363"/>
      <c r="V407" s="363"/>
      <c r="W407" s="363"/>
      <c r="X407" s="388"/>
      <c r="Y407" s="364"/>
      <c r="Z407" s="365"/>
      <c r="AA407" s="363"/>
      <c r="AB407" s="363"/>
      <c r="AC407" s="363"/>
      <c r="AD407" s="363"/>
      <c r="AE407" s="364"/>
      <c r="AF407" s="365"/>
      <c r="AG407" s="363"/>
      <c r="AH407" s="364"/>
      <c r="AI407" s="355"/>
      <c r="AJ407" s="356"/>
      <c r="AK407" s="356"/>
      <c r="AL407" s="356"/>
      <c r="AM407" s="356"/>
      <c r="AN407" s="356"/>
      <c r="AO407" s="357"/>
      <c r="AP407" s="356"/>
      <c r="AQ407" s="356"/>
      <c r="AR407" s="356"/>
      <c r="AS407" s="356"/>
      <c r="AT407" s="356"/>
      <c r="AU407" s="357"/>
      <c r="AV407" s="356"/>
      <c r="AW407" s="356"/>
      <c r="AX407" s="357"/>
    </row>
    <row r="408" spans="1:50">
      <c r="A408" s="358"/>
      <c r="G408" s="386"/>
      <c r="X408" s="386"/>
      <c r="Y408" s="353"/>
      <c r="Z408" s="354"/>
      <c r="AE408" s="353"/>
      <c r="AF408" s="354"/>
      <c r="AH408" s="353"/>
      <c r="AI408" s="355"/>
      <c r="AJ408" s="356"/>
      <c r="AK408" s="356"/>
      <c r="AL408" s="356"/>
      <c r="AM408" s="356"/>
      <c r="AN408" s="356"/>
      <c r="AO408" s="357"/>
      <c r="AP408" s="356"/>
      <c r="AQ408" s="356"/>
      <c r="AR408" s="356"/>
      <c r="AS408" s="356"/>
      <c r="AT408" s="356"/>
      <c r="AU408" s="357"/>
      <c r="AV408" s="356"/>
      <c r="AW408" s="356"/>
      <c r="AX408" s="357"/>
    </row>
    <row r="409" spans="1:50" ht="13.5" thickBot="1">
      <c r="A409" s="372"/>
      <c r="B409" s="373"/>
      <c r="C409" s="373"/>
      <c r="D409" s="373"/>
      <c r="E409" s="373"/>
      <c r="F409" s="373"/>
      <c r="G409" s="390"/>
      <c r="H409" s="373"/>
      <c r="I409" s="373"/>
      <c r="J409" s="373"/>
      <c r="K409" s="373"/>
      <c r="L409" s="373"/>
      <c r="M409" s="373"/>
      <c r="N409" s="373"/>
      <c r="O409" s="373"/>
      <c r="P409" s="373"/>
      <c r="Q409" s="373"/>
      <c r="S409" s="374"/>
      <c r="T409" s="374"/>
      <c r="U409" s="374"/>
      <c r="V409" s="374"/>
      <c r="W409" s="374"/>
      <c r="X409" s="391"/>
      <c r="Y409" s="375"/>
      <c r="Z409" s="376"/>
      <c r="AA409" s="374"/>
      <c r="AB409" s="374"/>
      <c r="AC409" s="374"/>
      <c r="AD409" s="374"/>
      <c r="AE409" s="375"/>
      <c r="AF409" s="376"/>
      <c r="AG409" s="374"/>
      <c r="AH409" s="375"/>
      <c r="AI409" s="377"/>
      <c r="AJ409" s="378"/>
      <c r="AK409" s="378"/>
      <c r="AL409" s="378"/>
      <c r="AM409" s="378"/>
      <c r="AN409" s="378"/>
      <c r="AO409" s="379"/>
      <c r="AP409" s="378"/>
      <c r="AQ409" s="378"/>
      <c r="AR409" s="378"/>
      <c r="AS409" s="378"/>
      <c r="AT409" s="378"/>
      <c r="AU409" s="379"/>
      <c r="AV409" s="378"/>
      <c r="AW409" s="378"/>
      <c r="AX409" s="379"/>
    </row>
    <row r="410" spans="1:50">
      <c r="A410" s="352"/>
      <c r="G410" s="386"/>
      <c r="Y410" s="353"/>
      <c r="Z410" s="354"/>
      <c r="AE410" s="353"/>
      <c r="AF410" s="354"/>
      <c r="AH410" s="353"/>
      <c r="AI410" s="355"/>
      <c r="AJ410" s="356"/>
      <c r="AK410" s="356"/>
      <c r="AL410" s="356"/>
      <c r="AM410" s="356"/>
      <c r="AN410" s="356"/>
      <c r="AO410" s="357"/>
      <c r="AP410" s="356"/>
      <c r="AQ410" s="356"/>
      <c r="AR410" s="356"/>
      <c r="AS410" s="356"/>
      <c r="AT410" s="356"/>
      <c r="AU410" s="357"/>
      <c r="AV410" s="356"/>
      <c r="AW410" s="356"/>
      <c r="AX410" s="357"/>
    </row>
    <row r="411" spans="1:50">
      <c r="A411" s="358"/>
      <c r="G411" s="386"/>
      <c r="S411" s="359"/>
      <c r="T411" s="359"/>
      <c r="U411" s="359"/>
      <c r="V411" s="359"/>
      <c r="W411" s="359"/>
      <c r="X411" s="359"/>
      <c r="Y411" s="360"/>
      <c r="Z411" s="354"/>
      <c r="AA411" s="359"/>
      <c r="AB411" s="359"/>
      <c r="AC411" s="359"/>
      <c r="AD411" s="359"/>
      <c r="AE411" s="360"/>
      <c r="AF411" s="354"/>
      <c r="AG411" s="359"/>
      <c r="AH411" s="360"/>
      <c r="AI411" s="355"/>
      <c r="AJ411" s="356"/>
      <c r="AK411" s="356"/>
      <c r="AL411" s="356"/>
      <c r="AM411" s="356"/>
      <c r="AN411" s="356"/>
      <c r="AO411" s="357"/>
      <c r="AP411" s="356"/>
      <c r="AQ411" s="356"/>
      <c r="AR411" s="356"/>
      <c r="AS411" s="356"/>
      <c r="AT411" s="356"/>
      <c r="AU411" s="357"/>
      <c r="AV411" s="356"/>
      <c r="AW411" s="356"/>
      <c r="AX411" s="357"/>
    </row>
    <row r="412" spans="1:50">
      <c r="A412" s="358"/>
      <c r="G412" s="386"/>
      <c r="S412" s="363"/>
      <c r="T412" s="363"/>
      <c r="U412" s="363"/>
      <c r="V412" s="363"/>
      <c r="W412" s="363"/>
      <c r="X412" s="363"/>
      <c r="Y412" s="364"/>
      <c r="Z412" s="365"/>
      <c r="AA412" s="363"/>
      <c r="AB412" s="363"/>
      <c r="AC412" s="363"/>
      <c r="AD412" s="363"/>
      <c r="AE412" s="364"/>
      <c r="AF412" s="365"/>
      <c r="AG412" s="363"/>
      <c r="AH412" s="364"/>
      <c r="AI412" s="355"/>
      <c r="AJ412" s="356"/>
      <c r="AK412" s="356"/>
      <c r="AL412" s="356"/>
      <c r="AM412" s="356"/>
      <c r="AN412" s="356"/>
      <c r="AO412" s="357"/>
      <c r="AP412" s="356"/>
      <c r="AQ412" s="356"/>
      <c r="AR412" s="356"/>
      <c r="AS412" s="356"/>
      <c r="AT412" s="356"/>
      <c r="AU412" s="357"/>
      <c r="AV412" s="356"/>
      <c r="AW412" s="356"/>
      <c r="AX412" s="357"/>
    </row>
    <row r="413" spans="1:50">
      <c r="A413" s="358"/>
      <c r="G413" s="386"/>
      <c r="Y413" s="353"/>
      <c r="Z413" s="354"/>
      <c r="AE413" s="353"/>
      <c r="AF413" s="354"/>
      <c r="AH413" s="353"/>
      <c r="AI413" s="355"/>
      <c r="AJ413" s="356"/>
      <c r="AK413" s="356"/>
      <c r="AL413" s="356"/>
      <c r="AM413" s="356"/>
      <c r="AN413" s="356"/>
      <c r="AO413" s="357"/>
      <c r="AP413" s="356"/>
      <c r="AQ413" s="356"/>
      <c r="AR413" s="356"/>
      <c r="AS413" s="356"/>
      <c r="AT413" s="356"/>
      <c r="AU413" s="357"/>
      <c r="AV413" s="356"/>
      <c r="AW413" s="356"/>
      <c r="AX413" s="357"/>
    </row>
    <row r="414" spans="1:50">
      <c r="A414" s="358"/>
      <c r="G414" s="386"/>
      <c r="R414" s="366"/>
      <c r="S414" s="363"/>
      <c r="T414" s="363"/>
      <c r="U414" s="363"/>
      <c r="V414" s="363"/>
      <c r="W414" s="363"/>
      <c r="X414" s="363"/>
      <c r="Y414" s="364"/>
      <c r="Z414" s="365"/>
      <c r="AA414" s="363"/>
      <c r="AB414" s="363"/>
      <c r="AC414" s="363"/>
      <c r="AD414" s="363"/>
      <c r="AE414" s="364"/>
      <c r="AF414" s="365"/>
      <c r="AG414" s="363"/>
      <c r="AH414" s="364"/>
      <c r="AI414" s="367"/>
      <c r="AJ414" s="368"/>
      <c r="AK414" s="368"/>
      <c r="AL414" s="368"/>
      <c r="AM414" s="368"/>
      <c r="AN414" s="368"/>
      <c r="AO414" s="369"/>
      <c r="AP414" s="368"/>
      <c r="AQ414" s="368"/>
      <c r="AR414" s="368"/>
      <c r="AS414" s="368"/>
      <c r="AT414" s="368"/>
      <c r="AU414" s="369"/>
      <c r="AV414" s="368"/>
      <c r="AW414" s="368"/>
      <c r="AX414" s="369"/>
    </row>
    <row r="415" spans="1:50">
      <c r="A415" s="358"/>
      <c r="G415" s="386"/>
      <c r="Y415" s="353"/>
      <c r="Z415" s="354"/>
      <c r="AE415" s="353"/>
      <c r="AF415" s="354"/>
      <c r="AH415" s="353"/>
      <c r="AI415" s="355"/>
      <c r="AJ415" s="356"/>
      <c r="AK415" s="356"/>
      <c r="AL415" s="356"/>
      <c r="AM415" s="356"/>
      <c r="AN415" s="356"/>
      <c r="AO415" s="357"/>
      <c r="AP415" s="356"/>
      <c r="AQ415" s="356"/>
      <c r="AR415" s="356"/>
      <c r="AS415" s="356"/>
      <c r="AT415" s="356"/>
      <c r="AU415" s="357"/>
      <c r="AV415" s="356"/>
      <c r="AW415" s="356"/>
      <c r="AX415" s="357"/>
    </row>
    <row r="416" spans="1:50">
      <c r="A416" s="361"/>
      <c r="B416" s="362"/>
      <c r="C416" s="362"/>
      <c r="D416" s="362"/>
      <c r="E416" s="362"/>
      <c r="F416" s="362"/>
      <c r="G416" s="389"/>
      <c r="H416" s="362"/>
      <c r="I416" s="362"/>
      <c r="J416" s="362"/>
      <c r="K416" s="362"/>
      <c r="L416" s="362"/>
      <c r="M416" s="362"/>
      <c r="N416" s="362"/>
      <c r="O416" s="362"/>
      <c r="P416" s="362"/>
      <c r="Q416" s="362"/>
      <c r="S416" s="363"/>
      <c r="T416" s="363"/>
      <c r="U416" s="363"/>
      <c r="V416" s="363"/>
      <c r="W416" s="363"/>
      <c r="X416" s="363"/>
      <c r="Y416" s="364"/>
      <c r="Z416" s="365"/>
      <c r="AA416" s="363"/>
      <c r="AB416" s="363"/>
      <c r="AC416" s="363"/>
      <c r="AD416" s="363"/>
      <c r="AE416" s="364"/>
      <c r="AF416" s="365"/>
      <c r="AG416" s="363"/>
      <c r="AH416" s="364"/>
      <c r="AI416" s="355"/>
      <c r="AJ416" s="356"/>
      <c r="AK416" s="356"/>
      <c r="AL416" s="356"/>
      <c r="AM416" s="356"/>
      <c r="AN416" s="356"/>
      <c r="AO416" s="357"/>
      <c r="AP416" s="356"/>
      <c r="AQ416" s="356"/>
      <c r="AR416" s="356"/>
      <c r="AS416" s="356"/>
      <c r="AT416" s="356"/>
      <c r="AU416" s="357"/>
      <c r="AV416" s="356"/>
      <c r="AW416" s="356"/>
      <c r="AX416" s="357"/>
    </row>
    <row r="417" spans="1:50">
      <c r="A417" s="358"/>
      <c r="G417" s="386"/>
      <c r="Y417" s="353"/>
      <c r="Z417" s="354"/>
      <c r="AE417" s="353"/>
      <c r="AF417" s="354"/>
      <c r="AH417" s="353"/>
      <c r="AI417" s="355"/>
      <c r="AJ417" s="356"/>
      <c r="AK417" s="356"/>
      <c r="AL417" s="356"/>
      <c r="AM417" s="356"/>
      <c r="AN417" s="356"/>
      <c r="AO417" s="357"/>
      <c r="AP417" s="356"/>
      <c r="AQ417" s="356"/>
      <c r="AR417" s="356"/>
      <c r="AS417" s="356"/>
      <c r="AT417" s="356"/>
      <c r="AU417" s="357"/>
      <c r="AV417" s="356"/>
      <c r="AW417" s="356"/>
      <c r="AX417" s="357"/>
    </row>
    <row r="418" spans="1:50">
      <c r="A418" s="358"/>
      <c r="G418" s="386"/>
      <c r="R418" s="366"/>
      <c r="S418" s="363"/>
      <c r="T418" s="363"/>
      <c r="U418" s="363"/>
      <c r="V418" s="363"/>
      <c r="W418" s="363"/>
      <c r="X418" s="363"/>
      <c r="Y418" s="364"/>
      <c r="Z418" s="365"/>
      <c r="AA418" s="363"/>
      <c r="AB418" s="363"/>
      <c r="AC418" s="363"/>
      <c r="AD418" s="363"/>
      <c r="AE418" s="364"/>
      <c r="AF418" s="365"/>
      <c r="AG418" s="363"/>
      <c r="AH418" s="364"/>
      <c r="AI418" s="367"/>
      <c r="AJ418" s="368"/>
      <c r="AK418" s="368"/>
      <c r="AL418" s="368"/>
      <c r="AM418" s="368"/>
      <c r="AN418" s="368"/>
      <c r="AO418" s="369"/>
      <c r="AP418" s="368"/>
      <c r="AQ418" s="368"/>
      <c r="AR418" s="368"/>
      <c r="AS418" s="370"/>
      <c r="AT418" s="368"/>
      <c r="AU418" s="369"/>
      <c r="AV418" s="368"/>
      <c r="AW418" s="368"/>
      <c r="AX418" s="369"/>
    </row>
    <row r="419" spans="1:50">
      <c r="A419" s="358"/>
      <c r="G419" s="386"/>
      <c r="Y419" s="353"/>
      <c r="Z419" s="354"/>
      <c r="AE419" s="353"/>
      <c r="AF419" s="354"/>
      <c r="AH419" s="353"/>
      <c r="AI419" s="355"/>
      <c r="AJ419" s="356"/>
      <c r="AK419" s="356"/>
      <c r="AL419" s="356"/>
      <c r="AM419" s="356"/>
      <c r="AN419" s="356"/>
      <c r="AO419" s="357"/>
      <c r="AP419" s="356"/>
      <c r="AQ419" s="356"/>
      <c r="AR419" s="356"/>
      <c r="AS419" s="356"/>
      <c r="AT419" s="356"/>
      <c r="AU419" s="357"/>
      <c r="AV419" s="356"/>
      <c r="AW419" s="356"/>
      <c r="AX419" s="357"/>
    </row>
    <row r="420" spans="1:50">
      <c r="A420" s="358"/>
      <c r="G420" s="386"/>
      <c r="R420" s="366"/>
      <c r="S420" s="363"/>
      <c r="T420" s="363"/>
      <c r="U420" s="363"/>
      <c r="V420" s="363"/>
      <c r="W420" s="363"/>
      <c r="X420" s="363"/>
      <c r="Y420" s="364"/>
      <c r="Z420" s="365"/>
      <c r="AA420" s="363"/>
      <c r="AB420" s="363"/>
      <c r="AC420" s="363"/>
      <c r="AD420" s="363"/>
      <c r="AE420" s="364"/>
      <c r="AF420" s="365"/>
      <c r="AG420" s="363"/>
      <c r="AH420" s="364"/>
      <c r="AI420" s="355"/>
      <c r="AJ420" s="356"/>
      <c r="AK420" s="356"/>
      <c r="AL420" s="356"/>
      <c r="AM420" s="356"/>
      <c r="AN420" s="356"/>
      <c r="AO420" s="357"/>
      <c r="AP420" s="356"/>
      <c r="AQ420" s="356"/>
      <c r="AR420" s="356"/>
      <c r="AS420" s="356"/>
      <c r="AT420" s="356"/>
      <c r="AU420" s="357"/>
      <c r="AV420" s="356"/>
      <c r="AW420" s="356"/>
      <c r="AX420" s="357"/>
    </row>
    <row r="421" spans="1:50">
      <c r="A421" s="358"/>
      <c r="G421" s="386"/>
      <c r="Y421" s="353"/>
      <c r="Z421" s="354"/>
      <c r="AE421" s="353"/>
      <c r="AF421" s="354"/>
      <c r="AH421" s="353"/>
      <c r="AI421" s="355"/>
      <c r="AJ421" s="356"/>
      <c r="AK421" s="356"/>
      <c r="AL421" s="356"/>
      <c r="AM421" s="356"/>
      <c r="AN421" s="356"/>
      <c r="AO421" s="357"/>
      <c r="AP421" s="356"/>
      <c r="AQ421" s="356"/>
      <c r="AR421" s="356"/>
      <c r="AS421" s="356"/>
      <c r="AT421" s="356"/>
      <c r="AU421" s="357"/>
      <c r="AV421" s="356"/>
      <c r="AW421" s="356"/>
      <c r="AX421" s="357"/>
    </row>
    <row r="422" spans="1:50">
      <c r="A422" s="358"/>
      <c r="G422" s="386"/>
      <c r="R422" s="366"/>
      <c r="S422" s="363"/>
      <c r="T422" s="363"/>
      <c r="U422" s="363"/>
      <c r="V422" s="363"/>
      <c r="W422" s="363"/>
      <c r="X422" s="363"/>
      <c r="Y422" s="364"/>
      <c r="Z422" s="365"/>
      <c r="AA422" s="363"/>
      <c r="AB422" s="363"/>
      <c r="AC422" s="363"/>
      <c r="AD422" s="363"/>
      <c r="AE422" s="364"/>
      <c r="AF422" s="365"/>
      <c r="AG422" s="363"/>
      <c r="AH422" s="364"/>
      <c r="AI422" s="367"/>
      <c r="AJ422" s="368"/>
      <c r="AK422" s="368"/>
      <c r="AL422" s="368"/>
      <c r="AM422" s="368"/>
      <c r="AN422" s="368"/>
      <c r="AO422" s="369"/>
      <c r="AP422" s="368"/>
      <c r="AQ422" s="368"/>
      <c r="AR422" s="368"/>
      <c r="AS422" s="368"/>
      <c r="AT422" s="368"/>
      <c r="AU422" s="369"/>
      <c r="AV422" s="368"/>
      <c r="AW422" s="368"/>
      <c r="AX422" s="369"/>
    </row>
    <row r="423" spans="1:50">
      <c r="A423" s="358"/>
      <c r="G423" s="386"/>
      <c r="Y423" s="353"/>
      <c r="Z423" s="354"/>
      <c r="AE423" s="353"/>
      <c r="AF423" s="354"/>
      <c r="AH423" s="353"/>
      <c r="AI423" s="355"/>
      <c r="AJ423" s="356"/>
      <c r="AK423" s="356"/>
      <c r="AL423" s="356"/>
      <c r="AM423" s="356"/>
      <c r="AN423" s="356"/>
      <c r="AO423" s="357"/>
      <c r="AP423" s="356"/>
      <c r="AQ423" s="356"/>
      <c r="AR423" s="356"/>
      <c r="AS423" s="356"/>
      <c r="AT423" s="356"/>
      <c r="AU423" s="357"/>
      <c r="AV423" s="356"/>
      <c r="AW423" s="356"/>
      <c r="AX423" s="357"/>
    </row>
    <row r="424" spans="1:50">
      <c r="A424" s="358"/>
      <c r="G424" s="386"/>
      <c r="R424" s="366"/>
      <c r="S424" s="363"/>
      <c r="T424" s="363"/>
      <c r="U424" s="363"/>
      <c r="V424" s="363"/>
      <c r="W424" s="363"/>
      <c r="X424" s="363"/>
      <c r="Y424" s="364"/>
      <c r="Z424" s="365"/>
      <c r="AA424" s="363"/>
      <c r="AB424" s="363"/>
      <c r="AC424" s="363"/>
      <c r="AD424" s="363"/>
      <c r="AE424" s="364"/>
      <c r="AF424" s="365"/>
      <c r="AG424" s="363"/>
      <c r="AH424" s="364"/>
      <c r="AI424" s="355"/>
      <c r="AJ424" s="356"/>
      <c r="AK424" s="356"/>
      <c r="AL424" s="356"/>
      <c r="AM424" s="356"/>
      <c r="AN424" s="356"/>
      <c r="AO424" s="357"/>
      <c r="AP424" s="356"/>
      <c r="AQ424" s="356"/>
      <c r="AR424" s="356"/>
      <c r="AS424" s="356"/>
      <c r="AT424" s="356"/>
      <c r="AU424" s="357"/>
      <c r="AV424" s="356"/>
      <c r="AW424" s="356"/>
      <c r="AX424" s="357"/>
    </row>
    <row r="425" spans="1:50">
      <c r="A425" s="358"/>
      <c r="G425" s="386"/>
      <c r="Y425" s="353"/>
      <c r="Z425" s="354"/>
      <c r="AE425" s="353"/>
      <c r="AF425" s="354"/>
      <c r="AH425" s="353"/>
      <c r="AI425" s="355"/>
      <c r="AJ425" s="356"/>
      <c r="AK425" s="356"/>
      <c r="AL425" s="356"/>
      <c r="AM425" s="356"/>
      <c r="AN425" s="356"/>
      <c r="AO425" s="357"/>
      <c r="AP425" s="356"/>
      <c r="AQ425" s="356"/>
      <c r="AR425" s="356"/>
      <c r="AS425" s="356"/>
      <c r="AT425" s="356"/>
      <c r="AU425" s="357"/>
      <c r="AV425" s="356"/>
      <c r="AW425" s="356"/>
      <c r="AX425" s="357"/>
    </row>
    <row r="426" spans="1:50">
      <c r="A426" s="358"/>
      <c r="R426" s="366"/>
      <c r="S426" s="363"/>
      <c r="T426" s="363"/>
      <c r="U426" s="363"/>
      <c r="V426" s="363"/>
      <c r="W426" s="363"/>
      <c r="X426" s="363"/>
      <c r="Y426" s="364"/>
      <c r="Z426" s="365"/>
      <c r="AA426" s="363"/>
      <c r="AB426" s="363"/>
      <c r="AC426" s="363"/>
      <c r="AD426" s="363"/>
      <c r="AE426" s="364"/>
      <c r="AF426" s="365"/>
      <c r="AG426" s="363"/>
      <c r="AH426" s="364"/>
      <c r="AI426" s="367"/>
      <c r="AJ426" s="368"/>
      <c r="AK426" s="368"/>
      <c r="AL426" s="368"/>
      <c r="AM426" s="368"/>
      <c r="AN426" s="368"/>
      <c r="AO426" s="369"/>
      <c r="AP426" s="368"/>
      <c r="AQ426" s="368"/>
      <c r="AR426" s="368"/>
      <c r="AS426" s="370"/>
      <c r="AT426" s="368"/>
      <c r="AU426" s="369"/>
      <c r="AV426" s="368"/>
      <c r="AW426" s="368"/>
      <c r="AX426" s="369"/>
    </row>
    <row r="427" spans="1:50">
      <c r="A427" s="358"/>
      <c r="Y427" s="353"/>
      <c r="Z427" s="354"/>
      <c r="AE427" s="353"/>
      <c r="AF427" s="354"/>
      <c r="AH427" s="353"/>
      <c r="AI427" s="355"/>
      <c r="AJ427" s="356"/>
      <c r="AK427" s="356"/>
      <c r="AL427" s="356"/>
      <c r="AM427" s="356"/>
      <c r="AN427" s="356"/>
      <c r="AO427" s="357"/>
      <c r="AP427" s="356"/>
      <c r="AQ427" s="356"/>
      <c r="AR427" s="356"/>
      <c r="AS427" s="356"/>
      <c r="AT427" s="356"/>
      <c r="AU427" s="357"/>
      <c r="AV427" s="356"/>
      <c r="AW427" s="356"/>
      <c r="AX427" s="357"/>
    </row>
    <row r="428" spans="1:50">
      <c r="A428" s="358"/>
      <c r="R428" s="366"/>
      <c r="S428" s="363"/>
      <c r="T428" s="363"/>
      <c r="U428" s="363"/>
      <c r="V428" s="363"/>
      <c r="W428" s="363"/>
      <c r="X428" s="363"/>
      <c r="Y428" s="364"/>
      <c r="Z428" s="365"/>
      <c r="AA428" s="363"/>
      <c r="AB428" s="363"/>
      <c r="AC428" s="363"/>
      <c r="AD428" s="363"/>
      <c r="AE428" s="364"/>
      <c r="AF428" s="365"/>
      <c r="AG428" s="363"/>
      <c r="AH428" s="364"/>
      <c r="AI428" s="355"/>
      <c r="AJ428" s="356"/>
      <c r="AK428" s="356"/>
      <c r="AL428" s="356"/>
      <c r="AM428" s="356"/>
      <c r="AN428" s="356"/>
      <c r="AO428" s="357"/>
      <c r="AP428" s="356"/>
      <c r="AQ428" s="356"/>
      <c r="AR428" s="356"/>
      <c r="AS428" s="356"/>
      <c r="AT428" s="356"/>
      <c r="AU428" s="357"/>
      <c r="AV428" s="356"/>
      <c r="AW428" s="356"/>
      <c r="AX428" s="357"/>
    </row>
    <row r="429" spans="1:50">
      <c r="A429" s="358"/>
      <c r="Y429" s="353"/>
      <c r="Z429" s="354"/>
      <c r="AE429" s="353"/>
      <c r="AF429" s="354"/>
      <c r="AH429" s="353"/>
      <c r="AI429" s="355"/>
      <c r="AJ429" s="356"/>
      <c r="AK429" s="356"/>
      <c r="AL429" s="356"/>
      <c r="AM429" s="356"/>
      <c r="AN429" s="356"/>
      <c r="AO429" s="357"/>
      <c r="AP429" s="356"/>
      <c r="AQ429" s="356"/>
      <c r="AR429" s="356"/>
      <c r="AS429" s="356"/>
      <c r="AT429" s="356"/>
      <c r="AU429" s="357"/>
      <c r="AV429" s="356"/>
      <c r="AW429" s="356"/>
      <c r="AX429" s="357"/>
    </row>
    <row r="430" spans="1:50">
      <c r="A430" s="358"/>
      <c r="R430" s="366"/>
      <c r="S430" s="363"/>
      <c r="T430" s="363"/>
      <c r="U430" s="363"/>
      <c r="V430" s="363"/>
      <c r="W430" s="363"/>
      <c r="X430" s="363"/>
      <c r="Y430" s="364"/>
      <c r="Z430" s="365"/>
      <c r="AA430" s="363"/>
      <c r="AB430" s="363"/>
      <c r="AC430" s="363"/>
      <c r="AD430" s="363"/>
      <c r="AE430" s="364"/>
      <c r="AF430" s="365"/>
      <c r="AG430" s="363"/>
      <c r="AH430" s="364"/>
      <c r="AI430" s="367"/>
      <c r="AJ430" s="370"/>
      <c r="AK430" s="370"/>
      <c r="AL430" s="368"/>
      <c r="AM430" s="368"/>
      <c r="AN430" s="368"/>
      <c r="AO430" s="369"/>
      <c r="AP430" s="368"/>
      <c r="AQ430" s="368"/>
      <c r="AR430" s="368"/>
      <c r="AS430" s="368"/>
      <c r="AT430" s="368"/>
      <c r="AU430" s="369"/>
      <c r="AV430" s="368"/>
      <c r="AW430" s="368"/>
      <c r="AX430" s="369"/>
    </row>
    <row r="431" spans="1:50">
      <c r="A431" s="358"/>
      <c r="Y431" s="353"/>
      <c r="Z431" s="354"/>
      <c r="AE431" s="353"/>
      <c r="AF431" s="354"/>
      <c r="AH431" s="353"/>
      <c r="AI431" s="355"/>
      <c r="AJ431" s="356"/>
      <c r="AK431" s="356"/>
      <c r="AL431" s="356"/>
      <c r="AM431" s="356"/>
      <c r="AN431" s="356"/>
      <c r="AO431" s="357"/>
      <c r="AP431" s="356"/>
      <c r="AQ431" s="356"/>
      <c r="AR431" s="356"/>
      <c r="AS431" s="356"/>
      <c r="AT431" s="356"/>
      <c r="AU431" s="357"/>
      <c r="AV431" s="356"/>
      <c r="AW431" s="356"/>
      <c r="AX431" s="357"/>
    </row>
    <row r="432" spans="1:50">
      <c r="A432" s="358"/>
      <c r="R432" s="366"/>
      <c r="S432" s="363"/>
      <c r="T432" s="363"/>
      <c r="U432" s="363"/>
      <c r="V432" s="363"/>
      <c r="W432" s="363"/>
      <c r="X432" s="363"/>
      <c r="Y432" s="364"/>
      <c r="Z432" s="365"/>
      <c r="AA432" s="363"/>
      <c r="AB432" s="363"/>
      <c r="AC432" s="363"/>
      <c r="AD432" s="363"/>
      <c r="AE432" s="364"/>
      <c r="AF432" s="365"/>
      <c r="AG432" s="363"/>
      <c r="AH432" s="364"/>
      <c r="AI432" s="355"/>
      <c r="AJ432" s="356"/>
      <c r="AK432" s="356"/>
      <c r="AL432" s="356"/>
      <c r="AM432" s="356"/>
      <c r="AN432" s="356"/>
      <c r="AO432" s="357"/>
      <c r="AP432" s="356"/>
      <c r="AQ432" s="356"/>
      <c r="AR432" s="356"/>
      <c r="AS432" s="356"/>
      <c r="AT432" s="356"/>
      <c r="AU432" s="357"/>
      <c r="AV432" s="356"/>
      <c r="AW432" s="356"/>
      <c r="AX432" s="357"/>
    </row>
    <row r="433" spans="1:50">
      <c r="A433" s="358"/>
      <c r="Y433" s="353"/>
      <c r="Z433" s="354"/>
      <c r="AE433" s="353"/>
      <c r="AF433" s="354"/>
      <c r="AH433" s="353"/>
      <c r="AI433" s="355"/>
      <c r="AJ433" s="356"/>
      <c r="AK433" s="356"/>
      <c r="AL433" s="356"/>
      <c r="AM433" s="356"/>
      <c r="AN433" s="356"/>
      <c r="AO433" s="357"/>
      <c r="AP433" s="356"/>
      <c r="AQ433" s="356"/>
      <c r="AR433" s="356"/>
      <c r="AS433" s="356"/>
      <c r="AT433" s="356"/>
      <c r="AU433" s="357"/>
      <c r="AV433" s="356"/>
      <c r="AW433" s="356"/>
      <c r="AX433" s="357"/>
    </row>
    <row r="434" spans="1:50">
      <c r="A434" s="358"/>
      <c r="R434" s="366"/>
      <c r="S434" s="363"/>
      <c r="T434" s="363"/>
      <c r="U434" s="363"/>
      <c r="V434" s="363"/>
      <c r="W434" s="363"/>
      <c r="X434" s="363"/>
      <c r="Y434" s="364"/>
      <c r="Z434" s="365"/>
      <c r="AA434" s="363"/>
      <c r="AB434" s="363"/>
      <c r="AC434" s="363"/>
      <c r="AD434" s="363"/>
      <c r="AE434" s="364"/>
      <c r="AF434" s="365"/>
      <c r="AG434" s="363"/>
      <c r="AH434" s="364"/>
      <c r="AI434" s="367"/>
      <c r="AJ434" s="368"/>
      <c r="AK434" s="368"/>
      <c r="AL434" s="368"/>
      <c r="AM434" s="368"/>
      <c r="AN434" s="368"/>
      <c r="AO434" s="369"/>
      <c r="AP434" s="368"/>
      <c r="AQ434" s="368"/>
      <c r="AR434" s="368"/>
      <c r="AS434" s="368"/>
      <c r="AT434" s="368"/>
      <c r="AU434" s="369"/>
      <c r="AV434" s="368"/>
      <c r="AW434" s="368"/>
      <c r="AX434" s="369"/>
    </row>
    <row r="435" spans="1:50">
      <c r="A435" s="358"/>
      <c r="Y435" s="353"/>
      <c r="Z435" s="354"/>
      <c r="AE435" s="353"/>
      <c r="AF435" s="354"/>
      <c r="AH435" s="353"/>
      <c r="AI435" s="355"/>
      <c r="AJ435" s="356"/>
      <c r="AK435" s="356"/>
      <c r="AL435" s="356"/>
      <c r="AM435" s="356"/>
      <c r="AN435" s="356"/>
      <c r="AO435" s="357"/>
      <c r="AP435" s="356"/>
      <c r="AQ435" s="356"/>
      <c r="AR435" s="356"/>
      <c r="AS435" s="356"/>
      <c r="AT435" s="356"/>
      <c r="AU435" s="357"/>
      <c r="AV435" s="356"/>
      <c r="AW435" s="356"/>
      <c r="AX435" s="357"/>
    </row>
    <row r="436" spans="1:50">
      <c r="A436" s="358"/>
      <c r="R436" s="366"/>
      <c r="S436" s="363"/>
      <c r="T436" s="363"/>
      <c r="U436" s="363"/>
      <c r="V436" s="363"/>
      <c r="W436" s="363"/>
      <c r="X436" s="363"/>
      <c r="Y436" s="364"/>
      <c r="Z436" s="365"/>
      <c r="AA436" s="363"/>
      <c r="AB436" s="363"/>
      <c r="AC436" s="363"/>
      <c r="AD436" s="363"/>
      <c r="AE436" s="364"/>
      <c r="AF436" s="365"/>
      <c r="AG436" s="363"/>
      <c r="AH436" s="364"/>
      <c r="AI436" s="355"/>
      <c r="AJ436" s="356"/>
      <c r="AK436" s="356"/>
      <c r="AL436" s="356"/>
      <c r="AM436" s="356"/>
      <c r="AN436" s="356"/>
      <c r="AO436" s="357"/>
      <c r="AP436" s="356"/>
      <c r="AQ436" s="356"/>
      <c r="AR436" s="356"/>
      <c r="AS436" s="356"/>
      <c r="AT436" s="356"/>
      <c r="AU436" s="357"/>
      <c r="AV436" s="356"/>
      <c r="AW436" s="356"/>
      <c r="AX436" s="357"/>
    </row>
    <row r="437" spans="1:50">
      <c r="A437" s="358"/>
      <c r="Y437" s="353"/>
      <c r="Z437" s="354"/>
      <c r="AE437" s="353"/>
      <c r="AF437" s="354"/>
      <c r="AH437" s="353"/>
      <c r="AI437" s="355"/>
      <c r="AJ437" s="356"/>
      <c r="AK437" s="356"/>
      <c r="AL437" s="356"/>
      <c r="AM437" s="356"/>
      <c r="AN437" s="356"/>
      <c r="AO437" s="357"/>
      <c r="AP437" s="356"/>
      <c r="AQ437" s="356"/>
      <c r="AR437" s="356"/>
      <c r="AS437" s="356"/>
      <c r="AT437" s="356"/>
      <c r="AU437" s="357"/>
      <c r="AV437" s="356"/>
      <c r="AW437" s="356"/>
      <c r="AX437" s="357"/>
    </row>
    <row r="438" spans="1:50" ht="13.5" thickBot="1">
      <c r="A438" s="372"/>
      <c r="B438" s="373"/>
      <c r="C438" s="373"/>
      <c r="D438" s="373"/>
      <c r="E438" s="373"/>
      <c r="F438" s="373"/>
      <c r="G438" s="373"/>
      <c r="H438" s="373"/>
      <c r="I438" s="373"/>
      <c r="J438" s="373"/>
      <c r="K438" s="373"/>
      <c r="L438" s="373"/>
      <c r="M438" s="373"/>
      <c r="N438" s="373"/>
      <c r="O438" s="373"/>
      <c r="P438" s="373"/>
      <c r="Q438" s="373"/>
      <c r="S438" s="374"/>
      <c r="T438" s="374"/>
      <c r="U438" s="374"/>
      <c r="V438" s="374"/>
      <c r="W438" s="374"/>
      <c r="X438" s="374"/>
      <c r="Y438" s="375"/>
      <c r="Z438" s="376"/>
      <c r="AA438" s="374"/>
      <c r="AB438" s="374"/>
      <c r="AC438" s="374"/>
      <c r="AD438" s="374"/>
      <c r="AE438" s="375"/>
      <c r="AF438" s="376"/>
      <c r="AG438" s="374"/>
      <c r="AH438" s="375"/>
      <c r="AI438" s="377"/>
      <c r="AJ438" s="378"/>
      <c r="AK438" s="378"/>
      <c r="AL438" s="378"/>
      <c r="AM438" s="378"/>
      <c r="AN438" s="378"/>
      <c r="AO438" s="379"/>
      <c r="AP438" s="378"/>
      <c r="AQ438" s="378"/>
      <c r="AR438" s="378"/>
      <c r="AS438" s="378"/>
      <c r="AT438" s="378"/>
      <c r="AU438" s="379"/>
      <c r="AV438" s="378"/>
      <c r="AW438" s="378"/>
      <c r="AX438" s="379"/>
    </row>
    <row r="439" spans="1:50">
      <c r="A439" s="352"/>
      <c r="Y439" s="353"/>
      <c r="Z439" s="354"/>
      <c r="AE439" s="353"/>
      <c r="AF439" s="354"/>
      <c r="AH439" s="353"/>
      <c r="AI439" s="355"/>
      <c r="AJ439" s="356"/>
      <c r="AK439" s="356"/>
      <c r="AL439" s="356"/>
      <c r="AM439" s="356"/>
      <c r="AN439" s="356"/>
      <c r="AO439" s="357"/>
      <c r="AP439" s="356"/>
      <c r="AQ439" s="356"/>
      <c r="AR439" s="356"/>
      <c r="AS439" s="356"/>
      <c r="AT439" s="356"/>
      <c r="AU439" s="357"/>
      <c r="AV439" s="356"/>
      <c r="AW439" s="356"/>
      <c r="AX439" s="357"/>
    </row>
    <row r="440" spans="1:50">
      <c r="A440" s="358"/>
      <c r="S440" s="359"/>
      <c r="T440" s="359"/>
      <c r="U440" s="359"/>
      <c r="V440" s="359"/>
      <c r="W440" s="359"/>
      <c r="X440" s="359"/>
      <c r="Y440" s="360"/>
      <c r="Z440" s="354"/>
      <c r="AA440" s="359"/>
      <c r="AB440" s="359"/>
      <c r="AC440" s="359"/>
      <c r="AD440" s="359"/>
      <c r="AE440" s="360"/>
      <c r="AF440" s="354"/>
      <c r="AG440" s="359"/>
      <c r="AH440" s="360"/>
      <c r="AI440" s="355"/>
      <c r="AJ440" s="356"/>
      <c r="AK440" s="356"/>
      <c r="AL440" s="356"/>
      <c r="AM440" s="356"/>
      <c r="AN440" s="356"/>
      <c r="AO440" s="357"/>
      <c r="AP440" s="356"/>
      <c r="AQ440" s="356"/>
      <c r="AR440" s="356"/>
      <c r="AS440" s="356"/>
      <c r="AT440" s="356"/>
      <c r="AU440" s="357"/>
      <c r="AV440" s="356"/>
      <c r="AW440" s="356"/>
      <c r="AX440" s="357"/>
    </row>
    <row r="441" spans="1:50">
      <c r="A441" s="358"/>
      <c r="S441" s="363"/>
      <c r="T441" s="363"/>
      <c r="U441" s="363"/>
      <c r="V441" s="363"/>
      <c r="W441" s="363"/>
      <c r="X441" s="363"/>
      <c r="Y441" s="364"/>
      <c r="Z441" s="365"/>
      <c r="AA441" s="363"/>
      <c r="AB441" s="363"/>
      <c r="AC441" s="363"/>
      <c r="AD441" s="363"/>
      <c r="AE441" s="364"/>
      <c r="AF441" s="365"/>
      <c r="AG441" s="363"/>
      <c r="AH441" s="364"/>
      <c r="AI441" s="355"/>
      <c r="AJ441" s="356"/>
      <c r="AK441" s="356"/>
      <c r="AL441" s="356"/>
      <c r="AM441" s="356"/>
      <c r="AN441" s="356"/>
      <c r="AO441" s="357"/>
      <c r="AP441" s="356"/>
      <c r="AQ441" s="356"/>
      <c r="AR441" s="356"/>
      <c r="AS441" s="356"/>
      <c r="AT441" s="356"/>
      <c r="AU441" s="357"/>
      <c r="AV441" s="356"/>
      <c r="AW441" s="356"/>
      <c r="AX441" s="357"/>
    </row>
    <row r="442" spans="1:50">
      <c r="A442" s="358"/>
      <c r="Y442" s="353"/>
      <c r="Z442" s="354"/>
      <c r="AE442" s="353"/>
      <c r="AF442" s="354"/>
      <c r="AH442" s="353"/>
      <c r="AI442" s="355"/>
      <c r="AJ442" s="356"/>
      <c r="AK442" s="356"/>
      <c r="AL442" s="356"/>
      <c r="AM442" s="356"/>
      <c r="AN442" s="356"/>
      <c r="AO442" s="357"/>
      <c r="AP442" s="356"/>
      <c r="AQ442" s="356"/>
      <c r="AR442" s="356"/>
      <c r="AS442" s="356"/>
      <c r="AT442" s="356"/>
      <c r="AU442" s="357"/>
      <c r="AV442" s="356"/>
      <c r="AW442" s="356"/>
      <c r="AX442" s="357"/>
    </row>
    <row r="443" spans="1:50">
      <c r="A443" s="358"/>
      <c r="R443" s="366"/>
      <c r="S443" s="363"/>
      <c r="T443" s="363"/>
      <c r="U443" s="363"/>
      <c r="V443" s="363"/>
      <c r="W443" s="363"/>
      <c r="X443" s="363"/>
      <c r="Y443" s="364"/>
      <c r="Z443" s="365"/>
      <c r="AA443" s="363"/>
      <c r="AB443" s="363"/>
      <c r="AC443" s="363"/>
      <c r="AD443" s="363"/>
      <c r="AE443" s="364"/>
      <c r="AF443" s="365"/>
      <c r="AG443" s="363"/>
      <c r="AH443" s="364"/>
      <c r="AI443" s="367"/>
      <c r="AJ443" s="368"/>
      <c r="AK443" s="392"/>
      <c r="AL443" s="368"/>
      <c r="AM443" s="368"/>
      <c r="AN443" s="368"/>
      <c r="AO443" s="369"/>
      <c r="AP443" s="368"/>
      <c r="AQ443" s="368"/>
      <c r="AR443" s="368"/>
      <c r="AS443" s="368"/>
      <c r="AT443" s="368"/>
      <c r="AU443" s="369"/>
      <c r="AV443" s="368"/>
      <c r="AW443" s="368"/>
      <c r="AX443" s="369"/>
    </row>
    <row r="444" spans="1:50">
      <c r="A444" s="358"/>
      <c r="Y444" s="353"/>
      <c r="Z444" s="354"/>
      <c r="AE444" s="353"/>
      <c r="AF444" s="354"/>
      <c r="AH444" s="353"/>
      <c r="AI444" s="355"/>
      <c r="AJ444" s="356"/>
      <c r="AK444" s="356"/>
      <c r="AL444" s="356"/>
      <c r="AM444" s="356"/>
      <c r="AN444" s="356"/>
      <c r="AO444" s="357"/>
      <c r="AP444" s="356"/>
      <c r="AQ444" s="356"/>
      <c r="AR444" s="356"/>
      <c r="AS444" s="356"/>
      <c r="AT444" s="356"/>
      <c r="AU444" s="357"/>
      <c r="AV444" s="356"/>
      <c r="AW444" s="356"/>
      <c r="AX444" s="357"/>
    </row>
    <row r="445" spans="1:50">
      <c r="A445" s="361"/>
      <c r="B445" s="362"/>
      <c r="C445" s="362"/>
      <c r="D445" s="362"/>
      <c r="E445" s="362"/>
      <c r="F445" s="362"/>
      <c r="G445" s="362"/>
      <c r="H445" s="362"/>
      <c r="I445" s="362"/>
      <c r="J445" s="362"/>
      <c r="K445" s="362"/>
      <c r="L445" s="362"/>
      <c r="M445" s="362"/>
      <c r="N445" s="362"/>
      <c r="O445" s="362"/>
      <c r="P445" s="362"/>
      <c r="Q445" s="362"/>
      <c r="S445" s="363"/>
      <c r="T445" s="363"/>
      <c r="U445" s="363"/>
      <c r="V445" s="363"/>
      <c r="W445" s="363"/>
      <c r="X445" s="363"/>
      <c r="Y445" s="364"/>
      <c r="Z445" s="365"/>
      <c r="AA445" s="363"/>
      <c r="AB445" s="363"/>
      <c r="AC445" s="363"/>
      <c r="AD445" s="363"/>
      <c r="AE445" s="364"/>
      <c r="AF445" s="365"/>
      <c r="AG445" s="363"/>
      <c r="AH445" s="364"/>
      <c r="AI445" s="355"/>
      <c r="AJ445" s="356"/>
      <c r="AK445" s="356"/>
      <c r="AL445" s="356"/>
      <c r="AM445" s="356"/>
      <c r="AN445" s="356"/>
      <c r="AO445" s="357"/>
      <c r="AP445" s="356"/>
      <c r="AQ445" s="356"/>
      <c r="AR445" s="356"/>
      <c r="AS445" s="356"/>
      <c r="AT445" s="356"/>
      <c r="AU445" s="357"/>
      <c r="AV445" s="356"/>
      <c r="AW445" s="356"/>
      <c r="AX445" s="357"/>
    </row>
    <row r="446" spans="1:50">
      <c r="A446" s="358"/>
      <c r="Y446" s="353"/>
      <c r="Z446" s="354"/>
      <c r="AE446" s="353"/>
      <c r="AF446" s="354"/>
      <c r="AH446" s="353"/>
      <c r="AI446" s="355"/>
      <c r="AJ446" s="356"/>
      <c r="AK446" s="356"/>
      <c r="AL446" s="356"/>
      <c r="AM446" s="356"/>
      <c r="AN446" s="356"/>
      <c r="AO446" s="357"/>
      <c r="AP446" s="356"/>
      <c r="AQ446" s="356"/>
      <c r="AR446" s="356"/>
      <c r="AS446" s="356"/>
      <c r="AT446" s="356"/>
      <c r="AU446" s="357"/>
      <c r="AV446" s="356"/>
      <c r="AW446" s="356"/>
      <c r="AX446" s="357"/>
    </row>
    <row r="447" spans="1:50">
      <c r="A447" s="358"/>
      <c r="R447" s="366"/>
      <c r="S447" s="363"/>
      <c r="T447" s="363"/>
      <c r="U447" s="363"/>
      <c r="V447" s="363"/>
      <c r="W447" s="363"/>
      <c r="X447" s="363"/>
      <c r="Y447" s="364"/>
      <c r="Z447" s="365"/>
      <c r="AA447" s="363"/>
      <c r="AB447" s="363"/>
      <c r="AC447" s="363"/>
      <c r="AD447" s="363"/>
      <c r="AE447" s="364"/>
      <c r="AF447" s="365"/>
      <c r="AG447" s="363"/>
      <c r="AH447" s="364"/>
      <c r="AI447" s="367"/>
      <c r="AJ447" s="368"/>
      <c r="AK447" s="392"/>
      <c r="AL447" s="368"/>
      <c r="AM447" s="368"/>
      <c r="AN447" s="368"/>
      <c r="AO447" s="369"/>
      <c r="AP447" s="368"/>
      <c r="AQ447" s="368"/>
      <c r="AR447" s="368"/>
      <c r="AS447" s="368"/>
      <c r="AT447" s="368"/>
      <c r="AU447" s="369"/>
      <c r="AV447" s="368"/>
      <c r="AW447" s="368"/>
      <c r="AX447" s="369"/>
    </row>
    <row r="448" spans="1:50">
      <c r="A448" s="358"/>
      <c r="Y448" s="353"/>
      <c r="Z448" s="354"/>
      <c r="AE448" s="353"/>
      <c r="AF448" s="354"/>
      <c r="AH448" s="353"/>
      <c r="AI448" s="355"/>
      <c r="AJ448" s="356"/>
      <c r="AK448" s="356"/>
      <c r="AL448" s="356"/>
      <c r="AM448" s="356"/>
      <c r="AN448" s="356"/>
      <c r="AO448" s="357"/>
      <c r="AP448" s="356"/>
      <c r="AQ448" s="356"/>
      <c r="AR448" s="356"/>
      <c r="AS448" s="356"/>
      <c r="AT448" s="356"/>
      <c r="AU448" s="357"/>
      <c r="AV448" s="356"/>
      <c r="AW448" s="356"/>
      <c r="AX448" s="357"/>
    </row>
    <row r="449" spans="1:50">
      <c r="A449" s="358"/>
      <c r="R449" s="366"/>
      <c r="S449" s="363"/>
      <c r="T449" s="363"/>
      <c r="U449" s="363"/>
      <c r="V449" s="363"/>
      <c r="W449" s="363"/>
      <c r="X449" s="363"/>
      <c r="Y449" s="364"/>
      <c r="Z449" s="365"/>
      <c r="AA449" s="363"/>
      <c r="AB449" s="363"/>
      <c r="AC449" s="363"/>
      <c r="AD449" s="363"/>
      <c r="AE449" s="364"/>
      <c r="AF449" s="365"/>
      <c r="AG449" s="363"/>
      <c r="AH449" s="364"/>
      <c r="AI449" s="355"/>
      <c r="AJ449" s="356"/>
      <c r="AK449" s="356"/>
      <c r="AL449" s="356"/>
      <c r="AM449" s="356"/>
      <c r="AN449" s="356"/>
      <c r="AO449" s="357"/>
      <c r="AP449" s="356"/>
      <c r="AQ449" s="356"/>
      <c r="AR449" s="356"/>
      <c r="AS449" s="356"/>
      <c r="AT449" s="356"/>
      <c r="AU449" s="357"/>
      <c r="AV449" s="356"/>
      <c r="AW449" s="356"/>
      <c r="AX449" s="357"/>
    </row>
    <row r="450" spans="1:50">
      <c r="A450" s="358"/>
      <c r="Y450" s="353"/>
      <c r="Z450" s="354"/>
      <c r="AE450" s="353"/>
      <c r="AF450" s="354"/>
      <c r="AH450" s="353"/>
      <c r="AI450" s="355"/>
      <c r="AJ450" s="356"/>
      <c r="AK450" s="356"/>
      <c r="AL450" s="356"/>
      <c r="AM450" s="356"/>
      <c r="AN450" s="356"/>
      <c r="AO450" s="357"/>
      <c r="AP450" s="356"/>
      <c r="AQ450" s="356"/>
      <c r="AR450" s="356"/>
      <c r="AS450" s="356"/>
      <c r="AT450" s="356"/>
      <c r="AU450" s="357"/>
      <c r="AV450" s="356"/>
      <c r="AW450" s="356"/>
      <c r="AX450" s="357"/>
    </row>
    <row r="451" spans="1:50">
      <c r="A451" s="358"/>
      <c r="R451" s="366"/>
      <c r="S451" s="363"/>
      <c r="T451" s="363"/>
      <c r="U451" s="363"/>
      <c r="V451" s="363"/>
      <c r="W451" s="363"/>
      <c r="X451" s="363"/>
      <c r="Y451" s="364"/>
      <c r="Z451" s="365"/>
      <c r="AA451" s="363"/>
      <c r="AB451" s="363"/>
      <c r="AC451" s="363"/>
      <c r="AD451" s="363"/>
      <c r="AE451" s="364"/>
      <c r="AF451" s="365"/>
      <c r="AG451" s="363"/>
      <c r="AH451" s="364"/>
      <c r="AI451" s="367"/>
      <c r="AJ451" s="368"/>
      <c r="AK451" s="392"/>
      <c r="AL451" s="368"/>
      <c r="AM451" s="368"/>
      <c r="AN451" s="368"/>
      <c r="AO451" s="369"/>
      <c r="AP451" s="368"/>
      <c r="AQ451" s="368"/>
      <c r="AR451" s="368"/>
      <c r="AS451" s="368"/>
      <c r="AT451" s="368"/>
      <c r="AU451" s="369"/>
      <c r="AV451" s="368"/>
      <c r="AW451" s="368"/>
      <c r="AX451" s="369"/>
    </row>
    <row r="452" spans="1:50">
      <c r="A452" s="358"/>
      <c r="Y452" s="353"/>
      <c r="Z452" s="354"/>
      <c r="AE452" s="353"/>
      <c r="AF452" s="354"/>
      <c r="AH452" s="353"/>
      <c r="AI452" s="355"/>
      <c r="AJ452" s="356"/>
      <c r="AK452" s="356"/>
      <c r="AL452" s="356"/>
      <c r="AM452" s="356"/>
      <c r="AN452" s="356"/>
      <c r="AO452" s="357"/>
      <c r="AP452" s="356"/>
      <c r="AQ452" s="356"/>
      <c r="AR452" s="356"/>
      <c r="AS452" s="356"/>
      <c r="AT452" s="356"/>
      <c r="AU452" s="357"/>
      <c r="AV452" s="356"/>
      <c r="AW452" s="356"/>
      <c r="AX452" s="357"/>
    </row>
    <row r="453" spans="1:50">
      <c r="A453" s="358"/>
      <c r="R453" s="366"/>
      <c r="S453" s="363"/>
      <c r="T453" s="363"/>
      <c r="U453" s="363"/>
      <c r="V453" s="363"/>
      <c r="W453" s="363"/>
      <c r="X453" s="363"/>
      <c r="Y453" s="364"/>
      <c r="Z453" s="365"/>
      <c r="AA453" s="363"/>
      <c r="AB453" s="363"/>
      <c r="AC453" s="363"/>
      <c r="AD453" s="363"/>
      <c r="AE453" s="364"/>
      <c r="AF453" s="365"/>
      <c r="AG453" s="363"/>
      <c r="AH453" s="364"/>
      <c r="AI453" s="355"/>
      <c r="AJ453" s="356"/>
      <c r="AK453" s="356"/>
      <c r="AL453" s="356"/>
      <c r="AM453" s="356"/>
      <c r="AN453" s="356"/>
      <c r="AO453" s="357"/>
      <c r="AP453" s="356"/>
      <c r="AQ453" s="356"/>
      <c r="AR453" s="356"/>
      <c r="AS453" s="356"/>
      <c r="AT453" s="356"/>
      <c r="AU453" s="357"/>
      <c r="AV453" s="356"/>
      <c r="AW453" s="356"/>
      <c r="AX453" s="357"/>
    </row>
    <row r="454" spans="1:50">
      <c r="A454" s="358"/>
      <c r="Y454" s="353"/>
      <c r="Z454" s="354"/>
      <c r="AE454" s="353"/>
      <c r="AF454" s="354"/>
      <c r="AH454" s="353"/>
      <c r="AI454" s="355"/>
      <c r="AJ454" s="356"/>
      <c r="AK454" s="356"/>
      <c r="AL454" s="356"/>
      <c r="AM454" s="356"/>
      <c r="AN454" s="356"/>
      <c r="AO454" s="357"/>
      <c r="AP454" s="356"/>
      <c r="AQ454" s="356"/>
      <c r="AR454" s="356"/>
      <c r="AS454" s="356"/>
      <c r="AT454" s="356"/>
      <c r="AU454" s="357"/>
      <c r="AV454" s="356"/>
      <c r="AW454" s="356"/>
      <c r="AX454" s="357"/>
    </row>
    <row r="455" spans="1:50">
      <c r="A455" s="358"/>
      <c r="R455" s="366"/>
      <c r="S455" s="363"/>
      <c r="T455" s="363"/>
      <c r="U455" s="363"/>
      <c r="V455" s="363"/>
      <c r="W455" s="363"/>
      <c r="X455" s="363"/>
      <c r="Y455" s="364"/>
      <c r="Z455" s="365"/>
      <c r="AA455" s="363"/>
      <c r="AB455" s="363"/>
      <c r="AC455" s="363"/>
      <c r="AD455" s="363"/>
      <c r="AE455" s="364"/>
      <c r="AF455" s="365"/>
      <c r="AG455" s="363"/>
      <c r="AH455" s="364"/>
      <c r="AI455" s="367"/>
      <c r="AJ455" s="368"/>
      <c r="AK455" s="368"/>
      <c r="AL455" s="368"/>
      <c r="AM455" s="370"/>
      <c r="AN455" s="368"/>
      <c r="AO455" s="369"/>
      <c r="AP455" s="368"/>
      <c r="AQ455" s="368"/>
      <c r="AR455" s="368"/>
      <c r="AS455" s="368"/>
      <c r="AT455" s="368"/>
      <c r="AU455" s="369"/>
      <c r="AV455" s="368"/>
      <c r="AW455" s="368"/>
      <c r="AX455" s="369"/>
    </row>
    <row r="456" spans="1:50">
      <c r="A456" s="358"/>
      <c r="Y456" s="353"/>
      <c r="Z456" s="354"/>
      <c r="AE456" s="353"/>
      <c r="AF456" s="354"/>
      <c r="AH456" s="353"/>
      <c r="AI456" s="355"/>
      <c r="AJ456" s="356"/>
      <c r="AK456" s="356"/>
      <c r="AL456" s="356"/>
      <c r="AM456" s="356"/>
      <c r="AN456" s="356"/>
      <c r="AO456" s="357"/>
      <c r="AP456" s="356"/>
      <c r="AQ456" s="356"/>
      <c r="AR456" s="356"/>
      <c r="AS456" s="356"/>
      <c r="AT456" s="356"/>
      <c r="AU456" s="357"/>
      <c r="AV456" s="356"/>
      <c r="AW456" s="356"/>
      <c r="AX456" s="357"/>
    </row>
    <row r="457" spans="1:50">
      <c r="A457" s="358"/>
      <c r="R457" s="366"/>
      <c r="S457" s="363"/>
      <c r="T457" s="363"/>
      <c r="U457" s="363"/>
      <c r="V457" s="363"/>
      <c r="W457" s="363"/>
      <c r="X457" s="363"/>
      <c r="Y457" s="364"/>
      <c r="Z457" s="365"/>
      <c r="AA457" s="363"/>
      <c r="AB457" s="363"/>
      <c r="AC457" s="363"/>
      <c r="AD457" s="363"/>
      <c r="AE457" s="364"/>
      <c r="AF457" s="365"/>
      <c r="AG457" s="363"/>
      <c r="AH457" s="364"/>
      <c r="AI457" s="355"/>
      <c r="AJ457" s="356"/>
      <c r="AK457" s="356"/>
      <c r="AL457" s="356"/>
      <c r="AM457" s="356"/>
      <c r="AN457" s="356"/>
      <c r="AO457" s="357"/>
      <c r="AP457" s="356"/>
      <c r="AQ457" s="356"/>
      <c r="AR457" s="356"/>
      <c r="AS457" s="356"/>
      <c r="AT457" s="356"/>
      <c r="AU457" s="357"/>
      <c r="AV457" s="356"/>
      <c r="AW457" s="356"/>
      <c r="AX457" s="357"/>
    </row>
    <row r="458" spans="1:50">
      <c r="A458" s="358"/>
      <c r="Y458" s="353"/>
      <c r="Z458" s="354"/>
      <c r="AE458" s="353"/>
      <c r="AF458" s="354"/>
      <c r="AH458" s="353"/>
      <c r="AI458" s="355"/>
      <c r="AJ458" s="356"/>
      <c r="AK458" s="356"/>
      <c r="AL458" s="356"/>
      <c r="AM458" s="356"/>
      <c r="AN458" s="356"/>
      <c r="AO458" s="357"/>
      <c r="AP458" s="356"/>
      <c r="AQ458" s="356"/>
      <c r="AR458" s="356"/>
      <c r="AS458" s="356"/>
      <c r="AT458" s="356"/>
      <c r="AU458" s="357"/>
      <c r="AV458" s="356"/>
      <c r="AW458" s="356"/>
      <c r="AX458" s="357"/>
    </row>
    <row r="459" spans="1:50">
      <c r="A459" s="358"/>
      <c r="R459" s="366"/>
      <c r="S459" s="363"/>
      <c r="T459" s="363"/>
      <c r="U459" s="363"/>
      <c r="V459" s="363"/>
      <c r="W459" s="363"/>
      <c r="X459" s="363"/>
      <c r="Y459" s="364"/>
      <c r="Z459" s="365"/>
      <c r="AA459" s="363"/>
      <c r="AB459" s="363"/>
      <c r="AC459" s="363"/>
      <c r="AD459" s="363"/>
      <c r="AE459" s="364"/>
      <c r="AF459" s="365"/>
      <c r="AG459" s="363"/>
      <c r="AH459" s="364"/>
      <c r="AI459" s="367"/>
      <c r="AJ459" s="368"/>
      <c r="AK459" s="370"/>
      <c r="AL459" s="368"/>
      <c r="AM459" s="368"/>
      <c r="AN459" s="368"/>
      <c r="AO459" s="369"/>
      <c r="AP459" s="368"/>
      <c r="AQ459" s="368"/>
      <c r="AR459" s="370"/>
      <c r="AS459" s="368"/>
      <c r="AT459" s="368"/>
      <c r="AU459" s="369"/>
      <c r="AV459" s="368"/>
      <c r="AW459" s="368"/>
      <c r="AX459" s="369"/>
    </row>
    <row r="460" spans="1:50">
      <c r="A460" s="358"/>
      <c r="Y460" s="353"/>
      <c r="Z460" s="354"/>
      <c r="AE460" s="353"/>
      <c r="AF460" s="354"/>
      <c r="AH460" s="353"/>
      <c r="AI460" s="355"/>
      <c r="AJ460" s="356"/>
      <c r="AK460" s="356"/>
      <c r="AL460" s="356"/>
      <c r="AM460" s="356"/>
      <c r="AN460" s="356"/>
      <c r="AO460" s="357"/>
      <c r="AP460" s="356"/>
      <c r="AQ460" s="356"/>
      <c r="AR460" s="356"/>
      <c r="AS460" s="356"/>
      <c r="AT460" s="356"/>
      <c r="AU460" s="357"/>
      <c r="AV460" s="356"/>
      <c r="AW460" s="356"/>
      <c r="AX460" s="357"/>
    </row>
    <row r="461" spans="1:50">
      <c r="A461" s="358"/>
      <c r="R461" s="366"/>
      <c r="S461" s="363"/>
      <c r="T461" s="363"/>
      <c r="U461" s="363"/>
      <c r="V461" s="363"/>
      <c r="W461" s="363"/>
      <c r="X461" s="363"/>
      <c r="Y461" s="364"/>
      <c r="Z461" s="365"/>
      <c r="AA461" s="363"/>
      <c r="AB461" s="363"/>
      <c r="AC461" s="363"/>
      <c r="AD461" s="363"/>
      <c r="AE461" s="364"/>
      <c r="AF461" s="365"/>
      <c r="AG461" s="363"/>
      <c r="AH461" s="364"/>
      <c r="AI461" s="355"/>
      <c r="AJ461" s="356"/>
      <c r="AK461" s="356"/>
      <c r="AL461" s="356"/>
      <c r="AM461" s="356"/>
      <c r="AN461" s="356"/>
      <c r="AO461" s="357"/>
      <c r="AP461" s="356"/>
      <c r="AQ461" s="356"/>
      <c r="AR461" s="356"/>
      <c r="AS461" s="356"/>
      <c r="AT461" s="356"/>
      <c r="AU461" s="357"/>
      <c r="AV461" s="356"/>
      <c r="AW461" s="356"/>
      <c r="AX461" s="357"/>
    </row>
    <row r="462" spans="1:50">
      <c r="A462" s="358"/>
      <c r="Y462" s="353"/>
      <c r="Z462" s="354"/>
      <c r="AE462" s="353"/>
      <c r="AF462" s="354"/>
      <c r="AH462" s="353"/>
      <c r="AI462" s="355"/>
      <c r="AJ462" s="356"/>
      <c r="AK462" s="356"/>
      <c r="AL462" s="356"/>
      <c r="AM462" s="356"/>
      <c r="AN462" s="356"/>
      <c r="AO462" s="357"/>
      <c r="AP462" s="356"/>
      <c r="AQ462" s="356"/>
      <c r="AR462" s="356"/>
      <c r="AS462" s="356"/>
      <c r="AT462" s="356"/>
      <c r="AU462" s="357"/>
      <c r="AV462" s="356"/>
      <c r="AW462" s="356"/>
      <c r="AX462" s="357"/>
    </row>
    <row r="463" spans="1:50">
      <c r="A463" s="358"/>
      <c r="R463" s="366"/>
      <c r="S463" s="363"/>
      <c r="T463" s="363"/>
      <c r="U463" s="363"/>
      <c r="V463" s="363"/>
      <c r="W463" s="363"/>
      <c r="X463" s="363"/>
      <c r="Y463" s="364"/>
      <c r="Z463" s="365"/>
      <c r="AA463" s="363"/>
      <c r="AB463" s="363"/>
      <c r="AC463" s="363"/>
      <c r="AD463" s="363"/>
      <c r="AE463" s="364"/>
      <c r="AF463" s="365"/>
      <c r="AG463" s="363"/>
      <c r="AH463" s="364"/>
      <c r="AI463" s="367"/>
      <c r="AJ463" s="368"/>
      <c r="AK463" s="368"/>
      <c r="AL463" s="368"/>
      <c r="AM463" s="368"/>
      <c r="AN463" s="368"/>
      <c r="AO463" s="369"/>
      <c r="AP463" s="368"/>
      <c r="AQ463" s="368"/>
      <c r="AR463" s="368"/>
      <c r="AS463" s="368"/>
      <c r="AT463" s="368"/>
      <c r="AU463" s="369"/>
      <c r="AV463" s="368"/>
      <c r="AW463" s="368"/>
      <c r="AX463" s="369"/>
    </row>
    <row r="464" spans="1:50">
      <c r="A464" s="358"/>
      <c r="Y464" s="353"/>
      <c r="Z464" s="354"/>
      <c r="AE464" s="353"/>
      <c r="AF464" s="354"/>
      <c r="AH464" s="353"/>
      <c r="AI464" s="355"/>
      <c r="AJ464" s="356"/>
      <c r="AK464" s="356"/>
      <c r="AL464" s="356"/>
      <c r="AM464" s="356"/>
      <c r="AN464" s="356"/>
      <c r="AO464" s="357"/>
      <c r="AP464" s="356"/>
      <c r="AQ464" s="356"/>
      <c r="AR464" s="356"/>
      <c r="AS464" s="356"/>
      <c r="AT464" s="356"/>
      <c r="AU464" s="357"/>
      <c r="AV464" s="356"/>
      <c r="AW464" s="356"/>
      <c r="AX464" s="357"/>
    </row>
    <row r="465" spans="1:50">
      <c r="A465" s="358"/>
      <c r="R465" s="366"/>
      <c r="S465" s="363"/>
      <c r="T465" s="363"/>
      <c r="U465" s="363"/>
      <c r="V465" s="363"/>
      <c r="W465" s="363"/>
      <c r="X465" s="363"/>
      <c r="Y465" s="364"/>
      <c r="Z465" s="365"/>
      <c r="AA465" s="363"/>
      <c r="AB465" s="363"/>
      <c r="AC465" s="363"/>
      <c r="AD465" s="363"/>
      <c r="AE465" s="364"/>
      <c r="AF465" s="365"/>
      <c r="AG465" s="363"/>
      <c r="AH465" s="364"/>
      <c r="AI465" s="355"/>
      <c r="AJ465" s="356"/>
      <c r="AK465" s="356"/>
      <c r="AL465" s="356"/>
      <c r="AM465" s="356"/>
      <c r="AN465" s="356"/>
      <c r="AO465" s="357"/>
      <c r="AP465" s="356"/>
      <c r="AQ465" s="356"/>
      <c r="AR465" s="356"/>
      <c r="AS465" s="356"/>
      <c r="AT465" s="356"/>
      <c r="AU465" s="357"/>
      <c r="AV465" s="356"/>
      <c r="AW465" s="356"/>
      <c r="AX465" s="357"/>
    </row>
    <row r="466" spans="1:50">
      <c r="A466" s="358"/>
      <c r="Y466" s="353"/>
      <c r="Z466" s="354"/>
      <c r="AE466" s="353"/>
      <c r="AF466" s="354"/>
      <c r="AH466" s="353"/>
      <c r="AI466" s="355"/>
      <c r="AJ466" s="356"/>
      <c r="AK466" s="356"/>
      <c r="AL466" s="356"/>
      <c r="AM466" s="356"/>
      <c r="AN466" s="356"/>
      <c r="AO466" s="357"/>
      <c r="AP466" s="356"/>
      <c r="AQ466" s="356"/>
      <c r="AR466" s="356"/>
      <c r="AS466" s="356"/>
      <c r="AT466" s="356"/>
      <c r="AU466" s="357"/>
      <c r="AV466" s="356"/>
      <c r="AW466" s="356"/>
      <c r="AX466" s="357"/>
    </row>
    <row r="467" spans="1:50" ht="13.5" thickBot="1">
      <c r="A467" s="372"/>
      <c r="B467" s="373"/>
      <c r="C467" s="373"/>
      <c r="D467" s="373"/>
      <c r="E467" s="373"/>
      <c r="F467" s="373"/>
      <c r="G467" s="373"/>
      <c r="H467" s="373"/>
      <c r="I467" s="373"/>
      <c r="J467" s="373"/>
      <c r="K467" s="373"/>
      <c r="L467" s="373"/>
      <c r="M467" s="373"/>
      <c r="N467" s="373"/>
      <c r="O467" s="373"/>
      <c r="P467" s="373"/>
      <c r="Q467" s="373"/>
      <c r="S467" s="374"/>
      <c r="T467" s="374"/>
      <c r="U467" s="374"/>
      <c r="V467" s="374"/>
      <c r="W467" s="374"/>
      <c r="X467" s="374"/>
      <c r="Y467" s="375"/>
      <c r="Z467" s="376"/>
      <c r="AA467" s="374"/>
      <c r="AB467" s="374"/>
      <c r="AC467" s="374"/>
      <c r="AD467" s="374"/>
      <c r="AE467" s="375"/>
      <c r="AF467" s="376"/>
      <c r="AG467" s="374"/>
      <c r="AH467" s="375"/>
      <c r="AI467" s="377"/>
      <c r="AJ467" s="378"/>
      <c r="AK467" s="378"/>
      <c r="AL467" s="378"/>
      <c r="AM467" s="378"/>
      <c r="AN467" s="378"/>
      <c r="AO467" s="379"/>
      <c r="AP467" s="378"/>
      <c r="AQ467" s="378"/>
      <c r="AR467" s="378"/>
      <c r="AS467" s="378"/>
      <c r="AT467" s="378"/>
      <c r="AU467" s="379"/>
      <c r="AV467" s="378"/>
      <c r="AW467" s="378"/>
      <c r="AX467" s="379"/>
    </row>
    <row r="468" spans="1:50">
      <c r="A468" s="361"/>
      <c r="Y468" s="353"/>
      <c r="Z468" s="354"/>
      <c r="AE468" s="353"/>
      <c r="AF468" s="354"/>
      <c r="AH468" s="353"/>
      <c r="AI468" s="355"/>
      <c r="AJ468" s="356"/>
      <c r="AK468" s="356"/>
      <c r="AL468" s="356"/>
      <c r="AM468" s="356"/>
      <c r="AN468" s="356"/>
      <c r="AO468" s="357"/>
      <c r="AP468" s="356"/>
      <c r="AQ468" s="356"/>
      <c r="AR468" s="356"/>
      <c r="AS468" s="356"/>
      <c r="AT468" s="356"/>
      <c r="AU468" s="357"/>
      <c r="AV468" s="356"/>
      <c r="AW468" s="356"/>
      <c r="AX468" s="357"/>
    </row>
    <row r="469" spans="1:50">
      <c r="A469" s="361"/>
      <c r="B469" s="362"/>
      <c r="C469" s="362"/>
      <c r="D469" s="362"/>
      <c r="E469" s="362"/>
      <c r="F469" s="362"/>
      <c r="G469" s="362"/>
      <c r="H469" s="362"/>
      <c r="I469" s="362"/>
      <c r="J469" s="362"/>
      <c r="K469" s="362"/>
      <c r="L469" s="362"/>
      <c r="M469" s="362"/>
      <c r="N469" s="362"/>
      <c r="O469" s="362"/>
      <c r="P469" s="362"/>
      <c r="Q469" s="362"/>
      <c r="S469" s="363"/>
      <c r="T469" s="363"/>
      <c r="U469" s="363"/>
      <c r="V469" s="363"/>
      <c r="W469" s="363"/>
      <c r="X469" s="363"/>
      <c r="Y469" s="364"/>
      <c r="Z469" s="365"/>
      <c r="AA469" s="363"/>
      <c r="AB469" s="363"/>
      <c r="AC469" s="363"/>
      <c r="AD469" s="363"/>
      <c r="AE469" s="364"/>
      <c r="AF469" s="365"/>
      <c r="AG469" s="363"/>
      <c r="AH469" s="364"/>
      <c r="AI469" s="355"/>
      <c r="AJ469" s="356"/>
      <c r="AK469" s="356"/>
      <c r="AL469" s="356"/>
      <c r="AM469" s="356"/>
      <c r="AN469" s="356"/>
      <c r="AO469" s="357"/>
      <c r="AP469" s="356"/>
      <c r="AQ469" s="356"/>
      <c r="AR469" s="356"/>
      <c r="AS469" s="356"/>
      <c r="AT469" s="356"/>
      <c r="AU469" s="357"/>
      <c r="AV469" s="356"/>
      <c r="AW469" s="356"/>
      <c r="AX469" s="357"/>
    </row>
    <row r="470" spans="1:50">
      <c r="A470" s="361"/>
      <c r="Y470" s="353"/>
      <c r="Z470" s="354"/>
      <c r="AE470" s="353"/>
      <c r="AF470" s="354"/>
      <c r="AH470" s="353"/>
      <c r="AI470" s="355"/>
      <c r="AJ470" s="356"/>
      <c r="AK470" s="356"/>
      <c r="AL470" s="356"/>
      <c r="AM470" s="356"/>
      <c r="AN470" s="356"/>
      <c r="AO470" s="357"/>
      <c r="AP470" s="356"/>
      <c r="AQ470" s="356"/>
      <c r="AR470" s="356"/>
      <c r="AS470" s="356"/>
      <c r="AT470" s="356"/>
      <c r="AU470" s="357"/>
      <c r="AV470" s="356"/>
      <c r="AW470" s="356"/>
      <c r="AX470" s="357"/>
    </row>
    <row r="471" spans="1:50">
      <c r="A471" s="361"/>
      <c r="B471" s="362"/>
      <c r="C471" s="362"/>
      <c r="D471" s="362"/>
      <c r="E471" s="362"/>
      <c r="F471" s="362"/>
      <c r="G471" s="362"/>
      <c r="H471" s="362"/>
      <c r="I471" s="362"/>
      <c r="J471" s="362"/>
      <c r="K471" s="362"/>
      <c r="L471" s="362"/>
      <c r="M471" s="362"/>
      <c r="N471" s="362"/>
      <c r="O471" s="362"/>
      <c r="P471" s="362"/>
      <c r="Q471" s="362"/>
      <c r="S471" s="363"/>
      <c r="T471" s="363"/>
      <c r="U471" s="363"/>
      <c r="V471" s="363"/>
      <c r="W471" s="363"/>
      <c r="X471" s="363"/>
      <c r="Y471" s="364"/>
      <c r="Z471" s="365"/>
      <c r="AA471" s="363"/>
      <c r="AB471" s="363"/>
      <c r="AC471" s="363"/>
      <c r="AD471" s="363"/>
      <c r="AE471" s="364"/>
      <c r="AF471" s="365"/>
      <c r="AG471" s="363"/>
      <c r="AH471" s="364"/>
      <c r="AI471" s="367"/>
      <c r="AJ471" s="368"/>
      <c r="AK471" s="368"/>
      <c r="AL471" s="368"/>
      <c r="AM471" s="368"/>
      <c r="AN471" s="368"/>
      <c r="AO471" s="369"/>
      <c r="AP471" s="368"/>
      <c r="AQ471" s="368"/>
      <c r="AR471" s="368"/>
      <c r="AS471" s="368"/>
      <c r="AT471" s="368"/>
      <c r="AU471" s="369"/>
      <c r="AV471" s="368"/>
      <c r="AW471" s="368"/>
      <c r="AX471" s="369"/>
    </row>
    <row r="472" spans="1:50">
      <c r="A472" s="361"/>
      <c r="R472" s="366"/>
      <c r="Y472" s="353"/>
      <c r="Z472" s="354"/>
      <c r="AE472" s="353"/>
      <c r="AF472" s="354"/>
      <c r="AH472" s="353"/>
      <c r="AI472" s="355"/>
      <c r="AJ472" s="356"/>
      <c r="AK472" s="356"/>
      <c r="AL472" s="356"/>
      <c r="AM472" s="356"/>
      <c r="AN472" s="356"/>
      <c r="AO472" s="357"/>
      <c r="AP472" s="356"/>
      <c r="AQ472" s="356"/>
      <c r="AR472" s="356"/>
      <c r="AS472" s="356"/>
      <c r="AT472" s="356"/>
      <c r="AU472" s="357"/>
      <c r="AV472" s="356"/>
      <c r="AW472" s="356"/>
      <c r="AX472" s="357"/>
    </row>
    <row r="473" spans="1:50">
      <c r="A473" s="361"/>
      <c r="B473" s="362"/>
      <c r="C473" s="362"/>
      <c r="D473" s="362"/>
      <c r="E473" s="362"/>
      <c r="F473" s="362"/>
      <c r="G473" s="362"/>
      <c r="H473" s="362"/>
      <c r="I473" s="362"/>
      <c r="J473" s="362"/>
      <c r="K473" s="362"/>
      <c r="L473" s="362"/>
      <c r="M473" s="362"/>
      <c r="N473" s="362"/>
      <c r="O473" s="362"/>
      <c r="P473" s="362"/>
      <c r="Q473" s="362"/>
      <c r="S473" s="363"/>
      <c r="T473" s="363"/>
      <c r="U473" s="363"/>
      <c r="V473" s="363"/>
      <c r="W473" s="363"/>
      <c r="X473" s="363"/>
      <c r="Y473" s="364"/>
      <c r="Z473" s="365"/>
      <c r="AA473" s="363"/>
      <c r="AB473" s="363"/>
      <c r="AC473" s="363"/>
      <c r="AD473" s="363"/>
      <c r="AE473" s="364"/>
      <c r="AF473" s="365"/>
      <c r="AG473" s="363"/>
      <c r="AH473" s="364"/>
      <c r="AI473" s="355"/>
      <c r="AJ473" s="356"/>
      <c r="AK473" s="356"/>
      <c r="AL473" s="356"/>
      <c r="AM473" s="356"/>
      <c r="AN473" s="356"/>
      <c r="AO473" s="357"/>
      <c r="AP473" s="356"/>
      <c r="AQ473" s="356"/>
      <c r="AR473" s="356"/>
      <c r="AS473" s="356"/>
      <c r="AT473" s="356"/>
      <c r="AU473" s="357"/>
      <c r="AV473" s="356"/>
      <c r="AW473" s="356"/>
      <c r="AX473" s="357"/>
    </row>
    <row r="474" spans="1:50">
      <c r="A474" s="361"/>
      <c r="B474" s="359"/>
      <c r="C474" s="359"/>
      <c r="D474" s="359"/>
      <c r="E474" s="359"/>
      <c r="F474" s="359"/>
      <c r="G474" s="359"/>
      <c r="H474" s="359"/>
      <c r="I474" s="359"/>
      <c r="J474" s="359"/>
      <c r="K474" s="359"/>
      <c r="L474" s="359"/>
      <c r="M474" s="359"/>
      <c r="N474" s="359"/>
      <c r="O474" s="359"/>
      <c r="P474" s="359"/>
      <c r="Q474" s="359"/>
      <c r="Y474" s="353"/>
      <c r="Z474" s="354"/>
      <c r="AE474" s="353"/>
      <c r="AF474" s="354"/>
      <c r="AH474" s="353"/>
      <c r="AI474" s="355"/>
      <c r="AJ474" s="356"/>
      <c r="AK474" s="356"/>
      <c r="AL474" s="356"/>
      <c r="AM474" s="356"/>
      <c r="AN474" s="356"/>
      <c r="AO474" s="357"/>
      <c r="AP474" s="356"/>
      <c r="AQ474" s="356"/>
      <c r="AR474" s="356"/>
      <c r="AS474" s="356"/>
      <c r="AT474" s="356"/>
      <c r="AU474" s="357"/>
      <c r="AV474" s="356"/>
      <c r="AW474" s="356"/>
      <c r="AX474" s="357"/>
    </row>
    <row r="475" spans="1:50">
      <c r="A475" s="361"/>
      <c r="B475" s="362"/>
      <c r="C475" s="362"/>
      <c r="D475" s="362"/>
      <c r="E475" s="362"/>
      <c r="F475" s="362"/>
      <c r="G475" s="362"/>
      <c r="H475" s="362"/>
      <c r="I475" s="362"/>
      <c r="J475" s="362"/>
      <c r="K475" s="362"/>
      <c r="L475" s="362"/>
      <c r="M475" s="362"/>
      <c r="N475" s="362"/>
      <c r="O475" s="362"/>
      <c r="P475" s="362"/>
      <c r="Q475" s="362"/>
      <c r="S475" s="363"/>
      <c r="T475" s="363"/>
      <c r="U475" s="363"/>
      <c r="V475" s="363"/>
      <c r="W475" s="363"/>
      <c r="X475" s="363"/>
      <c r="Y475" s="364"/>
      <c r="Z475" s="365"/>
      <c r="AA475" s="363"/>
      <c r="AB475" s="363"/>
      <c r="AC475" s="363"/>
      <c r="AD475" s="363"/>
      <c r="AE475" s="364"/>
      <c r="AF475" s="365"/>
      <c r="AG475" s="363"/>
      <c r="AH475" s="364"/>
      <c r="AI475" s="367"/>
      <c r="AJ475" s="368"/>
      <c r="AK475" s="368"/>
      <c r="AL475" s="368"/>
      <c r="AM475" s="368"/>
      <c r="AN475" s="368"/>
      <c r="AO475" s="369"/>
      <c r="AP475" s="368"/>
      <c r="AQ475" s="368"/>
      <c r="AR475" s="368"/>
      <c r="AS475" s="368"/>
      <c r="AT475" s="368"/>
      <c r="AU475" s="369"/>
      <c r="AV475" s="368"/>
      <c r="AW475" s="368"/>
      <c r="AX475" s="369"/>
    </row>
    <row r="476" spans="1:50">
      <c r="A476" s="361"/>
      <c r="B476" s="359"/>
      <c r="C476" s="359"/>
      <c r="D476" s="359"/>
      <c r="E476" s="359"/>
      <c r="F476" s="359"/>
      <c r="G476" s="359"/>
      <c r="H476" s="359"/>
      <c r="I476" s="359"/>
      <c r="J476" s="359"/>
      <c r="K476" s="359"/>
      <c r="L476" s="359"/>
      <c r="M476" s="359"/>
      <c r="N476" s="359"/>
      <c r="O476" s="359"/>
      <c r="P476" s="359"/>
      <c r="Q476" s="359"/>
      <c r="R476" s="366"/>
      <c r="Y476" s="353"/>
      <c r="Z476" s="354"/>
      <c r="AE476" s="353"/>
      <c r="AF476" s="354"/>
      <c r="AH476" s="353"/>
      <c r="AI476" s="355"/>
      <c r="AJ476" s="356"/>
      <c r="AK476" s="356"/>
      <c r="AL476" s="356"/>
      <c r="AM476" s="356"/>
      <c r="AN476" s="356"/>
      <c r="AO476" s="357"/>
      <c r="AP476" s="356"/>
      <c r="AQ476" s="356"/>
      <c r="AR476" s="356"/>
      <c r="AS476" s="356"/>
      <c r="AT476" s="356"/>
      <c r="AU476" s="357"/>
      <c r="AV476" s="356"/>
      <c r="AW476" s="356"/>
      <c r="AX476" s="357"/>
    </row>
    <row r="477" spans="1:50">
      <c r="A477" s="361"/>
      <c r="B477" s="362"/>
      <c r="C477" s="362"/>
      <c r="D477" s="362"/>
      <c r="E477" s="362"/>
      <c r="F477" s="362"/>
      <c r="G477" s="362"/>
      <c r="H477" s="362"/>
      <c r="I477" s="362"/>
      <c r="J477" s="362"/>
      <c r="K477" s="362"/>
      <c r="L477" s="362"/>
      <c r="M477" s="362"/>
      <c r="N477" s="362"/>
      <c r="O477" s="362"/>
      <c r="P477" s="362"/>
      <c r="Q477" s="362"/>
      <c r="S477" s="363"/>
      <c r="T477" s="363"/>
      <c r="U477" s="363"/>
      <c r="V477" s="363"/>
      <c r="W477" s="363"/>
      <c r="X477" s="363"/>
      <c r="Y477" s="364"/>
      <c r="Z477" s="365"/>
      <c r="AA477" s="363"/>
      <c r="AB477" s="363"/>
      <c r="AC477" s="363"/>
      <c r="AD477" s="363"/>
      <c r="AE477" s="364"/>
      <c r="AF477" s="365"/>
      <c r="AG477" s="363"/>
      <c r="AH477" s="364"/>
      <c r="AI477" s="355"/>
      <c r="AJ477" s="356"/>
      <c r="AK477" s="356"/>
      <c r="AL477" s="356"/>
      <c r="AM477" s="356"/>
      <c r="AN477" s="356"/>
      <c r="AO477" s="357"/>
      <c r="AP477" s="356"/>
      <c r="AQ477" s="356"/>
      <c r="AR477" s="356"/>
      <c r="AS477" s="356"/>
      <c r="AT477" s="356"/>
      <c r="AU477" s="357"/>
      <c r="AV477" s="356"/>
      <c r="AW477" s="356"/>
      <c r="AX477" s="357"/>
    </row>
    <row r="478" spans="1:50">
      <c r="A478" s="361"/>
      <c r="B478" s="359"/>
      <c r="C478" s="359"/>
      <c r="D478" s="359"/>
      <c r="E478" s="359"/>
      <c r="F478" s="359"/>
      <c r="G478" s="359"/>
      <c r="H478" s="359"/>
      <c r="I478" s="359"/>
      <c r="J478" s="359"/>
      <c r="K478" s="359"/>
      <c r="L478" s="359"/>
      <c r="M478" s="359"/>
      <c r="N478" s="359"/>
      <c r="O478" s="359"/>
      <c r="P478" s="359"/>
      <c r="Q478" s="359"/>
      <c r="R478" s="366"/>
      <c r="Y478" s="353"/>
      <c r="Z478" s="354"/>
      <c r="AE478" s="353"/>
      <c r="AF478" s="354"/>
      <c r="AH478" s="353"/>
      <c r="AI478" s="355"/>
      <c r="AJ478" s="356"/>
      <c r="AK478" s="356"/>
      <c r="AL478" s="356"/>
      <c r="AM478" s="356"/>
      <c r="AN478" s="356"/>
      <c r="AO478" s="357"/>
      <c r="AP478" s="356"/>
      <c r="AQ478" s="356"/>
      <c r="AR478" s="356"/>
      <c r="AS478" s="356"/>
      <c r="AT478" s="356"/>
      <c r="AU478" s="357"/>
      <c r="AV478" s="356"/>
      <c r="AW478" s="356"/>
      <c r="AX478" s="357"/>
    </row>
    <row r="479" spans="1:50">
      <c r="A479" s="361"/>
      <c r="B479" s="362"/>
      <c r="C479" s="362"/>
      <c r="D479" s="362"/>
      <c r="E479" s="362"/>
      <c r="F479" s="362"/>
      <c r="G479" s="362"/>
      <c r="H479" s="362"/>
      <c r="I479" s="362"/>
      <c r="J479" s="362"/>
      <c r="K479" s="362"/>
      <c r="L479" s="362"/>
      <c r="M479" s="362"/>
      <c r="N479" s="362"/>
      <c r="O479" s="362"/>
      <c r="P479" s="362"/>
      <c r="Q479" s="362"/>
      <c r="S479" s="363"/>
      <c r="T479" s="363"/>
      <c r="U479" s="363"/>
      <c r="V479" s="363"/>
      <c r="W479" s="363"/>
      <c r="X479" s="363"/>
      <c r="Y479" s="364"/>
      <c r="Z479" s="365"/>
      <c r="AA479" s="363"/>
      <c r="AB479" s="363"/>
      <c r="AC479" s="363"/>
      <c r="AD479" s="363"/>
      <c r="AE479" s="364"/>
      <c r="AF479" s="365"/>
      <c r="AG479" s="363"/>
      <c r="AH479" s="364"/>
      <c r="AI479" s="367"/>
      <c r="AJ479" s="368"/>
      <c r="AK479" s="368"/>
      <c r="AL479" s="368"/>
      <c r="AM479" s="368"/>
      <c r="AN479" s="368"/>
      <c r="AO479" s="369"/>
      <c r="AP479" s="368"/>
      <c r="AQ479" s="368"/>
      <c r="AR479" s="368"/>
      <c r="AS479" s="368"/>
      <c r="AT479" s="368"/>
      <c r="AU479" s="369"/>
      <c r="AV479" s="368"/>
      <c r="AW479" s="368"/>
      <c r="AX479" s="369"/>
    </row>
    <row r="480" spans="1:50">
      <c r="A480" s="361"/>
      <c r="B480" s="359"/>
      <c r="C480" s="359"/>
      <c r="D480" s="359"/>
      <c r="E480" s="359"/>
      <c r="F480" s="359"/>
      <c r="G480" s="359"/>
      <c r="H480" s="359"/>
      <c r="I480" s="359"/>
      <c r="J480" s="359"/>
      <c r="K480" s="359"/>
      <c r="L480" s="359"/>
      <c r="M480" s="359"/>
      <c r="N480" s="359"/>
      <c r="O480" s="359"/>
      <c r="P480" s="359"/>
      <c r="Q480" s="359"/>
      <c r="R480" s="366"/>
      <c r="Y480" s="353"/>
      <c r="Z480" s="354"/>
      <c r="AE480" s="353"/>
      <c r="AF480" s="354"/>
      <c r="AH480" s="353"/>
      <c r="AI480" s="355"/>
      <c r="AJ480" s="356"/>
      <c r="AK480" s="356"/>
      <c r="AL480" s="356"/>
      <c r="AM480" s="356"/>
      <c r="AN480" s="356"/>
      <c r="AO480" s="357"/>
      <c r="AP480" s="356"/>
      <c r="AQ480" s="356"/>
      <c r="AR480" s="356"/>
      <c r="AS480" s="356"/>
      <c r="AT480" s="356"/>
      <c r="AU480" s="357"/>
      <c r="AV480" s="356"/>
      <c r="AW480" s="356"/>
      <c r="AX480" s="357"/>
    </row>
    <row r="481" spans="1:50">
      <c r="A481" s="361"/>
      <c r="B481" s="362"/>
      <c r="C481" s="362"/>
      <c r="D481" s="362"/>
      <c r="E481" s="362"/>
      <c r="F481" s="362"/>
      <c r="G481" s="362"/>
      <c r="H481" s="362"/>
      <c r="I481" s="362"/>
      <c r="J481" s="362"/>
      <c r="K481" s="362"/>
      <c r="L481" s="362"/>
      <c r="M481" s="362"/>
      <c r="N481" s="362"/>
      <c r="O481" s="362"/>
      <c r="P481" s="362"/>
      <c r="Q481" s="362"/>
      <c r="S481" s="363"/>
      <c r="T481" s="363"/>
      <c r="U481" s="363"/>
      <c r="V481" s="363"/>
      <c r="W481" s="363"/>
      <c r="X481" s="363"/>
      <c r="Y481" s="364"/>
      <c r="Z481" s="365"/>
      <c r="AA481" s="363"/>
      <c r="AB481" s="363"/>
      <c r="AC481" s="363"/>
      <c r="AD481" s="363"/>
      <c r="AE481" s="364"/>
      <c r="AF481" s="365"/>
      <c r="AG481" s="363"/>
      <c r="AH481" s="364"/>
      <c r="AI481" s="355"/>
      <c r="AJ481" s="356"/>
      <c r="AK481" s="356"/>
      <c r="AL481" s="356"/>
      <c r="AM481" s="356"/>
      <c r="AN481" s="356"/>
      <c r="AO481" s="357"/>
      <c r="AP481" s="356"/>
      <c r="AQ481" s="356"/>
      <c r="AR481" s="356"/>
      <c r="AS481" s="356"/>
      <c r="AT481" s="356"/>
      <c r="AU481" s="357"/>
      <c r="AV481" s="356"/>
      <c r="AW481" s="356"/>
      <c r="AX481" s="357"/>
    </row>
    <row r="482" spans="1:50">
      <c r="A482" s="361"/>
      <c r="R482" s="366"/>
      <c r="Y482" s="353"/>
      <c r="Z482" s="354"/>
      <c r="AE482" s="353"/>
      <c r="AF482" s="354"/>
      <c r="AH482" s="353"/>
      <c r="AI482" s="355"/>
      <c r="AJ482" s="356"/>
      <c r="AK482" s="356"/>
      <c r="AL482" s="356"/>
      <c r="AM482" s="356"/>
      <c r="AN482" s="356"/>
      <c r="AO482" s="357"/>
      <c r="AP482" s="356"/>
      <c r="AQ482" s="356"/>
      <c r="AR482" s="356"/>
      <c r="AS482" s="356"/>
      <c r="AT482" s="356"/>
      <c r="AU482" s="357"/>
      <c r="AV482" s="356"/>
      <c r="AW482" s="356"/>
      <c r="AX482" s="357"/>
    </row>
    <row r="483" spans="1:50">
      <c r="A483" s="361"/>
      <c r="B483" s="362"/>
      <c r="C483" s="362"/>
      <c r="D483" s="362"/>
      <c r="E483" s="362"/>
      <c r="F483" s="362"/>
      <c r="G483" s="362"/>
      <c r="H483" s="362"/>
      <c r="I483" s="362"/>
      <c r="J483" s="362"/>
      <c r="K483" s="362"/>
      <c r="L483" s="362"/>
      <c r="M483" s="362"/>
      <c r="N483" s="362"/>
      <c r="O483" s="362"/>
      <c r="P483" s="362"/>
      <c r="Q483" s="362"/>
      <c r="S483" s="363"/>
      <c r="T483" s="363"/>
      <c r="U483" s="363"/>
      <c r="V483" s="363"/>
      <c r="W483" s="363"/>
      <c r="X483" s="363"/>
      <c r="Y483" s="364"/>
      <c r="Z483" s="365"/>
      <c r="AA483" s="363"/>
      <c r="AB483" s="363"/>
      <c r="AC483" s="363"/>
      <c r="AD483" s="363"/>
      <c r="AE483" s="364"/>
      <c r="AF483" s="365"/>
      <c r="AG483" s="363"/>
      <c r="AH483" s="364"/>
      <c r="AI483" s="367"/>
      <c r="AJ483" s="368"/>
      <c r="AK483" s="368"/>
      <c r="AL483" s="368"/>
      <c r="AM483" s="368"/>
      <c r="AN483" s="368"/>
      <c r="AO483" s="369"/>
      <c r="AP483" s="368"/>
      <c r="AQ483" s="368"/>
      <c r="AR483" s="368"/>
      <c r="AS483" s="368"/>
      <c r="AT483" s="368"/>
      <c r="AU483" s="369"/>
      <c r="AV483" s="368"/>
      <c r="AW483" s="368"/>
      <c r="AX483" s="369"/>
    </row>
    <row r="484" spans="1:50">
      <c r="A484" s="361"/>
      <c r="R484" s="366"/>
      <c r="Y484" s="353"/>
      <c r="Z484" s="354"/>
      <c r="AE484" s="353"/>
      <c r="AF484" s="354"/>
      <c r="AH484" s="353"/>
      <c r="AI484" s="355"/>
      <c r="AJ484" s="356"/>
      <c r="AK484" s="356"/>
      <c r="AL484" s="356"/>
      <c r="AM484" s="356"/>
      <c r="AN484" s="356"/>
      <c r="AO484" s="357"/>
      <c r="AP484" s="356"/>
      <c r="AQ484" s="356"/>
      <c r="AR484" s="356"/>
      <c r="AS484" s="356"/>
      <c r="AT484" s="356"/>
      <c r="AU484" s="357"/>
      <c r="AV484" s="356"/>
      <c r="AW484" s="356"/>
      <c r="AX484" s="357"/>
    </row>
    <row r="485" spans="1:50">
      <c r="A485" s="361"/>
      <c r="B485" s="362"/>
      <c r="C485" s="362"/>
      <c r="D485" s="362"/>
      <c r="E485" s="362"/>
      <c r="F485" s="362"/>
      <c r="G485" s="362"/>
      <c r="H485" s="362"/>
      <c r="I485" s="362"/>
      <c r="J485" s="362"/>
      <c r="K485" s="362"/>
      <c r="L485" s="362"/>
      <c r="M485" s="362"/>
      <c r="N485" s="362"/>
      <c r="O485" s="362"/>
      <c r="P485" s="362"/>
      <c r="Q485" s="362"/>
      <c r="S485" s="363"/>
      <c r="T485" s="363"/>
      <c r="U485" s="363"/>
      <c r="V485" s="363"/>
      <c r="W485" s="363"/>
      <c r="X485" s="363"/>
      <c r="Y485" s="364"/>
      <c r="Z485" s="365"/>
      <c r="AA485" s="363"/>
      <c r="AB485" s="363"/>
      <c r="AC485" s="363"/>
      <c r="AD485" s="363"/>
      <c r="AE485" s="364"/>
      <c r="AF485" s="365"/>
      <c r="AG485" s="363"/>
      <c r="AH485" s="364"/>
      <c r="AI485" s="355"/>
      <c r="AJ485" s="356"/>
      <c r="AK485" s="356"/>
      <c r="AL485" s="356"/>
      <c r="AM485" s="356"/>
      <c r="AN485" s="356"/>
      <c r="AO485" s="357"/>
      <c r="AP485" s="356"/>
      <c r="AQ485" s="356"/>
      <c r="AR485" s="356"/>
      <c r="AS485" s="356"/>
      <c r="AT485" s="356"/>
      <c r="AU485" s="357"/>
      <c r="AV485" s="356"/>
      <c r="AW485" s="356"/>
      <c r="AX485" s="357"/>
    </row>
    <row r="486" spans="1:50">
      <c r="A486" s="361"/>
      <c r="R486" s="366"/>
      <c r="Y486" s="353"/>
      <c r="Z486" s="354"/>
      <c r="AE486" s="353"/>
      <c r="AF486" s="354"/>
      <c r="AH486" s="353"/>
      <c r="AI486" s="355"/>
      <c r="AJ486" s="356"/>
      <c r="AK486" s="356"/>
      <c r="AL486" s="356"/>
      <c r="AM486" s="356"/>
      <c r="AN486" s="356"/>
      <c r="AO486" s="357"/>
      <c r="AP486" s="356"/>
      <c r="AQ486" s="356"/>
      <c r="AR486" s="356"/>
      <c r="AS486" s="356"/>
      <c r="AT486" s="356"/>
      <c r="AU486" s="357"/>
      <c r="AV486" s="356"/>
      <c r="AW486" s="356"/>
      <c r="AX486" s="357"/>
    </row>
    <row r="487" spans="1:50">
      <c r="A487" s="361"/>
      <c r="B487" s="362"/>
      <c r="C487" s="362"/>
      <c r="D487" s="362"/>
      <c r="E487" s="362"/>
      <c r="F487" s="362"/>
      <c r="G487" s="362"/>
      <c r="H487" s="362"/>
      <c r="I487" s="362"/>
      <c r="J487" s="362"/>
      <c r="K487" s="362"/>
      <c r="L487" s="362"/>
      <c r="M487" s="362"/>
      <c r="N487" s="362"/>
      <c r="O487" s="362"/>
      <c r="P487" s="362"/>
      <c r="Q487" s="362"/>
      <c r="S487" s="363"/>
      <c r="T487" s="363"/>
      <c r="U487" s="363"/>
      <c r="V487" s="363"/>
      <c r="W487" s="363"/>
      <c r="X487" s="363"/>
      <c r="Y487" s="364"/>
      <c r="Z487" s="365"/>
      <c r="AA487" s="363"/>
      <c r="AB487" s="363"/>
      <c r="AC487" s="363"/>
      <c r="AD487" s="363"/>
      <c r="AE487" s="364"/>
      <c r="AF487" s="365"/>
      <c r="AG487" s="363"/>
      <c r="AH487" s="364"/>
      <c r="AI487" s="367"/>
      <c r="AJ487" s="368"/>
      <c r="AK487" s="368"/>
      <c r="AL487" s="368"/>
      <c r="AM487" s="368"/>
      <c r="AN487" s="368"/>
      <c r="AO487" s="369"/>
      <c r="AP487" s="368"/>
      <c r="AQ487" s="368"/>
      <c r="AR487" s="368"/>
      <c r="AS487" s="368"/>
      <c r="AT487" s="368"/>
      <c r="AU487" s="369"/>
      <c r="AV487" s="368"/>
      <c r="AW487" s="368"/>
      <c r="AX487" s="369"/>
    </row>
    <row r="488" spans="1:50">
      <c r="A488" s="361"/>
      <c r="R488" s="366"/>
      <c r="Y488" s="353"/>
      <c r="Z488" s="354"/>
      <c r="AE488" s="353"/>
      <c r="AF488" s="354"/>
      <c r="AH488" s="353"/>
      <c r="AI488" s="355"/>
      <c r="AJ488" s="356"/>
      <c r="AK488" s="356"/>
      <c r="AL488" s="356"/>
      <c r="AM488" s="356"/>
      <c r="AN488" s="356"/>
      <c r="AO488" s="357"/>
      <c r="AP488" s="356"/>
      <c r="AQ488" s="356"/>
      <c r="AR488" s="356"/>
      <c r="AS488" s="356"/>
      <c r="AT488" s="356"/>
      <c r="AU488" s="357"/>
      <c r="AV488" s="356"/>
      <c r="AW488" s="356"/>
      <c r="AX488" s="357"/>
    </row>
    <row r="489" spans="1:50">
      <c r="A489" s="361"/>
      <c r="B489" s="362"/>
      <c r="C489" s="362"/>
      <c r="D489" s="362"/>
      <c r="E489" s="362"/>
      <c r="F489" s="362"/>
      <c r="G489" s="362"/>
      <c r="H489" s="362"/>
      <c r="I489" s="362"/>
      <c r="J489" s="362"/>
      <c r="K489" s="362"/>
      <c r="L489" s="362"/>
      <c r="M489" s="362"/>
      <c r="N489" s="362"/>
      <c r="O489" s="362"/>
      <c r="P489" s="362"/>
      <c r="Q489" s="362"/>
      <c r="S489" s="363"/>
      <c r="T489" s="363"/>
      <c r="U489" s="363"/>
      <c r="V489" s="363"/>
      <c r="W489" s="363"/>
      <c r="X489" s="363"/>
      <c r="Y489" s="364"/>
      <c r="Z489" s="365"/>
      <c r="AA489" s="363"/>
      <c r="AB489" s="363"/>
      <c r="AC489" s="363"/>
      <c r="AD489" s="363"/>
      <c r="AE489" s="364"/>
      <c r="AF489" s="365"/>
      <c r="AG489" s="363"/>
      <c r="AH489" s="364"/>
      <c r="AI489" s="355"/>
      <c r="AJ489" s="356"/>
      <c r="AK489" s="356"/>
      <c r="AL489" s="356"/>
      <c r="AM489" s="356"/>
      <c r="AN489" s="356"/>
      <c r="AO489" s="357"/>
      <c r="AP489" s="356"/>
      <c r="AQ489" s="356"/>
      <c r="AR489" s="356"/>
      <c r="AS489" s="356"/>
      <c r="AT489" s="356"/>
      <c r="AU489" s="357"/>
      <c r="AV489" s="356"/>
      <c r="AW489" s="356"/>
      <c r="AX489" s="357"/>
    </row>
    <row r="490" spans="1:50">
      <c r="A490" s="361"/>
      <c r="R490" s="366"/>
      <c r="Y490" s="353"/>
      <c r="Z490" s="354"/>
      <c r="AE490" s="353"/>
      <c r="AF490" s="354"/>
      <c r="AH490" s="353"/>
      <c r="AI490" s="355"/>
      <c r="AJ490" s="356"/>
      <c r="AK490" s="356"/>
      <c r="AL490" s="356"/>
      <c r="AM490" s="356"/>
      <c r="AN490" s="356"/>
      <c r="AO490" s="357"/>
      <c r="AP490" s="356"/>
      <c r="AQ490" s="356"/>
      <c r="AR490" s="356"/>
      <c r="AS490" s="356"/>
      <c r="AT490" s="356"/>
      <c r="AU490" s="357"/>
      <c r="AV490" s="356"/>
      <c r="AW490" s="356"/>
      <c r="AX490" s="357"/>
    </row>
    <row r="491" spans="1:50">
      <c r="A491" s="361"/>
      <c r="B491" s="362"/>
      <c r="C491" s="362"/>
      <c r="D491" s="362"/>
      <c r="E491" s="362"/>
      <c r="F491" s="362"/>
      <c r="G491" s="362"/>
      <c r="H491" s="362"/>
      <c r="I491" s="362"/>
      <c r="J491" s="362"/>
      <c r="K491" s="362"/>
      <c r="L491" s="362"/>
      <c r="M491" s="362"/>
      <c r="N491" s="362"/>
      <c r="O491" s="362"/>
      <c r="P491" s="362"/>
      <c r="Q491" s="362"/>
      <c r="S491" s="363"/>
      <c r="T491" s="363"/>
      <c r="U491" s="363"/>
      <c r="V491" s="363"/>
      <c r="W491" s="363"/>
      <c r="X491" s="363"/>
      <c r="Y491" s="364"/>
      <c r="Z491" s="365"/>
      <c r="AA491" s="363"/>
      <c r="AB491" s="363"/>
      <c r="AC491" s="363"/>
      <c r="AD491" s="363"/>
      <c r="AE491" s="364"/>
      <c r="AF491" s="365"/>
      <c r="AG491" s="363"/>
      <c r="AH491" s="364"/>
      <c r="AI491" s="367"/>
      <c r="AJ491" s="368"/>
      <c r="AK491" s="368"/>
      <c r="AL491" s="368"/>
      <c r="AM491" s="368"/>
      <c r="AN491" s="368"/>
      <c r="AO491" s="369"/>
      <c r="AP491" s="368"/>
      <c r="AQ491" s="368"/>
      <c r="AR491" s="368"/>
      <c r="AS491" s="368"/>
      <c r="AT491" s="368"/>
      <c r="AU491" s="369"/>
      <c r="AV491" s="368"/>
      <c r="AW491" s="368"/>
      <c r="AX491" s="369"/>
    </row>
    <row r="492" spans="1:50">
      <c r="A492" s="361"/>
      <c r="R492" s="366"/>
      <c r="Y492" s="353"/>
      <c r="Z492" s="354"/>
      <c r="AE492" s="353"/>
      <c r="AF492" s="354"/>
      <c r="AH492" s="353"/>
      <c r="AI492" s="355"/>
      <c r="AJ492" s="356"/>
      <c r="AK492" s="356"/>
      <c r="AL492" s="356"/>
      <c r="AM492" s="356"/>
      <c r="AN492" s="356"/>
      <c r="AO492" s="357"/>
      <c r="AP492" s="356"/>
      <c r="AQ492" s="356"/>
      <c r="AR492" s="356"/>
      <c r="AS492" s="356"/>
      <c r="AT492" s="356"/>
      <c r="AU492" s="357"/>
      <c r="AV492" s="356"/>
      <c r="AW492" s="356"/>
      <c r="AX492" s="357"/>
    </row>
    <row r="493" spans="1:50">
      <c r="A493" s="361"/>
      <c r="B493" s="362"/>
      <c r="C493" s="362"/>
      <c r="D493" s="362"/>
      <c r="E493" s="362"/>
      <c r="F493" s="362"/>
      <c r="G493" s="362"/>
      <c r="H493" s="362"/>
      <c r="I493" s="362"/>
      <c r="J493" s="362"/>
      <c r="K493" s="362"/>
      <c r="L493" s="362"/>
      <c r="M493" s="362"/>
      <c r="N493" s="362"/>
      <c r="O493" s="362"/>
      <c r="P493" s="362"/>
      <c r="Q493" s="362"/>
      <c r="S493" s="363"/>
      <c r="T493" s="363"/>
      <c r="U493" s="363"/>
      <c r="V493" s="363"/>
      <c r="W493" s="363"/>
      <c r="X493" s="363"/>
      <c r="Y493" s="364"/>
      <c r="Z493" s="365"/>
      <c r="AA493" s="363"/>
      <c r="AB493" s="363"/>
      <c r="AC493" s="363"/>
      <c r="AD493" s="363"/>
      <c r="AE493" s="364"/>
      <c r="AF493" s="365"/>
      <c r="AG493" s="363"/>
      <c r="AH493" s="364"/>
      <c r="AI493" s="355"/>
      <c r="AJ493" s="356"/>
      <c r="AK493" s="356"/>
      <c r="AL493" s="356"/>
      <c r="AM493" s="356"/>
      <c r="AN493" s="356"/>
      <c r="AO493" s="357"/>
      <c r="AP493" s="356"/>
      <c r="AQ493" s="356"/>
      <c r="AR493" s="356"/>
      <c r="AS493" s="356"/>
      <c r="AT493" s="356"/>
      <c r="AU493" s="357"/>
      <c r="AV493" s="356"/>
      <c r="AW493" s="356"/>
      <c r="AX493" s="357"/>
    </row>
    <row r="494" spans="1:50">
      <c r="A494" s="361"/>
      <c r="R494" s="366"/>
      <c r="Y494" s="353"/>
      <c r="Z494" s="354"/>
      <c r="AE494" s="353"/>
      <c r="AF494" s="354"/>
      <c r="AH494" s="353"/>
      <c r="AI494" s="355"/>
      <c r="AJ494" s="356"/>
      <c r="AK494" s="356"/>
      <c r="AL494" s="356"/>
      <c r="AM494" s="356"/>
      <c r="AN494" s="356"/>
      <c r="AO494" s="357"/>
      <c r="AP494" s="356"/>
      <c r="AQ494" s="356"/>
      <c r="AR494" s="356"/>
      <c r="AS494" s="356"/>
      <c r="AT494" s="356"/>
      <c r="AU494" s="357"/>
      <c r="AV494" s="356"/>
      <c r="AW494" s="356"/>
      <c r="AX494" s="357"/>
    </row>
    <row r="495" spans="1:50" ht="13.5" thickBot="1">
      <c r="A495" s="372"/>
      <c r="B495" s="373"/>
      <c r="C495" s="373"/>
      <c r="D495" s="373"/>
      <c r="E495" s="373"/>
      <c r="F495" s="373"/>
      <c r="G495" s="373"/>
      <c r="H495" s="373"/>
      <c r="I495" s="373"/>
      <c r="J495" s="373"/>
      <c r="K495" s="373"/>
      <c r="L495" s="373"/>
      <c r="M495" s="373"/>
      <c r="N495" s="373"/>
      <c r="O495" s="373"/>
      <c r="P495" s="373"/>
      <c r="Q495" s="373"/>
      <c r="S495" s="374"/>
      <c r="T495" s="374"/>
      <c r="U495" s="374"/>
      <c r="V495" s="374"/>
      <c r="W495" s="374"/>
      <c r="X495" s="374"/>
      <c r="Y495" s="375"/>
      <c r="Z495" s="376"/>
      <c r="AA495" s="374"/>
      <c r="AB495" s="374"/>
      <c r="AC495" s="374"/>
      <c r="AD495" s="374"/>
      <c r="AE495" s="375"/>
      <c r="AF495" s="376"/>
      <c r="AG495" s="374"/>
      <c r="AH495" s="375"/>
      <c r="AI495" s="377"/>
      <c r="AJ495" s="378"/>
      <c r="AK495" s="378"/>
      <c r="AL495" s="378"/>
      <c r="AM495" s="378"/>
      <c r="AN495" s="378"/>
      <c r="AO495" s="379"/>
      <c r="AP495" s="378"/>
      <c r="AQ495" s="378"/>
      <c r="AR495" s="378"/>
      <c r="AS495" s="378"/>
      <c r="AT495" s="378"/>
      <c r="AU495" s="379"/>
      <c r="AV495" s="378"/>
      <c r="AW495" s="378"/>
      <c r="AX495" s="379"/>
    </row>
    <row r="496" spans="1:50">
      <c r="A496" s="338"/>
      <c r="B496" s="359"/>
      <c r="C496" s="359"/>
      <c r="D496" s="359"/>
      <c r="E496" s="359"/>
      <c r="F496" s="359"/>
      <c r="G496" s="359"/>
      <c r="H496" s="359"/>
      <c r="I496" s="359"/>
      <c r="J496" s="359"/>
      <c r="K496" s="359"/>
      <c r="L496" s="359"/>
      <c r="M496" s="359"/>
      <c r="N496" s="359"/>
      <c r="O496" s="359"/>
      <c r="P496" s="359"/>
      <c r="Q496" s="359"/>
      <c r="S496" s="359"/>
      <c r="T496" s="359"/>
      <c r="U496" s="359"/>
      <c r="V496" s="359"/>
      <c r="W496" s="359"/>
      <c r="X496" s="359"/>
      <c r="Y496" s="359"/>
      <c r="Z496" s="359"/>
      <c r="AA496" s="359"/>
      <c r="AB496" s="359"/>
      <c r="AC496" s="359"/>
      <c r="AD496" s="359"/>
      <c r="AE496" s="359"/>
      <c r="AF496" s="359"/>
      <c r="AG496" s="359"/>
      <c r="AH496" s="359"/>
    </row>
    <row r="497" spans="1:34">
      <c r="A497" s="338"/>
      <c r="B497" s="359"/>
      <c r="C497" s="359"/>
      <c r="D497" s="359"/>
      <c r="E497" s="359"/>
      <c r="F497" s="359"/>
      <c r="G497" s="359"/>
      <c r="H497" s="359"/>
      <c r="I497" s="359"/>
      <c r="J497" s="359"/>
      <c r="K497" s="359"/>
      <c r="L497" s="359"/>
      <c r="M497" s="359"/>
      <c r="N497" s="359"/>
      <c r="O497" s="359"/>
      <c r="P497" s="359"/>
      <c r="Q497" s="359"/>
      <c r="S497" s="359"/>
      <c r="T497" s="359"/>
      <c r="U497" s="359"/>
      <c r="V497" s="359"/>
      <c r="W497" s="359"/>
      <c r="X497" s="359"/>
      <c r="Y497" s="359"/>
      <c r="Z497" s="359"/>
      <c r="AA497" s="359"/>
      <c r="AB497" s="359"/>
      <c r="AC497" s="359"/>
      <c r="AD497" s="359"/>
      <c r="AE497" s="359"/>
      <c r="AF497" s="359"/>
      <c r="AG497" s="359"/>
      <c r="AH497" s="359"/>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Q499"/>
  <sheetViews>
    <sheetView workbookViewId="0">
      <selection sqref="A1:XFD1048576"/>
    </sheetView>
  </sheetViews>
  <sheetFormatPr defaultColWidth="9" defaultRowHeight="12.75"/>
  <cols>
    <col min="1" max="1" width="20.77734375" style="336" customWidth="1"/>
    <col min="2" max="2" width="13.109375" style="337" customWidth="1"/>
    <col min="3" max="4" width="5.109375" style="337" customWidth="1"/>
    <col min="5" max="7" width="4.33203125" style="337" customWidth="1"/>
    <col min="8" max="8" width="11.6640625" style="337" customWidth="1"/>
    <col min="9" max="9" width="9" style="337" customWidth="1"/>
    <col min="10" max="11" width="5.109375" style="337" customWidth="1"/>
    <col min="12" max="13" width="4.33203125" style="337" customWidth="1"/>
    <col min="14" max="14" width="11.44140625" style="337" customWidth="1"/>
    <col min="15" max="15" width="9.21875" style="337" customWidth="1"/>
    <col min="16" max="16" width="4.33203125" style="337" customWidth="1"/>
    <col min="17" max="17" width="11.6640625" style="337" customWidth="1"/>
    <col min="18" max="18" width="19.33203125" style="338" customWidth="1"/>
    <col min="19" max="19" width="18.6640625" style="338" customWidth="1"/>
    <col min="20" max="21" width="19.21875" style="338" customWidth="1"/>
    <col min="22" max="22" width="19.88671875" style="338" customWidth="1"/>
    <col min="23" max="23" width="19.21875" style="338" customWidth="1"/>
    <col min="24" max="24" width="19.88671875" style="338" customWidth="1"/>
    <col min="25" max="25" width="18.21875" style="338" customWidth="1"/>
    <col min="26" max="26" width="18.88671875" style="338" customWidth="1"/>
    <col min="27" max="27" width="18.44140625" style="338" customWidth="1"/>
    <col min="28" max="28" width="19.109375" style="338" customWidth="1"/>
    <col min="29" max="29" width="19.44140625" style="338" customWidth="1"/>
    <col min="30" max="30" width="26.88671875" style="338" customWidth="1"/>
    <col min="31" max="31" width="27.44140625" style="338" customWidth="1"/>
    <col min="32" max="32" width="26.109375" style="338" customWidth="1"/>
    <col min="33" max="33" width="26.77734375" style="338" customWidth="1"/>
    <col min="34" max="34" width="26" style="338" customWidth="1"/>
    <col min="35" max="36" width="26.6640625" style="338" customWidth="1"/>
    <col min="37" max="37" width="27.21875" style="338" customWidth="1"/>
    <col min="38" max="38" width="26.6640625" style="338" customWidth="1"/>
    <col min="39" max="39" width="27.21875" style="338" customWidth="1"/>
    <col min="40" max="40" width="25.6640625" style="338" customWidth="1"/>
    <col min="41" max="41" width="26.21875" style="338" customWidth="1"/>
    <col min="42" max="42" width="25.88671875" style="338" customWidth="1"/>
    <col min="43" max="43" width="26.44140625" style="338" customWidth="1"/>
    <col min="44" max="44" width="20.109375" style="338" customWidth="1"/>
    <col min="45" max="45" width="18.77734375" style="338" customWidth="1"/>
    <col min="46" max="46" width="19.33203125" style="338" customWidth="1"/>
    <col min="47" max="47" width="18.6640625" style="338" customWidth="1"/>
    <col min="48" max="49" width="19.21875" style="338" customWidth="1"/>
    <col min="50" max="50" width="19.88671875" style="338" customWidth="1"/>
    <col min="51" max="51" width="19.21875" style="338" customWidth="1"/>
    <col min="52" max="52" width="19.88671875" style="338" customWidth="1"/>
    <col min="53" max="53" width="18.21875" style="338" customWidth="1"/>
    <col min="54" max="54" width="18.88671875" style="338" customWidth="1"/>
    <col min="55" max="55" width="18.44140625" style="338" customWidth="1"/>
    <col min="56" max="56" width="19.109375" style="338" customWidth="1"/>
    <col min="57" max="57" width="19.44140625" style="338" customWidth="1"/>
    <col min="58" max="58" width="26.88671875" style="338" customWidth="1"/>
    <col min="59" max="59" width="27.44140625" style="338" customWidth="1"/>
    <col min="60" max="60" width="26.109375" style="338" customWidth="1"/>
    <col min="61" max="61" width="26.77734375" style="338" customWidth="1"/>
    <col min="62" max="62" width="26" style="338" customWidth="1"/>
    <col min="63" max="64" width="26.6640625" style="338" customWidth="1"/>
    <col min="65" max="65" width="27.21875" style="338" customWidth="1"/>
    <col min="66" max="66" width="26.6640625" style="338" customWidth="1"/>
    <col min="67" max="67" width="27.21875" style="338" customWidth="1"/>
    <col min="68" max="68" width="25.6640625" style="338" customWidth="1"/>
    <col min="69" max="69" width="26.21875" style="338" customWidth="1"/>
    <col min="70" max="70" width="25.88671875" style="338" customWidth="1"/>
    <col min="71" max="71" width="26.44140625" style="338" customWidth="1"/>
    <col min="72" max="72" width="20.109375" style="338" customWidth="1"/>
    <col min="73" max="73" width="18.77734375" style="338" customWidth="1"/>
    <col min="74" max="74" width="19.33203125" style="338" customWidth="1"/>
    <col min="75" max="75" width="18.6640625" style="338" customWidth="1"/>
    <col min="76" max="77" width="19.21875" style="338" customWidth="1"/>
    <col min="78" max="78" width="19.88671875" style="338" customWidth="1"/>
    <col min="79" max="79" width="19.21875" style="338" customWidth="1"/>
    <col min="80" max="80" width="19.88671875" style="338" customWidth="1"/>
    <col min="81" max="81" width="18.21875" style="338" customWidth="1"/>
    <col min="82" max="82" width="18.88671875" style="338" customWidth="1"/>
    <col min="83" max="83" width="18.44140625" style="338" customWidth="1"/>
    <col min="84" max="84" width="19.109375" style="338" customWidth="1"/>
    <col min="85" max="85" width="19.44140625" style="338" customWidth="1"/>
    <col min="86" max="86" width="26.88671875" style="338" customWidth="1"/>
    <col min="87" max="87" width="27.44140625" style="338" customWidth="1"/>
    <col min="88" max="88" width="26.109375" style="338" customWidth="1"/>
    <col min="89" max="89" width="26.77734375" style="338" customWidth="1"/>
    <col min="90" max="90" width="26" style="338" customWidth="1"/>
    <col min="91" max="92" width="26.6640625" style="338" customWidth="1"/>
    <col min="93" max="93" width="27.21875" style="338" customWidth="1"/>
    <col min="94" max="94" width="26.6640625" style="338" customWidth="1"/>
    <col min="95" max="95" width="27.21875" style="338" customWidth="1"/>
    <col min="96" max="96" width="25.6640625" style="338" customWidth="1"/>
    <col min="97" max="97" width="26.21875" style="338" customWidth="1"/>
    <col min="98" max="98" width="25.88671875" style="338" customWidth="1"/>
    <col min="99" max="99" width="26.44140625" style="338" customWidth="1"/>
    <col min="100" max="100" width="20.109375" style="338" customWidth="1"/>
    <col min="101" max="101" width="18.77734375" style="338" customWidth="1"/>
    <col min="102" max="102" width="19.33203125" style="338" customWidth="1"/>
    <col min="103" max="103" width="18.6640625" style="338" customWidth="1"/>
    <col min="104" max="105" width="19.21875" style="338" customWidth="1"/>
    <col min="106" max="106" width="19.88671875" style="338" customWidth="1"/>
    <col min="107" max="107" width="19.21875" style="338" customWidth="1"/>
    <col min="108" max="108" width="19.88671875" style="338" customWidth="1"/>
    <col min="109" max="109" width="18.21875" style="338" customWidth="1"/>
    <col min="110" max="110" width="18.88671875" style="338" customWidth="1"/>
    <col min="111" max="111" width="18.44140625" style="338" customWidth="1"/>
    <col min="112" max="112" width="19.109375" style="338" customWidth="1"/>
    <col min="113" max="113" width="19.44140625" style="338" customWidth="1"/>
    <col min="114" max="114" width="26.88671875" style="338" customWidth="1"/>
    <col min="115" max="115" width="27.44140625" style="338" customWidth="1"/>
    <col min="116" max="116" width="26.109375" style="338" customWidth="1"/>
    <col min="117" max="117" width="26.77734375" style="338" customWidth="1"/>
    <col min="118" max="118" width="26" style="338" customWidth="1"/>
    <col min="119" max="120" width="26.6640625" style="338" customWidth="1"/>
    <col min="121" max="121" width="27.21875" style="338" customWidth="1"/>
    <col min="122" max="122" width="26.6640625" style="338" customWidth="1"/>
    <col min="123" max="123" width="27.21875" style="338" customWidth="1"/>
    <col min="124" max="124" width="25.6640625" style="338" customWidth="1"/>
    <col min="125" max="125" width="26.21875" style="338" customWidth="1"/>
    <col min="126" max="126" width="25.88671875" style="338" customWidth="1"/>
    <col min="127" max="127" width="26.44140625" style="338" customWidth="1"/>
    <col min="128" max="128" width="20.109375" style="338" customWidth="1"/>
    <col min="129" max="129" width="18.77734375" style="338" customWidth="1"/>
    <col min="130" max="130" width="19.33203125" style="338" customWidth="1"/>
    <col min="131" max="131" width="18.6640625" style="338" customWidth="1"/>
    <col min="132" max="133" width="19.21875" style="338" customWidth="1"/>
    <col min="134" max="134" width="19.88671875" style="338" customWidth="1"/>
    <col min="135" max="135" width="19.21875" style="338" customWidth="1"/>
    <col min="136" max="136" width="19.88671875" style="338" customWidth="1"/>
    <col min="137" max="137" width="18.21875" style="338" customWidth="1"/>
    <col min="138" max="138" width="18.88671875" style="338" customWidth="1"/>
    <col min="139" max="139" width="18.44140625" style="338" customWidth="1"/>
    <col min="140" max="140" width="19.109375" style="338" customWidth="1"/>
    <col min="141" max="141" width="19.44140625" style="338" customWidth="1"/>
    <col min="142" max="142" width="26.88671875" style="338" customWidth="1"/>
    <col min="143" max="143" width="27.44140625" style="338" customWidth="1"/>
    <col min="144" max="144" width="26.109375" style="338" customWidth="1"/>
    <col min="145" max="145" width="26.77734375" style="338" customWidth="1"/>
    <col min="146" max="146" width="26" style="338" customWidth="1"/>
    <col min="147" max="148" width="26.6640625" style="338" customWidth="1"/>
    <col min="149" max="149" width="27.21875" style="338" customWidth="1"/>
    <col min="150" max="150" width="26.6640625" style="338" customWidth="1"/>
    <col min="151" max="151" width="27.21875" style="338" customWidth="1"/>
    <col min="152" max="152" width="25.6640625" style="338" customWidth="1"/>
    <col min="153" max="153" width="26.21875" style="338" customWidth="1"/>
    <col min="154" max="154" width="25.88671875" style="338" customWidth="1"/>
    <col min="155" max="155" width="26.44140625" style="338" customWidth="1"/>
    <col min="156" max="156" width="20.109375" style="338" customWidth="1"/>
    <col min="157" max="157" width="18.77734375" style="338" customWidth="1"/>
    <col min="158" max="158" width="19.33203125" style="338" customWidth="1"/>
    <col min="159" max="159" width="18.6640625" style="338" customWidth="1"/>
    <col min="160" max="161" width="19.21875" style="338" customWidth="1"/>
    <col min="162" max="162" width="19.88671875" style="338" customWidth="1"/>
    <col min="163" max="163" width="19.21875" style="338" customWidth="1"/>
    <col min="164" max="164" width="19.88671875" style="338" customWidth="1"/>
    <col min="165" max="165" width="18.21875" style="338" customWidth="1"/>
    <col min="166" max="166" width="18.88671875" style="338" customWidth="1"/>
    <col min="167" max="167" width="18.44140625" style="338" customWidth="1"/>
    <col min="168" max="168" width="19.109375" style="338" customWidth="1"/>
    <col min="169" max="169" width="19.44140625" style="338" customWidth="1"/>
    <col min="170" max="170" width="26.88671875" style="338" customWidth="1"/>
    <col min="171" max="171" width="27.44140625" style="338" customWidth="1"/>
    <col min="172" max="172" width="26.109375" style="338" customWidth="1"/>
    <col min="173" max="173" width="26.77734375" style="338" customWidth="1"/>
    <col min="174" max="174" width="26" style="338" customWidth="1"/>
    <col min="175" max="176" width="26.6640625" style="338" customWidth="1"/>
    <col min="177" max="177" width="27.21875" style="338" customWidth="1"/>
    <col min="178" max="178" width="26.6640625" style="338" customWidth="1"/>
    <col min="179" max="179" width="27.21875" style="338" customWidth="1"/>
    <col min="180" max="180" width="25.6640625" style="338" customWidth="1"/>
    <col min="181" max="181" width="26.21875" style="338" customWidth="1"/>
    <col min="182" max="182" width="25.88671875" style="338" customWidth="1"/>
    <col min="183" max="183" width="26.44140625" style="338" customWidth="1"/>
    <col min="184" max="184" width="20.109375" style="338" customWidth="1"/>
    <col min="185" max="185" width="18.77734375" style="338" customWidth="1"/>
    <col min="186" max="186" width="19.33203125" style="338" customWidth="1"/>
    <col min="187" max="187" width="18.6640625" style="338" customWidth="1"/>
    <col min="188" max="189" width="19.21875" style="338" customWidth="1"/>
    <col min="190" max="190" width="19.88671875" style="338" customWidth="1"/>
    <col min="191" max="191" width="19.21875" style="338" customWidth="1"/>
    <col min="192" max="192" width="19.88671875" style="338" customWidth="1"/>
    <col min="193" max="193" width="18.21875" style="338" customWidth="1"/>
    <col min="194" max="194" width="18.88671875" style="338" customWidth="1"/>
    <col min="195" max="195" width="18.44140625" style="338" customWidth="1"/>
    <col min="196" max="196" width="19.109375" style="338" customWidth="1"/>
    <col min="197" max="197" width="19.44140625" style="338" customWidth="1"/>
    <col min="198" max="198" width="26.88671875" style="338" customWidth="1"/>
    <col min="199" max="199" width="27.44140625" style="338" customWidth="1"/>
    <col min="200" max="200" width="26.109375" style="338" customWidth="1"/>
    <col min="201" max="201" width="26.77734375" style="338" customWidth="1"/>
    <col min="202" max="202" width="26" style="338" customWidth="1"/>
    <col min="203" max="204" width="26.6640625" style="338" customWidth="1"/>
    <col min="205" max="205" width="27.21875" style="338" customWidth="1"/>
    <col min="206" max="206" width="26.6640625" style="338" customWidth="1"/>
    <col min="207" max="207" width="27.21875" style="338" customWidth="1"/>
    <col min="208" max="208" width="25.6640625" style="338" customWidth="1"/>
    <col min="209" max="209" width="26.21875" style="338" customWidth="1"/>
    <col min="210" max="210" width="25.88671875" style="338" customWidth="1"/>
    <col min="211" max="211" width="26.44140625" style="338" customWidth="1"/>
    <col min="212" max="212" width="20.109375" style="338" customWidth="1"/>
    <col min="213" max="213" width="18.77734375" style="338" customWidth="1"/>
    <col min="214" max="214" width="19.33203125" style="338" customWidth="1"/>
    <col min="215" max="215" width="18.6640625" style="338" customWidth="1"/>
    <col min="216" max="217" width="19.21875" style="338" customWidth="1"/>
    <col min="218" max="218" width="19.88671875" style="338" customWidth="1"/>
    <col min="219" max="219" width="19.21875" style="338" customWidth="1"/>
    <col min="220" max="220" width="19.88671875" style="338" customWidth="1"/>
    <col min="221" max="221" width="18.21875" style="338" customWidth="1"/>
    <col min="222" max="222" width="18.88671875" style="338" customWidth="1"/>
    <col min="223" max="223" width="18.44140625" style="338" customWidth="1"/>
    <col min="224" max="224" width="19.109375" style="338" customWidth="1"/>
    <col min="225" max="225" width="19.44140625" style="338" customWidth="1"/>
    <col min="226" max="226" width="26.88671875" style="338" customWidth="1"/>
    <col min="227" max="227" width="27.44140625" style="338" customWidth="1"/>
    <col min="228" max="228" width="26.109375" style="338" customWidth="1"/>
    <col min="229" max="229" width="26.77734375" style="338" customWidth="1"/>
    <col min="230" max="230" width="26" style="338" customWidth="1"/>
    <col min="231" max="232" width="26.6640625" style="338" customWidth="1"/>
    <col min="233" max="233" width="27.21875" style="338" customWidth="1"/>
    <col min="234" max="234" width="26.6640625" style="338" customWidth="1"/>
    <col min="235" max="235" width="27.21875" style="338" customWidth="1"/>
    <col min="236" max="236" width="25.6640625" style="338" customWidth="1"/>
    <col min="237" max="237" width="26.21875" style="338" customWidth="1"/>
    <col min="238" max="238" width="25.88671875" style="338" customWidth="1"/>
    <col min="239" max="239" width="26.44140625" style="338" customWidth="1"/>
    <col min="240" max="240" width="20.109375" style="338" customWidth="1"/>
    <col min="241" max="241" width="18.77734375" style="338" customWidth="1"/>
    <col min="242" max="242" width="19.33203125" style="338" customWidth="1"/>
    <col min="243" max="243" width="18.6640625" style="338" customWidth="1"/>
    <col min="244" max="245" width="19.21875" style="338" customWidth="1"/>
    <col min="246" max="246" width="19.88671875" style="338" customWidth="1"/>
    <col min="247" max="247" width="19.21875" style="338" customWidth="1"/>
    <col min="248" max="248" width="19.88671875" style="338" customWidth="1"/>
    <col min="249" max="249" width="18.21875" style="338" customWidth="1"/>
    <col min="250" max="250" width="18.88671875" style="338" customWidth="1"/>
    <col min="251" max="251" width="18.44140625" style="338" customWidth="1"/>
    <col min="252" max="252" width="19.109375" style="338" customWidth="1"/>
    <col min="253" max="253" width="19.44140625" style="338" customWidth="1"/>
    <col min="254" max="254" width="26.88671875" style="338" customWidth="1"/>
    <col min="255" max="255" width="27.44140625" style="338" customWidth="1"/>
    <col min="256" max="256" width="26.109375" style="338" customWidth="1"/>
    <col min="257" max="257" width="26.77734375" style="338" customWidth="1"/>
    <col min="258" max="258" width="26" style="338" customWidth="1"/>
    <col min="259" max="260" width="26.6640625" style="338" customWidth="1"/>
    <col min="261" max="261" width="27.21875" style="338" customWidth="1"/>
    <col min="262" max="262" width="26.6640625" style="338" customWidth="1"/>
    <col min="263" max="263" width="27.21875" style="338" customWidth="1"/>
    <col min="264" max="264" width="25.6640625" style="338" customWidth="1"/>
    <col min="265" max="265" width="26.21875" style="338" customWidth="1"/>
    <col min="266" max="266" width="25.88671875" style="338" customWidth="1"/>
    <col min="267" max="267" width="26.44140625" style="338" customWidth="1"/>
    <col min="268" max="268" width="20.109375" style="338" customWidth="1"/>
    <col min="269" max="269" width="18.77734375" style="338" customWidth="1"/>
    <col min="270" max="270" width="19.33203125" style="338" customWidth="1"/>
    <col min="271" max="271" width="18.6640625" style="338" customWidth="1"/>
    <col min="272" max="273" width="19.21875" style="338" customWidth="1"/>
    <col min="274" max="274" width="19.88671875" style="338" customWidth="1"/>
    <col min="275" max="275" width="19.21875" style="338" customWidth="1"/>
    <col min="276" max="276" width="19.88671875" style="338" customWidth="1"/>
    <col min="277" max="277" width="18.21875" style="338" customWidth="1"/>
    <col min="278" max="278" width="18.88671875" style="338" customWidth="1"/>
    <col min="279" max="279" width="18.44140625" style="338" customWidth="1"/>
    <col min="280" max="280" width="19.109375" style="338" customWidth="1"/>
    <col min="281" max="281" width="19.44140625" style="338" customWidth="1"/>
    <col min="282" max="282" width="26.88671875" style="338" customWidth="1"/>
    <col min="283" max="283" width="27.44140625" style="338" customWidth="1"/>
    <col min="284" max="284" width="26.109375" style="338" customWidth="1"/>
    <col min="285" max="285" width="26.77734375" style="338" customWidth="1"/>
    <col min="286" max="286" width="26" style="338" customWidth="1"/>
    <col min="287" max="288" width="26.6640625" style="338" customWidth="1"/>
    <col min="289" max="289" width="27.21875" style="338" customWidth="1"/>
    <col min="290" max="290" width="26.6640625" style="338" customWidth="1"/>
    <col min="291" max="291" width="27.21875" style="338" customWidth="1"/>
    <col min="292" max="292" width="25.6640625" style="338" customWidth="1"/>
    <col min="293" max="293" width="26.21875" style="338" customWidth="1"/>
    <col min="294" max="294" width="25.88671875" style="338" customWidth="1"/>
    <col min="295" max="295" width="26.44140625" style="338" customWidth="1"/>
    <col min="296" max="296" width="20.109375" style="338" customWidth="1"/>
    <col min="297" max="297" width="18.77734375" style="338" customWidth="1"/>
    <col min="298" max="298" width="19.33203125" style="338" customWidth="1"/>
    <col min="299" max="299" width="18.6640625" style="338" customWidth="1"/>
    <col min="300" max="301" width="19.21875" style="338" customWidth="1"/>
    <col min="302" max="302" width="19.88671875" style="338" customWidth="1"/>
    <col min="303" max="303" width="19.21875" style="338" customWidth="1"/>
    <col min="304" max="304" width="19.88671875" style="338" customWidth="1"/>
    <col min="305" max="305" width="18.21875" style="338" customWidth="1"/>
    <col min="306" max="306" width="18.88671875" style="338" customWidth="1"/>
    <col min="307" max="307" width="18.44140625" style="338" customWidth="1"/>
    <col min="308" max="308" width="19.109375" style="338" customWidth="1"/>
    <col min="309" max="309" width="19.44140625" style="338" customWidth="1"/>
    <col min="310" max="310" width="26.88671875" style="338" customWidth="1"/>
    <col min="311" max="311" width="27.44140625" style="338" customWidth="1"/>
    <col min="312" max="312" width="26.109375" style="338" customWidth="1"/>
    <col min="313" max="313" width="26.77734375" style="338" customWidth="1"/>
    <col min="314" max="314" width="26" style="338" customWidth="1"/>
    <col min="315" max="316" width="26.6640625" style="338" customWidth="1"/>
    <col min="317" max="317" width="27.21875" style="338" customWidth="1"/>
    <col min="318" max="318" width="26.6640625" style="338" customWidth="1"/>
    <col min="319" max="319" width="27.21875" style="338" customWidth="1"/>
    <col min="320" max="320" width="25.6640625" style="338" customWidth="1"/>
    <col min="321" max="321" width="26.21875" style="338" customWidth="1"/>
    <col min="322" max="322" width="25.88671875" style="338" customWidth="1"/>
    <col min="323" max="323" width="26.44140625" style="338" customWidth="1"/>
    <col min="324" max="324" width="20.109375" style="338" customWidth="1"/>
    <col min="325" max="325" width="18.77734375" style="338" customWidth="1"/>
    <col min="326" max="326" width="19.33203125" style="338" customWidth="1"/>
    <col min="327" max="327" width="18.6640625" style="338" customWidth="1"/>
    <col min="328" max="329" width="19.21875" style="338" customWidth="1"/>
    <col min="330" max="330" width="19.88671875" style="338" customWidth="1"/>
    <col min="331" max="331" width="19.21875" style="338" customWidth="1"/>
    <col min="332" max="332" width="19.88671875" style="338" customWidth="1"/>
    <col min="333" max="333" width="18.21875" style="338" customWidth="1"/>
    <col min="334" max="334" width="18.88671875" style="338" customWidth="1"/>
    <col min="335" max="335" width="18.44140625" style="338" customWidth="1"/>
    <col min="336" max="336" width="19.109375" style="338" customWidth="1"/>
    <col min="337" max="337" width="19.44140625" style="338" customWidth="1"/>
    <col min="338" max="338" width="26.88671875" style="338" customWidth="1"/>
    <col min="339" max="339" width="27.44140625" style="338" customWidth="1"/>
    <col min="340" max="340" width="26.109375" style="338" customWidth="1"/>
    <col min="341" max="341" width="26.77734375" style="338" customWidth="1"/>
    <col min="342" max="342" width="26" style="338" customWidth="1"/>
    <col min="343" max="344" width="26.6640625" style="338" customWidth="1"/>
    <col min="345" max="345" width="27.21875" style="338" customWidth="1"/>
    <col min="346" max="346" width="26.6640625" style="338" customWidth="1"/>
    <col min="347" max="347" width="27.21875" style="338" customWidth="1"/>
    <col min="348" max="348" width="25.6640625" style="338" customWidth="1"/>
    <col min="349" max="349" width="26.21875" style="338" customWidth="1"/>
    <col min="350" max="350" width="25.88671875" style="338" customWidth="1"/>
    <col min="351" max="351" width="26.44140625" style="338" customWidth="1"/>
    <col min="352" max="352" width="20.109375" style="338" customWidth="1"/>
    <col min="353" max="353" width="18.77734375" style="338" customWidth="1"/>
    <col min="354" max="354" width="19.33203125" style="338" customWidth="1"/>
    <col min="355" max="355" width="18.6640625" style="338" customWidth="1"/>
    <col min="356" max="357" width="19.21875" style="338" customWidth="1"/>
    <col min="358" max="358" width="19.88671875" style="338" customWidth="1"/>
    <col min="359" max="359" width="19.21875" style="338" customWidth="1"/>
    <col min="360" max="360" width="19.88671875" style="338" customWidth="1"/>
    <col min="361" max="361" width="18.21875" style="338" customWidth="1"/>
    <col min="362" max="362" width="18.88671875" style="338" customWidth="1"/>
    <col min="363" max="363" width="18.44140625" style="338" customWidth="1"/>
    <col min="364" max="364" width="19.109375" style="338" customWidth="1"/>
    <col min="365" max="365" width="24.44140625" style="338" customWidth="1"/>
    <col min="366" max="366" width="31.88671875" style="338" bestFit="1" customWidth="1"/>
    <col min="367" max="367" width="32.44140625" style="338" bestFit="1" customWidth="1"/>
    <col min="368" max="368" width="31.109375" style="338" bestFit="1" customWidth="1"/>
    <col min="369" max="369" width="31.77734375" style="338" bestFit="1" customWidth="1"/>
    <col min="370" max="370" width="31" style="338" bestFit="1" customWidth="1"/>
    <col min="371" max="372" width="31.6640625" style="338" bestFit="1" customWidth="1"/>
    <col min="373" max="373" width="32.21875" style="338" bestFit="1" customWidth="1"/>
    <col min="374" max="374" width="31.6640625" style="338" bestFit="1" customWidth="1"/>
    <col min="375" max="375" width="32.21875" style="338" bestFit="1" customWidth="1"/>
    <col min="376" max="376" width="30.6640625" style="338" bestFit="1" customWidth="1"/>
    <col min="377" max="377" width="31.21875" style="338" bestFit="1" customWidth="1"/>
    <col min="378" max="378" width="30.88671875" style="338" bestFit="1" customWidth="1"/>
    <col min="379" max="379" width="31.44140625" style="338" bestFit="1" customWidth="1"/>
    <col min="380" max="380" width="25.109375" style="338" bestFit="1" customWidth="1"/>
    <col min="381" max="381" width="23.77734375" style="338" bestFit="1" customWidth="1"/>
    <col min="382" max="382" width="24.33203125" style="338" bestFit="1" customWidth="1"/>
    <col min="383" max="383" width="23.6640625" style="338" bestFit="1" customWidth="1"/>
    <col min="384" max="385" width="24.21875" style="338" bestFit="1" customWidth="1"/>
    <col min="386" max="386" width="24.88671875" style="338" bestFit="1" customWidth="1"/>
    <col min="387" max="387" width="24.21875" style="338" bestFit="1" customWidth="1"/>
    <col min="388" max="388" width="24.88671875" style="338" bestFit="1" customWidth="1"/>
    <col min="389" max="389" width="23.21875" style="338" bestFit="1" customWidth="1"/>
    <col min="390" max="390" width="23.88671875" style="338" bestFit="1" customWidth="1"/>
    <col min="391" max="391" width="23.44140625" style="338" bestFit="1" customWidth="1"/>
    <col min="392" max="392" width="24.109375" style="338" bestFit="1" customWidth="1"/>
    <col min="393" max="16384" width="9" style="338"/>
  </cols>
  <sheetData>
    <row r="2" spans="1:17" s="341" customFormat="1">
      <c r="A2" s="336"/>
      <c r="B2" s="337"/>
      <c r="C2" s="337"/>
      <c r="D2" s="337"/>
      <c r="E2" s="337"/>
      <c r="F2" s="337"/>
      <c r="G2" s="337"/>
      <c r="H2" s="337"/>
      <c r="I2" s="337"/>
      <c r="J2" s="337"/>
      <c r="K2" s="337"/>
      <c r="L2" s="337"/>
      <c r="M2" s="337"/>
      <c r="N2" s="337"/>
      <c r="O2" s="337"/>
      <c r="P2" s="337"/>
      <c r="Q2" s="337"/>
    </row>
    <row r="4" spans="1:17">
      <c r="A4" s="352"/>
    </row>
    <row r="5" spans="1:17">
      <c r="A5" s="358"/>
    </row>
    <row r="6" spans="1:17">
      <c r="A6" s="358"/>
    </row>
    <row r="7" spans="1:17">
      <c r="A7" s="358"/>
    </row>
    <row r="8" spans="1:17">
      <c r="A8" s="358"/>
    </row>
    <row r="9" spans="1:17">
      <c r="A9" s="358"/>
    </row>
    <row r="10" spans="1:17">
      <c r="A10" s="358"/>
    </row>
    <row r="11" spans="1:17">
      <c r="A11" s="358"/>
    </row>
    <row r="12" spans="1:17">
      <c r="A12" s="352"/>
    </row>
    <row r="13" spans="1:17">
      <c r="A13" s="358"/>
    </row>
    <row r="14" spans="1:17">
      <c r="A14" s="358"/>
    </row>
    <row r="15" spans="1:17">
      <c r="A15" s="358"/>
    </row>
    <row r="16" spans="1:17">
      <c r="A16" s="358"/>
    </row>
    <row r="17" spans="1:1">
      <c r="A17" s="358"/>
    </row>
    <row r="18" spans="1:1">
      <c r="A18" s="358"/>
    </row>
    <row r="19" spans="1:1">
      <c r="A19" s="358"/>
    </row>
    <row r="20" spans="1:1">
      <c r="A20" s="352"/>
    </row>
    <row r="21" spans="1:1">
      <c r="A21" s="358"/>
    </row>
    <row r="22" spans="1:1">
      <c r="A22" s="358"/>
    </row>
    <row r="23" spans="1:1">
      <c r="A23" s="358"/>
    </row>
    <row r="24" spans="1:1">
      <c r="A24" s="358"/>
    </row>
    <row r="25" spans="1:1">
      <c r="A25" s="358"/>
    </row>
    <row r="26" spans="1:1">
      <c r="A26" s="358"/>
    </row>
    <row r="27" spans="1:1">
      <c r="A27" s="358"/>
    </row>
    <row r="28" spans="1:1">
      <c r="A28" s="352"/>
    </row>
    <row r="29" spans="1:1">
      <c r="A29" s="358"/>
    </row>
    <row r="30" spans="1:1">
      <c r="A30" s="358"/>
    </row>
    <row r="31" spans="1:1">
      <c r="A31" s="358"/>
    </row>
    <row r="32" spans="1:1">
      <c r="A32" s="358"/>
    </row>
    <row r="33" spans="1:1">
      <c r="A33" s="358"/>
    </row>
    <row r="34" spans="1:1">
      <c r="A34" s="358"/>
    </row>
    <row r="35" spans="1:1">
      <c r="A35" s="358"/>
    </row>
    <row r="36" spans="1:1">
      <c r="A36" s="352"/>
    </row>
    <row r="37" spans="1:1">
      <c r="A37" s="358"/>
    </row>
    <row r="38" spans="1:1">
      <c r="A38" s="358"/>
    </row>
    <row r="39" spans="1:1">
      <c r="A39" s="358"/>
    </row>
    <row r="40" spans="1:1">
      <c r="A40" s="358"/>
    </row>
    <row r="41" spans="1:1">
      <c r="A41" s="358"/>
    </row>
    <row r="42" spans="1:1">
      <c r="A42" s="358"/>
    </row>
    <row r="43" spans="1:1">
      <c r="A43" s="358"/>
    </row>
    <row r="44" spans="1:1">
      <c r="A44" s="352"/>
    </row>
    <row r="45" spans="1:1">
      <c r="A45" s="358"/>
    </row>
    <row r="46" spans="1:1">
      <c r="A46" s="358"/>
    </row>
    <row r="47" spans="1:1">
      <c r="A47" s="358"/>
    </row>
    <row r="48" spans="1:1">
      <c r="A48" s="358"/>
    </row>
    <row r="49" spans="1:1">
      <c r="A49" s="358"/>
    </row>
    <row r="50" spans="1:1">
      <c r="A50" s="358"/>
    </row>
    <row r="51" spans="1:1">
      <c r="A51" s="358"/>
    </row>
    <row r="52" spans="1:1">
      <c r="A52" s="352"/>
    </row>
    <row r="53" spans="1:1">
      <c r="A53" s="358"/>
    </row>
    <row r="54" spans="1:1">
      <c r="A54" s="358"/>
    </row>
    <row r="55" spans="1:1">
      <c r="A55" s="358"/>
    </row>
    <row r="56" spans="1:1">
      <c r="A56" s="358"/>
    </row>
    <row r="57" spans="1:1">
      <c r="A57" s="358"/>
    </row>
    <row r="58" spans="1:1">
      <c r="A58" s="358"/>
    </row>
    <row r="59" spans="1:1">
      <c r="A59" s="358"/>
    </row>
    <row r="60" spans="1:1">
      <c r="A60" s="352"/>
    </row>
    <row r="61" spans="1:1">
      <c r="A61" s="358"/>
    </row>
    <row r="62" spans="1:1">
      <c r="A62" s="358"/>
    </row>
    <row r="63" spans="1:1">
      <c r="A63" s="358"/>
    </row>
    <row r="64" spans="1:1">
      <c r="A64" s="358"/>
    </row>
    <row r="65" spans="1:1">
      <c r="A65" s="358"/>
    </row>
    <row r="66" spans="1:1">
      <c r="A66" s="358"/>
    </row>
    <row r="67" spans="1:1">
      <c r="A67" s="358"/>
    </row>
    <row r="68" spans="1:1">
      <c r="A68" s="352"/>
    </row>
    <row r="69" spans="1:1">
      <c r="A69" s="358"/>
    </row>
    <row r="70" spans="1:1">
      <c r="A70" s="358"/>
    </row>
    <row r="71" spans="1:1">
      <c r="A71" s="358"/>
    </row>
    <row r="72" spans="1:1">
      <c r="A72" s="358"/>
    </row>
    <row r="73" spans="1:1">
      <c r="A73" s="358"/>
    </row>
    <row r="74" spans="1:1">
      <c r="A74" s="358"/>
    </row>
    <row r="75" spans="1:1">
      <c r="A75" s="358"/>
    </row>
    <row r="76" spans="1:1">
      <c r="A76" s="352"/>
    </row>
    <row r="77" spans="1:1">
      <c r="A77" s="358"/>
    </row>
    <row r="78" spans="1:1">
      <c r="A78" s="358"/>
    </row>
    <row r="79" spans="1:1">
      <c r="A79" s="358"/>
    </row>
    <row r="80" spans="1:1">
      <c r="A80" s="358"/>
    </row>
    <row r="81" spans="1:1">
      <c r="A81" s="358"/>
    </row>
    <row r="82" spans="1:1">
      <c r="A82" s="358"/>
    </row>
    <row r="83" spans="1:1">
      <c r="A83" s="358"/>
    </row>
    <row r="84" spans="1:1">
      <c r="A84" s="352"/>
    </row>
    <row r="85" spans="1:1">
      <c r="A85" s="358"/>
    </row>
    <row r="86" spans="1:1">
      <c r="A86" s="358"/>
    </row>
    <row r="87" spans="1:1">
      <c r="A87" s="358"/>
    </row>
    <row r="88" spans="1:1">
      <c r="A88" s="358"/>
    </row>
    <row r="89" spans="1:1">
      <c r="A89" s="358"/>
    </row>
    <row r="90" spans="1:1">
      <c r="A90" s="358"/>
    </row>
    <row r="91" spans="1:1">
      <c r="A91" s="358"/>
    </row>
    <row r="92" spans="1:1">
      <c r="A92" s="352"/>
    </row>
    <row r="93" spans="1:1">
      <c r="A93" s="358"/>
    </row>
    <row r="94" spans="1:1">
      <c r="A94" s="358"/>
    </row>
    <row r="95" spans="1:1">
      <c r="A95" s="358"/>
    </row>
    <row r="96" spans="1:1">
      <c r="A96" s="358"/>
    </row>
    <row r="97" spans="1:1">
      <c r="A97" s="358"/>
    </row>
    <row r="98" spans="1:1">
      <c r="A98" s="358"/>
    </row>
    <row r="99" spans="1:1">
      <c r="A99" s="358"/>
    </row>
    <row r="100" spans="1:1">
      <c r="A100" s="352"/>
    </row>
    <row r="101" spans="1:1">
      <c r="A101" s="358"/>
    </row>
    <row r="102" spans="1:1">
      <c r="A102" s="358"/>
    </row>
    <row r="103" spans="1:1">
      <c r="A103" s="358"/>
    </row>
    <row r="104" spans="1:1">
      <c r="A104" s="358"/>
    </row>
    <row r="105" spans="1:1">
      <c r="A105" s="358"/>
    </row>
    <row r="106" spans="1:1">
      <c r="A106" s="358"/>
    </row>
    <row r="107" spans="1:1">
      <c r="A107" s="358"/>
    </row>
    <row r="108" spans="1:1">
      <c r="A108" s="352"/>
    </row>
    <row r="109" spans="1:1">
      <c r="A109" s="358"/>
    </row>
    <row r="110" spans="1:1">
      <c r="A110" s="358"/>
    </row>
    <row r="111" spans="1:1">
      <c r="A111" s="358"/>
    </row>
    <row r="112" spans="1:1">
      <c r="A112" s="358"/>
    </row>
    <row r="113" spans="1:1">
      <c r="A113" s="358"/>
    </row>
    <row r="114" spans="1:1">
      <c r="A114" s="358"/>
    </row>
    <row r="115" spans="1:1">
      <c r="A115" s="358"/>
    </row>
    <row r="116" spans="1:1">
      <c r="A116" s="352"/>
    </row>
    <row r="117" spans="1:1">
      <c r="A117" s="358"/>
    </row>
    <row r="118" spans="1:1">
      <c r="A118" s="358"/>
    </row>
    <row r="119" spans="1:1">
      <c r="A119" s="358"/>
    </row>
    <row r="120" spans="1:1">
      <c r="A120" s="358"/>
    </row>
    <row r="121" spans="1:1">
      <c r="A121" s="358"/>
    </row>
    <row r="122" spans="1:1">
      <c r="A122" s="358"/>
    </row>
    <row r="123" spans="1:1">
      <c r="A123" s="358"/>
    </row>
    <row r="124" spans="1:1">
      <c r="A124" s="352"/>
    </row>
    <row r="125" spans="1:1">
      <c r="A125" s="358"/>
    </row>
    <row r="126" spans="1:1">
      <c r="A126" s="358"/>
    </row>
    <row r="127" spans="1:1">
      <c r="A127" s="358"/>
    </row>
    <row r="128" spans="1:1">
      <c r="A128" s="358"/>
    </row>
    <row r="129" spans="1:17">
      <c r="A129" s="358"/>
    </row>
    <row r="130" spans="1:17">
      <c r="A130" s="358"/>
    </row>
    <row r="131" spans="1:17">
      <c r="A131" s="358"/>
    </row>
    <row r="132" spans="1:17">
      <c r="A132" s="396"/>
    </row>
    <row r="133" spans="1:17">
      <c r="A133" s="396"/>
      <c r="B133" s="359"/>
      <c r="C133" s="359"/>
      <c r="D133" s="359"/>
      <c r="E133" s="359"/>
      <c r="F133" s="359"/>
      <c r="G133" s="359"/>
      <c r="H133" s="359"/>
      <c r="I133" s="359"/>
      <c r="J133" s="359"/>
      <c r="K133" s="359"/>
      <c r="L133" s="359"/>
      <c r="M133" s="359"/>
      <c r="N133" s="359"/>
      <c r="O133" s="359"/>
      <c r="P133" s="359"/>
      <c r="Q133" s="359"/>
    </row>
    <row r="134" spans="1:17">
      <c r="A134" s="396"/>
      <c r="B134" s="359"/>
      <c r="C134" s="359"/>
      <c r="D134" s="359"/>
      <c r="E134" s="359"/>
      <c r="F134" s="359"/>
      <c r="G134" s="359"/>
      <c r="H134" s="359"/>
      <c r="I134" s="359"/>
      <c r="J134" s="359"/>
      <c r="K134" s="359"/>
      <c r="L134" s="359"/>
      <c r="M134" s="359"/>
      <c r="N134" s="359"/>
      <c r="O134" s="359"/>
      <c r="P134" s="359"/>
      <c r="Q134" s="359"/>
    </row>
    <row r="135" spans="1:17">
      <c r="A135" s="396"/>
    </row>
    <row r="136" spans="1:17">
      <c r="A136" s="396"/>
    </row>
    <row r="137" spans="1:17">
      <c r="A137" s="352"/>
    </row>
    <row r="138" spans="1:17">
      <c r="A138" s="396"/>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366"/>
      <c r="B496" s="359"/>
      <c r="C496" s="359"/>
      <c r="D496" s="359"/>
      <c r="E496" s="359"/>
      <c r="F496" s="359"/>
      <c r="G496" s="359"/>
      <c r="H496" s="359"/>
      <c r="I496" s="359"/>
      <c r="J496" s="359"/>
      <c r="K496" s="359"/>
      <c r="L496" s="359"/>
      <c r="M496" s="359"/>
      <c r="N496" s="359"/>
      <c r="O496" s="359"/>
      <c r="P496" s="359"/>
      <c r="Q496" s="359"/>
    </row>
    <row r="497" spans="1:17">
      <c r="A497" s="338"/>
      <c r="B497" s="359"/>
      <c r="C497" s="359"/>
      <c r="D497" s="359"/>
      <c r="E497" s="359"/>
      <c r="F497" s="359"/>
      <c r="G497" s="359"/>
      <c r="H497" s="359"/>
      <c r="I497" s="359"/>
      <c r="J497" s="359"/>
      <c r="K497" s="359"/>
      <c r="L497" s="359"/>
      <c r="M497" s="359"/>
      <c r="N497" s="359"/>
      <c r="O497" s="359"/>
      <c r="P497" s="359"/>
      <c r="Q497" s="359"/>
    </row>
    <row r="498" spans="1:17">
      <c r="A498" s="338"/>
      <c r="B498" s="359"/>
      <c r="C498" s="359"/>
      <c r="D498" s="359"/>
      <c r="E498" s="359"/>
      <c r="F498" s="359"/>
      <c r="G498" s="359"/>
      <c r="H498" s="359"/>
      <c r="I498" s="359"/>
      <c r="J498" s="359"/>
      <c r="K498" s="359"/>
      <c r="L498" s="359"/>
      <c r="M498" s="359"/>
      <c r="N498" s="359"/>
      <c r="O498" s="359"/>
      <c r="P498" s="359"/>
      <c r="Q498" s="359"/>
    </row>
    <row r="499" spans="1:17">
      <c r="A499" s="338"/>
      <c r="B499" s="359"/>
      <c r="C499" s="359"/>
      <c r="D499" s="359"/>
      <c r="E499" s="359"/>
      <c r="F499" s="359"/>
      <c r="G499" s="359"/>
      <c r="H499" s="359"/>
      <c r="I499" s="359"/>
      <c r="J499" s="359"/>
      <c r="K499" s="359"/>
      <c r="L499" s="359"/>
      <c r="M499" s="359"/>
      <c r="N499" s="359"/>
      <c r="O499" s="359"/>
      <c r="P499" s="359"/>
      <c r="Q499" s="359"/>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Q499"/>
  <sheetViews>
    <sheetView workbookViewId="0">
      <selection activeCell="I30" sqref="I30"/>
    </sheetView>
  </sheetViews>
  <sheetFormatPr defaultColWidth="9" defaultRowHeight="12.75"/>
  <cols>
    <col min="1" max="1" width="20.109375" style="336" customWidth="1"/>
    <col min="2" max="2" width="13.109375" style="337" customWidth="1"/>
    <col min="3" max="4" width="5.109375" style="337" customWidth="1"/>
    <col min="5" max="7" width="4.33203125" style="337" customWidth="1"/>
    <col min="8" max="8" width="11.6640625" style="337" customWidth="1"/>
    <col min="9" max="9" width="9" style="337" customWidth="1"/>
    <col min="10" max="11" width="5.109375" style="337" customWidth="1"/>
    <col min="12" max="13" width="4.33203125" style="337" customWidth="1"/>
    <col min="14" max="14" width="11.44140625" style="337" customWidth="1"/>
    <col min="15" max="15" width="9.21875" style="337" customWidth="1"/>
    <col min="16" max="16" width="4.33203125" style="337" customWidth="1"/>
    <col min="17" max="17" width="11.6640625" style="337" customWidth="1"/>
    <col min="18" max="18" width="19.33203125" style="338" customWidth="1"/>
    <col min="19" max="19" width="18.6640625" style="338" customWidth="1"/>
    <col min="20" max="21" width="19.21875" style="338" customWidth="1"/>
    <col min="22" max="22" width="19.88671875" style="338" customWidth="1"/>
    <col min="23" max="23" width="19.21875" style="338" customWidth="1"/>
    <col min="24" max="24" width="19.88671875" style="338" customWidth="1"/>
    <col min="25" max="25" width="18.21875" style="338" customWidth="1"/>
    <col min="26" max="26" width="18.88671875" style="338" customWidth="1"/>
    <col min="27" max="27" width="18.44140625" style="338" customWidth="1"/>
    <col min="28" max="28" width="19.109375" style="338" customWidth="1"/>
    <col min="29" max="29" width="19.44140625" style="338" customWidth="1"/>
    <col min="30" max="30" width="26.88671875" style="338" customWidth="1"/>
    <col min="31" max="31" width="27.44140625" style="338" customWidth="1"/>
    <col min="32" max="32" width="26.109375" style="338" customWidth="1"/>
    <col min="33" max="33" width="26.77734375" style="338" customWidth="1"/>
    <col min="34" max="34" width="26" style="338" customWidth="1"/>
    <col min="35" max="36" width="26.6640625" style="338" customWidth="1"/>
    <col min="37" max="37" width="27.21875" style="338" customWidth="1"/>
    <col min="38" max="38" width="26.6640625" style="338" customWidth="1"/>
    <col min="39" max="39" width="27.21875" style="338" customWidth="1"/>
    <col min="40" max="40" width="25.6640625" style="338" customWidth="1"/>
    <col min="41" max="41" width="26.21875" style="338" customWidth="1"/>
    <col min="42" max="42" width="25.88671875" style="338" customWidth="1"/>
    <col min="43" max="43" width="26.44140625" style="338" customWidth="1"/>
    <col min="44" max="44" width="20.109375" style="338" customWidth="1"/>
    <col min="45" max="45" width="18.77734375" style="338" customWidth="1"/>
    <col min="46" max="46" width="19.33203125" style="338" customWidth="1"/>
    <col min="47" max="47" width="18.6640625" style="338" customWidth="1"/>
    <col min="48" max="49" width="19.21875" style="338" customWidth="1"/>
    <col min="50" max="50" width="19.88671875" style="338" customWidth="1"/>
    <col min="51" max="51" width="19.21875" style="338" customWidth="1"/>
    <col min="52" max="52" width="19.88671875" style="338" customWidth="1"/>
    <col min="53" max="53" width="18.21875" style="338" customWidth="1"/>
    <col min="54" max="54" width="18.88671875" style="338" customWidth="1"/>
    <col min="55" max="55" width="18.44140625" style="338" customWidth="1"/>
    <col min="56" max="56" width="19.109375" style="338" customWidth="1"/>
    <col min="57" max="57" width="19.44140625" style="338" customWidth="1"/>
    <col min="58" max="58" width="26.88671875" style="338" customWidth="1"/>
    <col min="59" max="59" width="27.44140625" style="338" customWidth="1"/>
    <col min="60" max="60" width="26.109375" style="338" customWidth="1"/>
    <col min="61" max="61" width="26.77734375" style="338" customWidth="1"/>
    <col min="62" max="62" width="26" style="338" customWidth="1"/>
    <col min="63" max="64" width="26.6640625" style="338" customWidth="1"/>
    <col min="65" max="65" width="27.21875" style="338" customWidth="1"/>
    <col min="66" max="66" width="26.6640625" style="338" customWidth="1"/>
    <col min="67" max="67" width="27.21875" style="338" customWidth="1"/>
    <col min="68" max="68" width="25.6640625" style="338" customWidth="1"/>
    <col min="69" max="69" width="26.21875" style="338" customWidth="1"/>
    <col min="70" max="70" width="25.88671875" style="338" customWidth="1"/>
    <col min="71" max="71" width="26.44140625" style="338" customWidth="1"/>
    <col min="72" max="72" width="20.109375" style="338" customWidth="1"/>
    <col min="73" max="73" width="18.77734375" style="338" customWidth="1"/>
    <col min="74" max="74" width="19.33203125" style="338" customWidth="1"/>
    <col min="75" max="75" width="18.6640625" style="338" customWidth="1"/>
    <col min="76" max="77" width="19.21875" style="338" customWidth="1"/>
    <col min="78" max="78" width="19.88671875" style="338" customWidth="1"/>
    <col min="79" max="79" width="19.21875" style="338" customWidth="1"/>
    <col min="80" max="80" width="19.88671875" style="338" customWidth="1"/>
    <col min="81" max="81" width="18.21875" style="338" customWidth="1"/>
    <col min="82" max="82" width="18.88671875" style="338" customWidth="1"/>
    <col min="83" max="83" width="18.44140625" style="338" customWidth="1"/>
    <col min="84" max="84" width="19.109375" style="338" customWidth="1"/>
    <col min="85" max="85" width="19.44140625" style="338" customWidth="1"/>
    <col min="86" max="86" width="26.88671875" style="338" customWidth="1"/>
    <col min="87" max="87" width="27.44140625" style="338" customWidth="1"/>
    <col min="88" max="88" width="26.109375" style="338" customWidth="1"/>
    <col min="89" max="89" width="26.77734375" style="338" customWidth="1"/>
    <col min="90" max="90" width="26" style="338" customWidth="1"/>
    <col min="91" max="92" width="26.6640625" style="338" customWidth="1"/>
    <col min="93" max="93" width="27.21875" style="338" customWidth="1"/>
    <col min="94" max="94" width="26.6640625" style="338" customWidth="1"/>
    <col min="95" max="95" width="27.21875" style="338" customWidth="1"/>
    <col min="96" max="96" width="25.6640625" style="338" customWidth="1"/>
    <col min="97" max="97" width="26.21875" style="338" customWidth="1"/>
    <col min="98" max="98" width="25.88671875" style="338" customWidth="1"/>
    <col min="99" max="99" width="26.44140625" style="338" customWidth="1"/>
    <col min="100" max="100" width="20.109375" style="338" customWidth="1"/>
    <col min="101" max="101" width="18.77734375" style="338" customWidth="1"/>
    <col min="102" max="102" width="19.33203125" style="338" customWidth="1"/>
    <col min="103" max="103" width="18.6640625" style="338" customWidth="1"/>
    <col min="104" max="105" width="19.21875" style="338" customWidth="1"/>
    <col min="106" max="106" width="19.88671875" style="338" customWidth="1"/>
    <col min="107" max="107" width="19.21875" style="338" customWidth="1"/>
    <col min="108" max="108" width="19.88671875" style="338" customWidth="1"/>
    <col min="109" max="109" width="18.21875" style="338" customWidth="1"/>
    <col min="110" max="110" width="18.88671875" style="338" customWidth="1"/>
    <col min="111" max="111" width="18.44140625" style="338" customWidth="1"/>
    <col min="112" max="112" width="19.109375" style="338" customWidth="1"/>
    <col min="113" max="113" width="19.44140625" style="338" customWidth="1"/>
    <col min="114" max="114" width="26.88671875" style="338" customWidth="1"/>
    <col min="115" max="115" width="27.44140625" style="338" customWidth="1"/>
    <col min="116" max="116" width="26.109375" style="338" customWidth="1"/>
    <col min="117" max="117" width="26.77734375" style="338" customWidth="1"/>
    <col min="118" max="118" width="26" style="338" customWidth="1"/>
    <col min="119" max="120" width="26.6640625" style="338" customWidth="1"/>
    <col min="121" max="121" width="27.21875" style="338" customWidth="1"/>
    <col min="122" max="122" width="26.6640625" style="338" customWidth="1"/>
    <col min="123" max="123" width="27.21875" style="338" customWidth="1"/>
    <col min="124" max="124" width="25.6640625" style="338" customWidth="1"/>
    <col min="125" max="125" width="26.21875" style="338" customWidth="1"/>
    <col min="126" max="126" width="25.88671875" style="338" customWidth="1"/>
    <col min="127" max="127" width="26.44140625" style="338" customWidth="1"/>
    <col min="128" max="128" width="20.109375" style="338" customWidth="1"/>
    <col min="129" max="129" width="18.77734375" style="338" customWidth="1"/>
    <col min="130" max="130" width="19.33203125" style="338" customWidth="1"/>
    <col min="131" max="131" width="18.6640625" style="338" customWidth="1"/>
    <col min="132" max="133" width="19.21875" style="338" customWidth="1"/>
    <col min="134" max="134" width="19.88671875" style="338" customWidth="1"/>
    <col min="135" max="135" width="19.21875" style="338" customWidth="1"/>
    <col min="136" max="136" width="19.88671875" style="338" customWidth="1"/>
    <col min="137" max="137" width="18.21875" style="338" customWidth="1"/>
    <col min="138" max="138" width="18.88671875" style="338" customWidth="1"/>
    <col min="139" max="139" width="18.44140625" style="338" customWidth="1"/>
    <col min="140" max="140" width="19.109375" style="338" customWidth="1"/>
    <col min="141" max="141" width="19.44140625" style="338" customWidth="1"/>
    <col min="142" max="142" width="26.88671875" style="338" customWidth="1"/>
    <col min="143" max="143" width="27.44140625" style="338" customWidth="1"/>
    <col min="144" max="144" width="26.109375" style="338" customWidth="1"/>
    <col min="145" max="145" width="26.77734375" style="338" customWidth="1"/>
    <col min="146" max="146" width="26" style="338" customWidth="1"/>
    <col min="147" max="148" width="26.6640625" style="338" customWidth="1"/>
    <col min="149" max="149" width="27.21875" style="338" customWidth="1"/>
    <col min="150" max="150" width="26.6640625" style="338" customWidth="1"/>
    <col min="151" max="151" width="27.21875" style="338" customWidth="1"/>
    <col min="152" max="152" width="25.6640625" style="338" customWidth="1"/>
    <col min="153" max="153" width="26.21875" style="338" customWidth="1"/>
    <col min="154" max="154" width="25.88671875" style="338" customWidth="1"/>
    <col min="155" max="155" width="26.44140625" style="338" customWidth="1"/>
    <col min="156" max="156" width="20.109375" style="338" customWidth="1"/>
    <col min="157" max="157" width="18.77734375" style="338" customWidth="1"/>
    <col min="158" max="158" width="19.33203125" style="338" customWidth="1"/>
    <col min="159" max="159" width="18.6640625" style="338" customWidth="1"/>
    <col min="160" max="161" width="19.21875" style="338" customWidth="1"/>
    <col min="162" max="162" width="19.88671875" style="338" customWidth="1"/>
    <col min="163" max="163" width="19.21875" style="338" customWidth="1"/>
    <col min="164" max="164" width="19.88671875" style="338" customWidth="1"/>
    <col min="165" max="165" width="18.21875" style="338" customWidth="1"/>
    <col min="166" max="166" width="18.88671875" style="338" customWidth="1"/>
    <col min="167" max="167" width="18.44140625" style="338" customWidth="1"/>
    <col min="168" max="168" width="19.109375" style="338" customWidth="1"/>
    <col min="169" max="169" width="19.44140625" style="338" customWidth="1"/>
    <col min="170" max="170" width="26.88671875" style="338" customWidth="1"/>
    <col min="171" max="171" width="27.44140625" style="338" customWidth="1"/>
    <col min="172" max="172" width="26.109375" style="338" customWidth="1"/>
    <col min="173" max="173" width="26.77734375" style="338" customWidth="1"/>
    <col min="174" max="174" width="26" style="338" customWidth="1"/>
    <col min="175" max="176" width="26.6640625" style="338" customWidth="1"/>
    <col min="177" max="177" width="27.21875" style="338" customWidth="1"/>
    <col min="178" max="178" width="26.6640625" style="338" customWidth="1"/>
    <col min="179" max="179" width="27.21875" style="338" customWidth="1"/>
    <col min="180" max="180" width="25.6640625" style="338" customWidth="1"/>
    <col min="181" max="181" width="26.21875" style="338" customWidth="1"/>
    <col min="182" max="182" width="25.88671875" style="338" customWidth="1"/>
    <col min="183" max="183" width="26.44140625" style="338" customWidth="1"/>
    <col min="184" max="184" width="20.109375" style="338" customWidth="1"/>
    <col min="185" max="185" width="18.77734375" style="338" customWidth="1"/>
    <col min="186" max="186" width="19.33203125" style="338" customWidth="1"/>
    <col min="187" max="187" width="18.6640625" style="338" customWidth="1"/>
    <col min="188" max="189" width="19.21875" style="338" customWidth="1"/>
    <col min="190" max="190" width="19.88671875" style="338" customWidth="1"/>
    <col min="191" max="191" width="19.21875" style="338" customWidth="1"/>
    <col min="192" max="192" width="19.88671875" style="338" customWidth="1"/>
    <col min="193" max="193" width="18.21875" style="338" customWidth="1"/>
    <col min="194" max="194" width="18.88671875" style="338" customWidth="1"/>
    <col min="195" max="195" width="18.44140625" style="338" customWidth="1"/>
    <col min="196" max="196" width="19.109375" style="338" customWidth="1"/>
    <col min="197" max="197" width="19.44140625" style="338" customWidth="1"/>
    <col min="198" max="198" width="26.88671875" style="338" customWidth="1"/>
    <col min="199" max="199" width="27.44140625" style="338" customWidth="1"/>
    <col min="200" max="200" width="26.109375" style="338" customWidth="1"/>
    <col min="201" max="201" width="26.77734375" style="338" customWidth="1"/>
    <col min="202" max="202" width="26" style="338" customWidth="1"/>
    <col min="203" max="204" width="26.6640625" style="338" customWidth="1"/>
    <col min="205" max="205" width="27.21875" style="338" customWidth="1"/>
    <col min="206" max="206" width="26.6640625" style="338" customWidth="1"/>
    <col min="207" max="207" width="27.21875" style="338" customWidth="1"/>
    <col min="208" max="208" width="25.6640625" style="338" customWidth="1"/>
    <col min="209" max="209" width="26.21875" style="338" customWidth="1"/>
    <col min="210" max="210" width="25.88671875" style="338" customWidth="1"/>
    <col min="211" max="211" width="26.44140625" style="338" customWidth="1"/>
    <col min="212" max="212" width="20.109375" style="338" customWidth="1"/>
    <col min="213" max="213" width="18.77734375" style="338" customWidth="1"/>
    <col min="214" max="214" width="19.33203125" style="338" customWidth="1"/>
    <col min="215" max="215" width="18.6640625" style="338" customWidth="1"/>
    <col min="216" max="217" width="19.21875" style="338" customWidth="1"/>
    <col min="218" max="218" width="19.88671875" style="338" customWidth="1"/>
    <col min="219" max="219" width="19.21875" style="338" customWidth="1"/>
    <col min="220" max="220" width="19.88671875" style="338" customWidth="1"/>
    <col min="221" max="221" width="18.21875" style="338" customWidth="1"/>
    <col min="222" max="222" width="18.88671875" style="338" customWidth="1"/>
    <col min="223" max="223" width="18.44140625" style="338" customWidth="1"/>
    <col min="224" max="224" width="19.109375" style="338" customWidth="1"/>
    <col min="225" max="225" width="19.44140625" style="338" customWidth="1"/>
    <col min="226" max="226" width="26.88671875" style="338" customWidth="1"/>
    <col min="227" max="227" width="27.44140625" style="338" customWidth="1"/>
    <col min="228" max="228" width="26.109375" style="338" customWidth="1"/>
    <col min="229" max="229" width="26.77734375" style="338" customWidth="1"/>
    <col min="230" max="230" width="26" style="338" customWidth="1"/>
    <col min="231" max="232" width="26.6640625" style="338" customWidth="1"/>
    <col min="233" max="233" width="27.21875" style="338" customWidth="1"/>
    <col min="234" max="234" width="26.6640625" style="338" customWidth="1"/>
    <col min="235" max="235" width="27.21875" style="338" customWidth="1"/>
    <col min="236" max="236" width="25.6640625" style="338" customWidth="1"/>
    <col min="237" max="237" width="26.21875" style="338" customWidth="1"/>
    <col min="238" max="238" width="25.88671875" style="338" customWidth="1"/>
    <col min="239" max="239" width="26.44140625" style="338" customWidth="1"/>
    <col min="240" max="240" width="20.109375" style="338" customWidth="1"/>
    <col min="241" max="241" width="18.77734375" style="338" customWidth="1"/>
    <col min="242" max="242" width="19.33203125" style="338" customWidth="1"/>
    <col min="243" max="243" width="18.6640625" style="338" customWidth="1"/>
    <col min="244" max="245" width="19.21875" style="338" customWidth="1"/>
    <col min="246" max="246" width="19.88671875" style="338" customWidth="1"/>
    <col min="247" max="247" width="19.21875" style="338" customWidth="1"/>
    <col min="248" max="248" width="19.88671875" style="338" customWidth="1"/>
    <col min="249" max="249" width="18.21875" style="338" customWidth="1"/>
    <col min="250" max="250" width="18.88671875" style="338" customWidth="1"/>
    <col min="251" max="251" width="18.44140625" style="338" customWidth="1"/>
    <col min="252" max="252" width="19.109375" style="338" customWidth="1"/>
    <col min="253" max="253" width="19.44140625" style="338" customWidth="1"/>
    <col min="254" max="254" width="26.88671875" style="338" customWidth="1"/>
    <col min="255" max="255" width="27.44140625" style="338" customWidth="1"/>
    <col min="256" max="256" width="26.109375" style="338" customWidth="1"/>
    <col min="257" max="257" width="26.77734375" style="338" customWidth="1"/>
    <col min="258" max="258" width="26" style="338" customWidth="1"/>
    <col min="259" max="260" width="26.6640625" style="338" customWidth="1"/>
    <col min="261" max="261" width="27.21875" style="338" customWidth="1"/>
    <col min="262" max="262" width="26.6640625" style="338" customWidth="1"/>
    <col min="263" max="263" width="27.21875" style="338" customWidth="1"/>
    <col min="264" max="264" width="25.6640625" style="338" customWidth="1"/>
    <col min="265" max="265" width="26.21875" style="338" customWidth="1"/>
    <col min="266" max="266" width="25.88671875" style="338" customWidth="1"/>
    <col min="267" max="267" width="26.44140625" style="338" customWidth="1"/>
    <col min="268" max="268" width="20.109375" style="338" customWidth="1"/>
    <col min="269" max="269" width="18.77734375" style="338" customWidth="1"/>
    <col min="270" max="270" width="19.33203125" style="338" customWidth="1"/>
    <col min="271" max="271" width="18.6640625" style="338" customWidth="1"/>
    <col min="272" max="273" width="19.21875" style="338" customWidth="1"/>
    <col min="274" max="274" width="19.88671875" style="338" customWidth="1"/>
    <col min="275" max="275" width="19.21875" style="338" customWidth="1"/>
    <col min="276" max="276" width="19.88671875" style="338" customWidth="1"/>
    <col min="277" max="277" width="18.21875" style="338" customWidth="1"/>
    <col min="278" max="278" width="18.88671875" style="338" customWidth="1"/>
    <col min="279" max="279" width="18.44140625" style="338" customWidth="1"/>
    <col min="280" max="280" width="19.109375" style="338" customWidth="1"/>
    <col min="281" max="281" width="19.44140625" style="338" customWidth="1"/>
    <col min="282" max="282" width="26.88671875" style="338" customWidth="1"/>
    <col min="283" max="283" width="27.44140625" style="338" customWidth="1"/>
    <col min="284" max="284" width="26.109375" style="338" customWidth="1"/>
    <col min="285" max="285" width="26.77734375" style="338" customWidth="1"/>
    <col min="286" max="286" width="26" style="338" customWidth="1"/>
    <col min="287" max="288" width="26.6640625" style="338" customWidth="1"/>
    <col min="289" max="289" width="27.21875" style="338" customWidth="1"/>
    <col min="290" max="290" width="26.6640625" style="338" customWidth="1"/>
    <col min="291" max="291" width="27.21875" style="338" customWidth="1"/>
    <col min="292" max="292" width="25.6640625" style="338" customWidth="1"/>
    <col min="293" max="293" width="26.21875" style="338" customWidth="1"/>
    <col min="294" max="294" width="25.88671875" style="338" customWidth="1"/>
    <col min="295" max="295" width="26.44140625" style="338" customWidth="1"/>
    <col min="296" max="296" width="20.109375" style="338" customWidth="1"/>
    <col min="297" max="297" width="18.77734375" style="338" customWidth="1"/>
    <col min="298" max="298" width="19.33203125" style="338" customWidth="1"/>
    <col min="299" max="299" width="18.6640625" style="338" customWidth="1"/>
    <col min="300" max="301" width="19.21875" style="338" customWidth="1"/>
    <col min="302" max="302" width="19.88671875" style="338" customWidth="1"/>
    <col min="303" max="303" width="19.21875" style="338" customWidth="1"/>
    <col min="304" max="304" width="19.88671875" style="338" customWidth="1"/>
    <col min="305" max="305" width="18.21875" style="338" customWidth="1"/>
    <col min="306" max="306" width="18.88671875" style="338" customWidth="1"/>
    <col min="307" max="307" width="18.44140625" style="338" customWidth="1"/>
    <col min="308" max="308" width="19.109375" style="338" customWidth="1"/>
    <col min="309" max="309" width="19.44140625" style="338" customWidth="1"/>
    <col min="310" max="310" width="26.88671875" style="338" customWidth="1"/>
    <col min="311" max="311" width="27.44140625" style="338" customWidth="1"/>
    <col min="312" max="312" width="26.109375" style="338" customWidth="1"/>
    <col min="313" max="313" width="26.77734375" style="338" customWidth="1"/>
    <col min="314" max="314" width="26" style="338" customWidth="1"/>
    <col min="315" max="316" width="26.6640625" style="338" customWidth="1"/>
    <col min="317" max="317" width="27.21875" style="338" customWidth="1"/>
    <col min="318" max="318" width="26.6640625" style="338" customWidth="1"/>
    <col min="319" max="319" width="27.21875" style="338" customWidth="1"/>
    <col min="320" max="320" width="25.6640625" style="338" customWidth="1"/>
    <col min="321" max="321" width="26.21875" style="338" customWidth="1"/>
    <col min="322" max="322" width="25.88671875" style="338" customWidth="1"/>
    <col min="323" max="323" width="26.44140625" style="338" customWidth="1"/>
    <col min="324" max="324" width="20.109375" style="338" customWidth="1"/>
    <col min="325" max="325" width="18.77734375" style="338" customWidth="1"/>
    <col min="326" max="326" width="19.33203125" style="338" customWidth="1"/>
    <col min="327" max="327" width="18.6640625" style="338" customWidth="1"/>
    <col min="328" max="329" width="19.21875" style="338" customWidth="1"/>
    <col min="330" max="330" width="19.88671875" style="338" customWidth="1"/>
    <col min="331" max="331" width="19.21875" style="338" customWidth="1"/>
    <col min="332" max="332" width="19.88671875" style="338" customWidth="1"/>
    <col min="333" max="333" width="18.21875" style="338" customWidth="1"/>
    <col min="334" max="334" width="18.88671875" style="338" customWidth="1"/>
    <col min="335" max="335" width="18.44140625" style="338" customWidth="1"/>
    <col min="336" max="336" width="19.109375" style="338" customWidth="1"/>
    <col min="337" max="337" width="19.44140625" style="338" customWidth="1"/>
    <col min="338" max="338" width="26.88671875" style="338" customWidth="1"/>
    <col min="339" max="339" width="27.44140625" style="338" customWidth="1"/>
    <col min="340" max="340" width="26.109375" style="338" customWidth="1"/>
    <col min="341" max="341" width="26.77734375" style="338" customWidth="1"/>
    <col min="342" max="342" width="26" style="338" customWidth="1"/>
    <col min="343" max="344" width="26.6640625" style="338" customWidth="1"/>
    <col min="345" max="345" width="27.21875" style="338" customWidth="1"/>
    <col min="346" max="346" width="26.6640625" style="338" customWidth="1"/>
    <col min="347" max="347" width="27.21875" style="338" customWidth="1"/>
    <col min="348" max="348" width="25.6640625" style="338" customWidth="1"/>
    <col min="349" max="349" width="26.21875" style="338" customWidth="1"/>
    <col min="350" max="350" width="25.88671875" style="338" customWidth="1"/>
    <col min="351" max="351" width="26.44140625" style="338" customWidth="1"/>
    <col min="352" max="352" width="20.109375" style="338" customWidth="1"/>
    <col min="353" max="353" width="18.77734375" style="338" customWidth="1"/>
    <col min="354" max="354" width="19.33203125" style="338" customWidth="1"/>
    <col min="355" max="355" width="18.6640625" style="338" customWidth="1"/>
    <col min="356" max="357" width="19.21875" style="338" customWidth="1"/>
    <col min="358" max="358" width="19.88671875" style="338" customWidth="1"/>
    <col min="359" max="359" width="19.21875" style="338" customWidth="1"/>
    <col min="360" max="360" width="19.88671875" style="338" customWidth="1"/>
    <col min="361" max="361" width="18.21875" style="338" customWidth="1"/>
    <col min="362" max="362" width="18.88671875" style="338" customWidth="1"/>
    <col min="363" max="363" width="18.44140625" style="338" customWidth="1"/>
    <col min="364" max="364" width="19.109375" style="338" customWidth="1"/>
    <col min="365" max="365" width="24.44140625" style="338" customWidth="1"/>
    <col min="366" max="366" width="31.88671875" style="338" bestFit="1" customWidth="1"/>
    <col min="367" max="367" width="32.44140625" style="338" bestFit="1" customWidth="1"/>
    <col min="368" max="368" width="31.109375" style="338" bestFit="1" customWidth="1"/>
    <col min="369" max="369" width="31.77734375" style="338" bestFit="1" customWidth="1"/>
    <col min="370" max="370" width="31" style="338" bestFit="1" customWidth="1"/>
    <col min="371" max="372" width="31.6640625" style="338" bestFit="1" customWidth="1"/>
    <col min="373" max="373" width="32.21875" style="338" bestFit="1" customWidth="1"/>
    <col min="374" max="374" width="31.6640625" style="338" bestFit="1" customWidth="1"/>
    <col min="375" max="375" width="32.21875" style="338" bestFit="1" customWidth="1"/>
    <col min="376" max="376" width="30.6640625" style="338" bestFit="1" customWidth="1"/>
    <col min="377" max="377" width="31.21875" style="338" bestFit="1" customWidth="1"/>
    <col min="378" max="378" width="30.88671875" style="338" bestFit="1" customWidth="1"/>
    <col min="379" max="379" width="31.44140625" style="338" bestFit="1" customWidth="1"/>
    <col min="380" max="380" width="25.109375" style="338" bestFit="1" customWidth="1"/>
    <col min="381" max="381" width="23.77734375" style="338" bestFit="1" customWidth="1"/>
    <col min="382" max="382" width="24.33203125" style="338" bestFit="1" customWidth="1"/>
    <col min="383" max="383" width="23.6640625" style="338" bestFit="1" customWidth="1"/>
    <col min="384" max="385" width="24.21875" style="338" bestFit="1" customWidth="1"/>
    <col min="386" max="386" width="24.88671875" style="338" bestFit="1" customWidth="1"/>
    <col min="387" max="387" width="24.21875" style="338" bestFit="1" customWidth="1"/>
    <col min="388" max="388" width="24.88671875" style="338" bestFit="1" customWidth="1"/>
    <col min="389" max="389" width="23.21875" style="338" bestFit="1" customWidth="1"/>
    <col min="390" max="390" width="23.88671875" style="338" bestFit="1" customWidth="1"/>
    <col min="391" max="391" width="23.44140625" style="338" bestFit="1" customWidth="1"/>
    <col min="392" max="392" width="24.109375" style="338" bestFit="1" customWidth="1"/>
    <col min="393" max="16384" width="9" style="338"/>
  </cols>
  <sheetData>
    <row r="2" spans="1:17" s="341" customFormat="1">
      <c r="A2" s="336"/>
      <c r="B2" s="337"/>
      <c r="C2" s="337"/>
      <c r="D2" s="337"/>
      <c r="E2" s="337"/>
      <c r="F2" s="337"/>
      <c r="G2" s="337"/>
      <c r="H2" s="337"/>
      <c r="I2" s="337"/>
      <c r="J2" s="337"/>
      <c r="K2" s="337"/>
      <c r="L2" s="337"/>
      <c r="M2" s="337"/>
      <c r="N2" s="337"/>
      <c r="O2" s="337"/>
      <c r="P2" s="337"/>
      <c r="Q2" s="337"/>
    </row>
    <row r="4" spans="1:17">
      <c r="A4" s="352"/>
    </row>
    <row r="5" spans="1:17">
      <c r="A5" s="358"/>
    </row>
    <row r="6" spans="1:17">
      <c r="A6" s="358"/>
    </row>
    <row r="7" spans="1:17">
      <c r="A7" s="358"/>
    </row>
    <row r="8" spans="1:17">
      <c r="A8" s="358"/>
    </row>
    <row r="9" spans="1:17">
      <c r="A9" s="358"/>
    </row>
    <row r="10" spans="1:17">
      <c r="A10" s="358"/>
    </row>
    <row r="11" spans="1:17">
      <c r="A11" s="358"/>
    </row>
    <row r="12" spans="1:17">
      <c r="A12" s="352"/>
    </row>
    <row r="13" spans="1:17">
      <c r="A13" s="358"/>
    </row>
    <row r="14" spans="1:17">
      <c r="A14" s="358"/>
    </row>
    <row r="15" spans="1:17">
      <c r="A15" s="358"/>
    </row>
    <row r="16" spans="1:17">
      <c r="A16" s="358"/>
    </row>
    <row r="17" spans="1:1">
      <c r="A17" s="358"/>
    </row>
    <row r="18" spans="1:1">
      <c r="A18" s="358"/>
    </row>
    <row r="19" spans="1:1">
      <c r="A19" s="358"/>
    </row>
    <row r="20" spans="1:1">
      <c r="A20" s="352"/>
    </row>
    <row r="21" spans="1:1">
      <c r="A21" s="358"/>
    </row>
    <row r="22" spans="1:1">
      <c r="A22" s="358"/>
    </row>
    <row r="23" spans="1:1">
      <c r="A23" s="358"/>
    </row>
    <row r="24" spans="1:1">
      <c r="A24" s="358"/>
    </row>
    <row r="25" spans="1:1">
      <c r="A25" s="358"/>
    </row>
    <row r="26" spans="1:1">
      <c r="A26" s="358"/>
    </row>
    <row r="27" spans="1:1">
      <c r="A27" s="358"/>
    </row>
    <row r="28" spans="1:1">
      <c r="A28" s="352"/>
    </row>
    <row r="29" spans="1:1">
      <c r="A29" s="358"/>
    </row>
    <row r="30" spans="1:1">
      <c r="A30" s="358"/>
    </row>
    <row r="31" spans="1:1">
      <c r="A31" s="358"/>
    </row>
    <row r="32" spans="1:1">
      <c r="A32" s="358"/>
    </row>
    <row r="33" spans="1:1">
      <c r="A33" s="358"/>
    </row>
    <row r="34" spans="1:1">
      <c r="A34" s="358"/>
    </row>
    <row r="35" spans="1:1">
      <c r="A35" s="358"/>
    </row>
    <row r="36" spans="1:1">
      <c r="A36" s="352"/>
    </row>
    <row r="37" spans="1:1">
      <c r="A37" s="358"/>
    </row>
    <row r="38" spans="1:1">
      <c r="A38" s="358"/>
    </row>
    <row r="39" spans="1:1">
      <c r="A39" s="358"/>
    </row>
    <row r="40" spans="1:1">
      <c r="A40" s="358"/>
    </row>
    <row r="41" spans="1:1">
      <c r="A41" s="358"/>
    </row>
    <row r="42" spans="1:1">
      <c r="A42" s="358"/>
    </row>
    <row r="43" spans="1:1">
      <c r="A43" s="358"/>
    </row>
    <row r="44" spans="1:1">
      <c r="A44" s="352"/>
    </row>
    <row r="45" spans="1:1">
      <c r="A45" s="358"/>
    </row>
    <row r="46" spans="1:1">
      <c r="A46" s="358"/>
    </row>
    <row r="47" spans="1:1">
      <c r="A47" s="358"/>
    </row>
    <row r="48" spans="1:1">
      <c r="A48" s="358"/>
    </row>
    <row r="49" spans="1:1">
      <c r="A49" s="358"/>
    </row>
    <row r="50" spans="1:1">
      <c r="A50" s="358"/>
    </row>
    <row r="51" spans="1:1">
      <c r="A51" s="358"/>
    </row>
    <row r="52" spans="1:1">
      <c r="A52" s="352"/>
    </row>
    <row r="53" spans="1:1">
      <c r="A53" s="358"/>
    </row>
    <row r="54" spans="1:1">
      <c r="A54" s="358"/>
    </row>
    <row r="55" spans="1:1">
      <c r="A55" s="358"/>
    </row>
    <row r="56" spans="1:1">
      <c r="A56" s="358"/>
    </row>
    <row r="57" spans="1:1">
      <c r="A57" s="358"/>
    </row>
    <row r="58" spans="1:1">
      <c r="A58" s="358"/>
    </row>
    <row r="59" spans="1:1">
      <c r="A59" s="358"/>
    </row>
    <row r="60" spans="1:1">
      <c r="A60" s="352"/>
    </row>
    <row r="61" spans="1:1">
      <c r="A61" s="358"/>
    </row>
    <row r="62" spans="1:1">
      <c r="A62" s="358"/>
    </row>
    <row r="63" spans="1:1">
      <c r="A63" s="358"/>
    </row>
    <row r="64" spans="1:1">
      <c r="A64" s="358"/>
    </row>
    <row r="65" spans="1:1">
      <c r="A65" s="358"/>
    </row>
    <row r="66" spans="1:1">
      <c r="A66" s="358"/>
    </row>
    <row r="67" spans="1:1">
      <c r="A67" s="358"/>
    </row>
    <row r="68" spans="1:1">
      <c r="A68" s="352"/>
    </row>
    <row r="69" spans="1:1">
      <c r="A69" s="358"/>
    </row>
    <row r="70" spans="1:1">
      <c r="A70" s="358"/>
    </row>
    <row r="71" spans="1:1">
      <c r="A71" s="358"/>
    </row>
    <row r="72" spans="1:1">
      <c r="A72" s="358"/>
    </row>
    <row r="73" spans="1:1">
      <c r="A73" s="358"/>
    </row>
    <row r="74" spans="1:1">
      <c r="A74" s="358"/>
    </row>
    <row r="75" spans="1:1">
      <c r="A75" s="358"/>
    </row>
    <row r="76" spans="1:1">
      <c r="A76" s="352"/>
    </row>
    <row r="77" spans="1:1">
      <c r="A77" s="358"/>
    </row>
    <row r="78" spans="1:1">
      <c r="A78" s="358"/>
    </row>
    <row r="79" spans="1:1">
      <c r="A79" s="358"/>
    </row>
    <row r="80" spans="1:1">
      <c r="A80" s="358"/>
    </row>
    <row r="81" spans="1:1">
      <c r="A81" s="358"/>
    </row>
    <row r="82" spans="1:1">
      <c r="A82" s="358"/>
    </row>
    <row r="83" spans="1:1">
      <c r="A83" s="358"/>
    </row>
    <row r="84" spans="1:1">
      <c r="A84" s="352"/>
    </row>
    <row r="85" spans="1:1">
      <c r="A85" s="358"/>
    </row>
    <row r="86" spans="1:1">
      <c r="A86" s="358"/>
    </row>
    <row r="87" spans="1:1">
      <c r="A87" s="358"/>
    </row>
    <row r="88" spans="1:1">
      <c r="A88" s="358"/>
    </row>
    <row r="89" spans="1:1">
      <c r="A89" s="358"/>
    </row>
    <row r="90" spans="1:1">
      <c r="A90" s="358"/>
    </row>
    <row r="91" spans="1:1">
      <c r="A91" s="358"/>
    </row>
    <row r="92" spans="1:1">
      <c r="A92" s="352"/>
    </row>
    <row r="93" spans="1:1">
      <c r="A93" s="358"/>
    </row>
    <row r="94" spans="1:1">
      <c r="A94" s="358"/>
    </row>
    <row r="95" spans="1:1">
      <c r="A95" s="358"/>
    </row>
    <row r="96" spans="1:1">
      <c r="A96" s="358"/>
    </row>
    <row r="97" spans="1:1">
      <c r="A97" s="358"/>
    </row>
    <row r="98" spans="1:1">
      <c r="A98" s="358"/>
    </row>
    <row r="99" spans="1:1">
      <c r="A99" s="358"/>
    </row>
    <row r="100" spans="1:1">
      <c r="A100" s="352"/>
    </row>
    <row r="101" spans="1:1">
      <c r="A101" s="358"/>
    </row>
    <row r="102" spans="1:1">
      <c r="A102" s="358"/>
    </row>
    <row r="103" spans="1:1">
      <c r="A103" s="358"/>
    </row>
    <row r="104" spans="1:1">
      <c r="A104" s="358"/>
    </row>
    <row r="105" spans="1:1">
      <c r="A105" s="358"/>
    </row>
    <row r="106" spans="1:1">
      <c r="A106" s="358"/>
    </row>
    <row r="107" spans="1:1">
      <c r="A107" s="358"/>
    </row>
    <row r="108" spans="1:1">
      <c r="A108" s="352"/>
    </row>
    <row r="109" spans="1:1">
      <c r="A109" s="358"/>
    </row>
    <row r="110" spans="1:1">
      <c r="A110" s="358"/>
    </row>
    <row r="111" spans="1:1">
      <c r="A111" s="358"/>
    </row>
    <row r="112" spans="1:1">
      <c r="A112" s="358"/>
    </row>
    <row r="113" spans="1:1">
      <c r="A113" s="358"/>
    </row>
    <row r="114" spans="1:1">
      <c r="A114" s="358"/>
    </row>
    <row r="115" spans="1:1">
      <c r="A115" s="358"/>
    </row>
    <row r="116" spans="1:1">
      <c r="A116" s="352"/>
    </row>
    <row r="117" spans="1:1">
      <c r="A117" s="358"/>
    </row>
    <row r="118" spans="1:1">
      <c r="A118" s="358"/>
    </row>
    <row r="119" spans="1:1">
      <c r="A119" s="358"/>
    </row>
    <row r="120" spans="1:1">
      <c r="A120" s="358"/>
    </row>
    <row r="121" spans="1:1">
      <c r="A121" s="358"/>
    </row>
    <row r="122" spans="1:1">
      <c r="A122" s="358"/>
    </row>
    <row r="123" spans="1:1">
      <c r="A123" s="358"/>
    </row>
    <row r="124" spans="1:1">
      <c r="A124" s="352"/>
    </row>
    <row r="125" spans="1:1">
      <c r="A125" s="358"/>
    </row>
    <row r="126" spans="1:1">
      <c r="A126" s="358"/>
    </row>
    <row r="127" spans="1:1">
      <c r="A127" s="358"/>
    </row>
    <row r="128" spans="1:1">
      <c r="A128" s="358"/>
    </row>
    <row r="129" spans="1:17">
      <c r="A129" s="358"/>
    </row>
    <row r="130" spans="1:17">
      <c r="A130" s="358"/>
    </row>
    <row r="131" spans="1:17">
      <c r="A131" s="358"/>
    </row>
    <row r="132" spans="1:17">
      <c r="A132" s="352"/>
    </row>
    <row r="133" spans="1:17">
      <c r="A133" s="352"/>
    </row>
    <row r="134" spans="1:17">
      <c r="A134" s="352"/>
    </row>
    <row r="135" spans="1:17">
      <c r="A135" s="352"/>
    </row>
    <row r="136" spans="1:17">
      <c r="A136" s="352"/>
    </row>
    <row r="137" spans="1:17">
      <c r="A137" s="352"/>
    </row>
    <row r="138" spans="1:17">
      <c r="A138" s="352"/>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366"/>
      <c r="B496" s="359"/>
      <c r="C496" s="359"/>
      <c r="D496" s="359"/>
      <c r="E496" s="359"/>
      <c r="F496" s="359"/>
      <c r="G496" s="359"/>
      <c r="H496" s="359"/>
      <c r="I496" s="359"/>
      <c r="J496" s="359"/>
      <c r="K496" s="359"/>
      <c r="L496" s="359"/>
      <c r="M496" s="359"/>
      <c r="N496" s="359"/>
      <c r="O496" s="359"/>
      <c r="P496" s="359"/>
      <c r="Q496" s="359"/>
    </row>
    <row r="497" spans="1:17">
      <c r="A497" s="338"/>
      <c r="B497" s="359"/>
      <c r="C497" s="359"/>
      <c r="D497" s="359"/>
      <c r="E497" s="359"/>
      <c r="F497" s="359"/>
      <c r="G497" s="359"/>
      <c r="H497" s="359"/>
      <c r="I497" s="359"/>
      <c r="J497" s="359"/>
      <c r="K497" s="359"/>
      <c r="L497" s="359"/>
      <c r="M497" s="359"/>
      <c r="N497" s="359"/>
      <c r="O497" s="359"/>
      <c r="P497" s="359"/>
      <c r="Q497" s="359"/>
    </row>
    <row r="498" spans="1:17">
      <c r="A498" s="338"/>
      <c r="B498" s="359"/>
      <c r="C498" s="359"/>
      <c r="D498" s="359"/>
      <c r="E498" s="359"/>
      <c r="F498" s="359"/>
      <c r="G498" s="359"/>
      <c r="H498" s="359"/>
      <c r="I498" s="359"/>
      <c r="J498" s="359"/>
      <c r="K498" s="359"/>
      <c r="L498" s="359"/>
      <c r="M498" s="359"/>
      <c r="N498" s="359"/>
      <c r="O498" s="359"/>
      <c r="P498" s="359"/>
      <c r="Q498" s="359"/>
    </row>
    <row r="499" spans="1:17">
      <c r="A499" s="338"/>
      <c r="B499" s="359"/>
      <c r="C499" s="359"/>
      <c r="D499" s="359"/>
      <c r="E499" s="359"/>
      <c r="F499" s="359"/>
      <c r="G499" s="359"/>
      <c r="H499" s="359"/>
      <c r="I499" s="359"/>
      <c r="J499" s="359"/>
      <c r="K499" s="359"/>
      <c r="L499" s="359"/>
      <c r="M499" s="359"/>
      <c r="N499" s="359"/>
      <c r="O499" s="359"/>
      <c r="P499" s="359"/>
      <c r="Q499" s="35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26"/>
  <sheetViews>
    <sheetView showZeros="0" view="pageBreakPreview" zoomScaleNormal="100" zoomScaleSheetLayoutView="100" workbookViewId="0">
      <selection activeCell="H27" sqref="H27"/>
    </sheetView>
  </sheetViews>
  <sheetFormatPr defaultRowHeight="15"/>
  <cols>
    <col min="1" max="1" width="25.44140625" bestFit="1" customWidth="1"/>
    <col min="6" max="6" width="9.77734375" bestFit="1" customWidth="1"/>
  </cols>
  <sheetData>
    <row r="1" spans="1:8" ht="18">
      <c r="A1" s="512" t="s">
        <v>1141</v>
      </c>
      <c r="B1" s="512"/>
      <c r="C1" s="512"/>
      <c r="D1" s="512"/>
      <c r="E1" s="512"/>
      <c r="F1" s="512"/>
      <c r="G1" s="512"/>
      <c r="H1" s="512"/>
    </row>
    <row r="2" spans="1:8">
      <c r="A2" s="619"/>
      <c r="B2" s="620"/>
      <c r="C2" s="620"/>
      <c r="D2" s="620"/>
      <c r="E2" s="620"/>
      <c r="F2" s="620"/>
      <c r="G2" s="620"/>
      <c r="H2" s="620"/>
    </row>
    <row r="3" spans="1:8" ht="15.75">
      <c r="A3" s="644" t="s">
        <v>1142</v>
      </c>
      <c r="B3" s="644"/>
      <c r="C3" s="644"/>
      <c r="D3" s="644"/>
      <c r="E3" s="644"/>
      <c r="F3" s="644"/>
      <c r="G3" s="644"/>
      <c r="H3" s="644"/>
    </row>
    <row r="4" spans="1:8" ht="15.75">
      <c r="A4" s="644" t="s">
        <v>1157</v>
      </c>
      <c r="B4" s="644"/>
      <c r="C4" s="644"/>
      <c r="D4" s="644"/>
      <c r="E4" s="644"/>
      <c r="F4" s="644"/>
      <c r="G4" s="644"/>
      <c r="H4" s="644"/>
    </row>
    <row r="5" spans="1:8">
      <c r="A5" s="515"/>
      <c r="B5" s="515"/>
      <c r="C5" s="515"/>
      <c r="D5" s="515"/>
      <c r="E5" s="515"/>
      <c r="F5" s="515"/>
      <c r="G5" s="515"/>
      <c r="H5" s="515"/>
    </row>
    <row r="6" spans="1:8">
      <c r="A6" s="621"/>
      <c r="B6" s="622"/>
      <c r="C6" s="622" t="s">
        <v>1143</v>
      </c>
      <c r="D6" s="622" t="s">
        <v>1144</v>
      </c>
      <c r="E6" s="622"/>
      <c r="F6" s="622" t="s">
        <v>1145</v>
      </c>
      <c r="G6" s="622" t="s">
        <v>1146</v>
      </c>
      <c r="H6" s="622" t="s">
        <v>1055</v>
      </c>
    </row>
    <row r="7" spans="1:8">
      <c r="A7" s="623"/>
      <c r="B7" s="624" t="s">
        <v>28</v>
      </c>
      <c r="C7" s="624" t="s">
        <v>28</v>
      </c>
      <c r="D7" s="624" t="s">
        <v>28</v>
      </c>
      <c r="E7" s="624" t="s">
        <v>19</v>
      </c>
      <c r="F7" s="624" t="s">
        <v>1059</v>
      </c>
      <c r="G7" s="624" t="s">
        <v>1068</v>
      </c>
      <c r="H7" s="624" t="s">
        <v>1147</v>
      </c>
    </row>
    <row r="8" spans="1:8">
      <c r="A8" s="535" t="s">
        <v>1148</v>
      </c>
      <c r="B8" s="625">
        <f>'Averages Pivot Table'!$S469</f>
        <v>126268.93062747976</v>
      </c>
      <c r="C8" s="625">
        <f>'Averages Pivot Table'!$S473</f>
        <v>87460.952696578155</v>
      </c>
      <c r="D8" s="625">
        <f>'Averages Pivot Table'!$S477</f>
        <v>76630.890972878595</v>
      </c>
      <c r="E8" s="625">
        <f>'Averages Pivot Table'!$S481</f>
        <v>50405.841885219103</v>
      </c>
      <c r="F8" s="625">
        <f>'Averages Pivot Table'!$S485</f>
        <v>54086.851562735341</v>
      </c>
      <c r="G8" s="625">
        <f>'Averages Pivot Table'!$S489</f>
        <v>0</v>
      </c>
      <c r="H8" s="625">
        <f>'Averages Pivot Table'!$S493</f>
        <v>89710.897539652142</v>
      </c>
    </row>
    <row r="9" spans="1:8">
      <c r="A9" s="535" t="s">
        <v>1149</v>
      </c>
      <c r="B9" s="626">
        <f>'Averages Pivot Table'!$T469</f>
        <v>109919.80669756376</v>
      </c>
      <c r="C9" s="626">
        <f>'Averages Pivot Table'!$T473</f>
        <v>80290.820539432912</v>
      </c>
      <c r="D9" s="626">
        <f>'Averages Pivot Table'!$T477</f>
        <v>69231.212495096945</v>
      </c>
      <c r="E9" s="626">
        <f>'Averages Pivot Table'!$T481</f>
        <v>48578.446171787924</v>
      </c>
      <c r="F9" s="626">
        <f>'Averages Pivot Table'!$T485</f>
        <v>52400.051218793997</v>
      </c>
      <c r="G9" s="626">
        <f>'Averages Pivot Table'!$T489</f>
        <v>0</v>
      </c>
      <c r="H9" s="626">
        <f>'Averages Pivot Table'!$T493</f>
        <v>79044.868728982721</v>
      </c>
    </row>
    <row r="10" spans="1:8">
      <c r="A10" s="535" t="s">
        <v>1150</v>
      </c>
      <c r="B10" s="626">
        <f>'Averages Pivot Table'!$U469</f>
        <v>86682.871991175358</v>
      </c>
      <c r="C10" s="626">
        <f>'Averages Pivot Table'!$U473</f>
        <v>70527.761349460823</v>
      </c>
      <c r="D10" s="626">
        <f>'Averages Pivot Table'!$U477</f>
        <v>62013.037792776078</v>
      </c>
      <c r="E10" s="626">
        <f>'Averages Pivot Table'!$U481</f>
        <v>46273.236854394469</v>
      </c>
      <c r="F10" s="626">
        <f>'Averages Pivot Table'!$U485</f>
        <v>48436.12593985811</v>
      </c>
      <c r="G10" s="626">
        <f>'Averages Pivot Table'!$U489</f>
        <v>41893.883357202933</v>
      </c>
      <c r="H10" s="626">
        <f>'Averages Pivot Table'!$U493</f>
        <v>66914.350117495414</v>
      </c>
    </row>
    <row r="11" spans="1:8">
      <c r="A11" s="535" t="s">
        <v>1151</v>
      </c>
      <c r="B11" s="626">
        <f>'Averages Pivot Table'!$V469</f>
        <v>78393.164085643119</v>
      </c>
      <c r="C11" s="626">
        <f>'Averages Pivot Table'!$V473</f>
        <v>64586.848151119411</v>
      </c>
      <c r="D11" s="626">
        <f>'Averages Pivot Table'!$V477</f>
        <v>56898.979119830903</v>
      </c>
      <c r="E11" s="626">
        <f>'Averages Pivot Table'!$V481</f>
        <v>44725.619094165369</v>
      </c>
      <c r="F11" s="626">
        <f>'Averages Pivot Table'!$V485</f>
        <v>42712.932932412616</v>
      </c>
      <c r="G11" s="626">
        <f>'Averages Pivot Table'!$V489</f>
        <v>39023.25</v>
      </c>
      <c r="H11" s="626">
        <f>'Averages Pivot Table'!$V493</f>
        <v>60637.681581108242</v>
      </c>
    </row>
    <row r="12" spans="1:8">
      <c r="A12" s="535" t="s">
        <v>1152</v>
      </c>
      <c r="B12" s="626">
        <f>'Averages Pivot Table'!$W469</f>
        <v>78694.383836058478</v>
      </c>
      <c r="C12" s="626">
        <f>'Averages Pivot Table'!$W473</f>
        <v>65960.407993061788</v>
      </c>
      <c r="D12" s="626">
        <f>'Averages Pivot Table'!$W477</f>
        <v>56083.102988890212</v>
      </c>
      <c r="E12" s="626">
        <f>'Averages Pivot Table'!$W481</f>
        <v>45530.760042070418</v>
      </c>
      <c r="F12" s="626">
        <f>'Averages Pivot Table'!$W485</f>
        <v>46920.533481608691</v>
      </c>
      <c r="G12" s="626">
        <f>'Averages Pivot Table'!$W489</f>
        <v>0</v>
      </c>
      <c r="H12" s="626">
        <f>'Averages Pivot Table'!$W493</f>
        <v>61034.325909377614</v>
      </c>
    </row>
    <row r="13" spans="1:8">
      <c r="A13" s="535" t="s">
        <v>1153</v>
      </c>
      <c r="B13" s="626">
        <f>'Averages Pivot Table'!$X469</f>
        <v>72541.552203387837</v>
      </c>
      <c r="C13" s="626">
        <f>'Averages Pivot Table'!$X473</f>
        <v>59777.77203956891</v>
      </c>
      <c r="D13" s="626">
        <f>'Averages Pivot Table'!$X477</f>
        <v>54224.33364506525</v>
      </c>
      <c r="E13" s="626">
        <f>'Averages Pivot Table'!$X481</f>
        <v>42772.204863512059</v>
      </c>
      <c r="F13" s="626">
        <f>'Averages Pivot Table'!$X485</f>
        <v>46133.363847945744</v>
      </c>
      <c r="G13" s="626">
        <f>'Averages Pivot Table'!$X489</f>
        <v>32930.828025477706</v>
      </c>
      <c r="H13" s="626">
        <f>'Averages Pivot Table'!$X493</f>
        <v>56838.090360342729</v>
      </c>
    </row>
    <row r="14" spans="1:8">
      <c r="A14" s="627" t="s">
        <v>1066</v>
      </c>
      <c r="B14" s="626">
        <f>'Averages Pivot Table'!$Y469</f>
        <v>110400.70469395496</v>
      </c>
      <c r="C14" s="626">
        <f>'Averages Pivot Table'!$Y473</f>
        <v>79304.653273872013</v>
      </c>
      <c r="D14" s="626">
        <f>'Averages Pivot Table'!$Y477</f>
        <v>68204.173323050869</v>
      </c>
      <c r="E14" s="626">
        <f>'Averages Pivot Table'!$Y481</f>
        <v>47972.172166590324</v>
      </c>
      <c r="F14" s="626">
        <f>'Averages Pivot Table'!$Y485</f>
        <v>51531.674948369255</v>
      </c>
      <c r="G14" s="626">
        <f>'Averages Pivot Table'!$Y489</f>
        <v>40800.625793847081</v>
      </c>
      <c r="H14" s="626">
        <f>'Averages Pivot Table'!$Y493</f>
        <v>78667.222641305532</v>
      </c>
    </row>
    <row r="15" spans="1:8">
      <c r="A15" s="535"/>
      <c r="B15" s="626"/>
      <c r="C15" s="626"/>
      <c r="D15" s="626"/>
      <c r="E15" s="626"/>
      <c r="F15" s="626"/>
      <c r="G15" s="626"/>
      <c r="H15" s="626"/>
    </row>
    <row r="16" spans="1:8">
      <c r="A16" s="535" t="s">
        <v>1088</v>
      </c>
      <c r="B16" s="626">
        <f>'Averages Pivot Table'!$Z469</f>
        <v>62665.406816676987</v>
      </c>
      <c r="C16" s="626">
        <f>'Averages Pivot Table'!$Z473</f>
        <v>53424.114108968963</v>
      </c>
      <c r="D16" s="626">
        <f>'Averages Pivot Table'!$Z477</f>
        <v>44927.841004940048</v>
      </c>
      <c r="E16" s="626">
        <f>'Averages Pivot Table'!$Z481</f>
        <v>50081.919669834286</v>
      </c>
      <c r="F16" s="626">
        <f>'Averages Pivot Table'!$Z485</f>
        <v>31164.951138424465</v>
      </c>
      <c r="G16" s="626">
        <f>'Averages Pivot Table'!$Z489</f>
        <v>60441.394781513642</v>
      </c>
      <c r="H16" s="626">
        <f>'Averages Pivot Table'!$Z493</f>
        <v>58181.212729510444</v>
      </c>
    </row>
    <row r="17" spans="1:8">
      <c r="A17" s="535" t="s">
        <v>1089</v>
      </c>
      <c r="B17" s="626">
        <f>'Averages Pivot Table'!$AA469</f>
        <v>62317.376859804142</v>
      </c>
      <c r="C17" s="626">
        <f>'Averages Pivot Table'!$AA473</f>
        <v>56119.94520894796</v>
      </c>
      <c r="D17" s="626">
        <f>'Averages Pivot Table'!$AA477</f>
        <v>50700.692692399622</v>
      </c>
      <c r="E17" s="626">
        <f>'Averages Pivot Table'!$AA481</f>
        <v>54082.901772734105</v>
      </c>
      <c r="F17" s="626">
        <f>'Averages Pivot Table'!$AA485</f>
        <v>48732.476530612243</v>
      </c>
      <c r="G17" s="626">
        <f>'Averages Pivot Table'!$AA489</f>
        <v>34703.261611112524</v>
      </c>
      <c r="H17" s="626">
        <f>'Averages Pivot Table'!$AA493</f>
        <v>46670.813837696085</v>
      </c>
    </row>
    <row r="18" spans="1:8">
      <c r="A18" s="535" t="s">
        <v>1090</v>
      </c>
      <c r="B18" s="626">
        <f>'Averages Pivot Table'!$AB469</f>
        <v>54466.640621882354</v>
      </c>
      <c r="C18" s="626">
        <f>'Averages Pivot Table'!$AB473</f>
        <v>49861.901103798351</v>
      </c>
      <c r="D18" s="626">
        <f>'Averages Pivot Table'!$AB477</f>
        <v>43688.385052990998</v>
      </c>
      <c r="E18" s="626">
        <f>'Averages Pivot Table'!$AB481</f>
        <v>45012.954418961788</v>
      </c>
      <c r="F18" s="626">
        <f>'Averages Pivot Table'!$AB485</f>
        <v>43331.815972222219</v>
      </c>
      <c r="G18" s="626">
        <f>'Averages Pivot Table'!$AB489</f>
        <v>45699.633617061721</v>
      </c>
      <c r="H18" s="626">
        <f>'Averages Pivot Table'!$AB493</f>
        <v>46312.777432584451</v>
      </c>
    </row>
    <row r="19" spans="1:8">
      <c r="A19" s="535" t="s">
        <v>1091</v>
      </c>
      <c r="B19" s="626">
        <f>'Averages Pivot Table'!$AC469</f>
        <v>57480.01467141899</v>
      </c>
      <c r="C19" s="626">
        <f>'Averages Pivot Table'!$AC473</f>
        <v>52394.097361468921</v>
      </c>
      <c r="D19" s="626">
        <f>'Averages Pivot Table'!$AC477</f>
        <v>45890.951433056194</v>
      </c>
      <c r="E19" s="626">
        <f>'Averages Pivot Table'!$AC481</f>
        <v>41316.538111765694</v>
      </c>
      <c r="F19" s="626">
        <f>'Averages Pivot Table'!$AC485</f>
        <v>44510.876739924817</v>
      </c>
      <c r="G19" s="626">
        <f>'Averages Pivot Table'!$AC489</f>
        <v>46694.905343646853</v>
      </c>
      <c r="H19" s="626">
        <f>'Averages Pivot Table'!$AC493</f>
        <v>45976.016833328482</v>
      </c>
    </row>
    <row r="20" spans="1:8">
      <c r="A20" s="627" t="s">
        <v>1092</v>
      </c>
      <c r="B20" s="626">
        <f>'Averages Pivot Table'!$AE469</f>
        <v>61633.87365070005</v>
      </c>
      <c r="C20" s="626">
        <f>'Averages Pivot Table'!$AE473</f>
        <v>56126.232416198691</v>
      </c>
      <c r="D20" s="626">
        <f>'Averages Pivot Table'!$AE477</f>
        <v>50017.452026678002</v>
      </c>
      <c r="E20" s="626">
        <f>'Averages Pivot Table'!$AE481</f>
        <v>48791.451513555468</v>
      </c>
      <c r="F20" s="626">
        <f>'Averages Pivot Table'!$AE485</f>
        <v>46437.370221665304</v>
      </c>
      <c r="G20" s="626">
        <f>'Averages Pivot Table'!$AE489</f>
        <v>45571.792573596664</v>
      </c>
      <c r="H20" s="626">
        <f>'Averages Pivot Table'!$AE493</f>
        <v>49220.587575224257</v>
      </c>
    </row>
    <row r="21" spans="1:8">
      <c r="A21" s="535"/>
      <c r="B21" s="626"/>
      <c r="C21" s="626"/>
      <c r="D21" s="626"/>
      <c r="E21" s="626"/>
      <c r="F21" s="626"/>
      <c r="G21" s="626"/>
      <c r="H21" s="626"/>
    </row>
    <row r="22" spans="1:8">
      <c r="A22" s="535" t="s">
        <v>1154</v>
      </c>
      <c r="B22" s="626">
        <f>'Averages Pivot Table'!$AF469</f>
        <v>47749.007338929216</v>
      </c>
      <c r="C22" s="626">
        <f>'Averages Pivot Table'!$AF473</f>
        <v>44456.588476805948</v>
      </c>
      <c r="D22" s="626">
        <f>'Averages Pivot Table'!$AF477</f>
        <v>41071.981296487604</v>
      </c>
      <c r="E22" s="626">
        <f>'Averages Pivot Table'!$AF481</f>
        <v>36879.766771141141</v>
      </c>
      <c r="F22" s="626">
        <f>'Averages Pivot Table'!$AF485</f>
        <v>35606.187940053103</v>
      </c>
      <c r="G22" s="626">
        <f>'Averages Pivot Table'!$AF489</f>
        <v>41584.08070974263</v>
      </c>
      <c r="H22" s="626">
        <f>'Averages Pivot Table'!$AF493</f>
        <v>41039.197107645872</v>
      </c>
    </row>
    <row r="23" spans="1:8">
      <c r="A23" s="535" t="s">
        <v>1095</v>
      </c>
      <c r="B23" s="626">
        <f>'Averages Pivot Table'!$AG469</f>
        <v>0</v>
      </c>
      <c r="C23" s="626">
        <f>'Averages Pivot Table'!$AG473</f>
        <v>0</v>
      </c>
      <c r="D23" s="626">
        <f>'Averages Pivot Table'!$AG477</f>
        <v>0</v>
      </c>
      <c r="E23" s="626">
        <f>'Averages Pivot Table'!$AG481</f>
        <v>0</v>
      </c>
      <c r="F23" s="626">
        <f>'Averages Pivot Table'!$AG485</f>
        <v>0</v>
      </c>
      <c r="G23" s="626">
        <f>'Averages Pivot Table'!$AG489</f>
        <v>44030.707129951486</v>
      </c>
      <c r="H23" s="626">
        <f>'Averages Pivot Table'!$AG493</f>
        <v>44030.707129951486</v>
      </c>
    </row>
    <row r="24" spans="1:8">
      <c r="A24" s="628" t="s">
        <v>1096</v>
      </c>
      <c r="B24" s="629">
        <f>'Averages Pivot Table'!$AH469</f>
        <v>47749.007338929216</v>
      </c>
      <c r="C24" s="629">
        <f>'Averages Pivot Table'!$AH473</f>
        <v>44456.588476805948</v>
      </c>
      <c r="D24" s="629">
        <f>'Averages Pivot Table'!$AH477</f>
        <v>41071.981296487604</v>
      </c>
      <c r="E24" s="629">
        <f>'Averages Pivot Table'!$AH481</f>
        <v>36879.766771141141</v>
      </c>
      <c r="F24" s="629">
        <f>'Averages Pivot Table'!$AH485</f>
        <v>35606.187940053103</v>
      </c>
      <c r="G24" s="629">
        <f>'Averages Pivot Table'!$AH489</f>
        <v>42432.669419887425</v>
      </c>
      <c r="H24" s="629">
        <f>'Averages Pivot Table'!$AH493</f>
        <v>41951.366618264081</v>
      </c>
    </row>
    <row r="25" spans="1:8" ht="30.75" customHeight="1">
      <c r="A25" s="643" t="s">
        <v>1086</v>
      </c>
      <c r="B25" s="643"/>
      <c r="C25" s="643"/>
      <c r="D25" s="643"/>
      <c r="E25" s="643"/>
      <c r="F25" s="643"/>
      <c r="G25" s="643"/>
      <c r="H25" s="643"/>
    </row>
    <row r="26" spans="1:8">
      <c r="A26" s="398"/>
      <c r="B26" s="398"/>
      <c r="C26" s="398"/>
      <c r="D26" s="398"/>
      <c r="E26" s="398"/>
      <c r="F26" s="398"/>
      <c r="G26" s="398"/>
      <c r="H26" s="549" t="s">
        <v>1156</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tabSelected="1" view="pageBreakPreview" topLeftCell="A298" zoomScaleNormal="100" zoomScaleSheetLayoutView="100" workbookViewId="0">
      <selection activeCell="N320" sqref="N320"/>
    </sheetView>
  </sheetViews>
  <sheetFormatPr defaultColWidth="9" defaultRowHeight="15"/>
  <cols>
    <col min="1" max="1" width="11.6640625" style="402" customWidth="1"/>
    <col min="2" max="2" width="8.21875" style="402" customWidth="1"/>
    <col min="3" max="3" width="6.21875" style="402" customWidth="1"/>
    <col min="4" max="4" width="8.21875" style="402" customWidth="1"/>
    <col min="5" max="5" width="7.6640625" style="402" customWidth="1"/>
    <col min="6" max="6" width="8.44140625" style="402" customWidth="1"/>
    <col min="7" max="7" width="7.6640625" style="402" customWidth="1"/>
    <col min="8" max="8" width="8.21875" style="402" customWidth="1"/>
    <col min="9" max="9" width="7.6640625" style="402" customWidth="1"/>
    <col min="10" max="10" width="8.44140625" style="402" customWidth="1"/>
    <col min="11" max="11" width="5.44140625" style="402" customWidth="1"/>
    <col min="12" max="12" width="8.44140625" style="402" customWidth="1"/>
    <col min="13" max="13" width="5.6640625" style="402" customWidth="1"/>
    <col min="14" max="14" width="7.88671875" style="402" customWidth="1"/>
    <col min="15" max="15" width="7.6640625" style="402" customWidth="1"/>
    <col min="16" max="16" width="5" style="402" customWidth="1"/>
    <col min="17" max="17" width="9.21875" style="514" bestFit="1" customWidth="1"/>
    <col min="18" max="19" width="9" style="514"/>
    <col min="20" max="16384" width="9" style="402"/>
  </cols>
  <sheetData>
    <row r="1" spans="1:19" ht="18">
      <c r="A1" s="512" t="s">
        <v>1064</v>
      </c>
      <c r="B1" s="512"/>
      <c r="C1" s="512"/>
      <c r="D1" s="512"/>
      <c r="E1" s="512"/>
      <c r="F1" s="512"/>
      <c r="G1" s="512"/>
      <c r="H1" s="512"/>
      <c r="I1" s="512"/>
      <c r="J1" s="512"/>
      <c r="K1" s="512"/>
      <c r="L1" s="512"/>
      <c r="M1" s="512"/>
      <c r="N1" s="512"/>
      <c r="O1" s="512"/>
    </row>
    <row r="2" spans="1:19" ht="15.75" customHeight="1">
      <c r="A2" s="512"/>
      <c r="B2" s="515"/>
      <c r="C2" s="515"/>
      <c r="D2" s="515"/>
      <c r="E2" s="515"/>
      <c r="F2" s="515"/>
      <c r="G2" s="515"/>
      <c r="H2" s="515"/>
      <c r="I2" s="515"/>
      <c r="J2" s="515"/>
      <c r="K2" s="515"/>
      <c r="L2" s="515" t="s">
        <v>910</v>
      </c>
      <c r="M2" s="515"/>
    </row>
    <row r="3" spans="1:19" ht="15.75">
      <c r="A3" s="516" t="s">
        <v>1065</v>
      </c>
      <c r="B3" s="515"/>
      <c r="C3" s="515"/>
      <c r="D3" s="515"/>
      <c r="E3" s="515"/>
      <c r="F3" s="515"/>
      <c r="G3" s="515"/>
      <c r="H3" s="515"/>
      <c r="I3" s="515"/>
      <c r="J3" s="515"/>
      <c r="K3" s="515"/>
      <c r="L3" s="515"/>
      <c r="M3" s="515"/>
      <c r="N3" s="513"/>
      <c r="O3" s="513"/>
    </row>
    <row r="4" spans="1:19" ht="15.75">
      <c r="A4" s="516" t="s">
        <v>1158</v>
      </c>
      <c r="B4" s="515"/>
      <c r="C4" s="515"/>
      <c r="D4" s="515"/>
      <c r="E4" s="515"/>
      <c r="F4" s="515"/>
      <c r="G4" s="515"/>
      <c r="H4" s="515"/>
      <c r="I4" s="515"/>
      <c r="J4" s="515"/>
      <c r="K4" s="515"/>
      <c r="L4" s="515"/>
      <c r="M4" s="515"/>
      <c r="N4" s="513"/>
      <c r="O4" s="513"/>
    </row>
    <row r="5" spans="1:19" ht="15.75" customHeight="1">
      <c r="A5" s="515"/>
      <c r="B5" s="517"/>
      <c r="C5" s="515"/>
      <c r="D5" s="515"/>
      <c r="E5" s="515"/>
      <c r="F5" s="515"/>
      <c r="G5" s="515"/>
      <c r="H5" s="515"/>
      <c r="I5" s="515"/>
      <c r="J5" s="515"/>
      <c r="K5" s="515"/>
      <c r="L5" s="515"/>
      <c r="M5" s="515"/>
    </row>
    <row r="6" spans="1:19">
      <c r="A6" s="518"/>
      <c r="B6" s="519">
        <v>1</v>
      </c>
      <c r="C6" s="520"/>
      <c r="D6" s="519">
        <v>2</v>
      </c>
      <c r="E6" s="520"/>
      <c r="F6" s="519">
        <v>3</v>
      </c>
      <c r="G6" s="520"/>
      <c r="H6" s="519">
        <v>4</v>
      </c>
      <c r="I6" s="520"/>
      <c r="J6" s="519">
        <v>5</v>
      </c>
      <c r="K6" s="520"/>
      <c r="L6" s="519">
        <v>6</v>
      </c>
      <c r="M6" s="520"/>
      <c r="N6" s="521" t="s">
        <v>1066</v>
      </c>
      <c r="O6" s="520"/>
      <c r="Q6" s="522" t="s">
        <v>1121</v>
      </c>
      <c r="S6" s="523" t="s">
        <v>1122</v>
      </c>
    </row>
    <row r="7" spans="1:19">
      <c r="A7" s="524"/>
      <c r="B7" s="525" t="s">
        <v>1067</v>
      </c>
      <c r="C7" s="526" t="s">
        <v>1068</v>
      </c>
      <c r="D7" s="525" t="s">
        <v>1067</v>
      </c>
      <c r="E7" s="526" t="s">
        <v>1068</v>
      </c>
      <c r="F7" s="525" t="s">
        <v>1067</v>
      </c>
      <c r="G7" s="526" t="s">
        <v>1068</v>
      </c>
      <c r="H7" s="525" t="s">
        <v>1067</v>
      </c>
      <c r="I7" s="526" t="s">
        <v>1068</v>
      </c>
      <c r="J7" s="525" t="s">
        <v>1067</v>
      </c>
      <c r="K7" s="526" t="s">
        <v>1068</v>
      </c>
      <c r="L7" s="525" t="s">
        <v>1067</v>
      </c>
      <c r="M7" s="526" t="s">
        <v>1068</v>
      </c>
      <c r="N7" s="527" t="s">
        <v>1067</v>
      </c>
      <c r="O7" s="526" t="s">
        <v>1068</v>
      </c>
      <c r="Q7" s="522"/>
    </row>
    <row r="8" spans="1:19" s="531" customFormat="1" ht="18" customHeight="1">
      <c r="A8" s="528" t="s">
        <v>1069</v>
      </c>
      <c r="B8" s="529">
        <f>'Averages Pivot Table'!S495</f>
        <v>91179.434446791172</v>
      </c>
      <c r="C8" s="529"/>
      <c r="D8" s="529">
        <f>'Averages Pivot Table'!T495</f>
        <v>80562.638847486101</v>
      </c>
      <c r="E8" s="529"/>
      <c r="F8" s="529">
        <f>'Averages Pivot Table'!U495</f>
        <v>68055.690078022657</v>
      </c>
      <c r="G8" s="529"/>
      <c r="H8" s="529">
        <f>'Averages Pivot Table'!V495</f>
        <v>63540.004732322683</v>
      </c>
      <c r="I8" s="529"/>
      <c r="J8" s="529">
        <f>'Averages Pivot Table'!W495</f>
        <v>63403.262012686057</v>
      </c>
      <c r="K8" s="529"/>
      <c r="L8" s="529">
        <f>'Averages Pivot Table'!X495</f>
        <v>61309.983878699531</v>
      </c>
      <c r="M8" s="529"/>
      <c r="N8" s="530">
        <f>'Averages Pivot Table'!Y495</f>
        <v>80194.468190947984</v>
      </c>
      <c r="O8" s="604"/>
      <c r="Q8" s="532">
        <f>(N8-S8)/S8</f>
        <v>1.9414001134959939E-2</v>
      </c>
      <c r="R8" s="533" t="s">
        <v>1069</v>
      </c>
      <c r="S8" s="605">
        <f>'Averages Pivot Table'!Y493</f>
        <v>78667.222641305532</v>
      </c>
    </row>
    <row r="9" spans="1:19" ht="12.95" customHeight="1">
      <c r="A9" s="535"/>
      <c r="B9" s="536"/>
      <c r="C9" s="536"/>
      <c r="D9" s="536"/>
      <c r="E9" s="536"/>
      <c r="F9" s="536"/>
      <c r="G9" s="536"/>
      <c r="H9" s="536"/>
      <c r="I9" s="536"/>
      <c r="J9" s="536"/>
      <c r="K9" s="536"/>
      <c r="L9" s="536"/>
      <c r="M9" s="588"/>
      <c r="N9" s="537"/>
      <c r="O9" s="550"/>
      <c r="Q9" s="532"/>
      <c r="S9" s="606"/>
    </row>
    <row r="10" spans="1:19" ht="12.95" customHeight="1">
      <c r="A10" s="540" t="s">
        <v>1070</v>
      </c>
      <c r="B10" s="541">
        <f>'Averages Pivot Table'!S32</f>
        <v>88637.457240696429</v>
      </c>
      <c r="C10" s="542">
        <f>IF(B10&gt;0,RANK(B10,(B$10:B$28)),0)</f>
        <v>10</v>
      </c>
      <c r="D10" s="541">
        <f>'Averages Pivot Table'!T32</f>
        <v>91915.256689070127</v>
      </c>
      <c r="E10" s="542">
        <f>IF(D10&gt;0,RANK(D10,(D$10:D$28)),0)</f>
        <v>3</v>
      </c>
      <c r="F10" s="541">
        <f>'Averages Pivot Table'!U32</f>
        <v>75299.663653323252</v>
      </c>
      <c r="G10" s="542">
        <f>IF(F10&gt;0,RANK(F10,(F$10:F$28)),0)</f>
        <v>1</v>
      </c>
      <c r="H10" s="541">
        <f>'Averages Pivot Table'!V32</f>
        <v>88325.392997693314</v>
      </c>
      <c r="I10" s="542">
        <f>IF(H10&gt;0,RANK(H10,(H$10:H$28)),0)</f>
        <v>1</v>
      </c>
      <c r="J10" s="541">
        <f>'Averages Pivot Table'!W32</f>
        <v>63415.553467466299</v>
      </c>
      <c r="K10" s="542">
        <f>IF(J10&gt;0,RANK(J10,(J$10:J$28)),0)</f>
        <v>6</v>
      </c>
      <c r="L10" s="541">
        <f>'Averages Pivot Table'!X32</f>
        <v>75075.243055065643</v>
      </c>
      <c r="M10" s="542">
        <f>IF(L10&gt;0,RANK(L10,(L$10:L$28)),0)</f>
        <v>1</v>
      </c>
      <c r="N10" s="543">
        <f>'Averages Pivot Table'!Y32</f>
        <v>84721.726773727292</v>
      </c>
      <c r="O10" s="542">
        <f>IF(N10&gt;0,RANK(N10,(N$10:N$28)),0)</f>
        <v>5</v>
      </c>
      <c r="Q10" s="532">
        <f t="shared" ref="Q10:Q28" si="0">(N10-S10)/S10</f>
        <v>1.3332702803004977E-2</v>
      </c>
      <c r="R10" s="514" t="s">
        <v>1070</v>
      </c>
      <c r="S10" s="606">
        <f>'Averages Pivot Table'!Y30</f>
        <v>83607.019234034786</v>
      </c>
    </row>
    <row r="11" spans="1:19" ht="12.95" customHeight="1">
      <c r="A11" s="540" t="s">
        <v>1071</v>
      </c>
      <c r="B11" s="541">
        <f>'Averages Pivot Table'!S61</f>
        <v>85978.187605383035</v>
      </c>
      <c r="C11" s="542">
        <f t="shared" ref="C11:E28" si="1">IF(B11&gt;0,RANK(B11,(B$10:B$28)),0)</f>
        <v>12</v>
      </c>
      <c r="D11" s="541">
        <f>'Averages Pivot Table'!T61</f>
        <v>77081.468681547864</v>
      </c>
      <c r="E11" s="542">
        <f t="shared" si="1"/>
        <v>6</v>
      </c>
      <c r="F11" s="541">
        <f>'Averages Pivot Table'!U61</f>
        <v>70988.9753396952</v>
      </c>
      <c r="G11" s="542">
        <f t="shared" ref="G11:G13" si="2">IF(F11&gt;0,RANK(F11,(F$10:F$28)),0)</f>
        <v>7</v>
      </c>
      <c r="H11" s="541">
        <f>'Averages Pivot Table'!V61</f>
        <v>63010.470747538267</v>
      </c>
      <c r="I11" s="542">
        <f t="shared" ref="I11:I13" si="3">IF(H11&gt;0,RANK(H11,(H$10:H$28)),0)</f>
        <v>7</v>
      </c>
      <c r="J11" s="541">
        <f>'Averages Pivot Table'!W61</f>
        <v>59488.266009106999</v>
      </c>
      <c r="K11" s="542">
        <f t="shared" ref="K11:K13" si="4">IF(J11&gt;0,RANK(J11,(J$10:J$28)),0)</f>
        <v>9</v>
      </c>
      <c r="L11" s="541">
        <f>'Averages Pivot Table'!X61</f>
        <v>71966.586052743151</v>
      </c>
      <c r="M11" s="542">
        <f t="shared" ref="M11:M13" si="5">IF(L11&gt;0,RANK(L11,(L$10:L$28)),0)</f>
        <v>4</v>
      </c>
      <c r="N11" s="543">
        <f>'Averages Pivot Table'!Y61</f>
        <v>75263.450010261513</v>
      </c>
      <c r="O11" s="542">
        <f t="shared" ref="O11:O13" si="6">IF(N11&gt;0,RANK(N11,(N$10:N$28)),0)</f>
        <v>10</v>
      </c>
      <c r="Q11" s="532">
        <f t="shared" si="0"/>
        <v>0.13592931498301239</v>
      </c>
      <c r="R11" s="514" t="s">
        <v>1071</v>
      </c>
      <c r="S11" s="606">
        <f>'Averages Pivot Table'!Y59</f>
        <v>66257.159681971112</v>
      </c>
    </row>
    <row r="12" spans="1:19" ht="12.95" customHeight="1">
      <c r="A12" s="540" t="s">
        <v>1072</v>
      </c>
      <c r="B12" s="541">
        <f>'Averages Pivot Table'!S90</f>
        <v>109655.90080544009</v>
      </c>
      <c r="C12" s="542">
        <f t="shared" si="1"/>
        <v>2</v>
      </c>
      <c r="D12" s="541">
        <f>'Averages Pivot Table'!T90</f>
        <v>0</v>
      </c>
      <c r="E12" s="542">
        <f t="shared" si="1"/>
        <v>0</v>
      </c>
      <c r="F12" s="541">
        <f>'Averages Pivot Table'!U90</f>
        <v>69498.667162386715</v>
      </c>
      <c r="G12" s="542">
        <f t="shared" si="2"/>
        <v>8</v>
      </c>
      <c r="H12" s="541">
        <f>'Averages Pivot Table'!V90</f>
        <v>0</v>
      </c>
      <c r="I12" s="542">
        <f t="shared" si="3"/>
        <v>0</v>
      </c>
      <c r="J12" s="541">
        <f>'Averages Pivot Table'!W90</f>
        <v>0</v>
      </c>
      <c r="K12" s="542">
        <f t="shared" si="4"/>
        <v>0</v>
      </c>
      <c r="L12" s="541">
        <f>'Averages Pivot Table'!X90</f>
        <v>0</v>
      </c>
      <c r="M12" s="542">
        <f t="shared" si="5"/>
        <v>0</v>
      </c>
      <c r="N12" s="543">
        <f>'Averages Pivot Table'!Y90</f>
        <v>102821.25110578237</v>
      </c>
      <c r="O12" s="542">
        <f t="shared" si="6"/>
        <v>1</v>
      </c>
      <c r="Q12" s="532">
        <f t="shared" si="0"/>
        <v>6.8843369807932379E-3</v>
      </c>
      <c r="R12" s="514" t="s">
        <v>1072</v>
      </c>
      <c r="S12" s="606">
        <f>'Averages Pivot Table'!Y88</f>
        <v>102118.23476577105</v>
      </c>
    </row>
    <row r="13" spans="1:19" ht="12.95" customHeight="1">
      <c r="A13" s="540" t="s">
        <v>1073</v>
      </c>
      <c r="B13" s="541">
        <f>'Averages Pivot Table'!S119</f>
        <v>90343.793810942327</v>
      </c>
      <c r="C13" s="542">
        <f t="shared" si="1"/>
        <v>7</v>
      </c>
      <c r="D13" s="541">
        <f>'Averages Pivot Table'!T119</f>
        <v>0</v>
      </c>
      <c r="E13" s="542">
        <f t="shared" si="1"/>
        <v>0</v>
      </c>
      <c r="F13" s="541">
        <f>'Averages Pivot Table'!U119</f>
        <v>70990.618753969015</v>
      </c>
      <c r="G13" s="542">
        <f t="shared" si="2"/>
        <v>6</v>
      </c>
      <c r="H13" s="541">
        <f>'Averages Pivot Table'!V119</f>
        <v>67525.772950000726</v>
      </c>
      <c r="I13" s="542">
        <f t="shared" si="3"/>
        <v>5</v>
      </c>
      <c r="J13" s="541">
        <f>'Averages Pivot Table'!W119</f>
        <v>0</v>
      </c>
      <c r="K13" s="542">
        <f t="shared" si="4"/>
        <v>0</v>
      </c>
      <c r="L13" s="541">
        <f>'Averages Pivot Table'!X119</f>
        <v>74649.395394736843</v>
      </c>
      <c r="M13" s="542">
        <f t="shared" si="5"/>
        <v>2</v>
      </c>
      <c r="N13" s="543">
        <f>'Averages Pivot Table'!Y119</f>
        <v>86577.186335318474</v>
      </c>
      <c r="O13" s="542">
        <f t="shared" si="6"/>
        <v>4</v>
      </c>
      <c r="Q13" s="532">
        <f t="shared" si="0"/>
        <v>6.8958901439550357E-2</v>
      </c>
      <c r="R13" s="514" t="s">
        <v>1073</v>
      </c>
      <c r="S13" s="606">
        <f>'Averages Pivot Table'!Y117</f>
        <v>80992.062668383529</v>
      </c>
    </row>
    <row r="14" spans="1:19" ht="12.95" customHeight="1">
      <c r="A14" s="540"/>
      <c r="B14" s="541"/>
      <c r="C14" s="542"/>
      <c r="D14" s="541"/>
      <c r="E14" s="542"/>
      <c r="F14" s="541"/>
      <c r="G14" s="542"/>
      <c r="H14" s="541"/>
      <c r="I14" s="542"/>
      <c r="J14" s="541"/>
      <c r="K14" s="542"/>
      <c r="L14" s="541"/>
      <c r="M14" s="542"/>
      <c r="N14" s="543"/>
      <c r="O14" s="542"/>
      <c r="Q14" s="532"/>
      <c r="S14" s="606"/>
    </row>
    <row r="15" spans="1:19" ht="12.95" customHeight="1">
      <c r="A15" s="540" t="s">
        <v>1074</v>
      </c>
      <c r="B15" s="541">
        <f>'Averages Pivot Table'!S148</f>
        <v>89815.481791312952</v>
      </c>
      <c r="C15" s="542">
        <f t="shared" si="1"/>
        <v>8</v>
      </c>
      <c r="D15" s="541">
        <f>'Averages Pivot Table'!T148</f>
        <v>111137.8162669119</v>
      </c>
      <c r="E15" s="542">
        <f t="shared" si="1"/>
        <v>1</v>
      </c>
      <c r="F15" s="541">
        <f>'Averages Pivot Table'!U148</f>
        <v>60719.823803527797</v>
      </c>
      <c r="G15" s="542">
        <f t="shared" ref="G15:G18" si="7">IF(F15&gt;0,RANK(F15,(F$10:F$28)),0)</f>
        <v>13</v>
      </c>
      <c r="H15" s="541">
        <f>'Averages Pivot Table'!V148</f>
        <v>58878.663075794517</v>
      </c>
      <c r="I15" s="542">
        <f t="shared" ref="I15:I18" si="8">IF(H15&gt;0,RANK(H15,(H$10:H$28)),0)</f>
        <v>8</v>
      </c>
      <c r="J15" s="541">
        <f>'Averages Pivot Table'!W148</f>
        <v>52310.465989804004</v>
      </c>
      <c r="K15" s="542">
        <f t="shared" ref="K15:K18" si="9">IF(J15&gt;0,RANK(J15,(J$10:J$28)),0)</f>
        <v>13</v>
      </c>
      <c r="L15" s="541">
        <f>'Averages Pivot Table'!X148</f>
        <v>56210.099487748812</v>
      </c>
      <c r="M15" s="542">
        <f t="shared" ref="M15:M18" si="10">IF(L15&gt;0,RANK(L15,(L$10:L$28)),0)</f>
        <v>9</v>
      </c>
      <c r="N15" s="543">
        <f>'Averages Pivot Table'!Y148</f>
        <v>72688.187222325098</v>
      </c>
      <c r="O15" s="542">
        <f t="shared" ref="O15:O18" si="11">IF(N15&gt;0,RANK(N15,(N$10:N$28)),0)</f>
        <v>11</v>
      </c>
      <c r="Q15" s="532">
        <f t="shared" si="0"/>
        <v>2.834309087387497E-2</v>
      </c>
      <c r="R15" s="514" t="s">
        <v>1074</v>
      </c>
      <c r="S15" s="606">
        <f>'Averages Pivot Table'!Y146</f>
        <v>70684.762573311455</v>
      </c>
    </row>
    <row r="16" spans="1:19" ht="12.95" customHeight="1">
      <c r="A16" s="540" t="s">
        <v>1075</v>
      </c>
      <c r="B16" s="541">
        <f>'Averages Pivot Table'!S177</f>
        <v>86728.474843509568</v>
      </c>
      <c r="C16" s="542">
        <f t="shared" si="1"/>
        <v>11</v>
      </c>
      <c r="D16" s="541">
        <f>'Averages Pivot Table'!T177</f>
        <v>0</v>
      </c>
      <c r="E16" s="542">
        <f t="shared" si="1"/>
        <v>0</v>
      </c>
      <c r="F16" s="541">
        <f>'Averages Pivot Table'!U177</f>
        <v>60199.35347121938</v>
      </c>
      <c r="G16" s="542">
        <f t="shared" si="7"/>
        <v>14</v>
      </c>
      <c r="H16" s="541">
        <f>'Averages Pivot Table'!V177</f>
        <v>57527.09007806611</v>
      </c>
      <c r="I16" s="542">
        <f t="shared" si="8"/>
        <v>9</v>
      </c>
      <c r="J16" s="541">
        <f>'Averages Pivot Table'!W177</f>
        <v>0</v>
      </c>
      <c r="K16" s="542">
        <f t="shared" si="9"/>
        <v>0</v>
      </c>
      <c r="L16" s="541">
        <f>'Averages Pivot Table'!X177</f>
        <v>0</v>
      </c>
      <c r="M16" s="542">
        <f t="shared" si="10"/>
        <v>0</v>
      </c>
      <c r="N16" s="543">
        <f>'Averages Pivot Table'!Y177</f>
        <v>71722.986552952862</v>
      </c>
      <c r="O16" s="542">
        <f t="shared" si="11"/>
        <v>12</v>
      </c>
      <c r="Q16" s="532">
        <f t="shared" si="0"/>
        <v>-3.8326244887264417E-2</v>
      </c>
      <c r="R16" s="514" t="s">
        <v>1075</v>
      </c>
      <c r="S16" s="606">
        <f>'Averages Pivot Table'!Y175</f>
        <v>74581.412013832989</v>
      </c>
    </row>
    <row r="17" spans="1:19" ht="12.95" customHeight="1">
      <c r="A17" s="540" t="s">
        <v>1076</v>
      </c>
      <c r="B17" s="541">
        <f>'Averages Pivot Table'!S206</f>
        <v>85622.513059694538</v>
      </c>
      <c r="C17" s="542">
        <f t="shared" si="1"/>
        <v>13</v>
      </c>
      <c r="D17" s="541">
        <f>'Averages Pivot Table'!T206</f>
        <v>70400.333965252226</v>
      </c>
      <c r="E17" s="542">
        <f t="shared" si="1"/>
        <v>9</v>
      </c>
      <c r="F17" s="541">
        <f>'Averages Pivot Table'!U206</f>
        <v>58450.998703380319</v>
      </c>
      <c r="G17" s="542">
        <f t="shared" si="7"/>
        <v>15</v>
      </c>
      <c r="H17" s="541">
        <f>'Averages Pivot Table'!V206</f>
        <v>54774.383126766348</v>
      </c>
      <c r="I17" s="542">
        <f t="shared" si="8"/>
        <v>11</v>
      </c>
      <c r="J17" s="541">
        <f>'Averages Pivot Table'!W206</f>
        <v>53220.326315789476</v>
      </c>
      <c r="K17" s="542">
        <f t="shared" si="9"/>
        <v>12</v>
      </c>
      <c r="L17" s="541">
        <f>'Averages Pivot Table'!X206</f>
        <v>49517.556648398117</v>
      </c>
      <c r="M17" s="542">
        <f t="shared" si="10"/>
        <v>10</v>
      </c>
      <c r="N17" s="543">
        <f>'Averages Pivot Table'!Y206</f>
        <v>67725.974091389187</v>
      </c>
      <c r="O17" s="542">
        <f t="shared" si="11"/>
        <v>16</v>
      </c>
      <c r="Q17" s="532">
        <f t="shared" si="0"/>
        <v>1.3914049239181856E-3</v>
      </c>
      <c r="R17" s="514" t="s">
        <v>1076</v>
      </c>
      <c r="S17" s="606">
        <f>'Averages Pivot Table'!Y204</f>
        <v>67631.870773381306</v>
      </c>
    </row>
    <row r="18" spans="1:19" ht="12.95" customHeight="1">
      <c r="A18" s="540" t="s">
        <v>1077</v>
      </c>
      <c r="B18" s="541">
        <f>'Averages Pivot Table'!S235</f>
        <v>115425.34767544911</v>
      </c>
      <c r="C18" s="542">
        <f t="shared" si="1"/>
        <v>1</v>
      </c>
      <c r="D18" s="541">
        <f>'Averages Pivot Table'!T235</f>
        <v>83941.858676512042</v>
      </c>
      <c r="E18" s="542">
        <f t="shared" si="1"/>
        <v>4</v>
      </c>
      <c r="F18" s="541">
        <f>'Averages Pivot Table'!U235</f>
        <v>71643.704562169121</v>
      </c>
      <c r="G18" s="542">
        <f t="shared" si="7"/>
        <v>5</v>
      </c>
      <c r="H18" s="541">
        <f>'Averages Pivot Table'!V235</f>
        <v>71263.954124069976</v>
      </c>
      <c r="I18" s="542">
        <f t="shared" si="8"/>
        <v>3</v>
      </c>
      <c r="J18" s="541">
        <f>'Averages Pivot Table'!W235</f>
        <v>68340.452241992767</v>
      </c>
      <c r="K18" s="542">
        <f t="shared" si="9"/>
        <v>5</v>
      </c>
      <c r="L18" s="541">
        <f>'Averages Pivot Table'!X235</f>
        <v>65866.410271329136</v>
      </c>
      <c r="M18" s="542">
        <f t="shared" si="10"/>
        <v>5</v>
      </c>
      <c r="N18" s="543">
        <f>'Averages Pivot Table'!Y235</f>
        <v>88924.69268004589</v>
      </c>
      <c r="O18" s="542">
        <f t="shared" si="11"/>
        <v>3</v>
      </c>
      <c r="Q18" s="532" t="e">
        <f t="shared" si="0"/>
        <v>#DIV/0!</v>
      </c>
      <c r="R18" s="514" t="s">
        <v>1077</v>
      </c>
      <c r="S18" s="606">
        <f>'Averages Pivot Table'!Y233</f>
        <v>0</v>
      </c>
    </row>
    <row r="19" spans="1:19" ht="12.95" customHeight="1">
      <c r="A19" s="540"/>
      <c r="B19" s="541"/>
      <c r="C19" s="542"/>
      <c r="D19" s="541"/>
      <c r="E19" s="542"/>
      <c r="F19" s="541"/>
      <c r="G19" s="542"/>
      <c r="H19" s="541"/>
      <c r="I19" s="542"/>
      <c r="J19" s="541"/>
      <c r="K19" s="542"/>
      <c r="L19" s="541"/>
      <c r="M19" s="542"/>
      <c r="N19" s="543"/>
      <c r="O19" s="542"/>
      <c r="Q19" s="532"/>
      <c r="S19" s="606"/>
    </row>
    <row r="20" spans="1:19" ht="12.95" customHeight="1">
      <c r="A20" s="540" t="s">
        <v>1078</v>
      </c>
      <c r="B20" s="541">
        <f>'Averages Pivot Table'!S264</f>
        <v>70225.326950228438</v>
      </c>
      <c r="C20" s="542">
        <f t="shared" si="1"/>
        <v>16</v>
      </c>
      <c r="D20" s="541">
        <f>'Averages Pivot Table'!T264</f>
        <v>76941.886164984462</v>
      </c>
      <c r="E20" s="542">
        <f t="shared" si="1"/>
        <v>7</v>
      </c>
      <c r="F20" s="541">
        <f>'Averages Pivot Table'!U264</f>
        <v>0</v>
      </c>
      <c r="G20" s="542">
        <f t="shared" ref="G20:G23" si="12">IF(F20&gt;0,RANK(F20,(F$10:F$28)),0)</f>
        <v>0</v>
      </c>
      <c r="H20" s="541">
        <f>'Averages Pivot Table'!V264</f>
        <v>56507.664651568943</v>
      </c>
      <c r="I20" s="542">
        <f t="shared" ref="I20:I23" si="13">IF(H20&gt;0,RANK(H20,(H$10:H$28)),0)</f>
        <v>10</v>
      </c>
      <c r="J20" s="541">
        <f>'Averages Pivot Table'!W264</f>
        <v>55610.701087197347</v>
      </c>
      <c r="K20" s="542">
        <f t="shared" ref="K20:K23" si="14">IF(J20&gt;0,RANK(J20,(J$10:J$28)),0)</f>
        <v>11</v>
      </c>
      <c r="L20" s="541">
        <f>'Averages Pivot Table'!X264</f>
        <v>0</v>
      </c>
      <c r="M20" s="542">
        <f t="shared" ref="M20:M23" si="15">IF(L20&gt;0,RANK(L20,(L$10:L$28)),0)</f>
        <v>0</v>
      </c>
      <c r="N20" s="543">
        <f>'Averages Pivot Table'!Y264</f>
        <v>70651.959838667724</v>
      </c>
      <c r="O20" s="542">
        <f t="shared" ref="O20:O23" si="16">IF(N20&gt;0,RANK(N20,(N$10:N$28)),0)</f>
        <v>15</v>
      </c>
      <c r="Q20" s="532">
        <f t="shared" si="0"/>
        <v>-1.8505962310258681E-4</v>
      </c>
      <c r="R20" s="514" t="s">
        <v>1078</v>
      </c>
      <c r="S20" s="606">
        <f>'Averages Pivot Table'!Y262</f>
        <v>70665.037083796982</v>
      </c>
    </row>
    <row r="21" spans="1:19" ht="12.95" customHeight="1">
      <c r="A21" s="540" t="s">
        <v>1079</v>
      </c>
      <c r="B21" s="541">
        <f>'Averages Pivot Table'!S293</f>
        <v>94916.582477746022</v>
      </c>
      <c r="C21" s="542">
        <f t="shared" si="1"/>
        <v>4</v>
      </c>
      <c r="D21" s="541">
        <f>'Averages Pivot Table'!T293</f>
        <v>77492.671215249458</v>
      </c>
      <c r="E21" s="542">
        <f t="shared" si="1"/>
        <v>5</v>
      </c>
      <c r="F21" s="541">
        <f>'Averages Pivot Table'!U293</f>
        <v>74073.386328838635</v>
      </c>
      <c r="G21" s="542">
        <f t="shared" si="12"/>
        <v>3</v>
      </c>
      <c r="H21" s="541">
        <f>'Averages Pivot Table'!V293</f>
        <v>76723.238219387335</v>
      </c>
      <c r="I21" s="542">
        <f t="shared" si="13"/>
        <v>2</v>
      </c>
      <c r="J21" s="541">
        <f>'Averages Pivot Table'!W293</f>
        <v>69067.506234427725</v>
      </c>
      <c r="K21" s="542">
        <f t="shared" si="14"/>
        <v>2</v>
      </c>
      <c r="L21" s="541">
        <f>'Averages Pivot Table'!X293</f>
        <v>72660.583936261683</v>
      </c>
      <c r="M21" s="542">
        <f t="shared" si="15"/>
        <v>3</v>
      </c>
      <c r="N21" s="543">
        <f>'Averages Pivot Table'!Y293</f>
        <v>84649.039524295047</v>
      </c>
      <c r="O21" s="542">
        <f t="shared" si="16"/>
        <v>6</v>
      </c>
      <c r="Q21" s="532">
        <f t="shared" si="0"/>
        <v>4.8063257924389854E-2</v>
      </c>
      <c r="R21" s="514" t="s">
        <v>1079</v>
      </c>
      <c r="S21" s="606">
        <f>'Averages Pivot Table'!Y291</f>
        <v>80767.109126538868</v>
      </c>
    </row>
    <row r="22" spans="1:19" ht="12.95" customHeight="1">
      <c r="A22" s="540" t="s">
        <v>1080</v>
      </c>
      <c r="B22" s="541">
        <f>'Averages Pivot Table'!S322</f>
        <v>82521.801312518684</v>
      </c>
      <c r="C22" s="542">
        <f t="shared" si="1"/>
        <v>15</v>
      </c>
      <c r="D22" s="541">
        <f>'Averages Pivot Table'!T322</f>
        <v>0</v>
      </c>
      <c r="E22" s="542">
        <f t="shared" si="1"/>
        <v>0</v>
      </c>
      <c r="F22" s="541">
        <f>'Averages Pivot Table'!U322</f>
        <v>63159.942487993409</v>
      </c>
      <c r="G22" s="542">
        <f t="shared" si="12"/>
        <v>12</v>
      </c>
      <c r="H22" s="541">
        <f>'Averages Pivot Table'!V322</f>
        <v>63541.055964412422</v>
      </c>
      <c r="I22" s="542">
        <f t="shared" si="13"/>
        <v>6</v>
      </c>
      <c r="J22" s="541">
        <f>'Averages Pivot Table'!W322</f>
        <v>55822.111257651784</v>
      </c>
      <c r="K22" s="542">
        <f t="shared" si="14"/>
        <v>10</v>
      </c>
      <c r="L22" s="541">
        <f>'Averages Pivot Table'!X322</f>
        <v>46215.387658957901</v>
      </c>
      <c r="M22" s="542">
        <f t="shared" si="15"/>
        <v>11</v>
      </c>
      <c r="N22" s="543">
        <f>'Averages Pivot Table'!Y322</f>
        <v>71578.798777241114</v>
      </c>
      <c r="O22" s="542">
        <f t="shared" si="16"/>
        <v>13</v>
      </c>
      <c r="Q22" s="532">
        <f t="shared" si="0"/>
        <v>5.8335313268231695E-3</v>
      </c>
      <c r="R22" s="514" t="s">
        <v>1080</v>
      </c>
      <c r="S22" s="606">
        <f>'Averages Pivot Table'!Y320</f>
        <v>71163.663317944389</v>
      </c>
    </row>
    <row r="23" spans="1:19" ht="12.95" customHeight="1">
      <c r="A23" s="540" t="s">
        <v>1081</v>
      </c>
      <c r="B23" s="541">
        <f>'Averages Pivot Table'!S351</f>
        <v>92628.359004301805</v>
      </c>
      <c r="C23" s="542">
        <f t="shared" si="1"/>
        <v>5</v>
      </c>
      <c r="D23" s="541">
        <f>'Averages Pivot Table'!T351</f>
        <v>0</v>
      </c>
      <c r="E23" s="542">
        <f t="shared" si="1"/>
        <v>0</v>
      </c>
      <c r="F23" s="541">
        <f>'Averages Pivot Table'!U351</f>
        <v>75244.290484738813</v>
      </c>
      <c r="G23" s="542">
        <f t="shared" si="12"/>
        <v>2</v>
      </c>
      <c r="H23" s="541">
        <f>'Averages Pivot Table'!V351</f>
        <v>0</v>
      </c>
      <c r="I23" s="542">
        <f t="shared" si="13"/>
        <v>0</v>
      </c>
      <c r="J23" s="541">
        <f>'Averages Pivot Table'!W351</f>
        <v>68445.385145254419</v>
      </c>
      <c r="K23" s="542">
        <f t="shared" si="14"/>
        <v>4</v>
      </c>
      <c r="L23" s="541">
        <f>'Averages Pivot Table'!X351</f>
        <v>59716.006203654644</v>
      </c>
      <c r="M23" s="542">
        <f t="shared" si="15"/>
        <v>7</v>
      </c>
      <c r="N23" s="543">
        <f>'Averages Pivot Table'!Y351</f>
        <v>81213.939812763216</v>
      </c>
      <c r="O23" s="542">
        <f t="shared" si="16"/>
        <v>7</v>
      </c>
      <c r="Q23" s="532">
        <f t="shared" si="0"/>
        <v>3.2637104384932808E-2</v>
      </c>
      <c r="R23" s="514" t="s">
        <v>1081</v>
      </c>
      <c r="S23" s="606">
        <f>'Averages Pivot Table'!Y349</f>
        <v>78647.125372409006</v>
      </c>
    </row>
    <row r="24" spans="1:19" ht="12.95" customHeight="1">
      <c r="A24" s="540"/>
      <c r="B24" s="541"/>
      <c r="C24" s="542"/>
      <c r="D24" s="541"/>
      <c r="E24" s="542"/>
      <c r="F24" s="541"/>
      <c r="G24" s="542"/>
      <c r="H24" s="541"/>
      <c r="I24" s="542"/>
      <c r="J24" s="541"/>
      <c r="K24" s="542"/>
      <c r="L24" s="541"/>
      <c r="M24" s="542"/>
      <c r="N24" s="543"/>
      <c r="O24" s="542"/>
      <c r="Q24" s="532"/>
      <c r="S24" s="606"/>
    </row>
    <row r="25" spans="1:19" ht="12.95" customHeight="1">
      <c r="A25" s="540" t="s">
        <v>1082</v>
      </c>
      <c r="B25" s="541">
        <f>'Averages Pivot Table'!S380</f>
        <v>89475.33300542178</v>
      </c>
      <c r="C25" s="542">
        <f t="shared" si="1"/>
        <v>9</v>
      </c>
      <c r="D25" s="541">
        <f>'Averages Pivot Table'!T380</f>
        <v>62981.335457771209</v>
      </c>
      <c r="E25" s="542">
        <f t="shared" si="1"/>
        <v>10</v>
      </c>
      <c r="F25" s="541">
        <f>'Averages Pivot Table'!U380</f>
        <v>67220.323859392636</v>
      </c>
      <c r="G25" s="542">
        <f t="shared" ref="G25:G28" si="17">IF(F25&gt;0,RANK(F25,(F$10:F$28)),0)</f>
        <v>10</v>
      </c>
      <c r="H25" s="541">
        <f>'Averages Pivot Table'!V380</f>
        <v>0</v>
      </c>
      <c r="I25" s="542">
        <f t="shared" ref="I25:I28" si="18">IF(H25&gt;0,RANK(H25,(H$10:H$28)),0)</f>
        <v>0</v>
      </c>
      <c r="J25" s="541">
        <f>'Averages Pivot Table'!W380</f>
        <v>62691.192130232659</v>
      </c>
      <c r="K25" s="542">
        <f t="shared" ref="K25:K28" si="19">IF(J25&gt;0,RANK(J25,(J$10:J$28)),0)</f>
        <v>7</v>
      </c>
      <c r="L25" s="541">
        <f>'Averages Pivot Table'!X380</f>
        <v>0</v>
      </c>
      <c r="M25" s="542">
        <f t="shared" ref="M25:M28" si="20">IF(L25&gt;0,RANK(L25,(L$10:L$28)),0)</f>
        <v>0</v>
      </c>
      <c r="N25" s="543">
        <f>'Averages Pivot Table'!Y380</f>
        <v>75570.587351627168</v>
      </c>
      <c r="O25" s="542">
        <f t="shared" ref="O25:O28" si="21">IF(N25&gt;0,RANK(N25,(N$10:N$28)),0)</f>
        <v>9</v>
      </c>
      <c r="Q25" s="532">
        <f t="shared" si="0"/>
        <v>1.7679215394089422E-2</v>
      </c>
      <c r="R25" s="514" t="s">
        <v>1082</v>
      </c>
      <c r="S25" s="606">
        <f>'Averages Pivot Table'!Y378</f>
        <v>74257.76827166797</v>
      </c>
    </row>
    <row r="26" spans="1:19" ht="12.95" customHeight="1">
      <c r="A26" s="540" t="s">
        <v>1083</v>
      </c>
      <c r="B26" s="541">
        <f>'Averages Pivot Table'!S409</f>
        <v>90370.901769216929</v>
      </c>
      <c r="C26" s="542">
        <f t="shared" si="1"/>
        <v>6</v>
      </c>
      <c r="D26" s="541">
        <f>'Averages Pivot Table'!T409</f>
        <v>74692.629661000799</v>
      </c>
      <c r="E26" s="542">
        <f t="shared" si="1"/>
        <v>8</v>
      </c>
      <c r="F26" s="541">
        <f>'Averages Pivot Table'!U409</f>
        <v>68493.62141636711</v>
      </c>
      <c r="G26" s="542">
        <f t="shared" si="17"/>
        <v>9</v>
      </c>
      <c r="H26" s="541">
        <f>'Averages Pivot Table'!V409</f>
        <v>71126.31837111128</v>
      </c>
      <c r="I26" s="542">
        <f t="shared" si="18"/>
        <v>4</v>
      </c>
      <c r="J26" s="541">
        <f>'Averages Pivot Table'!W409</f>
        <v>68508.909934842086</v>
      </c>
      <c r="K26" s="542">
        <f t="shared" si="19"/>
        <v>3</v>
      </c>
      <c r="L26" s="541">
        <f>'Averages Pivot Table'!X409</f>
        <v>0</v>
      </c>
      <c r="M26" s="542">
        <f t="shared" si="20"/>
        <v>0</v>
      </c>
      <c r="N26" s="543">
        <f>'Averages Pivot Table'!Y409</f>
        <v>80968.234427176838</v>
      </c>
      <c r="O26" s="542">
        <f t="shared" si="21"/>
        <v>8</v>
      </c>
      <c r="Q26" s="532">
        <f t="shared" si="0"/>
        <v>-3.1326910987189122E-2</v>
      </c>
      <c r="R26" s="514" t="s">
        <v>1083</v>
      </c>
      <c r="S26" s="606">
        <f>'Averages Pivot Table'!Y407</f>
        <v>83586.749075162981</v>
      </c>
    </row>
    <row r="27" spans="1:19" ht="12.95" customHeight="1">
      <c r="A27" s="540" t="s">
        <v>1084</v>
      </c>
      <c r="B27" s="541">
        <f>'Averages Pivot Table'!S438</f>
        <v>95831.833222150599</v>
      </c>
      <c r="C27" s="542">
        <f t="shared" si="1"/>
        <v>3</v>
      </c>
      <c r="D27" s="541">
        <f>'Averages Pivot Table'!T438</f>
        <v>96616.224996826451</v>
      </c>
      <c r="E27" s="542">
        <f t="shared" si="1"/>
        <v>2</v>
      </c>
      <c r="F27" s="541">
        <f>'Averages Pivot Table'!U438</f>
        <v>72337.198602601493</v>
      </c>
      <c r="G27" s="542">
        <f t="shared" si="17"/>
        <v>4</v>
      </c>
      <c r="H27" s="541">
        <f>'Averages Pivot Table'!V438</f>
        <v>0</v>
      </c>
      <c r="I27" s="542">
        <f t="shared" si="18"/>
        <v>0</v>
      </c>
      <c r="J27" s="541">
        <f>'Averages Pivot Table'!W438</f>
        <v>74600.670289855072</v>
      </c>
      <c r="K27" s="542">
        <f t="shared" si="19"/>
        <v>1</v>
      </c>
      <c r="L27" s="541">
        <f>'Averages Pivot Table'!X438</f>
        <v>65083.598039215685</v>
      </c>
      <c r="M27" s="542">
        <f t="shared" si="20"/>
        <v>6</v>
      </c>
      <c r="N27" s="543">
        <f>'Averages Pivot Table'!Y438</f>
        <v>89152.245960740474</v>
      </c>
      <c r="O27" s="542">
        <f t="shared" si="21"/>
        <v>2</v>
      </c>
      <c r="Q27" s="532">
        <f t="shared" si="0"/>
        <v>1.5638697845077846E-4</v>
      </c>
      <c r="R27" s="514" t="s">
        <v>1084</v>
      </c>
      <c r="S27" s="606">
        <f>'Averages Pivot Table'!Y436</f>
        <v>89138.305890418051</v>
      </c>
    </row>
    <row r="28" spans="1:19" ht="12.95" customHeight="1">
      <c r="A28" s="544" t="s">
        <v>1085</v>
      </c>
      <c r="B28" s="545">
        <f>'Averages Pivot Table'!S467</f>
        <v>83466.303298425046</v>
      </c>
      <c r="C28" s="546">
        <f t="shared" si="1"/>
        <v>14</v>
      </c>
      <c r="D28" s="545">
        <f>'Averages Pivot Table'!T467</f>
        <v>0</v>
      </c>
      <c r="E28" s="546">
        <f t="shared" si="1"/>
        <v>0</v>
      </c>
      <c r="F28" s="545">
        <f>'Averages Pivot Table'!U467</f>
        <v>65172.516946111813</v>
      </c>
      <c r="G28" s="546">
        <f t="shared" si="17"/>
        <v>11</v>
      </c>
      <c r="H28" s="545">
        <f>'Averages Pivot Table'!V467</f>
        <v>0</v>
      </c>
      <c r="I28" s="546">
        <f t="shared" si="18"/>
        <v>0</v>
      </c>
      <c r="J28" s="545">
        <f>'Averages Pivot Table'!W467</f>
        <v>60048.995019530092</v>
      </c>
      <c r="K28" s="546">
        <f t="shared" si="19"/>
        <v>8</v>
      </c>
      <c r="L28" s="545">
        <f>'Averages Pivot Table'!X467</f>
        <v>58078.837400517819</v>
      </c>
      <c r="M28" s="546">
        <f t="shared" si="20"/>
        <v>8</v>
      </c>
      <c r="N28" s="547">
        <f>'Averages Pivot Table'!Y467</f>
        <v>71151.099393479919</v>
      </c>
      <c r="O28" s="546">
        <f t="shared" si="21"/>
        <v>14</v>
      </c>
      <c r="Q28" s="532">
        <f t="shared" si="0"/>
        <v>2.8950331997748404E-2</v>
      </c>
      <c r="R28" s="514" t="s">
        <v>1085</v>
      </c>
      <c r="S28" s="606">
        <f>'Averages Pivot Table'!Y465</f>
        <v>69149.206896446791</v>
      </c>
    </row>
    <row r="29" spans="1:19" ht="33.75" customHeight="1">
      <c r="A29" s="643" t="s">
        <v>1086</v>
      </c>
      <c r="B29" s="643"/>
      <c r="C29" s="643"/>
      <c r="D29" s="643"/>
      <c r="E29" s="643"/>
      <c r="F29" s="643"/>
      <c r="G29" s="643"/>
      <c r="H29" s="643"/>
      <c r="I29" s="643"/>
      <c r="J29" s="643"/>
      <c r="K29" s="643"/>
      <c r="L29" s="643"/>
      <c r="M29" s="643"/>
      <c r="N29" s="643"/>
      <c r="O29" s="643"/>
      <c r="Q29" s="522"/>
    </row>
    <row r="30" spans="1:19">
      <c r="O30" s="549" t="s">
        <v>1156</v>
      </c>
      <c r="Q30" s="522"/>
    </row>
    <row r="31" spans="1:19" ht="18">
      <c r="A31" s="512" t="s">
        <v>1087</v>
      </c>
      <c r="B31" s="512"/>
      <c r="C31" s="512"/>
      <c r="D31" s="512"/>
      <c r="E31" s="512"/>
      <c r="F31" s="512"/>
      <c r="G31" s="512"/>
      <c r="H31" s="512"/>
      <c r="I31" s="512"/>
      <c r="J31" s="512"/>
      <c r="K31" s="512"/>
      <c r="L31" s="512"/>
      <c r="M31" s="512"/>
      <c r="Q31" s="522"/>
    </row>
    <row r="32" spans="1:19">
      <c r="A32" s="515"/>
      <c r="B32" s="515"/>
      <c r="C32" s="515"/>
      <c r="D32" s="515"/>
      <c r="E32" s="515"/>
      <c r="F32" s="515"/>
      <c r="G32" s="513"/>
      <c r="H32" s="513"/>
      <c r="I32" s="513"/>
      <c r="J32" s="513"/>
      <c r="K32" s="513"/>
      <c r="Q32" s="522"/>
    </row>
    <row r="33" spans="1:19" ht="15.75">
      <c r="A33" s="644" t="s">
        <v>1065</v>
      </c>
      <c r="B33" s="644"/>
      <c r="C33" s="644"/>
      <c r="D33" s="644"/>
      <c r="E33" s="644"/>
      <c r="F33" s="644"/>
      <c r="G33" s="644"/>
      <c r="H33" s="644"/>
      <c r="I33" s="644"/>
      <c r="J33" s="644"/>
      <c r="K33" s="644"/>
      <c r="L33" s="644"/>
      <c r="M33" s="644"/>
      <c r="Q33" s="522"/>
    </row>
    <row r="34" spans="1:19" ht="15.75">
      <c r="A34" s="644" t="s">
        <v>1159</v>
      </c>
      <c r="B34" s="644"/>
      <c r="C34" s="644"/>
      <c r="D34" s="644"/>
      <c r="E34" s="644"/>
      <c r="F34" s="644"/>
      <c r="G34" s="644"/>
      <c r="H34" s="644"/>
      <c r="I34" s="644"/>
      <c r="J34" s="644"/>
      <c r="K34" s="644"/>
      <c r="L34" s="644"/>
      <c r="M34" s="644"/>
      <c r="Q34" s="522"/>
    </row>
    <row r="35" spans="1:19">
      <c r="A35" s="515"/>
      <c r="B35" s="515"/>
      <c r="C35" s="515"/>
      <c r="D35" s="515"/>
      <c r="E35" s="515"/>
      <c r="F35" s="515"/>
      <c r="G35" s="513"/>
      <c r="H35" s="513"/>
      <c r="I35" s="513"/>
      <c r="J35" s="513"/>
      <c r="K35" s="513"/>
      <c r="L35" s="550"/>
      <c r="M35" s="550"/>
      <c r="N35" s="550"/>
      <c r="O35" s="550"/>
      <c r="Q35" s="522"/>
    </row>
    <row r="36" spans="1:19" ht="24">
      <c r="A36" s="518"/>
      <c r="B36" s="551" t="s">
        <v>1088</v>
      </c>
      <c r="C36" s="552"/>
      <c r="D36" s="519" t="s">
        <v>1089</v>
      </c>
      <c r="E36" s="520"/>
      <c r="F36" s="519" t="s">
        <v>1090</v>
      </c>
      <c r="G36" s="520"/>
      <c r="H36" s="519" t="s">
        <v>1091</v>
      </c>
      <c r="I36" s="520"/>
      <c r="J36" s="521" t="s">
        <v>1092</v>
      </c>
      <c r="K36" s="520"/>
      <c r="N36" s="553" t="s">
        <v>910</v>
      </c>
      <c r="O36" s="554"/>
      <c r="Q36" s="522" t="s">
        <v>1121</v>
      </c>
      <c r="S36" s="514" t="s">
        <v>1122</v>
      </c>
    </row>
    <row r="37" spans="1:19">
      <c r="A37" s="524"/>
      <c r="B37" s="555" t="s">
        <v>1067</v>
      </c>
      <c r="C37" s="556" t="s">
        <v>1068</v>
      </c>
      <c r="D37" s="555" t="s">
        <v>1067</v>
      </c>
      <c r="E37" s="556" t="s">
        <v>1068</v>
      </c>
      <c r="F37" s="555" t="s">
        <v>1067</v>
      </c>
      <c r="G37" s="556" t="s">
        <v>1068</v>
      </c>
      <c r="H37" s="555" t="s">
        <v>1067</v>
      </c>
      <c r="I37" s="556" t="s">
        <v>1068</v>
      </c>
      <c r="J37" s="557" t="s">
        <v>1067</v>
      </c>
      <c r="K37" s="556" t="s">
        <v>1068</v>
      </c>
      <c r="N37" s="558"/>
      <c r="O37" s="559"/>
      <c r="Q37" s="522"/>
    </row>
    <row r="38" spans="1:19" s="531" customFormat="1" ht="18" customHeight="1">
      <c r="A38" s="528" t="s">
        <v>1069</v>
      </c>
      <c r="B38" s="560">
        <f>'Averages Pivot Table'!Z495</f>
        <v>56677.274428234225</v>
      </c>
      <c r="C38" s="560"/>
      <c r="D38" s="560">
        <f>'Averages Pivot Table'!AA495</f>
        <v>56736.691081708064</v>
      </c>
      <c r="E38" s="560"/>
      <c r="F38" s="560">
        <f>'Averages Pivot Table'!AB495</f>
        <v>51329.597393022494</v>
      </c>
      <c r="G38" s="560"/>
      <c r="H38" s="560">
        <f>'Averages Pivot Table'!AC495</f>
        <v>47598.943322089537</v>
      </c>
      <c r="I38" s="561"/>
      <c r="J38" s="530">
        <f>'Averages Pivot Table'!AE495</f>
        <v>54617.172142927855</v>
      </c>
      <c r="K38" s="560"/>
      <c r="N38" s="562"/>
      <c r="O38" s="562"/>
      <c r="Q38" s="532">
        <f>(J38-S38)/S38</f>
        <v>0.10964079938005515</v>
      </c>
      <c r="R38" s="533" t="s">
        <v>1069</v>
      </c>
      <c r="S38" s="534">
        <f>'Averages Pivot Table'!AE493</f>
        <v>49220.587575224257</v>
      </c>
    </row>
    <row r="39" spans="1:19" ht="12.95" customHeight="1">
      <c r="A39" s="540"/>
      <c r="B39" s="536"/>
      <c r="C39" s="563"/>
      <c r="D39" s="536"/>
      <c r="E39" s="563"/>
      <c r="F39" s="607"/>
      <c r="G39" s="514"/>
      <c r="H39" s="514"/>
      <c r="I39" s="514"/>
      <c r="J39" s="608"/>
      <c r="K39" s="514"/>
      <c r="Q39" s="532"/>
      <c r="S39" s="539"/>
    </row>
    <row r="40" spans="1:19" ht="12.95" customHeight="1">
      <c r="A40" s="540" t="s">
        <v>1070</v>
      </c>
      <c r="B40" s="564">
        <f>'Averages Pivot Table'!Z32</f>
        <v>0</v>
      </c>
      <c r="C40" s="542">
        <f>IF(B40&gt;0,RANK(B40,(B$40:B$58)),0)</f>
        <v>0</v>
      </c>
      <c r="D40" s="564">
        <f>'Averages Pivot Table'!AA32</f>
        <v>57097.419108980903</v>
      </c>
      <c r="E40" s="542">
        <f>IF(D40&gt;0,RANK(D40,(D$40:D$58)),0)</f>
        <v>4</v>
      </c>
      <c r="F40" s="564">
        <f>'Averages Pivot Table'!AB32</f>
        <v>53668.992774562481</v>
      </c>
      <c r="G40" s="542">
        <f>IF(F40&gt;0,RANK(F40,(F$40:F$58)),0)</f>
        <v>4</v>
      </c>
      <c r="H40" s="609">
        <f>'Averages Pivot Table'!AC32</f>
        <v>51319.506829386053</v>
      </c>
      <c r="I40" s="542">
        <f>IF(H40&gt;0,RANK(H40,(H$40:H$58)),0)</f>
        <v>5</v>
      </c>
      <c r="J40" s="610">
        <f>'Averages Pivot Table'!AE32</f>
        <v>53718.342940187591</v>
      </c>
      <c r="K40" s="542">
        <f>IF(J40&gt;0,RANK(J40,(J$40:J$58)),0)</f>
        <v>6</v>
      </c>
      <c r="Q40" s="532">
        <f t="shared" ref="Q40:Q58" si="22">(J40-S40)/S40</f>
        <v>3.8008891227488281E-2</v>
      </c>
      <c r="R40" s="514" t="s">
        <v>1070</v>
      </c>
      <c r="S40" s="539">
        <f>'Averages Pivot Table'!AE30</f>
        <v>51751.332184316299</v>
      </c>
    </row>
    <row r="41" spans="1:19" ht="12.95" customHeight="1">
      <c r="A41" s="540" t="s">
        <v>1071</v>
      </c>
      <c r="B41" s="564">
        <f>'Averages Pivot Table'!Z61</f>
        <v>0</v>
      </c>
      <c r="C41" s="542">
        <f t="shared" ref="C41:E58" si="23">IF(B41&gt;0,RANK(B41,(B$40:B$58)),0)</f>
        <v>0</v>
      </c>
      <c r="D41" s="564">
        <f>'Averages Pivot Table'!AA61</f>
        <v>57707.406078473447</v>
      </c>
      <c r="E41" s="542">
        <f t="shared" si="23"/>
        <v>3</v>
      </c>
      <c r="F41" s="564">
        <f>'Averages Pivot Table'!AB61</f>
        <v>67038.672594418153</v>
      </c>
      <c r="G41" s="542">
        <f t="shared" ref="G41:G43" si="24">IF(F41&gt;0,RANK(F41,(F$40:F$58)),0)</f>
        <v>1</v>
      </c>
      <c r="H41" s="609">
        <f>'Averages Pivot Table'!AC61</f>
        <v>47094.831279372927</v>
      </c>
      <c r="I41" s="542">
        <f t="shared" ref="I41:I43" si="25">IF(H41&gt;0,RANK(H41,(H$40:H$58)),0)</f>
        <v>11</v>
      </c>
      <c r="J41" s="610">
        <f>'Averages Pivot Table'!AE61</f>
        <v>52397.880505645539</v>
      </c>
      <c r="K41" s="542">
        <f t="shared" ref="K41:K43" si="26">IF(J41&gt;0,RANK(J41,(J$40:J$58)),0)</f>
        <v>7</v>
      </c>
      <c r="Q41" s="532">
        <f t="shared" si="22"/>
        <v>0.1671990063686313</v>
      </c>
      <c r="R41" s="514" t="s">
        <v>1071</v>
      </c>
      <c r="S41" s="539">
        <f>'Averages Pivot Table'!AE59</f>
        <v>44891.985188254133</v>
      </c>
    </row>
    <row r="42" spans="1:19" ht="12.95" customHeight="1">
      <c r="A42" s="540" t="s">
        <v>1072</v>
      </c>
      <c r="B42" s="564">
        <f>'Averages Pivot Table'!Z90</f>
        <v>0</v>
      </c>
      <c r="C42" s="542">
        <f t="shared" si="23"/>
        <v>0</v>
      </c>
      <c r="D42" s="564">
        <f>'Averages Pivot Table'!AA90</f>
        <v>0</v>
      </c>
      <c r="E42" s="542">
        <f t="shared" si="23"/>
        <v>0</v>
      </c>
      <c r="F42" s="564">
        <f>'Averages Pivot Table'!AB90</f>
        <v>62902.855926352124</v>
      </c>
      <c r="G42" s="542">
        <f t="shared" si="24"/>
        <v>2</v>
      </c>
      <c r="H42" s="609">
        <f>'Averages Pivot Table'!AC90</f>
        <v>0</v>
      </c>
      <c r="I42" s="542">
        <f t="shared" si="25"/>
        <v>0</v>
      </c>
      <c r="J42" s="610">
        <f>'Averages Pivot Table'!AE90</f>
        <v>62902.855926352124</v>
      </c>
      <c r="K42" s="542">
        <f t="shared" si="26"/>
        <v>2</v>
      </c>
      <c r="Q42" s="532">
        <f t="shared" si="22"/>
        <v>2.3793238673098537E-2</v>
      </c>
      <c r="R42" s="514" t="s">
        <v>1072</v>
      </c>
      <c r="S42" s="539">
        <f>'Averages Pivot Table'!AE88</f>
        <v>61440.976117285405</v>
      </c>
    </row>
    <row r="43" spans="1:19" ht="12.95" customHeight="1">
      <c r="A43" s="540" t="s">
        <v>1073</v>
      </c>
      <c r="B43" s="564">
        <f>'Averages Pivot Table'!Z119</f>
        <v>58614.368143719046</v>
      </c>
      <c r="C43" s="542">
        <f t="shared" si="23"/>
        <v>1</v>
      </c>
      <c r="D43" s="564">
        <f>'Averages Pivot Table'!AA119</f>
        <v>54577.548864115437</v>
      </c>
      <c r="E43" s="542">
        <f t="shared" si="23"/>
        <v>5</v>
      </c>
      <c r="F43" s="564">
        <f>'Averages Pivot Table'!AB119</f>
        <v>48580.59948320414</v>
      </c>
      <c r="G43" s="542">
        <f t="shared" si="24"/>
        <v>9</v>
      </c>
      <c r="H43" s="609">
        <f>'Averages Pivot Table'!AC119</f>
        <v>50603.728674156373</v>
      </c>
      <c r="I43" s="542">
        <f t="shared" si="25"/>
        <v>6</v>
      </c>
      <c r="J43" s="610">
        <f>'Averages Pivot Table'!AE119</f>
        <v>57686.243346366769</v>
      </c>
      <c r="K43" s="542">
        <f t="shared" si="26"/>
        <v>5</v>
      </c>
      <c r="Q43" s="532">
        <f t="shared" si="22"/>
        <v>-3.447516294121291E-2</v>
      </c>
      <c r="R43" s="514" t="s">
        <v>1073</v>
      </c>
      <c r="S43" s="539">
        <f>'Averages Pivot Table'!AE117</f>
        <v>59745.996304033426</v>
      </c>
    </row>
    <row r="44" spans="1:19" ht="12.95" customHeight="1">
      <c r="A44" s="540"/>
      <c r="B44" s="564"/>
      <c r="C44" s="542"/>
      <c r="D44" s="564"/>
      <c r="E44" s="542"/>
      <c r="F44" s="564"/>
      <c r="G44" s="542"/>
      <c r="H44" s="609"/>
      <c r="I44" s="542"/>
      <c r="J44" s="610"/>
      <c r="K44" s="542"/>
      <c r="Q44" s="532"/>
      <c r="S44" s="539"/>
    </row>
    <row r="45" spans="1:19" ht="12.95" customHeight="1">
      <c r="A45" s="540" t="s">
        <v>1074</v>
      </c>
      <c r="B45" s="564">
        <f>'Averages Pivot Table'!Z148</f>
        <v>43969.913298600339</v>
      </c>
      <c r="C45" s="542">
        <f t="shared" si="23"/>
        <v>5</v>
      </c>
      <c r="D45" s="564">
        <f>'Averages Pivot Table'!AA148</f>
        <v>44688.51247141054</v>
      </c>
      <c r="E45" s="542">
        <f t="shared" si="23"/>
        <v>13</v>
      </c>
      <c r="F45" s="564">
        <f>'Averages Pivot Table'!AB148</f>
        <v>42696.340052212639</v>
      </c>
      <c r="G45" s="542">
        <f t="shared" ref="G45:G48" si="27">IF(F45&gt;0,RANK(F45,(F$40:F$58)),0)</f>
        <v>13</v>
      </c>
      <c r="H45" s="609">
        <f>'Averages Pivot Table'!AC148</f>
        <v>41893.308883399215</v>
      </c>
      <c r="I45" s="542">
        <f t="shared" ref="I45:I48" si="28">IF(H45&gt;0,RANK(H45,(H$40:H$58)),0)</f>
        <v>15</v>
      </c>
      <c r="J45" s="610">
        <f>'Averages Pivot Table'!AE148</f>
        <v>43989.349679241939</v>
      </c>
      <c r="K45" s="542">
        <f t="shared" ref="K45:K48" si="29">IF(J45&gt;0,RANK(J45,(J$40:J$58)),0)</f>
        <v>16</v>
      </c>
      <c r="Q45" s="532">
        <f t="shared" si="22"/>
        <v>3.2332257166567457E-2</v>
      </c>
      <c r="R45" s="514" t="s">
        <v>1074</v>
      </c>
      <c r="S45" s="539">
        <f>'Averages Pivot Table'!AE146</f>
        <v>42611.619828657771</v>
      </c>
    </row>
    <row r="46" spans="1:19" ht="12.95" customHeight="1">
      <c r="A46" s="540" t="s">
        <v>1075</v>
      </c>
      <c r="B46" s="564">
        <f>'Averages Pivot Table'!Z177</f>
        <v>0</v>
      </c>
      <c r="C46" s="542">
        <f t="shared" si="23"/>
        <v>0</v>
      </c>
      <c r="D46" s="564">
        <f>'Averages Pivot Table'!AA177</f>
        <v>52937.218940197396</v>
      </c>
      <c r="E46" s="542">
        <f t="shared" si="23"/>
        <v>7</v>
      </c>
      <c r="F46" s="564">
        <f>'Averages Pivot Table'!AB177</f>
        <v>51576.540479385192</v>
      </c>
      <c r="G46" s="542">
        <f t="shared" si="27"/>
        <v>6</v>
      </c>
      <c r="H46" s="609">
        <f>'Averages Pivot Table'!AC177</f>
        <v>53720.161177555885</v>
      </c>
      <c r="I46" s="542">
        <f t="shared" si="28"/>
        <v>3</v>
      </c>
      <c r="J46" s="610">
        <f>'Averages Pivot Table'!AE177</f>
        <v>52112.891155889098</v>
      </c>
      <c r="K46" s="542">
        <f t="shared" si="29"/>
        <v>8</v>
      </c>
      <c r="Q46" s="532">
        <f t="shared" si="22"/>
        <v>0.14402652422758497</v>
      </c>
      <c r="R46" s="514" t="s">
        <v>1075</v>
      </c>
      <c r="S46" s="539">
        <f>'Averages Pivot Table'!AE175</f>
        <v>45552.170384401077</v>
      </c>
    </row>
    <row r="47" spans="1:19" ht="12.95" customHeight="1">
      <c r="A47" s="540" t="s">
        <v>1076</v>
      </c>
      <c r="B47" s="564">
        <f>'Averages Pivot Table'!Z206</f>
        <v>0</v>
      </c>
      <c r="C47" s="542">
        <f t="shared" si="23"/>
        <v>0</v>
      </c>
      <c r="D47" s="564">
        <f>'Averages Pivot Table'!AA206</f>
        <v>46783.744456551613</v>
      </c>
      <c r="E47" s="542">
        <f t="shared" si="23"/>
        <v>12</v>
      </c>
      <c r="F47" s="564">
        <f>'Averages Pivot Table'!AB206</f>
        <v>40830.835699707233</v>
      </c>
      <c r="G47" s="542">
        <f t="shared" si="27"/>
        <v>14</v>
      </c>
      <c r="H47" s="609">
        <f>'Averages Pivot Table'!AC206</f>
        <v>43563.401687221252</v>
      </c>
      <c r="I47" s="542">
        <f t="shared" si="28"/>
        <v>13</v>
      </c>
      <c r="J47" s="610">
        <f>'Averages Pivot Table'!AE206</f>
        <v>44840.14324098808</v>
      </c>
      <c r="K47" s="542">
        <f t="shared" si="29"/>
        <v>15</v>
      </c>
      <c r="Q47" s="532">
        <f t="shared" si="22"/>
        <v>1.2385719621197635E-2</v>
      </c>
      <c r="R47" s="514" t="s">
        <v>1076</v>
      </c>
      <c r="S47" s="539">
        <f>'Averages Pivot Table'!AE204</f>
        <v>44291.560392382686</v>
      </c>
    </row>
    <row r="48" spans="1:19" ht="12.95" customHeight="1">
      <c r="A48" s="540" t="s">
        <v>1077</v>
      </c>
      <c r="B48" s="564">
        <f>'Averages Pivot Table'!Z235</f>
        <v>0</v>
      </c>
      <c r="C48" s="542">
        <f t="shared" si="23"/>
        <v>0</v>
      </c>
      <c r="D48" s="564">
        <f>'Averages Pivot Table'!AA235</f>
        <v>69799.755590688277</v>
      </c>
      <c r="E48" s="542">
        <f t="shared" si="23"/>
        <v>1</v>
      </c>
      <c r="F48" s="564">
        <f>'Averages Pivot Table'!AB235</f>
        <v>56290.137895088526</v>
      </c>
      <c r="G48" s="542">
        <f t="shared" si="27"/>
        <v>3</v>
      </c>
      <c r="H48" s="609">
        <f>'Averages Pivot Table'!AC235</f>
        <v>55377.523839929039</v>
      </c>
      <c r="I48" s="542">
        <f t="shared" si="28"/>
        <v>2</v>
      </c>
      <c r="J48" s="610">
        <f>'Averages Pivot Table'!AE235</f>
        <v>65614.619929569322</v>
      </c>
      <c r="K48" s="542">
        <f t="shared" si="29"/>
        <v>1</v>
      </c>
      <c r="Q48" s="532" t="e">
        <f t="shared" si="22"/>
        <v>#DIV/0!</v>
      </c>
      <c r="R48" s="514" t="s">
        <v>1077</v>
      </c>
      <c r="S48" s="539">
        <f>'Averages Pivot Table'!AE233</f>
        <v>0</v>
      </c>
    </row>
    <row r="49" spans="1:19" ht="12.95" customHeight="1">
      <c r="A49" s="540"/>
      <c r="B49" s="564"/>
      <c r="C49" s="542"/>
      <c r="D49" s="564"/>
      <c r="E49" s="542"/>
      <c r="F49" s="564"/>
      <c r="G49" s="542"/>
      <c r="H49" s="609"/>
      <c r="I49" s="542"/>
      <c r="J49" s="610"/>
      <c r="K49" s="542"/>
      <c r="Q49" s="532"/>
      <c r="S49" s="539"/>
    </row>
    <row r="50" spans="1:19">
      <c r="A50" s="540" t="s">
        <v>1078</v>
      </c>
      <c r="B50" s="564">
        <f>'Averages Pivot Table'!Z264</f>
        <v>0</v>
      </c>
      <c r="C50" s="542">
        <f t="shared" si="23"/>
        <v>0</v>
      </c>
      <c r="D50" s="564">
        <f>'Averages Pivot Table'!AA264</f>
        <v>50601.686774860587</v>
      </c>
      <c r="E50" s="542">
        <f t="shared" si="23"/>
        <v>9</v>
      </c>
      <c r="F50" s="564">
        <f>'Averages Pivot Table'!AB264</f>
        <v>49840.588418454943</v>
      </c>
      <c r="G50" s="542">
        <f t="shared" ref="G50:G53" si="30">IF(F50&gt;0,RANK(F50,(F$40:F$58)),0)</f>
        <v>8</v>
      </c>
      <c r="H50" s="609">
        <f>'Averages Pivot Table'!AC264</f>
        <v>47814.891282259698</v>
      </c>
      <c r="I50" s="542">
        <f t="shared" ref="I50:I53" si="31">IF(H50&gt;0,RANK(H50,(H$40:H$58)),0)</f>
        <v>9</v>
      </c>
      <c r="J50" s="610">
        <f>'Averages Pivot Table'!AE264</f>
        <v>50065.558619483243</v>
      </c>
      <c r="K50" s="542">
        <f t="shared" ref="K50:K53" si="32">IF(J50&gt;0,RANK(J50,(J$40:J$58)),0)</f>
        <v>10</v>
      </c>
      <c r="Q50" s="532">
        <f t="shared" si="22"/>
        <v>-1.5153763266323748E-2</v>
      </c>
      <c r="R50" s="514" t="s">
        <v>1078</v>
      </c>
      <c r="S50" s="539">
        <f>'Averages Pivot Table'!AE262</f>
        <v>50835.914026061364</v>
      </c>
    </row>
    <row r="51" spans="1:19" ht="12.95" customHeight="1">
      <c r="A51" s="540" t="s">
        <v>1079</v>
      </c>
      <c r="B51" s="564">
        <f>'Averages Pivot Table'!Z293</f>
        <v>0</v>
      </c>
      <c r="C51" s="542">
        <f t="shared" si="23"/>
        <v>0</v>
      </c>
      <c r="D51" s="564">
        <f>'Averages Pivot Table'!AA293</f>
        <v>50001.041005278283</v>
      </c>
      <c r="E51" s="542">
        <f t="shared" si="23"/>
        <v>11</v>
      </c>
      <c r="F51" s="564">
        <f>'Averages Pivot Table'!AB293</f>
        <v>48301.140992960674</v>
      </c>
      <c r="G51" s="542">
        <f t="shared" si="30"/>
        <v>11</v>
      </c>
      <c r="H51" s="609">
        <f>'Averages Pivot Table'!AC293</f>
        <v>45939.33954220327</v>
      </c>
      <c r="I51" s="542">
        <f t="shared" si="31"/>
        <v>12</v>
      </c>
      <c r="J51" s="610">
        <f>'Averages Pivot Table'!AE293</f>
        <v>48522.778983298107</v>
      </c>
      <c r="K51" s="542">
        <f t="shared" si="32"/>
        <v>12</v>
      </c>
      <c r="Q51" s="532">
        <f t="shared" si="22"/>
        <v>1.1001245988671604</v>
      </c>
      <c r="R51" s="514" t="s">
        <v>1079</v>
      </c>
      <c r="S51" s="539">
        <f>'Averages Pivot Table'!AE291</f>
        <v>23104.714362886869</v>
      </c>
    </row>
    <row r="52" spans="1:19" ht="12.95" customHeight="1">
      <c r="A52" s="540" t="s">
        <v>1080</v>
      </c>
      <c r="B52" s="564">
        <f>'Averages Pivot Table'!Z322</f>
        <v>45960.8345560409</v>
      </c>
      <c r="C52" s="542">
        <f t="shared" si="23"/>
        <v>4</v>
      </c>
      <c r="D52" s="564">
        <f>'Averages Pivot Table'!AA322</f>
        <v>52956.346393998276</v>
      </c>
      <c r="E52" s="542">
        <f t="shared" si="23"/>
        <v>6</v>
      </c>
      <c r="F52" s="564">
        <f>'Averages Pivot Table'!AB322</f>
        <v>47089.599982106294</v>
      </c>
      <c r="G52" s="542">
        <f t="shared" si="30"/>
        <v>12</v>
      </c>
      <c r="H52" s="609">
        <f>'Averages Pivot Table'!AC322</f>
        <v>42127.302489064779</v>
      </c>
      <c r="I52" s="542">
        <f t="shared" si="31"/>
        <v>14</v>
      </c>
      <c r="J52" s="610">
        <f>'Averages Pivot Table'!AE322</f>
        <v>47631.388449114966</v>
      </c>
      <c r="K52" s="542">
        <f t="shared" si="32"/>
        <v>14</v>
      </c>
      <c r="Q52" s="532">
        <f t="shared" si="22"/>
        <v>-6.5442496240841058E-3</v>
      </c>
      <c r="R52" s="514" t="s">
        <v>1080</v>
      </c>
      <c r="S52" s="539">
        <f>'Averages Pivot Table'!AE320</f>
        <v>47945.153501896406</v>
      </c>
    </row>
    <row r="53" spans="1:19" ht="12.95" customHeight="1">
      <c r="A53" s="540" t="s">
        <v>1081</v>
      </c>
      <c r="B53" s="564">
        <f>'Averages Pivot Table'!Z351</f>
        <v>0</v>
      </c>
      <c r="C53" s="542">
        <f t="shared" si="23"/>
        <v>0</v>
      </c>
      <c r="D53" s="564">
        <f>'Averages Pivot Table'!AA351</f>
        <v>50660.519459888797</v>
      </c>
      <c r="E53" s="542">
        <f t="shared" si="23"/>
        <v>8</v>
      </c>
      <c r="F53" s="564">
        <f>'Averages Pivot Table'!AB351</f>
        <v>48525.277246653917</v>
      </c>
      <c r="G53" s="542">
        <f t="shared" si="30"/>
        <v>10</v>
      </c>
      <c r="H53" s="609">
        <f>'Averages Pivot Table'!AC351</f>
        <v>49756.187086144986</v>
      </c>
      <c r="I53" s="542">
        <f t="shared" si="31"/>
        <v>7</v>
      </c>
      <c r="J53" s="610">
        <f>'Averages Pivot Table'!AE351</f>
        <v>49995.33092978425</v>
      </c>
      <c r="K53" s="542">
        <f t="shared" si="32"/>
        <v>11</v>
      </c>
      <c r="Q53" s="532">
        <f t="shared" si="22"/>
        <v>2.7326364534608249E-2</v>
      </c>
      <c r="R53" s="514" t="s">
        <v>1081</v>
      </c>
      <c r="S53" s="539">
        <f>'Averages Pivot Table'!AE349</f>
        <v>48665.480275523507</v>
      </c>
    </row>
    <row r="54" spans="1:19" ht="12.95" customHeight="1">
      <c r="A54" s="540"/>
      <c r="B54" s="564"/>
      <c r="C54" s="542"/>
      <c r="D54" s="564"/>
      <c r="E54" s="542"/>
      <c r="F54" s="564"/>
      <c r="G54" s="542"/>
      <c r="H54" s="609"/>
      <c r="I54" s="542"/>
      <c r="J54" s="610"/>
      <c r="K54" s="542"/>
      <c r="Q54" s="532"/>
      <c r="S54" s="539"/>
    </row>
    <row r="55" spans="1:19" ht="12.95" customHeight="1">
      <c r="A55" s="540" t="s">
        <v>1082</v>
      </c>
      <c r="B55" s="564">
        <f>'Averages Pivot Table'!Z380</f>
        <v>0</v>
      </c>
      <c r="C55" s="542">
        <f t="shared" si="23"/>
        <v>0</v>
      </c>
      <c r="D55" s="564">
        <f>'Averages Pivot Table'!AA380</f>
        <v>50231.456293708747</v>
      </c>
      <c r="E55" s="542">
        <f t="shared" si="23"/>
        <v>10</v>
      </c>
      <c r="F55" s="564">
        <f>'Averages Pivot Table'!AB380</f>
        <v>50968.193665750601</v>
      </c>
      <c r="G55" s="542">
        <f t="shared" ref="G55:G58" si="33">IF(F55&gt;0,RANK(F55,(F$40:F$58)),0)</f>
        <v>7</v>
      </c>
      <c r="H55" s="609">
        <f>'Averages Pivot Table'!AC380</f>
        <v>53146.198897168404</v>
      </c>
      <c r="I55" s="542">
        <f t="shared" ref="I55:I58" si="34">IF(H55&gt;0,RANK(H55,(H$40:H$58)),0)</f>
        <v>4</v>
      </c>
      <c r="J55" s="610">
        <f>'Averages Pivot Table'!AE380</f>
        <v>50628.811597430911</v>
      </c>
      <c r="K55" s="542">
        <f t="shared" ref="K55:K58" si="35">IF(J55&gt;0,RANK(J55,(J$40:J$58)),0)</f>
        <v>9</v>
      </c>
      <c r="O55" s="536"/>
      <c r="Q55" s="532">
        <f t="shared" si="22"/>
        <v>1.8297870247870152E-2</v>
      </c>
      <c r="R55" s="514" t="s">
        <v>1082</v>
      </c>
      <c r="S55" s="539">
        <f>'Averages Pivot Table'!AE378</f>
        <v>49719.058712267601</v>
      </c>
    </row>
    <row r="56" spans="1:19" ht="12.95" customHeight="1">
      <c r="A56" s="540" t="s">
        <v>1083</v>
      </c>
      <c r="B56" s="564">
        <f>'Averages Pivot Table'!Z409</f>
        <v>57963.566607547153</v>
      </c>
      <c r="C56" s="542">
        <f t="shared" si="23"/>
        <v>2</v>
      </c>
      <c r="D56" s="564">
        <f>'Averages Pivot Table'!AA409</f>
        <v>60659.405545992522</v>
      </c>
      <c r="E56" s="542">
        <f t="shared" si="23"/>
        <v>2</v>
      </c>
      <c r="F56" s="564">
        <f>'Averages Pivot Table'!AB409</f>
        <v>52651.703834844804</v>
      </c>
      <c r="G56" s="542">
        <f t="shared" si="33"/>
        <v>5</v>
      </c>
      <c r="H56" s="609">
        <f>'Averages Pivot Table'!AC409</f>
        <v>48006.479125133214</v>
      </c>
      <c r="I56" s="542">
        <f t="shared" si="34"/>
        <v>8</v>
      </c>
      <c r="J56" s="610">
        <f>'Averages Pivot Table'!AE409</f>
        <v>58351.866458446748</v>
      </c>
      <c r="K56" s="542">
        <f t="shared" si="35"/>
        <v>4</v>
      </c>
      <c r="O56" s="564"/>
      <c r="Q56" s="532">
        <f t="shared" si="22"/>
        <v>3.6813135427659904E-2</v>
      </c>
      <c r="R56" s="514" t="s">
        <v>1083</v>
      </c>
      <c r="S56" s="539">
        <f>'Averages Pivot Table'!AE407</f>
        <v>56280.022372959269</v>
      </c>
    </row>
    <row r="57" spans="1:19" ht="12.95" customHeight="1">
      <c r="A57" s="540" t="s">
        <v>1084</v>
      </c>
      <c r="B57" s="564">
        <f>'Averages Pivot Table'!Z438</f>
        <v>0</v>
      </c>
      <c r="C57" s="542">
        <f t="shared" si="23"/>
        <v>0</v>
      </c>
      <c r="D57" s="564">
        <f>'Averages Pivot Table'!AA438</f>
        <v>0</v>
      </c>
      <c r="E57" s="542">
        <f t="shared" si="23"/>
        <v>0</v>
      </c>
      <c r="F57" s="564">
        <f>'Averages Pivot Table'!AB438</f>
        <v>0</v>
      </c>
      <c r="G57" s="542">
        <f t="shared" si="33"/>
        <v>0</v>
      </c>
      <c r="H57" s="609">
        <f>'Averages Pivot Table'!AC438</f>
        <v>56241.284287418013</v>
      </c>
      <c r="I57" s="542">
        <f t="shared" si="34"/>
        <v>1</v>
      </c>
      <c r="J57" s="610">
        <f>'Averages Pivot Table'!AE438</f>
        <v>61885.935772877434</v>
      </c>
      <c r="K57" s="542">
        <f t="shared" si="35"/>
        <v>3</v>
      </c>
      <c r="O57" s="564"/>
      <c r="Q57" s="532">
        <f t="shared" si="22"/>
        <v>-1.2682562440454789E-2</v>
      </c>
      <c r="R57" s="514" t="s">
        <v>1084</v>
      </c>
      <c r="S57" s="539">
        <f>'Averages Pivot Table'!AE436</f>
        <v>62680.890075077892</v>
      </c>
    </row>
    <row r="58" spans="1:19" ht="12.95" customHeight="1">
      <c r="A58" s="565" t="s">
        <v>1085</v>
      </c>
      <c r="B58" s="611">
        <f>'Averages Pivot Table'!Z467</f>
        <v>51371.020349228274</v>
      </c>
      <c r="C58" s="546">
        <f t="shared" si="23"/>
        <v>3</v>
      </c>
      <c r="D58" s="611">
        <f>'Averages Pivot Table'!AA467</f>
        <v>0</v>
      </c>
      <c r="E58" s="546">
        <f t="shared" si="23"/>
        <v>0</v>
      </c>
      <c r="F58" s="611">
        <f>'Averages Pivot Table'!AB467</f>
        <v>0</v>
      </c>
      <c r="G58" s="546">
        <f t="shared" si="33"/>
        <v>0</v>
      </c>
      <c r="H58" s="612">
        <f>'Averages Pivot Table'!AC467</f>
        <v>47462.268271182089</v>
      </c>
      <c r="I58" s="546">
        <f t="shared" si="34"/>
        <v>10</v>
      </c>
      <c r="J58" s="613">
        <f>'Averages Pivot Table'!AE467</f>
        <v>48227.90012152103</v>
      </c>
      <c r="K58" s="546">
        <f t="shared" si="35"/>
        <v>13</v>
      </c>
      <c r="O58" s="564"/>
      <c r="Q58" s="532">
        <f t="shared" si="22"/>
        <v>1.0949698382924698E-2</v>
      </c>
      <c r="R58" s="514" t="s">
        <v>1085</v>
      </c>
      <c r="S58" s="539">
        <f>'Averages Pivot Table'!AE465</f>
        <v>47705.538859811204</v>
      </c>
    </row>
    <row r="59" spans="1:19" ht="34.5" customHeight="1">
      <c r="A59" s="645" t="s">
        <v>1086</v>
      </c>
      <c r="B59" s="645"/>
      <c r="C59" s="645"/>
      <c r="D59" s="645"/>
      <c r="E59" s="645"/>
      <c r="F59" s="645"/>
      <c r="G59" s="645"/>
      <c r="H59" s="645"/>
      <c r="I59" s="645"/>
      <c r="J59" s="645"/>
      <c r="K59" s="645"/>
      <c r="L59" s="614"/>
      <c r="M59" s="614"/>
      <c r="N59" s="567"/>
      <c r="O59" s="567"/>
      <c r="Q59" s="522"/>
    </row>
    <row r="60" spans="1:19">
      <c r="K60" s="549" t="s">
        <v>1156</v>
      </c>
      <c r="M60" s="549"/>
      <c r="Q60" s="522"/>
    </row>
    <row r="61" spans="1:19" ht="18">
      <c r="A61" s="512" t="s">
        <v>1093</v>
      </c>
      <c r="B61" s="512"/>
      <c r="C61" s="512"/>
      <c r="D61" s="512"/>
      <c r="E61" s="512"/>
      <c r="F61" s="512"/>
      <c r="G61" s="512"/>
      <c r="H61" s="512"/>
      <c r="I61" s="512"/>
      <c r="J61" s="512" t="s">
        <v>910</v>
      </c>
      <c r="K61" s="512"/>
      <c r="L61" s="512"/>
      <c r="M61" s="512"/>
      <c r="N61" s="512"/>
      <c r="O61" s="512"/>
      <c r="Q61" s="522"/>
    </row>
    <row r="62" spans="1:19">
      <c r="A62" s="515"/>
      <c r="B62" s="515"/>
      <c r="C62" s="515"/>
      <c r="D62" s="515"/>
      <c r="E62" s="515"/>
      <c r="F62" s="515"/>
      <c r="G62" s="513"/>
      <c r="H62" s="513"/>
      <c r="I62" s="513"/>
      <c r="J62" s="513"/>
      <c r="K62" s="513"/>
      <c r="O62" s="564"/>
      <c r="Q62" s="522"/>
    </row>
    <row r="63" spans="1:19" ht="15.75">
      <c r="A63" s="644" t="s">
        <v>1065</v>
      </c>
      <c r="B63" s="644"/>
      <c r="C63" s="644"/>
      <c r="D63" s="644"/>
      <c r="E63" s="644"/>
      <c r="F63" s="644"/>
      <c r="G63" s="644"/>
      <c r="H63" s="644"/>
      <c r="I63" s="644"/>
      <c r="J63" s="513" t="s">
        <v>910</v>
      </c>
      <c r="K63" s="513"/>
      <c r="O63" s="564"/>
      <c r="Q63" s="522"/>
    </row>
    <row r="64" spans="1:19" ht="15.75">
      <c r="A64" s="644" t="s">
        <v>1160</v>
      </c>
      <c r="B64" s="644"/>
      <c r="C64" s="644"/>
      <c r="D64" s="644"/>
      <c r="E64" s="644"/>
      <c r="F64" s="644"/>
      <c r="G64" s="644"/>
      <c r="H64" s="644"/>
      <c r="I64" s="644"/>
      <c r="J64" s="513" t="s">
        <v>910</v>
      </c>
      <c r="K64" s="513"/>
      <c r="O64" s="564"/>
      <c r="Q64" s="522"/>
    </row>
    <row r="65" spans="1:19">
      <c r="A65" s="515"/>
      <c r="B65" s="515"/>
      <c r="C65" s="515"/>
      <c r="D65" s="515"/>
      <c r="E65" s="515"/>
      <c r="F65" s="515"/>
      <c r="G65" s="513"/>
      <c r="H65" s="513"/>
      <c r="I65" s="513"/>
      <c r="J65" s="513"/>
      <c r="K65" s="513"/>
      <c r="L65" s="550"/>
      <c r="M65" s="550"/>
      <c r="N65" s="550"/>
      <c r="O65" s="568"/>
      <c r="Q65" s="522"/>
    </row>
    <row r="66" spans="1:19" s="531" customFormat="1" ht="48" customHeight="1">
      <c r="A66" s="569"/>
      <c r="B66" s="570" t="s">
        <v>1094</v>
      </c>
      <c r="C66" s="571"/>
      <c r="D66" s="570" t="s">
        <v>1095</v>
      </c>
      <c r="E66" s="520"/>
      <c r="F66" s="572" t="s">
        <v>1096</v>
      </c>
      <c r="G66" s="520"/>
      <c r="L66" s="573" t="s">
        <v>910</v>
      </c>
      <c r="M66" s="574"/>
      <c r="N66" s="573"/>
      <c r="O66" s="575"/>
      <c r="Q66" s="522" t="s">
        <v>1121</v>
      </c>
      <c r="R66" s="533"/>
      <c r="S66" s="514" t="s">
        <v>1122</v>
      </c>
    </row>
    <row r="67" spans="1:19">
      <c r="A67" s="524"/>
      <c r="B67" s="555" t="s">
        <v>1067</v>
      </c>
      <c r="C67" s="556" t="s">
        <v>1068</v>
      </c>
      <c r="D67" s="555" t="s">
        <v>1067</v>
      </c>
      <c r="E67" s="556" t="s">
        <v>1068</v>
      </c>
      <c r="F67" s="557" t="s">
        <v>1067</v>
      </c>
      <c r="G67" s="556" t="s">
        <v>1068</v>
      </c>
      <c r="L67" s="558"/>
      <c r="M67" s="559"/>
      <c r="N67" s="558"/>
      <c r="O67" s="564"/>
      <c r="Q67" s="522"/>
    </row>
    <row r="68" spans="1:19" s="531" customFormat="1" ht="18" customHeight="1">
      <c r="A68" s="528" t="s">
        <v>1069</v>
      </c>
      <c r="B68" s="560">
        <f>'Averages Pivot Table'!AF495</f>
        <v>41893.090012994064</v>
      </c>
      <c r="C68" s="560"/>
      <c r="D68" s="560">
        <f>'Averages Pivot Table'!AG495</f>
        <v>44240.038160986012</v>
      </c>
      <c r="E68" s="560"/>
      <c r="F68" s="530">
        <f>'Averages Pivot Table'!AH495</f>
        <v>42600.907568719558</v>
      </c>
      <c r="G68" s="560"/>
      <c r="J68" s="560"/>
      <c r="K68" s="560"/>
      <c r="L68" s="560"/>
      <c r="M68" s="562"/>
      <c r="N68" s="562"/>
      <c r="O68" s="575"/>
      <c r="Q68" s="532">
        <f>(F68-S68)/S68</f>
        <v>1.5483189293115688E-2</v>
      </c>
      <c r="R68" s="533" t="s">
        <v>1069</v>
      </c>
      <c r="S68" s="534">
        <f>'Averages Pivot Table'!AH493</f>
        <v>41951.366618264081</v>
      </c>
    </row>
    <row r="69" spans="1:19" ht="12.95" customHeight="1">
      <c r="A69" s="540"/>
      <c r="B69" s="568"/>
      <c r="C69" s="568"/>
      <c r="D69" s="568"/>
      <c r="E69" s="568"/>
      <c r="F69" s="615"/>
      <c r="G69" s="576"/>
      <c r="J69" s="550"/>
      <c r="O69" s="564"/>
      <c r="Q69" s="532"/>
      <c r="S69" s="539"/>
    </row>
    <row r="70" spans="1:19" ht="12.95" customHeight="1">
      <c r="A70" s="540" t="s">
        <v>1070</v>
      </c>
      <c r="B70" s="568">
        <f>'Averages Pivot Table'!AF32</f>
        <v>54480.685714285719</v>
      </c>
      <c r="C70" s="542">
        <f>IF(B70&gt;0,RANK(B70,(B$70:B$88)),0)</f>
        <v>1</v>
      </c>
      <c r="D70" s="568">
        <f>'Averages Pivot Table'!AG32</f>
        <v>52803.303295839745</v>
      </c>
      <c r="E70" s="542">
        <f>IF(D70&gt;0,RANK(D70,(D$70:D$88)),0)</f>
        <v>1</v>
      </c>
      <c r="F70" s="616">
        <f>'Averages Pivot Table'!AH32</f>
        <v>53379.121140977913</v>
      </c>
      <c r="G70" s="542">
        <f>IF(F70&gt;0,RANK(F70,(F$70:F$88)),0)</f>
        <v>1</v>
      </c>
      <c r="J70" s="550"/>
      <c r="O70" s="568"/>
      <c r="Q70" s="532">
        <f t="shared" ref="Q70:Q88" si="36">(F70-S70)/S70</f>
        <v>2.2317157983245389E-2</v>
      </c>
      <c r="R70" s="514" t="s">
        <v>1070</v>
      </c>
      <c r="S70" s="539">
        <f>'Averages Pivot Table'!AH30</f>
        <v>52213.856261867353</v>
      </c>
    </row>
    <row r="71" spans="1:19" ht="12.95" customHeight="1">
      <c r="A71" s="540" t="s">
        <v>1071</v>
      </c>
      <c r="B71" s="568">
        <f>'Averages Pivot Table'!AF61</f>
        <v>0</v>
      </c>
      <c r="C71" s="542">
        <f t="shared" ref="C71:E88" si="37">IF(B71&gt;0,RANK(B71,(B$70:B$88)),0)</f>
        <v>0</v>
      </c>
      <c r="D71" s="568">
        <f>'Averages Pivot Table'!AG61</f>
        <v>0</v>
      </c>
      <c r="E71" s="542">
        <f t="shared" si="37"/>
        <v>0</v>
      </c>
      <c r="F71" s="616">
        <f>'Averages Pivot Table'!AH61</f>
        <v>0</v>
      </c>
      <c r="G71" s="542">
        <f t="shared" ref="G71:G73" si="38">IF(F71&gt;0,RANK(F71,(F$70:F$88)),0)</f>
        <v>0</v>
      </c>
      <c r="J71" s="550"/>
      <c r="O71" s="564"/>
      <c r="Q71" s="532" t="e">
        <f t="shared" si="36"/>
        <v>#DIV/0!</v>
      </c>
      <c r="R71" s="514" t="s">
        <v>1071</v>
      </c>
      <c r="S71" s="539">
        <f>'Averages Pivot Table'!AH59</f>
        <v>0</v>
      </c>
    </row>
    <row r="72" spans="1:19" ht="12.95" customHeight="1">
      <c r="A72" s="540" t="s">
        <v>1072</v>
      </c>
      <c r="B72" s="568">
        <f>'Averages Pivot Table'!AF90</f>
        <v>0</v>
      </c>
      <c r="C72" s="542">
        <f t="shared" si="37"/>
        <v>0</v>
      </c>
      <c r="D72" s="568">
        <f>'Averages Pivot Table'!AG90</f>
        <v>0</v>
      </c>
      <c r="E72" s="542">
        <f t="shared" si="37"/>
        <v>0</v>
      </c>
      <c r="F72" s="616">
        <f>'Averages Pivot Table'!AH90</f>
        <v>0</v>
      </c>
      <c r="G72" s="542">
        <f t="shared" si="38"/>
        <v>0</v>
      </c>
      <c r="J72" s="550"/>
      <c r="O72" s="564"/>
      <c r="Q72" s="532" t="e">
        <f t="shared" si="36"/>
        <v>#DIV/0!</v>
      </c>
      <c r="R72" s="514" t="s">
        <v>1072</v>
      </c>
      <c r="S72" s="539">
        <f>'Averages Pivot Table'!AH88</f>
        <v>0</v>
      </c>
    </row>
    <row r="73" spans="1:19" ht="12.95" customHeight="1">
      <c r="A73" s="540" t="s">
        <v>1073</v>
      </c>
      <c r="B73" s="568">
        <f>'Averages Pivot Table'!AF119</f>
        <v>0</v>
      </c>
      <c r="C73" s="542">
        <f t="shared" si="37"/>
        <v>0</v>
      </c>
      <c r="D73" s="568">
        <f>'Averages Pivot Table'!AG119</f>
        <v>0</v>
      </c>
      <c r="E73" s="542">
        <f t="shared" si="37"/>
        <v>0</v>
      </c>
      <c r="F73" s="616">
        <f>'Averages Pivot Table'!AH119</f>
        <v>0</v>
      </c>
      <c r="G73" s="542">
        <f t="shared" si="38"/>
        <v>0</v>
      </c>
      <c r="J73" s="550"/>
      <c r="O73" s="564"/>
      <c r="Q73" s="532" t="e">
        <f t="shared" si="36"/>
        <v>#DIV/0!</v>
      </c>
      <c r="R73" s="514" t="s">
        <v>1073</v>
      </c>
      <c r="S73" s="539">
        <f>'Averages Pivot Table'!AH117</f>
        <v>0</v>
      </c>
    </row>
    <row r="74" spans="1:19" ht="12.95" customHeight="1">
      <c r="A74" s="540"/>
      <c r="B74" s="568"/>
      <c r="C74" s="542"/>
      <c r="D74" s="568"/>
      <c r="E74" s="542"/>
      <c r="F74" s="616"/>
      <c r="G74" s="542"/>
      <c r="J74" s="550"/>
      <c r="O74" s="564"/>
      <c r="Q74" s="532"/>
      <c r="S74" s="539"/>
    </row>
    <row r="75" spans="1:19" ht="12.95" customHeight="1">
      <c r="A75" s="540" t="s">
        <v>1074</v>
      </c>
      <c r="B75" s="568">
        <f>'Averages Pivot Table'!AF148</f>
        <v>40727.115790874203</v>
      </c>
      <c r="C75" s="542">
        <f t="shared" si="37"/>
        <v>4</v>
      </c>
      <c r="D75" s="568">
        <f>'Averages Pivot Table'!AG148</f>
        <v>0</v>
      </c>
      <c r="E75" s="542">
        <f t="shared" si="37"/>
        <v>0</v>
      </c>
      <c r="F75" s="616">
        <f>'Averages Pivot Table'!AH148</f>
        <v>40727.115790874203</v>
      </c>
      <c r="G75" s="542">
        <f t="shared" ref="G75:G78" si="39">IF(F75&gt;0,RANK(F75,(F$70:F$88)),0)</f>
        <v>4</v>
      </c>
      <c r="J75" s="550"/>
      <c r="O75" s="564"/>
      <c r="Q75" s="532">
        <f t="shared" si="36"/>
        <v>1.7608566403545186E-2</v>
      </c>
      <c r="R75" s="514" t="s">
        <v>1074</v>
      </c>
      <c r="S75" s="539">
        <f>'Averages Pivot Table'!AH146</f>
        <v>40022.379071368159</v>
      </c>
    </row>
    <row r="76" spans="1:19" ht="12.95" customHeight="1">
      <c r="A76" s="540" t="s">
        <v>1075</v>
      </c>
      <c r="B76" s="568">
        <f>'Averages Pivot Table'!AF177</f>
        <v>46202.802827754647</v>
      </c>
      <c r="C76" s="542">
        <f t="shared" si="37"/>
        <v>3</v>
      </c>
      <c r="D76" s="568">
        <f>'Averages Pivot Table'!AG177</f>
        <v>0</v>
      </c>
      <c r="E76" s="542">
        <f t="shared" si="37"/>
        <v>0</v>
      </c>
      <c r="F76" s="616">
        <f>'Averages Pivot Table'!AH177</f>
        <v>46202.802827754647</v>
      </c>
      <c r="G76" s="542">
        <f t="shared" si="39"/>
        <v>3</v>
      </c>
      <c r="J76" s="550"/>
      <c r="O76" s="564"/>
      <c r="Q76" s="532">
        <f t="shared" si="36"/>
        <v>0.11053917801719945</v>
      </c>
      <c r="R76" s="514" t="s">
        <v>1075</v>
      </c>
      <c r="S76" s="539">
        <f>'Averages Pivot Table'!AH175</f>
        <v>41603.937746930242</v>
      </c>
    </row>
    <row r="77" spans="1:19" ht="12.95" customHeight="1">
      <c r="A77" s="540" t="s">
        <v>1076</v>
      </c>
      <c r="B77" s="568">
        <f>'Averages Pivot Table'!AF206</f>
        <v>38412.722080467502</v>
      </c>
      <c r="C77" s="542">
        <f t="shared" si="37"/>
        <v>5</v>
      </c>
      <c r="D77" s="568">
        <f>'Averages Pivot Table'!AG206</f>
        <v>0</v>
      </c>
      <c r="E77" s="542">
        <f t="shared" si="37"/>
        <v>0</v>
      </c>
      <c r="F77" s="616">
        <f>'Averages Pivot Table'!AH206</f>
        <v>38412.722080467502</v>
      </c>
      <c r="G77" s="542">
        <f t="shared" si="39"/>
        <v>5</v>
      </c>
      <c r="J77" s="550"/>
      <c r="Q77" s="532">
        <f t="shared" si="36"/>
        <v>3.5095405225224141E-2</v>
      </c>
      <c r="R77" s="514" t="s">
        <v>1076</v>
      </c>
      <c r="S77" s="539">
        <f>'Averages Pivot Table'!AH204</f>
        <v>37110.320349754969</v>
      </c>
    </row>
    <row r="78" spans="1:19" ht="12.95" customHeight="1">
      <c r="A78" s="540" t="s">
        <v>1077</v>
      </c>
      <c r="B78" s="568">
        <f>'Averages Pivot Table'!AF235</f>
        <v>0</v>
      </c>
      <c r="C78" s="542">
        <f t="shared" si="37"/>
        <v>0</v>
      </c>
      <c r="D78" s="568">
        <f>'Averages Pivot Table'!AG235</f>
        <v>0</v>
      </c>
      <c r="E78" s="542">
        <f t="shared" si="37"/>
        <v>0</v>
      </c>
      <c r="F78" s="616">
        <f>'Averages Pivot Table'!AH235</f>
        <v>0</v>
      </c>
      <c r="G78" s="542">
        <f t="shared" si="39"/>
        <v>0</v>
      </c>
      <c r="J78" s="550"/>
      <c r="Q78" s="532" t="e">
        <f t="shared" si="36"/>
        <v>#DIV/0!</v>
      </c>
      <c r="R78" s="514" t="s">
        <v>1077</v>
      </c>
      <c r="S78" s="539">
        <f>'Averages Pivot Table'!AH233</f>
        <v>0</v>
      </c>
    </row>
    <row r="79" spans="1:19" ht="12.95" customHeight="1">
      <c r="A79" s="540"/>
      <c r="B79" s="568"/>
      <c r="C79" s="542"/>
      <c r="D79" s="568"/>
      <c r="E79" s="542"/>
      <c r="F79" s="616"/>
      <c r="G79" s="542"/>
      <c r="J79" s="550"/>
      <c r="Q79" s="532"/>
      <c r="S79" s="539"/>
    </row>
    <row r="80" spans="1:19" ht="12.95" customHeight="1">
      <c r="A80" s="540" t="s">
        <v>1078</v>
      </c>
      <c r="B80" s="568">
        <f>'Averages Pivot Table'!AF264</f>
        <v>0</v>
      </c>
      <c r="C80" s="542">
        <f t="shared" si="37"/>
        <v>0</v>
      </c>
      <c r="D80" s="568">
        <f>'Averages Pivot Table'!AG264</f>
        <v>0</v>
      </c>
      <c r="E80" s="542">
        <f t="shared" si="37"/>
        <v>0</v>
      </c>
      <c r="F80" s="616">
        <f>'Averages Pivot Table'!AH264</f>
        <v>0</v>
      </c>
      <c r="G80" s="542">
        <f t="shared" ref="G80:G83" si="40">IF(F80&gt;0,RANK(F80,(F$70:F$88)),0)</f>
        <v>0</v>
      </c>
      <c r="J80" s="550"/>
      <c r="Q80" s="532" t="e">
        <f t="shared" si="36"/>
        <v>#DIV/0!</v>
      </c>
      <c r="R80" s="514" t="s">
        <v>1078</v>
      </c>
      <c r="S80" s="539">
        <f>'Averages Pivot Table'!AH262</f>
        <v>0</v>
      </c>
    </row>
    <row r="81" spans="1:19" ht="12.95" customHeight="1">
      <c r="A81" s="540" t="s">
        <v>1079</v>
      </c>
      <c r="B81" s="568">
        <f>'Averages Pivot Table'!AF293</f>
        <v>0</v>
      </c>
      <c r="C81" s="542">
        <f t="shared" si="37"/>
        <v>0</v>
      </c>
      <c r="D81" s="568">
        <f>'Averages Pivot Table'!AG293</f>
        <v>0</v>
      </c>
      <c r="E81" s="542">
        <f t="shared" si="37"/>
        <v>0</v>
      </c>
      <c r="F81" s="616">
        <f>'Averages Pivot Table'!AH293</f>
        <v>0</v>
      </c>
      <c r="G81" s="542">
        <f t="shared" si="40"/>
        <v>0</v>
      </c>
      <c r="J81" s="550"/>
      <c r="Q81" s="532" t="e">
        <f t="shared" si="36"/>
        <v>#DIV/0!</v>
      </c>
      <c r="R81" s="514" t="s">
        <v>1079</v>
      </c>
      <c r="S81" s="539">
        <f>'Averages Pivot Table'!AH291</f>
        <v>0</v>
      </c>
    </row>
    <row r="82" spans="1:19" ht="12.95" customHeight="1">
      <c r="A82" s="540" t="s">
        <v>1080</v>
      </c>
      <c r="B82" s="568">
        <f>'Averages Pivot Table'!AF322</f>
        <v>52639.957620313835</v>
      </c>
      <c r="C82" s="542">
        <f t="shared" si="37"/>
        <v>2</v>
      </c>
      <c r="D82" s="568">
        <f>'Averages Pivot Table'!AG322</f>
        <v>47449.803337174402</v>
      </c>
      <c r="E82" s="542">
        <f t="shared" si="37"/>
        <v>2</v>
      </c>
      <c r="F82" s="616">
        <f>'Averages Pivot Table'!AH322</f>
        <v>48751.894674874296</v>
      </c>
      <c r="G82" s="542">
        <f t="shared" si="40"/>
        <v>2</v>
      </c>
      <c r="J82" s="550"/>
      <c r="Q82" s="532">
        <f t="shared" si="36"/>
        <v>0</v>
      </c>
      <c r="R82" s="514" t="s">
        <v>1080</v>
      </c>
      <c r="S82" s="539">
        <f>'Averages Pivot Table'!AH320</f>
        <v>48751.894674874296</v>
      </c>
    </row>
    <row r="83" spans="1:19" ht="12.95" customHeight="1">
      <c r="A83" s="540" t="s">
        <v>1081</v>
      </c>
      <c r="B83" s="568">
        <f>'Averages Pivot Table'!AF351</f>
        <v>0</v>
      </c>
      <c r="C83" s="542">
        <f t="shared" si="37"/>
        <v>0</v>
      </c>
      <c r="D83" s="568">
        <f>'Averages Pivot Table'!AG351</f>
        <v>0</v>
      </c>
      <c r="E83" s="542">
        <f t="shared" si="37"/>
        <v>0</v>
      </c>
      <c r="F83" s="616">
        <f>'Averages Pivot Table'!AH351</f>
        <v>0</v>
      </c>
      <c r="G83" s="542">
        <f t="shared" si="40"/>
        <v>0</v>
      </c>
      <c r="J83" s="550"/>
      <c r="Q83" s="532" t="e">
        <f t="shared" si="36"/>
        <v>#DIV/0!</v>
      </c>
      <c r="R83" s="514" t="s">
        <v>1081</v>
      </c>
      <c r="S83" s="539">
        <f>'Averages Pivot Table'!AH349</f>
        <v>0</v>
      </c>
    </row>
    <row r="84" spans="1:19" ht="12.95" customHeight="1">
      <c r="A84" s="540"/>
      <c r="B84" s="568"/>
      <c r="C84" s="542"/>
      <c r="D84" s="568"/>
      <c r="E84" s="542"/>
      <c r="F84" s="616"/>
      <c r="G84" s="542"/>
      <c r="J84" s="550"/>
      <c r="Q84" s="532"/>
      <c r="S84" s="539"/>
    </row>
    <row r="85" spans="1:19" ht="12.95" customHeight="1">
      <c r="A85" s="540" t="s">
        <v>1082</v>
      </c>
      <c r="B85" s="541">
        <f>'Averages Pivot Table'!AF380</f>
        <v>37870.335365853658</v>
      </c>
      <c r="C85" s="542">
        <f t="shared" si="37"/>
        <v>6</v>
      </c>
      <c r="D85" s="541">
        <f>'Averages Pivot Table'!AG380</f>
        <v>37236.617735470943</v>
      </c>
      <c r="E85" s="542">
        <f t="shared" si="37"/>
        <v>3</v>
      </c>
      <c r="F85" s="616">
        <f>'Averages Pivot Table'!AH380</f>
        <v>37284.73333333333</v>
      </c>
      <c r="G85" s="542">
        <f t="shared" ref="G85:G88" si="41">IF(F85&gt;0,RANK(F85,(F$70:F$88)),0)</f>
        <v>6</v>
      </c>
      <c r="J85" s="550"/>
      <c r="Q85" s="532">
        <f t="shared" si="36"/>
        <v>1.14380789382976E-2</v>
      </c>
      <c r="R85" s="514" t="s">
        <v>1082</v>
      </c>
      <c r="S85" s="539">
        <f>'Averages Pivot Table'!AH378</f>
        <v>36863.090395480227</v>
      </c>
    </row>
    <row r="86" spans="1:19" ht="12.95" customHeight="1">
      <c r="A86" s="540" t="s">
        <v>1083</v>
      </c>
      <c r="B86" s="541">
        <f>'Averages Pivot Table'!AF409</f>
        <v>0</v>
      </c>
      <c r="C86" s="542">
        <f t="shared" si="37"/>
        <v>0</v>
      </c>
      <c r="D86" s="541">
        <f>'Averages Pivot Table'!AG409</f>
        <v>0</v>
      </c>
      <c r="E86" s="542">
        <f t="shared" si="37"/>
        <v>0</v>
      </c>
      <c r="F86" s="616">
        <f>'Averages Pivot Table'!AH409</f>
        <v>0</v>
      </c>
      <c r="G86" s="542">
        <f t="shared" si="41"/>
        <v>0</v>
      </c>
      <c r="J86" s="550"/>
      <c r="Q86" s="532" t="e">
        <f t="shared" si="36"/>
        <v>#DIV/0!</v>
      </c>
      <c r="R86" s="514" t="s">
        <v>1083</v>
      </c>
      <c r="S86" s="539">
        <f>'Averages Pivot Table'!AH407</f>
        <v>0</v>
      </c>
    </row>
    <row r="87" spans="1:19" ht="12.95" customHeight="1">
      <c r="A87" s="540" t="s">
        <v>1084</v>
      </c>
      <c r="B87" s="541">
        <f>'Averages Pivot Table'!AF438</f>
        <v>0</v>
      </c>
      <c r="C87" s="542">
        <f t="shared" si="37"/>
        <v>0</v>
      </c>
      <c r="D87" s="541">
        <f>'Averages Pivot Table'!AG438</f>
        <v>0</v>
      </c>
      <c r="E87" s="542">
        <f t="shared" si="37"/>
        <v>0</v>
      </c>
      <c r="F87" s="616">
        <f>'Averages Pivot Table'!AH438</f>
        <v>0</v>
      </c>
      <c r="G87" s="542">
        <f t="shared" si="41"/>
        <v>0</v>
      </c>
      <c r="J87" s="550"/>
      <c r="Q87" s="532" t="e">
        <f t="shared" si="36"/>
        <v>#DIV/0!</v>
      </c>
      <c r="R87" s="514" t="s">
        <v>1084</v>
      </c>
      <c r="S87" s="539">
        <f>'Averages Pivot Table'!AH436</f>
        <v>0</v>
      </c>
    </row>
    <row r="88" spans="1:19" ht="12.95" customHeight="1">
      <c r="A88" s="565" t="s">
        <v>1085</v>
      </c>
      <c r="B88" s="545">
        <f>'Averages Pivot Table'!AF467</f>
        <v>0</v>
      </c>
      <c r="C88" s="546">
        <f t="shared" si="37"/>
        <v>0</v>
      </c>
      <c r="D88" s="545">
        <f>'Averages Pivot Table'!AG467</f>
        <v>0</v>
      </c>
      <c r="E88" s="546">
        <f t="shared" si="37"/>
        <v>0</v>
      </c>
      <c r="F88" s="617">
        <f>'Averages Pivot Table'!AH467</f>
        <v>0</v>
      </c>
      <c r="G88" s="546">
        <f t="shared" si="41"/>
        <v>0</v>
      </c>
      <c r="J88" s="550"/>
      <c r="Q88" s="532" t="e">
        <f t="shared" si="36"/>
        <v>#DIV/0!</v>
      </c>
      <c r="R88" s="514" t="s">
        <v>1085</v>
      </c>
      <c r="S88" s="539">
        <f>'Averages Pivot Table'!AH465</f>
        <v>0</v>
      </c>
    </row>
    <row r="89" spans="1:19" ht="42" customHeight="1">
      <c r="A89" s="646" t="s">
        <v>1086</v>
      </c>
      <c r="B89" s="646"/>
      <c r="C89" s="646"/>
      <c r="D89" s="646"/>
      <c r="E89" s="646"/>
      <c r="F89" s="646"/>
      <c r="G89" s="646"/>
      <c r="H89" s="618"/>
      <c r="I89" s="618"/>
      <c r="J89" s="550"/>
    </row>
    <row r="90" spans="1:19">
      <c r="G90" s="549" t="s">
        <v>1156</v>
      </c>
      <c r="I90" s="549" t="s">
        <v>910</v>
      </c>
    </row>
    <row r="91" spans="1:19" ht="18">
      <c r="A91" s="647" t="s">
        <v>1097</v>
      </c>
      <c r="B91" s="647"/>
      <c r="C91" s="647"/>
      <c r="D91" s="647"/>
      <c r="E91" s="647"/>
      <c r="F91" s="647"/>
      <c r="G91" s="647"/>
      <c r="H91" s="647"/>
      <c r="I91" s="647"/>
      <c r="J91" s="647"/>
      <c r="K91" s="647"/>
      <c r="L91" s="647"/>
      <c r="M91" s="647"/>
      <c r="N91" s="578"/>
      <c r="O91" s="578"/>
    </row>
    <row r="92" spans="1:19">
      <c r="A92" s="579"/>
      <c r="B92" s="515"/>
      <c r="C92" s="515"/>
      <c r="D92" s="515"/>
      <c r="E92" s="515"/>
      <c r="F92" s="515"/>
      <c r="G92" s="515"/>
      <c r="H92" s="515"/>
      <c r="I92" s="515"/>
      <c r="J92" s="515"/>
      <c r="K92" s="515"/>
      <c r="L92" s="515"/>
      <c r="M92" s="515"/>
      <c r="N92" s="515"/>
      <c r="O92" s="515"/>
    </row>
    <row r="93" spans="1:19" ht="15.75">
      <c r="A93" s="644" t="s">
        <v>1098</v>
      </c>
      <c r="B93" s="644"/>
      <c r="C93" s="644"/>
      <c r="D93" s="644"/>
      <c r="E93" s="644"/>
      <c r="F93" s="644"/>
      <c r="G93" s="644"/>
      <c r="H93" s="644"/>
      <c r="I93" s="644"/>
      <c r="J93" s="644"/>
      <c r="K93" s="644"/>
      <c r="L93" s="644"/>
      <c r="M93" s="644"/>
      <c r="N93" s="580"/>
      <c r="O93" s="580"/>
    </row>
    <row r="94" spans="1:19" ht="15.75">
      <c r="A94" s="644" t="s">
        <v>1158</v>
      </c>
      <c r="B94" s="644"/>
      <c r="C94" s="644"/>
      <c r="D94" s="644"/>
      <c r="E94" s="644"/>
      <c r="F94" s="644"/>
      <c r="G94" s="644"/>
      <c r="H94" s="644"/>
      <c r="I94" s="644"/>
      <c r="J94" s="644"/>
      <c r="K94" s="644"/>
      <c r="L94" s="644"/>
      <c r="M94" s="644"/>
      <c r="N94" s="580"/>
      <c r="O94" s="580"/>
    </row>
    <row r="95" spans="1:19">
      <c r="A95" s="540"/>
      <c r="B95" s="540"/>
      <c r="C95" s="540"/>
      <c r="D95" s="540"/>
      <c r="E95" s="540"/>
      <c r="F95" s="540"/>
      <c r="G95" s="540"/>
      <c r="H95" s="540"/>
      <c r="I95" s="540"/>
      <c r="J95" s="540"/>
      <c r="K95" s="540"/>
      <c r="L95" s="540"/>
      <c r="M95" s="540"/>
      <c r="N95" s="540"/>
      <c r="O95" s="540"/>
    </row>
    <row r="96" spans="1:19" ht="31.5" customHeight="1">
      <c r="A96" s="518"/>
      <c r="B96" s="581" t="s">
        <v>28</v>
      </c>
      <c r="C96" s="582"/>
      <c r="D96" s="583" t="s">
        <v>17</v>
      </c>
      <c r="E96" s="584"/>
      <c r="F96" s="583" t="s">
        <v>18</v>
      </c>
      <c r="G96" s="584"/>
      <c r="H96" s="581" t="s">
        <v>19</v>
      </c>
      <c r="I96" s="582"/>
      <c r="J96" s="583" t="s">
        <v>1099</v>
      </c>
      <c r="K96" s="584"/>
      <c r="L96" s="582" t="s">
        <v>1061</v>
      </c>
      <c r="M96" s="582"/>
      <c r="N96" s="585" t="s">
        <v>910</v>
      </c>
      <c r="O96" s="585"/>
    </row>
    <row r="97" spans="1:19">
      <c r="A97" s="524"/>
      <c r="B97" s="520" t="s">
        <v>1067</v>
      </c>
      <c r="C97" s="519" t="s">
        <v>1068</v>
      </c>
      <c r="D97" s="520" t="s">
        <v>1067</v>
      </c>
      <c r="E97" s="519" t="s">
        <v>1068</v>
      </c>
      <c r="F97" s="520" t="s">
        <v>1067</v>
      </c>
      <c r="G97" s="519" t="s">
        <v>1068</v>
      </c>
      <c r="H97" s="520" t="s">
        <v>1067</v>
      </c>
      <c r="I97" s="519" t="s">
        <v>1068</v>
      </c>
      <c r="J97" s="520" t="s">
        <v>1067</v>
      </c>
      <c r="K97" s="519" t="s">
        <v>1068</v>
      </c>
      <c r="L97" s="520" t="s">
        <v>1067</v>
      </c>
      <c r="M97" s="519" t="s">
        <v>1068</v>
      </c>
    </row>
    <row r="98" spans="1:19" s="531" customFormat="1" ht="18" customHeight="1">
      <c r="A98" s="528" t="s">
        <v>1069</v>
      </c>
      <c r="B98" s="560">
        <f>'Averages Pivot Table'!Y471</f>
        <v>112105.98263569133</v>
      </c>
      <c r="C98" s="560"/>
      <c r="D98" s="560">
        <f>'Averages Pivot Table'!Y475</f>
        <v>81506.370683654663</v>
      </c>
      <c r="E98" s="560"/>
      <c r="F98" s="560">
        <f>'Averages Pivot Table'!Y479</f>
        <v>69970.731801963499</v>
      </c>
      <c r="G98" s="560"/>
      <c r="H98" s="560">
        <f>'Averages Pivot Table'!Y483</f>
        <v>48784.941705326062</v>
      </c>
      <c r="I98" s="560"/>
      <c r="J98" s="560">
        <f>'Averages Pivot Table'!Y487</f>
        <v>53309.856566964387</v>
      </c>
      <c r="K98" s="560"/>
      <c r="L98" s="560">
        <f>'Averages Pivot Table'!Y495</f>
        <v>80194.468190947984</v>
      </c>
      <c r="M98" s="586"/>
      <c r="N98" s="560"/>
      <c r="O98" s="587"/>
      <c r="Q98" s="533"/>
      <c r="R98" s="533"/>
      <c r="S98" s="533"/>
    </row>
    <row r="99" spans="1:19">
      <c r="A99" s="540"/>
      <c r="B99" s="536"/>
      <c r="C99" s="563"/>
      <c r="D99" s="536"/>
      <c r="E99" s="563"/>
      <c r="F99" s="536"/>
      <c r="G99" s="563"/>
      <c r="H99" s="536"/>
      <c r="I99" s="563"/>
      <c r="J99" s="536"/>
      <c r="K99" s="563"/>
      <c r="L99" s="536"/>
      <c r="M99" s="563"/>
      <c r="N99" s="536"/>
      <c r="O99" s="588"/>
      <c r="Q99" s="402"/>
      <c r="R99" s="402"/>
      <c r="S99" s="402"/>
    </row>
    <row r="100" spans="1:19">
      <c r="A100" s="540" t="s">
        <v>1070</v>
      </c>
      <c r="B100" s="589">
        <f>'Averages Pivot Table'!Y8</f>
        <v>117820.52347285178</v>
      </c>
      <c r="C100" s="542">
        <f>IF(B100&gt;0,RANK(B100,(B$100:B$118)),0)</f>
        <v>6</v>
      </c>
      <c r="D100" s="589">
        <f>'Averages Pivot Table'!Y12</f>
        <v>87119.20854369484</v>
      </c>
      <c r="E100" s="542">
        <f>IF(D100&gt;0,RANK(D100,(D$100:D$118)),0)</f>
        <v>4</v>
      </c>
      <c r="F100" s="589">
        <f>'Averages Pivot Table'!Y16</f>
        <v>72480.124516699812</v>
      </c>
      <c r="G100" s="542">
        <f>IF(F100&gt;0,RANK(F100,(F$100:F$118)),0)</f>
        <v>6</v>
      </c>
      <c r="H100" s="589">
        <f>'Averages Pivot Table'!Y20</f>
        <v>52479.661812773025</v>
      </c>
      <c r="I100" s="542">
        <f>IF(H100&gt;0,RANK(H100,(H$100:H$118)),0)</f>
        <v>6</v>
      </c>
      <c r="J100" s="589">
        <f>'Averages Pivot Table'!Y24</f>
        <v>68941.192957967112</v>
      </c>
      <c r="K100" s="542">
        <f>IF(J100&gt;0,RANK(J100,(J$100:J$118)),0)</f>
        <v>2</v>
      </c>
      <c r="L100" s="589">
        <f>'Averages Pivot Table'!Y32</f>
        <v>84721.726773727292</v>
      </c>
      <c r="M100" s="542">
        <f>IF(L100&gt;0,RANK(L100,(L$100:L$118)),0)</f>
        <v>5</v>
      </c>
      <c r="N100" s="589"/>
      <c r="O100" s="590"/>
      <c r="Q100" s="402"/>
      <c r="R100" s="402"/>
      <c r="S100" s="402"/>
    </row>
    <row r="101" spans="1:19">
      <c r="A101" s="540" t="s">
        <v>1071</v>
      </c>
      <c r="B101" s="589">
        <f>'Averages Pivot Table'!Y37</f>
        <v>100703.2073612674</v>
      </c>
      <c r="C101" s="542">
        <f t="shared" ref="C101:E118" si="42">IF(B101&gt;0,RANK(B101,(B$100:B$118)),0)</f>
        <v>11</v>
      </c>
      <c r="D101" s="589">
        <f>'Averages Pivot Table'!Y41</f>
        <v>82652.027711014191</v>
      </c>
      <c r="E101" s="542">
        <f t="shared" si="42"/>
        <v>8</v>
      </c>
      <c r="F101" s="589">
        <f>'Averages Pivot Table'!Y45</f>
        <v>70676.00594299988</v>
      </c>
      <c r="G101" s="542">
        <f t="shared" ref="G101:G103" si="43">IF(F101&gt;0,RANK(F101,(F$100:F$118)),0)</f>
        <v>9</v>
      </c>
      <c r="H101" s="589">
        <f>'Averages Pivot Table'!Y49</f>
        <v>51162.73744692147</v>
      </c>
      <c r="I101" s="542">
        <f t="shared" ref="I101:I103" si="44">IF(H101&gt;0,RANK(H101,(H$100:H$118)),0)</f>
        <v>7</v>
      </c>
      <c r="J101" s="589">
        <f>'Averages Pivot Table'!Y53</f>
        <v>56422.736275425494</v>
      </c>
      <c r="K101" s="542">
        <f t="shared" ref="K101:K103" si="45">IF(J101&gt;0,RANK(J101,(J$100:J$118)),0)</f>
        <v>4</v>
      </c>
      <c r="L101" s="589">
        <f>'Averages Pivot Table'!Y61</f>
        <v>75263.450010261513</v>
      </c>
      <c r="M101" s="542">
        <f t="shared" ref="M101:M103" si="46">IF(L101&gt;0,RANK(L101,(L$100:L$118)),0)</f>
        <v>10</v>
      </c>
      <c r="N101" s="589"/>
      <c r="O101" s="590"/>
      <c r="Q101" s="402"/>
      <c r="R101" s="402"/>
      <c r="S101" s="402"/>
    </row>
    <row r="102" spans="1:19">
      <c r="A102" s="540" t="s">
        <v>1072</v>
      </c>
      <c r="B102" s="589">
        <f>'Averages Pivot Table'!Y66</f>
        <v>137721.37034390643</v>
      </c>
      <c r="C102" s="542">
        <f t="shared" si="42"/>
        <v>1</v>
      </c>
      <c r="D102" s="589">
        <f>'Averages Pivot Table'!Y70</f>
        <v>96341.630200242274</v>
      </c>
      <c r="E102" s="542">
        <f t="shared" si="42"/>
        <v>1</v>
      </c>
      <c r="F102" s="589">
        <f>'Averages Pivot Table'!Y74</f>
        <v>83492.214574174461</v>
      </c>
      <c r="G102" s="542">
        <f t="shared" si="43"/>
        <v>1</v>
      </c>
      <c r="H102" s="589">
        <f>'Averages Pivot Table'!Y78</f>
        <v>65608.514214971015</v>
      </c>
      <c r="I102" s="542">
        <f t="shared" si="44"/>
        <v>1</v>
      </c>
      <c r="J102" s="589">
        <f>'Averages Pivot Table'!Y82</f>
        <v>42798.681818181816</v>
      </c>
      <c r="K102" s="542">
        <f t="shared" si="45"/>
        <v>14</v>
      </c>
      <c r="L102" s="589">
        <f>'Averages Pivot Table'!Y90</f>
        <v>102821.25110578237</v>
      </c>
      <c r="M102" s="542">
        <f t="shared" si="46"/>
        <v>1</v>
      </c>
      <c r="N102" s="589"/>
      <c r="O102" s="590"/>
      <c r="Q102" s="402"/>
      <c r="R102" s="402"/>
      <c r="S102" s="402"/>
    </row>
    <row r="103" spans="1:19">
      <c r="A103" s="540" t="s">
        <v>1073</v>
      </c>
      <c r="B103" s="589">
        <f>'Averages Pivot Table'!Y95</f>
        <v>118407.04566217562</v>
      </c>
      <c r="C103" s="542">
        <f t="shared" si="42"/>
        <v>5</v>
      </c>
      <c r="D103" s="589">
        <f>'Averages Pivot Table'!Y99</f>
        <v>85651.101344120529</v>
      </c>
      <c r="E103" s="542">
        <f t="shared" si="42"/>
        <v>5</v>
      </c>
      <c r="F103" s="589">
        <f>'Averages Pivot Table'!Y103</f>
        <v>72443.757296210737</v>
      </c>
      <c r="G103" s="542">
        <f t="shared" si="43"/>
        <v>8</v>
      </c>
      <c r="H103" s="589">
        <f>'Averages Pivot Table'!Y107</f>
        <v>53926.676012538672</v>
      </c>
      <c r="I103" s="542">
        <f t="shared" si="44"/>
        <v>4</v>
      </c>
      <c r="J103" s="589">
        <f>'Averages Pivot Table'!Y111</f>
        <v>78138.192426754147</v>
      </c>
      <c r="K103" s="542">
        <f t="shared" si="45"/>
        <v>1</v>
      </c>
      <c r="L103" s="589">
        <f>'Averages Pivot Table'!Y119</f>
        <v>86577.186335318474</v>
      </c>
      <c r="M103" s="542">
        <f t="shared" si="46"/>
        <v>4</v>
      </c>
      <c r="N103" s="589"/>
      <c r="O103" s="590"/>
      <c r="Q103" s="402"/>
      <c r="R103" s="402"/>
      <c r="S103" s="402"/>
    </row>
    <row r="104" spans="1:19">
      <c r="A104" s="540"/>
      <c r="B104" s="589"/>
      <c r="C104" s="542"/>
      <c r="D104" s="589"/>
      <c r="E104" s="542"/>
      <c r="F104" s="589"/>
      <c r="G104" s="542"/>
      <c r="H104" s="589"/>
      <c r="I104" s="542"/>
      <c r="J104" s="589"/>
      <c r="K104" s="542"/>
      <c r="L104" s="589"/>
      <c r="M104" s="542"/>
      <c r="N104" s="589"/>
      <c r="O104" s="590"/>
      <c r="Q104" s="402"/>
      <c r="R104" s="402"/>
      <c r="S104" s="402"/>
    </row>
    <row r="105" spans="1:19">
      <c r="A105" s="540" t="s">
        <v>1074</v>
      </c>
      <c r="B105" s="589">
        <f>'Averages Pivot Table'!Y124</f>
        <v>102655.8279215315</v>
      </c>
      <c r="C105" s="542">
        <f t="shared" si="42"/>
        <v>10</v>
      </c>
      <c r="D105" s="589">
        <f>'Averages Pivot Table'!Y128</f>
        <v>73594.178020037842</v>
      </c>
      <c r="E105" s="542">
        <f t="shared" si="42"/>
        <v>13</v>
      </c>
      <c r="F105" s="589">
        <f>'Averages Pivot Table'!Y132</f>
        <v>64015.223173770581</v>
      </c>
      <c r="G105" s="542">
        <f t="shared" ref="G105:G108" si="47">IF(F105&gt;0,RANK(F105,(F$100:F$118)),0)</f>
        <v>14</v>
      </c>
      <c r="H105" s="589">
        <f>'Averages Pivot Table'!Y136</f>
        <v>45487.307611018427</v>
      </c>
      <c r="I105" s="542">
        <f t="shared" ref="I105:I108" si="48">IF(H105&gt;0,RANK(H105,(H$100:H$118)),0)</f>
        <v>12</v>
      </c>
      <c r="J105" s="589">
        <f>'Averages Pivot Table'!Y140</f>
        <v>49596.364654707126</v>
      </c>
      <c r="K105" s="542">
        <f t="shared" ref="K105:K108" si="49">IF(J105&gt;0,RANK(J105,(J$100:J$118)),0)</f>
        <v>9</v>
      </c>
      <c r="L105" s="589">
        <f>'Averages Pivot Table'!Y148</f>
        <v>72688.187222325098</v>
      </c>
      <c r="M105" s="542">
        <f t="shared" ref="M105:M108" si="50">IF(L105&gt;0,RANK(L105,(L$100:L$118)),0)</f>
        <v>11</v>
      </c>
      <c r="N105" s="589"/>
      <c r="O105" s="590"/>
      <c r="Q105" s="402"/>
      <c r="R105" s="402"/>
      <c r="S105" s="402"/>
    </row>
    <row r="106" spans="1:19">
      <c r="A106" s="540" t="s">
        <v>1075</v>
      </c>
      <c r="B106" s="589">
        <f>'Averages Pivot Table'!Y153</f>
        <v>100447.81892497488</v>
      </c>
      <c r="C106" s="542">
        <f t="shared" si="42"/>
        <v>12</v>
      </c>
      <c r="D106" s="589">
        <f>'Averages Pivot Table'!Y157</f>
        <v>74387.141625102522</v>
      </c>
      <c r="E106" s="542">
        <f t="shared" si="42"/>
        <v>12</v>
      </c>
      <c r="F106" s="589">
        <f>'Averages Pivot Table'!Y161</f>
        <v>65086.436832727348</v>
      </c>
      <c r="G106" s="542">
        <f t="shared" si="47"/>
        <v>10</v>
      </c>
      <c r="H106" s="589">
        <f>'Averages Pivot Table'!Y165</f>
        <v>31502.052113149948</v>
      </c>
      <c r="I106" s="542">
        <f t="shared" si="48"/>
        <v>16</v>
      </c>
      <c r="J106" s="589">
        <f>'Averages Pivot Table'!Y169</f>
        <v>48288.193661064579</v>
      </c>
      <c r="K106" s="542">
        <f t="shared" si="49"/>
        <v>10</v>
      </c>
      <c r="L106" s="589">
        <f>'Averages Pivot Table'!Y177</f>
        <v>71722.986552952862</v>
      </c>
      <c r="M106" s="542">
        <f t="shared" si="50"/>
        <v>12</v>
      </c>
      <c r="N106" s="589"/>
      <c r="O106" s="590"/>
      <c r="Q106" s="402"/>
      <c r="R106" s="402"/>
      <c r="S106" s="402"/>
    </row>
    <row r="107" spans="1:19">
      <c r="A107" s="540" t="s">
        <v>1076</v>
      </c>
      <c r="B107" s="589">
        <f>'Averages Pivot Table'!Y182</f>
        <v>93734.194809496519</v>
      </c>
      <c r="C107" s="542">
        <f t="shared" si="42"/>
        <v>15</v>
      </c>
      <c r="D107" s="589">
        <f>'Averages Pivot Table'!Y186</f>
        <v>69776.865538252503</v>
      </c>
      <c r="E107" s="542">
        <f t="shared" si="42"/>
        <v>16</v>
      </c>
      <c r="F107" s="589">
        <f>'Averages Pivot Table'!Y190</f>
        <v>62684.282304109962</v>
      </c>
      <c r="G107" s="542">
        <f t="shared" si="47"/>
        <v>16</v>
      </c>
      <c r="H107" s="589">
        <f>'Averages Pivot Table'!Y194</f>
        <v>45132.953324774717</v>
      </c>
      <c r="I107" s="542">
        <f t="shared" si="48"/>
        <v>13</v>
      </c>
      <c r="J107" s="589">
        <f>'Averages Pivot Table'!Y198</f>
        <v>43406.183351992637</v>
      </c>
      <c r="K107" s="542">
        <f t="shared" si="49"/>
        <v>13</v>
      </c>
      <c r="L107" s="589">
        <f>'Averages Pivot Table'!Y206</f>
        <v>67725.974091389187</v>
      </c>
      <c r="M107" s="542">
        <f t="shared" si="50"/>
        <v>16</v>
      </c>
      <c r="N107" s="589"/>
      <c r="O107" s="590"/>
      <c r="Q107" s="402"/>
      <c r="R107" s="402"/>
      <c r="S107" s="402"/>
    </row>
    <row r="108" spans="1:19">
      <c r="A108" s="540" t="s">
        <v>1077</v>
      </c>
      <c r="B108" s="589">
        <f>'Averages Pivot Table'!Y211</f>
        <v>125345.43234498876</v>
      </c>
      <c r="C108" s="542">
        <f t="shared" si="42"/>
        <v>2</v>
      </c>
      <c r="D108" s="589">
        <f>'Averages Pivot Table'!Y215</f>
        <v>88153.391465174573</v>
      </c>
      <c r="E108" s="542">
        <f t="shared" si="42"/>
        <v>2</v>
      </c>
      <c r="F108" s="589">
        <f>'Averages Pivot Table'!Y219</f>
        <v>74628.898147542583</v>
      </c>
      <c r="G108" s="542">
        <f t="shared" si="47"/>
        <v>2</v>
      </c>
      <c r="H108" s="589">
        <f>'Averages Pivot Table'!Y223</f>
        <v>58508.057731539811</v>
      </c>
      <c r="I108" s="542">
        <f t="shared" si="48"/>
        <v>3</v>
      </c>
      <c r="J108" s="589">
        <f>'Averages Pivot Table'!Y227</f>
        <v>53096.780370668494</v>
      </c>
      <c r="K108" s="542">
        <f t="shared" si="49"/>
        <v>6</v>
      </c>
      <c r="L108" s="589">
        <f>'Averages Pivot Table'!Y235</f>
        <v>88924.69268004589</v>
      </c>
      <c r="M108" s="542">
        <f t="shared" si="50"/>
        <v>3</v>
      </c>
      <c r="N108" s="589"/>
      <c r="O108" s="590"/>
      <c r="Q108" s="402"/>
      <c r="R108" s="402"/>
      <c r="S108" s="402"/>
    </row>
    <row r="109" spans="1:19">
      <c r="A109" s="540"/>
      <c r="B109" s="589"/>
      <c r="C109" s="542"/>
      <c r="D109" s="589"/>
      <c r="E109" s="542"/>
      <c r="F109" s="589"/>
      <c r="G109" s="542"/>
      <c r="H109" s="589"/>
      <c r="I109" s="542"/>
      <c r="J109" s="589"/>
      <c r="K109" s="542"/>
      <c r="L109" s="589"/>
      <c r="M109" s="542"/>
      <c r="N109" s="589"/>
      <c r="O109" s="590"/>
      <c r="Q109" s="402"/>
      <c r="R109" s="402"/>
      <c r="S109" s="402"/>
    </row>
    <row r="110" spans="1:19">
      <c r="A110" s="540" t="s">
        <v>1078</v>
      </c>
      <c r="B110" s="589">
        <f>'Averages Pivot Table'!Y240</f>
        <v>98102.707443161533</v>
      </c>
      <c r="C110" s="542">
        <f t="shared" si="42"/>
        <v>13</v>
      </c>
      <c r="D110" s="589">
        <f>'Averages Pivot Table'!Y244</f>
        <v>75940.497711954376</v>
      </c>
      <c r="E110" s="542">
        <f t="shared" si="42"/>
        <v>10</v>
      </c>
      <c r="F110" s="589">
        <f>'Averages Pivot Table'!Y248</f>
        <v>64034.982190458169</v>
      </c>
      <c r="G110" s="542">
        <f t="shared" ref="G110:G113" si="51">IF(F110&gt;0,RANK(F110,(F$100:F$118)),0)</f>
        <v>13</v>
      </c>
      <c r="H110" s="589">
        <f>'Averages Pivot Table'!Y252</f>
        <v>47350.59275362362</v>
      </c>
      <c r="I110" s="542">
        <f t="shared" ref="I110:I113" si="52">IF(H110&gt;0,RANK(H110,(H$100:H$118)),0)</f>
        <v>10</v>
      </c>
      <c r="J110" s="589">
        <f>'Averages Pivot Table'!Y256</f>
        <v>39043.814624060149</v>
      </c>
      <c r="K110" s="542">
        <f t="shared" ref="K110:K113" si="53">IF(J110&gt;0,RANK(J110,(J$100:J$118)),0)</f>
        <v>15</v>
      </c>
      <c r="L110" s="589">
        <f>'Averages Pivot Table'!Y264</f>
        <v>70651.959838667724</v>
      </c>
      <c r="M110" s="542">
        <f t="shared" ref="M110:M113" si="54">IF(L110&gt;0,RANK(L110,(L$100:L$118)),0)</f>
        <v>15</v>
      </c>
      <c r="N110" s="589"/>
      <c r="O110" s="590"/>
      <c r="Q110" s="402"/>
      <c r="R110" s="402"/>
      <c r="S110" s="402"/>
    </row>
    <row r="111" spans="1:19">
      <c r="A111" s="540" t="s">
        <v>1079</v>
      </c>
      <c r="B111" s="589">
        <f>'Averages Pivot Table'!Y269</f>
        <v>116497.09559287403</v>
      </c>
      <c r="C111" s="542">
        <f t="shared" si="42"/>
        <v>7</v>
      </c>
      <c r="D111" s="589">
        <f>'Averages Pivot Table'!Y273</f>
        <v>83467.010800698175</v>
      </c>
      <c r="E111" s="542">
        <f t="shared" si="42"/>
        <v>7</v>
      </c>
      <c r="F111" s="589">
        <f>'Averages Pivot Table'!Y277</f>
        <v>74051.039312877852</v>
      </c>
      <c r="G111" s="542">
        <f t="shared" si="51"/>
        <v>3</v>
      </c>
      <c r="H111" s="589">
        <f>'Averages Pivot Table'!Y281</f>
        <v>59009.213246225256</v>
      </c>
      <c r="I111" s="542">
        <f t="shared" si="52"/>
        <v>2</v>
      </c>
      <c r="J111" s="589">
        <f>'Averages Pivot Table'!Y285</f>
        <v>56079.52630653268</v>
      </c>
      <c r="K111" s="542">
        <f t="shared" si="53"/>
        <v>5</v>
      </c>
      <c r="L111" s="589">
        <f>'Averages Pivot Table'!Y293</f>
        <v>84649.039524295047</v>
      </c>
      <c r="M111" s="542">
        <f t="shared" si="54"/>
        <v>6</v>
      </c>
      <c r="N111" s="589"/>
      <c r="O111" s="590"/>
      <c r="Q111" s="402"/>
      <c r="R111" s="402"/>
      <c r="S111" s="402"/>
    </row>
    <row r="112" spans="1:19">
      <c r="A112" s="540" t="s">
        <v>1080</v>
      </c>
      <c r="B112" s="589">
        <f>'Averages Pivot Table'!Y298</f>
        <v>96642.418305870422</v>
      </c>
      <c r="C112" s="542">
        <f t="shared" si="42"/>
        <v>14</v>
      </c>
      <c r="D112" s="589">
        <f>'Averages Pivot Table'!Y302</f>
        <v>72548.40134372242</v>
      </c>
      <c r="E112" s="542">
        <f t="shared" si="42"/>
        <v>14</v>
      </c>
      <c r="F112" s="589">
        <f>'Averages Pivot Table'!Y306</f>
        <v>64938.082540660071</v>
      </c>
      <c r="G112" s="542">
        <f t="shared" si="51"/>
        <v>12</v>
      </c>
      <c r="H112" s="589">
        <f>'Averages Pivot Table'!Y310</f>
        <v>44046.199293525715</v>
      </c>
      <c r="I112" s="542">
        <f t="shared" si="52"/>
        <v>14</v>
      </c>
      <c r="J112" s="589">
        <f>'Averages Pivot Table'!Y314</f>
        <v>0</v>
      </c>
      <c r="K112" s="542">
        <f t="shared" si="53"/>
        <v>0</v>
      </c>
      <c r="L112" s="589">
        <f>'Averages Pivot Table'!Y322</f>
        <v>71578.798777241114</v>
      </c>
      <c r="M112" s="542">
        <f t="shared" si="54"/>
        <v>13</v>
      </c>
      <c r="N112" s="589"/>
      <c r="O112" s="590"/>
      <c r="Q112" s="402"/>
      <c r="R112" s="402"/>
      <c r="S112" s="402"/>
    </row>
    <row r="113" spans="1:19">
      <c r="A113" s="540" t="s">
        <v>1081</v>
      </c>
      <c r="B113" s="589">
        <f>'Averages Pivot Table'!Y327</f>
        <v>109588.36168252191</v>
      </c>
      <c r="C113" s="542">
        <f t="shared" si="42"/>
        <v>8</v>
      </c>
      <c r="D113" s="589">
        <f>'Averages Pivot Table'!Y331</f>
        <v>81658.863926072052</v>
      </c>
      <c r="E113" s="542">
        <f t="shared" si="42"/>
        <v>9</v>
      </c>
      <c r="F113" s="589">
        <f>'Averages Pivot Table'!Y335</f>
        <v>73404.386902800048</v>
      </c>
      <c r="G113" s="542">
        <f t="shared" si="51"/>
        <v>5</v>
      </c>
      <c r="H113" s="589">
        <f>'Averages Pivot Table'!Y339</f>
        <v>49754.729678729753</v>
      </c>
      <c r="I113" s="542">
        <f t="shared" si="52"/>
        <v>9</v>
      </c>
      <c r="J113" s="589">
        <f>'Averages Pivot Table'!Y343</f>
        <v>52760.241406123554</v>
      </c>
      <c r="K113" s="542">
        <f t="shared" si="53"/>
        <v>7</v>
      </c>
      <c r="L113" s="589">
        <f>'Averages Pivot Table'!Y351</f>
        <v>81213.939812763216</v>
      </c>
      <c r="M113" s="542">
        <f t="shared" si="54"/>
        <v>7</v>
      </c>
      <c r="N113" s="589"/>
      <c r="O113" s="590"/>
      <c r="Q113" s="402"/>
      <c r="R113" s="402"/>
      <c r="S113" s="402"/>
    </row>
    <row r="114" spans="1:19">
      <c r="A114" s="540"/>
      <c r="B114" s="589"/>
      <c r="C114" s="542"/>
      <c r="D114" s="589"/>
      <c r="E114" s="542"/>
      <c r="F114" s="589"/>
      <c r="G114" s="542"/>
      <c r="H114" s="589"/>
      <c r="I114" s="542"/>
      <c r="J114" s="589"/>
      <c r="K114" s="542"/>
      <c r="L114" s="589"/>
      <c r="M114" s="542"/>
      <c r="N114" s="589"/>
      <c r="O114" s="590"/>
      <c r="Q114" s="402"/>
      <c r="R114" s="402"/>
      <c r="S114" s="402"/>
    </row>
    <row r="115" spans="1:19" ht="12.95" customHeight="1">
      <c r="A115" s="540" t="s">
        <v>1082</v>
      </c>
      <c r="B115" s="591">
        <f>'Averages Pivot Table'!Y356</f>
        <v>102691.60728183029</v>
      </c>
      <c r="C115" s="542">
        <f t="shared" si="42"/>
        <v>9</v>
      </c>
      <c r="D115" s="591">
        <f>'Averages Pivot Table'!Y360</f>
        <v>75850.715469581337</v>
      </c>
      <c r="E115" s="542">
        <f t="shared" si="42"/>
        <v>11</v>
      </c>
      <c r="F115" s="591">
        <f>'Averages Pivot Table'!Y364</f>
        <v>65029.750367218221</v>
      </c>
      <c r="G115" s="542">
        <f t="shared" ref="G115:G118" si="55">IF(F115&gt;0,RANK(F115,(F$100:F$118)),0)</f>
        <v>11</v>
      </c>
      <c r="H115" s="591">
        <f>'Averages Pivot Table'!Y368</f>
        <v>46206.974069682277</v>
      </c>
      <c r="I115" s="542">
        <f t="shared" ref="I115:I118" si="56">IF(H115&gt;0,RANK(H115,(H$100:H$118)),0)</f>
        <v>11</v>
      </c>
      <c r="J115" s="591">
        <f>'Averages Pivot Table'!Y372</f>
        <v>45356.063477495605</v>
      </c>
      <c r="K115" s="542">
        <f t="shared" ref="K115:K118" si="57">IF(J115&gt;0,RANK(J115,(J$100:J$118)),0)</f>
        <v>12</v>
      </c>
      <c r="L115" s="591">
        <f>'Averages Pivot Table'!Y380</f>
        <v>75570.587351627168</v>
      </c>
      <c r="M115" s="542">
        <f t="shared" ref="M115:M118" si="58">IF(L115&gt;0,RANK(L115,(L$100:L$118)),0)</f>
        <v>9</v>
      </c>
      <c r="N115" s="589"/>
      <c r="O115" s="590"/>
    </row>
    <row r="116" spans="1:19" ht="12.95" customHeight="1">
      <c r="A116" s="540" t="s">
        <v>1083</v>
      </c>
      <c r="B116" s="591">
        <f>'Averages Pivot Table'!Y385</f>
        <v>118729.77601605488</v>
      </c>
      <c r="C116" s="542">
        <f t="shared" si="42"/>
        <v>4</v>
      </c>
      <c r="D116" s="591">
        <f>'Averages Pivot Table'!Y389</f>
        <v>84253.820960834622</v>
      </c>
      <c r="E116" s="542">
        <f t="shared" si="42"/>
        <v>6</v>
      </c>
      <c r="F116" s="591">
        <f>'Averages Pivot Table'!Y393</f>
        <v>72445.242465237025</v>
      </c>
      <c r="G116" s="542">
        <f t="shared" si="55"/>
        <v>7</v>
      </c>
      <c r="H116" s="591">
        <f>'Averages Pivot Table'!Y397</f>
        <v>50680.034632156232</v>
      </c>
      <c r="I116" s="542">
        <f t="shared" si="56"/>
        <v>8</v>
      </c>
      <c r="J116" s="591">
        <f>'Averages Pivot Table'!Y401</f>
        <v>51006.995784164435</v>
      </c>
      <c r="K116" s="542">
        <f t="shared" si="57"/>
        <v>8</v>
      </c>
      <c r="L116" s="591">
        <f>'Averages Pivot Table'!Y409</f>
        <v>80968.234427176838</v>
      </c>
      <c r="M116" s="542">
        <f t="shared" si="58"/>
        <v>8</v>
      </c>
      <c r="N116" s="589"/>
      <c r="O116" s="590"/>
    </row>
    <row r="117" spans="1:19" ht="12.95" customHeight="1">
      <c r="A117" s="540" t="s">
        <v>1084</v>
      </c>
      <c r="B117" s="591">
        <f>'Averages Pivot Table'!Y414</f>
        <v>122411.47205577446</v>
      </c>
      <c r="C117" s="542">
        <f t="shared" si="42"/>
        <v>3</v>
      </c>
      <c r="D117" s="591">
        <f>'Averages Pivot Table'!Y418</f>
        <v>87503.396520534166</v>
      </c>
      <c r="E117" s="542">
        <f t="shared" si="42"/>
        <v>3</v>
      </c>
      <c r="F117" s="591">
        <f>'Averages Pivot Table'!Y422</f>
        <v>73981.720776706556</v>
      </c>
      <c r="G117" s="542">
        <f t="shared" si="55"/>
        <v>4</v>
      </c>
      <c r="H117" s="591">
        <f>'Averages Pivot Table'!Y426</f>
        <v>52948.345660378829</v>
      </c>
      <c r="I117" s="542">
        <f t="shared" si="56"/>
        <v>5</v>
      </c>
      <c r="J117" s="591">
        <f>'Averages Pivot Table'!Y430</f>
        <v>56694.549349237728</v>
      </c>
      <c r="K117" s="542">
        <f t="shared" si="57"/>
        <v>3</v>
      </c>
      <c r="L117" s="591">
        <f>'Averages Pivot Table'!Y438</f>
        <v>89152.245960740474</v>
      </c>
      <c r="M117" s="542">
        <f t="shared" si="58"/>
        <v>2</v>
      </c>
      <c r="N117" s="589"/>
      <c r="O117" s="590"/>
    </row>
    <row r="118" spans="1:19" ht="12.95" customHeight="1">
      <c r="A118" s="565" t="s">
        <v>1085</v>
      </c>
      <c r="B118" s="592">
        <f>'Averages Pivot Table'!Y443</f>
        <v>91267.46428358712</v>
      </c>
      <c r="C118" s="546">
        <f t="shared" si="42"/>
        <v>16</v>
      </c>
      <c r="D118" s="592">
        <f>'Averages Pivot Table'!Y447</f>
        <v>72199.4903991014</v>
      </c>
      <c r="E118" s="546">
        <f t="shared" si="42"/>
        <v>15</v>
      </c>
      <c r="F118" s="592">
        <f>'Averages Pivot Table'!Y451</f>
        <v>63041.619151974897</v>
      </c>
      <c r="G118" s="546">
        <f t="shared" si="55"/>
        <v>15</v>
      </c>
      <c r="H118" s="592">
        <f>'Averages Pivot Table'!Y455</f>
        <v>40713.667667128677</v>
      </c>
      <c r="I118" s="546">
        <f t="shared" si="56"/>
        <v>15</v>
      </c>
      <c r="J118" s="592">
        <f>'Averages Pivot Table'!Y459</f>
        <v>48050.908824316255</v>
      </c>
      <c r="K118" s="546">
        <f t="shared" si="57"/>
        <v>11</v>
      </c>
      <c r="L118" s="592">
        <f>'Averages Pivot Table'!Y467</f>
        <v>71151.099393479919</v>
      </c>
      <c r="M118" s="546">
        <f t="shared" si="58"/>
        <v>14</v>
      </c>
      <c r="N118" s="589"/>
      <c r="O118" s="589"/>
    </row>
    <row r="119" spans="1:19" ht="35.25" customHeight="1">
      <c r="A119" s="648" t="s">
        <v>1086</v>
      </c>
      <c r="B119" s="649"/>
      <c r="C119" s="649"/>
      <c r="D119" s="649"/>
      <c r="E119" s="649"/>
      <c r="F119" s="649"/>
      <c r="G119" s="649"/>
      <c r="H119" s="649"/>
      <c r="I119" s="649"/>
      <c r="J119" s="649"/>
      <c r="K119" s="649"/>
      <c r="L119" s="649"/>
      <c r="M119" s="649"/>
      <c r="N119" s="540"/>
      <c r="O119" s="540"/>
    </row>
    <row r="120" spans="1:19">
      <c r="M120" s="549" t="s">
        <v>1156</v>
      </c>
      <c r="O120" s="593"/>
    </row>
    <row r="121" spans="1:19" ht="18">
      <c r="A121" s="512" t="s">
        <v>1100</v>
      </c>
      <c r="B121" s="512"/>
      <c r="C121" s="512"/>
      <c r="D121" s="512"/>
      <c r="E121" s="512"/>
      <c r="F121" s="512"/>
      <c r="G121" s="512"/>
      <c r="H121" s="512"/>
      <c r="I121" s="512"/>
      <c r="J121" s="512"/>
      <c r="K121" s="512"/>
      <c r="L121" s="512"/>
      <c r="M121" s="512"/>
      <c r="N121" s="578"/>
      <c r="O121" s="578"/>
    </row>
    <row r="122" spans="1:19">
      <c r="A122" s="579"/>
      <c r="B122" s="515"/>
      <c r="C122" s="515"/>
      <c r="D122" s="515"/>
      <c r="E122" s="515"/>
      <c r="F122" s="515"/>
      <c r="G122" s="515"/>
      <c r="H122" s="515"/>
      <c r="I122" s="515"/>
      <c r="J122" s="515"/>
      <c r="K122" s="515"/>
      <c r="L122" s="515"/>
      <c r="M122" s="515"/>
      <c r="N122" s="515"/>
      <c r="O122" s="515"/>
    </row>
    <row r="123" spans="1:19" ht="15.75">
      <c r="A123" s="644" t="s">
        <v>1098</v>
      </c>
      <c r="B123" s="644"/>
      <c r="C123" s="644"/>
      <c r="D123" s="644"/>
      <c r="E123" s="644"/>
      <c r="F123" s="644"/>
      <c r="G123" s="644"/>
      <c r="H123" s="644"/>
      <c r="I123" s="644"/>
      <c r="J123" s="644"/>
      <c r="K123" s="644"/>
      <c r="L123" s="644"/>
      <c r="M123" s="644"/>
      <c r="N123" s="580"/>
      <c r="O123" s="580"/>
    </row>
    <row r="124" spans="1:19" ht="15.75">
      <c r="A124" s="644" t="s">
        <v>1161</v>
      </c>
      <c r="B124" s="644"/>
      <c r="C124" s="644"/>
      <c r="D124" s="644"/>
      <c r="E124" s="644"/>
      <c r="F124" s="644"/>
      <c r="G124" s="644"/>
      <c r="H124" s="644"/>
      <c r="I124" s="644"/>
      <c r="J124" s="644"/>
      <c r="K124" s="644"/>
      <c r="L124" s="644"/>
      <c r="M124" s="644"/>
      <c r="N124" s="580"/>
      <c r="O124" s="580"/>
    </row>
    <row r="125" spans="1:19">
      <c r="A125" s="540"/>
      <c r="B125" s="540"/>
      <c r="C125" s="540"/>
      <c r="D125" s="540"/>
      <c r="E125" s="540"/>
      <c r="F125" s="540"/>
      <c r="G125" s="540"/>
      <c r="H125" s="540"/>
      <c r="I125" s="540"/>
      <c r="J125" s="540"/>
      <c r="K125" s="540"/>
      <c r="L125" s="540"/>
      <c r="M125" s="540"/>
      <c r="N125" s="540"/>
      <c r="O125" s="540"/>
    </row>
    <row r="126" spans="1:19" ht="31.5" customHeight="1">
      <c r="A126" s="518"/>
      <c r="B126" s="581" t="s">
        <v>28</v>
      </c>
      <c r="C126" s="582"/>
      <c r="D126" s="583" t="s">
        <v>17</v>
      </c>
      <c r="E126" s="584"/>
      <c r="F126" s="583" t="s">
        <v>18</v>
      </c>
      <c r="G126" s="584"/>
      <c r="H126" s="581" t="s">
        <v>19</v>
      </c>
      <c r="I126" s="582"/>
      <c r="J126" s="583" t="s">
        <v>1099</v>
      </c>
      <c r="K126" s="584"/>
      <c r="L126" s="582" t="s">
        <v>1061</v>
      </c>
      <c r="M126" s="582"/>
      <c r="N126" s="585" t="s">
        <v>910</v>
      </c>
      <c r="O126" s="585"/>
    </row>
    <row r="127" spans="1:19">
      <c r="A127" s="524"/>
      <c r="B127" s="520" t="s">
        <v>1067</v>
      </c>
      <c r="C127" s="519" t="s">
        <v>1068</v>
      </c>
      <c r="D127" s="520" t="s">
        <v>1067</v>
      </c>
      <c r="E127" s="519" t="s">
        <v>1068</v>
      </c>
      <c r="F127" s="520" t="s">
        <v>1067</v>
      </c>
      <c r="G127" s="519" t="s">
        <v>1068</v>
      </c>
      <c r="H127" s="520" t="s">
        <v>1067</v>
      </c>
      <c r="I127" s="519" t="s">
        <v>1068</v>
      </c>
      <c r="J127" s="520" t="s">
        <v>1067</v>
      </c>
      <c r="K127" s="519" t="s">
        <v>1068</v>
      </c>
      <c r="L127" s="520" t="s">
        <v>1067</v>
      </c>
      <c r="M127" s="519" t="s">
        <v>1068</v>
      </c>
    </row>
    <row r="128" spans="1:19" s="531" customFormat="1" ht="18" customHeight="1">
      <c r="A128" s="528" t="s">
        <v>1069</v>
      </c>
      <c r="B128" s="560">
        <f>'Averages Pivot Table'!S471</f>
        <v>127678.06999953317</v>
      </c>
      <c r="C128" s="560"/>
      <c r="D128" s="560">
        <f>'Averages Pivot Table'!S475</f>
        <v>89656.522193546742</v>
      </c>
      <c r="E128" s="560"/>
      <c r="F128" s="560">
        <f>'Averages Pivot Table'!S479</f>
        <v>77612.156592685977</v>
      </c>
      <c r="G128" s="560"/>
      <c r="H128" s="560">
        <f>'Averages Pivot Table'!S483</f>
        <v>51250.036962809223</v>
      </c>
      <c r="I128" s="560"/>
      <c r="J128" s="560">
        <f>'Averages Pivot Table'!S487</f>
        <v>57336.401453691891</v>
      </c>
      <c r="K128" s="560"/>
      <c r="L128" s="560">
        <f>'Averages Pivot Table'!S495</f>
        <v>91179.434446791172</v>
      </c>
      <c r="M128" s="586"/>
      <c r="N128" s="560"/>
      <c r="O128" s="587"/>
      <c r="Q128" s="533"/>
      <c r="R128" s="533"/>
      <c r="S128" s="533"/>
    </row>
    <row r="129" spans="1:15" ht="12.95" customHeight="1">
      <c r="A129" s="540"/>
      <c r="B129" s="536"/>
      <c r="C129" s="563"/>
      <c r="D129" s="536"/>
      <c r="E129" s="563"/>
      <c r="F129" s="536"/>
      <c r="G129" s="563"/>
      <c r="H129" s="536"/>
      <c r="I129" s="563"/>
      <c r="J129" s="536"/>
      <c r="K129" s="563"/>
      <c r="L129" s="536"/>
      <c r="M129" s="563"/>
      <c r="N129" s="536"/>
      <c r="O129" s="588"/>
    </row>
    <row r="130" spans="1:15" ht="12.95" customHeight="1">
      <c r="A130" s="540" t="s">
        <v>1070</v>
      </c>
      <c r="B130" s="589">
        <f>'Averages Pivot Table'!S8</f>
        <v>128194.62875703374</v>
      </c>
      <c r="C130" s="542">
        <f>IF(B130&gt;0,RANK(B130,(B$130:B$148)),0)</f>
        <v>8</v>
      </c>
      <c r="D130" s="589">
        <f>'Averages Pivot Table'!S12</f>
        <v>88752.117936937822</v>
      </c>
      <c r="E130" s="542">
        <f>IF(D130&gt;0,RANK(D130,(D$130:D$148)),0)</f>
        <v>8</v>
      </c>
      <c r="F130" s="589">
        <f>'Averages Pivot Table'!S16</f>
        <v>72550.255812135263</v>
      </c>
      <c r="G130" s="542">
        <f>IF(F130&gt;0,RANK(F130,(F$130:F$148)),0)</f>
        <v>13</v>
      </c>
      <c r="H130" s="589">
        <f>'Averages Pivot Table'!S20</f>
        <v>51535.586389372489</v>
      </c>
      <c r="I130" s="542">
        <f>IF(H130&gt;0,RANK(H130,(H$130:H$148)),0)</f>
        <v>7</v>
      </c>
      <c r="J130" s="589">
        <f>'Averages Pivot Table'!S24</f>
        <v>55564.020423283146</v>
      </c>
      <c r="K130" s="542">
        <f>IF(J130&gt;0,RANK(J130,(J$130:J$148)),0)</f>
        <v>8</v>
      </c>
      <c r="L130" s="589">
        <f>'Averages Pivot Table'!S32</f>
        <v>88637.457240696429</v>
      </c>
      <c r="M130" s="542">
        <f>IF(L130&gt;0,RANK(L130,(L$130:L$148)),0)</f>
        <v>10</v>
      </c>
      <c r="N130" s="589"/>
      <c r="O130" s="590"/>
    </row>
    <row r="131" spans="1:15" ht="12.95" customHeight="1">
      <c r="A131" s="540" t="s">
        <v>1071</v>
      </c>
      <c r="B131" s="589">
        <f>'Averages Pivot Table'!S37</f>
        <v>118377.18877551021</v>
      </c>
      <c r="C131" s="542">
        <f t="shared" ref="C131:E148" si="59">IF(B131&gt;0,RANK(B131,(B$130:B$148)),0)</f>
        <v>11</v>
      </c>
      <c r="D131" s="589">
        <f>'Averages Pivot Table'!S41</f>
        <v>96838.72479564033</v>
      </c>
      <c r="E131" s="542">
        <f t="shared" si="59"/>
        <v>3</v>
      </c>
      <c r="F131" s="589">
        <f>'Averages Pivot Table'!S45</f>
        <v>83913.682894736849</v>
      </c>
      <c r="G131" s="542">
        <f t="shared" ref="G131:G133" si="60">IF(F131&gt;0,RANK(F131,(F$130:F$148)),0)</f>
        <v>4</v>
      </c>
      <c r="H131" s="589">
        <f>'Averages Pivot Table'!S49</f>
        <v>52482.029585798824</v>
      </c>
      <c r="I131" s="542">
        <f t="shared" ref="I131:I133" si="61">IF(H131&gt;0,RANK(H131,(H$130:H$148)),0)</f>
        <v>5</v>
      </c>
      <c r="J131" s="589">
        <f>'Averages Pivot Table'!S53</f>
        <v>51321.123287671238</v>
      </c>
      <c r="K131" s="542">
        <f t="shared" ref="K131:K133" si="62">IF(J131&gt;0,RANK(J131,(J$130:J$148)),0)</f>
        <v>12</v>
      </c>
      <c r="L131" s="589">
        <f>'Averages Pivot Table'!S61</f>
        <v>85978.187605383035</v>
      </c>
      <c r="M131" s="542">
        <f t="shared" ref="M131:M133" si="63">IF(L131&gt;0,RANK(L131,(L$130:L$148)),0)</f>
        <v>12</v>
      </c>
      <c r="N131" s="589"/>
      <c r="O131" s="590"/>
    </row>
    <row r="132" spans="1:15" ht="12.95" customHeight="1">
      <c r="A132" s="540" t="s">
        <v>1072</v>
      </c>
      <c r="B132" s="589">
        <f>'Averages Pivot Table'!S66</f>
        <v>143571.06801007557</v>
      </c>
      <c r="C132" s="542">
        <f t="shared" si="59"/>
        <v>2</v>
      </c>
      <c r="D132" s="589">
        <f>'Averages Pivot Table'!S70</f>
        <v>102985.03211009174</v>
      </c>
      <c r="E132" s="542">
        <f t="shared" si="59"/>
        <v>2</v>
      </c>
      <c r="F132" s="589">
        <f>'Averages Pivot Table'!S74</f>
        <v>86911.426727145852</v>
      </c>
      <c r="G132" s="542">
        <f t="shared" si="60"/>
        <v>2</v>
      </c>
      <c r="H132" s="589">
        <f>'Averages Pivot Table'!S78</f>
        <v>68007.826603325419</v>
      </c>
      <c r="I132" s="542">
        <f t="shared" si="61"/>
        <v>3</v>
      </c>
      <c r="J132" s="589">
        <f>'Averages Pivot Table'!S82</f>
        <v>0</v>
      </c>
      <c r="K132" s="542">
        <f t="shared" si="62"/>
        <v>0</v>
      </c>
      <c r="L132" s="589">
        <f>'Averages Pivot Table'!S90</f>
        <v>109655.90080544009</v>
      </c>
      <c r="M132" s="542">
        <f t="shared" si="63"/>
        <v>2</v>
      </c>
      <c r="N132" s="589"/>
      <c r="O132" s="590"/>
    </row>
    <row r="133" spans="1:15" ht="12.95" customHeight="1">
      <c r="A133" s="540" t="s">
        <v>1073</v>
      </c>
      <c r="B133" s="589">
        <f>'Averages Pivot Table'!S95</f>
        <v>123201.2548420204</v>
      </c>
      <c r="C133" s="542">
        <f t="shared" si="59"/>
        <v>9</v>
      </c>
      <c r="D133" s="589">
        <f>'Averages Pivot Table'!S99</f>
        <v>87596.116462799167</v>
      </c>
      <c r="E133" s="542">
        <f t="shared" si="59"/>
        <v>10</v>
      </c>
      <c r="F133" s="589">
        <f>'Averages Pivot Table'!S103</f>
        <v>76704.100404089229</v>
      </c>
      <c r="G133" s="542">
        <f t="shared" si="60"/>
        <v>9</v>
      </c>
      <c r="H133" s="589">
        <f>'Averages Pivot Table'!S107</f>
        <v>55393.219787842754</v>
      </c>
      <c r="I133" s="542">
        <f t="shared" si="61"/>
        <v>4</v>
      </c>
      <c r="J133" s="589">
        <f>'Averages Pivot Table'!S111</f>
        <v>78068.870442329164</v>
      </c>
      <c r="K133" s="542">
        <f t="shared" si="62"/>
        <v>1</v>
      </c>
      <c r="L133" s="589">
        <f>'Averages Pivot Table'!S119</f>
        <v>90343.793810942327</v>
      </c>
      <c r="M133" s="542">
        <f t="shared" si="63"/>
        <v>7</v>
      </c>
      <c r="N133" s="589"/>
      <c r="O133" s="590"/>
    </row>
    <row r="134" spans="1:15" ht="12.95" customHeight="1">
      <c r="A134" s="540"/>
      <c r="B134" s="589"/>
      <c r="C134" s="542"/>
      <c r="D134" s="589"/>
      <c r="E134" s="542"/>
      <c r="F134" s="589"/>
      <c r="G134" s="542"/>
      <c r="H134" s="589"/>
      <c r="I134" s="542"/>
      <c r="J134" s="589"/>
      <c r="K134" s="542"/>
      <c r="L134" s="589"/>
      <c r="M134" s="542"/>
      <c r="N134" s="589"/>
      <c r="O134" s="590"/>
    </row>
    <row r="135" spans="1:15" ht="12.95" customHeight="1">
      <c r="A135" s="540" t="s">
        <v>1074</v>
      </c>
      <c r="B135" s="589">
        <f>'Averages Pivot Table'!S124</f>
        <v>121556.32366575174</v>
      </c>
      <c r="C135" s="542">
        <f t="shared" si="59"/>
        <v>10</v>
      </c>
      <c r="D135" s="589">
        <f>'Averages Pivot Table'!S128</f>
        <v>87892.341214998043</v>
      </c>
      <c r="E135" s="542">
        <f t="shared" si="59"/>
        <v>9</v>
      </c>
      <c r="F135" s="589">
        <f>'Averages Pivot Table'!S132</f>
        <v>79142.886192423815</v>
      </c>
      <c r="G135" s="542">
        <f t="shared" ref="G135:G138" si="64">IF(F135&gt;0,RANK(F135,(F$130:F$148)),0)</f>
        <v>7</v>
      </c>
      <c r="H135" s="589">
        <f>'Averages Pivot Table'!S136</f>
        <v>51356.54180698267</v>
      </c>
      <c r="I135" s="542">
        <f t="shared" ref="I135:I138" si="65">IF(H135&gt;0,RANK(H135,(H$130:H$148)),0)</f>
        <v>8</v>
      </c>
      <c r="J135" s="589">
        <f>'Averages Pivot Table'!S140</f>
        <v>56832.789352676868</v>
      </c>
      <c r="K135" s="542">
        <f t="shared" ref="K135:K138" si="66">IF(J135&gt;0,RANK(J135,(J$130:J$148)),0)</f>
        <v>6</v>
      </c>
      <c r="L135" s="589">
        <f>'Averages Pivot Table'!S148</f>
        <v>89815.481791312952</v>
      </c>
      <c r="M135" s="542">
        <f t="shared" ref="M135:M138" si="67">IF(L135&gt;0,RANK(L135,(L$130:L$148)),0)</f>
        <v>8</v>
      </c>
      <c r="N135" s="589"/>
      <c r="O135" s="590"/>
    </row>
    <row r="136" spans="1:15" ht="12.95" customHeight="1">
      <c r="A136" s="540" t="s">
        <v>1075</v>
      </c>
      <c r="B136" s="589">
        <f>'Averages Pivot Table'!S153</f>
        <v>115249.53322367099</v>
      </c>
      <c r="C136" s="542">
        <f t="shared" si="59"/>
        <v>13</v>
      </c>
      <c r="D136" s="589">
        <f>'Averages Pivot Table'!S157</f>
        <v>83994.539726989504</v>
      </c>
      <c r="E136" s="542">
        <f t="shared" si="59"/>
        <v>12</v>
      </c>
      <c r="F136" s="589">
        <f>'Averages Pivot Table'!S161</f>
        <v>71266.758300649322</v>
      </c>
      <c r="G136" s="542">
        <f t="shared" si="64"/>
        <v>14</v>
      </c>
      <c r="H136" s="589">
        <f>'Averages Pivot Table'!S165</f>
        <v>47481.893835616436</v>
      </c>
      <c r="I136" s="542">
        <f t="shared" si="65"/>
        <v>13</v>
      </c>
      <c r="J136" s="589">
        <f>'Averages Pivot Table'!S169</f>
        <v>55210.555280289329</v>
      </c>
      <c r="K136" s="542">
        <f t="shared" si="66"/>
        <v>9</v>
      </c>
      <c r="L136" s="589">
        <f>'Averages Pivot Table'!S177</f>
        <v>86728.474843509568</v>
      </c>
      <c r="M136" s="542">
        <f t="shared" si="67"/>
        <v>11</v>
      </c>
      <c r="N136" s="589"/>
      <c r="O136" s="590"/>
    </row>
    <row r="137" spans="1:15" ht="12.95" customHeight="1">
      <c r="A137" s="540" t="s">
        <v>1076</v>
      </c>
      <c r="B137" s="589">
        <f>'Averages Pivot Table'!S182</f>
        <v>116727.24018126888</v>
      </c>
      <c r="C137" s="542">
        <f t="shared" si="59"/>
        <v>12</v>
      </c>
      <c r="D137" s="589">
        <f>'Averages Pivot Table'!S186</f>
        <v>83827.77155172413</v>
      </c>
      <c r="E137" s="542">
        <f t="shared" si="59"/>
        <v>13</v>
      </c>
      <c r="F137" s="589">
        <f>'Averages Pivot Table'!S190</f>
        <v>75923.94973821989</v>
      </c>
      <c r="G137" s="542">
        <f t="shared" si="64"/>
        <v>10</v>
      </c>
      <c r="H137" s="589">
        <f>'Averages Pivot Table'!S194</f>
        <v>47597.113009198423</v>
      </c>
      <c r="I137" s="542">
        <f t="shared" si="65"/>
        <v>11</v>
      </c>
      <c r="J137" s="589">
        <f>'Averages Pivot Table'!S198</f>
        <v>75604.639999999999</v>
      </c>
      <c r="K137" s="542">
        <f t="shared" si="66"/>
        <v>2</v>
      </c>
      <c r="L137" s="589">
        <f>'Averages Pivot Table'!S206</f>
        <v>85622.513059694538</v>
      </c>
      <c r="M137" s="542">
        <f t="shared" si="67"/>
        <v>13</v>
      </c>
      <c r="N137" s="589"/>
      <c r="O137" s="590"/>
    </row>
    <row r="138" spans="1:15" ht="12.95" customHeight="1">
      <c r="A138" s="540" t="s">
        <v>1077</v>
      </c>
      <c r="B138" s="589">
        <f>'Averages Pivot Table'!S211</f>
        <v>154773.74683199346</v>
      </c>
      <c r="C138" s="542">
        <f t="shared" si="59"/>
        <v>1</v>
      </c>
      <c r="D138" s="589">
        <f>'Averages Pivot Table'!S215</f>
        <v>109363.36476911801</v>
      </c>
      <c r="E138" s="542">
        <f t="shared" si="59"/>
        <v>1</v>
      </c>
      <c r="F138" s="589">
        <f>'Averages Pivot Table'!S219</f>
        <v>94111.50294117647</v>
      </c>
      <c r="G138" s="542">
        <f t="shared" si="64"/>
        <v>1</v>
      </c>
      <c r="H138" s="589">
        <f>'Averages Pivot Table'!S223</f>
        <v>68479.730769230766</v>
      </c>
      <c r="I138" s="542">
        <f t="shared" si="65"/>
        <v>2</v>
      </c>
      <c r="J138" s="589">
        <f>'Averages Pivot Table'!S227</f>
        <v>60268.010436432647</v>
      </c>
      <c r="K138" s="542">
        <f t="shared" si="66"/>
        <v>3</v>
      </c>
      <c r="L138" s="589">
        <f>'Averages Pivot Table'!S235</f>
        <v>115425.34767544911</v>
      </c>
      <c r="M138" s="542">
        <f t="shared" si="67"/>
        <v>1</v>
      </c>
      <c r="N138" s="589"/>
      <c r="O138" s="590"/>
    </row>
    <row r="139" spans="1:15" ht="12.95" customHeight="1">
      <c r="A139" s="540"/>
      <c r="B139" s="589"/>
      <c r="C139" s="542"/>
      <c r="D139" s="589"/>
      <c r="E139" s="542"/>
      <c r="F139" s="589"/>
      <c r="G139" s="542"/>
      <c r="H139" s="589"/>
      <c r="I139" s="542"/>
      <c r="J139" s="589"/>
      <c r="K139" s="542"/>
      <c r="L139" s="589"/>
      <c r="M139" s="542"/>
      <c r="N139" s="589"/>
      <c r="O139" s="590"/>
    </row>
    <row r="140" spans="1:15" ht="12.95" customHeight="1">
      <c r="A140" s="540" t="s">
        <v>1078</v>
      </c>
      <c r="B140" s="589">
        <f>'Averages Pivot Table'!S240</f>
        <v>99485.196981000103</v>
      </c>
      <c r="C140" s="542">
        <f t="shared" si="59"/>
        <v>16</v>
      </c>
      <c r="D140" s="589">
        <f>'Averages Pivot Table'!S244</f>
        <v>74548.58007129551</v>
      </c>
      <c r="E140" s="542">
        <f t="shared" si="59"/>
        <v>16</v>
      </c>
      <c r="F140" s="589">
        <f>'Averages Pivot Table'!S248</f>
        <v>62422.369183214447</v>
      </c>
      <c r="G140" s="542">
        <f t="shared" ref="G140:G143" si="68">IF(F140&gt;0,RANK(F140,(F$130:F$148)),0)</f>
        <v>16</v>
      </c>
      <c r="H140" s="589">
        <f>'Averages Pivot Table'!S252</f>
        <v>47586.322450805856</v>
      </c>
      <c r="I140" s="542">
        <f t="shared" ref="I140:I143" si="69">IF(H140&gt;0,RANK(H140,(H$130:H$148)),0)</f>
        <v>12</v>
      </c>
      <c r="J140" s="589">
        <f>'Averages Pivot Table'!S256</f>
        <v>30286.841836734697</v>
      </c>
      <c r="K140" s="542">
        <f t="shared" ref="K140:K143" si="70">IF(J140&gt;0,RANK(J140,(J$130:J$148)),0)</f>
        <v>14</v>
      </c>
      <c r="L140" s="589">
        <f>'Averages Pivot Table'!S264</f>
        <v>70225.326950228438</v>
      </c>
      <c r="M140" s="542">
        <f t="shared" ref="M140:M143" si="71">IF(L140&gt;0,RANK(L140,(L$130:L$148)),0)</f>
        <v>16</v>
      </c>
      <c r="N140" s="589"/>
      <c r="O140" s="590"/>
    </row>
    <row r="141" spans="1:15" ht="12.95" customHeight="1">
      <c r="A141" s="540" t="s">
        <v>1079</v>
      </c>
      <c r="B141" s="589">
        <f>'Averages Pivot Table'!S269</f>
        <v>131870.32101625667</v>
      </c>
      <c r="C141" s="542">
        <f t="shared" si="59"/>
        <v>4</v>
      </c>
      <c r="D141" s="589">
        <f>'Averages Pivot Table'!S273</f>
        <v>91441.342403540868</v>
      </c>
      <c r="E141" s="542">
        <f t="shared" si="59"/>
        <v>6</v>
      </c>
      <c r="F141" s="589">
        <f>'Averages Pivot Table'!S277</f>
        <v>80709.613522779269</v>
      </c>
      <c r="G141" s="542">
        <f t="shared" si="68"/>
        <v>5</v>
      </c>
      <c r="H141" s="589">
        <f>'Averages Pivot Table'!S281</f>
        <v>95146.293818181817</v>
      </c>
      <c r="I141" s="542">
        <f t="shared" si="69"/>
        <v>1</v>
      </c>
      <c r="J141" s="589">
        <f>'Averages Pivot Table'!S285</f>
        <v>56993.796313008788</v>
      </c>
      <c r="K141" s="542">
        <f t="shared" si="70"/>
        <v>5</v>
      </c>
      <c r="L141" s="589">
        <f>'Averages Pivot Table'!S293</f>
        <v>94916.582477746022</v>
      </c>
      <c r="M141" s="542">
        <f t="shared" si="71"/>
        <v>4</v>
      </c>
      <c r="N141" s="589"/>
      <c r="O141" s="590"/>
    </row>
    <row r="142" spans="1:15" ht="12.95" customHeight="1">
      <c r="A142" s="540" t="s">
        <v>1080</v>
      </c>
      <c r="B142" s="589">
        <f>'Averages Pivot Table'!S298</f>
        <v>110812.63086721163</v>
      </c>
      <c r="C142" s="542">
        <f t="shared" si="59"/>
        <v>15</v>
      </c>
      <c r="D142" s="589">
        <f>'Averages Pivot Table'!S302</f>
        <v>80085.930378664401</v>
      </c>
      <c r="E142" s="542">
        <f t="shared" si="59"/>
        <v>15</v>
      </c>
      <c r="F142" s="589">
        <f>'Averages Pivot Table'!S306</f>
        <v>74314.148335497652</v>
      </c>
      <c r="G142" s="542">
        <f t="shared" si="68"/>
        <v>11</v>
      </c>
      <c r="H142" s="589">
        <f>'Averages Pivot Table'!S310</f>
        <v>45587.858451957909</v>
      </c>
      <c r="I142" s="542">
        <f t="shared" si="69"/>
        <v>15</v>
      </c>
      <c r="J142" s="589">
        <f>'Averages Pivot Table'!S314</f>
        <v>0</v>
      </c>
      <c r="K142" s="542">
        <f t="shared" si="70"/>
        <v>0</v>
      </c>
      <c r="L142" s="589">
        <f>'Averages Pivot Table'!S322</f>
        <v>82521.801312518684</v>
      </c>
      <c r="M142" s="542">
        <f t="shared" si="71"/>
        <v>15</v>
      </c>
      <c r="N142" s="589"/>
      <c r="O142" s="590"/>
    </row>
    <row r="143" spans="1:15" ht="12.95" customHeight="1">
      <c r="A143" s="540" t="s">
        <v>1081</v>
      </c>
      <c r="B143" s="589">
        <f>'Averages Pivot Table'!S327</f>
        <v>128385.86579284514</v>
      </c>
      <c r="C143" s="542">
        <f t="shared" si="59"/>
        <v>7</v>
      </c>
      <c r="D143" s="589">
        <f>'Averages Pivot Table'!S331</f>
        <v>91928.476780508936</v>
      </c>
      <c r="E143" s="542">
        <f t="shared" si="59"/>
        <v>5</v>
      </c>
      <c r="F143" s="589">
        <f>'Averages Pivot Table'!S335</f>
        <v>85182.228185888089</v>
      </c>
      <c r="G143" s="542">
        <f t="shared" si="68"/>
        <v>3</v>
      </c>
      <c r="H143" s="589">
        <f>'Averages Pivot Table'!S339</f>
        <v>49799.7889488812</v>
      </c>
      <c r="I143" s="542">
        <f t="shared" si="69"/>
        <v>9</v>
      </c>
      <c r="J143" s="589">
        <f>'Averages Pivot Table'!S343</f>
        <v>55007.618817180475</v>
      </c>
      <c r="K143" s="542">
        <f t="shared" si="70"/>
        <v>10</v>
      </c>
      <c r="L143" s="589">
        <f>'Averages Pivot Table'!S351</f>
        <v>92628.359004301805</v>
      </c>
      <c r="M143" s="542">
        <f t="shared" si="71"/>
        <v>5</v>
      </c>
      <c r="N143" s="589"/>
      <c r="O143" s="590"/>
    </row>
    <row r="144" spans="1:15" ht="12.95" customHeight="1">
      <c r="A144" s="540"/>
      <c r="B144" s="589"/>
      <c r="C144" s="542"/>
      <c r="D144" s="589"/>
      <c r="E144" s="542"/>
      <c r="F144" s="589"/>
      <c r="G144" s="542"/>
      <c r="H144" s="589"/>
      <c r="I144" s="542"/>
      <c r="J144" s="589"/>
      <c r="K144" s="542"/>
      <c r="L144" s="589"/>
      <c r="M144" s="542"/>
      <c r="N144" s="589"/>
      <c r="O144" s="590"/>
    </row>
    <row r="145" spans="1:19" ht="12.95" customHeight="1">
      <c r="A145" s="540" t="s">
        <v>1082</v>
      </c>
      <c r="B145" s="591">
        <f>'Averages Pivot Table'!S356</f>
        <v>129878.79427626364</v>
      </c>
      <c r="C145" s="542">
        <f t="shared" si="59"/>
        <v>6</v>
      </c>
      <c r="D145" s="591">
        <f>'Averages Pivot Table'!S360</f>
        <v>87381.856424248734</v>
      </c>
      <c r="E145" s="542">
        <f t="shared" si="59"/>
        <v>11</v>
      </c>
      <c r="F145" s="591">
        <f>'Averages Pivot Table'!S364</f>
        <v>73745.85781172986</v>
      </c>
      <c r="G145" s="542">
        <f t="shared" ref="G145:G148" si="72">IF(F145&gt;0,RANK(F145,(F$130:F$148)),0)</f>
        <v>12</v>
      </c>
      <c r="H145" s="591">
        <f>'Averages Pivot Table'!S368</f>
        <v>46767.282967838262</v>
      </c>
      <c r="I145" s="542">
        <f t="shared" ref="I145:I148" si="73">IF(H145&gt;0,RANK(H145,(H$130:H$148)),0)</f>
        <v>14</v>
      </c>
      <c r="J145" s="591">
        <f>'Averages Pivot Table'!S372</f>
        <v>51196.343620649692</v>
      </c>
      <c r="K145" s="542">
        <f t="shared" ref="K145:K148" si="74">IF(J145&gt;0,RANK(J145,(J$130:J$148)),0)</f>
        <v>13</v>
      </c>
      <c r="L145" s="591">
        <f>'Averages Pivot Table'!S380</f>
        <v>89475.33300542178</v>
      </c>
      <c r="M145" s="542">
        <f t="shared" ref="M145:M148" si="75">IF(L145&gt;0,RANK(L145,(L$130:L$148)),0)</f>
        <v>9</v>
      </c>
      <c r="N145" s="589"/>
      <c r="O145" s="590"/>
    </row>
    <row r="146" spans="1:19" ht="12.95" customHeight="1">
      <c r="A146" s="540" t="s">
        <v>1083</v>
      </c>
      <c r="B146" s="591">
        <f>'Averages Pivot Table'!S385</f>
        <v>130577.22069549131</v>
      </c>
      <c r="C146" s="542">
        <f t="shared" si="59"/>
        <v>5</v>
      </c>
      <c r="D146" s="591">
        <f>'Averages Pivot Table'!S389</f>
        <v>90588.206645837141</v>
      </c>
      <c r="E146" s="542">
        <f t="shared" si="59"/>
        <v>7</v>
      </c>
      <c r="F146" s="591">
        <f>'Averages Pivot Table'!S393</f>
        <v>80052.283298198585</v>
      </c>
      <c r="G146" s="542">
        <f t="shared" si="72"/>
        <v>6</v>
      </c>
      <c r="H146" s="591">
        <f>'Averages Pivot Table'!S397</f>
        <v>49124.257105420853</v>
      </c>
      <c r="I146" s="542">
        <f t="shared" si="73"/>
        <v>10</v>
      </c>
      <c r="J146" s="591">
        <f>'Averages Pivot Table'!S401</f>
        <v>53855.517203680574</v>
      </c>
      <c r="K146" s="542">
        <f t="shared" si="74"/>
        <v>11</v>
      </c>
      <c r="L146" s="591">
        <f>'Averages Pivot Table'!S409</f>
        <v>90370.901769216929</v>
      </c>
      <c r="M146" s="542">
        <f t="shared" si="75"/>
        <v>6</v>
      </c>
      <c r="N146" s="589"/>
      <c r="O146" s="590"/>
    </row>
    <row r="147" spans="1:19" ht="12.95" customHeight="1">
      <c r="A147" s="540" t="s">
        <v>1084</v>
      </c>
      <c r="B147" s="591">
        <f>'Averages Pivot Table'!S414</f>
        <v>135639.95893169375</v>
      </c>
      <c r="C147" s="542">
        <f t="shared" si="59"/>
        <v>3</v>
      </c>
      <c r="D147" s="591">
        <f>'Averages Pivot Table'!S418</f>
        <v>93210.371583283195</v>
      </c>
      <c r="E147" s="542">
        <f t="shared" si="59"/>
        <v>4</v>
      </c>
      <c r="F147" s="591">
        <f>'Averages Pivot Table'!S422</f>
        <v>78044.087247187126</v>
      </c>
      <c r="G147" s="542">
        <f t="shared" si="72"/>
        <v>8</v>
      </c>
      <c r="H147" s="591">
        <f>'Averages Pivot Table'!S426</f>
        <v>51579.740132077321</v>
      </c>
      <c r="I147" s="542">
        <f t="shared" si="73"/>
        <v>6</v>
      </c>
      <c r="J147" s="591">
        <f>'Averages Pivot Table'!S430</f>
        <v>56544.62729319997</v>
      </c>
      <c r="K147" s="542">
        <f t="shared" si="74"/>
        <v>7</v>
      </c>
      <c r="L147" s="591">
        <f>'Averages Pivot Table'!S438</f>
        <v>95831.833222150599</v>
      </c>
      <c r="M147" s="542">
        <f t="shared" si="75"/>
        <v>3</v>
      </c>
      <c r="N147" s="589"/>
      <c r="O147" s="590"/>
    </row>
    <row r="148" spans="1:19" ht="12.95" customHeight="1">
      <c r="A148" s="565" t="s">
        <v>1085</v>
      </c>
      <c r="B148" s="592">
        <f>'Averages Pivot Table'!S443</f>
        <v>112419.51586489253</v>
      </c>
      <c r="C148" s="546">
        <f t="shared" si="59"/>
        <v>14</v>
      </c>
      <c r="D148" s="592">
        <f>'Averages Pivot Table'!S447</f>
        <v>80746.249465648856</v>
      </c>
      <c r="E148" s="546">
        <f t="shared" si="59"/>
        <v>14</v>
      </c>
      <c r="F148" s="592">
        <f>'Averages Pivot Table'!S451</f>
        <v>70849.824838073779</v>
      </c>
      <c r="G148" s="546">
        <f t="shared" si="72"/>
        <v>15</v>
      </c>
      <c r="H148" s="592">
        <f>'Averages Pivot Table'!S455</f>
        <v>44232.891891891901</v>
      </c>
      <c r="I148" s="546">
        <f t="shared" si="73"/>
        <v>16</v>
      </c>
      <c r="J148" s="592">
        <f>'Averages Pivot Table'!S459</f>
        <v>58794.689189189194</v>
      </c>
      <c r="K148" s="546">
        <f t="shared" si="74"/>
        <v>4</v>
      </c>
      <c r="L148" s="592">
        <f>'Averages Pivot Table'!S467</f>
        <v>83466.303298425046</v>
      </c>
      <c r="M148" s="546">
        <f t="shared" si="75"/>
        <v>14</v>
      </c>
      <c r="N148" s="589"/>
      <c r="O148" s="589"/>
    </row>
    <row r="149" spans="1:19" ht="33.75" customHeight="1">
      <c r="A149" s="648" t="s">
        <v>1086</v>
      </c>
      <c r="B149" s="649"/>
      <c r="C149" s="649"/>
      <c r="D149" s="649"/>
      <c r="E149" s="649"/>
      <c r="F149" s="649"/>
      <c r="G149" s="649"/>
      <c r="H149" s="649"/>
      <c r="I149" s="649"/>
      <c r="J149" s="649"/>
      <c r="K149" s="649"/>
      <c r="L149" s="649"/>
      <c r="M149" s="649"/>
      <c r="N149" s="540"/>
      <c r="O149" s="540"/>
    </row>
    <row r="150" spans="1:19">
      <c r="M150" s="549" t="s">
        <v>1156</v>
      </c>
      <c r="O150" s="593"/>
    </row>
    <row r="151" spans="1:19" ht="18">
      <c r="A151" s="512" t="s">
        <v>1101</v>
      </c>
      <c r="B151" s="512"/>
      <c r="C151" s="512"/>
      <c r="D151" s="512"/>
      <c r="E151" s="512"/>
      <c r="F151" s="512"/>
      <c r="G151" s="512"/>
      <c r="H151" s="512"/>
      <c r="I151" s="512"/>
      <c r="J151" s="512"/>
      <c r="K151" s="512"/>
      <c r="L151" s="512"/>
      <c r="M151" s="512"/>
      <c r="N151" s="578"/>
      <c r="O151" s="578"/>
    </row>
    <row r="152" spans="1:19">
      <c r="A152" s="540"/>
      <c r="B152" s="515"/>
      <c r="C152" s="515"/>
      <c r="D152" s="515"/>
      <c r="E152" s="515"/>
      <c r="F152" s="515"/>
      <c r="G152" s="515"/>
      <c r="H152" s="515"/>
      <c r="I152" s="515"/>
      <c r="J152" s="515"/>
      <c r="K152" s="515"/>
      <c r="L152" s="515"/>
      <c r="M152" s="515"/>
      <c r="N152" s="515"/>
      <c r="O152" s="515"/>
    </row>
    <row r="153" spans="1:19" ht="15.75">
      <c r="A153" s="644" t="s">
        <v>1098</v>
      </c>
      <c r="B153" s="644"/>
      <c r="C153" s="644"/>
      <c r="D153" s="644"/>
      <c r="E153" s="644"/>
      <c r="F153" s="644"/>
      <c r="G153" s="644"/>
      <c r="H153" s="644"/>
      <c r="I153" s="644"/>
      <c r="J153" s="644"/>
      <c r="K153" s="644"/>
      <c r="L153" s="644"/>
      <c r="M153" s="644"/>
      <c r="N153" s="580"/>
      <c r="O153" s="580"/>
    </row>
    <row r="154" spans="1:19" ht="15.75">
      <c r="A154" s="644" t="s">
        <v>1162</v>
      </c>
      <c r="B154" s="644"/>
      <c r="C154" s="644"/>
      <c r="D154" s="644"/>
      <c r="E154" s="644"/>
      <c r="F154" s="644"/>
      <c r="G154" s="644"/>
      <c r="H154" s="644"/>
      <c r="I154" s="644"/>
      <c r="J154" s="644"/>
      <c r="K154" s="644"/>
      <c r="L154" s="644"/>
      <c r="M154" s="644"/>
      <c r="N154" s="580"/>
      <c r="O154" s="580"/>
    </row>
    <row r="155" spans="1:19">
      <c r="A155" s="540"/>
      <c r="B155" s="540"/>
      <c r="C155" s="540"/>
      <c r="D155" s="540"/>
      <c r="E155" s="540"/>
      <c r="F155" s="540"/>
      <c r="G155" s="540"/>
      <c r="H155" s="540"/>
      <c r="I155" s="540"/>
      <c r="J155" s="540"/>
      <c r="K155" s="540"/>
      <c r="L155" s="540"/>
      <c r="M155" s="540"/>
      <c r="N155" s="540"/>
      <c r="O155" s="540"/>
    </row>
    <row r="156" spans="1:19" ht="30.75" customHeight="1">
      <c r="A156" s="518"/>
      <c r="B156" s="581" t="s">
        <v>28</v>
      </c>
      <c r="C156" s="582"/>
      <c r="D156" s="583" t="s">
        <v>17</v>
      </c>
      <c r="E156" s="584"/>
      <c r="F156" s="583" t="s">
        <v>18</v>
      </c>
      <c r="G156" s="584"/>
      <c r="H156" s="581" t="s">
        <v>19</v>
      </c>
      <c r="I156" s="582"/>
      <c r="J156" s="583" t="s">
        <v>1099</v>
      </c>
      <c r="K156" s="584"/>
      <c r="L156" s="582" t="s">
        <v>1061</v>
      </c>
      <c r="M156" s="582"/>
      <c r="N156" s="585" t="s">
        <v>910</v>
      </c>
      <c r="O156" s="585"/>
    </row>
    <row r="157" spans="1:19">
      <c r="A157" s="524"/>
      <c r="B157" s="520" t="s">
        <v>1067</v>
      </c>
      <c r="C157" s="519" t="s">
        <v>1068</v>
      </c>
      <c r="D157" s="520" t="s">
        <v>1067</v>
      </c>
      <c r="E157" s="519" t="s">
        <v>1068</v>
      </c>
      <c r="F157" s="520" t="s">
        <v>1067</v>
      </c>
      <c r="G157" s="519" t="s">
        <v>1068</v>
      </c>
      <c r="H157" s="520" t="s">
        <v>1067</v>
      </c>
      <c r="I157" s="519" t="s">
        <v>1068</v>
      </c>
      <c r="J157" s="520" t="s">
        <v>1067</v>
      </c>
      <c r="K157" s="519" t="s">
        <v>1068</v>
      </c>
      <c r="L157" s="520" t="s">
        <v>1067</v>
      </c>
      <c r="M157" s="519" t="s">
        <v>1068</v>
      </c>
    </row>
    <row r="158" spans="1:19" s="531" customFormat="1" ht="18" customHeight="1">
      <c r="A158" s="528" t="s">
        <v>1069</v>
      </c>
      <c r="B158" s="560">
        <f>'Averages Pivot Table'!T$471</f>
        <v>112263.53190875777</v>
      </c>
      <c r="C158" s="560"/>
      <c r="D158" s="560">
        <f>'Averages Pivot Table'!T$475</f>
        <v>82964.088271394372</v>
      </c>
      <c r="E158" s="560"/>
      <c r="F158" s="560">
        <f>'Averages Pivot Table'!T$479</f>
        <v>71403.801570047406</v>
      </c>
      <c r="G158" s="560"/>
      <c r="H158" s="560">
        <f>'Averages Pivot Table'!T$483</f>
        <v>50276.630037684008</v>
      </c>
      <c r="I158" s="560"/>
      <c r="J158" s="560">
        <f>'Averages Pivot Table'!T$487</f>
        <v>54577.28836947267</v>
      </c>
      <c r="K158" s="560"/>
      <c r="L158" s="560">
        <f>'Averages Pivot Table'!T$495</f>
        <v>80562.638847486101</v>
      </c>
      <c r="M158" s="586"/>
      <c r="N158" s="560"/>
      <c r="O158" s="587"/>
      <c r="Q158" s="533"/>
      <c r="R158" s="533"/>
      <c r="S158" s="533"/>
    </row>
    <row r="159" spans="1:19" ht="12.95" customHeight="1">
      <c r="A159" s="540"/>
      <c r="B159" s="536"/>
      <c r="C159" s="563"/>
      <c r="D159" s="536"/>
      <c r="E159" s="563"/>
      <c r="F159" s="536"/>
      <c r="G159" s="563"/>
      <c r="H159" s="536"/>
      <c r="I159" s="563"/>
      <c r="J159" s="536"/>
      <c r="K159" s="563"/>
      <c r="L159" s="536"/>
      <c r="M159" s="563"/>
      <c r="N159" s="536"/>
      <c r="O159" s="588"/>
    </row>
    <row r="160" spans="1:19" ht="12.95" customHeight="1">
      <c r="A160" s="540" t="s">
        <v>1070</v>
      </c>
      <c r="B160" s="568">
        <f>'Averages Pivot Table'!T$8</f>
        <v>132417.07298732689</v>
      </c>
      <c r="C160" s="542">
        <f>IF(B160&gt;0,RANK(B160,(B$160:B$178)),0)</f>
        <v>2</v>
      </c>
      <c r="D160" s="568">
        <f>'Averages Pivot Table'!T$12</f>
        <v>92172.30059585374</v>
      </c>
      <c r="E160" s="542">
        <f>IF(D160&gt;0,RANK(D160,(D$160:D$178)),0)</f>
        <v>3</v>
      </c>
      <c r="F160" s="568">
        <f>'Averages Pivot Table'!T$16</f>
        <v>74714.836464573513</v>
      </c>
      <c r="G160" s="542">
        <f>IF(F160&gt;0,RANK(F160,(F$160:F$178)),0)</f>
        <v>3</v>
      </c>
      <c r="H160" s="568">
        <f>'Averages Pivot Table'!T$20</f>
        <v>65237.936573093219</v>
      </c>
      <c r="I160" s="542">
        <f>IF(H160&gt;0,RANK(H160,(H$160:H$178)),0)</f>
        <v>2</v>
      </c>
      <c r="J160" s="568">
        <f>'Averages Pivot Table'!T$24</f>
        <v>50601.839378238343</v>
      </c>
      <c r="K160" s="542">
        <f>IF(J160&gt;0,RANK(J160,(J$160:J$178)),0)</f>
        <v>8</v>
      </c>
      <c r="L160" s="568">
        <f>'Averages Pivot Table'!T$32</f>
        <v>91915.256689070127</v>
      </c>
      <c r="M160" s="542">
        <f>IF(L160&gt;0,RANK(L160,(L$160:L$178)),0)</f>
        <v>3</v>
      </c>
      <c r="N160" s="568"/>
      <c r="O160" s="585"/>
    </row>
    <row r="161" spans="1:19">
      <c r="A161" s="540" t="s">
        <v>1071</v>
      </c>
      <c r="B161" s="568">
        <f>'Averages Pivot Table'!T$37</f>
        <v>96368.30921052632</v>
      </c>
      <c r="C161" s="542">
        <f t="shared" ref="C161:C163" si="76">IF(B161&gt;0,RANK(B161,(B$160:B$178)),0)</f>
        <v>8</v>
      </c>
      <c r="D161" s="568">
        <f>'Averages Pivot Table'!T$41</f>
        <v>77015.121739130438</v>
      </c>
      <c r="E161" s="542">
        <f t="shared" ref="E161:E163" si="77">IF(D161&gt;0,RANK(D161,(D$160:D$178)),0)</f>
        <v>8</v>
      </c>
      <c r="F161" s="568">
        <f>'Averages Pivot Table'!T$45</f>
        <v>64575.167247386766</v>
      </c>
      <c r="G161" s="542">
        <f t="shared" ref="G161:G163" si="78">IF(F161&gt;0,RANK(F161,(F$160:F$178)),0)</f>
        <v>9</v>
      </c>
      <c r="H161" s="568">
        <f>'Averages Pivot Table'!T$49</f>
        <v>49669.716494845365</v>
      </c>
      <c r="I161" s="542">
        <f t="shared" ref="I161:I163" si="79">IF(H161&gt;0,RANK(H161,(H$160:H$178)),0)</f>
        <v>6</v>
      </c>
      <c r="J161" s="568">
        <f>'Averages Pivot Table'!T$53</f>
        <v>0</v>
      </c>
      <c r="K161" s="542">
        <f t="shared" ref="K161:M178" si="80">IF(J161&gt;0,RANK(J161,(J$160:J$178)),0)</f>
        <v>0</v>
      </c>
      <c r="L161" s="568">
        <f>'Averages Pivot Table'!T$61</f>
        <v>77081.468681547864</v>
      </c>
      <c r="M161" s="542">
        <f t="shared" si="80"/>
        <v>6</v>
      </c>
      <c r="N161" s="568"/>
      <c r="O161" s="585"/>
      <c r="Q161" s="402"/>
      <c r="R161" s="402"/>
      <c r="S161" s="402"/>
    </row>
    <row r="162" spans="1:19">
      <c r="A162" s="540" t="s">
        <v>1072</v>
      </c>
      <c r="B162" s="568">
        <f>'Averages Pivot Table'!T$66</f>
        <v>0</v>
      </c>
      <c r="C162" s="542">
        <f t="shared" si="76"/>
        <v>0</v>
      </c>
      <c r="D162" s="568">
        <f>'Averages Pivot Table'!T$70</f>
        <v>0</v>
      </c>
      <c r="E162" s="542">
        <f t="shared" si="77"/>
        <v>0</v>
      </c>
      <c r="F162" s="568">
        <f>'Averages Pivot Table'!T$74</f>
        <v>0</v>
      </c>
      <c r="G162" s="542">
        <f t="shared" si="78"/>
        <v>0</v>
      </c>
      <c r="H162" s="568">
        <f>'Averages Pivot Table'!T$78</f>
        <v>0</v>
      </c>
      <c r="I162" s="542">
        <f t="shared" si="79"/>
        <v>0</v>
      </c>
      <c r="J162" s="568">
        <f>'Averages Pivot Table'!T$82</f>
        <v>0</v>
      </c>
      <c r="K162" s="542">
        <f t="shared" si="80"/>
        <v>0</v>
      </c>
      <c r="L162" s="568">
        <f>'Averages Pivot Table'!T$90</f>
        <v>0</v>
      </c>
      <c r="M162" s="542">
        <f t="shared" si="80"/>
        <v>0</v>
      </c>
      <c r="N162" s="568"/>
      <c r="O162" s="585"/>
      <c r="Q162" s="402"/>
      <c r="R162" s="402"/>
      <c r="S162" s="402"/>
    </row>
    <row r="163" spans="1:19">
      <c r="A163" s="540" t="s">
        <v>1073</v>
      </c>
      <c r="B163" s="568">
        <f>'Averages Pivot Table'!T$95</f>
        <v>0</v>
      </c>
      <c r="C163" s="542">
        <f t="shared" si="76"/>
        <v>0</v>
      </c>
      <c r="D163" s="568">
        <f>'Averages Pivot Table'!T$99</f>
        <v>0</v>
      </c>
      <c r="E163" s="542">
        <f t="shared" si="77"/>
        <v>0</v>
      </c>
      <c r="F163" s="568">
        <f>'Averages Pivot Table'!T$103</f>
        <v>0</v>
      </c>
      <c r="G163" s="542">
        <f t="shared" si="78"/>
        <v>0</v>
      </c>
      <c r="H163" s="568">
        <f>'Averages Pivot Table'!T$107</f>
        <v>0</v>
      </c>
      <c r="I163" s="542">
        <f t="shared" si="79"/>
        <v>0</v>
      </c>
      <c r="J163" s="568">
        <f>'Averages Pivot Table'!T$111</f>
        <v>0</v>
      </c>
      <c r="K163" s="542">
        <f t="shared" si="80"/>
        <v>0</v>
      </c>
      <c r="L163" s="568">
        <f>'Averages Pivot Table'!T$119</f>
        <v>0</v>
      </c>
      <c r="M163" s="542">
        <f t="shared" si="80"/>
        <v>0</v>
      </c>
      <c r="N163" s="568"/>
      <c r="O163" s="585"/>
      <c r="Q163" s="402"/>
      <c r="R163" s="402"/>
      <c r="S163" s="402"/>
    </row>
    <row r="164" spans="1:19">
      <c r="A164" s="540"/>
      <c r="B164" s="568"/>
      <c r="C164" s="542"/>
      <c r="D164" s="568"/>
      <c r="E164" s="542"/>
      <c r="F164" s="568"/>
      <c r="G164" s="542"/>
      <c r="H164" s="568"/>
      <c r="I164" s="542"/>
      <c r="J164" s="568"/>
      <c r="K164" s="542"/>
      <c r="L164" s="568"/>
      <c r="M164" s="542"/>
      <c r="N164" s="568"/>
      <c r="O164" s="585"/>
      <c r="Q164" s="402"/>
      <c r="R164" s="402"/>
      <c r="S164" s="402"/>
    </row>
    <row r="165" spans="1:19">
      <c r="A165" s="540" t="s">
        <v>1074</v>
      </c>
      <c r="B165" s="568">
        <f>'Averages Pivot Table'!T$124</f>
        <v>146974.41666666666</v>
      </c>
      <c r="C165" s="542">
        <f t="shared" ref="C165:C168" si="81">IF(B165&gt;0,RANK(B165,(B$160:B$178)),0)</f>
        <v>1</v>
      </c>
      <c r="D165" s="568">
        <f>'Averages Pivot Table'!T$128</f>
        <v>100454.27752909579</v>
      </c>
      <c r="E165" s="542">
        <f t="shared" ref="E165:E168" si="82">IF(D165&gt;0,RANK(D165,(D$160:D$178)),0)</f>
        <v>1</v>
      </c>
      <c r="F165" s="568">
        <f>'Averages Pivot Table'!T$132</f>
        <v>94026.659602649015</v>
      </c>
      <c r="G165" s="542">
        <f t="shared" ref="G165:G168" si="83">IF(F165&gt;0,RANK(F165,(F$160:F$178)),0)</f>
        <v>1</v>
      </c>
      <c r="H165" s="568">
        <f>'Averages Pivot Table'!T$136</f>
        <v>42216.969026548672</v>
      </c>
      <c r="I165" s="542">
        <f t="shared" ref="I165:I168" si="84">IF(H165&gt;0,RANK(H165,(H$160:H$178)),0)</f>
        <v>10</v>
      </c>
      <c r="J165" s="568">
        <f>'Averages Pivot Table'!T$140</f>
        <v>68011.930979133234</v>
      </c>
      <c r="K165" s="542">
        <f t="shared" si="80"/>
        <v>1</v>
      </c>
      <c r="L165" s="568">
        <f>'Averages Pivot Table'!T$148</f>
        <v>111137.8162669119</v>
      </c>
      <c r="M165" s="542">
        <f t="shared" si="80"/>
        <v>1</v>
      </c>
      <c r="N165" s="568"/>
      <c r="O165" s="585"/>
      <c r="Q165" s="402"/>
      <c r="R165" s="402"/>
      <c r="S165" s="402"/>
    </row>
    <row r="166" spans="1:19">
      <c r="A166" s="540" t="s">
        <v>1075</v>
      </c>
      <c r="B166" s="568">
        <f>'Averages Pivot Table'!T$153</f>
        <v>0</v>
      </c>
      <c r="C166" s="542">
        <f t="shared" si="81"/>
        <v>0</v>
      </c>
      <c r="D166" s="568">
        <f>'Averages Pivot Table'!T$157</f>
        <v>0</v>
      </c>
      <c r="E166" s="542">
        <f t="shared" si="82"/>
        <v>0</v>
      </c>
      <c r="F166" s="568">
        <f>'Averages Pivot Table'!T$161</f>
        <v>0</v>
      </c>
      <c r="G166" s="542">
        <f t="shared" si="83"/>
        <v>0</v>
      </c>
      <c r="H166" s="568">
        <f>'Averages Pivot Table'!T$165</f>
        <v>0</v>
      </c>
      <c r="I166" s="542">
        <f t="shared" si="84"/>
        <v>0</v>
      </c>
      <c r="J166" s="568">
        <f>'Averages Pivot Table'!T$169</f>
        <v>0</v>
      </c>
      <c r="K166" s="542">
        <f t="shared" si="80"/>
        <v>0</v>
      </c>
      <c r="L166" s="568">
        <f>'Averages Pivot Table'!T$177</f>
        <v>0</v>
      </c>
      <c r="M166" s="542">
        <f t="shared" si="80"/>
        <v>0</v>
      </c>
      <c r="N166" s="568"/>
      <c r="O166" s="585"/>
      <c r="Q166" s="402"/>
      <c r="R166" s="402"/>
      <c r="S166" s="402"/>
    </row>
    <row r="167" spans="1:19">
      <c r="A167" s="540" t="s">
        <v>1076</v>
      </c>
      <c r="B167" s="568">
        <f>'Averages Pivot Table'!T$182</f>
        <v>95198.55888501188</v>
      </c>
      <c r="C167" s="542">
        <f t="shared" si="81"/>
        <v>9</v>
      </c>
      <c r="D167" s="568">
        <f>'Averages Pivot Table'!T$186</f>
        <v>73789.275738051816</v>
      </c>
      <c r="E167" s="542">
        <f t="shared" si="82"/>
        <v>9</v>
      </c>
      <c r="F167" s="568">
        <f>'Averages Pivot Table'!T$190</f>
        <v>67191.171806137092</v>
      </c>
      <c r="G167" s="542">
        <f t="shared" si="83"/>
        <v>8</v>
      </c>
      <c r="H167" s="568">
        <f>'Averages Pivot Table'!T$194</f>
        <v>46610.217249299327</v>
      </c>
      <c r="I167" s="542">
        <f t="shared" si="84"/>
        <v>9</v>
      </c>
      <c r="J167" s="568">
        <f>'Averages Pivot Table'!T$198</f>
        <v>55332.492795389044</v>
      </c>
      <c r="K167" s="542">
        <f t="shared" si="80"/>
        <v>4</v>
      </c>
      <c r="L167" s="568">
        <f>'Averages Pivot Table'!T$206</f>
        <v>70400.333965252226</v>
      </c>
      <c r="M167" s="542">
        <f t="shared" si="80"/>
        <v>9</v>
      </c>
      <c r="N167" s="568"/>
      <c r="O167" s="585"/>
      <c r="Q167" s="402"/>
      <c r="R167" s="402"/>
      <c r="S167" s="402"/>
    </row>
    <row r="168" spans="1:19">
      <c r="A168" s="540" t="s">
        <v>1077</v>
      </c>
      <c r="B168" s="568">
        <f>'Averages Pivot Table'!T$211</f>
        <v>120166.83739189195</v>
      </c>
      <c r="C168" s="542">
        <f t="shared" si="81"/>
        <v>4</v>
      </c>
      <c r="D168" s="568">
        <f>'Averages Pivot Table'!T$215</f>
        <v>88014.663593046425</v>
      </c>
      <c r="E168" s="542">
        <f t="shared" si="82"/>
        <v>4</v>
      </c>
      <c r="F168" s="568">
        <f>'Averages Pivot Table'!T$219</f>
        <v>77044.736529148693</v>
      </c>
      <c r="G168" s="542">
        <f t="shared" si="83"/>
        <v>2</v>
      </c>
      <c r="H168" s="568">
        <f>'Averages Pivot Table'!T$223</f>
        <v>56324.010852713182</v>
      </c>
      <c r="I168" s="542">
        <f t="shared" si="84"/>
        <v>5</v>
      </c>
      <c r="J168" s="568">
        <f>'Averages Pivot Table'!T$227</f>
        <v>53865.194614756227</v>
      </c>
      <c r="K168" s="542">
        <f t="shared" si="80"/>
        <v>5</v>
      </c>
      <c r="L168" s="568">
        <f>'Averages Pivot Table'!T$235</f>
        <v>83941.858676512042</v>
      </c>
      <c r="M168" s="542">
        <f t="shared" si="80"/>
        <v>4</v>
      </c>
      <c r="N168" s="568"/>
      <c r="O168" s="585"/>
      <c r="Q168" s="402"/>
      <c r="R168" s="402"/>
      <c r="S168" s="402"/>
    </row>
    <row r="169" spans="1:19">
      <c r="A169" s="540"/>
      <c r="B169" s="568"/>
      <c r="C169" s="542"/>
      <c r="D169" s="568"/>
      <c r="E169" s="542"/>
      <c r="F169" s="568"/>
      <c r="G169" s="542"/>
      <c r="H169" s="568"/>
      <c r="I169" s="542"/>
      <c r="J169" s="568"/>
      <c r="K169" s="542"/>
      <c r="L169" s="568"/>
      <c r="M169" s="542"/>
      <c r="N169" s="568"/>
      <c r="O169" s="585"/>
      <c r="Q169" s="402"/>
      <c r="R169" s="402"/>
      <c r="S169" s="402"/>
    </row>
    <row r="170" spans="1:19">
      <c r="A170" s="540" t="s">
        <v>1078</v>
      </c>
      <c r="B170" s="568">
        <f>'Averages Pivot Table'!T$240</f>
        <v>105569.40990275469</v>
      </c>
      <c r="C170" s="542">
        <f t="shared" ref="C170:C173" si="85">IF(B170&gt;0,RANK(B170,(B$160:B$178)),0)</f>
        <v>6</v>
      </c>
      <c r="D170" s="568">
        <f>'Averages Pivot Table'!T$244</f>
        <v>81815.859597855262</v>
      </c>
      <c r="E170" s="542">
        <f t="shared" ref="E170:E173" si="86">IF(D170&gt;0,RANK(D170,(D$160:D$178)),0)</f>
        <v>6</v>
      </c>
      <c r="F170" s="568">
        <f>'Averages Pivot Table'!T$248</f>
        <v>71426.309657282909</v>
      </c>
      <c r="G170" s="542">
        <f t="shared" ref="G170:G173" si="87">IF(F170&gt;0,RANK(F170,(F$160:F$178)),0)</f>
        <v>5</v>
      </c>
      <c r="H170" s="568">
        <f>'Averages Pivot Table'!T$252</f>
        <v>47086.578290700396</v>
      </c>
      <c r="I170" s="542">
        <f t="shared" ref="I170:I173" si="88">IF(H170&gt;0,RANK(H170,(H$160:H$178)),0)</f>
        <v>8</v>
      </c>
      <c r="J170" s="568">
        <f>'Averages Pivot Table'!T$256</f>
        <v>51617.929395604398</v>
      </c>
      <c r="K170" s="542">
        <f t="shared" si="80"/>
        <v>6</v>
      </c>
      <c r="L170" s="568">
        <f>'Averages Pivot Table'!T$264</f>
        <v>76941.886164984462</v>
      </c>
      <c r="M170" s="542">
        <f t="shared" si="80"/>
        <v>7</v>
      </c>
      <c r="N170" s="568"/>
      <c r="O170" s="585"/>
      <c r="Q170" s="402"/>
      <c r="R170" s="402"/>
      <c r="S170" s="402"/>
    </row>
    <row r="171" spans="1:19">
      <c r="A171" s="540" t="s">
        <v>1079</v>
      </c>
      <c r="B171" s="568">
        <f>'Averages Pivot Table'!T$269</f>
        <v>102770.57124789208</v>
      </c>
      <c r="C171" s="542">
        <f t="shared" si="85"/>
        <v>7</v>
      </c>
      <c r="D171" s="568">
        <f>'Averages Pivot Table'!T$273</f>
        <v>78312.543288324057</v>
      </c>
      <c r="E171" s="542">
        <f t="shared" si="86"/>
        <v>7</v>
      </c>
      <c r="F171" s="568">
        <f>'Averages Pivot Table'!T$277</f>
        <v>72949.977272727265</v>
      </c>
      <c r="G171" s="542">
        <f t="shared" si="87"/>
        <v>4</v>
      </c>
      <c r="H171" s="568">
        <f>'Averages Pivot Table'!T$281</f>
        <v>71034.666666666672</v>
      </c>
      <c r="I171" s="542">
        <f t="shared" si="88"/>
        <v>1</v>
      </c>
      <c r="J171" s="568">
        <f>'Averages Pivot Table'!T$285</f>
        <v>62464.285254691691</v>
      </c>
      <c r="K171" s="542">
        <f t="shared" si="80"/>
        <v>2</v>
      </c>
      <c r="L171" s="568">
        <f>'Averages Pivot Table'!T$293</f>
        <v>77492.671215249458</v>
      </c>
      <c r="M171" s="542">
        <f t="shared" si="80"/>
        <v>5</v>
      </c>
      <c r="N171" s="568"/>
      <c r="O171" s="585"/>
      <c r="Q171" s="402"/>
      <c r="R171" s="402"/>
      <c r="S171" s="402"/>
    </row>
    <row r="172" spans="1:19">
      <c r="A172" s="540" t="s">
        <v>1080</v>
      </c>
      <c r="B172" s="568">
        <f>'Averages Pivot Table'!T$298</f>
        <v>0</v>
      </c>
      <c r="C172" s="542">
        <f t="shared" si="85"/>
        <v>0</v>
      </c>
      <c r="D172" s="568">
        <f>'Averages Pivot Table'!T$302</f>
        <v>0</v>
      </c>
      <c r="E172" s="542">
        <f t="shared" si="86"/>
        <v>0</v>
      </c>
      <c r="F172" s="568">
        <f>'Averages Pivot Table'!T$306</f>
        <v>0</v>
      </c>
      <c r="G172" s="542">
        <f t="shared" si="87"/>
        <v>0</v>
      </c>
      <c r="H172" s="568">
        <f>'Averages Pivot Table'!T$310</f>
        <v>0</v>
      </c>
      <c r="I172" s="542">
        <f t="shared" si="88"/>
        <v>0</v>
      </c>
      <c r="J172" s="568">
        <f>'Averages Pivot Table'!T$314</f>
        <v>0</v>
      </c>
      <c r="K172" s="542">
        <f t="shared" si="80"/>
        <v>0</v>
      </c>
      <c r="L172" s="568">
        <f>'Averages Pivot Table'!T$322</f>
        <v>0</v>
      </c>
      <c r="M172" s="542">
        <f t="shared" si="80"/>
        <v>0</v>
      </c>
      <c r="N172" s="568"/>
      <c r="O172" s="585"/>
      <c r="Q172" s="402"/>
      <c r="R172" s="402"/>
      <c r="S172" s="402"/>
    </row>
    <row r="173" spans="1:19">
      <c r="A173" s="540" t="s">
        <v>1081</v>
      </c>
      <c r="B173" s="568">
        <f>'Averages Pivot Table'!T$327</f>
        <v>0</v>
      </c>
      <c r="C173" s="542">
        <f t="shared" si="85"/>
        <v>0</v>
      </c>
      <c r="D173" s="568">
        <f>'Averages Pivot Table'!T$331</f>
        <v>0</v>
      </c>
      <c r="E173" s="542">
        <f t="shared" si="86"/>
        <v>0</v>
      </c>
      <c r="F173" s="568">
        <f>'Averages Pivot Table'!T$335</f>
        <v>0</v>
      </c>
      <c r="G173" s="542">
        <f t="shared" si="87"/>
        <v>0</v>
      </c>
      <c r="H173" s="568">
        <f>'Averages Pivot Table'!T$339</f>
        <v>0</v>
      </c>
      <c r="I173" s="542">
        <f t="shared" si="88"/>
        <v>0</v>
      </c>
      <c r="J173" s="568">
        <f>'Averages Pivot Table'!T$343</f>
        <v>0</v>
      </c>
      <c r="K173" s="542">
        <f t="shared" si="80"/>
        <v>0</v>
      </c>
      <c r="L173" s="568">
        <f>'Averages Pivot Table'!T$351</f>
        <v>0</v>
      </c>
      <c r="M173" s="542">
        <f t="shared" si="80"/>
        <v>0</v>
      </c>
      <c r="N173" s="568"/>
      <c r="O173" s="585"/>
      <c r="Q173" s="402"/>
      <c r="R173" s="402"/>
      <c r="S173" s="402"/>
    </row>
    <row r="174" spans="1:19">
      <c r="A174" s="540"/>
      <c r="B174" s="568"/>
      <c r="C174" s="542"/>
      <c r="D174" s="568"/>
      <c r="E174" s="542"/>
      <c r="F174" s="568"/>
      <c r="G174" s="542"/>
      <c r="H174" s="568"/>
      <c r="I174" s="542"/>
      <c r="J174" s="568"/>
      <c r="K174" s="542"/>
      <c r="L174" s="568"/>
      <c r="M174" s="542"/>
      <c r="N174" s="568"/>
      <c r="O174" s="585"/>
      <c r="Q174" s="402"/>
      <c r="R174" s="402"/>
      <c r="S174" s="402"/>
    </row>
    <row r="175" spans="1:19">
      <c r="A175" s="540" t="s">
        <v>1082</v>
      </c>
      <c r="B175" s="541">
        <f>'Averages Pivot Table'!T$356</f>
        <v>80988.092720583809</v>
      </c>
      <c r="C175" s="542">
        <f t="shared" ref="C175:C178" si="89">IF(B175&gt;0,RANK(B175,(B$160:B$178)),0)</f>
        <v>10</v>
      </c>
      <c r="D175" s="541">
        <f>'Averages Pivot Table'!T$360</f>
        <v>64812.990702337898</v>
      </c>
      <c r="E175" s="542">
        <f t="shared" ref="E175:E178" si="90">IF(D175&gt;0,RANK(D175,(D$160:D$178)),0)</f>
        <v>10</v>
      </c>
      <c r="F175" s="541">
        <f>'Averages Pivot Table'!T$364</f>
        <v>55479.365711770399</v>
      </c>
      <c r="G175" s="542">
        <f t="shared" ref="G175:G178" si="91">IF(F175&gt;0,RANK(F175,(F$160:F$178)),0)</f>
        <v>10</v>
      </c>
      <c r="H175" s="541">
        <f>'Averages Pivot Table'!T$368</f>
        <v>47279.730769230766</v>
      </c>
      <c r="I175" s="542">
        <f t="shared" ref="I175:I178" si="92">IF(H175&gt;0,RANK(H175,(H$160:H$178)),0)</f>
        <v>7</v>
      </c>
      <c r="J175" s="541">
        <f>'Averages Pivot Table'!T$372</f>
        <v>33998.57357872303</v>
      </c>
      <c r="K175" s="542">
        <f t="shared" si="80"/>
        <v>9</v>
      </c>
      <c r="L175" s="541">
        <f>'Averages Pivot Table'!T$380</f>
        <v>62981.335457771209</v>
      </c>
      <c r="M175" s="542">
        <f t="shared" si="80"/>
        <v>10</v>
      </c>
      <c r="N175" s="568"/>
      <c r="O175" s="585"/>
      <c r="Q175" s="402"/>
      <c r="R175" s="402"/>
      <c r="S175" s="402"/>
    </row>
    <row r="176" spans="1:19">
      <c r="A176" s="540" t="s">
        <v>1083</v>
      </c>
      <c r="B176" s="541">
        <f>'Averages Pivot Table'!T$385</f>
        <v>106201.9189064165</v>
      </c>
      <c r="C176" s="542">
        <f t="shared" si="89"/>
        <v>5</v>
      </c>
      <c r="D176" s="541">
        <f>'Averages Pivot Table'!T$389</f>
        <v>83163.243374650716</v>
      </c>
      <c r="E176" s="542">
        <f t="shared" si="90"/>
        <v>5</v>
      </c>
      <c r="F176" s="541">
        <f>'Averages Pivot Table'!T$393</f>
        <v>70969.404494382019</v>
      </c>
      <c r="G176" s="542">
        <f t="shared" si="91"/>
        <v>6</v>
      </c>
      <c r="H176" s="541">
        <f>'Averages Pivot Table'!T$397</f>
        <v>61355</v>
      </c>
      <c r="I176" s="542">
        <f t="shared" si="92"/>
        <v>3</v>
      </c>
      <c r="J176" s="541">
        <f>'Averages Pivot Table'!T$401</f>
        <v>51193.186170212764</v>
      </c>
      <c r="K176" s="542">
        <f t="shared" si="80"/>
        <v>7</v>
      </c>
      <c r="L176" s="541">
        <f>'Averages Pivot Table'!T$409</f>
        <v>74692.629661000799</v>
      </c>
      <c r="M176" s="542">
        <f t="shared" si="80"/>
        <v>8</v>
      </c>
      <c r="N176" s="568"/>
      <c r="O176" s="585"/>
      <c r="Q176" s="402"/>
      <c r="R176" s="402"/>
      <c r="S176" s="402"/>
    </row>
    <row r="177" spans="1:19" ht="12.95" customHeight="1">
      <c r="A177" s="540" t="s">
        <v>1084</v>
      </c>
      <c r="B177" s="541">
        <f>'Averages Pivot Table'!T$414</f>
        <v>128314.0424403183</v>
      </c>
      <c r="C177" s="542">
        <f t="shared" si="89"/>
        <v>3</v>
      </c>
      <c r="D177" s="541">
        <f>'Averages Pivot Table'!T$418</f>
        <v>94699.847315436244</v>
      </c>
      <c r="E177" s="542">
        <f t="shared" si="90"/>
        <v>2</v>
      </c>
      <c r="F177" s="541">
        <f>'Averages Pivot Table'!T$422</f>
        <v>70855.821428571435</v>
      </c>
      <c r="G177" s="542">
        <f t="shared" si="91"/>
        <v>7</v>
      </c>
      <c r="H177" s="541">
        <f>'Averages Pivot Table'!T$426</f>
        <v>61122.868421052633</v>
      </c>
      <c r="I177" s="542">
        <f t="shared" si="92"/>
        <v>4</v>
      </c>
      <c r="J177" s="541">
        <f>'Averages Pivot Table'!T$430</f>
        <v>60864.444444444445</v>
      </c>
      <c r="K177" s="542">
        <f t="shared" si="80"/>
        <v>3</v>
      </c>
      <c r="L177" s="541">
        <f>'Averages Pivot Table'!T$438</f>
        <v>96616.224996826451</v>
      </c>
      <c r="M177" s="542">
        <f t="shared" si="80"/>
        <v>2</v>
      </c>
      <c r="N177" s="568"/>
      <c r="O177" s="585"/>
    </row>
    <row r="178" spans="1:19" ht="12.95" customHeight="1">
      <c r="A178" s="565" t="s">
        <v>1085</v>
      </c>
      <c r="B178" s="545">
        <f>'Averages Pivot Table'!T$443</f>
        <v>0</v>
      </c>
      <c r="C178" s="546">
        <f t="shared" si="89"/>
        <v>0</v>
      </c>
      <c r="D178" s="545">
        <f>'Averages Pivot Table'!T$447</f>
        <v>0</v>
      </c>
      <c r="E178" s="546">
        <f t="shared" si="90"/>
        <v>0</v>
      </c>
      <c r="F178" s="545">
        <f>'Averages Pivot Table'!T$451</f>
        <v>0</v>
      </c>
      <c r="G178" s="546">
        <f t="shared" si="91"/>
        <v>0</v>
      </c>
      <c r="H178" s="545">
        <f>'Averages Pivot Table'!T$455</f>
        <v>0</v>
      </c>
      <c r="I178" s="546">
        <f t="shared" si="92"/>
        <v>0</v>
      </c>
      <c r="J178" s="545">
        <f>'Averages Pivot Table'!T$459</f>
        <v>0</v>
      </c>
      <c r="K178" s="546">
        <f t="shared" si="80"/>
        <v>0</v>
      </c>
      <c r="L178" s="545">
        <f>'Averages Pivot Table'!T$467</f>
        <v>0</v>
      </c>
      <c r="M178" s="546">
        <f t="shared" si="80"/>
        <v>0</v>
      </c>
      <c r="N178" s="568"/>
      <c r="O178" s="568"/>
    </row>
    <row r="179" spans="1:19" ht="36.75" customHeight="1">
      <c r="A179" s="648" t="s">
        <v>1086</v>
      </c>
      <c r="B179" s="649"/>
      <c r="C179" s="649"/>
      <c r="D179" s="649"/>
      <c r="E179" s="649"/>
      <c r="F179" s="649"/>
      <c r="G179" s="649"/>
      <c r="H179" s="649"/>
      <c r="I179" s="649"/>
      <c r="J179" s="649"/>
      <c r="K179" s="649"/>
      <c r="L179" s="649"/>
      <c r="M179" s="649"/>
      <c r="N179" s="540"/>
      <c r="O179" s="540"/>
    </row>
    <row r="180" spans="1:19">
      <c r="M180" s="549" t="s">
        <v>1156</v>
      </c>
      <c r="O180" s="593"/>
    </row>
    <row r="181" spans="1:19" ht="18">
      <c r="A181" s="512" t="s">
        <v>1103</v>
      </c>
      <c r="B181" s="512"/>
      <c r="C181" s="512"/>
      <c r="D181" s="512"/>
      <c r="E181" s="512"/>
      <c r="F181" s="512"/>
      <c r="G181" s="512"/>
      <c r="H181" s="512"/>
      <c r="I181" s="512"/>
      <c r="J181" s="512"/>
      <c r="K181" s="512"/>
      <c r="L181" s="512"/>
      <c r="M181" s="512"/>
      <c r="N181" s="578"/>
      <c r="O181" s="578"/>
    </row>
    <row r="182" spans="1:19">
      <c r="A182" s="540"/>
      <c r="B182" s="515"/>
      <c r="C182" s="515"/>
      <c r="D182" s="515"/>
      <c r="E182" s="515"/>
      <c r="F182" s="515"/>
      <c r="G182" s="515"/>
      <c r="H182" s="515"/>
      <c r="I182" s="515"/>
      <c r="J182" s="515"/>
      <c r="K182" s="515"/>
      <c r="L182" s="515"/>
      <c r="M182" s="515"/>
      <c r="N182" s="515"/>
      <c r="O182" s="515"/>
    </row>
    <row r="183" spans="1:19" ht="15.75">
      <c r="A183" s="644" t="s">
        <v>1098</v>
      </c>
      <c r="B183" s="644"/>
      <c r="C183" s="644"/>
      <c r="D183" s="644"/>
      <c r="E183" s="644"/>
      <c r="F183" s="644"/>
      <c r="G183" s="644"/>
      <c r="H183" s="644"/>
      <c r="I183" s="644"/>
      <c r="J183" s="644"/>
      <c r="K183" s="644"/>
      <c r="L183" s="644"/>
      <c r="M183" s="644"/>
      <c r="N183" s="580"/>
      <c r="O183" s="580"/>
    </row>
    <row r="184" spans="1:19" ht="15.75">
      <c r="A184" s="644" t="s">
        <v>1163</v>
      </c>
      <c r="B184" s="644"/>
      <c r="C184" s="644"/>
      <c r="D184" s="644"/>
      <c r="E184" s="644"/>
      <c r="F184" s="644"/>
      <c r="G184" s="644"/>
      <c r="H184" s="644"/>
      <c r="I184" s="644"/>
      <c r="J184" s="644"/>
      <c r="K184" s="644"/>
      <c r="L184" s="644"/>
      <c r="M184" s="644"/>
      <c r="N184" s="580"/>
      <c r="O184" s="580"/>
    </row>
    <row r="185" spans="1:19">
      <c r="A185" s="515"/>
      <c r="B185" s="515"/>
      <c r="C185" s="515"/>
      <c r="D185" s="515"/>
      <c r="E185" s="515"/>
      <c r="F185" s="515"/>
      <c r="G185" s="515"/>
      <c r="H185" s="515"/>
      <c r="I185" s="515"/>
      <c r="J185" s="515"/>
      <c r="K185" s="515"/>
      <c r="L185" s="515"/>
      <c r="M185" s="515"/>
      <c r="N185" s="594"/>
      <c r="O185" s="594"/>
    </row>
    <row r="186" spans="1:19" ht="31.5" customHeight="1">
      <c r="A186" s="518"/>
      <c r="B186" s="581" t="s">
        <v>28</v>
      </c>
      <c r="C186" s="582"/>
      <c r="D186" s="583" t="s">
        <v>17</v>
      </c>
      <c r="E186" s="584"/>
      <c r="F186" s="583" t="s">
        <v>18</v>
      </c>
      <c r="G186" s="584"/>
      <c r="H186" s="581" t="s">
        <v>19</v>
      </c>
      <c r="I186" s="582"/>
      <c r="J186" s="583" t="s">
        <v>1099</v>
      </c>
      <c r="K186" s="584"/>
      <c r="L186" s="582" t="s">
        <v>1061</v>
      </c>
      <c r="M186" s="582"/>
      <c r="N186" s="585" t="s">
        <v>910</v>
      </c>
      <c r="O186" s="585"/>
    </row>
    <row r="187" spans="1:19">
      <c r="A187" s="524"/>
      <c r="B187" s="520" t="s">
        <v>1067</v>
      </c>
      <c r="C187" s="519" t="s">
        <v>1068</v>
      </c>
      <c r="D187" s="520" t="s">
        <v>1067</v>
      </c>
      <c r="E187" s="519" t="s">
        <v>1068</v>
      </c>
      <c r="F187" s="520" t="s">
        <v>1067</v>
      </c>
      <c r="G187" s="519" t="s">
        <v>1068</v>
      </c>
      <c r="H187" s="520" t="s">
        <v>1067</v>
      </c>
      <c r="I187" s="519" t="s">
        <v>1068</v>
      </c>
      <c r="J187" s="520" t="s">
        <v>1067</v>
      </c>
      <c r="K187" s="519" t="s">
        <v>1068</v>
      </c>
      <c r="L187" s="520" t="s">
        <v>1067</v>
      </c>
      <c r="M187" s="519" t="s">
        <v>1068</v>
      </c>
      <c r="N187" s="554" t="s">
        <v>910</v>
      </c>
      <c r="O187" s="553"/>
    </row>
    <row r="188" spans="1:19" s="531" customFormat="1" ht="18" customHeight="1">
      <c r="A188" s="528" t="s">
        <v>1069</v>
      </c>
      <c r="B188" s="560">
        <f>'Averages Pivot Table'!U$471</f>
        <v>88555.790029375843</v>
      </c>
      <c r="C188" s="560"/>
      <c r="D188" s="560">
        <f>'Averages Pivot Table'!U$475</f>
        <v>72911.665770497289</v>
      </c>
      <c r="E188" s="560"/>
      <c r="F188" s="560">
        <f>'Averages Pivot Table'!U$479</f>
        <v>63992.933639586903</v>
      </c>
      <c r="G188" s="560"/>
      <c r="H188" s="560">
        <f>'Averages Pivot Table'!U$483</f>
        <v>45610.390838898435</v>
      </c>
      <c r="I188" s="560"/>
      <c r="J188" s="560">
        <f>'Averages Pivot Table'!U$487</f>
        <v>47369.627473068263</v>
      </c>
      <c r="K188" s="560"/>
      <c r="L188" s="560">
        <f>'Averages Pivot Table'!U$495</f>
        <v>68055.690078022657</v>
      </c>
      <c r="M188" s="586"/>
      <c r="N188" s="529"/>
      <c r="O188" s="595"/>
      <c r="Q188" s="533"/>
      <c r="R188" s="533"/>
      <c r="S188" s="533"/>
    </row>
    <row r="189" spans="1:19" ht="12.95" customHeight="1">
      <c r="A189" s="540"/>
      <c r="B189" s="536"/>
      <c r="C189" s="563"/>
      <c r="D189" s="536"/>
      <c r="E189" s="563"/>
      <c r="F189" s="536"/>
      <c r="G189" s="563"/>
      <c r="H189" s="536"/>
      <c r="I189" s="563"/>
      <c r="J189" s="536"/>
      <c r="K189" s="563"/>
      <c r="L189" s="536"/>
      <c r="M189" s="563"/>
      <c r="N189" s="596"/>
      <c r="O189" s="597"/>
    </row>
    <row r="190" spans="1:19" ht="12.95" customHeight="1">
      <c r="A190" s="540" t="s">
        <v>1070</v>
      </c>
      <c r="B190" s="568">
        <f>'Averages Pivot Table'!U$8</f>
        <v>90110.525716028991</v>
      </c>
      <c r="C190" s="542">
        <f>IF(B190&gt;0,RANK(B190,(B$190:B$208)),0)</f>
        <v>7</v>
      </c>
      <c r="D190" s="568">
        <f>'Averages Pivot Table'!U$12</f>
        <v>80702.733674946896</v>
      </c>
      <c r="E190" s="542">
        <f>IF(D190&gt;0,RANK(D190,(D$190:D$208)),0)</f>
        <v>1</v>
      </c>
      <c r="F190" s="568">
        <f>'Averages Pivot Table'!U$16</f>
        <v>72018.173507326952</v>
      </c>
      <c r="G190" s="542">
        <f>IF(F190&gt;0,RANK(F190,(F$190:F$208)),0)</f>
        <v>1</v>
      </c>
      <c r="H190" s="568">
        <f>'Averages Pivot Table'!U$20</f>
        <v>47743.308840330661</v>
      </c>
      <c r="I190" s="542">
        <f>IF(H190&gt;0,RANK(H190,(H$190:H$208)),0)</f>
        <v>8</v>
      </c>
      <c r="J190" s="568">
        <f>'Averages Pivot Table'!U$24</f>
        <v>309118.44999999995</v>
      </c>
      <c r="K190" s="542">
        <f>IF(J190&gt;0,RANK(J190,(J$190:J$208)),0)</f>
        <v>1</v>
      </c>
      <c r="L190" s="568">
        <f>'Averages Pivot Table'!U$32</f>
        <v>75299.663653323252</v>
      </c>
      <c r="M190" s="542">
        <f>IF(L190&gt;0,RANK(L190,(L$190:L$208)),0)</f>
        <v>1</v>
      </c>
      <c r="N190" s="541"/>
      <c r="O190" s="542"/>
    </row>
    <row r="191" spans="1:19" ht="12.95" customHeight="1">
      <c r="A191" s="540" t="s">
        <v>1071</v>
      </c>
      <c r="B191" s="568">
        <f>'Averages Pivot Table'!U$37</f>
        <v>90739.654789879729</v>
      </c>
      <c r="C191" s="542">
        <f t="shared" ref="C191:E208" si="93">IF(B191&gt;0,RANK(B191,(B$190:B$208)),0)</f>
        <v>6</v>
      </c>
      <c r="D191" s="568">
        <f>'Averages Pivot Table'!U$41</f>
        <v>80366.888066706379</v>
      </c>
      <c r="E191" s="542">
        <f t="shared" si="93"/>
        <v>2</v>
      </c>
      <c r="F191" s="568">
        <f>'Averages Pivot Table'!U$45</f>
        <v>68282.090075447515</v>
      </c>
      <c r="G191" s="542">
        <f t="shared" ref="G191:G193" si="94">IF(F191&gt;0,RANK(F191,(F$190:F$208)),0)</f>
        <v>2</v>
      </c>
      <c r="H191" s="568">
        <f>'Averages Pivot Table'!U$49</f>
        <v>49088.892756076944</v>
      </c>
      <c r="I191" s="542">
        <f t="shared" ref="I191:I193" si="95">IF(H191&gt;0,RANK(H191,(H$190:H$208)),0)</f>
        <v>7</v>
      </c>
      <c r="J191" s="568">
        <f>'Averages Pivot Table'!U$53</f>
        <v>58021.291208791212</v>
      </c>
      <c r="K191" s="542">
        <f t="shared" ref="K191:K193" si="96">IF(J191&gt;0,RANK(J191,(J$190:J$208)),0)</f>
        <v>3</v>
      </c>
      <c r="L191" s="568">
        <f>'Averages Pivot Table'!U$61</f>
        <v>70988.9753396952</v>
      </c>
      <c r="M191" s="542">
        <f t="shared" ref="M191:M193" si="97">IF(L191&gt;0,RANK(L191,(L$190:L$208)),0)</f>
        <v>7</v>
      </c>
      <c r="N191" s="541"/>
      <c r="O191" s="542"/>
    </row>
    <row r="192" spans="1:19" ht="12.95" customHeight="1">
      <c r="A192" s="540" t="s">
        <v>1072</v>
      </c>
      <c r="B192" s="568">
        <f>'Averages Pivot Table'!U$66</f>
        <v>85482.209790209803</v>
      </c>
      <c r="C192" s="542">
        <f t="shared" si="93"/>
        <v>10</v>
      </c>
      <c r="D192" s="568">
        <f>'Averages Pivot Table'!U$70</f>
        <v>73444.46827794562</v>
      </c>
      <c r="E192" s="542">
        <f t="shared" si="93"/>
        <v>8</v>
      </c>
      <c r="F192" s="568">
        <f>'Averages Pivot Table'!U$74</f>
        <v>63428.535714285717</v>
      </c>
      <c r="G192" s="542">
        <f t="shared" si="94"/>
        <v>8</v>
      </c>
      <c r="H192" s="568">
        <f>'Averages Pivot Table'!U$78</f>
        <v>51852.456521739128</v>
      </c>
      <c r="I192" s="542">
        <f t="shared" si="95"/>
        <v>5</v>
      </c>
      <c r="J192" s="568">
        <f>'Averages Pivot Table'!U$82</f>
        <v>42798.681818181816</v>
      </c>
      <c r="K192" s="542">
        <f t="shared" si="96"/>
        <v>11</v>
      </c>
      <c r="L192" s="568">
        <f>'Averages Pivot Table'!U$90</f>
        <v>69498.667162386715</v>
      </c>
      <c r="M192" s="542">
        <f t="shared" si="97"/>
        <v>8</v>
      </c>
      <c r="N192" s="541"/>
      <c r="O192" s="542"/>
    </row>
    <row r="193" spans="1:19">
      <c r="A193" s="540" t="s">
        <v>1073</v>
      </c>
      <c r="B193" s="568">
        <f>'Averages Pivot Table'!U$95</f>
        <v>91256.242526683724</v>
      </c>
      <c r="C193" s="542">
        <f t="shared" si="93"/>
        <v>4</v>
      </c>
      <c r="D193" s="568">
        <f>'Averages Pivot Table'!U$99</f>
        <v>78843.875264972856</v>
      </c>
      <c r="E193" s="542">
        <f t="shared" si="93"/>
        <v>4</v>
      </c>
      <c r="F193" s="568">
        <f>'Averages Pivot Table'!U$103</f>
        <v>57698.58342194002</v>
      </c>
      <c r="G193" s="542">
        <f t="shared" si="94"/>
        <v>13</v>
      </c>
      <c r="H193" s="568">
        <f>'Averages Pivot Table'!U$107</f>
        <v>50117.83993496011</v>
      </c>
      <c r="I193" s="542">
        <f t="shared" si="95"/>
        <v>6</v>
      </c>
      <c r="J193" s="568">
        <f>'Averages Pivot Table'!U$111</f>
        <v>81671.789525669024</v>
      </c>
      <c r="K193" s="542">
        <f t="shared" si="96"/>
        <v>2</v>
      </c>
      <c r="L193" s="568">
        <f>'Averages Pivot Table'!U$119</f>
        <v>70990.618753969015</v>
      </c>
      <c r="M193" s="542">
        <f t="shared" si="97"/>
        <v>6</v>
      </c>
      <c r="N193" s="541"/>
      <c r="O193" s="542"/>
      <c r="Q193" s="402"/>
      <c r="R193" s="402"/>
      <c r="S193" s="402"/>
    </row>
    <row r="194" spans="1:19">
      <c r="A194" s="540"/>
      <c r="B194" s="568"/>
      <c r="C194" s="542"/>
      <c r="D194" s="568"/>
      <c r="E194" s="542"/>
      <c r="F194" s="568"/>
      <c r="G194" s="542"/>
      <c r="H194" s="568"/>
      <c r="I194" s="542"/>
      <c r="J194" s="568"/>
      <c r="K194" s="542"/>
      <c r="L194" s="568"/>
      <c r="M194" s="542"/>
      <c r="N194" s="541"/>
      <c r="O194" s="542"/>
      <c r="Q194" s="402"/>
      <c r="R194" s="402"/>
      <c r="S194" s="402"/>
    </row>
    <row r="195" spans="1:19">
      <c r="A195" s="540" t="s">
        <v>1074</v>
      </c>
      <c r="B195" s="568">
        <f>'Averages Pivot Table'!U$124</f>
        <v>77911.307127251668</v>
      </c>
      <c r="C195" s="542">
        <f t="shared" si="93"/>
        <v>14</v>
      </c>
      <c r="D195" s="568">
        <f>'Averages Pivot Table'!U$128</f>
        <v>64632.289274628733</v>
      </c>
      <c r="E195" s="542">
        <f t="shared" si="93"/>
        <v>15</v>
      </c>
      <c r="F195" s="568">
        <f>'Averages Pivot Table'!U$132</f>
        <v>57682.517647343768</v>
      </c>
      <c r="G195" s="542">
        <f t="shared" ref="G195:G198" si="98">IF(F195&gt;0,RANK(F195,(F$190:F$208)),0)</f>
        <v>14</v>
      </c>
      <c r="H195" s="568">
        <f>'Averages Pivot Table'!U$136</f>
        <v>41639.288787443023</v>
      </c>
      <c r="I195" s="542">
        <f t="shared" ref="I195:I198" si="99">IF(H195&gt;0,RANK(H195,(H$190:H$208)),0)</f>
        <v>13</v>
      </c>
      <c r="J195" s="568">
        <f>'Averages Pivot Table'!U$140</f>
        <v>46602.734728322059</v>
      </c>
      <c r="K195" s="542">
        <f t="shared" ref="K195:K198" si="100">IF(J195&gt;0,RANK(J195,(J$190:J$208)),0)</f>
        <v>6</v>
      </c>
      <c r="L195" s="568">
        <f>'Averages Pivot Table'!U$148</f>
        <v>60719.823803527797</v>
      </c>
      <c r="M195" s="542">
        <f t="shared" ref="M195:M198" si="101">IF(L195&gt;0,RANK(L195,(L$190:L$208)),0)</f>
        <v>13</v>
      </c>
      <c r="N195" s="541"/>
      <c r="O195" s="542"/>
      <c r="Q195" s="402"/>
      <c r="R195" s="402"/>
      <c r="S195" s="402"/>
    </row>
    <row r="196" spans="1:19">
      <c r="A196" s="540" t="s">
        <v>1075</v>
      </c>
      <c r="B196" s="568">
        <f>'Averages Pivot Table'!U$153</f>
        <v>83414.975328931687</v>
      </c>
      <c r="C196" s="542">
        <f t="shared" si="93"/>
        <v>11</v>
      </c>
      <c r="D196" s="568">
        <f>'Averages Pivot Table'!U$157</f>
        <v>66954.481950465037</v>
      </c>
      <c r="E196" s="542">
        <f t="shared" si="93"/>
        <v>13</v>
      </c>
      <c r="F196" s="568">
        <f>'Averages Pivot Table'!U$161</f>
        <v>60171.623735798654</v>
      </c>
      <c r="G196" s="542">
        <f t="shared" si="98"/>
        <v>11</v>
      </c>
      <c r="H196" s="568">
        <f>'Averages Pivot Table'!U$165</f>
        <v>28052.466560869289</v>
      </c>
      <c r="I196" s="542">
        <f t="shared" si="99"/>
        <v>15</v>
      </c>
      <c r="J196" s="568">
        <f>'Averages Pivot Table'!U$169</f>
        <v>45182.005755002188</v>
      </c>
      <c r="K196" s="542">
        <f t="shared" si="100"/>
        <v>7</v>
      </c>
      <c r="L196" s="568">
        <f>'Averages Pivot Table'!U$177</f>
        <v>60199.35347121938</v>
      </c>
      <c r="M196" s="542">
        <f t="shared" si="101"/>
        <v>14</v>
      </c>
      <c r="N196" s="541"/>
      <c r="O196" s="542"/>
      <c r="Q196" s="402"/>
      <c r="R196" s="402"/>
      <c r="S196" s="402"/>
    </row>
    <row r="197" spans="1:19">
      <c r="A197" s="540" t="s">
        <v>1076</v>
      </c>
      <c r="B197" s="568">
        <f>'Averages Pivot Table'!U$182</f>
        <v>75989.739512662229</v>
      </c>
      <c r="C197" s="542">
        <f t="shared" si="93"/>
        <v>15</v>
      </c>
      <c r="D197" s="568">
        <f>'Averages Pivot Table'!U$186</f>
        <v>65776.741127655609</v>
      </c>
      <c r="E197" s="542">
        <f t="shared" si="93"/>
        <v>14</v>
      </c>
      <c r="F197" s="568">
        <f>'Averages Pivot Table'!U$190</f>
        <v>59313.680052740579</v>
      </c>
      <c r="G197" s="542">
        <f t="shared" si="98"/>
        <v>12</v>
      </c>
      <c r="H197" s="568">
        <f>'Averages Pivot Table'!U$194</f>
        <v>44209.037690952719</v>
      </c>
      <c r="I197" s="542">
        <f t="shared" si="99"/>
        <v>11</v>
      </c>
      <c r="J197" s="568">
        <f>'Averages Pivot Table'!U$198</f>
        <v>15537.645161290322</v>
      </c>
      <c r="K197" s="542">
        <f t="shared" si="100"/>
        <v>13</v>
      </c>
      <c r="L197" s="568">
        <f>'Averages Pivot Table'!U$206</f>
        <v>58450.998703380319</v>
      </c>
      <c r="M197" s="542">
        <f t="shared" si="101"/>
        <v>15</v>
      </c>
      <c r="N197" s="541"/>
      <c r="O197" s="542"/>
      <c r="Q197" s="402"/>
      <c r="R197" s="402"/>
      <c r="S197" s="402"/>
    </row>
    <row r="198" spans="1:19">
      <c r="A198" s="540" t="s">
        <v>1077</v>
      </c>
      <c r="B198" s="568">
        <f>'Averages Pivot Table'!U$211</f>
        <v>96812.623113676324</v>
      </c>
      <c r="C198" s="542">
        <f t="shared" si="93"/>
        <v>1</v>
      </c>
      <c r="D198" s="568">
        <f>'Averages Pivot Table'!U$215</f>
        <v>79022.250465328019</v>
      </c>
      <c r="E198" s="542">
        <f t="shared" si="93"/>
        <v>3</v>
      </c>
      <c r="F198" s="568">
        <f>'Averages Pivot Table'!U$219</f>
        <v>65524.405923344944</v>
      </c>
      <c r="G198" s="542">
        <f t="shared" si="98"/>
        <v>6</v>
      </c>
      <c r="H198" s="568">
        <f>'Averages Pivot Table'!U$223</f>
        <v>60119.25882352941</v>
      </c>
      <c r="I198" s="542">
        <f t="shared" si="99"/>
        <v>1</v>
      </c>
      <c r="J198" s="568">
        <f>'Averages Pivot Table'!U$227</f>
        <v>44511.452510460251</v>
      </c>
      <c r="K198" s="542">
        <f t="shared" si="100"/>
        <v>8</v>
      </c>
      <c r="L198" s="568">
        <f>'Averages Pivot Table'!U$235</f>
        <v>71643.704562169121</v>
      </c>
      <c r="M198" s="542">
        <f t="shared" si="101"/>
        <v>5</v>
      </c>
      <c r="N198" s="541"/>
      <c r="O198" s="542"/>
      <c r="Q198" s="402"/>
      <c r="R198" s="402"/>
      <c r="S198" s="402"/>
    </row>
    <row r="199" spans="1:19">
      <c r="A199" s="540"/>
      <c r="B199" s="568"/>
      <c r="C199" s="542"/>
      <c r="D199" s="568"/>
      <c r="E199" s="542"/>
      <c r="F199" s="568"/>
      <c r="G199" s="542"/>
      <c r="H199" s="568"/>
      <c r="I199" s="542"/>
      <c r="J199" s="568"/>
      <c r="K199" s="542"/>
      <c r="L199" s="568"/>
      <c r="M199" s="542"/>
      <c r="N199" s="541"/>
      <c r="O199" s="542"/>
      <c r="Q199" s="402"/>
      <c r="R199" s="402"/>
      <c r="S199" s="402"/>
    </row>
    <row r="200" spans="1:19">
      <c r="A200" s="540" t="s">
        <v>1078</v>
      </c>
      <c r="B200" s="568">
        <f>'Averages Pivot Table'!U$240</f>
        <v>0</v>
      </c>
      <c r="C200" s="542">
        <f t="shared" si="93"/>
        <v>0</v>
      </c>
      <c r="D200" s="568">
        <f>'Averages Pivot Table'!U$244</f>
        <v>0</v>
      </c>
      <c r="E200" s="542">
        <f t="shared" si="93"/>
        <v>0</v>
      </c>
      <c r="F200" s="568">
        <f>'Averages Pivot Table'!U$248</f>
        <v>0</v>
      </c>
      <c r="G200" s="542">
        <f t="shared" ref="G200:G203" si="102">IF(F200&gt;0,RANK(F200,(F$190:F$208)),0)</f>
        <v>0</v>
      </c>
      <c r="H200" s="568">
        <f>'Averages Pivot Table'!U$252</f>
        <v>0</v>
      </c>
      <c r="I200" s="542">
        <f t="shared" ref="I200:I203" si="103">IF(H200&gt;0,RANK(H200,(H$190:H$208)),0)</f>
        <v>0</v>
      </c>
      <c r="J200" s="568">
        <f>'Averages Pivot Table'!U$256</f>
        <v>0</v>
      </c>
      <c r="K200" s="542">
        <f t="shared" ref="K200:K203" si="104">IF(J200&gt;0,RANK(J200,(J$190:J$208)),0)</f>
        <v>0</v>
      </c>
      <c r="L200" s="568">
        <f>'Averages Pivot Table'!U$264</f>
        <v>0</v>
      </c>
      <c r="M200" s="542">
        <f t="shared" ref="M200:M203" si="105">IF(L200&gt;0,RANK(L200,(L$190:L$208)),0)</f>
        <v>0</v>
      </c>
      <c r="N200" s="541"/>
      <c r="O200" s="542"/>
      <c r="Q200" s="402"/>
      <c r="R200" s="402"/>
      <c r="S200" s="402"/>
    </row>
    <row r="201" spans="1:19">
      <c r="A201" s="540" t="s">
        <v>1079</v>
      </c>
      <c r="B201" s="568">
        <f>'Averages Pivot Table'!U$269</f>
        <v>96773.64960657504</v>
      </c>
      <c r="C201" s="542">
        <f t="shared" si="93"/>
        <v>2</v>
      </c>
      <c r="D201" s="568">
        <f>'Averages Pivot Table'!U$273</f>
        <v>77007.593390873531</v>
      </c>
      <c r="E201" s="542">
        <f t="shared" si="93"/>
        <v>5</v>
      </c>
      <c r="F201" s="568">
        <f>'Averages Pivot Table'!U$277</f>
        <v>66945.008966094232</v>
      </c>
      <c r="G201" s="542">
        <f t="shared" si="102"/>
        <v>3</v>
      </c>
      <c r="H201" s="568">
        <f>'Averages Pivot Table'!U$281</f>
        <v>45994.709316090411</v>
      </c>
      <c r="I201" s="542">
        <f t="shared" si="103"/>
        <v>9</v>
      </c>
      <c r="J201" s="568">
        <f>'Averages Pivot Table'!U$285</f>
        <v>50468.117907294902</v>
      </c>
      <c r="K201" s="542">
        <f t="shared" si="104"/>
        <v>5</v>
      </c>
      <c r="L201" s="568">
        <f>'Averages Pivot Table'!U$293</f>
        <v>74073.386328838635</v>
      </c>
      <c r="M201" s="542">
        <f t="shared" si="105"/>
        <v>3</v>
      </c>
      <c r="N201" s="541"/>
      <c r="O201" s="542"/>
      <c r="Q201" s="402"/>
      <c r="R201" s="402"/>
      <c r="S201" s="402"/>
    </row>
    <row r="202" spans="1:19">
      <c r="A202" s="540" t="s">
        <v>1080</v>
      </c>
      <c r="B202" s="568">
        <f>'Averages Pivot Table'!U$298</f>
        <v>82763.789647509737</v>
      </c>
      <c r="C202" s="542">
        <f t="shared" si="93"/>
        <v>12</v>
      </c>
      <c r="D202" s="568">
        <f>'Averages Pivot Table'!U$302</f>
        <v>67365.741502149962</v>
      </c>
      <c r="E202" s="542">
        <f t="shared" si="93"/>
        <v>12</v>
      </c>
      <c r="F202" s="568">
        <f>'Averages Pivot Table'!U$306</f>
        <v>57286.105031806816</v>
      </c>
      <c r="G202" s="542">
        <f t="shared" si="102"/>
        <v>15</v>
      </c>
      <c r="H202" s="568">
        <f>'Averages Pivot Table'!U$310</f>
        <v>42170.643581584962</v>
      </c>
      <c r="I202" s="542">
        <f t="shared" si="103"/>
        <v>12</v>
      </c>
      <c r="J202" s="568">
        <f>'Averages Pivot Table'!U$314</f>
        <v>0</v>
      </c>
      <c r="K202" s="542">
        <f t="shared" si="104"/>
        <v>0</v>
      </c>
      <c r="L202" s="568">
        <f>'Averages Pivot Table'!U$322</f>
        <v>63159.942487993409</v>
      </c>
      <c r="M202" s="542">
        <f t="shared" si="105"/>
        <v>12</v>
      </c>
      <c r="N202" s="541"/>
      <c r="O202" s="542"/>
      <c r="Q202" s="402"/>
      <c r="R202" s="402"/>
      <c r="S202" s="402"/>
    </row>
    <row r="203" spans="1:19">
      <c r="A203" s="540" t="s">
        <v>1081</v>
      </c>
      <c r="B203" s="568">
        <f>'Averages Pivot Table'!U$327</f>
        <v>91042.830568729667</v>
      </c>
      <c r="C203" s="542">
        <f t="shared" si="93"/>
        <v>5</v>
      </c>
      <c r="D203" s="568">
        <f>'Averages Pivot Table'!U$331</f>
        <v>74749.023162352532</v>
      </c>
      <c r="E203" s="542">
        <f t="shared" si="93"/>
        <v>7</v>
      </c>
      <c r="F203" s="568">
        <f>'Averages Pivot Table'!U$335</f>
        <v>66135.987613135294</v>
      </c>
      <c r="G203" s="542">
        <f t="shared" si="102"/>
        <v>5</v>
      </c>
      <c r="H203" s="568">
        <f>'Averages Pivot Table'!U$339</f>
        <v>52432.57894736842</v>
      </c>
      <c r="I203" s="542">
        <f t="shared" si="103"/>
        <v>3</v>
      </c>
      <c r="J203" s="568">
        <f>'Averages Pivot Table'!U$343</f>
        <v>33917.4</v>
      </c>
      <c r="K203" s="542">
        <f t="shared" si="104"/>
        <v>12</v>
      </c>
      <c r="L203" s="568">
        <f>'Averages Pivot Table'!U$351</f>
        <v>75244.290484738813</v>
      </c>
      <c r="M203" s="542">
        <f t="shared" si="105"/>
        <v>2</v>
      </c>
      <c r="N203" s="541"/>
      <c r="O203" s="542"/>
      <c r="Q203" s="402"/>
      <c r="R203" s="402"/>
      <c r="S203" s="402"/>
    </row>
    <row r="204" spans="1:19">
      <c r="A204" s="540"/>
      <c r="B204" s="568"/>
      <c r="C204" s="542"/>
      <c r="D204" s="568"/>
      <c r="E204" s="542"/>
      <c r="F204" s="568"/>
      <c r="G204" s="542"/>
      <c r="H204" s="568"/>
      <c r="I204" s="542"/>
      <c r="J204" s="568"/>
      <c r="K204" s="542"/>
      <c r="L204" s="568"/>
      <c r="M204" s="542"/>
      <c r="N204" s="541"/>
      <c r="O204" s="542"/>
      <c r="Q204" s="402"/>
      <c r="R204" s="402"/>
      <c r="S204" s="402"/>
    </row>
    <row r="205" spans="1:19">
      <c r="A205" s="540" t="s">
        <v>1082</v>
      </c>
      <c r="B205" s="541">
        <f>'Averages Pivot Table'!U$356</f>
        <v>86311.248346590495</v>
      </c>
      <c r="C205" s="542">
        <f t="shared" si="93"/>
        <v>9</v>
      </c>
      <c r="D205" s="541">
        <f>'Averages Pivot Table'!U$360</f>
        <v>67971.613266695291</v>
      </c>
      <c r="E205" s="542">
        <f t="shared" si="93"/>
        <v>10</v>
      </c>
      <c r="F205" s="541">
        <f>'Averages Pivot Table'!U$364</f>
        <v>60385.566380054428</v>
      </c>
      <c r="G205" s="542">
        <f t="shared" ref="G205:G208" si="106">IF(F205&gt;0,RANK(F205,(F$190:F$208)),0)</f>
        <v>9</v>
      </c>
      <c r="H205" s="541">
        <f>'Averages Pivot Table'!U$368</f>
        <v>44897.002116324533</v>
      </c>
      <c r="I205" s="542">
        <f t="shared" ref="I205:I208" si="107">IF(H205&gt;0,RANK(H205,(H$190:H$208)),0)</f>
        <v>10</v>
      </c>
      <c r="J205" s="541">
        <f>'Averages Pivot Table'!U$372</f>
        <v>43048.906508332941</v>
      </c>
      <c r="K205" s="542">
        <f t="shared" ref="K205:K208" si="108">IF(J205&gt;0,RANK(J205,(J$190:J$208)),0)</f>
        <v>10</v>
      </c>
      <c r="L205" s="541">
        <f>'Averages Pivot Table'!U$380</f>
        <v>67220.323859392636</v>
      </c>
      <c r="M205" s="542">
        <f t="shared" ref="M205:M208" si="109">IF(L205&gt;0,RANK(L205,(L$190:L$208)),0)</f>
        <v>10</v>
      </c>
      <c r="N205" s="541"/>
      <c r="O205" s="542"/>
      <c r="Q205" s="402"/>
      <c r="R205" s="402"/>
      <c r="S205" s="402"/>
    </row>
    <row r="206" spans="1:19">
      <c r="A206" s="540" t="s">
        <v>1083</v>
      </c>
      <c r="B206" s="541">
        <f>'Averages Pivot Table'!U$385</f>
        <v>92999.280668996842</v>
      </c>
      <c r="C206" s="542">
        <f t="shared" si="93"/>
        <v>3</v>
      </c>
      <c r="D206" s="541">
        <f>'Averages Pivot Table'!U$389</f>
        <v>75290.72453391958</v>
      </c>
      <c r="E206" s="542">
        <f t="shared" si="93"/>
        <v>6</v>
      </c>
      <c r="F206" s="541">
        <f>'Averages Pivot Table'!U$393</f>
        <v>66543.971184516224</v>
      </c>
      <c r="G206" s="542">
        <f t="shared" si="106"/>
        <v>4</v>
      </c>
      <c r="H206" s="541">
        <f>'Averages Pivot Table'!U$397</f>
        <v>51890.082052794925</v>
      </c>
      <c r="I206" s="542">
        <f t="shared" si="107"/>
        <v>4</v>
      </c>
      <c r="J206" s="541">
        <f>'Averages Pivot Table'!U$401</f>
        <v>44279.14189058695</v>
      </c>
      <c r="K206" s="542">
        <f t="shared" si="108"/>
        <v>9</v>
      </c>
      <c r="L206" s="541">
        <f>'Averages Pivot Table'!U$409</f>
        <v>68493.62141636711</v>
      </c>
      <c r="M206" s="542">
        <f t="shared" si="109"/>
        <v>9</v>
      </c>
      <c r="N206" s="541"/>
      <c r="O206" s="542"/>
      <c r="Q206" s="402"/>
      <c r="R206" s="402"/>
      <c r="S206" s="402"/>
    </row>
    <row r="207" spans="1:19">
      <c r="A207" s="540" t="s">
        <v>1084</v>
      </c>
      <c r="B207" s="541">
        <f>'Averages Pivot Table'!U$414</f>
        <v>88484.496847725692</v>
      </c>
      <c r="C207" s="542">
        <f t="shared" si="93"/>
        <v>8</v>
      </c>
      <c r="D207" s="541">
        <f>'Averages Pivot Table'!U$418</f>
        <v>71887.11002749599</v>
      </c>
      <c r="E207" s="542">
        <f t="shared" si="93"/>
        <v>9</v>
      </c>
      <c r="F207" s="541">
        <f>'Averages Pivot Table'!U$422</f>
        <v>65458.386626061125</v>
      </c>
      <c r="G207" s="542">
        <f t="shared" si="106"/>
        <v>7</v>
      </c>
      <c r="H207" s="541">
        <f>'Averages Pivot Table'!U$426</f>
        <v>54246.944568612555</v>
      </c>
      <c r="I207" s="542">
        <f t="shared" si="107"/>
        <v>2</v>
      </c>
      <c r="J207" s="541">
        <f>'Averages Pivot Table'!U$430</f>
        <v>51324.092719780216</v>
      </c>
      <c r="K207" s="542">
        <f t="shared" si="108"/>
        <v>4</v>
      </c>
      <c r="L207" s="541">
        <f>'Averages Pivot Table'!U$438</f>
        <v>72337.198602601493</v>
      </c>
      <c r="M207" s="542">
        <f t="shared" si="109"/>
        <v>4</v>
      </c>
      <c r="N207" s="541"/>
      <c r="O207" s="542"/>
      <c r="Q207" s="402"/>
      <c r="R207" s="402"/>
      <c r="S207" s="402"/>
    </row>
    <row r="208" spans="1:19">
      <c r="A208" s="565" t="s">
        <v>1085</v>
      </c>
      <c r="B208" s="545">
        <f>'Averages Pivot Table'!U$443</f>
        <v>80152.78081395349</v>
      </c>
      <c r="C208" s="546">
        <f t="shared" si="93"/>
        <v>13</v>
      </c>
      <c r="D208" s="545">
        <f>'Averages Pivot Table'!U$447</f>
        <v>67646.959832635985</v>
      </c>
      <c r="E208" s="546">
        <f t="shared" si="93"/>
        <v>11</v>
      </c>
      <c r="F208" s="545">
        <f>'Averages Pivot Table'!U$451</f>
        <v>60361.747514910545</v>
      </c>
      <c r="G208" s="546">
        <f t="shared" si="106"/>
        <v>10</v>
      </c>
      <c r="H208" s="545">
        <f>'Averages Pivot Table'!U$455</f>
        <v>38162.902864259027</v>
      </c>
      <c r="I208" s="546">
        <f t="shared" si="107"/>
        <v>14</v>
      </c>
      <c r="J208" s="545">
        <f>'Averages Pivot Table'!U$459</f>
        <v>0</v>
      </c>
      <c r="K208" s="546">
        <f t="shared" si="108"/>
        <v>0</v>
      </c>
      <c r="L208" s="545">
        <f>'Averages Pivot Table'!U$467</f>
        <v>65172.516946111813</v>
      </c>
      <c r="M208" s="546">
        <f t="shared" si="109"/>
        <v>11</v>
      </c>
      <c r="N208" s="541"/>
      <c r="O208" s="542"/>
      <c r="Q208" s="402"/>
      <c r="R208" s="402"/>
      <c r="S208" s="402"/>
    </row>
    <row r="209" spans="1:19" ht="35.25" customHeight="1">
      <c r="A209" s="648" t="s">
        <v>1086</v>
      </c>
      <c r="B209" s="649"/>
      <c r="C209" s="649"/>
      <c r="D209" s="649"/>
      <c r="E209" s="649"/>
      <c r="F209" s="649"/>
      <c r="G209" s="649"/>
      <c r="H209" s="649"/>
      <c r="I209" s="649"/>
      <c r="J209" s="649"/>
      <c r="K209" s="649"/>
      <c r="L209" s="649"/>
      <c r="M209" s="649"/>
      <c r="N209" s="540"/>
      <c r="O209" s="540"/>
    </row>
    <row r="210" spans="1:19">
      <c r="M210" s="549" t="s">
        <v>1156</v>
      </c>
      <c r="O210" s="593"/>
    </row>
    <row r="211" spans="1:19" ht="18">
      <c r="A211" s="512" t="s">
        <v>1104</v>
      </c>
      <c r="B211" s="512"/>
      <c r="C211" s="512"/>
      <c r="D211" s="512"/>
      <c r="E211" s="512"/>
      <c r="F211" s="512"/>
      <c r="G211" s="512"/>
      <c r="H211" s="512"/>
      <c r="I211" s="512"/>
      <c r="J211" s="512"/>
      <c r="K211" s="512"/>
      <c r="L211" s="512"/>
      <c r="M211" s="512"/>
      <c r="N211" s="578"/>
      <c r="O211" s="578"/>
    </row>
    <row r="212" spans="1:19">
      <c r="A212" s="540"/>
      <c r="B212" s="515"/>
      <c r="C212" s="515"/>
      <c r="D212" s="515"/>
      <c r="E212" s="515"/>
      <c r="F212" s="515"/>
      <c r="G212" s="515"/>
      <c r="H212" s="515"/>
      <c r="I212" s="515"/>
      <c r="J212" s="515"/>
      <c r="K212" s="515"/>
      <c r="L212" s="515"/>
      <c r="M212" s="515"/>
      <c r="N212" s="515"/>
      <c r="O212" s="515"/>
    </row>
    <row r="213" spans="1:19" ht="15.75">
      <c r="A213" s="644" t="s">
        <v>1098</v>
      </c>
      <c r="B213" s="644"/>
      <c r="C213" s="644"/>
      <c r="D213" s="644"/>
      <c r="E213" s="644"/>
      <c r="F213" s="644"/>
      <c r="G213" s="644"/>
      <c r="H213" s="644"/>
      <c r="I213" s="644"/>
      <c r="J213" s="644"/>
      <c r="K213" s="644"/>
      <c r="L213" s="644"/>
      <c r="M213" s="644"/>
      <c r="N213" s="580"/>
      <c r="O213" s="580"/>
    </row>
    <row r="214" spans="1:19" ht="15.75">
      <c r="A214" s="644" t="s">
        <v>1164</v>
      </c>
      <c r="B214" s="644"/>
      <c r="C214" s="644"/>
      <c r="D214" s="644"/>
      <c r="E214" s="644"/>
      <c r="F214" s="644"/>
      <c r="G214" s="644"/>
      <c r="H214" s="644"/>
      <c r="I214" s="644"/>
      <c r="J214" s="644"/>
      <c r="K214" s="644"/>
      <c r="L214" s="644"/>
      <c r="M214" s="644"/>
      <c r="N214" s="580"/>
      <c r="O214" s="580"/>
    </row>
    <row r="215" spans="1:19">
      <c r="A215" s="515"/>
      <c r="B215" s="515"/>
      <c r="C215" s="515"/>
      <c r="D215" s="515"/>
      <c r="E215" s="515"/>
      <c r="F215" s="515"/>
      <c r="G215" s="515"/>
      <c r="H215" s="515"/>
      <c r="I215" s="515"/>
      <c r="J215" s="515"/>
      <c r="K215" s="515"/>
      <c r="L215" s="515"/>
      <c r="M215" s="515"/>
      <c r="N215" s="568"/>
      <c r="O215" s="568"/>
    </row>
    <row r="216" spans="1:19" ht="31.5" customHeight="1">
      <c r="A216" s="518"/>
      <c r="B216" s="581" t="s">
        <v>28</v>
      </c>
      <c r="C216" s="582"/>
      <c r="D216" s="583" t="s">
        <v>17</v>
      </c>
      <c r="E216" s="584"/>
      <c r="F216" s="583" t="s">
        <v>18</v>
      </c>
      <c r="G216" s="584"/>
      <c r="H216" s="581" t="s">
        <v>19</v>
      </c>
      <c r="I216" s="582"/>
      <c r="J216" s="583" t="s">
        <v>1099</v>
      </c>
      <c r="K216" s="584"/>
      <c r="L216" s="582" t="s">
        <v>1061</v>
      </c>
      <c r="M216" s="582"/>
      <c r="N216" s="585" t="s">
        <v>910</v>
      </c>
      <c r="O216" s="585"/>
    </row>
    <row r="217" spans="1:19">
      <c r="A217" s="524"/>
      <c r="B217" s="520" t="s">
        <v>1067</v>
      </c>
      <c r="C217" s="519" t="s">
        <v>1068</v>
      </c>
      <c r="D217" s="520" t="s">
        <v>1067</v>
      </c>
      <c r="E217" s="519" t="s">
        <v>1068</v>
      </c>
      <c r="F217" s="520" t="s">
        <v>1067</v>
      </c>
      <c r="G217" s="519" t="s">
        <v>1068</v>
      </c>
      <c r="H217" s="520" t="s">
        <v>1067</v>
      </c>
      <c r="I217" s="519" t="s">
        <v>1068</v>
      </c>
      <c r="J217" s="520" t="s">
        <v>1067</v>
      </c>
      <c r="K217" s="519" t="s">
        <v>1068</v>
      </c>
      <c r="L217" s="520" t="s">
        <v>1067</v>
      </c>
      <c r="M217" s="519" t="s">
        <v>1068</v>
      </c>
      <c r="N217" s="568" t="s">
        <v>910</v>
      </c>
      <c r="O217" s="568"/>
    </row>
    <row r="218" spans="1:19" s="531" customFormat="1" ht="18" customHeight="1">
      <c r="A218" s="528" t="s">
        <v>1069</v>
      </c>
      <c r="B218" s="560">
        <f>'Averages Pivot Table'!V$471</f>
        <v>81416.959460627535</v>
      </c>
      <c r="C218" s="560"/>
      <c r="D218" s="560">
        <f>'Averages Pivot Table'!V$475</f>
        <v>67857.288207011763</v>
      </c>
      <c r="E218" s="560"/>
      <c r="F218" s="560">
        <f>'Averages Pivot Table'!V$479</f>
        <v>59858.590687465767</v>
      </c>
      <c r="G218" s="560"/>
      <c r="H218" s="560">
        <f>'Averages Pivot Table'!V$483</f>
        <v>47249.530993889879</v>
      </c>
      <c r="I218" s="560"/>
      <c r="J218" s="560">
        <f>'Averages Pivot Table'!V$487</f>
        <v>44698.466736861112</v>
      </c>
      <c r="K218" s="560"/>
      <c r="L218" s="560">
        <f>'Averages Pivot Table'!V$495</f>
        <v>63540.004732322683</v>
      </c>
      <c r="M218" s="586"/>
      <c r="N218" s="598"/>
      <c r="O218" s="598"/>
      <c r="Q218" s="533"/>
      <c r="R218" s="533"/>
      <c r="S218" s="533"/>
    </row>
    <row r="219" spans="1:19" ht="12.95" customHeight="1">
      <c r="A219" s="540"/>
      <c r="B219" s="536"/>
      <c r="C219" s="563"/>
      <c r="D219" s="536"/>
      <c r="E219" s="563"/>
      <c r="F219" s="536"/>
      <c r="G219" s="563"/>
      <c r="H219" s="536"/>
      <c r="I219" s="563"/>
      <c r="J219" s="536"/>
      <c r="K219" s="563"/>
      <c r="L219" s="536"/>
      <c r="M219" s="563"/>
      <c r="N219" s="568"/>
      <c r="O219" s="568"/>
    </row>
    <row r="220" spans="1:19" ht="12.95" customHeight="1">
      <c r="A220" s="540" t="s">
        <v>1070</v>
      </c>
      <c r="B220" s="568">
        <f>'Averages Pivot Table'!V$8</f>
        <v>119630.74666359871</v>
      </c>
      <c r="C220" s="542">
        <f>IF(B220&gt;0,RANK(B220,(B$220:B$238)),0)</f>
        <v>1</v>
      </c>
      <c r="D220" s="568">
        <f>'Averages Pivot Table'!V$12</f>
        <v>94135.901486777904</v>
      </c>
      <c r="E220" s="542">
        <f>IF(D220&gt;0,RANK(D220,(D$220:D$238)),0)</f>
        <v>1</v>
      </c>
      <c r="F220" s="568">
        <f>'Averages Pivot Table'!V$16</f>
        <v>83421.709994316785</v>
      </c>
      <c r="G220" s="542">
        <f>IF(F220&gt;0,RANK(F220,(F$220:F$238)),0)</f>
        <v>1</v>
      </c>
      <c r="H220" s="568">
        <f>'Averages Pivot Table'!V$20</f>
        <v>62560.336152219876</v>
      </c>
      <c r="I220" s="542">
        <f>IF(H220&gt;0,RANK(H220,(H$220:H$238)),0)</f>
        <v>2</v>
      </c>
      <c r="J220" s="568">
        <f>'Averages Pivot Table'!V$24</f>
        <v>44211.262135922327</v>
      </c>
      <c r="K220" s="542">
        <f>IF(J220&gt;0,RANK(J220,(J$220:J$238)),0)</f>
        <v>5</v>
      </c>
      <c r="L220" s="568">
        <f>'Averages Pivot Table'!V$32</f>
        <v>88325.392997693314</v>
      </c>
      <c r="M220" s="542">
        <f>IF(L220&gt;0,RANK(L220,(L$220:L$238)),0)</f>
        <v>1</v>
      </c>
      <c r="N220" s="568"/>
      <c r="O220" s="568"/>
    </row>
    <row r="221" spans="1:19" ht="12.95" customHeight="1">
      <c r="A221" s="540" t="s">
        <v>1071</v>
      </c>
      <c r="B221" s="568">
        <f>'Averages Pivot Table'!V$37</f>
        <v>77879.384573628107</v>
      </c>
      <c r="C221" s="542">
        <f t="shared" ref="C221:E238" si="110">IF(B221&gt;0,RANK(B221,(B$220:B$238)),0)</f>
        <v>6</v>
      </c>
      <c r="D221" s="568">
        <f>'Averages Pivot Table'!V$41</f>
        <v>69470.326390263974</v>
      </c>
      <c r="E221" s="542">
        <f t="shared" si="110"/>
        <v>6</v>
      </c>
      <c r="F221" s="568">
        <f>'Averages Pivot Table'!V$45</f>
        <v>61793.556088587633</v>
      </c>
      <c r="G221" s="542">
        <f t="shared" ref="G221:G223" si="111">IF(F221&gt;0,RANK(F221,(F$220:F$238)),0)</f>
        <v>6</v>
      </c>
      <c r="H221" s="568">
        <f>'Averages Pivot Table'!V$49</f>
        <v>46445.676941388316</v>
      </c>
      <c r="I221" s="542">
        <f t="shared" ref="I221:I223" si="112">IF(H221&gt;0,RANK(H221,(H$220:H$238)),0)</f>
        <v>7</v>
      </c>
      <c r="J221" s="568">
        <f>'Averages Pivot Table'!V$53</f>
        <v>31371.428571428572</v>
      </c>
      <c r="K221" s="542">
        <f t="shared" ref="K221:K223" si="113">IF(J221&gt;0,RANK(J221,(J$220:J$238)),0)</f>
        <v>8</v>
      </c>
      <c r="L221" s="568">
        <f>'Averages Pivot Table'!V$61</f>
        <v>63010.470747538267</v>
      </c>
      <c r="M221" s="542">
        <f t="shared" ref="M221:M223" si="114">IF(L221&gt;0,RANK(L221,(L$220:L$238)),0)</f>
        <v>7</v>
      </c>
      <c r="N221" s="568"/>
      <c r="O221" s="568"/>
    </row>
    <row r="222" spans="1:19" ht="12.95" customHeight="1">
      <c r="A222" s="540" t="s">
        <v>1072</v>
      </c>
      <c r="B222" s="568">
        <f>'Averages Pivot Table'!V$66</f>
        <v>0</v>
      </c>
      <c r="C222" s="542">
        <f t="shared" si="110"/>
        <v>0</v>
      </c>
      <c r="D222" s="568">
        <f>'Averages Pivot Table'!V$70</f>
        <v>0</v>
      </c>
      <c r="E222" s="542">
        <f t="shared" si="110"/>
        <v>0</v>
      </c>
      <c r="F222" s="568">
        <f>'Averages Pivot Table'!V$74</f>
        <v>0</v>
      </c>
      <c r="G222" s="542">
        <f t="shared" si="111"/>
        <v>0</v>
      </c>
      <c r="H222" s="568">
        <f>'Averages Pivot Table'!V$78</f>
        <v>0</v>
      </c>
      <c r="I222" s="542">
        <f t="shared" si="112"/>
        <v>0</v>
      </c>
      <c r="J222" s="568">
        <f>'Averages Pivot Table'!V$82</f>
        <v>0</v>
      </c>
      <c r="K222" s="542">
        <f t="shared" si="113"/>
        <v>0</v>
      </c>
      <c r="L222" s="568">
        <f>'Averages Pivot Table'!V$90</f>
        <v>0</v>
      </c>
      <c r="M222" s="542">
        <f t="shared" si="114"/>
        <v>0</v>
      </c>
      <c r="N222" s="568"/>
      <c r="O222" s="568"/>
    </row>
    <row r="223" spans="1:19" ht="12.95" customHeight="1">
      <c r="A223" s="540" t="s">
        <v>1073</v>
      </c>
      <c r="B223" s="568">
        <f>'Averages Pivot Table'!V$95</f>
        <v>98489.376103823277</v>
      </c>
      <c r="C223" s="542">
        <f t="shared" si="110"/>
        <v>2</v>
      </c>
      <c r="D223" s="568">
        <f>'Averages Pivot Table'!V$99</f>
        <v>74337.094095832901</v>
      </c>
      <c r="E223" s="542">
        <f t="shared" si="110"/>
        <v>4</v>
      </c>
      <c r="F223" s="568">
        <f>'Averages Pivot Table'!V$103</f>
        <v>63580.894752907807</v>
      </c>
      <c r="G223" s="542">
        <f t="shared" si="111"/>
        <v>5</v>
      </c>
      <c r="H223" s="568">
        <f>'Averages Pivot Table'!V$107</f>
        <v>47122.034948984001</v>
      </c>
      <c r="I223" s="542">
        <f t="shared" si="112"/>
        <v>6</v>
      </c>
      <c r="J223" s="568">
        <f>'Averages Pivot Table'!V$111</f>
        <v>46500</v>
      </c>
      <c r="K223" s="542">
        <f t="shared" si="113"/>
        <v>4</v>
      </c>
      <c r="L223" s="568">
        <f>'Averages Pivot Table'!V$119</f>
        <v>67525.772950000726</v>
      </c>
      <c r="M223" s="542">
        <f t="shared" si="114"/>
        <v>5</v>
      </c>
      <c r="N223" s="568"/>
      <c r="O223" s="568"/>
    </row>
    <row r="224" spans="1:19" ht="12.95" customHeight="1">
      <c r="A224" s="540"/>
      <c r="B224" s="568"/>
      <c r="C224" s="542"/>
      <c r="D224" s="568"/>
      <c r="E224" s="542"/>
      <c r="F224" s="568"/>
      <c r="G224" s="542"/>
      <c r="H224" s="568"/>
      <c r="I224" s="542"/>
      <c r="J224" s="568"/>
      <c r="K224" s="542"/>
      <c r="L224" s="568"/>
      <c r="M224" s="542"/>
      <c r="N224" s="568"/>
      <c r="O224" s="568"/>
    </row>
    <row r="225" spans="1:19">
      <c r="A225" s="540" t="s">
        <v>1074</v>
      </c>
      <c r="B225" s="568">
        <f>'Averages Pivot Table'!V$124</f>
        <v>75763.184145157909</v>
      </c>
      <c r="C225" s="542">
        <f t="shared" si="110"/>
        <v>7</v>
      </c>
      <c r="D225" s="568">
        <f>'Averages Pivot Table'!V$128</f>
        <v>62824.172316006247</v>
      </c>
      <c r="E225" s="542">
        <f t="shared" si="110"/>
        <v>7</v>
      </c>
      <c r="F225" s="568">
        <f>'Averages Pivot Table'!V$132</f>
        <v>56125.117566494402</v>
      </c>
      <c r="G225" s="542">
        <f t="shared" ref="G225:G228" si="115">IF(F225&gt;0,RANK(F225,(F$220:F$238)),0)</f>
        <v>8</v>
      </c>
      <c r="H225" s="568">
        <f>'Averages Pivot Table'!V$136</f>
        <v>48170.587183866533</v>
      </c>
      <c r="I225" s="542">
        <f t="shared" ref="I225:I228" si="116">IF(H225&gt;0,RANK(H225,(H$220:H$238)),0)</f>
        <v>5</v>
      </c>
      <c r="J225" s="568">
        <f>'Averages Pivot Table'!V$140</f>
        <v>41484.917670925039</v>
      </c>
      <c r="K225" s="542">
        <f t="shared" ref="K225:K228" si="117">IF(J225&gt;0,RANK(J225,(J$220:J$238)),0)</f>
        <v>6</v>
      </c>
      <c r="L225" s="568">
        <f>'Averages Pivot Table'!V$148</f>
        <v>58878.663075794517</v>
      </c>
      <c r="M225" s="542">
        <f t="shared" ref="M225:M228" si="118">IF(L225&gt;0,RANK(L225,(L$220:L$238)),0)</f>
        <v>8</v>
      </c>
      <c r="N225" s="568"/>
      <c r="O225" s="568"/>
      <c r="Q225" s="402"/>
      <c r="R225" s="402"/>
      <c r="S225" s="402"/>
    </row>
    <row r="226" spans="1:19">
      <c r="A226" s="540" t="s">
        <v>1075</v>
      </c>
      <c r="B226" s="568">
        <f>'Averages Pivot Table'!V$153</f>
        <v>66136.128712871287</v>
      </c>
      <c r="C226" s="542">
        <f t="shared" si="110"/>
        <v>11</v>
      </c>
      <c r="D226" s="568">
        <f>'Averages Pivot Table'!V$157</f>
        <v>58960.73863636364</v>
      </c>
      <c r="E226" s="542">
        <f t="shared" si="110"/>
        <v>10</v>
      </c>
      <c r="F226" s="568">
        <f>'Averages Pivot Table'!V$161</f>
        <v>51925.96688741722</v>
      </c>
      <c r="G226" s="542">
        <f t="shared" si="115"/>
        <v>11</v>
      </c>
      <c r="H226" s="568">
        <f>'Averages Pivot Table'!V$165</f>
        <v>43893</v>
      </c>
      <c r="I226" s="542">
        <f t="shared" si="116"/>
        <v>9</v>
      </c>
      <c r="J226" s="568">
        <f>'Averages Pivot Table'!V$169</f>
        <v>0</v>
      </c>
      <c r="K226" s="542">
        <f t="shared" si="117"/>
        <v>0</v>
      </c>
      <c r="L226" s="568">
        <f>'Averages Pivot Table'!V$177</f>
        <v>57527.09007806611</v>
      </c>
      <c r="M226" s="542">
        <f t="shared" si="118"/>
        <v>9</v>
      </c>
      <c r="N226" s="568"/>
      <c r="O226" s="568"/>
      <c r="Q226" s="402"/>
      <c r="R226" s="402"/>
      <c r="S226" s="402"/>
    </row>
    <row r="227" spans="1:19">
      <c r="A227" s="540" t="s">
        <v>1076</v>
      </c>
      <c r="B227" s="568">
        <f>'Averages Pivot Table'!V$182</f>
        <v>71738.57036473263</v>
      </c>
      <c r="C227" s="542">
        <f t="shared" si="110"/>
        <v>10</v>
      </c>
      <c r="D227" s="568">
        <f>'Averages Pivot Table'!V$186</f>
        <v>55998.207919382039</v>
      </c>
      <c r="E227" s="542">
        <f t="shared" si="110"/>
        <v>11</v>
      </c>
      <c r="F227" s="568">
        <f>'Averages Pivot Table'!V$190</f>
        <v>52178.594603371072</v>
      </c>
      <c r="G227" s="542">
        <f t="shared" si="115"/>
        <v>10</v>
      </c>
      <c r="H227" s="568">
        <f>'Averages Pivot Table'!V$194</f>
        <v>41910.647477961364</v>
      </c>
      <c r="I227" s="542">
        <f t="shared" si="116"/>
        <v>10</v>
      </c>
      <c r="J227" s="568">
        <f>'Averages Pivot Table'!V$198</f>
        <v>34266.036984352773</v>
      </c>
      <c r="K227" s="542">
        <f t="shared" si="117"/>
        <v>7</v>
      </c>
      <c r="L227" s="568">
        <f>'Averages Pivot Table'!V$206</f>
        <v>54774.383126766348</v>
      </c>
      <c r="M227" s="542">
        <f t="shared" si="118"/>
        <v>11</v>
      </c>
      <c r="N227" s="568"/>
      <c r="O227" s="568"/>
      <c r="Q227" s="402"/>
      <c r="R227" s="402"/>
      <c r="S227" s="402"/>
    </row>
    <row r="228" spans="1:19">
      <c r="A228" s="540" t="s">
        <v>1077</v>
      </c>
      <c r="B228" s="568">
        <f>'Averages Pivot Table'!V$211</f>
        <v>87244.983980375648</v>
      </c>
      <c r="C228" s="542">
        <f t="shared" si="110"/>
        <v>5</v>
      </c>
      <c r="D228" s="568">
        <f>'Averages Pivot Table'!V$215</f>
        <v>73749.865655580696</v>
      </c>
      <c r="E228" s="542">
        <f t="shared" si="110"/>
        <v>5</v>
      </c>
      <c r="F228" s="568">
        <f>'Averages Pivot Table'!V$219</f>
        <v>66087.615083330486</v>
      </c>
      <c r="G228" s="542">
        <f t="shared" si="115"/>
        <v>3</v>
      </c>
      <c r="H228" s="568">
        <f>'Averages Pivot Table'!V$223</f>
        <v>60301.85258223422</v>
      </c>
      <c r="I228" s="542">
        <f t="shared" si="116"/>
        <v>3</v>
      </c>
      <c r="J228" s="568">
        <f>'Averages Pivot Table'!V$227</f>
        <v>49284.265952580528</v>
      </c>
      <c r="K228" s="542">
        <f t="shared" si="117"/>
        <v>3</v>
      </c>
      <c r="L228" s="568">
        <f>'Averages Pivot Table'!V$235</f>
        <v>71263.954124069976</v>
      </c>
      <c r="M228" s="542">
        <f t="shared" si="118"/>
        <v>3</v>
      </c>
      <c r="N228" s="568"/>
      <c r="O228" s="568"/>
      <c r="Q228" s="402"/>
      <c r="R228" s="402"/>
      <c r="S228" s="402"/>
    </row>
    <row r="229" spans="1:19">
      <c r="A229" s="540"/>
      <c r="B229" s="568"/>
      <c r="C229" s="542"/>
      <c r="D229" s="568"/>
      <c r="E229" s="542"/>
      <c r="F229" s="568"/>
      <c r="G229" s="542"/>
      <c r="H229" s="568"/>
      <c r="I229" s="542"/>
      <c r="J229" s="568"/>
      <c r="K229" s="542"/>
      <c r="L229" s="568"/>
      <c r="M229" s="542"/>
      <c r="N229" s="568"/>
      <c r="O229" s="568"/>
      <c r="Q229" s="402"/>
      <c r="R229" s="402"/>
      <c r="S229" s="402"/>
    </row>
    <row r="230" spans="1:19">
      <c r="A230" s="540" t="s">
        <v>1078</v>
      </c>
      <c r="B230" s="568">
        <f>'Averages Pivot Table'!V$240</f>
        <v>72693.288072469441</v>
      </c>
      <c r="C230" s="542">
        <f t="shared" si="110"/>
        <v>9</v>
      </c>
      <c r="D230" s="568">
        <f>'Averages Pivot Table'!V$244</f>
        <v>61241.389814178525</v>
      </c>
      <c r="E230" s="542">
        <f t="shared" si="110"/>
        <v>8</v>
      </c>
      <c r="F230" s="568">
        <f>'Averages Pivot Table'!V$248</f>
        <v>54080.735611798591</v>
      </c>
      <c r="G230" s="542">
        <f t="shared" ref="G230:G233" si="119">IF(F230&gt;0,RANK(F230,(F$220:F$238)),0)</f>
        <v>9</v>
      </c>
      <c r="H230" s="568">
        <f>'Averages Pivot Table'!V$252</f>
        <v>45789.753757245191</v>
      </c>
      <c r="I230" s="542">
        <f t="shared" ref="I230:I233" si="120">IF(H230&gt;0,RANK(H230,(H$220:H$238)),0)</f>
        <v>8</v>
      </c>
      <c r="J230" s="568">
        <f>'Averages Pivot Table'!V$256</f>
        <v>0</v>
      </c>
      <c r="K230" s="542">
        <f t="shared" ref="K230:K233" si="121">IF(J230&gt;0,RANK(J230,(J$220:J$238)),0)</f>
        <v>0</v>
      </c>
      <c r="L230" s="568">
        <f>'Averages Pivot Table'!V$264</f>
        <v>56507.664651568943</v>
      </c>
      <c r="M230" s="542">
        <f t="shared" ref="M230:M233" si="122">IF(L230&gt;0,RANK(L230,(L$220:L$238)),0)</f>
        <v>10</v>
      </c>
      <c r="N230" s="568"/>
      <c r="O230" s="568"/>
      <c r="Q230" s="402"/>
      <c r="R230" s="402"/>
      <c r="S230" s="402"/>
    </row>
    <row r="231" spans="1:19">
      <c r="A231" s="540" t="s">
        <v>1079</v>
      </c>
      <c r="B231" s="568">
        <f>'Averages Pivot Table'!V$269</f>
        <v>88822.575389948004</v>
      </c>
      <c r="C231" s="542">
        <f t="shared" si="110"/>
        <v>4</v>
      </c>
      <c r="D231" s="568">
        <f>'Averages Pivot Table'!V$273</f>
        <v>76676.160602258475</v>
      </c>
      <c r="E231" s="542">
        <f t="shared" si="110"/>
        <v>3</v>
      </c>
      <c r="F231" s="568">
        <f>'Averages Pivot Table'!V$277</f>
        <v>74363.204347826075</v>
      </c>
      <c r="G231" s="542">
        <f t="shared" si="119"/>
        <v>2</v>
      </c>
      <c r="H231" s="568">
        <f>'Averages Pivot Table'!V$281</f>
        <v>73026.195652173919</v>
      </c>
      <c r="I231" s="542">
        <f t="shared" si="120"/>
        <v>1</v>
      </c>
      <c r="J231" s="568">
        <f>'Averages Pivot Table'!V$285</f>
        <v>59740.306620209063</v>
      </c>
      <c r="K231" s="542">
        <f t="shared" si="121"/>
        <v>1</v>
      </c>
      <c r="L231" s="568">
        <f>'Averages Pivot Table'!V$293</f>
        <v>76723.238219387335</v>
      </c>
      <c r="M231" s="542">
        <f t="shared" si="122"/>
        <v>2</v>
      </c>
      <c r="N231" s="568"/>
      <c r="O231" s="568"/>
      <c r="Q231" s="402"/>
      <c r="R231" s="402"/>
      <c r="S231" s="402"/>
    </row>
    <row r="232" spans="1:19">
      <c r="A232" s="540" t="s">
        <v>1080</v>
      </c>
      <c r="B232" s="568">
        <f>'Averages Pivot Table'!V$298</f>
        <v>74107.306748466246</v>
      </c>
      <c r="C232" s="542">
        <f t="shared" si="110"/>
        <v>8</v>
      </c>
      <c r="D232" s="568">
        <f>'Averages Pivot Table'!V$302</f>
        <v>61043.22</v>
      </c>
      <c r="E232" s="542">
        <f t="shared" si="110"/>
        <v>9</v>
      </c>
      <c r="F232" s="568">
        <f>'Averages Pivot Table'!V$306</f>
        <v>56826.961165048539</v>
      </c>
      <c r="G232" s="542">
        <f t="shared" si="119"/>
        <v>7</v>
      </c>
      <c r="H232" s="568">
        <f>'Averages Pivot Table'!V$310</f>
        <v>38016.140625</v>
      </c>
      <c r="I232" s="542">
        <f t="shared" si="120"/>
        <v>11</v>
      </c>
      <c r="J232" s="568">
        <f>'Averages Pivot Table'!V$314</f>
        <v>0</v>
      </c>
      <c r="K232" s="542">
        <f t="shared" si="121"/>
        <v>0</v>
      </c>
      <c r="L232" s="568">
        <f>'Averages Pivot Table'!V$322</f>
        <v>63541.055964412422</v>
      </c>
      <c r="M232" s="542">
        <f t="shared" si="122"/>
        <v>6</v>
      </c>
      <c r="N232" s="568"/>
      <c r="O232" s="568"/>
      <c r="Q232" s="402"/>
      <c r="R232" s="402"/>
      <c r="S232" s="402"/>
    </row>
    <row r="233" spans="1:19">
      <c r="A233" s="540" t="s">
        <v>1081</v>
      </c>
      <c r="B233" s="568">
        <f>'Averages Pivot Table'!V$327</f>
        <v>0</v>
      </c>
      <c r="C233" s="542">
        <f t="shared" si="110"/>
        <v>0</v>
      </c>
      <c r="D233" s="568">
        <f>'Averages Pivot Table'!V$331</f>
        <v>0</v>
      </c>
      <c r="E233" s="542">
        <f t="shared" si="110"/>
        <v>0</v>
      </c>
      <c r="F233" s="568">
        <f>'Averages Pivot Table'!V$335</f>
        <v>0</v>
      </c>
      <c r="G233" s="542">
        <f t="shared" si="119"/>
        <v>0</v>
      </c>
      <c r="H233" s="568">
        <f>'Averages Pivot Table'!V$339</f>
        <v>0</v>
      </c>
      <c r="I233" s="542">
        <f t="shared" si="120"/>
        <v>0</v>
      </c>
      <c r="J233" s="568">
        <f>'Averages Pivot Table'!V$343</f>
        <v>0</v>
      </c>
      <c r="K233" s="542">
        <f t="shared" si="121"/>
        <v>0</v>
      </c>
      <c r="L233" s="568">
        <f>'Averages Pivot Table'!V$351</f>
        <v>0</v>
      </c>
      <c r="M233" s="542">
        <f t="shared" si="122"/>
        <v>0</v>
      </c>
      <c r="N233" s="568"/>
      <c r="O233" s="568"/>
      <c r="Q233" s="402"/>
      <c r="R233" s="402"/>
      <c r="S233" s="402"/>
    </row>
    <row r="234" spans="1:19">
      <c r="A234" s="540"/>
      <c r="B234" s="568"/>
      <c r="C234" s="542"/>
      <c r="D234" s="568"/>
      <c r="E234" s="542"/>
      <c r="F234" s="568"/>
      <c r="G234" s="542"/>
      <c r="H234" s="568"/>
      <c r="I234" s="542"/>
      <c r="J234" s="568"/>
      <c r="K234" s="542"/>
      <c r="L234" s="568"/>
      <c r="M234" s="542"/>
      <c r="N234" s="568"/>
      <c r="O234" s="568"/>
      <c r="Q234" s="402"/>
      <c r="R234" s="402"/>
      <c r="S234" s="402"/>
    </row>
    <row r="235" spans="1:19">
      <c r="A235" s="540" t="s">
        <v>1082</v>
      </c>
      <c r="B235" s="541">
        <f>'Averages Pivot Table'!V$356</f>
        <v>0</v>
      </c>
      <c r="C235" s="542">
        <f t="shared" si="110"/>
        <v>0</v>
      </c>
      <c r="D235" s="541">
        <f>'Averages Pivot Table'!V$360</f>
        <v>0</v>
      </c>
      <c r="E235" s="542">
        <f t="shared" si="110"/>
        <v>0</v>
      </c>
      <c r="F235" s="541">
        <f>'Averages Pivot Table'!V$364</f>
        <v>0</v>
      </c>
      <c r="G235" s="542">
        <f t="shared" ref="G235:G238" si="123">IF(F235&gt;0,RANK(F235,(F$220:F$238)),0)</f>
        <v>0</v>
      </c>
      <c r="H235" s="541">
        <f>'Averages Pivot Table'!V$368</f>
        <v>0</v>
      </c>
      <c r="I235" s="542">
        <f t="shared" ref="I235:I238" si="124">IF(H235&gt;0,RANK(H235,(H$220:H$238)),0)</f>
        <v>0</v>
      </c>
      <c r="J235" s="541">
        <f>'Averages Pivot Table'!V$372</f>
        <v>0</v>
      </c>
      <c r="K235" s="542">
        <f t="shared" ref="K235:K238" si="125">IF(J235&gt;0,RANK(J235,(J$220:J$238)),0)</f>
        <v>0</v>
      </c>
      <c r="L235" s="541">
        <f>'Averages Pivot Table'!V$380</f>
        <v>0</v>
      </c>
      <c r="M235" s="542">
        <f t="shared" ref="M235:M238" si="126">IF(L235&gt;0,RANK(L235,(L$220:L$238)),0)</f>
        <v>0</v>
      </c>
      <c r="N235" s="568"/>
      <c r="O235" s="568"/>
      <c r="Q235" s="402"/>
      <c r="R235" s="402"/>
      <c r="S235" s="402"/>
    </row>
    <row r="236" spans="1:19">
      <c r="A236" s="540" t="s">
        <v>1083</v>
      </c>
      <c r="B236" s="541">
        <f>'Averages Pivot Table'!V$385</f>
        <v>96027.096751074991</v>
      </c>
      <c r="C236" s="542">
        <f t="shared" si="110"/>
        <v>3</v>
      </c>
      <c r="D236" s="541">
        <f>'Averages Pivot Table'!V$389</f>
        <v>78363.978638867033</v>
      </c>
      <c r="E236" s="542">
        <f t="shared" si="110"/>
        <v>2</v>
      </c>
      <c r="F236" s="541">
        <f>'Averages Pivot Table'!V$393</f>
        <v>64881.046320184782</v>
      </c>
      <c r="G236" s="542">
        <f t="shared" si="123"/>
        <v>4</v>
      </c>
      <c r="H236" s="541">
        <f>'Averages Pivot Table'!V$397</f>
        <v>55456.933333333334</v>
      </c>
      <c r="I236" s="542">
        <f t="shared" si="124"/>
        <v>4</v>
      </c>
      <c r="J236" s="541">
        <f>'Averages Pivot Table'!V$401</f>
        <v>57874.293269230773</v>
      </c>
      <c r="K236" s="542">
        <f t="shared" si="125"/>
        <v>2</v>
      </c>
      <c r="L236" s="541">
        <f>'Averages Pivot Table'!V$409</f>
        <v>71126.31837111128</v>
      </c>
      <c r="M236" s="542">
        <f t="shared" si="126"/>
        <v>4</v>
      </c>
      <c r="N236" s="568"/>
      <c r="O236" s="568"/>
      <c r="Q236" s="402"/>
      <c r="R236" s="402"/>
      <c r="S236" s="402"/>
    </row>
    <row r="237" spans="1:19">
      <c r="A237" s="540" t="s">
        <v>1084</v>
      </c>
      <c r="B237" s="541">
        <f>'Averages Pivot Table'!V$414</f>
        <v>0</v>
      </c>
      <c r="C237" s="542">
        <f t="shared" si="110"/>
        <v>0</v>
      </c>
      <c r="D237" s="541">
        <f>'Averages Pivot Table'!V$418</f>
        <v>0</v>
      </c>
      <c r="E237" s="542">
        <f t="shared" si="110"/>
        <v>0</v>
      </c>
      <c r="F237" s="541">
        <f>'Averages Pivot Table'!V$422</f>
        <v>0</v>
      </c>
      <c r="G237" s="542">
        <f t="shared" si="123"/>
        <v>0</v>
      </c>
      <c r="H237" s="541">
        <f>'Averages Pivot Table'!V$426</f>
        <v>0</v>
      </c>
      <c r="I237" s="542">
        <f t="shared" si="124"/>
        <v>0</v>
      </c>
      <c r="J237" s="541">
        <f>'Averages Pivot Table'!V$430</f>
        <v>0</v>
      </c>
      <c r="K237" s="542">
        <f t="shared" si="125"/>
        <v>0</v>
      </c>
      <c r="L237" s="541">
        <f>'Averages Pivot Table'!V$438</f>
        <v>0</v>
      </c>
      <c r="M237" s="542">
        <f t="shared" si="126"/>
        <v>0</v>
      </c>
      <c r="N237" s="568"/>
      <c r="O237" s="568"/>
      <c r="Q237" s="402"/>
      <c r="R237" s="402"/>
      <c r="S237" s="402"/>
    </row>
    <row r="238" spans="1:19">
      <c r="A238" s="565" t="s">
        <v>1085</v>
      </c>
      <c r="B238" s="545">
        <f>'Averages Pivot Table'!V$443</f>
        <v>0</v>
      </c>
      <c r="C238" s="546">
        <f t="shared" si="110"/>
        <v>0</v>
      </c>
      <c r="D238" s="545">
        <f>'Averages Pivot Table'!V$447</f>
        <v>0</v>
      </c>
      <c r="E238" s="546">
        <f t="shared" si="110"/>
        <v>0</v>
      </c>
      <c r="F238" s="545">
        <f>'Averages Pivot Table'!V$451</f>
        <v>0</v>
      </c>
      <c r="G238" s="546">
        <f t="shared" si="123"/>
        <v>0</v>
      </c>
      <c r="H238" s="545">
        <f>'Averages Pivot Table'!V$455</f>
        <v>0</v>
      </c>
      <c r="I238" s="546">
        <f t="shared" si="124"/>
        <v>0</v>
      </c>
      <c r="J238" s="545">
        <f>'Averages Pivot Table'!V$459</f>
        <v>0</v>
      </c>
      <c r="K238" s="546">
        <f t="shared" si="125"/>
        <v>0</v>
      </c>
      <c r="L238" s="545">
        <f>'Averages Pivot Table'!V$467</f>
        <v>0</v>
      </c>
      <c r="M238" s="546">
        <f t="shared" si="126"/>
        <v>0</v>
      </c>
      <c r="N238" s="568"/>
      <c r="O238" s="568"/>
      <c r="Q238" s="402"/>
      <c r="R238" s="402"/>
      <c r="S238" s="402"/>
    </row>
    <row r="239" spans="1:19" ht="36.75" customHeight="1">
      <c r="A239" s="648" t="s">
        <v>1086</v>
      </c>
      <c r="B239" s="649"/>
      <c r="C239" s="649"/>
      <c r="D239" s="649"/>
      <c r="E239" s="649"/>
      <c r="F239" s="649"/>
      <c r="G239" s="649"/>
      <c r="H239" s="649"/>
      <c r="I239" s="649"/>
      <c r="J239" s="649"/>
      <c r="K239" s="649"/>
      <c r="L239" s="649"/>
      <c r="M239" s="649"/>
      <c r="N239" s="540"/>
      <c r="O239" s="540"/>
      <c r="Q239" s="402"/>
      <c r="R239" s="402"/>
      <c r="S239" s="402"/>
    </row>
    <row r="240" spans="1:19">
      <c r="M240" s="549" t="s">
        <v>1156</v>
      </c>
      <c r="O240" s="593"/>
      <c r="Q240" s="402"/>
      <c r="R240" s="402"/>
      <c r="S240" s="402"/>
    </row>
    <row r="241" spans="1:19" ht="18">
      <c r="A241" s="512" t="s">
        <v>1105</v>
      </c>
      <c r="B241" s="512"/>
      <c r="C241" s="512"/>
      <c r="D241" s="512"/>
      <c r="E241" s="512"/>
      <c r="F241" s="512"/>
      <c r="G241" s="512"/>
      <c r="H241" s="512"/>
      <c r="I241" s="512"/>
      <c r="J241" s="512"/>
      <c r="K241" s="512"/>
      <c r="L241" s="512"/>
      <c r="M241" s="512"/>
      <c r="N241" s="578"/>
      <c r="O241" s="578"/>
    </row>
    <row r="242" spans="1:19">
      <c r="A242" s="579"/>
      <c r="B242" s="515"/>
      <c r="C242" s="515"/>
      <c r="D242" s="515"/>
      <c r="E242" s="515"/>
      <c r="F242" s="515"/>
      <c r="G242" s="515"/>
      <c r="H242" s="515"/>
      <c r="I242" s="515"/>
      <c r="J242" s="515"/>
      <c r="K242" s="515"/>
      <c r="L242" s="515"/>
      <c r="M242" s="515"/>
      <c r="N242" s="515"/>
      <c r="O242" s="515"/>
    </row>
    <row r="243" spans="1:19" ht="15.75">
      <c r="A243" s="644" t="s">
        <v>1098</v>
      </c>
      <c r="B243" s="644"/>
      <c r="C243" s="644"/>
      <c r="D243" s="644"/>
      <c r="E243" s="644"/>
      <c r="F243" s="644"/>
      <c r="G243" s="644"/>
      <c r="H243" s="644"/>
      <c r="I243" s="644"/>
      <c r="J243" s="644"/>
      <c r="K243" s="644"/>
      <c r="L243" s="644"/>
      <c r="M243" s="644"/>
      <c r="N243" s="580"/>
      <c r="O243" s="580"/>
    </row>
    <row r="244" spans="1:19" ht="15.75">
      <c r="A244" s="644" t="s">
        <v>1165</v>
      </c>
      <c r="B244" s="644"/>
      <c r="C244" s="644"/>
      <c r="D244" s="644"/>
      <c r="E244" s="644"/>
      <c r="F244" s="644"/>
      <c r="G244" s="644"/>
      <c r="H244" s="644"/>
      <c r="I244" s="644"/>
      <c r="J244" s="644"/>
      <c r="K244" s="644"/>
      <c r="L244" s="644"/>
      <c r="M244" s="644"/>
      <c r="N244" s="580"/>
      <c r="O244" s="580"/>
    </row>
    <row r="245" spans="1:19">
      <c r="A245" s="515"/>
      <c r="B245" s="515"/>
      <c r="C245" s="515"/>
      <c r="D245" s="515"/>
      <c r="E245" s="515"/>
      <c r="F245" s="515"/>
      <c r="G245" s="515"/>
      <c r="H245" s="515"/>
      <c r="I245" s="515"/>
      <c r="J245" s="515"/>
      <c r="K245" s="515"/>
      <c r="L245" s="515"/>
      <c r="M245" s="515"/>
      <c r="N245" s="585" t="s">
        <v>910</v>
      </c>
      <c r="O245" s="585"/>
    </row>
    <row r="246" spans="1:19" ht="31.5" customHeight="1">
      <c r="A246" s="518"/>
      <c r="B246" s="581" t="s">
        <v>28</v>
      </c>
      <c r="C246" s="582"/>
      <c r="D246" s="583" t="s">
        <v>17</v>
      </c>
      <c r="E246" s="584"/>
      <c r="F246" s="583" t="s">
        <v>18</v>
      </c>
      <c r="G246" s="584"/>
      <c r="H246" s="581" t="s">
        <v>19</v>
      </c>
      <c r="I246" s="582"/>
      <c r="J246" s="583" t="s">
        <v>1099</v>
      </c>
      <c r="K246" s="584"/>
      <c r="L246" s="582" t="s">
        <v>1061</v>
      </c>
      <c r="M246" s="582"/>
      <c r="N246" s="585" t="s">
        <v>910</v>
      </c>
      <c r="O246" s="585"/>
    </row>
    <row r="247" spans="1:19">
      <c r="A247" s="524"/>
      <c r="B247" s="520" t="s">
        <v>1067</v>
      </c>
      <c r="C247" s="519" t="s">
        <v>1068</v>
      </c>
      <c r="D247" s="520" t="s">
        <v>1067</v>
      </c>
      <c r="E247" s="519" t="s">
        <v>1068</v>
      </c>
      <c r="F247" s="520" t="s">
        <v>1067</v>
      </c>
      <c r="G247" s="519" t="s">
        <v>1068</v>
      </c>
      <c r="H247" s="520" t="s">
        <v>1067</v>
      </c>
      <c r="I247" s="519" t="s">
        <v>1068</v>
      </c>
      <c r="J247" s="520" t="s">
        <v>1067</v>
      </c>
      <c r="K247" s="519" t="s">
        <v>1068</v>
      </c>
      <c r="L247" s="520" t="s">
        <v>1067</v>
      </c>
      <c r="M247" s="519" t="s">
        <v>1068</v>
      </c>
      <c r="N247" s="585" t="s">
        <v>910</v>
      </c>
      <c r="O247" s="585"/>
    </row>
    <row r="248" spans="1:19" s="531" customFormat="1" ht="18" customHeight="1">
      <c r="A248" s="528" t="s">
        <v>1069</v>
      </c>
      <c r="B248" s="560">
        <f>'Averages Pivot Table'!W$471</f>
        <v>81046.134115980429</v>
      </c>
      <c r="C248" s="560"/>
      <c r="D248" s="560">
        <f>'Averages Pivot Table'!W$475</f>
        <v>67582.256309853401</v>
      </c>
      <c r="E248" s="560"/>
      <c r="F248" s="560">
        <f>'Averages Pivot Table'!W$479</f>
        <v>58847.179561364159</v>
      </c>
      <c r="G248" s="560"/>
      <c r="H248" s="560">
        <f>'Averages Pivot Table'!W$483</f>
        <v>47543.440467670291</v>
      </c>
      <c r="I248" s="560"/>
      <c r="J248" s="560">
        <f>'Averages Pivot Table'!W$487</f>
        <v>49575.986749454409</v>
      </c>
      <c r="K248" s="560"/>
      <c r="L248" s="560">
        <f>'Averages Pivot Table'!W$495</f>
        <v>63403.262012686057</v>
      </c>
      <c r="M248" s="586"/>
      <c r="N248" s="599"/>
      <c r="O248" s="599"/>
      <c r="Q248" s="533"/>
      <c r="R248" s="533"/>
      <c r="S248" s="533"/>
    </row>
    <row r="249" spans="1:19" ht="12.95" customHeight="1">
      <c r="A249" s="540"/>
      <c r="B249" s="536"/>
      <c r="C249" s="563"/>
      <c r="D249" s="536"/>
      <c r="E249" s="563"/>
      <c r="F249" s="536"/>
      <c r="G249" s="563"/>
      <c r="H249" s="536"/>
      <c r="I249" s="563"/>
      <c r="J249" s="536"/>
      <c r="K249" s="563"/>
      <c r="L249" s="536"/>
      <c r="M249" s="563"/>
      <c r="N249" s="536"/>
      <c r="O249" s="588"/>
    </row>
    <row r="250" spans="1:19" ht="12.95" customHeight="1">
      <c r="A250" s="540" t="s">
        <v>1070</v>
      </c>
      <c r="B250" s="568">
        <f>'Averages Pivot Table'!W$8</f>
        <v>78509.852335928808</v>
      </c>
      <c r="C250" s="542">
        <f>IF(B250&gt;0,RANK(B250,(B$250:B$268)),0)</f>
        <v>6</v>
      </c>
      <c r="D250" s="568">
        <f>'Averages Pivot Table'!W$12</f>
        <v>68618.40224358975</v>
      </c>
      <c r="E250" s="542">
        <f>IF(D250&gt;0,RANK(D250,(D$250:D$268)),0)</f>
        <v>5</v>
      </c>
      <c r="F250" s="568">
        <f>'Averages Pivot Table'!W$16</f>
        <v>56589.278166278164</v>
      </c>
      <c r="G250" s="542">
        <f>IF(F250&gt;0,RANK(F250,(F$250:F$268)),0)</f>
        <v>7</v>
      </c>
      <c r="H250" s="568">
        <f>'Averages Pivot Table'!W$20</f>
        <v>45947.833257610175</v>
      </c>
      <c r="I250" s="542">
        <f>IF(H250&gt;0,RANK(H250,(H$250:H$268)),0)</f>
        <v>9</v>
      </c>
      <c r="J250" s="568">
        <f>'Averages Pivot Table'!W$24</f>
        <v>32365.199999999997</v>
      </c>
      <c r="K250" s="542">
        <f>IF(J250&gt;0,RANK(J250,(J$250:J$268)),0)</f>
        <v>8</v>
      </c>
      <c r="L250" s="568">
        <f>'Averages Pivot Table'!W$32</f>
        <v>63415.553467466299</v>
      </c>
      <c r="M250" s="542">
        <f>IF(L250&gt;0,RANK(L250,(L$250:L$268)),0)</f>
        <v>6</v>
      </c>
      <c r="N250" s="568"/>
      <c r="O250" s="585"/>
    </row>
    <row r="251" spans="1:19" ht="12.95" customHeight="1">
      <c r="A251" s="540" t="s">
        <v>1071</v>
      </c>
      <c r="B251" s="568">
        <f>'Averages Pivot Table'!W$37</f>
        <v>70043.765625</v>
      </c>
      <c r="C251" s="542">
        <f t="shared" ref="C251:E268" si="127">IF(B251&gt;0,RANK(B251,(B$250:B$268)),0)</f>
        <v>10</v>
      </c>
      <c r="D251" s="568">
        <f>'Averages Pivot Table'!W$41</f>
        <v>65954.127272727274</v>
      </c>
      <c r="E251" s="542">
        <f t="shared" si="127"/>
        <v>8</v>
      </c>
      <c r="F251" s="568">
        <f>'Averages Pivot Table'!W$45</f>
        <v>53251.973684210527</v>
      </c>
      <c r="G251" s="542">
        <f t="shared" ref="G251:G253" si="128">IF(F251&gt;0,RANK(F251,(F$250:F$268)),0)</f>
        <v>10</v>
      </c>
      <c r="H251" s="568">
        <f>'Averages Pivot Table'!W$49</f>
        <v>51430.738636363632</v>
      </c>
      <c r="I251" s="542">
        <f t="shared" ref="I251:I253" si="129">IF(H251&gt;0,RANK(H251,(H$250:H$268)),0)</f>
        <v>4</v>
      </c>
      <c r="J251" s="568">
        <f>'Averages Pivot Table'!W$53</f>
        <v>0</v>
      </c>
      <c r="K251" s="542">
        <f t="shared" ref="K251:K253" si="130">IF(J251&gt;0,RANK(J251,(J$250:J$268)),0)</f>
        <v>0</v>
      </c>
      <c r="L251" s="568">
        <f>'Averages Pivot Table'!W$61</f>
        <v>59488.266009106999</v>
      </c>
      <c r="M251" s="542">
        <f t="shared" ref="M251:M253" si="131">IF(L251&gt;0,RANK(L251,(L$250:L$268)),0)</f>
        <v>9</v>
      </c>
      <c r="N251" s="568"/>
      <c r="O251" s="585"/>
    </row>
    <row r="252" spans="1:19" ht="12.95" customHeight="1">
      <c r="A252" s="540" t="s">
        <v>1072</v>
      </c>
      <c r="B252" s="568">
        <f>'Averages Pivot Table'!W$66</f>
        <v>0</v>
      </c>
      <c r="C252" s="542">
        <f t="shared" si="127"/>
        <v>0</v>
      </c>
      <c r="D252" s="568">
        <f>'Averages Pivot Table'!W$70</f>
        <v>0</v>
      </c>
      <c r="E252" s="542">
        <f t="shared" si="127"/>
        <v>0</v>
      </c>
      <c r="F252" s="568">
        <f>'Averages Pivot Table'!W$74</f>
        <v>0</v>
      </c>
      <c r="G252" s="542">
        <f t="shared" si="128"/>
        <v>0</v>
      </c>
      <c r="H252" s="568">
        <f>'Averages Pivot Table'!W$78</f>
        <v>0</v>
      </c>
      <c r="I252" s="542">
        <f t="shared" si="129"/>
        <v>0</v>
      </c>
      <c r="J252" s="568">
        <f>'Averages Pivot Table'!W$82</f>
        <v>0</v>
      </c>
      <c r="K252" s="542">
        <f t="shared" si="130"/>
        <v>0</v>
      </c>
      <c r="L252" s="568">
        <f>'Averages Pivot Table'!W$90</f>
        <v>0</v>
      </c>
      <c r="M252" s="542">
        <f t="shared" si="131"/>
        <v>0</v>
      </c>
      <c r="N252" s="568"/>
      <c r="O252" s="585"/>
    </row>
    <row r="253" spans="1:19" ht="12.95" customHeight="1">
      <c r="A253" s="540" t="s">
        <v>1073</v>
      </c>
      <c r="B253" s="568">
        <f>'Averages Pivot Table'!W$95</f>
        <v>0</v>
      </c>
      <c r="C253" s="542">
        <f t="shared" si="127"/>
        <v>0</v>
      </c>
      <c r="D253" s="568">
        <f>'Averages Pivot Table'!W$99</f>
        <v>0</v>
      </c>
      <c r="E253" s="542">
        <f t="shared" si="127"/>
        <v>0</v>
      </c>
      <c r="F253" s="568">
        <f>'Averages Pivot Table'!W$103</f>
        <v>0</v>
      </c>
      <c r="G253" s="542">
        <f t="shared" si="128"/>
        <v>0</v>
      </c>
      <c r="H253" s="568">
        <f>'Averages Pivot Table'!W$107</f>
        <v>0</v>
      </c>
      <c r="I253" s="542">
        <f t="shared" si="129"/>
        <v>0</v>
      </c>
      <c r="J253" s="568">
        <f>'Averages Pivot Table'!W$111</f>
        <v>0</v>
      </c>
      <c r="K253" s="542">
        <f t="shared" si="130"/>
        <v>0</v>
      </c>
      <c r="L253" s="568">
        <f>'Averages Pivot Table'!W$119</f>
        <v>0</v>
      </c>
      <c r="M253" s="542">
        <f t="shared" si="131"/>
        <v>0</v>
      </c>
      <c r="N253" s="568"/>
      <c r="O253" s="585"/>
    </row>
    <row r="254" spans="1:19" ht="12.95" customHeight="1">
      <c r="A254" s="540"/>
      <c r="B254" s="568"/>
      <c r="C254" s="542"/>
      <c r="D254" s="568"/>
      <c r="E254" s="542"/>
      <c r="F254" s="568"/>
      <c r="G254" s="542"/>
      <c r="H254" s="568"/>
      <c r="I254" s="542"/>
      <c r="J254" s="568"/>
      <c r="K254" s="542"/>
      <c r="L254" s="568"/>
      <c r="M254" s="542"/>
      <c r="N254" s="568"/>
      <c r="O254" s="585"/>
    </row>
    <row r="255" spans="1:19" ht="12.95" customHeight="1">
      <c r="A255" s="540" t="s">
        <v>1074</v>
      </c>
      <c r="B255" s="568">
        <f>'Averages Pivot Table'!W$124</f>
        <v>66026.579112657681</v>
      </c>
      <c r="C255" s="542">
        <f t="shared" si="127"/>
        <v>12</v>
      </c>
      <c r="D255" s="568">
        <f>'Averages Pivot Table'!W$128</f>
        <v>57600.635365618364</v>
      </c>
      <c r="E255" s="542">
        <f t="shared" si="127"/>
        <v>12</v>
      </c>
      <c r="F255" s="568">
        <f>'Averages Pivot Table'!W$132</f>
        <v>53347.891872526059</v>
      </c>
      <c r="G255" s="542">
        <f t="shared" ref="G255:G258" si="132">IF(F255&gt;0,RANK(F255,(F$250:F$268)),0)</f>
        <v>9</v>
      </c>
      <c r="H255" s="568">
        <f>'Averages Pivot Table'!W$136</f>
        <v>38603.689177489177</v>
      </c>
      <c r="I255" s="542">
        <f t="shared" ref="I255:I258" si="133">IF(H255&gt;0,RANK(H255,(H$250:H$268)),0)</f>
        <v>13</v>
      </c>
      <c r="J255" s="568">
        <f>'Averages Pivot Table'!W$140</f>
        <v>45774.586438867598</v>
      </c>
      <c r="K255" s="542">
        <f t="shared" ref="K255:K258" si="134">IF(J255&gt;0,RANK(J255,(J$250:J$268)),0)</f>
        <v>6</v>
      </c>
      <c r="L255" s="568">
        <f>'Averages Pivot Table'!W$148</f>
        <v>52310.465989804004</v>
      </c>
      <c r="M255" s="542">
        <f t="shared" ref="M255:M258" si="135">IF(L255&gt;0,RANK(L255,(L$250:L$268)),0)</f>
        <v>13</v>
      </c>
      <c r="N255" s="568"/>
      <c r="O255" s="585"/>
    </row>
    <row r="256" spans="1:19" ht="12.95" customHeight="1">
      <c r="A256" s="540" t="s">
        <v>1075</v>
      </c>
      <c r="B256" s="568">
        <f>'Averages Pivot Table'!W$153</f>
        <v>0</v>
      </c>
      <c r="C256" s="542">
        <f t="shared" si="127"/>
        <v>0</v>
      </c>
      <c r="D256" s="568">
        <f>'Averages Pivot Table'!W$157</f>
        <v>0</v>
      </c>
      <c r="E256" s="542">
        <f t="shared" si="127"/>
        <v>0</v>
      </c>
      <c r="F256" s="568">
        <f>'Averages Pivot Table'!W$161</f>
        <v>0</v>
      </c>
      <c r="G256" s="542">
        <f t="shared" si="132"/>
        <v>0</v>
      </c>
      <c r="H256" s="568">
        <f>'Averages Pivot Table'!W$165</f>
        <v>0</v>
      </c>
      <c r="I256" s="542">
        <f t="shared" si="133"/>
        <v>0</v>
      </c>
      <c r="J256" s="568">
        <f>'Averages Pivot Table'!W$169</f>
        <v>0</v>
      </c>
      <c r="K256" s="542">
        <f t="shared" si="134"/>
        <v>0</v>
      </c>
      <c r="L256" s="568">
        <f>'Averages Pivot Table'!W$177</f>
        <v>0</v>
      </c>
      <c r="M256" s="542">
        <f t="shared" si="135"/>
        <v>0</v>
      </c>
      <c r="N256" s="568"/>
      <c r="O256" s="585"/>
    </row>
    <row r="257" spans="1:19">
      <c r="A257" s="540" t="s">
        <v>1076</v>
      </c>
      <c r="B257" s="568">
        <f>'Averages Pivot Table'!W$182</f>
        <v>61768</v>
      </c>
      <c r="C257" s="542">
        <f t="shared" si="127"/>
        <v>13</v>
      </c>
      <c r="D257" s="568">
        <f>'Averages Pivot Table'!W$186</f>
        <v>53092</v>
      </c>
      <c r="E257" s="542">
        <f t="shared" si="127"/>
        <v>13</v>
      </c>
      <c r="F257" s="568">
        <f>'Averages Pivot Table'!W$190</f>
        <v>50323.977272727272</v>
      </c>
      <c r="G257" s="542">
        <f t="shared" si="132"/>
        <v>12</v>
      </c>
      <c r="H257" s="568">
        <f>'Averages Pivot Table'!W$194</f>
        <v>42000</v>
      </c>
      <c r="I257" s="542">
        <f t="shared" si="133"/>
        <v>11</v>
      </c>
      <c r="J257" s="568">
        <f>'Averages Pivot Table'!W$198</f>
        <v>0</v>
      </c>
      <c r="K257" s="542">
        <f t="shared" si="134"/>
        <v>0</v>
      </c>
      <c r="L257" s="568">
        <f>'Averages Pivot Table'!W$206</f>
        <v>53220.326315789476</v>
      </c>
      <c r="M257" s="542">
        <f t="shared" si="135"/>
        <v>12</v>
      </c>
      <c r="N257" s="568"/>
      <c r="O257" s="585"/>
      <c r="Q257" s="402"/>
      <c r="R257" s="402"/>
      <c r="S257" s="402"/>
    </row>
    <row r="258" spans="1:19">
      <c r="A258" s="540" t="s">
        <v>1077</v>
      </c>
      <c r="B258" s="568">
        <f>'Averages Pivot Table'!W$211</f>
        <v>82556.963114754093</v>
      </c>
      <c r="C258" s="542">
        <f t="shared" si="127"/>
        <v>5</v>
      </c>
      <c r="D258" s="568">
        <f>'Averages Pivot Table'!W$215</f>
        <v>66780.421182266015</v>
      </c>
      <c r="E258" s="542">
        <f t="shared" si="127"/>
        <v>7</v>
      </c>
      <c r="F258" s="568">
        <f>'Averages Pivot Table'!W$219</f>
        <v>67236.666101694907</v>
      </c>
      <c r="G258" s="542">
        <f t="shared" si="132"/>
        <v>2</v>
      </c>
      <c r="H258" s="568">
        <f>'Averages Pivot Table'!W$223</f>
        <v>46862.909999999996</v>
      </c>
      <c r="I258" s="542">
        <f t="shared" si="133"/>
        <v>8</v>
      </c>
      <c r="J258" s="568">
        <f>'Averages Pivot Table'!W$227</f>
        <v>0</v>
      </c>
      <c r="K258" s="542">
        <f t="shared" si="134"/>
        <v>0</v>
      </c>
      <c r="L258" s="568">
        <f>'Averages Pivot Table'!W$235</f>
        <v>68340.452241992767</v>
      </c>
      <c r="M258" s="542">
        <f t="shared" si="135"/>
        <v>5</v>
      </c>
      <c r="N258" s="568"/>
      <c r="O258" s="585"/>
      <c r="Q258" s="402"/>
      <c r="R258" s="402"/>
      <c r="S258" s="402"/>
    </row>
    <row r="259" spans="1:19">
      <c r="A259" s="540"/>
      <c r="B259" s="568"/>
      <c r="C259" s="542"/>
      <c r="D259" s="568"/>
      <c r="E259" s="542"/>
      <c r="F259" s="568"/>
      <c r="G259" s="542"/>
      <c r="H259" s="568"/>
      <c r="I259" s="542"/>
      <c r="J259" s="568"/>
      <c r="K259" s="542"/>
      <c r="L259" s="568"/>
      <c r="M259" s="542"/>
      <c r="N259" s="568"/>
      <c r="O259" s="585"/>
      <c r="Q259" s="402"/>
      <c r="R259" s="402"/>
      <c r="S259" s="402"/>
    </row>
    <row r="260" spans="1:19">
      <c r="A260" s="540" t="s">
        <v>1078</v>
      </c>
      <c r="B260" s="568">
        <f>'Averages Pivot Table'!W$240</f>
        <v>66168.38769230769</v>
      </c>
      <c r="C260" s="542">
        <f t="shared" si="127"/>
        <v>11</v>
      </c>
      <c r="D260" s="568">
        <f>'Averages Pivot Table'!W$244</f>
        <v>58437.752851711019</v>
      </c>
      <c r="E260" s="542">
        <f t="shared" si="127"/>
        <v>11</v>
      </c>
      <c r="F260" s="568">
        <f>'Averages Pivot Table'!W$248</f>
        <v>49370.173228346452</v>
      </c>
      <c r="G260" s="542">
        <f t="shared" ref="G260:G263" si="136">IF(F260&gt;0,RANK(F260,(F$250:F$268)),0)</f>
        <v>13</v>
      </c>
      <c r="H260" s="568">
        <f>'Averages Pivot Table'!W$252</f>
        <v>51257.282608695663</v>
      </c>
      <c r="I260" s="542">
        <f t="shared" ref="I260:I263" si="137">IF(H260&gt;0,RANK(H260,(H$250:H$268)),0)</f>
        <v>5</v>
      </c>
      <c r="J260" s="568">
        <f>'Averages Pivot Table'!W$256</f>
        <v>0</v>
      </c>
      <c r="K260" s="542">
        <f t="shared" ref="K260:K263" si="138">IF(J260&gt;0,RANK(J260,(J$250:J$268)),0)</f>
        <v>0</v>
      </c>
      <c r="L260" s="568">
        <f>'Averages Pivot Table'!W$264</f>
        <v>55610.701087197347</v>
      </c>
      <c r="M260" s="542">
        <f t="shared" ref="M260:M263" si="139">IF(L260&gt;0,RANK(L260,(L$250:L$268)),0)</f>
        <v>11</v>
      </c>
      <c r="N260" s="568"/>
      <c r="O260" s="585"/>
      <c r="Q260" s="402"/>
      <c r="R260" s="402"/>
      <c r="S260" s="402"/>
    </row>
    <row r="261" spans="1:19">
      <c r="A261" s="540" t="s">
        <v>1079</v>
      </c>
      <c r="B261" s="568">
        <f>'Averages Pivot Table'!W$269</f>
        <v>88632.247779836442</v>
      </c>
      <c r="C261" s="542">
        <f t="shared" si="127"/>
        <v>3</v>
      </c>
      <c r="D261" s="568">
        <f>'Averages Pivot Table'!W$273</f>
        <v>71111.114897148669</v>
      </c>
      <c r="E261" s="542">
        <f t="shared" si="127"/>
        <v>3</v>
      </c>
      <c r="F261" s="568">
        <f>'Averages Pivot Table'!W$277</f>
        <v>64375.504972650371</v>
      </c>
      <c r="G261" s="542">
        <f t="shared" si="136"/>
        <v>4</v>
      </c>
      <c r="H261" s="568">
        <f>'Averages Pivot Table'!W$281</f>
        <v>60184.555397727272</v>
      </c>
      <c r="I261" s="542">
        <f t="shared" si="137"/>
        <v>2</v>
      </c>
      <c r="J261" s="568">
        <f>'Averages Pivot Table'!W$285</f>
        <v>51673.553060640734</v>
      </c>
      <c r="K261" s="542">
        <f t="shared" si="138"/>
        <v>2</v>
      </c>
      <c r="L261" s="568">
        <f>'Averages Pivot Table'!W$293</f>
        <v>69067.506234427725</v>
      </c>
      <c r="M261" s="542">
        <f t="shared" si="139"/>
        <v>2</v>
      </c>
      <c r="N261" s="568"/>
      <c r="O261" s="585"/>
      <c r="Q261" s="402"/>
      <c r="R261" s="402"/>
      <c r="S261" s="402"/>
    </row>
    <row r="262" spans="1:19">
      <c r="A262" s="540" t="s">
        <v>1080</v>
      </c>
      <c r="B262" s="568">
        <f>'Averages Pivot Table'!W$298</f>
        <v>73283.726103590598</v>
      </c>
      <c r="C262" s="542">
        <f t="shared" si="127"/>
        <v>8</v>
      </c>
      <c r="D262" s="568">
        <f>'Averages Pivot Table'!W$302</f>
        <v>59032.040124018611</v>
      </c>
      <c r="E262" s="542">
        <f t="shared" si="127"/>
        <v>10</v>
      </c>
      <c r="F262" s="568">
        <f>'Averages Pivot Table'!W$306</f>
        <v>52429.043994414787</v>
      </c>
      <c r="G262" s="542">
        <f t="shared" si="136"/>
        <v>11</v>
      </c>
      <c r="H262" s="568">
        <f>'Averages Pivot Table'!W$310</f>
        <v>45465.525759224751</v>
      </c>
      <c r="I262" s="542">
        <f t="shared" si="137"/>
        <v>10</v>
      </c>
      <c r="J262" s="568">
        <f>'Averages Pivot Table'!W$314</f>
        <v>0</v>
      </c>
      <c r="K262" s="542">
        <f t="shared" si="138"/>
        <v>0</v>
      </c>
      <c r="L262" s="568">
        <f>'Averages Pivot Table'!W$322</f>
        <v>55822.111257651784</v>
      </c>
      <c r="M262" s="542">
        <f t="shared" si="139"/>
        <v>10</v>
      </c>
      <c r="N262" s="568"/>
      <c r="O262" s="585"/>
      <c r="Q262" s="402"/>
      <c r="R262" s="402"/>
      <c r="S262" s="402"/>
    </row>
    <row r="263" spans="1:19">
      <c r="A263" s="540" t="s">
        <v>1081</v>
      </c>
      <c r="B263" s="568">
        <f>'Averages Pivot Table'!W$327</f>
        <v>88526.145324030847</v>
      </c>
      <c r="C263" s="542">
        <f t="shared" si="127"/>
        <v>4</v>
      </c>
      <c r="D263" s="568">
        <f>'Averages Pivot Table'!W$331</f>
        <v>71017.54755294924</v>
      </c>
      <c r="E263" s="542">
        <f t="shared" si="127"/>
        <v>4</v>
      </c>
      <c r="F263" s="568">
        <f>'Averages Pivot Table'!W$335</f>
        <v>62209.579219820087</v>
      </c>
      <c r="G263" s="542">
        <f t="shared" si="136"/>
        <v>5</v>
      </c>
      <c r="H263" s="568">
        <f>'Averages Pivot Table'!W$339</f>
        <v>50387.591250263547</v>
      </c>
      <c r="I263" s="542">
        <f t="shared" si="137"/>
        <v>6</v>
      </c>
      <c r="J263" s="568">
        <f>'Averages Pivot Table'!W$343</f>
        <v>47933.113766730406</v>
      </c>
      <c r="K263" s="542">
        <f t="shared" si="138"/>
        <v>4</v>
      </c>
      <c r="L263" s="568">
        <f>'Averages Pivot Table'!W$351</f>
        <v>68445.385145254419</v>
      </c>
      <c r="M263" s="542">
        <f t="shared" si="139"/>
        <v>4</v>
      </c>
      <c r="N263" s="568"/>
      <c r="O263" s="585"/>
      <c r="Q263" s="402"/>
      <c r="R263" s="402"/>
      <c r="S263" s="402"/>
    </row>
    <row r="264" spans="1:19">
      <c r="A264" s="540"/>
      <c r="B264" s="568"/>
      <c r="C264" s="542"/>
      <c r="D264" s="568"/>
      <c r="E264" s="542"/>
      <c r="F264" s="568"/>
      <c r="G264" s="542"/>
      <c r="H264" s="568"/>
      <c r="I264" s="542"/>
      <c r="J264" s="568"/>
      <c r="K264" s="542"/>
      <c r="L264" s="568"/>
      <c r="M264" s="542"/>
      <c r="N264" s="568"/>
      <c r="O264" s="585"/>
      <c r="Q264" s="402"/>
      <c r="R264" s="402"/>
      <c r="S264" s="402"/>
    </row>
    <row r="265" spans="1:19">
      <c r="A265" s="540" t="s">
        <v>1082</v>
      </c>
      <c r="B265" s="541">
        <f>'Averages Pivot Table'!W$356</f>
        <v>77692.941908713692</v>
      </c>
      <c r="C265" s="542">
        <f t="shared" si="127"/>
        <v>7</v>
      </c>
      <c r="D265" s="541">
        <f>'Averages Pivot Table'!W$360</f>
        <v>67308.05454545455</v>
      </c>
      <c r="E265" s="542">
        <f t="shared" si="127"/>
        <v>6</v>
      </c>
      <c r="F265" s="541">
        <f>'Averages Pivot Table'!W$364</f>
        <v>60080.225274725271</v>
      </c>
      <c r="G265" s="542">
        <f t="shared" ref="G265:G268" si="140">IF(F265&gt;0,RANK(F265,(F$250:F$268)),0)</f>
        <v>6</v>
      </c>
      <c r="H265" s="541">
        <f>'Averages Pivot Table'!W$368</f>
        <v>49378.542857142857</v>
      </c>
      <c r="I265" s="542">
        <f t="shared" ref="I265:I268" si="141">IF(H265&gt;0,RANK(H265,(H$250:H$268)),0)</f>
        <v>7</v>
      </c>
      <c r="J265" s="541">
        <f>'Averages Pivot Table'!W$372</f>
        <v>46008.774193548386</v>
      </c>
      <c r="K265" s="542">
        <f t="shared" ref="K265:K268" si="142">IF(J265&gt;0,RANK(J265,(J$250:J$268)),0)</f>
        <v>5</v>
      </c>
      <c r="L265" s="541">
        <f>'Averages Pivot Table'!W$380</f>
        <v>62691.192130232659</v>
      </c>
      <c r="M265" s="542">
        <f t="shared" ref="M265:M268" si="143">IF(L265&gt;0,RANK(L265,(L$250:L$268)),0)</f>
        <v>7</v>
      </c>
      <c r="N265" s="568"/>
      <c r="O265" s="585"/>
      <c r="Q265" s="402"/>
      <c r="R265" s="402"/>
      <c r="S265" s="402"/>
    </row>
    <row r="266" spans="1:19">
      <c r="A266" s="540" t="s">
        <v>1083</v>
      </c>
      <c r="B266" s="541">
        <f>'Averages Pivot Table'!W$385</f>
        <v>98123.635254988912</v>
      </c>
      <c r="C266" s="542">
        <f t="shared" si="127"/>
        <v>2</v>
      </c>
      <c r="D266" s="541">
        <f>'Averages Pivot Table'!W$389</f>
        <v>73117.491346609764</v>
      </c>
      <c r="E266" s="542">
        <f t="shared" si="127"/>
        <v>2</v>
      </c>
      <c r="F266" s="541">
        <f>'Averages Pivot Table'!W$393</f>
        <v>68166.007575757569</v>
      </c>
      <c r="G266" s="542">
        <f t="shared" si="140"/>
        <v>1</v>
      </c>
      <c r="H266" s="541">
        <f>'Averages Pivot Table'!W$397</f>
        <v>89241.666666666672</v>
      </c>
      <c r="I266" s="542">
        <f t="shared" si="141"/>
        <v>1</v>
      </c>
      <c r="J266" s="541">
        <f>'Averages Pivot Table'!W$401</f>
        <v>51498.800454921431</v>
      </c>
      <c r="K266" s="542">
        <f t="shared" si="142"/>
        <v>3</v>
      </c>
      <c r="L266" s="541">
        <f>'Averages Pivot Table'!W$409</f>
        <v>68508.909934842086</v>
      </c>
      <c r="M266" s="542">
        <f t="shared" si="143"/>
        <v>3</v>
      </c>
      <c r="N266" s="568"/>
      <c r="O266" s="585"/>
      <c r="Q266" s="402"/>
      <c r="R266" s="402"/>
      <c r="S266" s="402"/>
    </row>
    <row r="267" spans="1:19">
      <c r="A267" s="540" t="s">
        <v>1084</v>
      </c>
      <c r="B267" s="541">
        <f>'Averages Pivot Table'!W$414</f>
        <v>106347.41463414633</v>
      </c>
      <c r="C267" s="542">
        <f t="shared" si="127"/>
        <v>1</v>
      </c>
      <c r="D267" s="541">
        <f>'Averages Pivot Table'!W$418</f>
        <v>81453.28571428571</v>
      </c>
      <c r="E267" s="542">
        <f t="shared" si="127"/>
        <v>1</v>
      </c>
      <c r="F267" s="541">
        <f>'Averages Pivot Table'!W$422</f>
        <v>66310.23529411765</v>
      </c>
      <c r="G267" s="542">
        <f t="shared" si="140"/>
        <v>3</v>
      </c>
      <c r="H267" s="541">
        <f>'Averages Pivot Table'!W$426</f>
        <v>58980.933333333334</v>
      </c>
      <c r="I267" s="542">
        <f t="shared" si="141"/>
        <v>3</v>
      </c>
      <c r="J267" s="541">
        <f>'Averages Pivot Table'!W$430</f>
        <v>58659.264150943396</v>
      </c>
      <c r="K267" s="542">
        <f t="shared" si="142"/>
        <v>1</v>
      </c>
      <c r="L267" s="541">
        <f>'Averages Pivot Table'!W$438</f>
        <v>74600.670289855072</v>
      </c>
      <c r="M267" s="542">
        <f t="shared" si="143"/>
        <v>1</v>
      </c>
      <c r="N267" s="568"/>
      <c r="O267" s="568"/>
      <c r="Q267" s="402"/>
      <c r="R267" s="402"/>
      <c r="S267" s="402"/>
    </row>
    <row r="268" spans="1:19">
      <c r="A268" s="565" t="s">
        <v>1085</v>
      </c>
      <c r="B268" s="545">
        <f>'Averages Pivot Table'!W$443</f>
        <v>72847.472479379561</v>
      </c>
      <c r="C268" s="546">
        <f t="shared" si="127"/>
        <v>9</v>
      </c>
      <c r="D268" s="545">
        <f>'Averages Pivot Table'!W$447</f>
        <v>63095.448009761807</v>
      </c>
      <c r="E268" s="546">
        <f t="shared" si="127"/>
        <v>9</v>
      </c>
      <c r="F268" s="545">
        <f>'Averages Pivot Table'!W$451</f>
        <v>54709.812539567742</v>
      </c>
      <c r="G268" s="546">
        <f t="shared" si="140"/>
        <v>8</v>
      </c>
      <c r="H268" s="545">
        <f>'Averages Pivot Table'!W$455</f>
        <v>41545.291718438297</v>
      </c>
      <c r="I268" s="546">
        <f t="shared" si="141"/>
        <v>12</v>
      </c>
      <c r="J268" s="545">
        <f>'Averages Pivot Table'!W$459</f>
        <v>37026.011500276516</v>
      </c>
      <c r="K268" s="546">
        <f t="shared" si="142"/>
        <v>7</v>
      </c>
      <c r="L268" s="545">
        <f>'Averages Pivot Table'!W$467</f>
        <v>60048.995019530092</v>
      </c>
      <c r="M268" s="546">
        <f t="shared" si="143"/>
        <v>8</v>
      </c>
      <c r="N268" s="568"/>
      <c r="O268" s="568"/>
      <c r="Q268" s="402"/>
      <c r="R268" s="402"/>
      <c r="S268" s="402"/>
    </row>
    <row r="269" spans="1:19" ht="35.25" customHeight="1">
      <c r="A269" s="648" t="s">
        <v>1086</v>
      </c>
      <c r="B269" s="649"/>
      <c r="C269" s="649"/>
      <c r="D269" s="649"/>
      <c r="E269" s="649"/>
      <c r="F269" s="649"/>
      <c r="G269" s="649"/>
      <c r="H269" s="649"/>
      <c r="I269" s="649"/>
      <c r="J269" s="649"/>
      <c r="K269" s="649"/>
      <c r="L269" s="649"/>
      <c r="M269" s="649"/>
      <c r="N269" s="540"/>
      <c r="O269" s="540"/>
      <c r="Q269" s="402"/>
      <c r="R269" s="402"/>
      <c r="S269" s="402"/>
    </row>
    <row r="270" spans="1:19">
      <c r="M270" s="549" t="s">
        <v>1156</v>
      </c>
      <c r="O270" s="593"/>
      <c r="Q270" s="402"/>
      <c r="R270" s="402"/>
      <c r="S270" s="402"/>
    </row>
    <row r="271" spans="1:19" ht="18">
      <c r="A271" s="512" t="s">
        <v>1106</v>
      </c>
      <c r="B271" s="512"/>
      <c r="C271" s="512"/>
      <c r="D271" s="512"/>
      <c r="E271" s="512"/>
      <c r="F271" s="512"/>
      <c r="G271" s="512"/>
      <c r="H271" s="512"/>
      <c r="I271" s="512"/>
      <c r="J271" s="512"/>
      <c r="K271" s="512"/>
      <c r="L271" s="512"/>
      <c r="M271" s="512"/>
      <c r="N271" s="578"/>
      <c r="O271" s="578"/>
      <c r="Q271" s="402"/>
      <c r="R271" s="402"/>
      <c r="S271" s="402"/>
    </row>
    <row r="272" spans="1:19">
      <c r="A272" s="579"/>
      <c r="B272" s="515"/>
      <c r="C272" s="515"/>
      <c r="D272" s="515"/>
      <c r="E272" s="515"/>
      <c r="F272" s="515"/>
      <c r="G272" s="515"/>
      <c r="H272" s="515"/>
      <c r="I272" s="515"/>
      <c r="J272" s="515"/>
      <c r="K272" s="515"/>
      <c r="L272" s="515"/>
      <c r="M272" s="515"/>
      <c r="N272" s="515"/>
      <c r="O272" s="515"/>
      <c r="Q272" s="402"/>
      <c r="R272" s="402"/>
      <c r="S272" s="402"/>
    </row>
    <row r="273" spans="1:19" ht="15.75">
      <c r="A273" s="644" t="s">
        <v>1098</v>
      </c>
      <c r="B273" s="644"/>
      <c r="C273" s="644"/>
      <c r="D273" s="644"/>
      <c r="E273" s="644"/>
      <c r="F273" s="644"/>
      <c r="G273" s="644"/>
      <c r="H273" s="644"/>
      <c r="I273" s="644"/>
      <c r="J273" s="644"/>
      <c r="K273" s="644"/>
      <c r="L273" s="644"/>
      <c r="M273" s="644"/>
      <c r="N273" s="580"/>
      <c r="O273" s="580"/>
    </row>
    <row r="274" spans="1:19" ht="15.75">
      <c r="A274" s="644" t="s">
        <v>1166</v>
      </c>
      <c r="B274" s="644"/>
      <c r="C274" s="644"/>
      <c r="D274" s="644"/>
      <c r="E274" s="644"/>
      <c r="F274" s="644"/>
      <c r="G274" s="644"/>
      <c r="H274" s="644"/>
      <c r="I274" s="644"/>
      <c r="J274" s="644"/>
      <c r="K274" s="644"/>
      <c r="L274" s="644"/>
      <c r="M274" s="644"/>
      <c r="N274" s="580"/>
      <c r="O274" s="580"/>
    </row>
    <row r="275" spans="1:19">
      <c r="A275" s="540"/>
      <c r="B275" s="540"/>
      <c r="C275" s="540"/>
      <c r="D275" s="540"/>
      <c r="E275" s="540"/>
      <c r="F275" s="540"/>
      <c r="G275" s="540"/>
      <c r="H275" s="540"/>
      <c r="I275" s="540"/>
      <c r="J275" s="540"/>
      <c r="K275" s="540"/>
      <c r="L275" s="540"/>
      <c r="M275" s="540"/>
      <c r="N275" s="540"/>
      <c r="O275" s="540"/>
    </row>
    <row r="276" spans="1:19" ht="36" customHeight="1">
      <c r="A276" s="518"/>
      <c r="B276" s="581" t="s">
        <v>28</v>
      </c>
      <c r="C276" s="582"/>
      <c r="D276" s="583" t="s">
        <v>17</v>
      </c>
      <c r="E276" s="584"/>
      <c r="F276" s="583" t="s">
        <v>18</v>
      </c>
      <c r="G276" s="584"/>
      <c r="H276" s="581" t="s">
        <v>19</v>
      </c>
      <c r="I276" s="582"/>
      <c r="J276" s="583" t="s">
        <v>1099</v>
      </c>
      <c r="K276" s="584"/>
      <c r="L276" s="582" t="s">
        <v>1061</v>
      </c>
      <c r="M276" s="582"/>
      <c r="N276" s="585" t="s">
        <v>910</v>
      </c>
      <c r="O276" s="585"/>
    </row>
    <row r="277" spans="1:19">
      <c r="A277" s="524"/>
      <c r="B277" s="520" t="s">
        <v>1067</v>
      </c>
      <c r="C277" s="519" t="s">
        <v>1068</v>
      </c>
      <c r="D277" s="520" t="s">
        <v>1067</v>
      </c>
      <c r="E277" s="519" t="s">
        <v>1068</v>
      </c>
      <c r="F277" s="520" t="s">
        <v>1067</v>
      </c>
      <c r="G277" s="519" t="s">
        <v>1068</v>
      </c>
      <c r="H277" s="520" t="s">
        <v>1067</v>
      </c>
      <c r="I277" s="519" t="s">
        <v>1068</v>
      </c>
      <c r="J277" s="520" t="s">
        <v>1067</v>
      </c>
      <c r="K277" s="519" t="s">
        <v>1068</v>
      </c>
      <c r="L277" s="520" t="s">
        <v>1067</v>
      </c>
      <c r="M277" s="519" t="s">
        <v>1068</v>
      </c>
      <c r="N277" s="585" t="s">
        <v>910</v>
      </c>
      <c r="O277" s="585"/>
    </row>
    <row r="278" spans="1:19" s="531" customFormat="1" ht="18" customHeight="1">
      <c r="A278" s="528" t="s">
        <v>1069</v>
      </c>
      <c r="B278" s="560">
        <f>'Averages Pivot Table'!X$471</f>
        <v>77051.880868558597</v>
      </c>
      <c r="C278" s="560"/>
      <c r="D278" s="560">
        <f>'Averages Pivot Table'!X$475</f>
        <v>63903.136875285221</v>
      </c>
      <c r="E278" s="560"/>
      <c r="F278" s="560">
        <f>'Averages Pivot Table'!X$479</f>
        <v>57734.540132547947</v>
      </c>
      <c r="G278" s="560"/>
      <c r="H278" s="560">
        <f>'Averages Pivot Table'!X$483</f>
        <v>47611.762406876929</v>
      </c>
      <c r="I278" s="560"/>
      <c r="J278" s="560">
        <f>'Averages Pivot Table'!X$487</f>
        <v>48985.598297297358</v>
      </c>
      <c r="K278" s="560"/>
      <c r="L278" s="560">
        <f>'Averages Pivot Table'!X$495</f>
        <v>61309.983878699531</v>
      </c>
      <c r="M278" s="586"/>
      <c r="N278" s="599"/>
      <c r="O278" s="599"/>
      <c r="Q278" s="533"/>
      <c r="R278" s="533"/>
      <c r="S278" s="533"/>
    </row>
    <row r="279" spans="1:19" ht="12.95" customHeight="1">
      <c r="A279" s="540"/>
      <c r="B279" s="536"/>
      <c r="C279" s="563"/>
      <c r="D279" s="536"/>
      <c r="E279" s="563"/>
      <c r="F279" s="536"/>
      <c r="G279" s="563"/>
      <c r="H279" s="536"/>
      <c r="I279" s="563"/>
      <c r="J279" s="536"/>
      <c r="K279" s="563"/>
      <c r="L279" s="536"/>
      <c r="M279" s="563"/>
      <c r="N279" s="536"/>
      <c r="O279" s="588"/>
    </row>
    <row r="280" spans="1:19" ht="12.95" customHeight="1">
      <c r="A280" s="540" t="s">
        <v>1070</v>
      </c>
      <c r="B280" s="568">
        <f>'Averages Pivot Table'!X$8</f>
        <v>88097.64</v>
      </c>
      <c r="C280" s="542">
        <f>IF(B280&gt;0,RANK(B280,(B$280:B$298)),0)</f>
        <v>3</v>
      </c>
      <c r="D280" s="568">
        <f>'Averages Pivot Table'!X$12</f>
        <v>77440.628571428562</v>
      </c>
      <c r="E280" s="542">
        <f>IF(D280&gt;0,RANK(D280,(D$280:D$298)),0)</f>
        <v>2</v>
      </c>
      <c r="F280" s="568">
        <f>'Averages Pivot Table'!X$16</f>
        <v>64953.861111111117</v>
      </c>
      <c r="G280" s="542">
        <f>IF(F280&gt;0,RANK(F280,(F$280:F$298)),0)</f>
        <v>3</v>
      </c>
      <c r="H280" s="568">
        <f>'Averages Pivot Table'!X$20</f>
        <v>77770</v>
      </c>
      <c r="I280" s="542">
        <f>IF(H280&gt;0,RANK(H280,(H$280:H$298)),0)</f>
        <v>1</v>
      </c>
      <c r="J280" s="568">
        <f>'Averages Pivot Table'!X$24</f>
        <v>0</v>
      </c>
      <c r="K280" s="542">
        <f>IF(J280&gt;0,RANK(J280,(J$280:J$298)),0)</f>
        <v>0</v>
      </c>
      <c r="L280" s="568">
        <f>'Averages Pivot Table'!X$32</f>
        <v>75075.243055065643</v>
      </c>
      <c r="M280" s="542">
        <f>IF(L280&gt;0,RANK(L280,(L$280:L$298)),0)</f>
        <v>1</v>
      </c>
      <c r="N280" s="568"/>
      <c r="O280" s="585"/>
    </row>
    <row r="281" spans="1:19" ht="12.95" customHeight="1">
      <c r="A281" s="540" t="s">
        <v>1071</v>
      </c>
      <c r="B281" s="568">
        <f>'Averages Pivot Table'!X$37</f>
        <v>90292.249888022692</v>
      </c>
      <c r="C281" s="542">
        <f t="shared" ref="C281:E298" si="144">IF(B281&gt;0,RANK(B281,(B$280:B$298)),0)</f>
        <v>1</v>
      </c>
      <c r="D281" s="568">
        <f>'Averages Pivot Table'!X$41</f>
        <v>81124.604040404054</v>
      </c>
      <c r="E281" s="542">
        <f t="shared" si="144"/>
        <v>1</v>
      </c>
      <c r="F281" s="568">
        <f>'Averages Pivot Table'!X$45</f>
        <v>70229.285501732302</v>
      </c>
      <c r="G281" s="542">
        <f t="shared" ref="G281:G283" si="145">IF(F281&gt;0,RANK(F281,(F$280:F$298)),0)</f>
        <v>1</v>
      </c>
      <c r="H281" s="568">
        <f>'Averages Pivot Table'!X$49</f>
        <v>55836.728338171262</v>
      </c>
      <c r="I281" s="542">
        <f t="shared" ref="I281:I283" si="146">IF(H281&gt;0,RANK(H281,(H$280:H$298)),0)</f>
        <v>3</v>
      </c>
      <c r="J281" s="568">
        <f>'Averages Pivot Table'!X$53</f>
        <v>140335.5</v>
      </c>
      <c r="K281" s="542">
        <f t="shared" ref="K281:K283" si="147">IF(J281&gt;0,RANK(J281,(J$280:J$298)),0)</f>
        <v>1</v>
      </c>
      <c r="L281" s="568">
        <f>'Averages Pivot Table'!X$61</f>
        <v>71966.586052743151</v>
      </c>
      <c r="M281" s="542">
        <f t="shared" ref="M281:M283" si="148">IF(L281&gt;0,RANK(L281,(L$280:L$298)),0)</f>
        <v>4</v>
      </c>
      <c r="N281" s="568"/>
      <c r="O281" s="585"/>
    </row>
    <row r="282" spans="1:19" ht="12.95" customHeight="1">
      <c r="A282" s="540" t="s">
        <v>1072</v>
      </c>
      <c r="B282" s="568">
        <f>'Averages Pivot Table'!X$66</f>
        <v>0</v>
      </c>
      <c r="C282" s="542">
        <f t="shared" si="144"/>
        <v>0</v>
      </c>
      <c r="D282" s="568">
        <f>'Averages Pivot Table'!X$70</f>
        <v>0</v>
      </c>
      <c r="E282" s="542">
        <f t="shared" si="144"/>
        <v>0</v>
      </c>
      <c r="F282" s="568">
        <f>'Averages Pivot Table'!X$74</f>
        <v>0</v>
      </c>
      <c r="G282" s="542">
        <f t="shared" si="145"/>
        <v>0</v>
      </c>
      <c r="H282" s="568">
        <f>'Averages Pivot Table'!X$78</f>
        <v>0</v>
      </c>
      <c r="I282" s="542">
        <f t="shared" si="146"/>
        <v>0</v>
      </c>
      <c r="J282" s="568">
        <f>'Averages Pivot Table'!X$82</f>
        <v>0</v>
      </c>
      <c r="K282" s="542">
        <f t="shared" si="147"/>
        <v>0</v>
      </c>
      <c r="L282" s="568">
        <f>'Averages Pivot Table'!X$90</f>
        <v>0</v>
      </c>
      <c r="M282" s="542">
        <f t="shared" si="148"/>
        <v>0</v>
      </c>
      <c r="N282" s="568"/>
      <c r="O282" s="585"/>
    </row>
    <row r="283" spans="1:19" ht="12.95" customHeight="1">
      <c r="A283" s="540" t="s">
        <v>1073</v>
      </c>
      <c r="B283" s="568">
        <f>'Averages Pivot Table'!X$95</f>
        <v>88553.625333333315</v>
      </c>
      <c r="C283" s="542">
        <f t="shared" si="144"/>
        <v>2</v>
      </c>
      <c r="D283" s="568">
        <f>'Averages Pivot Table'!X$99</f>
        <v>70618.951363636355</v>
      </c>
      <c r="E283" s="542">
        <f t="shared" si="144"/>
        <v>5</v>
      </c>
      <c r="F283" s="568">
        <f>'Averages Pivot Table'!X$103</f>
        <v>61659.647826086955</v>
      </c>
      <c r="G283" s="542">
        <f t="shared" si="145"/>
        <v>4</v>
      </c>
      <c r="H283" s="568">
        <f>'Averages Pivot Table'!X$107</f>
        <v>44956.46</v>
      </c>
      <c r="I283" s="542">
        <f t="shared" si="146"/>
        <v>7</v>
      </c>
      <c r="J283" s="568">
        <f>'Averages Pivot Table'!X$111</f>
        <v>0</v>
      </c>
      <c r="K283" s="542">
        <f t="shared" si="147"/>
        <v>0</v>
      </c>
      <c r="L283" s="568">
        <f>'Averages Pivot Table'!X$119</f>
        <v>74649.395394736843</v>
      </c>
      <c r="M283" s="542">
        <f t="shared" si="148"/>
        <v>2</v>
      </c>
      <c r="N283" s="568"/>
      <c r="O283" s="585"/>
    </row>
    <row r="284" spans="1:19" ht="12.95" customHeight="1">
      <c r="A284" s="540"/>
      <c r="B284" s="568"/>
      <c r="C284" s="542"/>
      <c r="D284" s="568"/>
      <c r="E284" s="542"/>
      <c r="F284" s="568"/>
      <c r="G284" s="542"/>
      <c r="H284" s="568"/>
      <c r="I284" s="542"/>
      <c r="J284" s="568"/>
      <c r="K284" s="542"/>
      <c r="L284" s="568"/>
      <c r="M284" s="542"/>
      <c r="N284" s="568"/>
      <c r="O284" s="585"/>
    </row>
    <row r="285" spans="1:19" ht="12.95" customHeight="1">
      <c r="A285" s="540" t="s">
        <v>1074</v>
      </c>
      <c r="B285" s="568">
        <f>'Averages Pivot Table'!X$124</f>
        <v>72365.831780389461</v>
      </c>
      <c r="C285" s="542">
        <f t="shared" si="144"/>
        <v>8</v>
      </c>
      <c r="D285" s="568">
        <f>'Averages Pivot Table'!X$128</f>
        <v>57656.960154065076</v>
      </c>
      <c r="E285" s="542">
        <f t="shared" si="144"/>
        <v>9</v>
      </c>
      <c r="F285" s="568">
        <f>'Averages Pivot Table'!X$132</f>
        <v>55246.653978085429</v>
      </c>
      <c r="G285" s="542">
        <f t="shared" ref="G285:G288" si="149">IF(F285&gt;0,RANK(F285,(F$280:F$298)),0)</f>
        <v>7</v>
      </c>
      <c r="H285" s="568">
        <f>'Averages Pivot Table'!X$136</f>
        <v>45838.977083333339</v>
      </c>
      <c r="I285" s="542">
        <f t="shared" ref="I285:I288" si="150">IF(H285&gt;0,RANK(H285,(H$280:H$298)),0)</f>
        <v>6</v>
      </c>
      <c r="J285" s="568">
        <f>'Averages Pivot Table'!X$140</f>
        <v>40975.602530487799</v>
      </c>
      <c r="K285" s="542">
        <f t="shared" ref="K285:K288" si="151">IF(J285&gt;0,RANK(J285,(J$280:J$298)),0)</f>
        <v>5</v>
      </c>
      <c r="L285" s="568">
        <f>'Averages Pivot Table'!X$148</f>
        <v>56210.099487748812</v>
      </c>
      <c r="M285" s="542">
        <f t="shared" ref="M285:M288" si="152">IF(L285&gt;0,RANK(L285,(L$280:L$298)),0)</f>
        <v>9</v>
      </c>
      <c r="N285" s="568"/>
      <c r="O285" s="585"/>
    </row>
    <row r="286" spans="1:19" ht="12.95" customHeight="1">
      <c r="A286" s="540" t="s">
        <v>1075</v>
      </c>
      <c r="B286" s="568">
        <f>'Averages Pivot Table'!X$153</f>
        <v>0</v>
      </c>
      <c r="C286" s="542">
        <f t="shared" si="144"/>
        <v>0</v>
      </c>
      <c r="D286" s="568">
        <f>'Averages Pivot Table'!X$157</f>
        <v>0</v>
      </c>
      <c r="E286" s="542">
        <f t="shared" si="144"/>
        <v>0</v>
      </c>
      <c r="F286" s="568">
        <f>'Averages Pivot Table'!X$161</f>
        <v>0</v>
      </c>
      <c r="G286" s="542">
        <f t="shared" si="149"/>
        <v>0</v>
      </c>
      <c r="H286" s="568">
        <f>'Averages Pivot Table'!X$165</f>
        <v>0</v>
      </c>
      <c r="I286" s="542">
        <f t="shared" si="150"/>
        <v>0</v>
      </c>
      <c r="J286" s="568">
        <f>'Averages Pivot Table'!X$169</f>
        <v>0</v>
      </c>
      <c r="K286" s="542">
        <f t="shared" si="151"/>
        <v>0</v>
      </c>
      <c r="L286" s="568">
        <f>'Averages Pivot Table'!X$177</f>
        <v>0</v>
      </c>
      <c r="M286" s="542">
        <f t="shared" si="152"/>
        <v>0</v>
      </c>
      <c r="N286" s="568"/>
      <c r="O286" s="585"/>
    </row>
    <row r="287" spans="1:19" ht="12.95" customHeight="1">
      <c r="A287" s="540" t="s">
        <v>1076</v>
      </c>
      <c r="B287" s="568">
        <f>'Averages Pivot Table'!X$182</f>
        <v>60070.891304347831</v>
      </c>
      <c r="C287" s="542">
        <f t="shared" si="144"/>
        <v>10</v>
      </c>
      <c r="D287" s="568">
        <f>'Averages Pivot Table'!X$186</f>
        <v>49658.271428571425</v>
      </c>
      <c r="E287" s="542">
        <f t="shared" si="144"/>
        <v>10</v>
      </c>
      <c r="F287" s="568">
        <f>'Averages Pivot Table'!X$190</f>
        <v>51060.227848101262</v>
      </c>
      <c r="G287" s="542">
        <f t="shared" si="149"/>
        <v>9</v>
      </c>
      <c r="H287" s="568">
        <f>'Averages Pivot Table'!X$194</f>
        <v>39460.052631578947</v>
      </c>
      <c r="I287" s="542">
        <f t="shared" si="150"/>
        <v>9</v>
      </c>
      <c r="J287" s="568">
        <f>'Averages Pivot Table'!X$198</f>
        <v>0</v>
      </c>
      <c r="K287" s="542">
        <f t="shared" si="151"/>
        <v>0</v>
      </c>
      <c r="L287" s="568">
        <f>'Averages Pivot Table'!X$206</f>
        <v>49517.556648398117</v>
      </c>
      <c r="M287" s="542">
        <f t="shared" si="152"/>
        <v>10</v>
      </c>
      <c r="N287" s="568"/>
      <c r="O287" s="585"/>
    </row>
    <row r="288" spans="1:19" ht="12.95" customHeight="1">
      <c r="A288" s="540" t="s">
        <v>1077</v>
      </c>
      <c r="B288" s="568">
        <f>'Averages Pivot Table'!X$211</f>
        <v>81940.68712871286</v>
      </c>
      <c r="C288" s="542">
        <f t="shared" si="144"/>
        <v>5</v>
      </c>
      <c r="D288" s="568">
        <f>'Averages Pivot Table'!X$215</f>
        <v>64222.731019522769</v>
      </c>
      <c r="E288" s="542">
        <f t="shared" si="144"/>
        <v>6</v>
      </c>
      <c r="F288" s="568">
        <f>'Averages Pivot Table'!X$219</f>
        <v>50911.145336225585</v>
      </c>
      <c r="G288" s="542">
        <f t="shared" si="149"/>
        <v>10</v>
      </c>
      <c r="H288" s="568">
        <f>'Averages Pivot Table'!X$223</f>
        <v>0</v>
      </c>
      <c r="I288" s="542">
        <f t="shared" si="150"/>
        <v>0</v>
      </c>
      <c r="J288" s="568">
        <f>'Averages Pivot Table'!X$227</f>
        <v>25704</v>
      </c>
      <c r="K288" s="542">
        <f t="shared" si="151"/>
        <v>6</v>
      </c>
      <c r="L288" s="568">
        <f>'Averages Pivot Table'!X$235</f>
        <v>65866.410271329136</v>
      </c>
      <c r="M288" s="542">
        <f t="shared" si="152"/>
        <v>5</v>
      </c>
      <c r="N288" s="568"/>
      <c r="O288" s="585"/>
    </row>
    <row r="289" spans="1:19">
      <c r="A289" s="540"/>
      <c r="B289" s="568"/>
      <c r="C289" s="542"/>
      <c r="D289" s="568"/>
      <c r="E289" s="542"/>
      <c r="F289" s="568"/>
      <c r="G289" s="542"/>
      <c r="H289" s="568"/>
      <c r="I289" s="542"/>
      <c r="J289" s="568"/>
      <c r="K289" s="542"/>
      <c r="L289" s="568"/>
      <c r="M289" s="542"/>
      <c r="N289" s="568"/>
      <c r="O289" s="585"/>
      <c r="Q289" s="402"/>
      <c r="R289" s="402"/>
      <c r="S289" s="402"/>
    </row>
    <row r="290" spans="1:19">
      <c r="A290" s="540" t="s">
        <v>1078</v>
      </c>
      <c r="B290" s="568">
        <f>'Averages Pivot Table'!X$240</f>
        <v>0</v>
      </c>
      <c r="C290" s="542">
        <f t="shared" si="144"/>
        <v>0</v>
      </c>
      <c r="D290" s="568">
        <f>'Averages Pivot Table'!X$244</f>
        <v>0</v>
      </c>
      <c r="E290" s="542">
        <f t="shared" si="144"/>
        <v>0</v>
      </c>
      <c r="F290" s="568">
        <f>'Averages Pivot Table'!X$248</f>
        <v>0</v>
      </c>
      <c r="G290" s="542">
        <f t="shared" ref="G290:G293" si="153">IF(F290&gt;0,RANK(F290,(F$280:F$298)),0)</f>
        <v>0</v>
      </c>
      <c r="H290" s="568">
        <f>'Averages Pivot Table'!X$252</f>
        <v>0</v>
      </c>
      <c r="I290" s="542">
        <f t="shared" ref="I290:I293" si="154">IF(H290&gt;0,RANK(H290,(H$280:H$298)),0)</f>
        <v>0</v>
      </c>
      <c r="J290" s="568">
        <f>'Averages Pivot Table'!X$256</f>
        <v>0</v>
      </c>
      <c r="K290" s="542">
        <f t="shared" ref="K290:K293" si="155">IF(J290&gt;0,RANK(J290,(J$280:J$298)),0)</f>
        <v>0</v>
      </c>
      <c r="L290" s="568">
        <f>'Averages Pivot Table'!X$264</f>
        <v>0</v>
      </c>
      <c r="M290" s="542">
        <f t="shared" ref="M290:M293" si="156">IF(L290&gt;0,RANK(L290,(L$280:L$298)),0)</f>
        <v>0</v>
      </c>
      <c r="N290" s="568"/>
      <c r="O290" s="585"/>
      <c r="Q290" s="402"/>
      <c r="R290" s="402"/>
      <c r="S290" s="402"/>
    </row>
    <row r="291" spans="1:19">
      <c r="A291" s="540" t="s">
        <v>1079</v>
      </c>
      <c r="B291" s="568">
        <f>'Averages Pivot Table'!X$269</f>
        <v>85242.325427468299</v>
      </c>
      <c r="C291" s="542">
        <f t="shared" si="144"/>
        <v>4</v>
      </c>
      <c r="D291" s="568">
        <f>'Averages Pivot Table'!X$273</f>
        <v>73113.518317214694</v>
      </c>
      <c r="E291" s="542">
        <f t="shared" si="144"/>
        <v>3</v>
      </c>
      <c r="F291" s="568">
        <f>'Averages Pivot Table'!X$277</f>
        <v>67837.873267406976</v>
      </c>
      <c r="G291" s="542">
        <f t="shared" si="153"/>
        <v>2</v>
      </c>
      <c r="H291" s="568">
        <f>'Averages Pivot Table'!X$281</f>
        <v>56694.5</v>
      </c>
      <c r="I291" s="542">
        <f t="shared" si="154"/>
        <v>2</v>
      </c>
      <c r="J291" s="568">
        <f>'Averages Pivot Table'!X$285</f>
        <v>57288.231328521782</v>
      </c>
      <c r="K291" s="542">
        <f t="shared" si="155"/>
        <v>2</v>
      </c>
      <c r="L291" s="568">
        <f>'Averages Pivot Table'!X$293</f>
        <v>72660.583936261683</v>
      </c>
      <c r="M291" s="542">
        <f t="shared" si="156"/>
        <v>3</v>
      </c>
      <c r="N291" s="568"/>
      <c r="O291" s="585"/>
      <c r="Q291" s="402"/>
      <c r="R291" s="402"/>
      <c r="S291" s="402"/>
    </row>
    <row r="292" spans="1:19">
      <c r="A292" s="540" t="s">
        <v>1080</v>
      </c>
      <c r="B292" s="568">
        <f>'Averages Pivot Table'!X$298</f>
        <v>55452.602960163895</v>
      </c>
      <c r="C292" s="542">
        <f t="shared" si="144"/>
        <v>11</v>
      </c>
      <c r="D292" s="568">
        <f>'Averages Pivot Table'!X$302</f>
        <v>49242.049319725724</v>
      </c>
      <c r="E292" s="542">
        <f t="shared" si="144"/>
        <v>11</v>
      </c>
      <c r="F292" s="568">
        <f>'Averages Pivot Table'!X$306</f>
        <v>44823.56227824463</v>
      </c>
      <c r="G292" s="542">
        <f t="shared" si="153"/>
        <v>11</v>
      </c>
      <c r="H292" s="568">
        <f>'Averages Pivot Table'!X$310</f>
        <v>36871.065139664803</v>
      </c>
      <c r="I292" s="542">
        <f t="shared" si="154"/>
        <v>10</v>
      </c>
      <c r="J292" s="568">
        <f>'Averages Pivot Table'!X$314</f>
        <v>0</v>
      </c>
      <c r="K292" s="542">
        <f t="shared" si="155"/>
        <v>0</v>
      </c>
      <c r="L292" s="568">
        <f>'Averages Pivot Table'!X$322</f>
        <v>46215.387658957901</v>
      </c>
      <c r="M292" s="542">
        <f t="shared" si="156"/>
        <v>11</v>
      </c>
      <c r="N292" s="568"/>
      <c r="O292" s="585"/>
      <c r="Q292" s="402"/>
      <c r="R292" s="402"/>
      <c r="S292" s="402"/>
    </row>
    <row r="293" spans="1:19">
      <c r="A293" s="540" t="s">
        <v>1081</v>
      </c>
      <c r="B293" s="568">
        <f>'Averages Pivot Table'!X$327</f>
        <v>75532.16773076434</v>
      </c>
      <c r="C293" s="542">
        <f t="shared" si="144"/>
        <v>7</v>
      </c>
      <c r="D293" s="568">
        <f>'Averages Pivot Table'!X$331</f>
        <v>64065.933112894912</v>
      </c>
      <c r="E293" s="542">
        <f t="shared" si="144"/>
        <v>7</v>
      </c>
      <c r="F293" s="568">
        <f>'Averages Pivot Table'!X$335</f>
        <v>58124.420125359269</v>
      </c>
      <c r="G293" s="542">
        <f t="shared" si="153"/>
        <v>5</v>
      </c>
      <c r="H293" s="568">
        <f>'Averages Pivot Table'!X$339</f>
        <v>47731.496386867468</v>
      </c>
      <c r="I293" s="542">
        <f t="shared" si="154"/>
        <v>5</v>
      </c>
      <c r="J293" s="568">
        <f>'Averages Pivot Table'!X$343</f>
        <v>42400.427586206897</v>
      </c>
      <c r="K293" s="542">
        <f t="shared" si="155"/>
        <v>4</v>
      </c>
      <c r="L293" s="568">
        <f>'Averages Pivot Table'!X$351</f>
        <v>59716.006203654644</v>
      </c>
      <c r="M293" s="542">
        <f t="shared" si="156"/>
        <v>7</v>
      </c>
      <c r="N293" s="568"/>
      <c r="O293" s="585"/>
      <c r="Q293" s="402"/>
      <c r="R293" s="402"/>
      <c r="S293" s="402"/>
    </row>
    <row r="294" spans="1:19">
      <c r="A294" s="540"/>
      <c r="B294" s="568"/>
      <c r="C294" s="542"/>
      <c r="D294" s="568"/>
      <c r="E294" s="542"/>
      <c r="F294" s="568"/>
      <c r="G294" s="542"/>
      <c r="H294" s="568"/>
      <c r="I294" s="542"/>
      <c r="J294" s="568"/>
      <c r="K294" s="542"/>
      <c r="L294" s="568"/>
      <c r="M294" s="542"/>
      <c r="N294" s="568"/>
      <c r="O294" s="585"/>
      <c r="Q294" s="402"/>
      <c r="R294" s="402"/>
      <c r="S294" s="402"/>
    </row>
    <row r="295" spans="1:19">
      <c r="A295" s="540" t="s">
        <v>1082</v>
      </c>
      <c r="B295" s="541">
        <f>'Averages Pivot Table'!X$356</f>
        <v>0</v>
      </c>
      <c r="C295" s="542">
        <f t="shared" si="144"/>
        <v>0</v>
      </c>
      <c r="D295" s="541">
        <f>'Averages Pivot Table'!X$360</f>
        <v>0</v>
      </c>
      <c r="E295" s="542">
        <f t="shared" si="144"/>
        <v>0</v>
      </c>
      <c r="F295" s="541">
        <f>'Averages Pivot Table'!X$364</f>
        <v>0</v>
      </c>
      <c r="G295" s="542">
        <f t="shared" ref="G295:G298" si="157">IF(F295&gt;0,RANK(F295,(F$280:F$298)),0)</f>
        <v>0</v>
      </c>
      <c r="H295" s="541">
        <f>'Averages Pivot Table'!X$368</f>
        <v>0</v>
      </c>
      <c r="I295" s="542">
        <f t="shared" ref="I295:I298" si="158">IF(H295&gt;0,RANK(H295,(H$280:H$298)),0)</f>
        <v>0</v>
      </c>
      <c r="J295" s="541">
        <f>'Averages Pivot Table'!X$372</f>
        <v>0</v>
      </c>
      <c r="K295" s="542">
        <f t="shared" ref="K295:K298" si="159">IF(J295&gt;0,RANK(J295,(J$280:J$298)),0)</f>
        <v>0</v>
      </c>
      <c r="L295" s="541">
        <f>'Averages Pivot Table'!X$380</f>
        <v>0</v>
      </c>
      <c r="M295" s="542">
        <f t="shared" ref="M295:M298" si="160">IF(L295&gt;0,RANK(L295,(L$280:L$298)),0)</f>
        <v>0</v>
      </c>
      <c r="N295" s="568"/>
      <c r="O295" s="585"/>
      <c r="Q295" s="402"/>
      <c r="R295" s="402"/>
      <c r="S295" s="402"/>
    </row>
    <row r="296" spans="1:19">
      <c r="A296" s="540" t="s">
        <v>1083</v>
      </c>
      <c r="B296" s="541">
        <f>'Averages Pivot Table'!X$385</f>
        <v>0</v>
      </c>
      <c r="C296" s="542">
        <f t="shared" si="144"/>
        <v>0</v>
      </c>
      <c r="D296" s="541">
        <f>'Averages Pivot Table'!X$389</f>
        <v>0</v>
      </c>
      <c r="E296" s="542">
        <f t="shared" si="144"/>
        <v>0</v>
      </c>
      <c r="F296" s="541">
        <f>'Averages Pivot Table'!X$393</f>
        <v>0</v>
      </c>
      <c r="G296" s="542">
        <f t="shared" si="157"/>
        <v>0</v>
      </c>
      <c r="H296" s="541">
        <f>'Averages Pivot Table'!X$397</f>
        <v>0</v>
      </c>
      <c r="I296" s="542">
        <f t="shared" si="158"/>
        <v>0</v>
      </c>
      <c r="J296" s="541">
        <f>'Averages Pivot Table'!X$401</f>
        <v>0</v>
      </c>
      <c r="K296" s="542">
        <f t="shared" si="159"/>
        <v>0</v>
      </c>
      <c r="L296" s="541">
        <f>'Averages Pivot Table'!X$409</f>
        <v>0</v>
      </c>
      <c r="M296" s="542">
        <f t="shared" si="160"/>
        <v>0</v>
      </c>
      <c r="N296" s="568"/>
      <c r="O296" s="585"/>
      <c r="Q296" s="402"/>
      <c r="R296" s="402"/>
      <c r="S296" s="402"/>
    </row>
    <row r="297" spans="1:19">
      <c r="A297" s="540" t="s">
        <v>1084</v>
      </c>
      <c r="B297" s="541">
        <f>'Averages Pivot Table'!X$414</f>
        <v>80538.64</v>
      </c>
      <c r="C297" s="542">
        <f t="shared" si="144"/>
        <v>6</v>
      </c>
      <c r="D297" s="541">
        <f>'Averages Pivot Table'!X$418</f>
        <v>71819.740740740745</v>
      </c>
      <c r="E297" s="542">
        <f t="shared" si="144"/>
        <v>4</v>
      </c>
      <c r="F297" s="541">
        <f>'Averages Pivot Table'!X$422</f>
        <v>56465.384615384617</v>
      </c>
      <c r="G297" s="542">
        <f t="shared" si="157"/>
        <v>6</v>
      </c>
      <c r="H297" s="541">
        <f>'Averages Pivot Table'!X$426</f>
        <v>50742.833333333336</v>
      </c>
      <c r="I297" s="542">
        <f t="shared" si="158"/>
        <v>4</v>
      </c>
      <c r="J297" s="541">
        <f>'Averages Pivot Table'!X$430</f>
        <v>0</v>
      </c>
      <c r="K297" s="542">
        <f t="shared" si="159"/>
        <v>0</v>
      </c>
      <c r="L297" s="541">
        <f>'Averages Pivot Table'!X$438</f>
        <v>65083.598039215685</v>
      </c>
      <c r="M297" s="542">
        <f t="shared" si="160"/>
        <v>6</v>
      </c>
      <c r="N297" s="568"/>
      <c r="O297" s="568"/>
      <c r="Q297" s="402"/>
      <c r="R297" s="402"/>
      <c r="S297" s="402"/>
    </row>
    <row r="298" spans="1:19">
      <c r="A298" s="565" t="s">
        <v>1085</v>
      </c>
      <c r="B298" s="545">
        <f>'Averages Pivot Table'!X$443</f>
        <v>70127.705546649522</v>
      </c>
      <c r="C298" s="546">
        <f t="shared" si="144"/>
        <v>9</v>
      </c>
      <c r="D298" s="545">
        <f>'Averages Pivot Table'!X$447</f>
        <v>61160.391238555465</v>
      </c>
      <c r="E298" s="546">
        <f t="shared" si="144"/>
        <v>8</v>
      </c>
      <c r="F298" s="545">
        <f>'Averages Pivot Table'!X$451</f>
        <v>53839.77948863637</v>
      </c>
      <c r="G298" s="546">
        <f t="shared" si="157"/>
        <v>8</v>
      </c>
      <c r="H298" s="545">
        <f>'Averages Pivot Table'!X$455</f>
        <v>39654.950082101808</v>
      </c>
      <c r="I298" s="546">
        <f t="shared" si="158"/>
        <v>8</v>
      </c>
      <c r="J298" s="545">
        <f>'Averages Pivot Table'!X$459</f>
        <v>49850.696428571428</v>
      </c>
      <c r="K298" s="546">
        <f t="shared" si="159"/>
        <v>3</v>
      </c>
      <c r="L298" s="545">
        <f>'Averages Pivot Table'!X$467</f>
        <v>58078.837400517819</v>
      </c>
      <c r="M298" s="546">
        <f t="shared" si="160"/>
        <v>8</v>
      </c>
      <c r="N298" s="568"/>
      <c r="O298" s="568"/>
      <c r="Q298" s="402"/>
      <c r="R298" s="402"/>
      <c r="S298" s="402"/>
    </row>
    <row r="299" spans="1:19" ht="36.75" customHeight="1">
      <c r="A299" s="648" t="s">
        <v>1086</v>
      </c>
      <c r="B299" s="649"/>
      <c r="C299" s="649"/>
      <c r="D299" s="649"/>
      <c r="E299" s="649"/>
      <c r="F299" s="649"/>
      <c r="G299" s="649"/>
      <c r="H299" s="649"/>
      <c r="I299" s="649"/>
      <c r="J299" s="649"/>
      <c r="K299" s="649"/>
      <c r="L299" s="649"/>
      <c r="M299" s="649"/>
      <c r="N299" s="540"/>
      <c r="O299" s="540"/>
      <c r="Q299" s="402"/>
      <c r="R299" s="402"/>
      <c r="S299" s="402"/>
    </row>
    <row r="300" spans="1:19">
      <c r="M300" s="549" t="s">
        <v>1156</v>
      </c>
      <c r="O300" s="593"/>
      <c r="Q300" s="402"/>
      <c r="R300" s="402"/>
      <c r="S300" s="402"/>
    </row>
    <row r="301" spans="1:19" ht="18">
      <c r="A301" s="512" t="s">
        <v>1107</v>
      </c>
      <c r="B301" s="512"/>
      <c r="C301" s="512"/>
      <c r="D301" s="512"/>
      <c r="E301" s="512"/>
      <c r="F301" s="512"/>
      <c r="G301" s="512"/>
      <c r="H301" s="512"/>
      <c r="I301" s="512"/>
      <c r="J301" s="512"/>
      <c r="K301" s="512"/>
      <c r="L301" s="512"/>
      <c r="M301" s="512"/>
      <c r="N301" s="512"/>
      <c r="O301" s="512"/>
      <c r="Q301" s="402"/>
      <c r="R301" s="402"/>
      <c r="S301" s="402"/>
    </row>
    <row r="302" spans="1:19">
      <c r="A302" s="579"/>
      <c r="B302" s="515"/>
      <c r="C302" s="515"/>
      <c r="D302" s="515"/>
      <c r="E302" s="515"/>
      <c r="F302" s="515"/>
      <c r="G302" s="515"/>
      <c r="H302" s="515"/>
      <c r="I302" s="515"/>
      <c r="J302" s="515"/>
      <c r="K302" s="515"/>
      <c r="L302" s="515"/>
      <c r="M302" s="515"/>
      <c r="N302" s="515"/>
      <c r="O302" s="515"/>
      <c r="Q302" s="402"/>
      <c r="R302" s="402"/>
      <c r="S302" s="402"/>
    </row>
    <row r="303" spans="1:19" ht="15.75">
      <c r="A303" s="644" t="s">
        <v>1098</v>
      </c>
      <c r="B303" s="644"/>
      <c r="C303" s="644"/>
      <c r="D303" s="644"/>
      <c r="E303" s="644"/>
      <c r="F303" s="644"/>
      <c r="G303" s="644"/>
      <c r="H303" s="644"/>
      <c r="I303" s="644"/>
      <c r="J303" s="644"/>
      <c r="K303" s="644"/>
      <c r="L303" s="644"/>
      <c r="M303" s="644"/>
      <c r="N303" s="644"/>
      <c r="O303" s="644"/>
      <c r="Q303" s="402"/>
      <c r="R303" s="402"/>
      <c r="S303" s="402"/>
    </row>
    <row r="304" spans="1:19" ht="15.75">
      <c r="A304" s="644" t="s">
        <v>1167</v>
      </c>
      <c r="B304" s="644"/>
      <c r="C304" s="644"/>
      <c r="D304" s="644"/>
      <c r="E304" s="644"/>
      <c r="F304" s="644"/>
      <c r="G304" s="644"/>
      <c r="H304" s="644"/>
      <c r="I304" s="644"/>
      <c r="J304" s="644"/>
      <c r="K304" s="644"/>
      <c r="L304" s="644"/>
      <c r="M304" s="644"/>
      <c r="N304" s="644"/>
      <c r="O304" s="644"/>
      <c r="Q304" s="402"/>
      <c r="R304" s="402"/>
      <c r="S304" s="402"/>
    </row>
    <row r="305" spans="1:19">
      <c r="A305" s="540"/>
      <c r="B305" s="540"/>
      <c r="C305" s="540"/>
      <c r="D305" s="540"/>
      <c r="E305" s="540"/>
      <c r="F305" s="540"/>
      <c r="G305" s="540"/>
      <c r="H305" s="540"/>
      <c r="I305" s="540"/>
      <c r="J305" s="540"/>
      <c r="K305" s="540"/>
      <c r="L305" s="540"/>
      <c r="M305" s="540"/>
      <c r="N305" s="540"/>
      <c r="O305" s="540"/>
    </row>
    <row r="306" spans="1:19" ht="33" customHeight="1">
      <c r="A306" s="518"/>
      <c r="B306" s="581" t="s">
        <v>28</v>
      </c>
      <c r="C306" s="582"/>
      <c r="D306" s="583" t="s">
        <v>17</v>
      </c>
      <c r="E306" s="584"/>
      <c r="F306" s="583" t="s">
        <v>18</v>
      </c>
      <c r="G306" s="584"/>
      <c r="H306" s="581" t="s">
        <v>19</v>
      </c>
      <c r="I306" s="582"/>
      <c r="J306" s="583" t="s">
        <v>1099</v>
      </c>
      <c r="K306" s="584"/>
      <c r="L306" s="582" t="s">
        <v>1060</v>
      </c>
      <c r="M306" s="582"/>
      <c r="N306" s="582" t="s">
        <v>1061</v>
      </c>
      <c r="O306" s="582"/>
    </row>
    <row r="307" spans="1:19">
      <c r="A307" s="524"/>
      <c r="B307" s="520" t="s">
        <v>1067</v>
      </c>
      <c r="C307" s="519" t="s">
        <v>1068</v>
      </c>
      <c r="D307" s="520" t="s">
        <v>1067</v>
      </c>
      <c r="E307" s="519" t="s">
        <v>1068</v>
      </c>
      <c r="F307" s="520" t="s">
        <v>1067</v>
      </c>
      <c r="G307" s="519" t="s">
        <v>1068</v>
      </c>
      <c r="H307" s="520" t="s">
        <v>1067</v>
      </c>
      <c r="I307" s="519" t="s">
        <v>1068</v>
      </c>
      <c r="J307" s="520" t="s">
        <v>1067</v>
      </c>
      <c r="K307" s="519" t="s">
        <v>1068</v>
      </c>
      <c r="L307" s="520" t="s">
        <v>1067</v>
      </c>
      <c r="M307" s="519" t="s">
        <v>1068</v>
      </c>
      <c r="N307" s="520" t="s">
        <v>1067</v>
      </c>
      <c r="O307" s="519" t="s">
        <v>1068</v>
      </c>
    </row>
    <row r="308" spans="1:19" s="531" customFormat="1" ht="18" customHeight="1">
      <c r="A308" s="528" t="s">
        <v>1069</v>
      </c>
      <c r="B308" s="560">
        <f>'Averages Pivot Table'!AE$471</f>
        <v>66561.259057578514</v>
      </c>
      <c r="C308" s="560"/>
      <c r="D308" s="560">
        <f>'Averages Pivot Table'!AE$475</f>
        <v>58707.078543627562</v>
      </c>
      <c r="E308" s="560"/>
      <c r="F308" s="560">
        <f>'Averages Pivot Table'!AE$479</f>
        <v>53024.401160132773</v>
      </c>
      <c r="G308" s="560"/>
      <c r="H308" s="560">
        <f>'Averages Pivot Table'!AE$483</f>
        <v>49791.590405551426</v>
      </c>
      <c r="I308" s="560"/>
      <c r="J308" s="560">
        <f>'Averages Pivot Table'!AE$487</f>
        <v>52943.169492429872</v>
      </c>
      <c r="K308" s="560"/>
      <c r="L308" s="560">
        <f>'Averages Pivot Table'!AE$491</f>
        <v>52034.897942893236</v>
      </c>
      <c r="M308" s="586"/>
      <c r="N308" s="560">
        <f>'Averages Pivot Table'!AE$495</f>
        <v>54617.172142927855</v>
      </c>
      <c r="O308" s="587"/>
      <c r="Q308" s="533"/>
      <c r="R308" s="533"/>
      <c r="S308" s="533"/>
    </row>
    <row r="309" spans="1:19" ht="12.95" customHeight="1">
      <c r="A309" s="540"/>
      <c r="B309" s="536"/>
      <c r="C309" s="563"/>
      <c r="D309" s="536"/>
      <c r="E309" s="563"/>
      <c r="F309" s="536"/>
      <c r="G309" s="563"/>
      <c r="H309" s="536"/>
      <c r="I309" s="563"/>
      <c r="J309" s="536"/>
      <c r="K309" s="563"/>
      <c r="L309" s="536"/>
      <c r="M309" s="563"/>
      <c r="N309" s="536"/>
      <c r="O309" s="588"/>
    </row>
    <row r="310" spans="1:19" ht="12.95" customHeight="1">
      <c r="A310" s="540" t="s">
        <v>1070</v>
      </c>
      <c r="B310" s="568">
        <f>'Averages Pivot Table'!AE$8</f>
        <v>0</v>
      </c>
      <c r="C310" s="542">
        <f>IF(B310&gt;0,RANK(B310,(B$310:B$328)),0)</f>
        <v>0</v>
      </c>
      <c r="D310" s="568">
        <f>'Averages Pivot Table'!AE$12</f>
        <v>0</v>
      </c>
      <c r="E310" s="542">
        <f>IF(D310&gt;0,RANK(D310,(D$310:D$328)),0)</f>
        <v>0</v>
      </c>
      <c r="F310" s="568">
        <f>'Averages Pivot Table'!AE$16</f>
        <v>0</v>
      </c>
      <c r="G310" s="542">
        <f>IF(F310&gt;0,RANK(F310,(F$310:F$328)),0)</f>
        <v>0</v>
      </c>
      <c r="H310" s="568">
        <f>'Averages Pivot Table'!AE$20</f>
        <v>0</v>
      </c>
      <c r="I310" s="542">
        <f>IF(H310&gt;0,RANK(H310,(H$310:H$328)),0)</f>
        <v>0</v>
      </c>
      <c r="J310" s="568">
        <f>'Averages Pivot Table'!AE$24</f>
        <v>0</v>
      </c>
      <c r="K310" s="542">
        <f>IF(J310&gt;0,RANK(J310,(J$310:J$328)),0)</f>
        <v>0</v>
      </c>
      <c r="L310" s="568">
        <f>'Averages Pivot Table'!AE$28</f>
        <v>53718.342940187591</v>
      </c>
      <c r="M310" s="542">
        <f>IF(L310&gt;0,RANK(L310,(L$310:L$328)),0)</f>
        <v>3</v>
      </c>
      <c r="N310" s="568">
        <f>'Averages Pivot Table'!AE$32</f>
        <v>53718.342940187591</v>
      </c>
      <c r="O310" s="542">
        <f>IF(N310&gt;0,RANK(N310,(N$310:N$328)),0)</f>
        <v>6</v>
      </c>
    </row>
    <row r="311" spans="1:19" ht="12.95" customHeight="1">
      <c r="A311" s="540" t="s">
        <v>1071</v>
      </c>
      <c r="B311" s="568">
        <f>'Averages Pivot Table'!AE$37</f>
        <v>52616.514285714286</v>
      </c>
      <c r="C311" s="542">
        <f t="shared" ref="C311:E328" si="161">IF(B311&gt;0,RANK(B311,(B$310:B$328)),0)</f>
        <v>12</v>
      </c>
      <c r="D311" s="568">
        <f>'Averages Pivot Table'!AE$41</f>
        <v>66780.317714876524</v>
      </c>
      <c r="E311" s="542">
        <f t="shared" si="161"/>
        <v>1</v>
      </c>
      <c r="F311" s="568">
        <f>'Averages Pivot Table'!AE$45</f>
        <v>60722.183818794598</v>
      </c>
      <c r="G311" s="542">
        <f t="shared" ref="G311:G313" si="162">IF(F311&gt;0,RANK(F311,(F$310:F$328)),0)</f>
        <v>1</v>
      </c>
      <c r="H311" s="568">
        <f>'Averages Pivot Table'!AE$49</f>
        <v>50511.047187366916</v>
      </c>
      <c r="I311" s="542">
        <f t="shared" ref="I311:I313" si="163">IF(H311&gt;0,RANK(H311,(H$310:H$328)),0)</f>
        <v>4</v>
      </c>
      <c r="J311" s="568">
        <f>'Averages Pivot Table'!AE$53</f>
        <v>0</v>
      </c>
      <c r="K311" s="542">
        <f t="shared" ref="K311:K313" si="164">IF(J311&gt;0,RANK(J311,(J$310:J$328)),0)</f>
        <v>0</v>
      </c>
      <c r="L311" s="568">
        <f>'Averages Pivot Table'!AE$57</f>
        <v>51606.901669611376</v>
      </c>
      <c r="M311" s="542">
        <f t="shared" ref="M311:M313" si="165">IF(L311&gt;0,RANK(L311,(L$310:L$328)),0)</f>
        <v>4</v>
      </c>
      <c r="N311" s="568">
        <f>'Averages Pivot Table'!AE$61</f>
        <v>52397.880505645539</v>
      </c>
      <c r="O311" s="542">
        <f t="shared" ref="O311:O313" si="166">IF(N311&gt;0,RANK(N311,(N$310:N$328)),0)</f>
        <v>7</v>
      </c>
    </row>
    <row r="312" spans="1:19" ht="12.95" customHeight="1">
      <c r="A312" s="540" t="s">
        <v>1072</v>
      </c>
      <c r="B312" s="568">
        <f>'Averages Pivot Table'!AE$66</f>
        <v>0</v>
      </c>
      <c r="C312" s="542">
        <f t="shared" si="161"/>
        <v>0</v>
      </c>
      <c r="D312" s="568">
        <f>'Averages Pivot Table'!AE$70</f>
        <v>0</v>
      </c>
      <c r="E312" s="542">
        <f t="shared" si="161"/>
        <v>0</v>
      </c>
      <c r="F312" s="568">
        <f>'Averages Pivot Table'!AE$74</f>
        <v>0</v>
      </c>
      <c r="G312" s="542">
        <f t="shared" si="162"/>
        <v>0</v>
      </c>
      <c r="H312" s="568">
        <f>'Averages Pivot Table'!AE$78</f>
        <v>0</v>
      </c>
      <c r="I312" s="542">
        <f t="shared" si="163"/>
        <v>0</v>
      </c>
      <c r="J312" s="568">
        <f>'Averages Pivot Table'!AE$82</f>
        <v>0</v>
      </c>
      <c r="K312" s="542">
        <f t="shared" si="164"/>
        <v>0</v>
      </c>
      <c r="L312" s="568">
        <f>'Averages Pivot Table'!AE$86</f>
        <v>62902.855926352124</v>
      </c>
      <c r="M312" s="542">
        <f t="shared" si="165"/>
        <v>1</v>
      </c>
      <c r="N312" s="568">
        <f>'Averages Pivot Table'!AE$90</f>
        <v>62902.855926352124</v>
      </c>
      <c r="O312" s="542">
        <f t="shared" si="166"/>
        <v>2</v>
      </c>
    </row>
    <row r="313" spans="1:19" ht="12.95" customHeight="1">
      <c r="A313" s="540" t="s">
        <v>1073</v>
      </c>
      <c r="B313" s="568">
        <f>'Averages Pivot Table'!AE$95</f>
        <v>68654.848231903248</v>
      </c>
      <c r="C313" s="542">
        <f t="shared" si="161"/>
        <v>4</v>
      </c>
      <c r="D313" s="568">
        <f>'Averages Pivot Table'!AE$99</f>
        <v>61049.253244625608</v>
      </c>
      <c r="E313" s="542">
        <f t="shared" si="161"/>
        <v>4</v>
      </c>
      <c r="F313" s="568">
        <f>'Averages Pivot Table'!AE$103</f>
        <v>55217.099861187104</v>
      </c>
      <c r="G313" s="542">
        <f t="shared" si="162"/>
        <v>4</v>
      </c>
      <c r="H313" s="568">
        <f>'Averages Pivot Table'!AE$107</f>
        <v>49211.535654976455</v>
      </c>
      <c r="I313" s="542">
        <f t="shared" si="163"/>
        <v>6</v>
      </c>
      <c r="J313" s="568">
        <f>'Averages Pivot Table'!AE$111</f>
        <v>57336.400831970124</v>
      </c>
      <c r="K313" s="542">
        <f t="shared" si="164"/>
        <v>1</v>
      </c>
      <c r="L313" s="568">
        <f>'Averages Pivot Table'!AE$115</f>
        <v>0</v>
      </c>
      <c r="M313" s="542">
        <f t="shared" si="165"/>
        <v>0</v>
      </c>
      <c r="N313" s="568">
        <f>'Averages Pivot Table'!AE$119</f>
        <v>57686.243346366769</v>
      </c>
      <c r="O313" s="542">
        <f t="shared" si="166"/>
        <v>5</v>
      </c>
    </row>
    <row r="314" spans="1:19" ht="12.95" customHeight="1">
      <c r="A314" s="540"/>
      <c r="B314" s="568"/>
      <c r="C314" s="542"/>
      <c r="D314" s="568"/>
      <c r="E314" s="542"/>
      <c r="F314" s="568"/>
      <c r="G314" s="542"/>
      <c r="H314" s="568"/>
      <c r="I314" s="542"/>
      <c r="J314" s="568"/>
      <c r="K314" s="542"/>
      <c r="L314" s="568"/>
      <c r="M314" s="542"/>
      <c r="N314" s="568"/>
      <c r="O314" s="542"/>
    </row>
    <row r="315" spans="1:19" ht="12.95" customHeight="1">
      <c r="A315" s="540" t="s">
        <v>1074</v>
      </c>
      <c r="B315" s="568">
        <f>'Averages Pivot Table'!AE$124</f>
        <v>55742.459738279598</v>
      </c>
      <c r="C315" s="542">
        <f t="shared" si="161"/>
        <v>10</v>
      </c>
      <c r="D315" s="568">
        <f>'Averages Pivot Table'!AE$128</f>
        <v>48646.816890262715</v>
      </c>
      <c r="E315" s="542">
        <f t="shared" si="161"/>
        <v>11</v>
      </c>
      <c r="F315" s="568">
        <f>'Averages Pivot Table'!AE$132</f>
        <v>42758.339219097063</v>
      </c>
      <c r="G315" s="542">
        <f t="shared" ref="G315:G318" si="167">IF(F315&gt;0,RANK(F315,(F$310:F$328)),0)</f>
        <v>11</v>
      </c>
      <c r="H315" s="568">
        <f>'Averages Pivot Table'!AE$136</f>
        <v>35981.284354903772</v>
      </c>
      <c r="I315" s="542">
        <f t="shared" ref="I315:I318" si="168">IF(H315&gt;0,RANK(H315,(H$310:H$328)),0)</f>
        <v>12</v>
      </c>
      <c r="J315" s="568">
        <f>'Averages Pivot Table'!AE$140</f>
        <v>36132.873007729359</v>
      </c>
      <c r="K315" s="542">
        <f t="shared" ref="K315:K318" si="169">IF(J315&gt;0,RANK(J315,(J$310:J$328)),0)</f>
        <v>9</v>
      </c>
      <c r="L315" s="568">
        <f>'Averages Pivot Table'!AE$144</f>
        <v>0</v>
      </c>
      <c r="M315" s="542">
        <f t="shared" ref="M315:M318" si="170">IF(L315&gt;0,RANK(L315,(L$310:L$328)),0)</f>
        <v>0</v>
      </c>
      <c r="N315" s="568">
        <f>'Averages Pivot Table'!AE$148</f>
        <v>43989.349679241939</v>
      </c>
      <c r="O315" s="542">
        <f t="shared" ref="O315:O318" si="171">IF(N315&gt;0,RANK(N315,(N$310:N$328)),0)</f>
        <v>16</v>
      </c>
    </row>
    <row r="316" spans="1:19" ht="12.95" customHeight="1">
      <c r="A316" s="540" t="s">
        <v>1075</v>
      </c>
      <c r="B316" s="568">
        <f>'Averages Pivot Table'!AE$153</f>
        <v>61018.557340305633</v>
      </c>
      <c r="C316" s="542">
        <f t="shared" si="161"/>
        <v>8</v>
      </c>
      <c r="D316" s="568">
        <f>'Averages Pivot Table'!AE$157</f>
        <v>50192.191758852103</v>
      </c>
      <c r="E316" s="542">
        <f t="shared" si="161"/>
        <v>9</v>
      </c>
      <c r="F316" s="568">
        <f>'Averages Pivot Table'!AE$161</f>
        <v>43056.259577064178</v>
      </c>
      <c r="G316" s="542">
        <f t="shared" si="167"/>
        <v>10</v>
      </c>
      <c r="H316" s="568">
        <f>'Averages Pivot Table'!AE$165</f>
        <v>40493.925773154566</v>
      </c>
      <c r="I316" s="542">
        <f t="shared" si="168"/>
        <v>8</v>
      </c>
      <c r="J316" s="568">
        <f>'Averages Pivot Table'!AE$169</f>
        <v>38524</v>
      </c>
      <c r="K316" s="542">
        <f t="shared" si="169"/>
        <v>7</v>
      </c>
      <c r="L316" s="568">
        <f>'Averages Pivot Table'!AE$173</f>
        <v>0</v>
      </c>
      <c r="M316" s="542">
        <f t="shared" si="170"/>
        <v>0</v>
      </c>
      <c r="N316" s="568">
        <f>'Averages Pivot Table'!AE$177</f>
        <v>52112.891155889098</v>
      </c>
      <c r="O316" s="542">
        <f t="shared" si="171"/>
        <v>8</v>
      </c>
    </row>
    <row r="317" spans="1:19" ht="12.95" customHeight="1">
      <c r="A317" s="540" t="s">
        <v>1076</v>
      </c>
      <c r="B317" s="568">
        <f>'Averages Pivot Table'!AE$182</f>
        <v>59755.715482795415</v>
      </c>
      <c r="C317" s="542">
        <f t="shared" si="161"/>
        <v>9</v>
      </c>
      <c r="D317" s="568">
        <f>'Averages Pivot Table'!AE$186</f>
        <v>49011.053465235542</v>
      </c>
      <c r="E317" s="542">
        <f t="shared" si="161"/>
        <v>10</v>
      </c>
      <c r="F317" s="568">
        <f>'Averages Pivot Table'!AE$190</f>
        <v>43566.40485158033</v>
      </c>
      <c r="G317" s="542">
        <f t="shared" si="167"/>
        <v>9</v>
      </c>
      <c r="H317" s="568">
        <f>'Averages Pivot Table'!AE$194</f>
        <v>39596.220239948729</v>
      </c>
      <c r="I317" s="542">
        <f t="shared" si="168"/>
        <v>11</v>
      </c>
      <c r="J317" s="568">
        <f>'Averages Pivot Table'!AE$198</f>
        <v>37521.326190476189</v>
      </c>
      <c r="K317" s="542">
        <f t="shared" si="169"/>
        <v>8</v>
      </c>
      <c r="L317" s="568">
        <f>'Averages Pivot Table'!AE$202</f>
        <v>0</v>
      </c>
      <c r="M317" s="542">
        <f t="shared" si="170"/>
        <v>0</v>
      </c>
      <c r="N317" s="568">
        <f>'Averages Pivot Table'!AE$206</f>
        <v>44840.14324098808</v>
      </c>
      <c r="O317" s="542">
        <f t="shared" si="171"/>
        <v>15</v>
      </c>
    </row>
    <row r="318" spans="1:19" ht="12.95" customHeight="1">
      <c r="A318" s="540" t="s">
        <v>1077</v>
      </c>
      <c r="B318" s="568">
        <f>'Averages Pivot Table'!AE$211</f>
        <v>79788.438367788505</v>
      </c>
      <c r="C318" s="542">
        <f t="shared" si="161"/>
        <v>1</v>
      </c>
      <c r="D318" s="568">
        <f>'Averages Pivot Table'!AE$215</f>
        <v>65380.911201046358</v>
      </c>
      <c r="E318" s="542">
        <f t="shared" si="161"/>
        <v>2</v>
      </c>
      <c r="F318" s="568">
        <f>'Averages Pivot Table'!AE$219</f>
        <v>56129.249469226175</v>
      </c>
      <c r="G318" s="542">
        <f t="shared" si="167"/>
        <v>3</v>
      </c>
      <c r="H318" s="568">
        <f>'Averages Pivot Table'!AE$223</f>
        <v>49260.969534762058</v>
      </c>
      <c r="I318" s="542">
        <f t="shared" si="168"/>
        <v>5</v>
      </c>
      <c r="J318" s="568">
        <f>'Averages Pivot Table'!AE$227</f>
        <v>49288.255952380954</v>
      </c>
      <c r="K318" s="542">
        <f t="shared" si="169"/>
        <v>3</v>
      </c>
      <c r="L318" s="568">
        <f>'Averages Pivot Table'!AE$231</f>
        <v>0</v>
      </c>
      <c r="M318" s="542">
        <f t="shared" si="170"/>
        <v>0</v>
      </c>
      <c r="N318" s="568">
        <f>'Averages Pivot Table'!AE$235</f>
        <v>65614.619929569322</v>
      </c>
      <c r="O318" s="542">
        <f t="shared" si="171"/>
        <v>1</v>
      </c>
    </row>
    <row r="319" spans="1:19" ht="12.95" customHeight="1">
      <c r="A319" s="540"/>
      <c r="B319" s="568"/>
      <c r="C319" s="542"/>
      <c r="D319" s="568"/>
      <c r="E319" s="542"/>
      <c r="F319" s="568"/>
      <c r="G319" s="542"/>
      <c r="H319" s="568"/>
      <c r="I319" s="542"/>
      <c r="J319" s="568"/>
      <c r="K319" s="542"/>
      <c r="L319" s="568"/>
      <c r="M319" s="542"/>
      <c r="N319" s="568"/>
      <c r="O319" s="542"/>
    </row>
    <row r="320" spans="1:19" ht="12.95" customHeight="1">
      <c r="A320" s="540" t="s">
        <v>1078</v>
      </c>
      <c r="B320" s="568">
        <f>'Averages Pivot Table'!AE$240</f>
        <v>0</v>
      </c>
      <c r="C320" s="542">
        <f t="shared" si="161"/>
        <v>0</v>
      </c>
      <c r="D320" s="568">
        <f>'Averages Pivot Table'!AE$244</f>
        <v>0</v>
      </c>
      <c r="E320" s="542">
        <f t="shared" si="161"/>
        <v>0</v>
      </c>
      <c r="F320" s="568">
        <f>'Averages Pivot Table'!AE$248</f>
        <v>0</v>
      </c>
      <c r="G320" s="542">
        <f t="shared" ref="G320:G323" si="172">IF(F320&gt;0,RANK(F320,(F$310:F$328)),0)</f>
        <v>0</v>
      </c>
      <c r="H320" s="568">
        <f>'Averages Pivot Table'!AE$252</f>
        <v>0</v>
      </c>
      <c r="I320" s="542">
        <f t="shared" ref="I320:I323" si="173">IF(H320&gt;0,RANK(H320,(H$310:H$328)),0)</f>
        <v>0</v>
      </c>
      <c r="J320" s="568">
        <f>'Averages Pivot Table'!AE$256</f>
        <v>0</v>
      </c>
      <c r="K320" s="542">
        <f t="shared" ref="K320:K323" si="174">IF(J320&gt;0,RANK(J320,(J$310:J$328)),0)</f>
        <v>0</v>
      </c>
      <c r="L320" s="568">
        <f>'Averages Pivot Table'!AE$260</f>
        <v>50065.558619483243</v>
      </c>
      <c r="M320" s="542">
        <f t="shared" ref="M320:M323" si="175">IF(L320&gt;0,RANK(L320,(L$310:L$328)),0)</f>
        <v>5</v>
      </c>
      <c r="N320" s="568">
        <f>'Averages Pivot Table'!AE$264</f>
        <v>50065.558619483243</v>
      </c>
      <c r="O320" s="542">
        <f t="shared" ref="O320:O323" si="176">IF(N320&gt;0,RANK(N320,(N$310:N$328)),0)</f>
        <v>10</v>
      </c>
    </row>
    <row r="321" spans="1:19">
      <c r="A321" s="540" t="s">
        <v>1079</v>
      </c>
      <c r="B321" s="568">
        <f>'Averages Pivot Table'!AE$269</f>
        <v>53199.310344827587</v>
      </c>
      <c r="C321" s="542">
        <f t="shared" si="161"/>
        <v>11</v>
      </c>
      <c r="D321" s="568">
        <f>'Averages Pivot Table'!AE$273</f>
        <v>30393.473684210527</v>
      </c>
      <c r="E321" s="542">
        <f t="shared" si="161"/>
        <v>12</v>
      </c>
      <c r="F321" s="568">
        <f>'Averages Pivot Table'!AE$277</f>
        <v>0</v>
      </c>
      <c r="G321" s="542">
        <f t="shared" si="172"/>
        <v>0</v>
      </c>
      <c r="H321" s="568">
        <f>'Averages Pivot Table'!AE$281</f>
        <v>47328.05776638729</v>
      </c>
      <c r="I321" s="542">
        <f t="shared" si="173"/>
        <v>7</v>
      </c>
      <c r="J321" s="568">
        <f>'Averages Pivot Table'!AE$285</f>
        <v>0</v>
      </c>
      <c r="K321" s="542">
        <f t="shared" si="174"/>
        <v>0</v>
      </c>
      <c r="L321" s="568">
        <f>'Averages Pivot Table'!AE$289</f>
        <v>48680.347956161779</v>
      </c>
      <c r="M321" s="542">
        <f t="shared" si="175"/>
        <v>6</v>
      </c>
      <c r="N321" s="568">
        <f>'Averages Pivot Table'!AE$293</f>
        <v>48522.778983298107</v>
      </c>
      <c r="O321" s="542">
        <f t="shared" si="176"/>
        <v>12</v>
      </c>
      <c r="Q321" s="402"/>
      <c r="R321" s="402"/>
      <c r="S321" s="402"/>
    </row>
    <row r="322" spans="1:19">
      <c r="A322" s="540" t="s">
        <v>1080</v>
      </c>
      <c r="B322" s="568">
        <f>'Averages Pivot Table'!AE$298</f>
        <v>0</v>
      </c>
      <c r="C322" s="542">
        <f t="shared" si="161"/>
        <v>0</v>
      </c>
      <c r="D322" s="568">
        <f>'Averages Pivot Table'!AE$302</f>
        <v>0</v>
      </c>
      <c r="E322" s="542">
        <f t="shared" si="161"/>
        <v>0</v>
      </c>
      <c r="F322" s="568">
        <f>'Averages Pivot Table'!AE$306</f>
        <v>0</v>
      </c>
      <c r="G322" s="542">
        <f t="shared" si="172"/>
        <v>0</v>
      </c>
      <c r="H322" s="568">
        <f>'Averages Pivot Table'!AE$310</f>
        <v>0</v>
      </c>
      <c r="I322" s="542">
        <f t="shared" si="173"/>
        <v>0</v>
      </c>
      <c r="J322" s="568">
        <f>'Averages Pivot Table'!AE$314</f>
        <v>0</v>
      </c>
      <c r="K322" s="542">
        <f t="shared" si="174"/>
        <v>0</v>
      </c>
      <c r="L322" s="568">
        <f>'Averages Pivot Table'!AE$318</f>
        <v>47631.388449114966</v>
      </c>
      <c r="M322" s="542">
        <f t="shared" si="175"/>
        <v>7</v>
      </c>
      <c r="N322" s="568">
        <f>'Averages Pivot Table'!AE$322</f>
        <v>47631.388449114966</v>
      </c>
      <c r="O322" s="542">
        <f t="shared" si="176"/>
        <v>14</v>
      </c>
      <c r="Q322" s="402"/>
      <c r="R322" s="402"/>
      <c r="S322" s="402"/>
    </row>
    <row r="323" spans="1:19">
      <c r="A323" s="540" t="s">
        <v>1081</v>
      </c>
      <c r="B323" s="568">
        <f>'Averages Pivot Table'!AE$327</f>
        <v>71278.174025974033</v>
      </c>
      <c r="C323" s="542">
        <f t="shared" si="161"/>
        <v>3</v>
      </c>
      <c r="D323" s="568">
        <f>'Averages Pivot Table'!AE$331</f>
        <v>58008.369999999995</v>
      </c>
      <c r="E323" s="542">
        <f t="shared" si="161"/>
        <v>6</v>
      </c>
      <c r="F323" s="568">
        <f>'Averages Pivot Table'!AE$335</f>
        <v>48000.809523809527</v>
      </c>
      <c r="G323" s="542">
        <f t="shared" si="172"/>
        <v>7</v>
      </c>
      <c r="H323" s="568">
        <f>'Averages Pivot Table'!AE$339</f>
        <v>50644.711433999437</v>
      </c>
      <c r="I323" s="542">
        <f t="shared" si="173"/>
        <v>3</v>
      </c>
      <c r="J323" s="568">
        <f>'Averages Pivot Table'!AE$343</f>
        <v>49686.952405322416</v>
      </c>
      <c r="K323" s="542">
        <f t="shared" si="174"/>
        <v>2</v>
      </c>
      <c r="L323" s="568">
        <f>'Averages Pivot Table'!AE$347</f>
        <v>0</v>
      </c>
      <c r="M323" s="542">
        <f t="shared" si="175"/>
        <v>0</v>
      </c>
      <c r="N323" s="568">
        <f>'Averages Pivot Table'!AE$351</f>
        <v>49995.33092978425</v>
      </c>
      <c r="O323" s="542">
        <f t="shared" si="176"/>
        <v>11</v>
      </c>
      <c r="Q323" s="402"/>
      <c r="R323" s="402"/>
      <c r="S323" s="402"/>
    </row>
    <row r="324" spans="1:19">
      <c r="A324" s="540"/>
      <c r="B324" s="568"/>
      <c r="C324" s="542"/>
      <c r="D324" s="568"/>
      <c r="E324" s="542"/>
      <c r="F324" s="568"/>
      <c r="G324" s="542"/>
      <c r="H324" s="568"/>
      <c r="I324" s="542"/>
      <c r="J324" s="568"/>
      <c r="K324" s="542"/>
      <c r="L324" s="568"/>
      <c r="M324" s="542"/>
      <c r="N324" s="568"/>
      <c r="O324" s="542"/>
      <c r="Q324" s="402"/>
      <c r="R324" s="402"/>
      <c r="S324" s="402"/>
    </row>
    <row r="325" spans="1:19">
      <c r="A325" s="540" t="s">
        <v>1082</v>
      </c>
      <c r="B325" s="541">
        <f>'Averages Pivot Table'!AE$356</f>
        <v>64267.133861542083</v>
      </c>
      <c r="C325" s="542">
        <f t="shared" si="161"/>
        <v>6</v>
      </c>
      <c r="D325" s="541">
        <f>'Averages Pivot Table'!AE$360</f>
        <v>55178.147527758345</v>
      </c>
      <c r="E325" s="542">
        <f t="shared" si="161"/>
        <v>7</v>
      </c>
      <c r="F325" s="541">
        <f>'Averages Pivot Table'!AE$364</f>
        <v>48221.818514621242</v>
      </c>
      <c r="G325" s="542">
        <f t="shared" ref="G325:G328" si="177">IF(F325&gt;0,RANK(F325,(F$310:F$328)),0)</f>
        <v>6</v>
      </c>
      <c r="H325" s="541">
        <f>'Averages Pivot Table'!AE$368</f>
        <v>40134.468466448452</v>
      </c>
      <c r="I325" s="542">
        <f t="shared" ref="I325:I328" si="178">IF(H325&gt;0,RANK(H325,(H$310:H$328)),0)</f>
        <v>9</v>
      </c>
      <c r="J325" s="541">
        <f>'Averages Pivot Table'!AE$372</f>
        <v>39116.693877551021</v>
      </c>
      <c r="K325" s="542">
        <f t="shared" ref="K325:K328" si="179">IF(J325&gt;0,RANK(J325,(J$310:J$328)),0)</f>
        <v>5</v>
      </c>
      <c r="L325" s="541">
        <f>'Averages Pivot Table'!AE$376</f>
        <v>0</v>
      </c>
      <c r="M325" s="542">
        <f t="shared" ref="M325:M328" si="180">IF(L325&gt;0,RANK(L325,(L$310:L$328)),0)</f>
        <v>0</v>
      </c>
      <c r="N325" s="541">
        <f>'Averages Pivot Table'!AE$380</f>
        <v>50628.811597430911</v>
      </c>
      <c r="O325" s="542">
        <f t="shared" ref="O325:O328" si="181">IF(N325&gt;0,RANK(N325,(N$310:N$328)),0)</f>
        <v>9</v>
      </c>
      <c r="Q325" s="402"/>
      <c r="R325" s="402"/>
      <c r="S325" s="402"/>
    </row>
    <row r="326" spans="1:19">
      <c r="A326" s="540" t="s">
        <v>1083</v>
      </c>
      <c r="B326" s="541">
        <f>'Averages Pivot Table'!AE$385</f>
        <v>63555.658278294308</v>
      </c>
      <c r="C326" s="542">
        <f t="shared" si="161"/>
        <v>7</v>
      </c>
      <c r="D326" s="541">
        <f>'Averages Pivot Table'!AE$389</f>
        <v>59018.980451210795</v>
      </c>
      <c r="E326" s="542">
        <f t="shared" si="161"/>
        <v>5</v>
      </c>
      <c r="F326" s="541">
        <f>'Averages Pivot Table'!AE$393</f>
        <v>55174.027290960206</v>
      </c>
      <c r="G326" s="542">
        <f t="shared" si="177"/>
        <v>5</v>
      </c>
      <c r="H326" s="541">
        <f>'Averages Pivot Table'!AE$397</f>
        <v>54689.143479395563</v>
      </c>
      <c r="I326" s="542">
        <f t="shared" si="178"/>
        <v>1</v>
      </c>
      <c r="J326" s="541">
        <f>'Averages Pivot Table'!AE$401</f>
        <v>0</v>
      </c>
      <c r="K326" s="542">
        <f t="shared" si="179"/>
        <v>0</v>
      </c>
      <c r="L326" s="541">
        <f>'Averages Pivot Table'!AE$405</f>
        <v>58853.6264148134</v>
      </c>
      <c r="M326" s="542">
        <f t="shared" si="180"/>
        <v>2</v>
      </c>
      <c r="N326" s="541">
        <f>'Averages Pivot Table'!AE$409</f>
        <v>58351.866458446748</v>
      </c>
      <c r="O326" s="542">
        <f t="shared" si="181"/>
        <v>4</v>
      </c>
      <c r="Q326" s="402"/>
      <c r="R326" s="402"/>
      <c r="S326" s="402"/>
    </row>
    <row r="327" spans="1:19">
      <c r="A327" s="540" t="s">
        <v>1084</v>
      </c>
      <c r="B327" s="541">
        <f>'Averages Pivot Table'!AE$414</f>
        <v>72332.805955737393</v>
      </c>
      <c r="C327" s="542">
        <f t="shared" si="161"/>
        <v>2</v>
      </c>
      <c r="D327" s="541">
        <f>'Averages Pivot Table'!AE$418</f>
        <v>65163.913231283113</v>
      </c>
      <c r="E327" s="542">
        <f t="shared" si="161"/>
        <v>3</v>
      </c>
      <c r="F327" s="541">
        <f>'Averages Pivot Table'!AE$422</f>
        <v>58228.072994568145</v>
      </c>
      <c r="G327" s="542">
        <f t="shared" si="177"/>
        <v>2</v>
      </c>
      <c r="H327" s="541">
        <f>'Averages Pivot Table'!AE$426</f>
        <v>52249.04095264653</v>
      </c>
      <c r="I327" s="542">
        <f t="shared" si="178"/>
        <v>2</v>
      </c>
      <c r="J327" s="541">
        <f>'Averages Pivot Table'!AE$430</f>
        <v>39585.88636363636</v>
      </c>
      <c r="K327" s="542">
        <f t="shared" si="179"/>
        <v>4</v>
      </c>
      <c r="L327" s="541">
        <f>'Averages Pivot Table'!AE$434</f>
        <v>0</v>
      </c>
      <c r="M327" s="542">
        <f t="shared" si="180"/>
        <v>0</v>
      </c>
      <c r="N327" s="541">
        <f>'Averages Pivot Table'!AE$438</f>
        <v>61885.935772877434</v>
      </c>
      <c r="O327" s="542">
        <f t="shared" si="181"/>
        <v>3</v>
      </c>
      <c r="Q327" s="402"/>
      <c r="R327" s="402"/>
      <c r="S327" s="402"/>
    </row>
    <row r="328" spans="1:19">
      <c r="A328" s="565" t="s">
        <v>1085</v>
      </c>
      <c r="B328" s="545">
        <f>'Averages Pivot Table'!AE$443</f>
        <v>65150.630567544496</v>
      </c>
      <c r="C328" s="546">
        <f t="shared" si="161"/>
        <v>5</v>
      </c>
      <c r="D328" s="545">
        <f>'Averages Pivot Table'!AE$447</f>
        <v>54182.134673749213</v>
      </c>
      <c r="E328" s="546">
        <f t="shared" si="161"/>
        <v>8</v>
      </c>
      <c r="F328" s="545">
        <f>'Averages Pivot Table'!AE$451</f>
        <v>46715.511767425494</v>
      </c>
      <c r="G328" s="546">
        <f t="shared" si="177"/>
        <v>8</v>
      </c>
      <c r="H328" s="545">
        <f>'Averages Pivot Table'!AE$455</f>
        <v>39684.160492126095</v>
      </c>
      <c r="I328" s="546">
        <f t="shared" si="178"/>
        <v>10</v>
      </c>
      <c r="J328" s="545">
        <f>'Averages Pivot Table'!AE$459</f>
        <v>38700.583517841485</v>
      </c>
      <c r="K328" s="546">
        <f t="shared" si="179"/>
        <v>6</v>
      </c>
      <c r="L328" s="545">
        <f>'Averages Pivot Table'!AE$463</f>
        <v>0</v>
      </c>
      <c r="M328" s="546">
        <f t="shared" si="180"/>
        <v>0</v>
      </c>
      <c r="N328" s="545">
        <f>'Averages Pivot Table'!AE$467</f>
        <v>48227.90012152103</v>
      </c>
      <c r="O328" s="546">
        <f t="shared" si="181"/>
        <v>13</v>
      </c>
      <c r="Q328" s="402"/>
      <c r="R328" s="402"/>
      <c r="S328" s="402"/>
    </row>
    <row r="329" spans="1:19" ht="34.5" customHeight="1">
      <c r="A329" s="646" t="s">
        <v>1086</v>
      </c>
      <c r="B329" s="646"/>
      <c r="C329" s="646"/>
      <c r="D329" s="646"/>
      <c r="E329" s="646"/>
      <c r="F329" s="646"/>
      <c r="G329" s="646"/>
      <c r="H329" s="646"/>
      <c r="I329" s="646"/>
      <c r="J329" s="646"/>
      <c r="K329" s="646"/>
      <c r="L329" s="646"/>
      <c r="M329" s="646"/>
      <c r="N329" s="646"/>
      <c r="O329" s="646"/>
      <c r="Q329" s="402"/>
      <c r="R329" s="402"/>
      <c r="S329" s="402"/>
    </row>
    <row r="330" spans="1:19">
      <c r="O330" s="549" t="s">
        <v>1156</v>
      </c>
      <c r="Q330" s="402"/>
      <c r="R330" s="402"/>
      <c r="S330" s="402"/>
    </row>
    <row r="331" spans="1:19" ht="18">
      <c r="A331" s="512" t="s">
        <v>1108</v>
      </c>
      <c r="B331" s="512"/>
      <c r="C331" s="512"/>
      <c r="D331" s="512"/>
      <c r="E331" s="512"/>
      <c r="F331" s="512"/>
      <c r="G331" s="512"/>
      <c r="H331" s="512"/>
      <c r="I331" s="512"/>
      <c r="J331" s="512"/>
      <c r="K331" s="512"/>
      <c r="L331" s="512"/>
      <c r="M331" s="512"/>
      <c r="N331" s="512"/>
      <c r="O331" s="512"/>
      <c r="P331" s="600" t="s">
        <v>910</v>
      </c>
      <c r="Q331" s="402"/>
      <c r="R331" s="402"/>
      <c r="S331" s="402"/>
    </row>
    <row r="332" spans="1:19">
      <c r="A332" s="579"/>
      <c r="B332" s="515"/>
      <c r="C332" s="515"/>
      <c r="D332" s="515"/>
      <c r="E332" s="515"/>
      <c r="F332" s="515"/>
      <c r="G332" s="515"/>
      <c r="H332" s="515"/>
      <c r="I332" s="515"/>
      <c r="J332" s="515"/>
      <c r="K332" s="515"/>
      <c r="L332" s="515"/>
      <c r="M332" s="515"/>
      <c r="N332" s="515"/>
      <c r="O332" s="515"/>
      <c r="Q332" s="402"/>
      <c r="R332" s="402"/>
      <c r="S332" s="402"/>
    </row>
    <row r="333" spans="1:19" ht="15.75">
      <c r="A333" s="644" t="s">
        <v>1098</v>
      </c>
      <c r="B333" s="644"/>
      <c r="C333" s="644"/>
      <c r="D333" s="644"/>
      <c r="E333" s="644"/>
      <c r="F333" s="644"/>
      <c r="G333" s="644"/>
      <c r="H333" s="644"/>
      <c r="I333" s="644"/>
      <c r="J333" s="644"/>
      <c r="K333" s="644"/>
      <c r="L333" s="644"/>
      <c r="M333" s="644"/>
      <c r="N333" s="644"/>
      <c r="O333" s="644"/>
      <c r="Q333" s="402"/>
      <c r="R333" s="402"/>
      <c r="S333" s="402"/>
    </row>
    <row r="334" spans="1:19" ht="15.75">
      <c r="A334" s="644" t="s">
        <v>1168</v>
      </c>
      <c r="B334" s="644"/>
      <c r="C334" s="644"/>
      <c r="D334" s="644"/>
      <c r="E334" s="644"/>
      <c r="F334" s="644"/>
      <c r="G334" s="644"/>
      <c r="H334" s="644"/>
      <c r="I334" s="644"/>
      <c r="J334" s="644"/>
      <c r="K334" s="644"/>
      <c r="L334" s="644"/>
      <c r="M334" s="644"/>
      <c r="N334" s="644"/>
      <c r="O334" s="644"/>
      <c r="Q334" s="402"/>
      <c r="R334" s="402"/>
      <c r="S334" s="402"/>
    </row>
    <row r="335" spans="1:19">
      <c r="A335" s="540"/>
      <c r="B335" s="540"/>
      <c r="C335" s="540"/>
      <c r="D335" s="540"/>
      <c r="E335" s="540"/>
      <c r="F335" s="540"/>
      <c r="G335" s="540"/>
      <c r="H335" s="540"/>
      <c r="I335" s="540"/>
      <c r="J335" s="540"/>
      <c r="K335" s="540"/>
      <c r="L335" s="540"/>
      <c r="M335" s="540"/>
      <c r="N335" s="540"/>
      <c r="O335" s="540"/>
      <c r="Q335" s="402"/>
      <c r="R335" s="402"/>
      <c r="S335" s="402"/>
    </row>
    <row r="336" spans="1:19">
      <c r="A336" s="518"/>
      <c r="B336" s="581" t="s">
        <v>28</v>
      </c>
      <c r="C336" s="582"/>
      <c r="D336" s="583" t="s">
        <v>17</v>
      </c>
      <c r="E336" s="584"/>
      <c r="F336" s="583" t="s">
        <v>18</v>
      </c>
      <c r="G336" s="584"/>
      <c r="H336" s="581" t="s">
        <v>19</v>
      </c>
      <c r="I336" s="582"/>
      <c r="J336" s="583" t="s">
        <v>1099</v>
      </c>
      <c r="K336" s="584"/>
      <c r="L336" s="582" t="s">
        <v>1060</v>
      </c>
      <c r="M336" s="582"/>
      <c r="N336" s="582" t="s">
        <v>1061</v>
      </c>
      <c r="O336" s="582"/>
      <c r="Q336" s="402"/>
      <c r="R336" s="402"/>
      <c r="S336" s="402"/>
    </row>
    <row r="337" spans="1:19">
      <c r="A337" s="524"/>
      <c r="B337" s="520" t="s">
        <v>1067</v>
      </c>
      <c r="C337" s="519" t="s">
        <v>1068</v>
      </c>
      <c r="D337" s="520" t="s">
        <v>1067</v>
      </c>
      <c r="E337" s="519" t="s">
        <v>1068</v>
      </c>
      <c r="F337" s="520" t="s">
        <v>1067</v>
      </c>
      <c r="G337" s="519" t="s">
        <v>1068</v>
      </c>
      <c r="H337" s="520" t="s">
        <v>1067</v>
      </c>
      <c r="I337" s="519" t="s">
        <v>1068</v>
      </c>
      <c r="J337" s="520" t="s">
        <v>1067</v>
      </c>
      <c r="K337" s="519" t="s">
        <v>1068</v>
      </c>
      <c r="L337" s="520" t="s">
        <v>1067</v>
      </c>
      <c r="M337" s="519" t="s">
        <v>1068</v>
      </c>
      <c r="N337" s="520" t="s">
        <v>1067</v>
      </c>
      <c r="O337" s="519" t="s">
        <v>1068</v>
      </c>
    </row>
    <row r="338" spans="1:19" s="531" customFormat="1" ht="18" customHeight="1">
      <c r="A338" s="528" t="s">
        <v>1069</v>
      </c>
      <c r="B338" s="560">
        <f>'Averages Pivot Table'!Z$471</f>
        <v>67676.255897777752</v>
      </c>
      <c r="C338" s="560"/>
      <c r="D338" s="560">
        <f>'Averages Pivot Table'!Z$475</f>
        <v>60229.838243991966</v>
      </c>
      <c r="E338" s="560"/>
      <c r="F338" s="560">
        <f>'Averages Pivot Table'!Z$479</f>
        <v>53266.736062004093</v>
      </c>
      <c r="G338" s="560"/>
      <c r="H338" s="560">
        <f>'Averages Pivot Table'!Z$483</f>
        <v>50890.346163236238</v>
      </c>
      <c r="I338" s="560"/>
      <c r="J338" s="560">
        <f>'Averages Pivot Table'!Z$487</f>
        <v>57051.470622862944</v>
      </c>
      <c r="K338" s="560"/>
      <c r="L338" s="560">
        <f>'Averages Pivot Table'!Z$491</f>
        <v>45960.8345560409</v>
      </c>
      <c r="M338" s="586"/>
      <c r="N338" s="560">
        <f>'Averages Pivot Table'!Z$495</f>
        <v>56677.274428234225</v>
      </c>
      <c r="O338" s="587"/>
      <c r="Q338" s="533"/>
      <c r="R338" s="533"/>
      <c r="S338" s="533"/>
    </row>
    <row r="339" spans="1:19" ht="12.95" customHeight="1">
      <c r="A339" s="540"/>
      <c r="B339" s="536"/>
      <c r="C339" s="563"/>
      <c r="D339" s="536"/>
      <c r="E339" s="563"/>
      <c r="F339" s="536"/>
      <c r="G339" s="563"/>
      <c r="H339" s="536"/>
      <c r="I339" s="563"/>
      <c r="J339" s="536"/>
      <c r="K339" s="563"/>
      <c r="L339" s="536"/>
      <c r="M339" s="563"/>
      <c r="N339" s="536"/>
      <c r="O339" s="588"/>
    </row>
    <row r="340" spans="1:19" ht="12.95" customHeight="1">
      <c r="A340" s="540" t="s">
        <v>1070</v>
      </c>
      <c r="B340" s="568">
        <f>'Averages Pivot Table'!Z$8</f>
        <v>0</v>
      </c>
      <c r="C340" s="542">
        <f>IF(B340&gt;0,RANK(B340,(B$340:B$358)),0)</f>
        <v>0</v>
      </c>
      <c r="D340" s="568">
        <f>'Averages Pivot Table'!Z$12</f>
        <v>0</v>
      </c>
      <c r="E340" s="542">
        <f>IF(D340&gt;0,RANK(D340,(D$340:D$358)),0)</f>
        <v>0</v>
      </c>
      <c r="F340" s="568">
        <f>'Averages Pivot Table'!Z$16</f>
        <v>0</v>
      </c>
      <c r="G340" s="542">
        <f>IF(F340&gt;0,RANK(F340,(F$340:F$358)),0)</f>
        <v>0</v>
      </c>
      <c r="H340" s="568">
        <f>'Averages Pivot Table'!Z$20</f>
        <v>0</v>
      </c>
      <c r="I340" s="542">
        <f>IF(H340&gt;0,RANK(H340,(H$340:H$358)),0)</f>
        <v>0</v>
      </c>
      <c r="J340" s="568">
        <f>'Averages Pivot Table'!Z$24</f>
        <v>0</v>
      </c>
      <c r="K340" s="542">
        <f>IF(J340&gt;0,RANK(J340,(J$340:J$358)),0)</f>
        <v>0</v>
      </c>
      <c r="L340" s="568">
        <f>'Averages Pivot Table'!Z$28</f>
        <v>0</v>
      </c>
      <c r="M340" s="542">
        <f>IF(L340&gt;0,RANK(L340,(L$340:L$358)),0)</f>
        <v>0</v>
      </c>
      <c r="N340" s="568">
        <f>'Averages Pivot Table'!Z$32</f>
        <v>0</v>
      </c>
      <c r="O340" s="542">
        <f>IF(N340&gt;0,RANK(N340,(N$340:N$358)),0)</f>
        <v>0</v>
      </c>
    </row>
    <row r="341" spans="1:19" ht="12.95" customHeight="1">
      <c r="A341" s="540" t="s">
        <v>1071</v>
      </c>
      <c r="B341" s="568">
        <f>'Averages Pivot Table'!Z$37</f>
        <v>0</v>
      </c>
      <c r="C341" s="542">
        <f t="shared" ref="C341:E358" si="182">IF(B341&gt;0,RANK(B341,(B$340:B$358)),0)</f>
        <v>0</v>
      </c>
      <c r="D341" s="568">
        <f>'Averages Pivot Table'!Z$41</f>
        <v>0</v>
      </c>
      <c r="E341" s="542">
        <f t="shared" si="182"/>
        <v>0</v>
      </c>
      <c r="F341" s="568">
        <f>'Averages Pivot Table'!Z$45</f>
        <v>0</v>
      </c>
      <c r="G341" s="542">
        <f t="shared" ref="G341:G343" si="183">IF(F341&gt;0,RANK(F341,(F$340:F$358)),0)</f>
        <v>0</v>
      </c>
      <c r="H341" s="568">
        <f>'Averages Pivot Table'!Z$49</f>
        <v>0</v>
      </c>
      <c r="I341" s="542">
        <f t="shared" ref="I341:I343" si="184">IF(H341&gt;0,RANK(H341,(H$340:H$358)),0)</f>
        <v>0</v>
      </c>
      <c r="J341" s="568">
        <f>'Averages Pivot Table'!Z$53</f>
        <v>0</v>
      </c>
      <c r="K341" s="542">
        <f t="shared" ref="K341:K343" si="185">IF(J341&gt;0,RANK(J341,(J$340:J$358)),0)</f>
        <v>0</v>
      </c>
      <c r="L341" s="568">
        <f>'Averages Pivot Table'!Z$57</f>
        <v>0</v>
      </c>
      <c r="M341" s="542">
        <f t="shared" ref="M341:M343" si="186">IF(L341&gt;0,RANK(L341,(L$340:L$358)),0)</f>
        <v>0</v>
      </c>
      <c r="N341" s="568">
        <f>'Averages Pivot Table'!Z$61</f>
        <v>0</v>
      </c>
      <c r="O341" s="542">
        <f t="shared" ref="O341:O343" si="187">IF(N341&gt;0,RANK(N341,(N$340:N$358)),0)</f>
        <v>0</v>
      </c>
    </row>
    <row r="342" spans="1:19" ht="12.95" customHeight="1">
      <c r="A342" s="540" t="s">
        <v>1072</v>
      </c>
      <c r="B342" s="568">
        <f>'Averages Pivot Table'!Z$66</f>
        <v>0</v>
      </c>
      <c r="C342" s="542">
        <f t="shared" si="182"/>
        <v>0</v>
      </c>
      <c r="D342" s="568">
        <f>'Averages Pivot Table'!Z$70</f>
        <v>0</v>
      </c>
      <c r="E342" s="542">
        <f t="shared" si="182"/>
        <v>0</v>
      </c>
      <c r="F342" s="568">
        <f>'Averages Pivot Table'!Z$74</f>
        <v>0</v>
      </c>
      <c r="G342" s="542">
        <f t="shared" si="183"/>
        <v>0</v>
      </c>
      <c r="H342" s="568">
        <f>'Averages Pivot Table'!Z$78</f>
        <v>0</v>
      </c>
      <c r="I342" s="542">
        <f t="shared" si="184"/>
        <v>0</v>
      </c>
      <c r="J342" s="568">
        <f>'Averages Pivot Table'!Z$82</f>
        <v>0</v>
      </c>
      <c r="K342" s="542">
        <f t="shared" si="185"/>
        <v>0</v>
      </c>
      <c r="L342" s="568">
        <f>'Averages Pivot Table'!Z$86</f>
        <v>0</v>
      </c>
      <c r="M342" s="542">
        <f t="shared" si="186"/>
        <v>0</v>
      </c>
      <c r="N342" s="568">
        <f>'Averages Pivot Table'!Z$90</f>
        <v>0</v>
      </c>
      <c r="O342" s="542">
        <f t="shared" si="187"/>
        <v>0</v>
      </c>
    </row>
    <row r="343" spans="1:19" ht="12.95" customHeight="1">
      <c r="A343" s="540" t="s">
        <v>1073</v>
      </c>
      <c r="B343" s="568">
        <f>'Averages Pivot Table'!Z$95</f>
        <v>68886.893801551952</v>
      </c>
      <c r="C343" s="542">
        <f t="shared" si="182"/>
        <v>2</v>
      </c>
      <c r="D343" s="568">
        <f>'Averages Pivot Table'!Z$99</f>
        <v>62084.020484628592</v>
      </c>
      <c r="E343" s="542">
        <f t="shared" si="182"/>
        <v>2</v>
      </c>
      <c r="F343" s="568">
        <f>'Averages Pivot Table'!Z$103</f>
        <v>55845.475314616175</v>
      </c>
      <c r="G343" s="542">
        <f t="shared" si="183"/>
        <v>2</v>
      </c>
      <c r="H343" s="568">
        <f>'Averages Pivot Table'!Z$107</f>
        <v>49855.100606931366</v>
      </c>
      <c r="I343" s="542">
        <f t="shared" si="184"/>
        <v>2</v>
      </c>
      <c r="J343" s="568">
        <f>'Averages Pivot Table'!Z$111</f>
        <v>57671.449626141846</v>
      </c>
      <c r="K343" s="542">
        <f t="shared" si="185"/>
        <v>1</v>
      </c>
      <c r="L343" s="568">
        <f>'Averages Pivot Table'!Z$115</f>
        <v>0</v>
      </c>
      <c r="M343" s="542">
        <f t="shared" si="186"/>
        <v>0</v>
      </c>
      <c r="N343" s="568">
        <f>'Averages Pivot Table'!Z$119</f>
        <v>58614.368143719046</v>
      </c>
      <c r="O343" s="542">
        <f t="shared" si="187"/>
        <v>1</v>
      </c>
    </row>
    <row r="344" spans="1:19" ht="12.95" customHeight="1">
      <c r="A344" s="540"/>
      <c r="B344" s="568"/>
      <c r="C344" s="542"/>
      <c r="D344" s="568"/>
      <c r="E344" s="542"/>
      <c r="F344" s="568"/>
      <c r="G344" s="542"/>
      <c r="H344" s="568"/>
      <c r="I344" s="542"/>
      <c r="J344" s="568"/>
      <c r="K344" s="542"/>
      <c r="L344" s="568"/>
      <c r="M344" s="542"/>
      <c r="N344" s="568"/>
      <c r="O344" s="542"/>
    </row>
    <row r="345" spans="1:19" ht="12.95" customHeight="1">
      <c r="A345" s="540" t="s">
        <v>1074</v>
      </c>
      <c r="B345" s="568">
        <f>'Averages Pivot Table'!Z$124</f>
        <v>56148.176936026881</v>
      </c>
      <c r="C345" s="542">
        <f t="shared" si="182"/>
        <v>4</v>
      </c>
      <c r="D345" s="568">
        <f>'Averages Pivot Table'!Z$128</f>
        <v>49466.71322434875</v>
      </c>
      <c r="E345" s="542">
        <f t="shared" si="182"/>
        <v>4</v>
      </c>
      <c r="F345" s="568">
        <f>'Averages Pivot Table'!Z$132</f>
        <v>44128.145012328423</v>
      </c>
      <c r="G345" s="542">
        <f t="shared" ref="G345:G348" si="188">IF(F345&gt;0,RANK(F345,(F$340:F$358)),0)</f>
        <v>4</v>
      </c>
      <c r="H345" s="568">
        <f>'Averages Pivot Table'!Z$136</f>
        <v>33774.7718132964</v>
      </c>
      <c r="I345" s="542">
        <f t="shared" ref="I345:I348" si="189">IF(H345&gt;0,RANK(H345,(H$340:H$358)),0)</f>
        <v>4</v>
      </c>
      <c r="J345" s="568">
        <f>'Averages Pivot Table'!Z$140</f>
        <v>33426.738703236653</v>
      </c>
      <c r="K345" s="542">
        <f t="shared" ref="K345:K348" si="190">IF(J345&gt;0,RANK(J345,(J$340:J$358)),0)</f>
        <v>3</v>
      </c>
      <c r="L345" s="568">
        <f>'Averages Pivot Table'!Z$144</f>
        <v>0</v>
      </c>
      <c r="M345" s="542">
        <f t="shared" ref="M345:M348" si="191">IF(L345&gt;0,RANK(L345,(L$340:L$358)),0)</f>
        <v>0</v>
      </c>
      <c r="N345" s="568">
        <f>'Averages Pivot Table'!Z$148</f>
        <v>43969.913298600339</v>
      </c>
      <c r="O345" s="542">
        <f t="shared" ref="O345:O348" si="192">IF(N345&gt;0,RANK(N345,(N$340:N$358)),0)</f>
        <v>5</v>
      </c>
    </row>
    <row r="346" spans="1:19" ht="12.95" customHeight="1">
      <c r="A346" s="540" t="s">
        <v>1075</v>
      </c>
      <c r="B346" s="568">
        <f>'Averages Pivot Table'!Z$153</f>
        <v>0</v>
      </c>
      <c r="C346" s="542">
        <f t="shared" si="182"/>
        <v>0</v>
      </c>
      <c r="D346" s="568">
        <f>'Averages Pivot Table'!Z$157</f>
        <v>0</v>
      </c>
      <c r="E346" s="542">
        <f t="shared" si="182"/>
        <v>0</v>
      </c>
      <c r="F346" s="568">
        <f>'Averages Pivot Table'!Z$161</f>
        <v>0</v>
      </c>
      <c r="G346" s="542">
        <f t="shared" si="188"/>
        <v>0</v>
      </c>
      <c r="H346" s="568">
        <f>'Averages Pivot Table'!Z$165</f>
        <v>0</v>
      </c>
      <c r="I346" s="542">
        <f t="shared" si="189"/>
        <v>0</v>
      </c>
      <c r="J346" s="568">
        <f>'Averages Pivot Table'!Z$169</f>
        <v>0</v>
      </c>
      <c r="K346" s="542">
        <f t="shared" si="190"/>
        <v>0</v>
      </c>
      <c r="L346" s="568">
        <f>'Averages Pivot Table'!Z$173</f>
        <v>0</v>
      </c>
      <c r="M346" s="542">
        <f t="shared" si="191"/>
        <v>0</v>
      </c>
      <c r="N346" s="568">
        <f>'Averages Pivot Table'!Z$177</f>
        <v>0</v>
      </c>
      <c r="O346" s="542">
        <f t="shared" si="192"/>
        <v>0</v>
      </c>
    </row>
    <row r="347" spans="1:19" ht="12.95" customHeight="1">
      <c r="A347" s="540" t="s">
        <v>1076</v>
      </c>
      <c r="B347" s="568">
        <f>'Averages Pivot Table'!Z$182</f>
        <v>0</v>
      </c>
      <c r="C347" s="542">
        <f t="shared" si="182"/>
        <v>0</v>
      </c>
      <c r="D347" s="568">
        <f>'Averages Pivot Table'!Z$186</f>
        <v>0</v>
      </c>
      <c r="E347" s="542">
        <f t="shared" si="182"/>
        <v>0</v>
      </c>
      <c r="F347" s="568">
        <f>'Averages Pivot Table'!Z$190</f>
        <v>0</v>
      </c>
      <c r="G347" s="542">
        <f t="shared" si="188"/>
        <v>0</v>
      </c>
      <c r="H347" s="568">
        <f>'Averages Pivot Table'!Z$194</f>
        <v>0</v>
      </c>
      <c r="I347" s="542">
        <f t="shared" si="189"/>
        <v>0</v>
      </c>
      <c r="J347" s="568">
        <f>'Averages Pivot Table'!Z$198</f>
        <v>0</v>
      </c>
      <c r="K347" s="542">
        <f t="shared" si="190"/>
        <v>0</v>
      </c>
      <c r="L347" s="568">
        <f>'Averages Pivot Table'!Z$202</f>
        <v>0</v>
      </c>
      <c r="M347" s="542">
        <f t="shared" si="191"/>
        <v>0</v>
      </c>
      <c r="N347" s="568">
        <f>'Averages Pivot Table'!Z$206</f>
        <v>0</v>
      </c>
      <c r="O347" s="542">
        <f t="shared" si="192"/>
        <v>0</v>
      </c>
    </row>
    <row r="348" spans="1:19" ht="12.95" customHeight="1">
      <c r="A348" s="540" t="s">
        <v>1077</v>
      </c>
      <c r="B348" s="568">
        <f>'Averages Pivot Table'!Z$211</f>
        <v>0</v>
      </c>
      <c r="C348" s="542">
        <f t="shared" si="182"/>
        <v>0</v>
      </c>
      <c r="D348" s="568">
        <f>'Averages Pivot Table'!Z$215</f>
        <v>0</v>
      </c>
      <c r="E348" s="542">
        <f t="shared" si="182"/>
        <v>0</v>
      </c>
      <c r="F348" s="568">
        <f>'Averages Pivot Table'!Z$219</f>
        <v>0</v>
      </c>
      <c r="G348" s="542">
        <f t="shared" si="188"/>
        <v>0</v>
      </c>
      <c r="H348" s="568">
        <f>'Averages Pivot Table'!Z$223</f>
        <v>0</v>
      </c>
      <c r="I348" s="542">
        <f t="shared" si="189"/>
        <v>0</v>
      </c>
      <c r="J348" s="568">
        <f>'Averages Pivot Table'!Z$227</f>
        <v>0</v>
      </c>
      <c r="K348" s="542">
        <f t="shared" si="190"/>
        <v>0</v>
      </c>
      <c r="L348" s="568">
        <f>'Averages Pivot Table'!Z$231</f>
        <v>0</v>
      </c>
      <c r="M348" s="542">
        <f t="shared" si="191"/>
        <v>0</v>
      </c>
      <c r="N348" s="568">
        <f>'Averages Pivot Table'!Z$235</f>
        <v>0</v>
      </c>
      <c r="O348" s="542">
        <f t="shared" si="192"/>
        <v>0</v>
      </c>
    </row>
    <row r="349" spans="1:19" ht="12.95" customHeight="1">
      <c r="A349" s="540"/>
      <c r="B349" s="568"/>
      <c r="C349" s="542"/>
      <c r="D349" s="568"/>
      <c r="E349" s="542"/>
      <c r="F349" s="568"/>
      <c r="G349" s="542"/>
      <c r="H349" s="568"/>
      <c r="I349" s="542"/>
      <c r="J349" s="568"/>
      <c r="K349" s="542"/>
      <c r="L349" s="568"/>
      <c r="M349" s="542"/>
      <c r="N349" s="568"/>
      <c r="O349" s="542"/>
    </row>
    <row r="350" spans="1:19" ht="12.95" customHeight="1">
      <c r="A350" s="540" t="s">
        <v>1078</v>
      </c>
      <c r="B350" s="568">
        <f>'Averages Pivot Table'!Z$240</f>
        <v>0</v>
      </c>
      <c r="C350" s="542">
        <f t="shared" si="182"/>
        <v>0</v>
      </c>
      <c r="D350" s="568">
        <f>'Averages Pivot Table'!Z$244</f>
        <v>0</v>
      </c>
      <c r="E350" s="542">
        <f t="shared" si="182"/>
        <v>0</v>
      </c>
      <c r="F350" s="568">
        <f>'Averages Pivot Table'!Z$248</f>
        <v>0</v>
      </c>
      <c r="G350" s="542">
        <f t="shared" ref="G350:G353" si="193">IF(F350&gt;0,RANK(F350,(F$340:F$358)),0)</f>
        <v>0</v>
      </c>
      <c r="H350" s="568">
        <f>'Averages Pivot Table'!Z$252</f>
        <v>0</v>
      </c>
      <c r="I350" s="542">
        <f t="shared" ref="I350:I353" si="194">IF(H350&gt;0,RANK(H350,(H$340:H$358)),0)</f>
        <v>0</v>
      </c>
      <c r="J350" s="568">
        <f>'Averages Pivot Table'!Z$256</f>
        <v>0</v>
      </c>
      <c r="K350" s="542">
        <f t="shared" ref="K350:K353" si="195">IF(J350&gt;0,RANK(J350,(J$340:J$358)),0)</f>
        <v>0</v>
      </c>
      <c r="L350" s="568">
        <f>'Averages Pivot Table'!Z$260</f>
        <v>0</v>
      </c>
      <c r="M350" s="542">
        <f t="shared" ref="M350:M353" si="196">IF(L350&gt;0,RANK(L350,(L$340:L$358)),0)</f>
        <v>0</v>
      </c>
      <c r="N350" s="568">
        <f>'Averages Pivot Table'!Z$264</f>
        <v>0</v>
      </c>
      <c r="O350" s="542">
        <f t="shared" ref="O350:O353" si="197">IF(N350&gt;0,RANK(N350,(N$340:N$358)),0)</f>
        <v>0</v>
      </c>
    </row>
    <row r="351" spans="1:19" ht="12.95" customHeight="1">
      <c r="A351" s="540" t="s">
        <v>1079</v>
      </c>
      <c r="B351" s="568">
        <f>'Averages Pivot Table'!Z$269</f>
        <v>0</v>
      </c>
      <c r="C351" s="542">
        <f t="shared" si="182"/>
        <v>0</v>
      </c>
      <c r="D351" s="568">
        <f>'Averages Pivot Table'!Z$273</f>
        <v>0</v>
      </c>
      <c r="E351" s="542">
        <f t="shared" si="182"/>
        <v>0</v>
      </c>
      <c r="F351" s="568">
        <f>'Averages Pivot Table'!Z$277</f>
        <v>0</v>
      </c>
      <c r="G351" s="542">
        <f t="shared" si="193"/>
        <v>0</v>
      </c>
      <c r="H351" s="568">
        <f>'Averages Pivot Table'!Z$281</f>
        <v>0</v>
      </c>
      <c r="I351" s="542">
        <f t="shared" si="194"/>
        <v>0</v>
      </c>
      <c r="J351" s="568">
        <f>'Averages Pivot Table'!Z$285</f>
        <v>0</v>
      </c>
      <c r="K351" s="542">
        <f t="shared" si="195"/>
        <v>0</v>
      </c>
      <c r="L351" s="568">
        <f>'Averages Pivot Table'!Z$289</f>
        <v>0</v>
      </c>
      <c r="M351" s="542">
        <f t="shared" si="196"/>
        <v>0</v>
      </c>
      <c r="N351" s="568">
        <f>'Averages Pivot Table'!Z$293</f>
        <v>0</v>
      </c>
      <c r="O351" s="542">
        <f t="shared" si="197"/>
        <v>0</v>
      </c>
    </row>
    <row r="352" spans="1:19" ht="12.95" customHeight="1">
      <c r="A352" s="540" t="s">
        <v>1080</v>
      </c>
      <c r="B352" s="568">
        <f>'Averages Pivot Table'!Z$298</f>
        <v>0</v>
      </c>
      <c r="C352" s="542">
        <f t="shared" si="182"/>
        <v>0</v>
      </c>
      <c r="D352" s="568">
        <f>'Averages Pivot Table'!Z$302</f>
        <v>0</v>
      </c>
      <c r="E352" s="542">
        <f t="shared" si="182"/>
        <v>0</v>
      </c>
      <c r="F352" s="568">
        <f>'Averages Pivot Table'!Z$306</f>
        <v>0</v>
      </c>
      <c r="G352" s="542">
        <f t="shared" si="193"/>
        <v>0</v>
      </c>
      <c r="H352" s="568">
        <f>'Averages Pivot Table'!Z$310</f>
        <v>0</v>
      </c>
      <c r="I352" s="542">
        <f t="shared" si="194"/>
        <v>0</v>
      </c>
      <c r="J352" s="568">
        <f>'Averages Pivot Table'!Z$314</f>
        <v>0</v>
      </c>
      <c r="K352" s="542">
        <f t="shared" si="195"/>
        <v>0</v>
      </c>
      <c r="L352" s="568">
        <f>'Averages Pivot Table'!Z$318</f>
        <v>45960.8345560409</v>
      </c>
      <c r="M352" s="542">
        <f t="shared" si="196"/>
        <v>1</v>
      </c>
      <c r="N352" s="568">
        <f>'Averages Pivot Table'!Z$322</f>
        <v>45960.8345560409</v>
      </c>
      <c r="O352" s="542">
        <f t="shared" si="197"/>
        <v>4</v>
      </c>
    </row>
    <row r="353" spans="1:19" ht="12.95" customHeight="1">
      <c r="A353" s="540" t="s">
        <v>1081</v>
      </c>
      <c r="B353" s="568">
        <f>'Averages Pivot Table'!Z$327</f>
        <v>0</v>
      </c>
      <c r="C353" s="542">
        <f t="shared" si="182"/>
        <v>0</v>
      </c>
      <c r="D353" s="568">
        <f>'Averages Pivot Table'!Z$331</f>
        <v>0</v>
      </c>
      <c r="E353" s="542">
        <f t="shared" si="182"/>
        <v>0</v>
      </c>
      <c r="F353" s="568">
        <f>'Averages Pivot Table'!Z$335</f>
        <v>0</v>
      </c>
      <c r="G353" s="542">
        <f t="shared" si="193"/>
        <v>0</v>
      </c>
      <c r="H353" s="568">
        <f>'Averages Pivot Table'!Z$339</f>
        <v>0</v>
      </c>
      <c r="I353" s="542">
        <f t="shared" si="194"/>
        <v>0</v>
      </c>
      <c r="J353" s="568">
        <f>'Averages Pivot Table'!Z$343</f>
        <v>0</v>
      </c>
      <c r="K353" s="542">
        <f t="shared" si="195"/>
        <v>0</v>
      </c>
      <c r="L353" s="568">
        <f>'Averages Pivot Table'!Z$347</f>
        <v>0</v>
      </c>
      <c r="M353" s="542">
        <f t="shared" si="196"/>
        <v>0</v>
      </c>
      <c r="N353" s="568">
        <f>'Averages Pivot Table'!Z$351</f>
        <v>0</v>
      </c>
      <c r="O353" s="542">
        <f t="shared" si="197"/>
        <v>0</v>
      </c>
    </row>
    <row r="354" spans="1:19" ht="12.95" customHeight="1">
      <c r="A354" s="540"/>
      <c r="B354" s="568"/>
      <c r="C354" s="542"/>
      <c r="D354" s="568"/>
      <c r="E354" s="542"/>
      <c r="F354" s="568"/>
      <c r="G354" s="542"/>
      <c r="H354" s="568"/>
      <c r="I354" s="542"/>
      <c r="J354" s="568"/>
      <c r="K354" s="542"/>
      <c r="L354" s="568"/>
      <c r="M354" s="542"/>
      <c r="N354" s="568"/>
      <c r="O354" s="542"/>
    </row>
    <row r="355" spans="1:19" ht="12.95" customHeight="1">
      <c r="A355" s="540" t="s">
        <v>1082</v>
      </c>
      <c r="B355" s="541">
        <f>'Averages Pivot Table'!Z$356</f>
        <v>0</v>
      </c>
      <c r="C355" s="542">
        <f t="shared" si="182"/>
        <v>0</v>
      </c>
      <c r="D355" s="541">
        <f>'Averages Pivot Table'!Z$360</f>
        <v>0</v>
      </c>
      <c r="E355" s="542">
        <f t="shared" si="182"/>
        <v>0</v>
      </c>
      <c r="F355" s="541">
        <f>'Averages Pivot Table'!Z$364</f>
        <v>0</v>
      </c>
      <c r="G355" s="542">
        <f t="shared" ref="G355:G358" si="198">IF(F355&gt;0,RANK(F355,(F$340:F$358)),0)</f>
        <v>0</v>
      </c>
      <c r="H355" s="541">
        <f>'Averages Pivot Table'!Z$368</f>
        <v>0</v>
      </c>
      <c r="I355" s="542">
        <f t="shared" ref="I355:I358" si="199">IF(H355&gt;0,RANK(H355,(H$340:H$358)),0)</f>
        <v>0</v>
      </c>
      <c r="J355" s="541">
        <f>'Averages Pivot Table'!Z$372</f>
        <v>0</v>
      </c>
      <c r="K355" s="542">
        <f t="shared" ref="K355:K358" si="200">IF(J355&gt;0,RANK(J355,(J$340:J$358)),0)</f>
        <v>0</v>
      </c>
      <c r="L355" s="541">
        <f>'Averages Pivot Table'!Z$376</f>
        <v>0</v>
      </c>
      <c r="M355" s="542">
        <f t="shared" ref="M355:M358" si="201">IF(L355&gt;0,RANK(L355,(L$340:L$358)),0)</f>
        <v>0</v>
      </c>
      <c r="N355" s="541">
        <f>'Averages Pivot Table'!Z$380</f>
        <v>0</v>
      </c>
      <c r="O355" s="542">
        <f t="shared" ref="O355:O358" si="202">IF(N355&gt;0,RANK(N355,(N$340:N$358)),0)</f>
        <v>0</v>
      </c>
    </row>
    <row r="356" spans="1:19" ht="12.95" customHeight="1">
      <c r="A356" s="540" t="s">
        <v>1083</v>
      </c>
      <c r="B356" s="541">
        <f>'Averages Pivot Table'!Z$385</f>
        <v>70835.646075663462</v>
      </c>
      <c r="C356" s="542">
        <f t="shared" si="182"/>
        <v>1</v>
      </c>
      <c r="D356" s="541">
        <f>'Averages Pivot Table'!Z$389</f>
        <v>62348.342219467748</v>
      </c>
      <c r="E356" s="542">
        <f t="shared" si="182"/>
        <v>1</v>
      </c>
      <c r="F356" s="541">
        <f>'Averages Pivot Table'!Z$393</f>
        <v>57681.147171253826</v>
      </c>
      <c r="G356" s="542">
        <f t="shared" si="198"/>
        <v>1</v>
      </c>
      <c r="H356" s="541">
        <f>'Averages Pivot Table'!Z$397</f>
        <v>55545.24900775955</v>
      </c>
      <c r="I356" s="542">
        <f t="shared" si="199"/>
        <v>1</v>
      </c>
      <c r="J356" s="541">
        <f>'Averages Pivot Table'!Z$401</f>
        <v>0</v>
      </c>
      <c r="K356" s="542">
        <f t="shared" si="200"/>
        <v>0</v>
      </c>
      <c r="L356" s="541">
        <f>'Averages Pivot Table'!Z$405</f>
        <v>0</v>
      </c>
      <c r="M356" s="542">
        <f t="shared" si="201"/>
        <v>0</v>
      </c>
      <c r="N356" s="541">
        <f>'Averages Pivot Table'!Z$409</f>
        <v>57963.566607547153</v>
      </c>
      <c r="O356" s="542">
        <f t="shared" si="202"/>
        <v>2</v>
      </c>
    </row>
    <row r="357" spans="1:19" ht="12.95" customHeight="1">
      <c r="A357" s="540" t="s">
        <v>1084</v>
      </c>
      <c r="B357" s="541">
        <f>'Averages Pivot Table'!Z$414</f>
        <v>0</v>
      </c>
      <c r="C357" s="542">
        <f t="shared" si="182"/>
        <v>0</v>
      </c>
      <c r="D357" s="541">
        <f>'Averages Pivot Table'!Z$418</f>
        <v>0</v>
      </c>
      <c r="E357" s="542">
        <f t="shared" si="182"/>
        <v>0</v>
      </c>
      <c r="F357" s="541">
        <f>'Averages Pivot Table'!Z$422</f>
        <v>0</v>
      </c>
      <c r="G357" s="542">
        <f t="shared" si="198"/>
        <v>0</v>
      </c>
      <c r="H357" s="541">
        <f>'Averages Pivot Table'!Z$426</f>
        <v>0</v>
      </c>
      <c r="I357" s="542">
        <f t="shared" si="199"/>
        <v>0</v>
      </c>
      <c r="J357" s="541">
        <f>'Averages Pivot Table'!Z$430</f>
        <v>0</v>
      </c>
      <c r="K357" s="542">
        <f t="shared" si="200"/>
        <v>0</v>
      </c>
      <c r="L357" s="541">
        <f>'Averages Pivot Table'!Z$434</f>
        <v>0</v>
      </c>
      <c r="M357" s="542">
        <f t="shared" si="201"/>
        <v>0</v>
      </c>
      <c r="N357" s="541">
        <f>'Averages Pivot Table'!Z$438</f>
        <v>0</v>
      </c>
      <c r="O357" s="542">
        <f t="shared" si="202"/>
        <v>0</v>
      </c>
    </row>
    <row r="358" spans="1:19" ht="12.95" customHeight="1">
      <c r="A358" s="565" t="s">
        <v>1085</v>
      </c>
      <c r="B358" s="545">
        <f>'Averages Pivot Table'!Z$443</f>
        <v>62867.5725203252</v>
      </c>
      <c r="C358" s="546">
        <f t="shared" si="182"/>
        <v>3</v>
      </c>
      <c r="D358" s="545">
        <f>'Averages Pivot Table'!Z$447</f>
        <v>55646.332903225804</v>
      </c>
      <c r="E358" s="546">
        <f t="shared" si="182"/>
        <v>3</v>
      </c>
      <c r="F358" s="545">
        <f>'Averages Pivot Table'!Z$451</f>
        <v>46555.517241379312</v>
      </c>
      <c r="G358" s="546">
        <f t="shared" si="198"/>
        <v>3</v>
      </c>
      <c r="H358" s="545">
        <f>'Averages Pivot Table'!Z$455</f>
        <v>41432.062370062376</v>
      </c>
      <c r="I358" s="546">
        <f t="shared" si="199"/>
        <v>3</v>
      </c>
      <c r="J358" s="545">
        <f>'Averages Pivot Table'!Z$459</f>
        <v>37941.800000000003</v>
      </c>
      <c r="K358" s="546">
        <f t="shared" si="200"/>
        <v>2</v>
      </c>
      <c r="L358" s="545">
        <f>'Averages Pivot Table'!Z$463</f>
        <v>0</v>
      </c>
      <c r="M358" s="546">
        <f t="shared" si="201"/>
        <v>0</v>
      </c>
      <c r="N358" s="545">
        <f>'Averages Pivot Table'!Z$467</f>
        <v>51371.020349228274</v>
      </c>
      <c r="O358" s="546">
        <f t="shared" si="202"/>
        <v>3</v>
      </c>
    </row>
    <row r="359" spans="1:19" ht="33.75" customHeight="1">
      <c r="A359" s="648" t="s">
        <v>1086</v>
      </c>
      <c r="B359" s="648"/>
      <c r="C359" s="648"/>
      <c r="D359" s="648"/>
      <c r="E359" s="648"/>
      <c r="F359" s="648"/>
      <c r="G359" s="648"/>
      <c r="H359" s="648"/>
      <c r="I359" s="648"/>
      <c r="J359" s="648"/>
      <c r="K359" s="648"/>
      <c r="L359" s="648"/>
      <c r="M359" s="648"/>
      <c r="N359" s="648"/>
      <c r="O359" s="648"/>
    </row>
    <row r="360" spans="1:19">
      <c r="O360" s="549" t="s">
        <v>1156</v>
      </c>
    </row>
    <row r="361" spans="1:19" ht="18">
      <c r="A361" s="512" t="s">
        <v>1109</v>
      </c>
      <c r="B361" s="512"/>
      <c r="C361" s="512"/>
      <c r="D361" s="512"/>
      <c r="E361" s="512"/>
      <c r="F361" s="512"/>
      <c r="G361" s="512"/>
      <c r="H361" s="512"/>
      <c r="I361" s="512"/>
      <c r="J361" s="512"/>
      <c r="K361" s="512"/>
      <c r="L361" s="512"/>
      <c r="M361" s="512"/>
      <c r="N361" s="512"/>
      <c r="O361" s="512"/>
    </row>
    <row r="362" spans="1:19">
      <c r="A362" s="579"/>
      <c r="B362" s="515"/>
      <c r="C362" s="515"/>
      <c r="D362" s="515"/>
      <c r="E362" s="515"/>
      <c r="F362" s="515"/>
      <c r="G362" s="515"/>
      <c r="H362" s="515"/>
      <c r="I362" s="515"/>
      <c r="J362" s="515"/>
      <c r="K362" s="515"/>
      <c r="L362" s="515"/>
      <c r="M362" s="515"/>
      <c r="N362" s="515"/>
      <c r="O362" s="515"/>
    </row>
    <row r="363" spans="1:19" ht="15.75">
      <c r="A363" s="644" t="s">
        <v>1098</v>
      </c>
      <c r="B363" s="644"/>
      <c r="C363" s="644"/>
      <c r="D363" s="644"/>
      <c r="E363" s="644"/>
      <c r="F363" s="644"/>
      <c r="G363" s="644"/>
      <c r="H363" s="644"/>
      <c r="I363" s="644"/>
      <c r="J363" s="644"/>
      <c r="K363" s="644"/>
      <c r="L363" s="644"/>
      <c r="M363" s="644"/>
      <c r="N363" s="644"/>
      <c r="O363" s="644"/>
    </row>
    <row r="364" spans="1:19" ht="15.75">
      <c r="A364" s="644" t="s">
        <v>1169</v>
      </c>
      <c r="B364" s="644"/>
      <c r="C364" s="644"/>
      <c r="D364" s="644"/>
      <c r="E364" s="644"/>
      <c r="F364" s="644"/>
      <c r="G364" s="644"/>
      <c r="H364" s="644"/>
      <c r="I364" s="644"/>
      <c r="J364" s="644"/>
      <c r="K364" s="644"/>
      <c r="L364" s="644"/>
      <c r="M364" s="644"/>
      <c r="N364" s="644"/>
      <c r="O364" s="644"/>
    </row>
    <row r="365" spans="1:19">
      <c r="A365" s="540"/>
      <c r="B365" s="540"/>
      <c r="C365" s="540"/>
      <c r="D365" s="540"/>
      <c r="E365" s="540"/>
      <c r="F365" s="540"/>
      <c r="G365" s="540"/>
      <c r="H365" s="540"/>
      <c r="I365" s="540"/>
      <c r="J365" s="540"/>
      <c r="K365" s="540"/>
      <c r="L365" s="540"/>
      <c r="M365" s="540"/>
      <c r="N365" s="540"/>
      <c r="O365" s="540"/>
    </row>
    <row r="366" spans="1:19" ht="31.5" customHeight="1">
      <c r="A366" s="518"/>
      <c r="B366" s="581" t="s">
        <v>28</v>
      </c>
      <c r="C366" s="582"/>
      <c r="D366" s="583" t="s">
        <v>17</v>
      </c>
      <c r="E366" s="584"/>
      <c r="F366" s="583" t="s">
        <v>18</v>
      </c>
      <c r="G366" s="584"/>
      <c r="H366" s="581" t="s">
        <v>19</v>
      </c>
      <c r="I366" s="582"/>
      <c r="J366" s="583" t="s">
        <v>1099</v>
      </c>
      <c r="K366" s="584"/>
      <c r="L366" s="582" t="s">
        <v>1060</v>
      </c>
      <c r="M366" s="582"/>
      <c r="N366" s="582" t="s">
        <v>1061</v>
      </c>
      <c r="O366" s="582"/>
    </row>
    <row r="367" spans="1:19">
      <c r="A367" s="524"/>
      <c r="B367" s="520" t="s">
        <v>1067</v>
      </c>
      <c r="C367" s="519" t="s">
        <v>1068</v>
      </c>
      <c r="D367" s="520" t="s">
        <v>1067</v>
      </c>
      <c r="E367" s="519" t="s">
        <v>1068</v>
      </c>
      <c r="F367" s="520" t="s">
        <v>1067</v>
      </c>
      <c r="G367" s="519" t="s">
        <v>1068</v>
      </c>
      <c r="H367" s="520" t="s">
        <v>1067</v>
      </c>
      <c r="I367" s="519" t="s">
        <v>1068</v>
      </c>
      <c r="J367" s="520" t="s">
        <v>1067</v>
      </c>
      <c r="K367" s="519" t="s">
        <v>1068</v>
      </c>
      <c r="L367" s="520" t="s">
        <v>1067</v>
      </c>
      <c r="M367" s="519" t="s">
        <v>1068</v>
      </c>
      <c r="N367" s="520" t="s">
        <v>1067</v>
      </c>
      <c r="O367" s="519" t="s">
        <v>1068</v>
      </c>
    </row>
    <row r="368" spans="1:19" s="531" customFormat="1" ht="18" customHeight="1">
      <c r="A368" s="528" t="s">
        <v>1069</v>
      </c>
      <c r="B368" s="560">
        <f>'Averages Pivot Table'!AA$471</f>
        <v>68128.608223567353</v>
      </c>
      <c r="C368" s="560"/>
      <c r="D368" s="560">
        <f>'Averages Pivot Table'!AA$475</f>
        <v>59530.371456297762</v>
      </c>
      <c r="E368" s="560"/>
      <c r="F368" s="560">
        <f>'Averages Pivot Table'!AA$479</f>
        <v>53787.694173087264</v>
      </c>
      <c r="G368" s="560"/>
      <c r="H368" s="560">
        <f>'Averages Pivot Table'!AA$483</f>
        <v>52820.66827965089</v>
      </c>
      <c r="I368" s="560"/>
      <c r="J368" s="560">
        <f>'Averages Pivot Table'!AA$487</f>
        <v>49878.486841969119</v>
      </c>
      <c r="K368" s="560"/>
      <c r="L368" s="560">
        <f>'Averages Pivot Table'!AA$491</f>
        <v>54131.75787443306</v>
      </c>
      <c r="M368" s="586"/>
      <c r="N368" s="560">
        <f>'Averages Pivot Table'!AA$495</f>
        <v>56736.691081708064</v>
      </c>
      <c r="O368" s="587"/>
      <c r="Q368" s="533"/>
      <c r="R368" s="533"/>
      <c r="S368" s="533"/>
    </row>
    <row r="369" spans="1:19">
      <c r="A369" s="540"/>
      <c r="B369" s="536"/>
      <c r="C369" s="563"/>
      <c r="D369" s="536"/>
      <c r="E369" s="563"/>
      <c r="F369" s="536"/>
      <c r="G369" s="563"/>
      <c r="H369" s="536"/>
      <c r="I369" s="563"/>
      <c r="J369" s="536"/>
      <c r="K369" s="563"/>
      <c r="L369" s="536"/>
      <c r="M369" s="563"/>
      <c r="N369" s="536"/>
      <c r="O369" s="588"/>
      <c r="Q369" s="402"/>
      <c r="R369" s="402"/>
      <c r="S369" s="402"/>
    </row>
    <row r="370" spans="1:19">
      <c r="A370" s="540" t="s">
        <v>1070</v>
      </c>
      <c r="B370" s="568">
        <f>'Averages Pivot Table'!AA$8</f>
        <v>0</v>
      </c>
      <c r="C370" s="542">
        <f>IF(B370&gt;0,RANK(B370,(B$370:B$388)),0)</f>
        <v>0</v>
      </c>
      <c r="D370" s="568">
        <f>'Averages Pivot Table'!AA$12</f>
        <v>0</v>
      </c>
      <c r="E370" s="542">
        <f>IF(D370&gt;0,RANK(D370,(D$370:D$388)),0)</f>
        <v>0</v>
      </c>
      <c r="F370" s="568">
        <f>'Averages Pivot Table'!AA$16</f>
        <v>0</v>
      </c>
      <c r="G370" s="542">
        <f>IF(F370&gt;0,RANK(F370,(F$370:F$388)),0)</f>
        <v>0</v>
      </c>
      <c r="H370" s="568">
        <f>'Averages Pivot Table'!AA$20</f>
        <v>0</v>
      </c>
      <c r="I370" s="542">
        <f>IF(H370&gt;0,RANK(H370,(H$370:H$388)),0)</f>
        <v>0</v>
      </c>
      <c r="J370" s="568">
        <f>'Averages Pivot Table'!AA$24</f>
        <v>0</v>
      </c>
      <c r="K370" s="542">
        <f>IF(J370&gt;0,RANK(J370,(J$370:J$388)),0)</f>
        <v>0</v>
      </c>
      <c r="L370" s="568">
        <f>'Averages Pivot Table'!AA$28</f>
        <v>57097.419108980903</v>
      </c>
      <c r="M370" s="542">
        <f>IF(L370&gt;0,RANK(L370,(L$370:L$388)),0)</f>
        <v>3</v>
      </c>
      <c r="N370" s="568">
        <f>'Averages Pivot Table'!AA$32</f>
        <v>57097.419108980903</v>
      </c>
      <c r="O370" s="542">
        <f>IF(N370&gt;0,RANK(N370,(N$370:N$388)),0)</f>
        <v>4</v>
      </c>
      <c r="Q370" s="402"/>
      <c r="R370" s="402"/>
      <c r="S370" s="402"/>
    </row>
    <row r="371" spans="1:19">
      <c r="A371" s="540" t="s">
        <v>1071</v>
      </c>
      <c r="B371" s="568">
        <f>'Averages Pivot Table'!AA$37</f>
        <v>60113</v>
      </c>
      <c r="C371" s="542">
        <f t="shared" ref="C371:E388" si="203">IF(B371&gt;0,RANK(B371,(B$370:B$388)),0)</f>
        <v>7</v>
      </c>
      <c r="D371" s="568">
        <f>'Averages Pivot Table'!AA$41</f>
        <v>0</v>
      </c>
      <c r="E371" s="542">
        <f t="shared" si="203"/>
        <v>0</v>
      </c>
      <c r="F371" s="568">
        <f>'Averages Pivot Table'!AA$45</f>
        <v>0</v>
      </c>
      <c r="G371" s="542">
        <f t="shared" ref="G371:G373" si="204">IF(F371&gt;0,RANK(F371,(F$370:F$388)),0)</f>
        <v>0</v>
      </c>
      <c r="H371" s="568">
        <f>'Averages Pivot Table'!AA$49</f>
        <v>55515.876237623765</v>
      </c>
      <c r="I371" s="542">
        <f t="shared" ref="I371:I373" si="205">IF(H371&gt;0,RANK(H371,(H$370:H$388)),0)</f>
        <v>2</v>
      </c>
      <c r="J371" s="568">
        <f>'Averages Pivot Table'!AA$53</f>
        <v>0</v>
      </c>
      <c r="K371" s="542">
        <f t="shared" ref="K371:K373" si="206">IF(J371&gt;0,RANK(J371,(J$370:J$388)),0)</f>
        <v>0</v>
      </c>
      <c r="L371" s="568">
        <f>'Averages Pivot Table'!AA$57</f>
        <v>59511.659821056041</v>
      </c>
      <c r="M371" s="542">
        <f t="shared" ref="M371:M373" si="207">IF(L371&gt;0,RANK(L371,(L$370:L$388)),0)</f>
        <v>2</v>
      </c>
      <c r="N371" s="568">
        <f>'Averages Pivot Table'!AA$61</f>
        <v>57707.406078473447</v>
      </c>
      <c r="O371" s="542">
        <f t="shared" ref="O371:O373" si="208">IF(N371&gt;0,RANK(N371,(N$370:N$388)),0)</f>
        <v>3</v>
      </c>
      <c r="Q371" s="402"/>
      <c r="R371" s="402"/>
      <c r="S371" s="402"/>
    </row>
    <row r="372" spans="1:19">
      <c r="A372" s="540" t="s">
        <v>1072</v>
      </c>
      <c r="B372" s="568">
        <f>'Averages Pivot Table'!AA$66</f>
        <v>0</v>
      </c>
      <c r="C372" s="542">
        <f t="shared" si="203"/>
        <v>0</v>
      </c>
      <c r="D372" s="568">
        <f>'Averages Pivot Table'!AA$70</f>
        <v>0</v>
      </c>
      <c r="E372" s="542">
        <f t="shared" si="203"/>
        <v>0</v>
      </c>
      <c r="F372" s="568">
        <f>'Averages Pivot Table'!AA$74</f>
        <v>0</v>
      </c>
      <c r="G372" s="542">
        <f t="shared" si="204"/>
        <v>0</v>
      </c>
      <c r="H372" s="568">
        <f>'Averages Pivot Table'!AA$78</f>
        <v>0</v>
      </c>
      <c r="I372" s="542">
        <f t="shared" si="205"/>
        <v>0</v>
      </c>
      <c r="J372" s="568">
        <f>'Averages Pivot Table'!AA$82</f>
        <v>0</v>
      </c>
      <c r="K372" s="542">
        <f t="shared" si="206"/>
        <v>0</v>
      </c>
      <c r="L372" s="568">
        <f>'Averages Pivot Table'!AA$86</f>
        <v>0</v>
      </c>
      <c r="M372" s="542">
        <f t="shared" si="207"/>
        <v>0</v>
      </c>
      <c r="N372" s="568">
        <f>'Averages Pivot Table'!AA$90</f>
        <v>0</v>
      </c>
      <c r="O372" s="542">
        <f t="shared" si="208"/>
        <v>0</v>
      </c>
      <c r="Q372" s="402"/>
      <c r="R372" s="402"/>
      <c r="S372" s="402"/>
    </row>
    <row r="373" spans="1:19">
      <c r="A373" s="540" t="s">
        <v>1073</v>
      </c>
      <c r="B373" s="568">
        <f>'Averages Pivot Table'!AA$95</f>
        <v>68004.248480297494</v>
      </c>
      <c r="C373" s="542">
        <f t="shared" si="203"/>
        <v>2</v>
      </c>
      <c r="D373" s="568">
        <f>'Averages Pivot Table'!AA$99</f>
        <v>57486.674556213016</v>
      </c>
      <c r="E373" s="542">
        <f t="shared" si="203"/>
        <v>3</v>
      </c>
      <c r="F373" s="568">
        <f>'Averages Pivot Table'!AA$103</f>
        <v>52435.554216867473</v>
      </c>
      <c r="G373" s="542">
        <f t="shared" si="204"/>
        <v>3</v>
      </c>
      <c r="H373" s="568">
        <f>'Averages Pivot Table'!AA$107</f>
        <v>48591.214664771382</v>
      </c>
      <c r="I373" s="542">
        <f t="shared" si="205"/>
        <v>4</v>
      </c>
      <c r="J373" s="568">
        <f>'Averages Pivot Table'!AA$111</f>
        <v>35365.038461538461</v>
      </c>
      <c r="K373" s="542">
        <f t="shared" si="206"/>
        <v>6</v>
      </c>
      <c r="L373" s="568">
        <f>'Averages Pivot Table'!AA$115</f>
        <v>0</v>
      </c>
      <c r="M373" s="542">
        <f t="shared" si="207"/>
        <v>0</v>
      </c>
      <c r="N373" s="568">
        <f>'Averages Pivot Table'!AA$119</f>
        <v>54577.548864115437</v>
      </c>
      <c r="O373" s="542">
        <f t="shared" si="208"/>
        <v>5</v>
      </c>
      <c r="Q373" s="402"/>
      <c r="R373" s="402"/>
      <c r="S373" s="402"/>
    </row>
    <row r="374" spans="1:19">
      <c r="A374" s="540"/>
      <c r="B374" s="568"/>
      <c r="C374" s="542"/>
      <c r="D374" s="568"/>
      <c r="E374" s="542"/>
      <c r="F374" s="568"/>
      <c r="G374" s="542"/>
      <c r="H374" s="568"/>
      <c r="I374" s="542"/>
      <c r="J374" s="568"/>
      <c r="K374" s="542"/>
      <c r="L374" s="568"/>
      <c r="M374" s="542"/>
      <c r="N374" s="568"/>
      <c r="O374" s="542"/>
      <c r="Q374" s="402"/>
      <c r="R374" s="402"/>
      <c r="S374" s="402"/>
    </row>
    <row r="375" spans="1:19">
      <c r="A375" s="540" t="s">
        <v>1074</v>
      </c>
      <c r="B375" s="568">
        <f>'Averages Pivot Table'!AA$124</f>
        <v>58040.574626865666</v>
      </c>
      <c r="C375" s="542">
        <f t="shared" si="203"/>
        <v>8</v>
      </c>
      <c r="D375" s="568">
        <f>'Averages Pivot Table'!AA$128</f>
        <v>49965.306716417916</v>
      </c>
      <c r="E375" s="542">
        <f t="shared" si="203"/>
        <v>6</v>
      </c>
      <c r="F375" s="568">
        <f>'Averages Pivot Table'!AA$132</f>
        <v>41222.577599999997</v>
      </c>
      <c r="G375" s="542">
        <f t="shared" ref="G375:G378" si="209">IF(F375&gt;0,RANK(F375,(F$370:F$388)),0)</f>
        <v>7</v>
      </c>
      <c r="H375" s="568">
        <f>'Averages Pivot Table'!AA$136</f>
        <v>37854.803116147312</v>
      </c>
      <c r="I375" s="542">
        <f t="shared" ref="I375:I378" si="210">IF(H375&gt;0,RANK(H375,(H$370:H$388)),0)</f>
        <v>8</v>
      </c>
      <c r="J375" s="568">
        <f>'Averages Pivot Table'!AA$140</f>
        <v>38938.327526132416</v>
      </c>
      <c r="K375" s="542">
        <f t="shared" ref="K375:K378" si="211">IF(J375&gt;0,RANK(J375,(J$370:J$388)),0)</f>
        <v>4</v>
      </c>
      <c r="L375" s="568">
        <f>'Averages Pivot Table'!AA$144</f>
        <v>0</v>
      </c>
      <c r="M375" s="542">
        <f t="shared" ref="M375:M378" si="212">IF(L375&gt;0,RANK(L375,(L$370:L$388)),0)</f>
        <v>0</v>
      </c>
      <c r="N375" s="568">
        <f>'Averages Pivot Table'!AA$148</f>
        <v>44688.51247141054</v>
      </c>
      <c r="O375" s="542">
        <f t="shared" ref="O375:O378" si="213">IF(N375&gt;0,RANK(N375,(N$370:N$388)),0)</f>
        <v>13</v>
      </c>
      <c r="Q375" s="402"/>
      <c r="R375" s="402"/>
      <c r="S375" s="402"/>
    </row>
    <row r="376" spans="1:19">
      <c r="A376" s="540" t="s">
        <v>1075</v>
      </c>
      <c r="B376" s="568">
        <f>'Averages Pivot Table'!AA$153</f>
        <v>60271.07144440469</v>
      </c>
      <c r="C376" s="542">
        <f t="shared" si="203"/>
        <v>6</v>
      </c>
      <c r="D376" s="568">
        <f>'Averages Pivot Table'!AA$157</f>
        <v>52520.223973618064</v>
      </c>
      <c r="E376" s="542">
        <f t="shared" si="203"/>
        <v>5</v>
      </c>
      <c r="F376" s="568">
        <f>'Averages Pivot Table'!AA$161</f>
        <v>45372.344201183427</v>
      </c>
      <c r="G376" s="542">
        <f t="shared" si="209"/>
        <v>5</v>
      </c>
      <c r="H376" s="568">
        <f>'Averages Pivot Table'!AA$165</f>
        <v>42208.988529463189</v>
      </c>
      <c r="I376" s="542">
        <f t="shared" si="210"/>
        <v>5</v>
      </c>
      <c r="J376" s="568">
        <f>'Averages Pivot Table'!AA$169</f>
        <v>0</v>
      </c>
      <c r="K376" s="542">
        <f t="shared" si="211"/>
        <v>0</v>
      </c>
      <c r="L376" s="568">
        <f>'Averages Pivot Table'!AA$173</f>
        <v>0</v>
      </c>
      <c r="M376" s="542">
        <f t="shared" si="212"/>
        <v>0</v>
      </c>
      <c r="N376" s="568">
        <f>'Averages Pivot Table'!AA$177</f>
        <v>52937.218940197396</v>
      </c>
      <c r="O376" s="542">
        <f t="shared" si="213"/>
        <v>7</v>
      </c>
      <c r="Q376" s="402"/>
      <c r="R376" s="402"/>
      <c r="S376" s="402"/>
    </row>
    <row r="377" spans="1:19">
      <c r="A377" s="540" t="s">
        <v>1076</v>
      </c>
      <c r="B377" s="568">
        <f>'Averages Pivot Table'!AA$182</f>
        <v>62885.653369968219</v>
      </c>
      <c r="C377" s="542">
        <f t="shared" si="203"/>
        <v>5</v>
      </c>
      <c r="D377" s="568">
        <f>'Averages Pivot Table'!AA$186</f>
        <v>49853.156638064756</v>
      </c>
      <c r="E377" s="542">
        <f t="shared" si="203"/>
        <v>7</v>
      </c>
      <c r="F377" s="568">
        <f>'Averages Pivot Table'!AA$190</f>
        <v>43620.535938199733</v>
      </c>
      <c r="G377" s="542">
        <f t="shared" si="209"/>
        <v>6</v>
      </c>
      <c r="H377" s="568">
        <f>'Averages Pivot Table'!AA$194</f>
        <v>40192.575398934612</v>
      </c>
      <c r="I377" s="542">
        <f t="shared" si="210"/>
        <v>6</v>
      </c>
      <c r="J377" s="568">
        <f>'Averages Pivot Table'!AA$198</f>
        <v>37978.75</v>
      </c>
      <c r="K377" s="542">
        <f t="shared" si="211"/>
        <v>5</v>
      </c>
      <c r="L377" s="568">
        <f>'Averages Pivot Table'!AA$202</f>
        <v>0</v>
      </c>
      <c r="M377" s="542">
        <f t="shared" si="212"/>
        <v>0</v>
      </c>
      <c r="N377" s="568">
        <f>'Averages Pivot Table'!AA$206</f>
        <v>46783.744456551613</v>
      </c>
      <c r="O377" s="542">
        <f t="shared" si="213"/>
        <v>12</v>
      </c>
      <c r="Q377" s="402"/>
      <c r="R377" s="402"/>
      <c r="S377" s="402"/>
    </row>
    <row r="378" spans="1:19">
      <c r="A378" s="540" t="s">
        <v>1077</v>
      </c>
      <c r="B378" s="568">
        <f>'Averages Pivot Table'!AA$211</f>
        <v>82023.168227680624</v>
      </c>
      <c r="C378" s="542">
        <f t="shared" si="203"/>
        <v>1</v>
      </c>
      <c r="D378" s="568">
        <f>'Averages Pivot Table'!AA$215</f>
        <v>67547.431620660776</v>
      </c>
      <c r="E378" s="542">
        <f t="shared" si="203"/>
        <v>1</v>
      </c>
      <c r="F378" s="568">
        <f>'Averages Pivot Table'!AA$219</f>
        <v>59487.542254869957</v>
      </c>
      <c r="G378" s="542">
        <f t="shared" si="209"/>
        <v>1</v>
      </c>
      <c r="H378" s="568">
        <f>'Averages Pivot Table'!AA$223</f>
        <v>52176.324844758557</v>
      </c>
      <c r="I378" s="542">
        <f t="shared" si="210"/>
        <v>3</v>
      </c>
      <c r="J378" s="568">
        <f>'Averages Pivot Table'!AA$227</f>
        <v>54936</v>
      </c>
      <c r="K378" s="542">
        <f t="shared" si="211"/>
        <v>1</v>
      </c>
      <c r="L378" s="568">
        <f>'Averages Pivot Table'!AA$231</f>
        <v>0</v>
      </c>
      <c r="M378" s="542">
        <f t="shared" si="212"/>
        <v>0</v>
      </c>
      <c r="N378" s="568">
        <f>'Averages Pivot Table'!AA$235</f>
        <v>69799.755590688277</v>
      </c>
      <c r="O378" s="542">
        <f t="shared" si="213"/>
        <v>1</v>
      </c>
      <c r="Q378" s="402"/>
      <c r="R378" s="402"/>
      <c r="S378" s="402"/>
    </row>
    <row r="379" spans="1:19">
      <c r="A379" s="540"/>
      <c r="B379" s="568"/>
      <c r="C379" s="542"/>
      <c r="D379" s="568"/>
      <c r="E379" s="542"/>
      <c r="F379" s="568"/>
      <c r="G379" s="542"/>
      <c r="H379" s="568"/>
      <c r="I379" s="542"/>
      <c r="J379" s="568"/>
      <c r="K379" s="542"/>
      <c r="L379" s="568"/>
      <c r="M379" s="542"/>
      <c r="N379" s="568"/>
      <c r="O379" s="542"/>
      <c r="Q379" s="402"/>
      <c r="R379" s="402"/>
      <c r="S379" s="402"/>
    </row>
    <row r="380" spans="1:19">
      <c r="A380" s="540" t="s">
        <v>1078</v>
      </c>
      <c r="B380" s="568">
        <f>'Averages Pivot Table'!AA$240</f>
        <v>0</v>
      </c>
      <c r="C380" s="542">
        <f t="shared" si="203"/>
        <v>0</v>
      </c>
      <c r="D380" s="568">
        <f>'Averages Pivot Table'!AA$244</f>
        <v>0</v>
      </c>
      <c r="E380" s="542">
        <f t="shared" si="203"/>
        <v>0</v>
      </c>
      <c r="F380" s="568">
        <f>'Averages Pivot Table'!AA$248</f>
        <v>0</v>
      </c>
      <c r="G380" s="542">
        <f t="shared" ref="G380:G383" si="214">IF(F380&gt;0,RANK(F380,(F$370:F$388)),0)</f>
        <v>0</v>
      </c>
      <c r="H380" s="568">
        <f>'Averages Pivot Table'!AA$252</f>
        <v>0</v>
      </c>
      <c r="I380" s="542">
        <f t="shared" ref="I380:I383" si="215">IF(H380&gt;0,RANK(H380,(H$370:H$388)),0)</f>
        <v>0</v>
      </c>
      <c r="J380" s="568">
        <f>'Averages Pivot Table'!AA$256</f>
        <v>0</v>
      </c>
      <c r="K380" s="542">
        <f t="shared" ref="K380:K383" si="216">IF(J380&gt;0,RANK(J380,(J$370:J$388)),0)</f>
        <v>0</v>
      </c>
      <c r="L380" s="568">
        <f>'Averages Pivot Table'!AA$260</f>
        <v>50601.686774860587</v>
      </c>
      <c r="M380" s="542">
        <f t="shared" ref="M380:M383" si="217">IF(L380&gt;0,RANK(L380,(L$370:L$388)),0)</f>
        <v>5</v>
      </c>
      <c r="N380" s="568">
        <f>'Averages Pivot Table'!AA$264</f>
        <v>50601.686774860587</v>
      </c>
      <c r="O380" s="542">
        <f t="shared" ref="O380:O383" si="218">IF(N380&gt;0,RANK(N380,(N$370:N$388)),0)</f>
        <v>9</v>
      </c>
      <c r="Q380" s="402"/>
      <c r="R380" s="402"/>
      <c r="S380" s="402"/>
    </row>
    <row r="381" spans="1:19">
      <c r="A381" s="540" t="s">
        <v>1079</v>
      </c>
      <c r="B381" s="568">
        <f>'Averages Pivot Table'!AA$269</f>
        <v>0</v>
      </c>
      <c r="C381" s="542">
        <f t="shared" si="203"/>
        <v>0</v>
      </c>
      <c r="D381" s="568">
        <f>'Averages Pivot Table'!AA$273</f>
        <v>0</v>
      </c>
      <c r="E381" s="542">
        <f t="shared" si="203"/>
        <v>0</v>
      </c>
      <c r="F381" s="568">
        <f>'Averages Pivot Table'!AA$277</f>
        <v>0</v>
      </c>
      <c r="G381" s="542">
        <f t="shared" si="214"/>
        <v>0</v>
      </c>
      <c r="H381" s="568">
        <f>'Averages Pivot Table'!AA$281</f>
        <v>0</v>
      </c>
      <c r="I381" s="542">
        <f t="shared" si="215"/>
        <v>0</v>
      </c>
      <c r="J381" s="568">
        <f>'Averages Pivot Table'!AA$285</f>
        <v>0</v>
      </c>
      <c r="K381" s="542">
        <f t="shared" si="216"/>
        <v>0</v>
      </c>
      <c r="L381" s="568">
        <f>'Averages Pivot Table'!AA$289</f>
        <v>50001.041005278283</v>
      </c>
      <c r="M381" s="542">
        <f t="shared" si="217"/>
        <v>6</v>
      </c>
      <c r="N381" s="568">
        <f>'Averages Pivot Table'!AA$293</f>
        <v>50001.041005278283</v>
      </c>
      <c r="O381" s="542">
        <f t="shared" si="218"/>
        <v>11</v>
      </c>
      <c r="Q381" s="402"/>
      <c r="R381" s="402"/>
      <c r="S381" s="402"/>
    </row>
    <row r="382" spans="1:19">
      <c r="A382" s="540" t="s">
        <v>1080</v>
      </c>
      <c r="B382" s="568">
        <f>'Averages Pivot Table'!AA$298</f>
        <v>0</v>
      </c>
      <c r="C382" s="542">
        <f t="shared" si="203"/>
        <v>0</v>
      </c>
      <c r="D382" s="568">
        <f>'Averages Pivot Table'!AA$302</f>
        <v>0</v>
      </c>
      <c r="E382" s="542">
        <f t="shared" si="203"/>
        <v>0</v>
      </c>
      <c r="F382" s="568">
        <f>'Averages Pivot Table'!AA$306</f>
        <v>0</v>
      </c>
      <c r="G382" s="542">
        <f t="shared" si="214"/>
        <v>0</v>
      </c>
      <c r="H382" s="568">
        <f>'Averages Pivot Table'!AA$310</f>
        <v>0</v>
      </c>
      <c r="I382" s="542">
        <f t="shared" si="215"/>
        <v>0</v>
      </c>
      <c r="J382" s="568">
        <f>'Averages Pivot Table'!AA$314</f>
        <v>0</v>
      </c>
      <c r="K382" s="542">
        <f t="shared" si="216"/>
        <v>0</v>
      </c>
      <c r="L382" s="568">
        <f>'Averages Pivot Table'!AA$318</f>
        <v>52956.346393998276</v>
      </c>
      <c r="M382" s="542">
        <f t="shared" si="217"/>
        <v>4</v>
      </c>
      <c r="N382" s="568">
        <f>'Averages Pivot Table'!AA$322</f>
        <v>52956.346393998276</v>
      </c>
      <c r="O382" s="542">
        <f t="shared" si="218"/>
        <v>6</v>
      </c>
      <c r="Q382" s="402"/>
      <c r="R382" s="402"/>
      <c r="S382" s="402"/>
    </row>
    <row r="383" spans="1:19">
      <c r="A383" s="540" t="s">
        <v>1081</v>
      </c>
      <c r="B383" s="568">
        <f>'Averages Pivot Table'!AA$327</f>
        <v>0</v>
      </c>
      <c r="C383" s="542">
        <f t="shared" si="203"/>
        <v>0</v>
      </c>
      <c r="D383" s="568">
        <f>'Averages Pivot Table'!AA$331</f>
        <v>0</v>
      </c>
      <c r="E383" s="542">
        <f t="shared" si="203"/>
        <v>0</v>
      </c>
      <c r="F383" s="568">
        <f>'Averages Pivot Table'!AA$335</f>
        <v>0</v>
      </c>
      <c r="G383" s="542">
        <f t="shared" si="214"/>
        <v>0</v>
      </c>
      <c r="H383" s="568">
        <f>'Averages Pivot Table'!AA$339</f>
        <v>0</v>
      </c>
      <c r="I383" s="542">
        <f t="shared" si="215"/>
        <v>0</v>
      </c>
      <c r="J383" s="568">
        <f>'Averages Pivot Table'!AA$343</f>
        <v>50660.519459888797</v>
      </c>
      <c r="K383" s="542">
        <f t="shared" si="216"/>
        <v>2</v>
      </c>
      <c r="L383" s="568">
        <f>'Averages Pivot Table'!AA$347</f>
        <v>0</v>
      </c>
      <c r="M383" s="542">
        <f t="shared" si="217"/>
        <v>0</v>
      </c>
      <c r="N383" s="568">
        <f>'Averages Pivot Table'!AA$351</f>
        <v>50660.519459888797</v>
      </c>
      <c r="O383" s="542">
        <f t="shared" si="218"/>
        <v>8</v>
      </c>
      <c r="Q383" s="402"/>
      <c r="R383" s="402"/>
      <c r="S383" s="402"/>
    </row>
    <row r="384" spans="1:19">
      <c r="A384" s="540"/>
      <c r="B384" s="568"/>
      <c r="C384" s="542"/>
      <c r="D384" s="568"/>
      <c r="E384" s="542"/>
      <c r="F384" s="568"/>
      <c r="G384" s="542"/>
      <c r="H384" s="568"/>
      <c r="I384" s="542"/>
      <c r="J384" s="568"/>
      <c r="K384" s="542"/>
      <c r="L384" s="568"/>
      <c r="M384" s="542"/>
      <c r="N384" s="568"/>
      <c r="O384" s="542"/>
      <c r="Q384" s="402"/>
      <c r="R384" s="402"/>
      <c r="S384" s="402"/>
    </row>
    <row r="385" spans="1:19" ht="12.95" customHeight="1">
      <c r="A385" s="540" t="s">
        <v>1082</v>
      </c>
      <c r="B385" s="541">
        <f>'Averages Pivot Table'!AA$356</f>
        <v>66163.048436794939</v>
      </c>
      <c r="C385" s="542">
        <f t="shared" si="203"/>
        <v>3</v>
      </c>
      <c r="D385" s="541">
        <f>'Averages Pivot Table'!AA$360</f>
        <v>56432.260860634255</v>
      </c>
      <c r="E385" s="542">
        <f t="shared" si="203"/>
        <v>4</v>
      </c>
      <c r="F385" s="541">
        <f>'Averages Pivot Table'!AA$364</f>
        <v>48063.947952852861</v>
      </c>
      <c r="G385" s="542">
        <f t="shared" ref="G385:G388" si="219">IF(F385&gt;0,RANK(F385,(F$370:F$388)),0)</f>
        <v>4</v>
      </c>
      <c r="H385" s="541">
        <f>'Averages Pivot Table'!AA$368</f>
        <v>38566.235844703238</v>
      </c>
      <c r="I385" s="542">
        <f t="shared" ref="I385:I388" si="220">IF(H385&gt;0,RANK(H385,(H$370:H$388)),0)</f>
        <v>7</v>
      </c>
      <c r="J385" s="541">
        <f>'Averages Pivot Table'!AA$372</f>
        <v>39116.693877551021</v>
      </c>
      <c r="K385" s="542">
        <f t="shared" ref="K385:K388" si="221">IF(J385&gt;0,RANK(J385,(J$370:J$388)),0)</f>
        <v>3</v>
      </c>
      <c r="L385" s="541">
        <f>'Averages Pivot Table'!AA$376</f>
        <v>0</v>
      </c>
      <c r="M385" s="542">
        <f t="shared" ref="M385:M388" si="222">IF(L385&gt;0,RANK(L385,(L$370:L$388)),0)</f>
        <v>0</v>
      </c>
      <c r="N385" s="541">
        <f>'Averages Pivot Table'!AA$380</f>
        <v>50231.456293708747</v>
      </c>
      <c r="O385" s="542">
        <f t="shared" ref="O385:O388" si="223">IF(N385&gt;0,RANK(N385,(N$370:N$388)),0)</f>
        <v>10</v>
      </c>
    </row>
    <row r="386" spans="1:19" ht="12.95" customHeight="1">
      <c r="A386" s="540" t="s">
        <v>1083</v>
      </c>
      <c r="B386" s="541">
        <f>'Averages Pivot Table'!AA$385</f>
        <v>65215.172029003603</v>
      </c>
      <c r="C386" s="542">
        <f t="shared" si="203"/>
        <v>4</v>
      </c>
      <c r="D386" s="541">
        <f>'Averages Pivot Table'!AA$389</f>
        <v>60447.007976971043</v>
      </c>
      <c r="E386" s="542">
        <f t="shared" si="203"/>
        <v>2</v>
      </c>
      <c r="F386" s="541">
        <f>'Averages Pivot Table'!AA$393</f>
        <v>57066.111757293809</v>
      </c>
      <c r="G386" s="542">
        <f t="shared" si="219"/>
        <v>2</v>
      </c>
      <c r="H386" s="541">
        <f>'Averages Pivot Table'!AA$397</f>
        <v>57870.251598210591</v>
      </c>
      <c r="I386" s="542">
        <f t="shared" si="220"/>
        <v>1</v>
      </c>
      <c r="J386" s="541">
        <f>'Averages Pivot Table'!AA$401</f>
        <v>0</v>
      </c>
      <c r="K386" s="542">
        <f t="shared" si="221"/>
        <v>0</v>
      </c>
      <c r="L386" s="541">
        <f>'Averages Pivot Table'!AA$405</f>
        <v>59975.321417866646</v>
      </c>
      <c r="M386" s="542">
        <f t="shared" si="222"/>
        <v>1</v>
      </c>
      <c r="N386" s="541">
        <f>'Averages Pivot Table'!AA$409</f>
        <v>60659.405545992522</v>
      </c>
      <c r="O386" s="542">
        <f t="shared" si="223"/>
        <v>2</v>
      </c>
    </row>
    <row r="387" spans="1:19" ht="12.95" customHeight="1">
      <c r="A387" s="540" t="s">
        <v>1084</v>
      </c>
      <c r="B387" s="541">
        <f>'Averages Pivot Table'!AA$414</f>
        <v>0</v>
      </c>
      <c r="C387" s="542">
        <f t="shared" si="203"/>
        <v>0</v>
      </c>
      <c r="D387" s="541">
        <f>'Averages Pivot Table'!AA$418</f>
        <v>0</v>
      </c>
      <c r="E387" s="542">
        <f t="shared" si="203"/>
        <v>0</v>
      </c>
      <c r="F387" s="541">
        <f>'Averages Pivot Table'!AA$422</f>
        <v>0</v>
      </c>
      <c r="G387" s="542">
        <f t="shared" si="219"/>
        <v>0</v>
      </c>
      <c r="H387" s="541">
        <f>'Averages Pivot Table'!AA$426</f>
        <v>0</v>
      </c>
      <c r="I387" s="542">
        <f t="shared" si="220"/>
        <v>0</v>
      </c>
      <c r="J387" s="541">
        <f>'Averages Pivot Table'!AA$430</f>
        <v>0</v>
      </c>
      <c r="K387" s="542">
        <f t="shared" si="221"/>
        <v>0</v>
      </c>
      <c r="L387" s="541">
        <f>'Averages Pivot Table'!AA$434</f>
        <v>0</v>
      </c>
      <c r="M387" s="542">
        <f t="shared" si="222"/>
        <v>0</v>
      </c>
      <c r="N387" s="541">
        <f>'Averages Pivot Table'!AA$438</f>
        <v>0</v>
      </c>
      <c r="O387" s="542">
        <f t="shared" si="223"/>
        <v>0</v>
      </c>
    </row>
    <row r="388" spans="1:19" ht="12.95" customHeight="1">
      <c r="A388" s="565" t="s">
        <v>1085</v>
      </c>
      <c r="B388" s="545">
        <f>'Averages Pivot Table'!AA$443</f>
        <v>0</v>
      </c>
      <c r="C388" s="546">
        <f t="shared" si="203"/>
        <v>0</v>
      </c>
      <c r="D388" s="545">
        <f>'Averages Pivot Table'!AA$447</f>
        <v>0</v>
      </c>
      <c r="E388" s="546">
        <f t="shared" si="203"/>
        <v>0</v>
      </c>
      <c r="F388" s="545">
        <f>'Averages Pivot Table'!AA$451</f>
        <v>0</v>
      </c>
      <c r="G388" s="546">
        <f t="shared" si="219"/>
        <v>0</v>
      </c>
      <c r="H388" s="545">
        <f>'Averages Pivot Table'!AA$455</f>
        <v>0</v>
      </c>
      <c r="I388" s="546">
        <f t="shared" si="220"/>
        <v>0</v>
      </c>
      <c r="J388" s="545">
        <f>'Averages Pivot Table'!AA$459</f>
        <v>0</v>
      </c>
      <c r="K388" s="546">
        <f t="shared" si="221"/>
        <v>0</v>
      </c>
      <c r="L388" s="545">
        <f>'Averages Pivot Table'!AA$463</f>
        <v>0</v>
      </c>
      <c r="M388" s="546">
        <f t="shared" si="222"/>
        <v>0</v>
      </c>
      <c r="N388" s="545">
        <f>'Averages Pivot Table'!AA$467</f>
        <v>0</v>
      </c>
      <c r="O388" s="546">
        <f t="shared" si="223"/>
        <v>0</v>
      </c>
    </row>
    <row r="389" spans="1:19" ht="36.75" customHeight="1">
      <c r="A389" s="648" t="s">
        <v>1086</v>
      </c>
      <c r="B389" s="648"/>
      <c r="C389" s="648"/>
      <c r="D389" s="648"/>
      <c r="E389" s="648"/>
      <c r="F389" s="648"/>
      <c r="G389" s="648"/>
      <c r="H389" s="648"/>
      <c r="I389" s="648"/>
      <c r="J389" s="648"/>
      <c r="K389" s="648"/>
      <c r="L389" s="648"/>
      <c r="M389" s="648"/>
      <c r="N389" s="648"/>
      <c r="O389" s="648"/>
    </row>
    <row r="390" spans="1:19">
      <c r="O390" s="549" t="s">
        <v>1156</v>
      </c>
    </row>
    <row r="391" spans="1:19" ht="18">
      <c r="A391" s="512" t="s">
        <v>1110</v>
      </c>
      <c r="B391" s="512"/>
      <c r="C391" s="512"/>
      <c r="D391" s="512"/>
      <c r="E391" s="512"/>
      <c r="F391" s="512"/>
      <c r="G391" s="512"/>
      <c r="H391" s="512"/>
      <c r="I391" s="512"/>
      <c r="J391" s="512"/>
      <c r="K391" s="512"/>
      <c r="L391" s="512"/>
      <c r="M391" s="512"/>
      <c r="N391" s="512"/>
      <c r="O391" s="512"/>
    </row>
    <row r="392" spans="1:19">
      <c r="A392" s="579"/>
      <c r="B392" s="515"/>
      <c r="C392" s="515"/>
      <c r="D392" s="515"/>
      <c r="E392" s="515"/>
      <c r="F392" s="515"/>
      <c r="G392" s="515"/>
      <c r="H392" s="515"/>
      <c r="I392" s="515"/>
      <c r="J392" s="515"/>
      <c r="K392" s="515"/>
      <c r="L392" s="515"/>
      <c r="M392" s="515"/>
      <c r="N392" s="515"/>
      <c r="O392" s="515"/>
    </row>
    <row r="393" spans="1:19" ht="15.75">
      <c r="A393" s="644" t="s">
        <v>1098</v>
      </c>
      <c r="B393" s="644"/>
      <c r="C393" s="644"/>
      <c r="D393" s="644"/>
      <c r="E393" s="644"/>
      <c r="F393" s="644"/>
      <c r="G393" s="644"/>
      <c r="H393" s="644"/>
      <c r="I393" s="644"/>
      <c r="J393" s="644"/>
      <c r="K393" s="644"/>
      <c r="L393" s="644"/>
      <c r="M393" s="644"/>
      <c r="N393" s="644"/>
      <c r="O393" s="644"/>
    </row>
    <row r="394" spans="1:19" ht="15.75">
      <c r="A394" s="644" t="s">
        <v>1170</v>
      </c>
      <c r="B394" s="644"/>
      <c r="C394" s="644"/>
      <c r="D394" s="644"/>
      <c r="E394" s="644"/>
      <c r="F394" s="644"/>
      <c r="G394" s="644"/>
      <c r="H394" s="644"/>
      <c r="I394" s="644"/>
      <c r="J394" s="644"/>
      <c r="K394" s="644"/>
      <c r="L394" s="644"/>
      <c r="M394" s="644"/>
      <c r="N394" s="644"/>
      <c r="O394" s="644"/>
    </row>
    <row r="395" spans="1:19">
      <c r="A395" s="540"/>
      <c r="B395" s="540"/>
      <c r="C395" s="540"/>
      <c r="D395" s="540"/>
      <c r="E395" s="540"/>
      <c r="F395" s="540"/>
      <c r="G395" s="540"/>
      <c r="H395" s="540"/>
      <c r="I395" s="540"/>
      <c r="J395" s="540"/>
      <c r="K395" s="540"/>
      <c r="L395" s="540"/>
      <c r="M395" s="540"/>
      <c r="N395" s="540"/>
      <c r="O395" s="540"/>
    </row>
    <row r="396" spans="1:19" ht="33.75" customHeight="1">
      <c r="A396" s="518"/>
      <c r="B396" s="581" t="s">
        <v>28</v>
      </c>
      <c r="C396" s="582"/>
      <c r="D396" s="583" t="s">
        <v>17</v>
      </c>
      <c r="E396" s="584"/>
      <c r="F396" s="583" t="s">
        <v>18</v>
      </c>
      <c r="G396" s="584"/>
      <c r="H396" s="581" t="s">
        <v>19</v>
      </c>
      <c r="I396" s="582"/>
      <c r="J396" s="583" t="s">
        <v>1099</v>
      </c>
      <c r="K396" s="584"/>
      <c r="L396" s="582" t="s">
        <v>1060</v>
      </c>
      <c r="M396" s="582"/>
      <c r="N396" s="582" t="s">
        <v>1061</v>
      </c>
      <c r="O396" s="582"/>
    </row>
    <row r="397" spans="1:19">
      <c r="A397" s="524"/>
      <c r="B397" s="520" t="s">
        <v>1067</v>
      </c>
      <c r="C397" s="519" t="s">
        <v>1068</v>
      </c>
      <c r="D397" s="520" t="s">
        <v>1067</v>
      </c>
      <c r="E397" s="519" t="s">
        <v>1068</v>
      </c>
      <c r="F397" s="520" t="s">
        <v>1067</v>
      </c>
      <c r="G397" s="519" t="s">
        <v>1068</v>
      </c>
      <c r="H397" s="520" t="s">
        <v>1067</v>
      </c>
      <c r="I397" s="519" t="s">
        <v>1068</v>
      </c>
      <c r="J397" s="520" t="s">
        <v>1067</v>
      </c>
      <c r="K397" s="519" t="s">
        <v>1068</v>
      </c>
      <c r="L397" s="520" t="s">
        <v>1067</v>
      </c>
      <c r="M397" s="519" t="s">
        <v>1068</v>
      </c>
      <c r="N397" s="520" t="s">
        <v>1067</v>
      </c>
      <c r="O397" s="519" t="s">
        <v>1068</v>
      </c>
    </row>
    <row r="398" spans="1:19" s="531" customFormat="1" ht="18" customHeight="1">
      <c r="A398" s="528" t="s">
        <v>1069</v>
      </c>
      <c r="B398" s="560">
        <f>'Averages Pivot Table'!AB$471</f>
        <v>59025.521793098131</v>
      </c>
      <c r="C398" s="560"/>
      <c r="D398" s="560">
        <f>'Averages Pivot Table'!AB$475</f>
        <v>52498.36900182542</v>
      </c>
      <c r="E398" s="560"/>
      <c r="F398" s="560">
        <f>'Averages Pivot Table'!AB$479</f>
        <v>48907.170931009692</v>
      </c>
      <c r="G398" s="560"/>
      <c r="H398" s="560">
        <f>'Averages Pivot Table'!AB$483</f>
        <v>46969.414316729773</v>
      </c>
      <c r="I398" s="560"/>
      <c r="J398" s="560">
        <f>'Averages Pivot Table'!AB$487</f>
        <v>48403.181500872597</v>
      </c>
      <c r="K398" s="560"/>
      <c r="L398" s="560">
        <f>'Averages Pivot Table'!AB$491</f>
        <v>51992.975426943005</v>
      </c>
      <c r="M398" s="586"/>
      <c r="N398" s="560">
        <f>'Averages Pivot Table'!AB$495</f>
        <v>51329.597393022494</v>
      </c>
      <c r="O398" s="587"/>
      <c r="Q398" s="533"/>
      <c r="R398" s="533"/>
      <c r="S398" s="533"/>
    </row>
    <row r="399" spans="1:19" ht="12.95" customHeight="1">
      <c r="A399" s="540"/>
      <c r="B399" s="536"/>
      <c r="C399" s="563"/>
      <c r="D399" s="536"/>
      <c r="E399" s="563"/>
      <c r="F399" s="536"/>
      <c r="G399" s="563"/>
      <c r="H399" s="536"/>
      <c r="I399" s="563"/>
      <c r="J399" s="536"/>
      <c r="K399" s="563"/>
      <c r="L399" s="536"/>
      <c r="M399" s="563"/>
      <c r="N399" s="536"/>
      <c r="O399" s="588"/>
    </row>
    <row r="400" spans="1:19" ht="12.95" customHeight="1">
      <c r="A400" s="540" t="s">
        <v>1070</v>
      </c>
      <c r="B400" s="568">
        <f>'Averages Pivot Table'!AB$8</f>
        <v>0</v>
      </c>
      <c r="C400" s="542">
        <f>IF(B400&gt;0,RANK(B400,(B$400:B$418)),0)</f>
        <v>0</v>
      </c>
      <c r="D400" s="568">
        <f>'Averages Pivot Table'!AB$12</f>
        <v>0</v>
      </c>
      <c r="E400" s="542">
        <f>IF(D400&gt;0,RANK(D400,(D$400:D$418)),0)</f>
        <v>0</v>
      </c>
      <c r="F400" s="568">
        <f>'Averages Pivot Table'!AB$16</f>
        <v>0</v>
      </c>
      <c r="G400" s="542">
        <f>IF(F400&gt;0,RANK(F400,(F$400:F$418)),0)</f>
        <v>0</v>
      </c>
      <c r="H400" s="568">
        <f>'Averages Pivot Table'!AB$20</f>
        <v>0</v>
      </c>
      <c r="I400" s="542">
        <f>IF(H400&gt;0,RANK(H400,(H$400:H$418)),0)</f>
        <v>0</v>
      </c>
      <c r="J400" s="568">
        <f>'Averages Pivot Table'!AB$24</f>
        <v>0</v>
      </c>
      <c r="K400" s="542">
        <f>IF(J400&gt;0,RANK(J400,(J$400:J$418)),0)</f>
        <v>0</v>
      </c>
      <c r="L400" s="568">
        <f>'Averages Pivot Table'!AB$28</f>
        <v>53668.992774562481</v>
      </c>
      <c r="M400" s="542">
        <f>IF(L400&gt;0,RANK(L400,(L$400:L$418)),0)</f>
        <v>4</v>
      </c>
      <c r="N400" s="568">
        <f>'Averages Pivot Table'!AB$32</f>
        <v>53668.992774562481</v>
      </c>
      <c r="O400" s="542">
        <f>IF(N400&gt;0,RANK(N400,(N$400:N$418)),0)</f>
        <v>4</v>
      </c>
    </row>
    <row r="401" spans="1:19">
      <c r="A401" s="540" t="s">
        <v>1071</v>
      </c>
      <c r="B401" s="568">
        <f>'Averages Pivot Table'!AB$37</f>
        <v>44953</v>
      </c>
      <c r="C401" s="542">
        <f t="shared" ref="C401:E418" si="224">IF(B401&gt;0,RANK(B401,(B$400:B$418)),0)</f>
        <v>8</v>
      </c>
      <c r="D401" s="568">
        <f>'Averages Pivot Table'!AB$41</f>
        <v>93140.351351351346</v>
      </c>
      <c r="E401" s="542">
        <f t="shared" si="224"/>
        <v>1</v>
      </c>
      <c r="F401" s="568">
        <f>'Averages Pivot Table'!AB$45</f>
        <v>88223.368421052641</v>
      </c>
      <c r="G401" s="542">
        <f t="shared" ref="G401:G403" si="225">IF(F401&gt;0,RANK(F401,(F$400:F$418)),0)</f>
        <v>1</v>
      </c>
      <c r="H401" s="568">
        <f>'Averages Pivot Table'!AB$49</f>
        <v>57679.103305785131</v>
      </c>
      <c r="I401" s="542">
        <f t="shared" ref="I401:I403" si="226">IF(H401&gt;0,RANK(H401,(H$400:H$418)),0)</f>
        <v>1</v>
      </c>
      <c r="J401" s="568">
        <f>'Averages Pivot Table'!AB$53</f>
        <v>0</v>
      </c>
      <c r="K401" s="542">
        <f t="shared" ref="K401:K403" si="227">IF(J401&gt;0,RANK(J401,(J$400:J$418)),0)</f>
        <v>0</v>
      </c>
      <c r="L401" s="568">
        <f>'Averages Pivot Table'!AB$57</f>
        <v>64852.425619834714</v>
      </c>
      <c r="M401" s="542">
        <f t="shared" ref="M401:M403" si="228">IF(L401&gt;0,RANK(L401,(L$400:L$418)),0)</f>
        <v>1</v>
      </c>
      <c r="N401" s="568">
        <f>'Averages Pivot Table'!AB$61</f>
        <v>67038.672594418153</v>
      </c>
      <c r="O401" s="542">
        <f t="shared" ref="O401:O403" si="229">IF(N401&gt;0,RANK(N401,(N$400:N$418)),0)</f>
        <v>1</v>
      </c>
      <c r="Q401" s="402"/>
      <c r="R401" s="402"/>
      <c r="S401" s="402"/>
    </row>
    <row r="402" spans="1:19">
      <c r="A402" s="540" t="s">
        <v>1072</v>
      </c>
      <c r="B402" s="568">
        <f>'Averages Pivot Table'!AB$66</f>
        <v>0</v>
      </c>
      <c r="C402" s="542">
        <f t="shared" si="224"/>
        <v>0</v>
      </c>
      <c r="D402" s="568">
        <f>'Averages Pivot Table'!AB$70</f>
        <v>0</v>
      </c>
      <c r="E402" s="542">
        <f t="shared" si="224"/>
        <v>0</v>
      </c>
      <c r="F402" s="568">
        <f>'Averages Pivot Table'!AB$74</f>
        <v>0</v>
      </c>
      <c r="G402" s="542">
        <f t="shared" si="225"/>
        <v>0</v>
      </c>
      <c r="H402" s="568">
        <f>'Averages Pivot Table'!AB$78</f>
        <v>0</v>
      </c>
      <c r="I402" s="542">
        <f t="shared" si="226"/>
        <v>0</v>
      </c>
      <c r="J402" s="568">
        <f>'Averages Pivot Table'!AB$82</f>
        <v>0</v>
      </c>
      <c r="K402" s="542">
        <f t="shared" si="227"/>
        <v>0</v>
      </c>
      <c r="L402" s="568">
        <f>'Averages Pivot Table'!AB$86</f>
        <v>62902.855926352124</v>
      </c>
      <c r="M402" s="542">
        <f t="shared" si="228"/>
        <v>2</v>
      </c>
      <c r="N402" s="568">
        <f>'Averages Pivot Table'!AB$90</f>
        <v>62902.855926352124</v>
      </c>
      <c r="O402" s="542">
        <f t="shared" si="229"/>
        <v>2</v>
      </c>
      <c r="Q402" s="402"/>
      <c r="R402" s="402"/>
      <c r="S402" s="402"/>
    </row>
    <row r="403" spans="1:19">
      <c r="A403" s="540" t="s">
        <v>1073</v>
      </c>
      <c r="B403" s="568">
        <f>'Averages Pivot Table'!AB$95</f>
        <v>60467.666666666664</v>
      </c>
      <c r="C403" s="542">
        <f t="shared" si="224"/>
        <v>4</v>
      </c>
      <c r="D403" s="568">
        <f>'Averages Pivot Table'!AB$99</f>
        <v>54196.166666666664</v>
      </c>
      <c r="E403" s="542">
        <f t="shared" si="224"/>
        <v>3</v>
      </c>
      <c r="F403" s="568">
        <f>'Averages Pivot Table'!AB$103</f>
        <v>48302.307692307695</v>
      </c>
      <c r="G403" s="542">
        <f t="shared" si="225"/>
        <v>3</v>
      </c>
      <c r="H403" s="568">
        <f>'Averages Pivot Table'!AB$107</f>
        <v>48257.378851123045</v>
      </c>
      <c r="I403" s="542">
        <f t="shared" si="226"/>
        <v>4</v>
      </c>
      <c r="J403" s="568">
        <f>'Averages Pivot Table'!AB$111</f>
        <v>42996.6</v>
      </c>
      <c r="K403" s="542">
        <f t="shared" si="227"/>
        <v>3</v>
      </c>
      <c r="L403" s="568">
        <f>'Averages Pivot Table'!AB$115</f>
        <v>0</v>
      </c>
      <c r="M403" s="542">
        <f t="shared" si="228"/>
        <v>0</v>
      </c>
      <c r="N403" s="568">
        <f>'Averages Pivot Table'!AB$119</f>
        <v>48580.59948320414</v>
      </c>
      <c r="O403" s="542">
        <f t="shared" si="229"/>
        <v>9</v>
      </c>
      <c r="Q403" s="402"/>
      <c r="R403" s="402"/>
      <c r="S403" s="402"/>
    </row>
    <row r="404" spans="1:19">
      <c r="A404" s="540"/>
      <c r="B404" s="568"/>
      <c r="C404" s="542"/>
      <c r="D404" s="568"/>
      <c r="E404" s="542"/>
      <c r="F404" s="568"/>
      <c r="G404" s="542"/>
      <c r="H404" s="568"/>
      <c r="I404" s="542"/>
      <c r="J404" s="568"/>
      <c r="K404" s="542"/>
      <c r="L404" s="568"/>
      <c r="M404" s="542"/>
      <c r="N404" s="568"/>
      <c r="O404" s="542"/>
      <c r="Q404" s="402"/>
      <c r="R404" s="402"/>
      <c r="S404" s="402"/>
    </row>
    <row r="405" spans="1:19">
      <c r="A405" s="540" t="s">
        <v>1074</v>
      </c>
      <c r="B405" s="568">
        <f>'Averages Pivot Table'!AB$124</f>
        <v>53109.859090909085</v>
      </c>
      <c r="C405" s="542">
        <f t="shared" si="224"/>
        <v>6</v>
      </c>
      <c r="D405" s="568">
        <f>'Averages Pivot Table'!AB$128</f>
        <v>43293.162857142852</v>
      </c>
      <c r="E405" s="542">
        <f t="shared" si="224"/>
        <v>8</v>
      </c>
      <c r="F405" s="568">
        <f>'Averages Pivot Table'!AB$132</f>
        <v>39828.152694610777</v>
      </c>
      <c r="G405" s="542">
        <f t="shared" ref="G405:G408" si="230">IF(F405&gt;0,RANK(F405,(F$400:F$418)),0)</f>
        <v>8</v>
      </c>
      <c r="H405" s="568">
        <f>'Averages Pivot Table'!AB$136</f>
        <v>37989.1875</v>
      </c>
      <c r="I405" s="542">
        <f t="shared" ref="I405:I408" si="231">IF(H405&gt;0,RANK(H405,(H$400:H$418)),0)</f>
        <v>9</v>
      </c>
      <c r="J405" s="568">
        <f>'Averages Pivot Table'!AB$140</f>
        <v>0</v>
      </c>
      <c r="K405" s="542">
        <f t="shared" ref="K405:K408" si="232">IF(J405&gt;0,RANK(J405,(J$400:J$418)),0)</f>
        <v>0</v>
      </c>
      <c r="L405" s="568">
        <f>'Averages Pivot Table'!AB$144</f>
        <v>0</v>
      </c>
      <c r="M405" s="542">
        <f t="shared" ref="M405:M408" si="233">IF(L405&gt;0,RANK(L405,(L$400:L$418)),0)</f>
        <v>0</v>
      </c>
      <c r="N405" s="568">
        <f>'Averages Pivot Table'!AB$148</f>
        <v>42696.340052212639</v>
      </c>
      <c r="O405" s="542">
        <f t="shared" ref="O405:O408" si="234">IF(N405&gt;0,RANK(N405,(N$400:N$418)),0)</f>
        <v>13</v>
      </c>
      <c r="Q405" s="402"/>
      <c r="R405" s="402"/>
      <c r="S405" s="402"/>
    </row>
    <row r="406" spans="1:19">
      <c r="A406" s="540" t="s">
        <v>1075</v>
      </c>
      <c r="B406" s="568">
        <f>'Averages Pivot Table'!AB$153</f>
        <v>61162.521540604699</v>
      </c>
      <c r="C406" s="542">
        <f t="shared" si="224"/>
        <v>3</v>
      </c>
      <c r="D406" s="568">
        <f>'Averages Pivot Table'!AB$157</f>
        <v>48946.702971710401</v>
      </c>
      <c r="E406" s="542">
        <f t="shared" si="224"/>
        <v>6</v>
      </c>
      <c r="F406" s="568">
        <f>'Averages Pivot Table'!AB$161</f>
        <v>42416.807326014459</v>
      </c>
      <c r="G406" s="542">
        <f t="shared" si="230"/>
        <v>7</v>
      </c>
      <c r="H406" s="568">
        <f>'Averages Pivot Table'!AB$165</f>
        <v>39737.419966053349</v>
      </c>
      <c r="I406" s="542">
        <f t="shared" si="231"/>
        <v>7</v>
      </c>
      <c r="J406" s="568">
        <f>'Averages Pivot Table'!AB$169</f>
        <v>39030</v>
      </c>
      <c r="K406" s="542">
        <f t="shared" si="232"/>
        <v>5</v>
      </c>
      <c r="L406" s="568">
        <f>'Averages Pivot Table'!AB$173</f>
        <v>0</v>
      </c>
      <c r="M406" s="542">
        <f t="shared" si="233"/>
        <v>0</v>
      </c>
      <c r="N406" s="568">
        <f>'Averages Pivot Table'!AB$177</f>
        <v>51576.540479385192</v>
      </c>
      <c r="O406" s="542">
        <f t="shared" si="234"/>
        <v>6</v>
      </c>
      <c r="Q406" s="402"/>
      <c r="R406" s="402"/>
      <c r="S406" s="402"/>
    </row>
    <row r="407" spans="1:19">
      <c r="A407" s="540" t="s">
        <v>1076</v>
      </c>
      <c r="B407" s="568">
        <f>'Averages Pivot Table'!AB$182</f>
        <v>50320.71801900585</v>
      </c>
      <c r="C407" s="542">
        <f t="shared" si="224"/>
        <v>7</v>
      </c>
      <c r="D407" s="568">
        <f>'Averages Pivot Table'!AB$186</f>
        <v>46341.227864583336</v>
      </c>
      <c r="E407" s="542">
        <f t="shared" si="224"/>
        <v>7</v>
      </c>
      <c r="F407" s="568">
        <f>'Averages Pivot Table'!AB$190</f>
        <v>44027.29394266288</v>
      </c>
      <c r="G407" s="542">
        <f t="shared" si="230"/>
        <v>6</v>
      </c>
      <c r="H407" s="568">
        <f>'Averages Pivot Table'!AB$194</f>
        <v>38602.830929378943</v>
      </c>
      <c r="I407" s="542">
        <f t="shared" si="231"/>
        <v>8</v>
      </c>
      <c r="J407" s="568">
        <f>'Averages Pivot Table'!AB$198</f>
        <v>40718</v>
      </c>
      <c r="K407" s="542">
        <f t="shared" si="232"/>
        <v>4</v>
      </c>
      <c r="L407" s="568">
        <f>'Averages Pivot Table'!AB$202</f>
        <v>0</v>
      </c>
      <c r="M407" s="542">
        <f t="shared" si="233"/>
        <v>0</v>
      </c>
      <c r="N407" s="568">
        <f>'Averages Pivot Table'!AB$206</f>
        <v>40830.835699707233</v>
      </c>
      <c r="O407" s="542">
        <f t="shared" si="234"/>
        <v>14</v>
      </c>
      <c r="Q407" s="402"/>
      <c r="R407" s="402"/>
      <c r="S407" s="402"/>
    </row>
    <row r="408" spans="1:19">
      <c r="A408" s="540" t="s">
        <v>1077</v>
      </c>
      <c r="B408" s="568">
        <f>'Averages Pivot Table'!AB$211</f>
        <v>71429.29080982678</v>
      </c>
      <c r="C408" s="542">
        <f t="shared" si="224"/>
        <v>1</v>
      </c>
      <c r="D408" s="568">
        <f>'Averages Pivot Table'!AB$215</f>
        <v>58686.670580049438</v>
      </c>
      <c r="E408" s="542">
        <f t="shared" si="224"/>
        <v>2</v>
      </c>
      <c r="F408" s="568">
        <f>'Averages Pivot Table'!AB$219</f>
        <v>51619.622690685304</v>
      </c>
      <c r="G408" s="542">
        <f t="shared" si="230"/>
        <v>2</v>
      </c>
      <c r="H408" s="568">
        <f>'Averages Pivot Table'!AB$223</f>
        <v>45727.396305326336</v>
      </c>
      <c r="I408" s="542">
        <f t="shared" si="231"/>
        <v>5</v>
      </c>
      <c r="J408" s="568">
        <f>'Averages Pivot Table'!AB$227</f>
        <v>49027.526315789473</v>
      </c>
      <c r="K408" s="542">
        <f t="shared" si="232"/>
        <v>1</v>
      </c>
      <c r="L408" s="568">
        <f>'Averages Pivot Table'!AB$231</f>
        <v>0</v>
      </c>
      <c r="M408" s="542">
        <f t="shared" si="233"/>
        <v>0</v>
      </c>
      <c r="N408" s="568">
        <f>'Averages Pivot Table'!AB$235</f>
        <v>56290.137895088526</v>
      </c>
      <c r="O408" s="542">
        <f t="shared" si="234"/>
        <v>3</v>
      </c>
      <c r="Q408" s="402"/>
      <c r="R408" s="402"/>
      <c r="S408" s="402"/>
    </row>
    <row r="409" spans="1:19">
      <c r="A409" s="540"/>
      <c r="B409" s="568"/>
      <c r="C409" s="542"/>
      <c r="D409" s="568"/>
      <c r="E409" s="542"/>
      <c r="F409" s="568"/>
      <c r="G409" s="542"/>
      <c r="H409" s="568"/>
      <c r="I409" s="542"/>
      <c r="J409" s="568"/>
      <c r="K409" s="542"/>
      <c r="L409" s="568"/>
      <c r="M409" s="542"/>
      <c r="N409" s="568"/>
      <c r="O409" s="542"/>
      <c r="Q409" s="402"/>
      <c r="R409" s="402"/>
      <c r="S409" s="402"/>
    </row>
    <row r="410" spans="1:19">
      <c r="A410" s="540" t="s">
        <v>1078</v>
      </c>
      <c r="B410" s="568">
        <f>'Averages Pivot Table'!AB$240</f>
        <v>0</v>
      </c>
      <c r="C410" s="542">
        <f t="shared" si="224"/>
        <v>0</v>
      </c>
      <c r="D410" s="568">
        <f>'Averages Pivot Table'!AB$244</f>
        <v>0</v>
      </c>
      <c r="E410" s="542">
        <f t="shared" si="224"/>
        <v>0</v>
      </c>
      <c r="F410" s="568">
        <f>'Averages Pivot Table'!AB$248</f>
        <v>0</v>
      </c>
      <c r="G410" s="542">
        <f t="shared" ref="G410:G413" si="235">IF(F410&gt;0,RANK(F410,(F$400:F$418)),0)</f>
        <v>0</v>
      </c>
      <c r="H410" s="568">
        <f>'Averages Pivot Table'!AB$252</f>
        <v>0</v>
      </c>
      <c r="I410" s="542">
        <f t="shared" ref="I410:I413" si="236">IF(H410&gt;0,RANK(H410,(H$400:H$418)),0)</f>
        <v>0</v>
      </c>
      <c r="J410" s="568">
        <f>'Averages Pivot Table'!AB$256</f>
        <v>0</v>
      </c>
      <c r="K410" s="542">
        <f t="shared" ref="K410:K413" si="237">IF(J410&gt;0,RANK(J410,(J$400:J$418)),0)</f>
        <v>0</v>
      </c>
      <c r="L410" s="568">
        <f>'Averages Pivot Table'!AB$260</f>
        <v>49840.588418454943</v>
      </c>
      <c r="M410" s="542">
        <f t="shared" ref="M410:M413" si="238">IF(L410&gt;0,RANK(L410,(L$400:L$418)),0)</f>
        <v>5</v>
      </c>
      <c r="N410" s="568">
        <f>'Averages Pivot Table'!AB$264</f>
        <v>49840.588418454943</v>
      </c>
      <c r="O410" s="542">
        <f t="shared" ref="O410:O413" si="239">IF(N410&gt;0,RANK(N410,(N$400:N$418)),0)</f>
        <v>8</v>
      </c>
      <c r="Q410" s="402"/>
      <c r="R410" s="402"/>
      <c r="S410" s="402"/>
    </row>
    <row r="411" spans="1:19">
      <c r="A411" s="540" t="s">
        <v>1079</v>
      </c>
      <c r="B411" s="568">
        <f>'Averages Pivot Table'!AB$269</f>
        <v>0</v>
      </c>
      <c r="C411" s="542">
        <f t="shared" si="224"/>
        <v>0</v>
      </c>
      <c r="D411" s="568">
        <f>'Averages Pivot Table'!AB$273</f>
        <v>0</v>
      </c>
      <c r="E411" s="542">
        <f t="shared" si="224"/>
        <v>0</v>
      </c>
      <c r="F411" s="568">
        <f>'Averages Pivot Table'!AB$277</f>
        <v>0</v>
      </c>
      <c r="G411" s="542">
        <f t="shared" si="235"/>
        <v>0</v>
      </c>
      <c r="H411" s="568">
        <f>'Averages Pivot Table'!AB$281</f>
        <v>48389.242938881071</v>
      </c>
      <c r="I411" s="542">
        <f t="shared" si="236"/>
        <v>3</v>
      </c>
      <c r="J411" s="568">
        <f>'Averages Pivot Table'!AB$285</f>
        <v>0</v>
      </c>
      <c r="K411" s="542">
        <f t="shared" si="237"/>
        <v>0</v>
      </c>
      <c r="L411" s="568">
        <f>'Averages Pivot Table'!AB$289</f>
        <v>48277.797003364489</v>
      </c>
      <c r="M411" s="542">
        <f t="shared" si="238"/>
        <v>6</v>
      </c>
      <c r="N411" s="568">
        <f>'Averages Pivot Table'!AB$293</f>
        <v>48301.140992960674</v>
      </c>
      <c r="O411" s="542">
        <f t="shared" si="239"/>
        <v>11</v>
      </c>
      <c r="Q411" s="402"/>
      <c r="R411" s="402"/>
      <c r="S411" s="402"/>
    </row>
    <row r="412" spans="1:19">
      <c r="A412" s="540" t="s">
        <v>1080</v>
      </c>
      <c r="B412" s="568">
        <f>'Averages Pivot Table'!AB$298</f>
        <v>0</v>
      </c>
      <c r="C412" s="542">
        <f t="shared" si="224"/>
        <v>0</v>
      </c>
      <c r="D412" s="568">
        <f>'Averages Pivot Table'!AB$302</f>
        <v>0</v>
      </c>
      <c r="E412" s="542">
        <f t="shared" si="224"/>
        <v>0</v>
      </c>
      <c r="F412" s="568">
        <f>'Averages Pivot Table'!AB$306</f>
        <v>0</v>
      </c>
      <c r="G412" s="542">
        <f t="shared" si="235"/>
        <v>0</v>
      </c>
      <c r="H412" s="568">
        <f>'Averages Pivot Table'!AB$310</f>
        <v>0</v>
      </c>
      <c r="I412" s="542">
        <f t="shared" si="236"/>
        <v>0</v>
      </c>
      <c r="J412" s="568">
        <f>'Averages Pivot Table'!AB$314</f>
        <v>0</v>
      </c>
      <c r="K412" s="542">
        <f t="shared" si="237"/>
        <v>0</v>
      </c>
      <c r="L412" s="568">
        <f>'Averages Pivot Table'!AB$318</f>
        <v>47089.599982106294</v>
      </c>
      <c r="M412" s="542">
        <f t="shared" si="238"/>
        <v>7</v>
      </c>
      <c r="N412" s="568">
        <f>'Averages Pivot Table'!AB$322</f>
        <v>47089.599982106294</v>
      </c>
      <c r="O412" s="542">
        <f t="shared" si="239"/>
        <v>12</v>
      </c>
      <c r="Q412" s="402"/>
      <c r="R412" s="402"/>
      <c r="S412" s="402"/>
    </row>
    <row r="413" spans="1:19">
      <c r="A413" s="540" t="s">
        <v>1081</v>
      </c>
      <c r="B413" s="568">
        <f>'Averages Pivot Table'!AB$327</f>
        <v>0</v>
      </c>
      <c r="C413" s="542">
        <f t="shared" si="224"/>
        <v>0</v>
      </c>
      <c r="D413" s="568">
        <f>'Averages Pivot Table'!AB$331</f>
        <v>0</v>
      </c>
      <c r="E413" s="542">
        <f t="shared" si="224"/>
        <v>0</v>
      </c>
      <c r="F413" s="568">
        <f>'Averages Pivot Table'!AB$335</f>
        <v>0</v>
      </c>
      <c r="G413" s="542">
        <f t="shared" si="235"/>
        <v>0</v>
      </c>
      <c r="H413" s="568">
        <f>'Averages Pivot Table'!AB$339</f>
        <v>0</v>
      </c>
      <c r="I413" s="542">
        <f t="shared" si="236"/>
        <v>0</v>
      </c>
      <c r="J413" s="568">
        <f>'Averages Pivot Table'!AB$343</f>
        <v>48525.277246653917</v>
      </c>
      <c r="K413" s="542">
        <f t="shared" si="237"/>
        <v>2</v>
      </c>
      <c r="L413" s="568">
        <f>'Averages Pivot Table'!AB$347</f>
        <v>0</v>
      </c>
      <c r="M413" s="542">
        <f t="shared" si="238"/>
        <v>0</v>
      </c>
      <c r="N413" s="568">
        <f>'Averages Pivot Table'!AB$351</f>
        <v>48525.277246653917</v>
      </c>
      <c r="O413" s="542">
        <f t="shared" si="239"/>
        <v>10</v>
      </c>
      <c r="Q413" s="402"/>
      <c r="R413" s="402"/>
      <c r="S413" s="402"/>
    </row>
    <row r="414" spans="1:19">
      <c r="A414" s="540"/>
      <c r="B414" s="568"/>
      <c r="C414" s="542"/>
      <c r="D414" s="568"/>
      <c r="E414" s="542"/>
      <c r="F414" s="568"/>
      <c r="G414" s="542"/>
      <c r="H414" s="568"/>
      <c r="I414" s="542"/>
      <c r="J414" s="568"/>
      <c r="K414" s="542"/>
      <c r="L414" s="568"/>
      <c r="M414" s="542"/>
      <c r="N414" s="568"/>
      <c r="O414" s="542"/>
      <c r="Q414" s="402"/>
      <c r="R414" s="402"/>
      <c r="S414" s="402"/>
    </row>
    <row r="415" spans="1:19">
      <c r="A415" s="540" t="s">
        <v>1082</v>
      </c>
      <c r="B415" s="541">
        <f>'Averages Pivot Table'!AB$356</f>
        <v>62084.715031369407</v>
      </c>
      <c r="C415" s="542">
        <f t="shared" si="224"/>
        <v>2</v>
      </c>
      <c r="D415" s="541">
        <f>'Averages Pivot Table'!AB$360</f>
        <v>53879.415224854602</v>
      </c>
      <c r="E415" s="542">
        <f t="shared" si="224"/>
        <v>4</v>
      </c>
      <c r="F415" s="541">
        <f>'Averages Pivot Table'!AB$364</f>
        <v>47817.423134538585</v>
      </c>
      <c r="G415" s="542">
        <f t="shared" ref="G415:G418" si="240">IF(F415&gt;0,RANK(F415,(F$400:F$418)),0)</f>
        <v>5</v>
      </c>
      <c r="H415" s="541">
        <f>'Averages Pivot Table'!AB$368</f>
        <v>42240.778264613924</v>
      </c>
      <c r="I415" s="542">
        <f t="shared" ref="I415:I418" si="241">IF(H415&gt;0,RANK(H415,(H$400:H$418)),0)</f>
        <v>6</v>
      </c>
      <c r="J415" s="541">
        <f>'Averages Pivot Table'!AB$372</f>
        <v>0</v>
      </c>
      <c r="K415" s="542">
        <f t="shared" ref="K415:K418" si="242">IF(J415&gt;0,RANK(J415,(J$400:J$418)),0)</f>
        <v>0</v>
      </c>
      <c r="L415" s="541">
        <f>'Averages Pivot Table'!AB$376</f>
        <v>0</v>
      </c>
      <c r="M415" s="542">
        <f t="shared" ref="M415:M418" si="243">IF(L415&gt;0,RANK(L415,(L$400:L$418)),0)</f>
        <v>0</v>
      </c>
      <c r="N415" s="541">
        <f>'Averages Pivot Table'!AB$380</f>
        <v>50968.193665750601</v>
      </c>
      <c r="O415" s="542">
        <f t="shared" ref="O415:O418" si="244">IF(N415&gt;0,RANK(N415,(N$400:N$418)),0)</f>
        <v>7</v>
      </c>
      <c r="Q415" s="402"/>
      <c r="R415" s="402"/>
      <c r="S415" s="402"/>
    </row>
    <row r="416" spans="1:19">
      <c r="A416" s="540" t="s">
        <v>1083</v>
      </c>
      <c r="B416" s="541">
        <f>'Averages Pivot Table'!AB$385</f>
        <v>53611.57034925207</v>
      </c>
      <c r="C416" s="542">
        <f t="shared" si="224"/>
        <v>5</v>
      </c>
      <c r="D416" s="541">
        <f>'Averages Pivot Table'!AB$389</f>
        <v>51619.048424849636</v>
      </c>
      <c r="E416" s="542">
        <f t="shared" si="224"/>
        <v>5</v>
      </c>
      <c r="F416" s="541">
        <f>'Averages Pivot Table'!AB$393</f>
        <v>47964.070022834421</v>
      </c>
      <c r="G416" s="542">
        <f t="shared" si="240"/>
        <v>4</v>
      </c>
      <c r="H416" s="541">
        <f>'Averages Pivot Table'!AB$397</f>
        <v>49504.647141206988</v>
      </c>
      <c r="I416" s="542">
        <f t="shared" si="241"/>
        <v>2</v>
      </c>
      <c r="J416" s="541">
        <f>'Averages Pivot Table'!AB$401</f>
        <v>0</v>
      </c>
      <c r="K416" s="542">
        <f t="shared" si="242"/>
        <v>0</v>
      </c>
      <c r="L416" s="541">
        <f>'Averages Pivot Table'!AB$405</f>
        <v>56110.860267993055</v>
      </c>
      <c r="M416" s="542">
        <f t="shared" si="243"/>
        <v>3</v>
      </c>
      <c r="N416" s="541">
        <f>'Averages Pivot Table'!AB$409</f>
        <v>52651.703834844804</v>
      </c>
      <c r="O416" s="542">
        <f t="shared" si="244"/>
        <v>5</v>
      </c>
      <c r="Q416" s="402"/>
      <c r="R416" s="402"/>
      <c r="S416" s="402"/>
    </row>
    <row r="417" spans="1:19" ht="12.95" customHeight="1">
      <c r="A417" s="540" t="s">
        <v>1084</v>
      </c>
      <c r="B417" s="541">
        <f>'Averages Pivot Table'!AB$414</f>
        <v>0</v>
      </c>
      <c r="C417" s="542">
        <f t="shared" si="224"/>
        <v>0</v>
      </c>
      <c r="D417" s="541">
        <f>'Averages Pivot Table'!AB$418</f>
        <v>0</v>
      </c>
      <c r="E417" s="542">
        <f t="shared" si="224"/>
        <v>0</v>
      </c>
      <c r="F417" s="541">
        <f>'Averages Pivot Table'!AB$422</f>
        <v>0</v>
      </c>
      <c r="G417" s="542">
        <f t="shared" si="240"/>
        <v>0</v>
      </c>
      <c r="H417" s="541">
        <f>'Averages Pivot Table'!AB$426</f>
        <v>0</v>
      </c>
      <c r="I417" s="542">
        <f t="shared" si="241"/>
        <v>0</v>
      </c>
      <c r="J417" s="541">
        <f>'Averages Pivot Table'!AB$430</f>
        <v>0</v>
      </c>
      <c r="K417" s="542">
        <f t="shared" si="242"/>
        <v>0</v>
      </c>
      <c r="L417" s="541">
        <f>'Averages Pivot Table'!AB$434</f>
        <v>0</v>
      </c>
      <c r="M417" s="542">
        <f t="shared" si="243"/>
        <v>0</v>
      </c>
      <c r="N417" s="541">
        <f>'Averages Pivot Table'!AB$438</f>
        <v>0</v>
      </c>
      <c r="O417" s="542">
        <f t="shared" si="244"/>
        <v>0</v>
      </c>
    </row>
    <row r="418" spans="1:19" ht="12.95" customHeight="1">
      <c r="A418" s="565" t="s">
        <v>1085</v>
      </c>
      <c r="B418" s="545">
        <f>'Averages Pivot Table'!AB$443</f>
        <v>0</v>
      </c>
      <c r="C418" s="546">
        <f t="shared" si="224"/>
        <v>0</v>
      </c>
      <c r="D418" s="545">
        <f>'Averages Pivot Table'!AB$447</f>
        <v>0</v>
      </c>
      <c r="E418" s="546">
        <f t="shared" si="224"/>
        <v>0</v>
      </c>
      <c r="F418" s="545">
        <f>'Averages Pivot Table'!AB$451</f>
        <v>0</v>
      </c>
      <c r="G418" s="546">
        <f t="shared" si="240"/>
        <v>0</v>
      </c>
      <c r="H418" s="545">
        <f>'Averages Pivot Table'!AB$455</f>
        <v>0</v>
      </c>
      <c r="I418" s="546">
        <f t="shared" si="241"/>
        <v>0</v>
      </c>
      <c r="J418" s="545">
        <f>'Averages Pivot Table'!AB$459</f>
        <v>0</v>
      </c>
      <c r="K418" s="546">
        <f t="shared" si="242"/>
        <v>0</v>
      </c>
      <c r="L418" s="545">
        <f>'Averages Pivot Table'!AB$463</f>
        <v>0</v>
      </c>
      <c r="M418" s="546">
        <f t="shared" si="243"/>
        <v>0</v>
      </c>
      <c r="N418" s="545">
        <f>'Averages Pivot Table'!AB$467</f>
        <v>0</v>
      </c>
      <c r="O418" s="546">
        <f t="shared" si="244"/>
        <v>0</v>
      </c>
    </row>
    <row r="419" spans="1:19" ht="39" customHeight="1">
      <c r="A419" s="646" t="s">
        <v>1086</v>
      </c>
      <c r="B419" s="646"/>
      <c r="C419" s="646"/>
      <c r="D419" s="646"/>
      <c r="E419" s="646"/>
      <c r="F419" s="646"/>
      <c r="G419" s="646"/>
      <c r="H419" s="646"/>
      <c r="I419" s="646"/>
      <c r="J419" s="646"/>
      <c r="K419" s="646"/>
      <c r="L419" s="646"/>
      <c r="M419" s="646"/>
      <c r="N419" s="646"/>
      <c r="O419" s="646"/>
    </row>
    <row r="420" spans="1:19">
      <c r="O420" s="549" t="s">
        <v>1156</v>
      </c>
    </row>
    <row r="421" spans="1:19" ht="18">
      <c r="A421" s="512" t="s">
        <v>1111</v>
      </c>
      <c r="B421" s="512"/>
      <c r="C421" s="512"/>
      <c r="D421" s="512"/>
      <c r="E421" s="512"/>
      <c r="F421" s="512"/>
      <c r="G421" s="512"/>
      <c r="H421" s="512"/>
      <c r="I421" s="512"/>
      <c r="J421" s="512"/>
      <c r="K421" s="512"/>
      <c r="L421" s="512"/>
      <c r="M421" s="512"/>
      <c r="N421" s="512"/>
      <c r="O421" s="512"/>
    </row>
    <row r="422" spans="1:19">
      <c r="A422" s="579"/>
      <c r="B422" s="515"/>
      <c r="C422" s="515"/>
      <c r="D422" s="515"/>
      <c r="E422" s="515"/>
      <c r="F422" s="515"/>
      <c r="G422" s="515"/>
      <c r="H422" s="515"/>
      <c r="I422" s="515"/>
      <c r="J422" s="515"/>
      <c r="K422" s="515"/>
      <c r="L422" s="515"/>
      <c r="M422" s="515"/>
      <c r="N422" s="515"/>
      <c r="O422" s="515"/>
    </row>
    <row r="423" spans="1:19" ht="15.75">
      <c r="A423" s="644" t="s">
        <v>1098</v>
      </c>
      <c r="B423" s="644"/>
      <c r="C423" s="644"/>
      <c r="D423" s="644"/>
      <c r="E423" s="644"/>
      <c r="F423" s="644"/>
      <c r="G423" s="644"/>
      <c r="H423" s="644"/>
      <c r="I423" s="644"/>
      <c r="J423" s="644"/>
      <c r="K423" s="644"/>
      <c r="L423" s="644"/>
      <c r="M423" s="644"/>
      <c r="N423" s="644"/>
      <c r="O423" s="644"/>
    </row>
    <row r="424" spans="1:19" ht="15.75">
      <c r="A424" s="644" t="s">
        <v>1171</v>
      </c>
      <c r="B424" s="644"/>
      <c r="C424" s="644"/>
      <c r="D424" s="644"/>
      <c r="E424" s="644"/>
      <c r="F424" s="644"/>
      <c r="G424" s="644"/>
      <c r="H424" s="644"/>
      <c r="I424" s="644"/>
      <c r="J424" s="644"/>
      <c r="K424" s="644"/>
      <c r="L424" s="644"/>
      <c r="M424" s="644"/>
      <c r="N424" s="644"/>
      <c r="O424" s="644"/>
    </row>
    <row r="425" spans="1:19">
      <c r="A425" s="540"/>
      <c r="B425" s="540"/>
      <c r="C425" s="540"/>
      <c r="D425" s="540"/>
      <c r="E425" s="540"/>
      <c r="F425" s="540"/>
      <c r="G425" s="540"/>
      <c r="H425" s="540"/>
      <c r="I425" s="540"/>
      <c r="J425" s="540"/>
      <c r="K425" s="540"/>
      <c r="L425" s="540"/>
      <c r="M425" s="540"/>
      <c r="N425" s="540"/>
      <c r="O425" s="540"/>
    </row>
    <row r="426" spans="1:19" ht="33" customHeight="1">
      <c r="A426" s="518"/>
      <c r="B426" s="581" t="s">
        <v>28</v>
      </c>
      <c r="C426" s="582"/>
      <c r="D426" s="583" t="s">
        <v>17</v>
      </c>
      <c r="E426" s="584"/>
      <c r="F426" s="583" t="s">
        <v>18</v>
      </c>
      <c r="G426" s="584"/>
      <c r="H426" s="581" t="s">
        <v>19</v>
      </c>
      <c r="I426" s="582"/>
      <c r="J426" s="583" t="s">
        <v>1099</v>
      </c>
      <c r="K426" s="584"/>
      <c r="L426" s="582" t="s">
        <v>1060</v>
      </c>
      <c r="M426" s="582"/>
      <c r="N426" s="582" t="s">
        <v>1061</v>
      </c>
      <c r="O426" s="582"/>
    </row>
    <row r="427" spans="1:19">
      <c r="A427" s="524"/>
      <c r="B427" s="520" t="s">
        <v>1067</v>
      </c>
      <c r="C427" s="519" t="s">
        <v>1068</v>
      </c>
      <c r="D427" s="520" t="s">
        <v>1067</v>
      </c>
      <c r="E427" s="519" t="s">
        <v>1068</v>
      </c>
      <c r="F427" s="520" t="s">
        <v>1067</v>
      </c>
      <c r="G427" s="519" t="s">
        <v>1068</v>
      </c>
      <c r="H427" s="520" t="s">
        <v>1067</v>
      </c>
      <c r="I427" s="519" t="s">
        <v>1068</v>
      </c>
      <c r="J427" s="520" t="s">
        <v>1067</v>
      </c>
      <c r="K427" s="519" t="s">
        <v>1068</v>
      </c>
      <c r="L427" s="520" t="s">
        <v>1067</v>
      </c>
      <c r="M427" s="519" t="s">
        <v>1068</v>
      </c>
      <c r="N427" s="520" t="s">
        <v>1067</v>
      </c>
      <c r="O427" s="519" t="s">
        <v>1068</v>
      </c>
    </row>
    <row r="428" spans="1:19" s="531" customFormat="1" ht="18" customHeight="1">
      <c r="A428" s="528" t="s">
        <v>1069</v>
      </c>
      <c r="B428" s="560">
        <f>'Averages Pivot Table'!AC$471</f>
        <v>61512.235204549739</v>
      </c>
      <c r="C428" s="560"/>
      <c r="D428" s="560">
        <f>'Averages Pivot Table'!AC$475</f>
        <v>53989.289789211238</v>
      </c>
      <c r="E428" s="560"/>
      <c r="F428" s="560">
        <f>'Averages Pivot Table'!AC$479</f>
        <v>49817.40486214502</v>
      </c>
      <c r="G428" s="560"/>
      <c r="H428" s="560">
        <f>'Averages Pivot Table'!AC$483</f>
        <v>43586.049243136222</v>
      </c>
      <c r="I428" s="560"/>
      <c r="J428" s="560">
        <f>'Averages Pivot Table'!AC$487</f>
        <v>44461.624334128181</v>
      </c>
      <c r="K428" s="560"/>
      <c r="L428" s="560">
        <f>'Averages Pivot Table'!AC$491</f>
        <v>46580.914608273975</v>
      </c>
      <c r="M428" s="586"/>
      <c r="N428" s="560">
        <f>'Averages Pivot Table'!AC$495</f>
        <v>47598.943322089537</v>
      </c>
      <c r="O428" s="587"/>
      <c r="Q428" s="533"/>
      <c r="R428" s="533"/>
      <c r="S428" s="533"/>
    </row>
    <row r="429" spans="1:19" ht="12.95" customHeight="1">
      <c r="A429" s="540"/>
      <c r="B429" s="536"/>
      <c r="C429" s="563"/>
      <c r="D429" s="536"/>
      <c r="E429" s="563"/>
      <c r="F429" s="536"/>
      <c r="G429" s="563"/>
      <c r="H429" s="536"/>
      <c r="I429" s="563"/>
      <c r="J429" s="536"/>
      <c r="K429" s="563"/>
      <c r="L429" s="536"/>
      <c r="M429" s="563"/>
      <c r="N429" s="536"/>
      <c r="O429" s="588"/>
    </row>
    <row r="430" spans="1:19" ht="12.95" customHeight="1">
      <c r="A430" s="540" t="s">
        <v>1070</v>
      </c>
      <c r="B430" s="568">
        <f>'Averages Pivot Table'!AC$8</f>
        <v>0</v>
      </c>
      <c r="C430" s="542">
        <f>IF(B430&gt;0,RANK(B430,(B$430:B$448)),0)</f>
        <v>0</v>
      </c>
      <c r="D430" s="568">
        <f>'Averages Pivot Table'!AC$12</f>
        <v>0</v>
      </c>
      <c r="E430" s="542">
        <f>IF(D430&gt;0,RANK(D430,(D$430:D$448)),0)</f>
        <v>0</v>
      </c>
      <c r="F430" s="568">
        <f>'Averages Pivot Table'!AC$16</f>
        <v>0</v>
      </c>
      <c r="G430" s="542">
        <f>IF(F430&gt;0,RANK(F430,(F$430:F$448)),0)</f>
        <v>0</v>
      </c>
      <c r="H430" s="568">
        <f>'Averages Pivot Table'!AC$20</f>
        <v>0</v>
      </c>
      <c r="I430" s="542">
        <f>IF(H430&gt;0,RANK(H430,(H$430:H$448)),0)</f>
        <v>0</v>
      </c>
      <c r="J430" s="568">
        <f>'Averages Pivot Table'!AC$24</f>
        <v>0</v>
      </c>
      <c r="K430" s="542">
        <f>IF(J430&gt;0,RANK(J430,(J$430:J$448)),0)</f>
        <v>0</v>
      </c>
      <c r="L430" s="568">
        <f>'Averages Pivot Table'!AC$28</f>
        <v>51319.506829386053</v>
      </c>
      <c r="M430" s="542">
        <f>IF(L430&gt;0,RANK(L430,(L$430:L$448)),0)</f>
        <v>1</v>
      </c>
      <c r="N430" s="568">
        <f>'Averages Pivot Table'!AC$32</f>
        <v>51319.506829386053</v>
      </c>
      <c r="O430" s="542">
        <f>IF(N430&gt;0,RANK(N430,(N$430:N$448)),0)</f>
        <v>5</v>
      </c>
    </row>
    <row r="431" spans="1:19" ht="12.95" customHeight="1">
      <c r="A431" s="540" t="s">
        <v>1071</v>
      </c>
      <c r="B431" s="568">
        <f>'Averages Pivot Table'!AC$37</f>
        <v>52672.190476190473</v>
      </c>
      <c r="C431" s="542">
        <f t="shared" ref="C431:E448" si="245">IF(B431&gt;0,RANK(B431,(B$430:B$448)),0)</f>
        <v>10</v>
      </c>
      <c r="D431" s="568">
        <f>'Averages Pivot Table'!AC$41</f>
        <v>47449.626381461669</v>
      </c>
      <c r="E431" s="542">
        <f t="shared" si="245"/>
        <v>9</v>
      </c>
      <c r="F431" s="568">
        <f>'Averages Pivot Table'!AC$45</f>
        <v>52553.515125054582</v>
      </c>
      <c r="G431" s="542">
        <f t="shared" ref="G431:G433" si="246">IF(F431&gt;0,RANK(F431,(F$430:F$448)),0)</f>
        <v>4</v>
      </c>
      <c r="H431" s="568">
        <f>'Averages Pivot Table'!AC$49</f>
        <v>46231.237321154549</v>
      </c>
      <c r="I431" s="542">
        <f t="shared" ref="I431:I433" si="247">IF(H431&gt;0,RANK(H431,(H$430:H$448)),0)</f>
        <v>4</v>
      </c>
      <c r="J431" s="568">
        <f>'Averages Pivot Table'!AC$53</f>
        <v>0</v>
      </c>
      <c r="K431" s="542">
        <f t="shared" ref="K431:K433" si="248">IF(J431&gt;0,RANK(J431,(J$430:J$448)),0)</f>
        <v>0</v>
      </c>
      <c r="L431" s="568">
        <f>'Averages Pivot Table'!AC$57</f>
        <v>46342.516809388115</v>
      </c>
      <c r="M431" s="542">
        <f t="shared" ref="M431:M433" si="249">IF(L431&gt;0,RANK(L431,(L$430:L$448)),0)</f>
        <v>3</v>
      </c>
      <c r="N431" s="568">
        <f>'Averages Pivot Table'!AC$61</f>
        <v>47094.831279372927</v>
      </c>
      <c r="O431" s="542">
        <f t="shared" ref="O431:O433" si="250">IF(N431&gt;0,RANK(N431,(N$430:N$448)),0)</f>
        <v>11</v>
      </c>
    </row>
    <row r="432" spans="1:19" ht="12.95" customHeight="1">
      <c r="A432" s="540" t="s">
        <v>1072</v>
      </c>
      <c r="B432" s="568">
        <f>'Averages Pivot Table'!AC$66</f>
        <v>0</v>
      </c>
      <c r="C432" s="542">
        <f t="shared" si="245"/>
        <v>0</v>
      </c>
      <c r="D432" s="568">
        <f>'Averages Pivot Table'!AC$70</f>
        <v>0</v>
      </c>
      <c r="E432" s="542">
        <f t="shared" si="245"/>
        <v>0</v>
      </c>
      <c r="F432" s="568">
        <f>'Averages Pivot Table'!AC$74</f>
        <v>0</v>
      </c>
      <c r="G432" s="542">
        <f t="shared" si="246"/>
        <v>0</v>
      </c>
      <c r="H432" s="568">
        <f>'Averages Pivot Table'!AC$78</f>
        <v>0</v>
      </c>
      <c r="I432" s="542">
        <f t="shared" si="247"/>
        <v>0</v>
      </c>
      <c r="J432" s="568">
        <f>'Averages Pivot Table'!AC$82</f>
        <v>0</v>
      </c>
      <c r="K432" s="542">
        <f t="shared" si="248"/>
        <v>0</v>
      </c>
      <c r="L432" s="568">
        <f>'Averages Pivot Table'!AC$86</f>
        <v>0</v>
      </c>
      <c r="M432" s="542">
        <f t="shared" si="249"/>
        <v>0</v>
      </c>
      <c r="N432" s="568">
        <f>'Averages Pivot Table'!AC$90</f>
        <v>0</v>
      </c>
      <c r="O432" s="542">
        <f t="shared" si="250"/>
        <v>0</v>
      </c>
    </row>
    <row r="433" spans="1:19">
      <c r="A433" s="540" t="s">
        <v>1073</v>
      </c>
      <c r="B433" s="568">
        <f>'Averages Pivot Table'!AC$95</f>
        <v>62630.419354838705</v>
      </c>
      <c r="C433" s="542">
        <f t="shared" si="245"/>
        <v>5</v>
      </c>
      <c r="D433" s="568">
        <f>'Averages Pivot Table'!AC$99</f>
        <v>60839.87142857143</v>
      </c>
      <c r="E433" s="542">
        <f t="shared" si="245"/>
        <v>1</v>
      </c>
      <c r="F433" s="568">
        <f>'Averages Pivot Table'!AC$103</f>
        <v>58294.145454545454</v>
      </c>
      <c r="G433" s="542">
        <f t="shared" si="246"/>
        <v>1</v>
      </c>
      <c r="H433" s="568">
        <f>'Averages Pivot Table'!AC$107</f>
        <v>47771.64</v>
      </c>
      <c r="I433" s="542">
        <f t="shared" si="247"/>
        <v>2</v>
      </c>
      <c r="J433" s="568">
        <f>'Averages Pivot Table'!AC$111</f>
        <v>44460.031690140844</v>
      </c>
      <c r="K433" s="542">
        <f t="shared" si="248"/>
        <v>3</v>
      </c>
      <c r="L433" s="568">
        <f>'Averages Pivot Table'!AC$115</f>
        <v>0</v>
      </c>
      <c r="M433" s="542">
        <f t="shared" si="249"/>
        <v>0</v>
      </c>
      <c r="N433" s="568">
        <f>'Averages Pivot Table'!AC$119</f>
        <v>50603.728674156373</v>
      </c>
      <c r="O433" s="542">
        <f t="shared" si="250"/>
        <v>6</v>
      </c>
      <c r="Q433" s="402"/>
      <c r="R433" s="402"/>
      <c r="S433" s="402"/>
    </row>
    <row r="434" spans="1:19">
      <c r="A434" s="540"/>
      <c r="B434" s="568"/>
      <c r="C434" s="542"/>
      <c r="D434" s="568"/>
      <c r="E434" s="542"/>
      <c r="F434" s="568"/>
      <c r="G434" s="542"/>
      <c r="H434" s="568"/>
      <c r="I434" s="542"/>
      <c r="J434" s="568"/>
      <c r="K434" s="542"/>
      <c r="L434" s="568"/>
      <c r="M434" s="542"/>
      <c r="N434" s="568"/>
      <c r="O434" s="542"/>
      <c r="Q434" s="402"/>
      <c r="R434" s="402"/>
      <c r="S434" s="402"/>
    </row>
    <row r="435" spans="1:19">
      <c r="A435" s="540" t="s">
        <v>1074</v>
      </c>
      <c r="B435" s="568">
        <f>'Averages Pivot Table'!AC$124</f>
        <v>49700.209090909098</v>
      </c>
      <c r="C435" s="542">
        <f t="shared" si="245"/>
        <v>12</v>
      </c>
      <c r="D435" s="568">
        <f>'Averages Pivot Table'!AC$128</f>
        <v>44574.345000000001</v>
      </c>
      <c r="E435" s="542">
        <f t="shared" si="245"/>
        <v>11</v>
      </c>
      <c r="F435" s="568">
        <f>'Averages Pivot Table'!AC$132</f>
        <v>37220.380434782615</v>
      </c>
      <c r="G435" s="542">
        <f t="shared" ref="G435:G438" si="251">IF(F435&gt;0,RANK(F435,(F$430:F$448)),0)</f>
        <v>11</v>
      </c>
      <c r="H435" s="568">
        <f>'Averages Pivot Table'!AC$136</f>
        <v>37885.545454545456</v>
      </c>
      <c r="I435" s="542">
        <f t="shared" ref="I435:I438" si="252">IF(H435&gt;0,RANK(H435,(H$430:H$448)),0)</f>
        <v>12</v>
      </c>
      <c r="J435" s="568">
        <f>'Averages Pivot Table'!AC$140</f>
        <v>29243.045454545452</v>
      </c>
      <c r="K435" s="542">
        <f t="shared" ref="K435:K438" si="253">IF(J435&gt;0,RANK(J435,(J$430:J$448)),0)</f>
        <v>7</v>
      </c>
      <c r="L435" s="568">
        <f>'Averages Pivot Table'!AC$144</f>
        <v>0</v>
      </c>
      <c r="M435" s="542">
        <f t="shared" ref="M435:M438" si="254">IF(L435&gt;0,RANK(L435,(L$430:L$448)),0)</f>
        <v>0</v>
      </c>
      <c r="N435" s="568">
        <f>'Averages Pivot Table'!AC$148</f>
        <v>41893.308883399215</v>
      </c>
      <c r="O435" s="542">
        <f t="shared" ref="O435:O438" si="255">IF(N435&gt;0,RANK(N435,(N$430:N$448)),0)</f>
        <v>15</v>
      </c>
      <c r="Q435" s="402"/>
      <c r="R435" s="402"/>
      <c r="S435" s="402"/>
    </row>
    <row r="436" spans="1:19">
      <c r="A436" s="540" t="s">
        <v>1075</v>
      </c>
      <c r="B436" s="568">
        <f>'Averages Pivot Table'!AC$153</f>
        <v>61710.821285563754</v>
      </c>
      <c r="C436" s="542">
        <f t="shared" si="245"/>
        <v>6</v>
      </c>
      <c r="D436" s="568">
        <f>'Averages Pivot Table'!AC$157</f>
        <v>52222.444123432506</v>
      </c>
      <c r="E436" s="542">
        <f t="shared" si="245"/>
        <v>8</v>
      </c>
      <c r="F436" s="568">
        <f>'Averages Pivot Table'!AC$161</f>
        <v>43060.119148936166</v>
      </c>
      <c r="G436" s="542">
        <f t="shared" si="251"/>
        <v>9</v>
      </c>
      <c r="H436" s="568">
        <f>'Averages Pivot Table'!AC$165</f>
        <v>40166.485012610079</v>
      </c>
      <c r="I436" s="542">
        <f t="shared" si="252"/>
        <v>9</v>
      </c>
      <c r="J436" s="568">
        <f>'Averages Pivot Table'!AC$169</f>
        <v>36500</v>
      </c>
      <c r="K436" s="542">
        <f t="shared" si="253"/>
        <v>5</v>
      </c>
      <c r="L436" s="568">
        <f>'Averages Pivot Table'!AC$173</f>
        <v>0</v>
      </c>
      <c r="M436" s="542">
        <f t="shared" si="254"/>
        <v>0</v>
      </c>
      <c r="N436" s="568">
        <f>'Averages Pivot Table'!AC$177</f>
        <v>53720.161177555885</v>
      </c>
      <c r="O436" s="542">
        <f t="shared" si="255"/>
        <v>3</v>
      </c>
      <c r="Q436" s="402"/>
      <c r="R436" s="402"/>
      <c r="S436" s="402"/>
    </row>
    <row r="437" spans="1:19">
      <c r="A437" s="540" t="s">
        <v>1076</v>
      </c>
      <c r="B437" s="568">
        <f>'Averages Pivot Table'!AC$182</f>
        <v>51775.60682926829</v>
      </c>
      <c r="C437" s="542">
        <f t="shared" si="245"/>
        <v>11</v>
      </c>
      <c r="D437" s="568">
        <f>'Averages Pivot Table'!AC$186</f>
        <v>46908.717582417579</v>
      </c>
      <c r="E437" s="542">
        <f t="shared" si="245"/>
        <v>10</v>
      </c>
      <c r="F437" s="568">
        <f>'Averages Pivot Table'!AC$190</f>
        <v>42374.10037878788</v>
      </c>
      <c r="G437" s="542">
        <f t="shared" si="251"/>
        <v>10</v>
      </c>
      <c r="H437" s="568">
        <f>'Averages Pivot Table'!AC$194</f>
        <v>40153.003919289506</v>
      </c>
      <c r="I437" s="542">
        <f t="shared" si="252"/>
        <v>10</v>
      </c>
      <c r="J437" s="568">
        <f>'Averages Pivot Table'!AC$198</f>
        <v>32952.380952380954</v>
      </c>
      <c r="K437" s="542">
        <f t="shared" si="253"/>
        <v>6</v>
      </c>
      <c r="L437" s="568">
        <f>'Averages Pivot Table'!AC$202</f>
        <v>0</v>
      </c>
      <c r="M437" s="542">
        <f t="shared" si="254"/>
        <v>0</v>
      </c>
      <c r="N437" s="568">
        <f>'Averages Pivot Table'!AC$206</f>
        <v>43563.401687221252</v>
      </c>
      <c r="O437" s="542">
        <f t="shared" si="255"/>
        <v>13</v>
      </c>
      <c r="Q437" s="402"/>
      <c r="R437" s="402"/>
      <c r="S437" s="402"/>
    </row>
    <row r="438" spans="1:19">
      <c r="A438" s="540" t="s">
        <v>1077</v>
      </c>
      <c r="B438" s="568">
        <f>'Averages Pivot Table'!AC$211</f>
        <v>67387.076977534234</v>
      </c>
      <c r="C438" s="542">
        <f t="shared" si="245"/>
        <v>2</v>
      </c>
      <c r="D438" s="568">
        <f>'Averages Pivot Table'!AC$215</f>
        <v>59211.684913452147</v>
      </c>
      <c r="E438" s="542">
        <f t="shared" si="245"/>
        <v>2</v>
      </c>
      <c r="F438" s="568">
        <f>'Averages Pivot Table'!AC$219</f>
        <v>50516.471413609441</v>
      </c>
      <c r="G438" s="542">
        <f t="shared" si="251"/>
        <v>6</v>
      </c>
      <c r="H438" s="568">
        <f>'Averages Pivot Table'!AC$223</f>
        <v>44167.185736677115</v>
      </c>
      <c r="I438" s="542">
        <f t="shared" si="252"/>
        <v>6</v>
      </c>
      <c r="J438" s="568">
        <f>'Averages Pivot Table'!AC$227</f>
        <v>48594.375</v>
      </c>
      <c r="K438" s="542">
        <f t="shared" si="253"/>
        <v>1</v>
      </c>
      <c r="L438" s="568">
        <f>'Averages Pivot Table'!AC$231</f>
        <v>0</v>
      </c>
      <c r="M438" s="542">
        <f t="shared" si="254"/>
        <v>0</v>
      </c>
      <c r="N438" s="568">
        <f>'Averages Pivot Table'!AC$235</f>
        <v>55377.523839929039</v>
      </c>
      <c r="O438" s="542">
        <f t="shared" si="255"/>
        <v>2</v>
      </c>
      <c r="Q438" s="402"/>
      <c r="R438" s="402"/>
      <c r="S438" s="402"/>
    </row>
    <row r="439" spans="1:19">
      <c r="A439" s="540"/>
      <c r="B439" s="568"/>
      <c r="C439" s="542"/>
      <c r="D439" s="568"/>
      <c r="E439" s="542"/>
      <c r="F439" s="568"/>
      <c r="G439" s="542"/>
      <c r="H439" s="568"/>
      <c r="I439" s="542"/>
      <c r="J439" s="568"/>
      <c r="K439" s="542"/>
      <c r="L439" s="568"/>
      <c r="M439" s="542"/>
      <c r="N439" s="568"/>
      <c r="O439" s="542"/>
      <c r="Q439" s="402"/>
      <c r="R439" s="402"/>
      <c r="S439" s="402"/>
    </row>
    <row r="440" spans="1:19">
      <c r="A440" s="540" t="s">
        <v>1078</v>
      </c>
      <c r="B440" s="568">
        <f>'Averages Pivot Table'!AC$240</f>
        <v>0</v>
      </c>
      <c r="C440" s="542">
        <f t="shared" si="245"/>
        <v>0</v>
      </c>
      <c r="D440" s="568">
        <f>'Averages Pivot Table'!AC$244</f>
        <v>0</v>
      </c>
      <c r="E440" s="542">
        <f t="shared" si="245"/>
        <v>0</v>
      </c>
      <c r="F440" s="568">
        <f>'Averages Pivot Table'!AC$248</f>
        <v>0</v>
      </c>
      <c r="G440" s="542">
        <f t="shared" ref="G440:G443" si="256">IF(F440&gt;0,RANK(F440,(F$430:F$448)),0)</f>
        <v>0</v>
      </c>
      <c r="H440" s="568">
        <f>'Averages Pivot Table'!AC$252</f>
        <v>0</v>
      </c>
      <c r="I440" s="542">
        <f t="shared" ref="I440:I443" si="257">IF(H440&gt;0,RANK(H440,(H$430:H$448)),0)</f>
        <v>0</v>
      </c>
      <c r="J440" s="568">
        <f>'Averages Pivot Table'!AC$256</f>
        <v>0</v>
      </c>
      <c r="K440" s="542">
        <f t="shared" ref="K440:K443" si="258">IF(J440&gt;0,RANK(J440,(J$430:J$448)),0)</f>
        <v>0</v>
      </c>
      <c r="L440" s="568">
        <f>'Averages Pivot Table'!AC$260</f>
        <v>47814.891282259698</v>
      </c>
      <c r="M440" s="542">
        <f t="shared" ref="M440:M443" si="259">IF(L440&gt;0,RANK(L440,(L$430:L$448)),0)</f>
        <v>2</v>
      </c>
      <c r="N440" s="568">
        <f>'Averages Pivot Table'!AC$264</f>
        <v>47814.891282259698</v>
      </c>
      <c r="O440" s="542">
        <f t="shared" ref="O440:O443" si="260">IF(N440&gt;0,RANK(N440,(N$430:N$448)),0)</f>
        <v>9</v>
      </c>
      <c r="Q440" s="402"/>
      <c r="R440" s="402"/>
      <c r="S440" s="402"/>
    </row>
    <row r="441" spans="1:19">
      <c r="A441" s="540" t="s">
        <v>1079</v>
      </c>
      <c r="B441" s="568">
        <f>'Averages Pivot Table'!AC$269</f>
        <v>53199.310344827587</v>
      </c>
      <c r="C441" s="542">
        <f t="shared" si="245"/>
        <v>9</v>
      </c>
      <c r="D441" s="568">
        <f>'Averages Pivot Table'!AC$273</f>
        <v>30393.473684210527</v>
      </c>
      <c r="E441" s="542">
        <f t="shared" si="245"/>
        <v>12</v>
      </c>
      <c r="F441" s="568">
        <f>'Averages Pivot Table'!AC$277</f>
        <v>0</v>
      </c>
      <c r="G441" s="542">
        <f t="shared" si="256"/>
        <v>0</v>
      </c>
      <c r="H441" s="568">
        <f>'Averages Pivot Table'!AC$281</f>
        <v>44389.391134866069</v>
      </c>
      <c r="I441" s="542">
        <f t="shared" si="257"/>
        <v>5</v>
      </c>
      <c r="J441" s="568">
        <f>'Averages Pivot Table'!AC$285</f>
        <v>0</v>
      </c>
      <c r="K441" s="542">
        <f t="shared" si="258"/>
        <v>0</v>
      </c>
      <c r="L441" s="568">
        <f>'Averages Pivot Table'!AC$289</f>
        <v>46230.509410183528</v>
      </c>
      <c r="M441" s="542">
        <f t="shared" si="259"/>
        <v>4</v>
      </c>
      <c r="N441" s="568">
        <f>'Averages Pivot Table'!AC$293</f>
        <v>45939.33954220327</v>
      </c>
      <c r="O441" s="542">
        <f t="shared" si="260"/>
        <v>12</v>
      </c>
      <c r="Q441" s="402"/>
      <c r="R441" s="402"/>
      <c r="S441" s="402"/>
    </row>
    <row r="442" spans="1:19">
      <c r="A442" s="540" t="s">
        <v>1080</v>
      </c>
      <c r="B442" s="568">
        <f>'Averages Pivot Table'!AC$298</f>
        <v>0</v>
      </c>
      <c r="C442" s="542">
        <f t="shared" si="245"/>
        <v>0</v>
      </c>
      <c r="D442" s="568">
        <f>'Averages Pivot Table'!AC$302</f>
        <v>0</v>
      </c>
      <c r="E442" s="542">
        <f t="shared" si="245"/>
        <v>0</v>
      </c>
      <c r="F442" s="568">
        <f>'Averages Pivot Table'!AC$306</f>
        <v>0</v>
      </c>
      <c r="G442" s="542">
        <f t="shared" si="256"/>
        <v>0</v>
      </c>
      <c r="H442" s="568">
        <f>'Averages Pivot Table'!AC$310</f>
        <v>0</v>
      </c>
      <c r="I442" s="542">
        <f t="shared" si="257"/>
        <v>0</v>
      </c>
      <c r="J442" s="568">
        <f>'Averages Pivot Table'!AC$314</f>
        <v>0</v>
      </c>
      <c r="K442" s="542">
        <f t="shared" si="258"/>
        <v>0</v>
      </c>
      <c r="L442" s="568">
        <f>'Averages Pivot Table'!AC$318</f>
        <v>42127.302489064779</v>
      </c>
      <c r="M442" s="542">
        <f t="shared" si="259"/>
        <v>5</v>
      </c>
      <c r="N442" s="568">
        <f>'Averages Pivot Table'!AC$322</f>
        <v>42127.302489064779</v>
      </c>
      <c r="O442" s="542">
        <f t="shared" si="260"/>
        <v>14</v>
      </c>
      <c r="Q442" s="402"/>
      <c r="R442" s="402"/>
      <c r="S442" s="402"/>
    </row>
    <row r="443" spans="1:19">
      <c r="A443" s="540" t="s">
        <v>1081</v>
      </c>
      <c r="B443" s="568">
        <f>'Averages Pivot Table'!AC$327</f>
        <v>71278.174025974033</v>
      </c>
      <c r="C443" s="542">
        <f t="shared" si="245"/>
        <v>1</v>
      </c>
      <c r="D443" s="568">
        <f>'Averages Pivot Table'!AC$331</f>
        <v>58008.369999999995</v>
      </c>
      <c r="E443" s="542">
        <f t="shared" si="245"/>
        <v>3</v>
      </c>
      <c r="F443" s="568">
        <f>'Averages Pivot Table'!AC$335</f>
        <v>48000.809523809527</v>
      </c>
      <c r="G443" s="542">
        <f t="shared" si="256"/>
        <v>7</v>
      </c>
      <c r="H443" s="568">
        <f>'Averages Pivot Table'!AC$339</f>
        <v>50644.711433999437</v>
      </c>
      <c r="I443" s="542">
        <f t="shared" si="257"/>
        <v>1</v>
      </c>
      <c r="J443" s="568">
        <f>'Averages Pivot Table'!AC$343</f>
        <v>46092.970930232557</v>
      </c>
      <c r="K443" s="542">
        <f t="shared" si="258"/>
        <v>2</v>
      </c>
      <c r="L443" s="568">
        <f>'Averages Pivot Table'!AC$347</f>
        <v>0</v>
      </c>
      <c r="M443" s="542">
        <f t="shared" si="259"/>
        <v>0</v>
      </c>
      <c r="N443" s="568">
        <f>'Averages Pivot Table'!AC$351</f>
        <v>49756.187086144986</v>
      </c>
      <c r="O443" s="542">
        <f t="shared" si="260"/>
        <v>7</v>
      </c>
      <c r="Q443" s="402"/>
      <c r="R443" s="402"/>
      <c r="S443" s="402"/>
    </row>
    <row r="444" spans="1:19">
      <c r="A444" s="540"/>
      <c r="B444" s="568"/>
      <c r="C444" s="542"/>
      <c r="D444" s="568"/>
      <c r="E444" s="542"/>
      <c r="F444" s="568"/>
      <c r="G444" s="542"/>
      <c r="H444" s="568"/>
      <c r="I444" s="542"/>
      <c r="J444" s="568"/>
      <c r="K444" s="542"/>
      <c r="L444" s="568"/>
      <c r="M444" s="542"/>
      <c r="N444" s="568"/>
      <c r="O444" s="542"/>
      <c r="Q444" s="402"/>
      <c r="R444" s="402"/>
      <c r="S444" s="402"/>
    </row>
    <row r="445" spans="1:19">
      <c r="A445" s="540" t="s">
        <v>1082</v>
      </c>
      <c r="B445" s="541">
        <f>'Averages Pivot Table'!AC$356</f>
        <v>60473.8</v>
      </c>
      <c r="C445" s="542">
        <f t="shared" si="245"/>
        <v>7</v>
      </c>
      <c r="D445" s="541">
        <f>'Averages Pivot Table'!AC$360</f>
        <v>54622.081967213118</v>
      </c>
      <c r="E445" s="542">
        <f t="shared" si="245"/>
        <v>6</v>
      </c>
      <c r="F445" s="541">
        <f>'Averages Pivot Table'!AC$364</f>
        <v>56136.974999999991</v>
      </c>
      <c r="G445" s="542">
        <f t="shared" ref="G445:G448" si="261">IF(F445&gt;0,RANK(F445,(F$430:F$448)),0)</f>
        <v>2</v>
      </c>
      <c r="H445" s="541">
        <f>'Averages Pivot Table'!AC$368</f>
        <v>46967.625</v>
      </c>
      <c r="I445" s="542">
        <f t="shared" ref="I445:I448" si="262">IF(H445&gt;0,RANK(H445,(H$430:H$448)),0)</f>
        <v>3</v>
      </c>
      <c r="J445" s="541">
        <f>'Averages Pivot Table'!AC$372</f>
        <v>0</v>
      </c>
      <c r="K445" s="542">
        <f t="shared" ref="K445:K448" si="263">IF(J445&gt;0,RANK(J445,(J$430:J$448)),0)</f>
        <v>0</v>
      </c>
      <c r="L445" s="541">
        <f>'Averages Pivot Table'!AC$376</f>
        <v>0</v>
      </c>
      <c r="M445" s="542">
        <f t="shared" ref="M445:M448" si="264">IF(L445&gt;0,RANK(L445,(L$430:L$448)),0)</f>
        <v>0</v>
      </c>
      <c r="N445" s="541">
        <f>'Averages Pivot Table'!AC$380</f>
        <v>53146.198897168404</v>
      </c>
      <c r="O445" s="542">
        <f t="shared" ref="O445:O448" si="265">IF(N445&gt;0,RANK(N445,(N$430:N$448)),0)</f>
        <v>4</v>
      </c>
      <c r="Q445" s="402"/>
      <c r="R445" s="402"/>
      <c r="S445" s="402"/>
    </row>
    <row r="446" spans="1:19">
      <c r="A446" s="540" t="s">
        <v>1083</v>
      </c>
      <c r="B446" s="541">
        <f>'Averages Pivot Table'!AC$385</f>
        <v>56966.671855587869</v>
      </c>
      <c r="C446" s="542">
        <f t="shared" si="245"/>
        <v>8</v>
      </c>
      <c r="D446" s="541">
        <f>'Averages Pivot Table'!AC$389</f>
        <v>56335.119995927424</v>
      </c>
      <c r="E446" s="542">
        <f t="shared" si="245"/>
        <v>4</v>
      </c>
      <c r="F446" s="541">
        <f>'Averages Pivot Table'!AC$393</f>
        <v>54094.317663484297</v>
      </c>
      <c r="G446" s="542">
        <f t="shared" si="261"/>
        <v>3</v>
      </c>
      <c r="H446" s="541">
        <f>'Averages Pivot Table'!AC$397</f>
        <v>42989.220930611846</v>
      </c>
      <c r="I446" s="542">
        <f t="shared" si="262"/>
        <v>7</v>
      </c>
      <c r="J446" s="541">
        <f>'Averages Pivot Table'!AC$401</f>
        <v>0</v>
      </c>
      <c r="K446" s="542">
        <f t="shared" si="263"/>
        <v>0</v>
      </c>
      <c r="L446" s="541">
        <f>'Averages Pivot Table'!AC$405</f>
        <v>37800</v>
      </c>
      <c r="M446" s="542">
        <f t="shared" si="264"/>
        <v>6</v>
      </c>
      <c r="N446" s="541">
        <f>'Averages Pivot Table'!AC$409</f>
        <v>48006.479125133214</v>
      </c>
      <c r="O446" s="542">
        <f t="shared" si="265"/>
        <v>8</v>
      </c>
      <c r="Q446" s="402"/>
      <c r="R446" s="402"/>
      <c r="S446" s="402"/>
    </row>
    <row r="447" spans="1:19">
      <c r="A447" s="540" t="s">
        <v>1084</v>
      </c>
      <c r="B447" s="541">
        <f>'Averages Pivot Table'!AC$414</f>
        <v>64356.818181818184</v>
      </c>
      <c r="C447" s="542">
        <f t="shared" si="245"/>
        <v>4</v>
      </c>
      <c r="D447" s="541">
        <f>'Averages Pivot Table'!AC$418</f>
        <v>56218.604651162794</v>
      </c>
      <c r="E447" s="542">
        <f t="shared" si="245"/>
        <v>5</v>
      </c>
      <c r="F447" s="541">
        <f>'Averages Pivot Table'!AC$422</f>
        <v>51210</v>
      </c>
      <c r="G447" s="542">
        <f t="shared" si="261"/>
        <v>5</v>
      </c>
      <c r="H447" s="541">
        <f>'Averages Pivot Table'!AC$426</f>
        <v>42807.692307692312</v>
      </c>
      <c r="I447" s="542">
        <f t="shared" si="262"/>
        <v>8</v>
      </c>
      <c r="J447" s="541">
        <f>'Averages Pivot Table'!AC$430</f>
        <v>0</v>
      </c>
      <c r="K447" s="542">
        <f t="shared" si="263"/>
        <v>0</v>
      </c>
      <c r="L447" s="541">
        <f>'Averages Pivot Table'!AC$434</f>
        <v>0</v>
      </c>
      <c r="M447" s="542">
        <f t="shared" si="264"/>
        <v>0</v>
      </c>
      <c r="N447" s="541">
        <f>'Averages Pivot Table'!AC$438</f>
        <v>56241.284287418013</v>
      </c>
      <c r="O447" s="542">
        <f t="shared" si="265"/>
        <v>1</v>
      </c>
      <c r="Q447" s="402"/>
      <c r="R447" s="402"/>
      <c r="S447" s="402"/>
    </row>
    <row r="448" spans="1:19">
      <c r="A448" s="565" t="s">
        <v>1085</v>
      </c>
      <c r="B448" s="545">
        <f>'Averages Pivot Table'!AC$443</f>
        <v>66115.302981862507</v>
      </c>
      <c r="C448" s="546">
        <f t="shared" si="245"/>
        <v>3</v>
      </c>
      <c r="D448" s="545">
        <f>'Averages Pivot Table'!AC$447</f>
        <v>53700.490519316125</v>
      </c>
      <c r="E448" s="546">
        <f t="shared" si="245"/>
        <v>7</v>
      </c>
      <c r="F448" s="545">
        <f>'Averages Pivot Table'!AC$451</f>
        <v>46757.692142474036</v>
      </c>
      <c r="G448" s="546">
        <f t="shared" si="261"/>
        <v>8</v>
      </c>
      <c r="H448" s="545">
        <f>'Averages Pivot Table'!AC$455</f>
        <v>39421.470036482489</v>
      </c>
      <c r="I448" s="546">
        <f t="shared" si="262"/>
        <v>11</v>
      </c>
      <c r="J448" s="545">
        <f>'Averages Pivot Table'!AC$459</f>
        <v>38780.455467087959</v>
      </c>
      <c r="K448" s="546">
        <f t="shared" si="263"/>
        <v>4</v>
      </c>
      <c r="L448" s="545">
        <f>'Averages Pivot Table'!AC$463</f>
        <v>0</v>
      </c>
      <c r="M448" s="546">
        <f t="shared" si="264"/>
        <v>0</v>
      </c>
      <c r="N448" s="545">
        <f>'Averages Pivot Table'!AC$467</f>
        <v>47462.268271182089</v>
      </c>
      <c r="O448" s="546">
        <f t="shared" si="265"/>
        <v>10</v>
      </c>
      <c r="Q448" s="402"/>
      <c r="R448" s="402"/>
      <c r="S448" s="402"/>
    </row>
    <row r="449" spans="1:19" ht="38.25" customHeight="1">
      <c r="A449" s="646" t="s">
        <v>1086</v>
      </c>
      <c r="B449" s="646"/>
      <c r="C449" s="646"/>
      <c r="D449" s="646"/>
      <c r="E449" s="646"/>
      <c r="F449" s="646"/>
      <c r="G449" s="646"/>
      <c r="H449" s="646"/>
      <c r="I449" s="646"/>
      <c r="J449" s="646"/>
      <c r="K449" s="646"/>
      <c r="L449" s="646"/>
      <c r="M449" s="646"/>
      <c r="N449" s="646"/>
      <c r="O449" s="646"/>
    </row>
    <row r="450" spans="1:19">
      <c r="O450" s="549" t="s">
        <v>1156</v>
      </c>
    </row>
    <row r="451" spans="1:19" ht="18">
      <c r="A451" s="512" t="s">
        <v>1112</v>
      </c>
      <c r="B451" s="512"/>
      <c r="C451" s="512"/>
      <c r="D451" s="512"/>
      <c r="E451" s="512"/>
      <c r="F451" s="512"/>
      <c r="G451" s="512"/>
      <c r="H451" s="512"/>
      <c r="I451" s="512"/>
      <c r="J451" s="512"/>
      <c r="K451" s="512"/>
      <c r="L451" s="512"/>
      <c r="M451" s="512"/>
      <c r="N451" s="512"/>
      <c r="O451" s="512"/>
    </row>
    <row r="452" spans="1:19">
      <c r="A452" s="579"/>
      <c r="B452" s="515"/>
      <c r="C452" s="515"/>
      <c r="D452" s="515"/>
      <c r="E452" s="515"/>
      <c r="F452" s="515"/>
      <c r="G452" s="515"/>
      <c r="H452" s="515"/>
      <c r="I452" s="515"/>
      <c r="J452" s="515"/>
      <c r="K452" s="515"/>
      <c r="L452" s="515"/>
      <c r="M452" s="515"/>
      <c r="N452" s="515"/>
      <c r="O452" s="515"/>
    </row>
    <row r="453" spans="1:19" ht="15.75">
      <c r="A453" s="644" t="s">
        <v>1098</v>
      </c>
      <c r="B453" s="644"/>
      <c r="C453" s="644"/>
      <c r="D453" s="644"/>
      <c r="E453" s="644"/>
      <c r="F453" s="644"/>
      <c r="G453" s="644"/>
      <c r="H453" s="644"/>
      <c r="I453" s="644"/>
      <c r="J453" s="644"/>
      <c r="K453" s="644"/>
      <c r="L453" s="644"/>
      <c r="M453" s="644"/>
      <c r="N453" s="644"/>
      <c r="O453" s="644"/>
    </row>
    <row r="454" spans="1:19" ht="15.75">
      <c r="A454" s="644" t="s">
        <v>1172</v>
      </c>
      <c r="B454" s="644"/>
      <c r="C454" s="644"/>
      <c r="D454" s="644"/>
      <c r="E454" s="644"/>
      <c r="F454" s="644"/>
      <c r="G454" s="644"/>
      <c r="H454" s="644"/>
      <c r="I454" s="644"/>
      <c r="J454" s="644"/>
      <c r="K454" s="644"/>
      <c r="L454" s="644"/>
      <c r="M454" s="644"/>
      <c r="N454" s="644"/>
      <c r="O454" s="644"/>
    </row>
    <row r="455" spans="1:19">
      <c r="A455" s="540"/>
      <c r="B455" s="540"/>
      <c r="C455" s="540"/>
      <c r="D455" s="540"/>
      <c r="E455" s="540"/>
      <c r="F455" s="540"/>
      <c r="G455" s="540"/>
      <c r="H455" s="540"/>
      <c r="I455" s="540"/>
      <c r="J455" s="540"/>
      <c r="K455" s="540"/>
      <c r="L455" s="540"/>
      <c r="M455" s="540"/>
      <c r="N455" s="540"/>
      <c r="O455" s="540"/>
    </row>
    <row r="456" spans="1:19" ht="30.75" customHeight="1">
      <c r="A456" s="518"/>
      <c r="B456" s="581" t="s">
        <v>28</v>
      </c>
      <c r="C456" s="582"/>
      <c r="D456" s="583" t="s">
        <v>17</v>
      </c>
      <c r="E456" s="584"/>
      <c r="F456" s="583" t="s">
        <v>18</v>
      </c>
      <c r="G456" s="584"/>
      <c r="H456" s="581" t="s">
        <v>19</v>
      </c>
      <c r="I456" s="582"/>
      <c r="J456" s="583" t="s">
        <v>1099</v>
      </c>
      <c r="K456" s="584"/>
      <c r="L456" s="582" t="s">
        <v>1060</v>
      </c>
      <c r="M456" s="582"/>
      <c r="N456" s="582" t="s">
        <v>1061</v>
      </c>
      <c r="O456" s="582"/>
    </row>
    <row r="457" spans="1:19">
      <c r="A457" s="524"/>
      <c r="B457" s="520" t="s">
        <v>1067</v>
      </c>
      <c r="C457" s="519" t="s">
        <v>1068</v>
      </c>
      <c r="D457" s="520" t="s">
        <v>1067</v>
      </c>
      <c r="E457" s="519" t="s">
        <v>1068</v>
      </c>
      <c r="F457" s="520" t="s">
        <v>1067</v>
      </c>
      <c r="G457" s="519" t="s">
        <v>1068</v>
      </c>
      <c r="H457" s="520" t="s">
        <v>1067</v>
      </c>
      <c r="I457" s="519" t="s">
        <v>1068</v>
      </c>
      <c r="J457" s="520" t="s">
        <v>1067</v>
      </c>
      <c r="K457" s="519" t="s">
        <v>1068</v>
      </c>
      <c r="L457" s="520" t="s">
        <v>1067</v>
      </c>
      <c r="M457" s="519" t="s">
        <v>1068</v>
      </c>
      <c r="N457" s="520" t="s">
        <v>1067</v>
      </c>
      <c r="O457" s="519" t="s">
        <v>1068</v>
      </c>
    </row>
    <row r="458" spans="1:19" s="531" customFormat="1" ht="18" customHeight="1">
      <c r="A458" s="528" t="s">
        <v>1069</v>
      </c>
      <c r="B458" s="560" t="s">
        <v>868</v>
      </c>
      <c r="C458" s="560"/>
      <c r="D458" s="560" t="s">
        <v>868</v>
      </c>
      <c r="E458" s="560"/>
      <c r="F458" s="560" t="s">
        <v>868</v>
      </c>
      <c r="G458" s="560"/>
      <c r="H458" s="560" t="s">
        <v>868</v>
      </c>
      <c r="I458" s="560"/>
      <c r="J458" s="560" t="s">
        <v>868</v>
      </c>
      <c r="K458" s="560"/>
      <c r="L458" s="560" t="s">
        <v>868</v>
      </c>
      <c r="M458" s="586"/>
      <c r="N458" s="560" t="s">
        <v>868</v>
      </c>
      <c r="O458" s="587"/>
      <c r="Q458" s="533"/>
      <c r="R458" s="533"/>
      <c r="S458" s="533"/>
    </row>
    <row r="459" spans="1:19" ht="12.95" customHeight="1">
      <c r="A459" s="540"/>
      <c r="B459" s="536"/>
      <c r="C459" s="563"/>
      <c r="D459" s="536"/>
      <c r="E459" s="563"/>
      <c r="F459" s="536"/>
      <c r="G459" s="563"/>
      <c r="H459" s="536"/>
      <c r="I459" s="563"/>
      <c r="J459" s="536"/>
      <c r="K459" s="563"/>
      <c r="L459" s="536"/>
      <c r="M459" s="563"/>
      <c r="N459" s="536"/>
      <c r="O459" s="588"/>
    </row>
    <row r="460" spans="1:19" ht="12.95" customHeight="1">
      <c r="A460" s="540" t="s">
        <v>1070</v>
      </c>
      <c r="B460" s="560" t="s">
        <v>868</v>
      </c>
      <c r="C460" s="542"/>
      <c r="D460" s="560" t="s">
        <v>868</v>
      </c>
      <c r="E460" s="542"/>
      <c r="F460" s="560" t="s">
        <v>868</v>
      </c>
      <c r="G460" s="542"/>
      <c r="H460" s="560" t="s">
        <v>868</v>
      </c>
      <c r="I460" s="542"/>
      <c r="J460" s="560" t="s">
        <v>868</v>
      </c>
      <c r="K460" s="542"/>
      <c r="L460" s="560" t="s">
        <v>868</v>
      </c>
      <c r="M460" s="542"/>
      <c r="N460" s="560" t="s">
        <v>868</v>
      </c>
      <c r="O460" s="542"/>
    </row>
    <row r="461" spans="1:19" ht="12.95" customHeight="1">
      <c r="A461" s="540" t="s">
        <v>1071</v>
      </c>
      <c r="B461" s="560" t="s">
        <v>868</v>
      </c>
      <c r="C461" s="542"/>
      <c r="D461" s="560" t="s">
        <v>868</v>
      </c>
      <c r="E461" s="542"/>
      <c r="F461" s="560" t="s">
        <v>868</v>
      </c>
      <c r="G461" s="542"/>
      <c r="H461" s="560" t="s">
        <v>868</v>
      </c>
      <c r="I461" s="542"/>
      <c r="J461" s="560" t="s">
        <v>868</v>
      </c>
      <c r="K461" s="542"/>
      <c r="L461" s="560" t="s">
        <v>868</v>
      </c>
      <c r="M461" s="542"/>
      <c r="N461" s="560" t="s">
        <v>868</v>
      </c>
      <c r="O461" s="542"/>
    </row>
    <row r="462" spans="1:19" ht="12.95" customHeight="1">
      <c r="A462" s="540" t="s">
        <v>1072</v>
      </c>
      <c r="B462" s="560" t="s">
        <v>868</v>
      </c>
      <c r="C462" s="542"/>
      <c r="D462" s="560" t="s">
        <v>868</v>
      </c>
      <c r="E462" s="542"/>
      <c r="F462" s="560" t="s">
        <v>868</v>
      </c>
      <c r="G462" s="542"/>
      <c r="H462" s="560" t="s">
        <v>868</v>
      </c>
      <c r="I462" s="542"/>
      <c r="J462" s="560" t="s">
        <v>868</v>
      </c>
      <c r="K462" s="542"/>
      <c r="L462" s="560" t="s">
        <v>868</v>
      </c>
      <c r="M462" s="542"/>
      <c r="N462" s="560" t="s">
        <v>868</v>
      </c>
      <c r="O462" s="542"/>
    </row>
    <row r="463" spans="1:19" ht="12.95" customHeight="1">
      <c r="A463" s="540" t="s">
        <v>1073</v>
      </c>
      <c r="B463" s="560" t="s">
        <v>868</v>
      </c>
      <c r="C463" s="542"/>
      <c r="D463" s="560" t="s">
        <v>868</v>
      </c>
      <c r="E463" s="542"/>
      <c r="F463" s="560" t="s">
        <v>868</v>
      </c>
      <c r="G463" s="542"/>
      <c r="H463" s="560" t="s">
        <v>868</v>
      </c>
      <c r="I463" s="542"/>
      <c r="J463" s="560" t="s">
        <v>868</v>
      </c>
      <c r="K463" s="542"/>
      <c r="L463" s="560" t="s">
        <v>868</v>
      </c>
      <c r="M463" s="542"/>
      <c r="N463" s="560" t="s">
        <v>868</v>
      </c>
      <c r="O463" s="542"/>
    </row>
    <row r="464" spans="1:19" ht="12.95" customHeight="1">
      <c r="A464" s="540"/>
      <c r="B464" s="589"/>
      <c r="C464" s="542"/>
      <c r="D464" s="589"/>
      <c r="E464" s="542"/>
      <c r="F464" s="589"/>
      <c r="G464" s="542"/>
      <c r="H464" s="589"/>
      <c r="I464" s="542"/>
      <c r="J464" s="589"/>
      <c r="K464" s="542"/>
      <c r="L464" s="589"/>
      <c r="M464" s="542"/>
      <c r="N464" s="589"/>
      <c r="O464" s="542"/>
    </row>
    <row r="465" spans="1:19">
      <c r="A465" s="540" t="s">
        <v>1074</v>
      </c>
      <c r="B465" s="560" t="s">
        <v>868</v>
      </c>
      <c r="C465" s="542"/>
      <c r="D465" s="560" t="s">
        <v>868</v>
      </c>
      <c r="E465" s="542"/>
      <c r="F465" s="560" t="s">
        <v>868</v>
      </c>
      <c r="G465" s="542"/>
      <c r="H465" s="560" t="s">
        <v>868</v>
      </c>
      <c r="I465" s="542"/>
      <c r="J465" s="560" t="s">
        <v>868</v>
      </c>
      <c r="K465" s="542"/>
      <c r="L465" s="560" t="s">
        <v>868</v>
      </c>
      <c r="M465" s="542"/>
      <c r="N465" s="560" t="s">
        <v>868</v>
      </c>
      <c r="O465" s="542"/>
      <c r="Q465" s="402"/>
      <c r="R465" s="402"/>
      <c r="S465" s="402"/>
    </row>
    <row r="466" spans="1:19">
      <c r="A466" s="540" t="s">
        <v>1075</v>
      </c>
      <c r="B466" s="560" t="s">
        <v>868</v>
      </c>
      <c r="C466" s="542"/>
      <c r="D466" s="560" t="s">
        <v>868</v>
      </c>
      <c r="E466" s="542"/>
      <c r="F466" s="560" t="s">
        <v>868</v>
      </c>
      <c r="G466" s="542"/>
      <c r="H466" s="560" t="s">
        <v>868</v>
      </c>
      <c r="I466" s="542"/>
      <c r="J466" s="560" t="s">
        <v>868</v>
      </c>
      <c r="K466" s="542"/>
      <c r="L466" s="560" t="s">
        <v>868</v>
      </c>
      <c r="M466" s="542"/>
      <c r="N466" s="560" t="s">
        <v>868</v>
      </c>
      <c r="O466" s="542"/>
      <c r="Q466" s="402"/>
      <c r="R466" s="402"/>
      <c r="S466" s="402"/>
    </row>
    <row r="467" spans="1:19">
      <c r="A467" s="540" t="s">
        <v>1076</v>
      </c>
      <c r="B467" s="560" t="s">
        <v>868</v>
      </c>
      <c r="C467" s="542"/>
      <c r="D467" s="560" t="s">
        <v>868</v>
      </c>
      <c r="E467" s="542"/>
      <c r="F467" s="560" t="s">
        <v>868</v>
      </c>
      <c r="G467" s="542"/>
      <c r="H467" s="560" t="s">
        <v>868</v>
      </c>
      <c r="I467" s="542"/>
      <c r="J467" s="560" t="s">
        <v>868</v>
      </c>
      <c r="K467" s="542"/>
      <c r="L467" s="560" t="s">
        <v>868</v>
      </c>
      <c r="M467" s="542"/>
      <c r="N467" s="560" t="s">
        <v>868</v>
      </c>
      <c r="O467" s="542"/>
      <c r="Q467" s="402"/>
      <c r="R467" s="402"/>
      <c r="S467" s="402"/>
    </row>
    <row r="468" spans="1:19">
      <c r="A468" s="540" t="s">
        <v>1077</v>
      </c>
      <c r="B468" s="560" t="s">
        <v>868</v>
      </c>
      <c r="C468" s="542"/>
      <c r="D468" s="560" t="s">
        <v>868</v>
      </c>
      <c r="E468" s="542"/>
      <c r="F468" s="560" t="s">
        <v>868</v>
      </c>
      <c r="G468" s="542"/>
      <c r="H468" s="560" t="s">
        <v>868</v>
      </c>
      <c r="I468" s="542"/>
      <c r="J468" s="560" t="s">
        <v>868</v>
      </c>
      <c r="K468" s="542"/>
      <c r="L468" s="560" t="s">
        <v>868</v>
      </c>
      <c r="M468" s="542"/>
      <c r="N468" s="560" t="s">
        <v>868</v>
      </c>
      <c r="O468" s="542"/>
      <c r="Q468" s="402"/>
      <c r="R468" s="402"/>
      <c r="S468" s="402"/>
    </row>
    <row r="469" spans="1:19">
      <c r="A469" s="540"/>
      <c r="B469" s="589"/>
      <c r="C469" s="542"/>
      <c r="D469" s="589"/>
      <c r="E469" s="542"/>
      <c r="F469" s="589"/>
      <c r="G469" s="542"/>
      <c r="H469" s="589"/>
      <c r="I469" s="542"/>
      <c r="J469" s="589"/>
      <c r="K469" s="542"/>
      <c r="L469" s="589"/>
      <c r="M469" s="542"/>
      <c r="N469" s="589"/>
      <c r="O469" s="542"/>
      <c r="Q469" s="402"/>
      <c r="R469" s="402"/>
      <c r="S469" s="402"/>
    </row>
    <row r="470" spans="1:19">
      <c r="A470" s="540" t="s">
        <v>1078</v>
      </c>
      <c r="B470" s="560" t="s">
        <v>868</v>
      </c>
      <c r="C470" s="542"/>
      <c r="D470" s="560" t="s">
        <v>868</v>
      </c>
      <c r="E470" s="542"/>
      <c r="F470" s="560" t="s">
        <v>868</v>
      </c>
      <c r="G470" s="542"/>
      <c r="H470" s="560" t="s">
        <v>868</v>
      </c>
      <c r="I470" s="542"/>
      <c r="J470" s="560" t="s">
        <v>868</v>
      </c>
      <c r="K470" s="542"/>
      <c r="L470" s="560" t="s">
        <v>868</v>
      </c>
      <c r="M470" s="542"/>
      <c r="N470" s="560" t="s">
        <v>868</v>
      </c>
      <c r="O470" s="542"/>
      <c r="Q470" s="402"/>
      <c r="R470" s="402"/>
      <c r="S470" s="402"/>
    </row>
    <row r="471" spans="1:19">
      <c r="A471" s="540" t="s">
        <v>1079</v>
      </c>
      <c r="B471" s="560" t="s">
        <v>868</v>
      </c>
      <c r="C471" s="542"/>
      <c r="D471" s="560" t="s">
        <v>868</v>
      </c>
      <c r="E471" s="542"/>
      <c r="F471" s="560" t="s">
        <v>868</v>
      </c>
      <c r="G471" s="542"/>
      <c r="H471" s="560" t="s">
        <v>868</v>
      </c>
      <c r="I471" s="542"/>
      <c r="J471" s="560" t="s">
        <v>868</v>
      </c>
      <c r="K471" s="542"/>
      <c r="L471" s="560" t="s">
        <v>868</v>
      </c>
      <c r="M471" s="542"/>
      <c r="N471" s="560" t="s">
        <v>868</v>
      </c>
      <c r="O471" s="542"/>
      <c r="Q471" s="402"/>
      <c r="R471" s="402"/>
      <c r="S471" s="402"/>
    </row>
    <row r="472" spans="1:19">
      <c r="A472" s="540" t="s">
        <v>1080</v>
      </c>
      <c r="B472" s="560" t="s">
        <v>868</v>
      </c>
      <c r="C472" s="542"/>
      <c r="D472" s="560" t="s">
        <v>868</v>
      </c>
      <c r="E472" s="542"/>
      <c r="F472" s="560" t="s">
        <v>868</v>
      </c>
      <c r="G472" s="542"/>
      <c r="H472" s="560" t="s">
        <v>868</v>
      </c>
      <c r="I472" s="542"/>
      <c r="J472" s="560" t="s">
        <v>868</v>
      </c>
      <c r="K472" s="542"/>
      <c r="L472" s="560" t="s">
        <v>868</v>
      </c>
      <c r="M472" s="542"/>
      <c r="N472" s="560" t="s">
        <v>868</v>
      </c>
      <c r="O472" s="542"/>
      <c r="Q472" s="402"/>
      <c r="R472" s="402"/>
      <c r="S472" s="402"/>
    </row>
    <row r="473" spans="1:19">
      <c r="A473" s="540" t="s">
        <v>1081</v>
      </c>
      <c r="B473" s="560" t="s">
        <v>868</v>
      </c>
      <c r="C473" s="542"/>
      <c r="D473" s="560" t="s">
        <v>868</v>
      </c>
      <c r="E473" s="542"/>
      <c r="F473" s="560" t="s">
        <v>868</v>
      </c>
      <c r="G473" s="542"/>
      <c r="H473" s="560" t="s">
        <v>868</v>
      </c>
      <c r="I473" s="542"/>
      <c r="J473" s="560" t="s">
        <v>868</v>
      </c>
      <c r="K473" s="542"/>
      <c r="L473" s="560" t="s">
        <v>868</v>
      </c>
      <c r="M473" s="542"/>
      <c r="N473" s="560" t="s">
        <v>868</v>
      </c>
      <c r="O473" s="542"/>
      <c r="Q473" s="402"/>
      <c r="R473" s="402"/>
      <c r="S473" s="402"/>
    </row>
    <row r="474" spans="1:19">
      <c r="A474" s="540"/>
      <c r="B474" s="589"/>
      <c r="C474" s="542"/>
      <c r="D474" s="589"/>
      <c r="E474" s="542"/>
      <c r="F474" s="589"/>
      <c r="G474" s="542"/>
      <c r="H474" s="589"/>
      <c r="I474" s="542"/>
      <c r="J474" s="589"/>
      <c r="K474" s="542"/>
      <c r="L474" s="589"/>
      <c r="M474" s="542"/>
      <c r="N474" s="589"/>
      <c r="O474" s="542"/>
      <c r="Q474" s="402"/>
      <c r="R474" s="402"/>
      <c r="S474" s="402"/>
    </row>
    <row r="475" spans="1:19">
      <c r="A475" s="540" t="s">
        <v>1082</v>
      </c>
      <c r="B475" s="560" t="s">
        <v>868</v>
      </c>
      <c r="C475" s="542"/>
      <c r="D475" s="560" t="s">
        <v>868</v>
      </c>
      <c r="E475" s="542"/>
      <c r="F475" s="560" t="s">
        <v>868</v>
      </c>
      <c r="G475" s="542"/>
      <c r="H475" s="560" t="s">
        <v>868</v>
      </c>
      <c r="I475" s="542"/>
      <c r="J475" s="560" t="s">
        <v>868</v>
      </c>
      <c r="K475" s="542"/>
      <c r="L475" s="560" t="s">
        <v>868</v>
      </c>
      <c r="M475" s="542"/>
      <c r="N475" s="560" t="s">
        <v>868</v>
      </c>
      <c r="O475" s="542"/>
      <c r="Q475" s="402"/>
      <c r="R475" s="402"/>
      <c r="S475" s="402"/>
    </row>
    <row r="476" spans="1:19">
      <c r="A476" s="540" t="s">
        <v>1083</v>
      </c>
      <c r="B476" s="560" t="s">
        <v>868</v>
      </c>
      <c r="C476" s="542"/>
      <c r="D476" s="560" t="s">
        <v>868</v>
      </c>
      <c r="E476" s="542"/>
      <c r="F476" s="560" t="s">
        <v>868</v>
      </c>
      <c r="G476" s="542"/>
      <c r="H476" s="560" t="s">
        <v>868</v>
      </c>
      <c r="I476" s="542"/>
      <c r="J476" s="560" t="s">
        <v>868</v>
      </c>
      <c r="K476" s="542"/>
      <c r="L476" s="560" t="s">
        <v>868</v>
      </c>
      <c r="M476" s="542"/>
      <c r="N476" s="560" t="s">
        <v>868</v>
      </c>
      <c r="O476" s="542"/>
      <c r="Q476" s="402"/>
      <c r="R476" s="402"/>
      <c r="S476" s="402"/>
    </row>
    <row r="477" spans="1:19">
      <c r="A477" s="540" t="s">
        <v>1084</v>
      </c>
      <c r="B477" s="560">
        <f>'Averages Pivot Table'!AD$414</f>
        <v>72521.891872791515</v>
      </c>
      <c r="C477" s="542"/>
      <c r="D477" s="560">
        <f>'Averages Pivot Table'!AD$418</f>
        <v>65335.467094463507</v>
      </c>
      <c r="E477" s="542"/>
      <c r="F477" s="560">
        <f>'Averages Pivot Table'!AD$422</f>
        <v>58304.953293413178</v>
      </c>
      <c r="G477" s="542"/>
      <c r="H477" s="560">
        <f>'Averages Pivot Table'!AD$426</f>
        <v>52332.224641148328</v>
      </c>
      <c r="I477" s="542"/>
      <c r="J477" s="560">
        <f>'Averages Pivot Table'!AD$430</f>
        <v>39585.88636363636</v>
      </c>
      <c r="K477" s="542"/>
      <c r="L477" s="560">
        <f>'Averages Pivot Table'!AD$434</f>
        <v>0</v>
      </c>
      <c r="M477" s="542"/>
      <c r="N477" s="560">
        <f>'Averages Pivot Table'!AD$438</f>
        <v>61973.714370491492</v>
      </c>
      <c r="O477" s="542"/>
      <c r="Q477" s="402"/>
      <c r="R477" s="402"/>
      <c r="S477" s="402"/>
    </row>
    <row r="478" spans="1:19">
      <c r="A478" s="565" t="s">
        <v>1085</v>
      </c>
      <c r="B478" s="545" t="s">
        <v>868</v>
      </c>
      <c r="C478" s="546"/>
      <c r="D478" s="545" t="s">
        <v>868</v>
      </c>
      <c r="E478" s="546"/>
      <c r="F478" s="545" t="s">
        <v>868</v>
      </c>
      <c r="G478" s="546"/>
      <c r="H478" s="545" t="s">
        <v>868</v>
      </c>
      <c r="I478" s="546"/>
      <c r="J478" s="545" t="s">
        <v>868</v>
      </c>
      <c r="K478" s="546"/>
      <c r="L478" s="545" t="s">
        <v>868</v>
      </c>
      <c r="M478" s="546"/>
      <c r="N478" s="545" t="s">
        <v>868</v>
      </c>
      <c r="O478" s="546"/>
      <c r="Q478" s="402"/>
      <c r="R478" s="402"/>
      <c r="S478" s="402"/>
    </row>
    <row r="479" spans="1:19" ht="35.25" customHeight="1">
      <c r="A479" s="646" t="s">
        <v>1086</v>
      </c>
      <c r="B479" s="646"/>
      <c r="C479" s="646"/>
      <c r="D479" s="646"/>
      <c r="E479" s="646"/>
      <c r="F479" s="646"/>
      <c r="G479" s="646"/>
      <c r="H479" s="646"/>
      <c r="I479" s="646"/>
      <c r="J479" s="646"/>
      <c r="K479" s="646"/>
      <c r="L479" s="646"/>
      <c r="M479" s="646"/>
      <c r="N479" s="646"/>
      <c r="O479" s="646"/>
      <c r="Q479" s="402"/>
      <c r="R479" s="402"/>
      <c r="S479" s="402"/>
    </row>
    <row r="480" spans="1:19">
      <c r="O480" s="549" t="s">
        <v>1156</v>
      </c>
      <c r="Q480" s="402"/>
      <c r="R480" s="402"/>
      <c r="S480" s="402"/>
    </row>
    <row r="481" spans="1:19" ht="18">
      <c r="A481" s="512" t="s">
        <v>1113</v>
      </c>
      <c r="B481" s="512"/>
      <c r="C481" s="512"/>
      <c r="D481" s="512"/>
      <c r="E481" s="512"/>
      <c r="F481" s="512"/>
      <c r="G481" s="512"/>
      <c r="H481" s="512"/>
      <c r="I481" s="512"/>
      <c r="J481" s="512"/>
      <c r="K481" s="512"/>
      <c r="L481" s="512"/>
      <c r="M481" s="512"/>
      <c r="N481" s="512"/>
      <c r="O481" s="512"/>
    </row>
    <row r="482" spans="1:19">
      <c r="A482" s="579"/>
      <c r="B482" s="515"/>
      <c r="C482" s="515"/>
      <c r="D482" s="515"/>
      <c r="E482" s="515"/>
      <c r="F482" s="515"/>
      <c r="G482" s="515"/>
      <c r="H482" s="515"/>
      <c r="I482" s="515"/>
      <c r="J482" s="515"/>
      <c r="K482" s="515"/>
      <c r="L482" s="515"/>
      <c r="M482" s="515"/>
      <c r="N482" s="515"/>
      <c r="O482" s="515"/>
    </row>
    <row r="483" spans="1:19" ht="15.75">
      <c r="A483" s="644" t="s">
        <v>1098</v>
      </c>
      <c r="B483" s="644"/>
      <c r="C483" s="644"/>
      <c r="D483" s="644"/>
      <c r="E483" s="644"/>
      <c r="F483" s="644"/>
      <c r="G483" s="644"/>
      <c r="H483" s="644"/>
      <c r="I483" s="644"/>
      <c r="J483" s="644"/>
      <c r="K483" s="644"/>
      <c r="L483" s="644"/>
      <c r="M483" s="644"/>
      <c r="N483" s="644"/>
      <c r="O483" s="644"/>
    </row>
    <row r="484" spans="1:19" ht="15.75">
      <c r="A484" s="644" t="s">
        <v>1160</v>
      </c>
      <c r="B484" s="644"/>
      <c r="C484" s="644"/>
      <c r="D484" s="644"/>
      <c r="E484" s="644"/>
      <c r="F484" s="644"/>
      <c r="G484" s="644"/>
      <c r="H484" s="644"/>
      <c r="I484" s="644"/>
      <c r="J484" s="644"/>
      <c r="K484" s="644"/>
      <c r="L484" s="644"/>
      <c r="M484" s="644"/>
      <c r="N484" s="644"/>
      <c r="O484" s="644"/>
    </row>
    <row r="485" spans="1:19">
      <c r="A485" s="540"/>
      <c r="B485" s="515"/>
      <c r="C485" s="515"/>
      <c r="D485" s="515"/>
      <c r="E485" s="515"/>
      <c r="F485" s="515"/>
      <c r="G485" s="515"/>
      <c r="H485" s="515"/>
      <c r="I485" s="515"/>
      <c r="J485" s="515"/>
      <c r="K485" s="515"/>
      <c r="L485" s="515"/>
      <c r="M485" s="515"/>
      <c r="N485" s="515"/>
      <c r="O485" s="515"/>
    </row>
    <row r="486" spans="1:19" ht="31.5" customHeight="1">
      <c r="A486" s="518"/>
      <c r="B486" s="581" t="s">
        <v>28</v>
      </c>
      <c r="C486" s="582"/>
      <c r="D486" s="583" t="s">
        <v>17</v>
      </c>
      <c r="E486" s="584"/>
      <c r="F486" s="583" t="s">
        <v>18</v>
      </c>
      <c r="G486" s="584"/>
      <c r="H486" s="581" t="s">
        <v>19</v>
      </c>
      <c r="I486" s="582"/>
      <c r="J486" s="583" t="s">
        <v>1099</v>
      </c>
      <c r="K486" s="584"/>
      <c r="L486" s="582" t="s">
        <v>1060</v>
      </c>
      <c r="M486" s="582"/>
      <c r="N486" s="582" t="s">
        <v>1061</v>
      </c>
      <c r="O486" s="582"/>
    </row>
    <row r="487" spans="1:19">
      <c r="A487" s="602"/>
      <c r="B487" s="520" t="s">
        <v>1067</v>
      </c>
      <c r="C487" s="519" t="s">
        <v>1068</v>
      </c>
      <c r="D487" s="520" t="s">
        <v>1067</v>
      </c>
      <c r="E487" s="519" t="s">
        <v>1068</v>
      </c>
      <c r="F487" s="520" t="s">
        <v>1067</v>
      </c>
      <c r="G487" s="519" t="s">
        <v>1068</v>
      </c>
      <c r="H487" s="520" t="s">
        <v>1067</v>
      </c>
      <c r="I487" s="519" t="s">
        <v>1068</v>
      </c>
      <c r="J487" s="520" t="s">
        <v>1067</v>
      </c>
      <c r="K487" s="519" t="s">
        <v>1068</v>
      </c>
      <c r="L487" s="520" t="s">
        <v>1067</v>
      </c>
      <c r="M487" s="519" t="s">
        <v>1068</v>
      </c>
      <c r="N487" s="520" t="s">
        <v>1067</v>
      </c>
      <c r="O487" s="519" t="s">
        <v>1068</v>
      </c>
    </row>
    <row r="488" spans="1:19" s="531" customFormat="1" ht="18" customHeight="1">
      <c r="A488" s="528" t="s">
        <v>1069</v>
      </c>
      <c r="B488" s="560">
        <f>'Averages Pivot Table'!AH$471</f>
        <v>51727.32826973551</v>
      </c>
      <c r="C488" s="560"/>
      <c r="D488" s="560">
        <f>'Averages Pivot Table'!AH$475</f>
        <v>48977.923107743867</v>
      </c>
      <c r="E488" s="560"/>
      <c r="F488" s="560">
        <f>'Averages Pivot Table'!AH$479</f>
        <v>44654.727471894141</v>
      </c>
      <c r="G488" s="560"/>
      <c r="H488" s="560">
        <f>'Averages Pivot Table'!AH$483</f>
        <v>38044.749833738679</v>
      </c>
      <c r="I488" s="560"/>
      <c r="J488" s="560">
        <f>'Averages Pivot Table'!AH$487</f>
        <v>37487.197761306263</v>
      </c>
      <c r="K488" s="560"/>
      <c r="L488" s="560">
        <f>'Averages Pivot Table'!AH$491</f>
        <v>42856.703398743819</v>
      </c>
      <c r="M488" s="586"/>
      <c r="N488" s="560">
        <f>'Averages Pivot Table'!AH$495</f>
        <v>42600.907568719558</v>
      </c>
      <c r="O488" s="587"/>
      <c r="Q488" s="533"/>
      <c r="R488" s="533"/>
      <c r="S488" s="533"/>
    </row>
    <row r="489" spans="1:19" ht="12.95" customHeight="1">
      <c r="A489" s="540"/>
      <c r="B489" s="536"/>
      <c r="C489" s="563"/>
      <c r="D489" s="536"/>
      <c r="E489" s="563"/>
      <c r="F489" s="536"/>
      <c r="G489" s="563"/>
      <c r="H489" s="536"/>
      <c r="I489" s="563"/>
      <c r="J489" s="536"/>
      <c r="K489" s="563"/>
      <c r="L489" s="536"/>
      <c r="M489" s="563"/>
      <c r="N489" s="536"/>
      <c r="O489" s="588"/>
    </row>
    <row r="490" spans="1:19" ht="12.95" customHeight="1">
      <c r="A490" s="540" t="s">
        <v>1070</v>
      </c>
      <c r="B490" s="568">
        <f>'Averages Pivot Table'!AH$8</f>
        <v>0</v>
      </c>
      <c r="C490" s="542">
        <f>IF(B490&gt;0,RANK(B490,(B$490:B$508)),0)</f>
        <v>0</v>
      </c>
      <c r="D490" s="568">
        <f>'Averages Pivot Table'!AH$12</f>
        <v>0</v>
      </c>
      <c r="E490" s="542">
        <f>IF(D490&gt;0,RANK(D490,(D$490:D$508)),0)</f>
        <v>0</v>
      </c>
      <c r="F490" s="568">
        <f>'Averages Pivot Table'!AH$16</f>
        <v>0</v>
      </c>
      <c r="G490" s="542">
        <f>IF(F490&gt;0,RANK(F490,(F$490:F$508)),0)</f>
        <v>0</v>
      </c>
      <c r="H490" s="568">
        <f>'Averages Pivot Table'!AH$20</f>
        <v>0</v>
      </c>
      <c r="I490" s="542">
        <f>IF(H490&gt;0,RANK(H490,(H$490:H$508)),0)</f>
        <v>0</v>
      </c>
      <c r="J490" s="568">
        <f>'Averages Pivot Table'!AH$24</f>
        <v>0</v>
      </c>
      <c r="K490" s="542">
        <f>IF(J490&gt;0,RANK(J490,(J$490:J$508)),0)</f>
        <v>0</v>
      </c>
      <c r="L490" s="568">
        <f>'Averages Pivot Table'!AH$28</f>
        <v>53379.121140977913</v>
      </c>
      <c r="M490" s="542">
        <f>IF(L490&gt;0,RANK(L490,(L$490:L$508)),0)</f>
        <v>1</v>
      </c>
      <c r="N490" s="568">
        <f>'Averages Pivot Table'!AH$32</f>
        <v>53379.121140977913</v>
      </c>
      <c r="O490" s="542">
        <f>IF(N490&gt;0,RANK(N490,(N$490:N$508)),0)</f>
        <v>1</v>
      </c>
    </row>
    <row r="491" spans="1:19" ht="12.95" customHeight="1">
      <c r="A491" s="540" t="s">
        <v>1071</v>
      </c>
      <c r="B491" s="568">
        <f>'Averages Pivot Table'!AH$37</f>
        <v>0</v>
      </c>
      <c r="C491" s="542">
        <f t="shared" ref="C491:E508" si="266">IF(B491&gt;0,RANK(B491,(B$490:B$508)),0)</f>
        <v>0</v>
      </c>
      <c r="D491" s="568">
        <f>'Averages Pivot Table'!AH$41</f>
        <v>0</v>
      </c>
      <c r="E491" s="542">
        <f t="shared" si="266"/>
        <v>0</v>
      </c>
      <c r="F491" s="568">
        <f>'Averages Pivot Table'!AH$45</f>
        <v>0</v>
      </c>
      <c r="G491" s="542">
        <f t="shared" ref="G491:G493" si="267">IF(F491&gt;0,RANK(F491,(F$490:F$508)),0)</f>
        <v>0</v>
      </c>
      <c r="H491" s="568">
        <f>'Averages Pivot Table'!AH$49</f>
        <v>0</v>
      </c>
      <c r="I491" s="542">
        <f t="shared" ref="I491:I493" si="268">IF(H491&gt;0,RANK(H491,(H$490:H$508)),0)</f>
        <v>0</v>
      </c>
      <c r="J491" s="568">
        <f>'Averages Pivot Table'!AH$53</f>
        <v>0</v>
      </c>
      <c r="K491" s="542">
        <f t="shared" ref="K491:K493" si="269">IF(J491&gt;0,RANK(J491,(J$490:J$508)),0)</f>
        <v>0</v>
      </c>
      <c r="L491" s="568">
        <f>'Averages Pivot Table'!AH$57</f>
        <v>0</v>
      </c>
      <c r="M491" s="542">
        <f t="shared" ref="M491:M493" si="270">IF(L491&gt;0,RANK(L491,(L$490:L$508)),0)</f>
        <v>0</v>
      </c>
      <c r="N491" s="568">
        <f>'Averages Pivot Table'!AH$61</f>
        <v>0</v>
      </c>
      <c r="O491" s="542">
        <f t="shared" ref="O491:O493" si="271">IF(N491&gt;0,RANK(N491,(N$490:N$508)),0)</f>
        <v>0</v>
      </c>
    </row>
    <row r="492" spans="1:19" ht="12.95" customHeight="1">
      <c r="A492" s="540" t="s">
        <v>1072</v>
      </c>
      <c r="B492" s="568">
        <f>'Averages Pivot Table'!AH$66</f>
        <v>0</v>
      </c>
      <c r="C492" s="542">
        <f t="shared" si="266"/>
        <v>0</v>
      </c>
      <c r="D492" s="568">
        <f>'Averages Pivot Table'!AH$70</f>
        <v>0</v>
      </c>
      <c r="E492" s="542">
        <f t="shared" si="266"/>
        <v>0</v>
      </c>
      <c r="F492" s="568">
        <f>'Averages Pivot Table'!AH$74</f>
        <v>0</v>
      </c>
      <c r="G492" s="542">
        <f t="shared" si="267"/>
        <v>0</v>
      </c>
      <c r="H492" s="568">
        <f>'Averages Pivot Table'!AH$78</f>
        <v>0</v>
      </c>
      <c r="I492" s="542">
        <f t="shared" si="268"/>
        <v>0</v>
      </c>
      <c r="J492" s="568">
        <f>'Averages Pivot Table'!AH$82</f>
        <v>0</v>
      </c>
      <c r="K492" s="542">
        <f t="shared" si="269"/>
        <v>0</v>
      </c>
      <c r="L492" s="568">
        <f>'Averages Pivot Table'!AH$86</f>
        <v>0</v>
      </c>
      <c r="M492" s="542">
        <f t="shared" si="270"/>
        <v>0</v>
      </c>
      <c r="N492" s="568">
        <f>'Averages Pivot Table'!AH$90</f>
        <v>0</v>
      </c>
      <c r="O492" s="542">
        <f t="shared" si="271"/>
        <v>0</v>
      </c>
    </row>
    <row r="493" spans="1:19" ht="12.95" customHeight="1">
      <c r="A493" s="540" t="s">
        <v>1073</v>
      </c>
      <c r="B493" s="568">
        <f>'Averages Pivot Table'!AH$95</f>
        <v>0</v>
      </c>
      <c r="C493" s="542">
        <f t="shared" si="266"/>
        <v>0</v>
      </c>
      <c r="D493" s="568">
        <f>'Averages Pivot Table'!AH$99</f>
        <v>0</v>
      </c>
      <c r="E493" s="542">
        <f t="shared" si="266"/>
        <v>0</v>
      </c>
      <c r="F493" s="568">
        <f>'Averages Pivot Table'!AH$103</f>
        <v>0</v>
      </c>
      <c r="G493" s="542">
        <f t="shared" si="267"/>
        <v>0</v>
      </c>
      <c r="H493" s="568">
        <f>'Averages Pivot Table'!AH$107</f>
        <v>0</v>
      </c>
      <c r="I493" s="542">
        <f t="shared" si="268"/>
        <v>0</v>
      </c>
      <c r="J493" s="568">
        <f>'Averages Pivot Table'!AH$111</f>
        <v>0</v>
      </c>
      <c r="K493" s="542">
        <f t="shared" si="269"/>
        <v>0</v>
      </c>
      <c r="L493" s="568">
        <f>'Averages Pivot Table'!AH$115</f>
        <v>0</v>
      </c>
      <c r="M493" s="542">
        <f t="shared" si="270"/>
        <v>0</v>
      </c>
      <c r="N493" s="568">
        <f>'Averages Pivot Table'!AH$119</f>
        <v>0</v>
      </c>
      <c r="O493" s="542">
        <f t="shared" si="271"/>
        <v>0</v>
      </c>
    </row>
    <row r="494" spans="1:19" ht="12.95" customHeight="1">
      <c r="A494" s="540"/>
      <c r="B494" s="568"/>
      <c r="C494" s="542"/>
      <c r="D494" s="568"/>
      <c r="E494" s="542"/>
      <c r="F494" s="568"/>
      <c r="G494" s="542"/>
      <c r="H494" s="568"/>
      <c r="I494" s="542"/>
      <c r="J494" s="568"/>
      <c r="K494" s="542"/>
      <c r="L494" s="568"/>
      <c r="M494" s="542"/>
      <c r="N494" s="568"/>
      <c r="O494" s="542"/>
    </row>
    <row r="495" spans="1:19" ht="12.95" customHeight="1">
      <c r="A495" s="540" t="s">
        <v>1074</v>
      </c>
      <c r="B495" s="568">
        <f>'Averages Pivot Table'!AH$124</f>
        <v>0</v>
      </c>
      <c r="C495" s="542">
        <f t="shared" si="266"/>
        <v>0</v>
      </c>
      <c r="D495" s="568">
        <f>'Averages Pivot Table'!AH$128</f>
        <v>0</v>
      </c>
      <c r="E495" s="542">
        <f t="shared" si="266"/>
        <v>0</v>
      </c>
      <c r="F495" s="568">
        <f>'Averages Pivot Table'!AH$132</f>
        <v>0</v>
      </c>
      <c r="G495" s="542">
        <f t="shared" ref="G495:G498" si="272">IF(F495&gt;0,RANK(F495,(F$490:F$508)),0)</f>
        <v>0</v>
      </c>
      <c r="H495" s="568">
        <f>'Averages Pivot Table'!AH$136</f>
        <v>0</v>
      </c>
      <c r="I495" s="542">
        <f t="shared" ref="I495:I498" si="273">IF(H495&gt;0,RANK(H495,(H$490:H$508)),0)</f>
        <v>0</v>
      </c>
      <c r="J495" s="568">
        <f>'Averages Pivot Table'!AH$140</f>
        <v>0</v>
      </c>
      <c r="K495" s="542">
        <f t="shared" ref="K495:K498" si="274">IF(J495&gt;0,RANK(J495,(J$490:J$508)),0)</f>
        <v>0</v>
      </c>
      <c r="L495" s="568">
        <f>'Averages Pivot Table'!AH$144</f>
        <v>40727.115790874203</v>
      </c>
      <c r="M495" s="542">
        <f t="shared" ref="M495:M498" si="275">IF(L495&gt;0,RANK(L495,(L$490:L$508)),0)</f>
        <v>3</v>
      </c>
      <c r="N495" s="568">
        <f>'Averages Pivot Table'!AH$148</f>
        <v>40727.115790874203</v>
      </c>
      <c r="O495" s="542">
        <f t="shared" ref="O495:O498" si="276">IF(N495&gt;0,RANK(N495,(N$490:N$508)),0)</f>
        <v>4</v>
      </c>
    </row>
    <row r="496" spans="1:19" ht="12.95" customHeight="1">
      <c r="A496" s="540" t="s">
        <v>1075</v>
      </c>
      <c r="B496" s="568">
        <f>'Averages Pivot Table'!AH$153</f>
        <v>56231.189851268588</v>
      </c>
      <c r="C496" s="542">
        <f t="shared" si="266"/>
        <v>1</v>
      </c>
      <c r="D496" s="568">
        <f>'Averages Pivot Table'!AH$157</f>
        <v>49229.859583302983</v>
      </c>
      <c r="E496" s="542">
        <f t="shared" si="266"/>
        <v>1</v>
      </c>
      <c r="F496" s="568">
        <f>'Averages Pivot Table'!AH$161</f>
        <v>44623.078820510797</v>
      </c>
      <c r="G496" s="542">
        <f t="shared" si="272"/>
        <v>2</v>
      </c>
      <c r="H496" s="568">
        <f>'Averages Pivot Table'!AH$165</f>
        <v>40917.628054677545</v>
      </c>
      <c r="I496" s="542">
        <f t="shared" si="273"/>
        <v>1</v>
      </c>
      <c r="J496" s="568">
        <f>'Averages Pivot Table'!AH$169</f>
        <v>0</v>
      </c>
      <c r="K496" s="542">
        <f t="shared" si="274"/>
        <v>0</v>
      </c>
      <c r="L496" s="568">
        <f>'Averages Pivot Table'!AH$173</f>
        <v>0</v>
      </c>
      <c r="M496" s="542">
        <f t="shared" si="275"/>
        <v>0</v>
      </c>
      <c r="N496" s="568">
        <f>'Averages Pivot Table'!AH$177</f>
        <v>46202.802827754647</v>
      </c>
      <c r="O496" s="542">
        <f t="shared" si="276"/>
        <v>3</v>
      </c>
    </row>
    <row r="497" spans="1:19">
      <c r="A497" s="540" t="s">
        <v>1076</v>
      </c>
      <c r="B497" s="568">
        <f>'Averages Pivot Table'!AH$182</f>
        <v>44971.53589743589</v>
      </c>
      <c r="C497" s="542">
        <f t="shared" si="266"/>
        <v>2</v>
      </c>
      <c r="D497" s="568">
        <f>'Averages Pivot Table'!AH$186</f>
        <v>47634.261904761908</v>
      </c>
      <c r="E497" s="542">
        <f t="shared" si="266"/>
        <v>2</v>
      </c>
      <c r="F497" s="568">
        <f>'Averages Pivot Table'!AH$190</f>
        <v>44719.343468468469</v>
      </c>
      <c r="G497" s="542">
        <f t="shared" si="272"/>
        <v>1</v>
      </c>
      <c r="H497" s="568">
        <f>'Averages Pivot Table'!AH$194</f>
        <v>37535.220488892919</v>
      </c>
      <c r="I497" s="542">
        <f t="shared" si="273"/>
        <v>2</v>
      </c>
      <c r="J497" s="568">
        <f>'Averages Pivot Table'!AH$198</f>
        <v>37487.197761306263</v>
      </c>
      <c r="K497" s="542">
        <f t="shared" si="274"/>
        <v>1</v>
      </c>
      <c r="L497" s="568">
        <f>'Averages Pivot Table'!AH$202</f>
        <v>0</v>
      </c>
      <c r="M497" s="542">
        <f t="shared" si="275"/>
        <v>0</v>
      </c>
      <c r="N497" s="568">
        <f>'Averages Pivot Table'!AH$206</f>
        <v>38412.722080467502</v>
      </c>
      <c r="O497" s="542">
        <f t="shared" si="276"/>
        <v>5</v>
      </c>
      <c r="Q497" s="402"/>
      <c r="R497" s="402"/>
      <c r="S497" s="402"/>
    </row>
    <row r="498" spans="1:19">
      <c r="A498" s="540" t="s">
        <v>1077</v>
      </c>
      <c r="B498" s="568">
        <f>'Averages Pivot Table'!AH$211</f>
        <v>0</v>
      </c>
      <c r="C498" s="542">
        <f t="shared" si="266"/>
        <v>0</v>
      </c>
      <c r="D498" s="568">
        <f>'Averages Pivot Table'!AH$215</f>
        <v>0</v>
      </c>
      <c r="E498" s="542">
        <f t="shared" si="266"/>
        <v>0</v>
      </c>
      <c r="F498" s="568">
        <f>'Averages Pivot Table'!AH$219</f>
        <v>0</v>
      </c>
      <c r="G498" s="542">
        <f t="shared" si="272"/>
        <v>0</v>
      </c>
      <c r="H498" s="568">
        <f>'Averages Pivot Table'!AH$223</f>
        <v>0</v>
      </c>
      <c r="I498" s="542">
        <f t="shared" si="273"/>
        <v>0</v>
      </c>
      <c r="J498" s="568">
        <f>'Averages Pivot Table'!AH$227</f>
        <v>0</v>
      </c>
      <c r="K498" s="542">
        <f t="shared" si="274"/>
        <v>0</v>
      </c>
      <c r="L498" s="568">
        <f>'Averages Pivot Table'!AH$231</f>
        <v>0</v>
      </c>
      <c r="M498" s="542">
        <f t="shared" si="275"/>
        <v>0</v>
      </c>
      <c r="N498" s="568">
        <f>'Averages Pivot Table'!AH$235</f>
        <v>0</v>
      </c>
      <c r="O498" s="542">
        <f t="shared" si="276"/>
        <v>0</v>
      </c>
      <c r="Q498" s="402"/>
      <c r="R498" s="402"/>
      <c r="S498" s="402"/>
    </row>
    <row r="499" spans="1:19">
      <c r="A499" s="540"/>
      <c r="B499" s="568"/>
      <c r="C499" s="542"/>
      <c r="D499" s="568"/>
      <c r="E499" s="542"/>
      <c r="F499" s="568"/>
      <c r="G499" s="542"/>
      <c r="H499" s="568"/>
      <c r="I499" s="542"/>
      <c r="J499" s="568"/>
      <c r="K499" s="542"/>
      <c r="L499" s="568"/>
      <c r="M499" s="542"/>
      <c r="N499" s="568"/>
      <c r="O499" s="542"/>
      <c r="Q499" s="402"/>
      <c r="R499" s="402"/>
      <c r="S499" s="402"/>
    </row>
    <row r="500" spans="1:19">
      <c r="A500" s="540" t="s">
        <v>1078</v>
      </c>
      <c r="B500" s="568">
        <f>'Averages Pivot Table'!AH$240</f>
        <v>0</v>
      </c>
      <c r="C500" s="542">
        <f t="shared" si="266"/>
        <v>0</v>
      </c>
      <c r="D500" s="568">
        <f>'Averages Pivot Table'!AH$244</f>
        <v>0</v>
      </c>
      <c r="E500" s="542">
        <f t="shared" si="266"/>
        <v>0</v>
      </c>
      <c r="F500" s="568">
        <f>'Averages Pivot Table'!AH$248</f>
        <v>0</v>
      </c>
      <c r="G500" s="542">
        <f t="shared" ref="G500:G503" si="277">IF(F500&gt;0,RANK(F500,(F$490:F$508)),0)</f>
        <v>0</v>
      </c>
      <c r="H500" s="568">
        <f>'Averages Pivot Table'!AH$252</f>
        <v>0</v>
      </c>
      <c r="I500" s="542">
        <f t="shared" ref="I500:I503" si="278">IF(H500&gt;0,RANK(H500,(H$490:H$508)),0)</f>
        <v>0</v>
      </c>
      <c r="J500" s="568">
        <f>'Averages Pivot Table'!AH$256</f>
        <v>0</v>
      </c>
      <c r="K500" s="542">
        <f t="shared" ref="K500:K503" si="279">IF(J500&gt;0,RANK(J500,(J$490:J$508)),0)</f>
        <v>0</v>
      </c>
      <c r="L500" s="568">
        <f>'Averages Pivot Table'!AH$260</f>
        <v>0</v>
      </c>
      <c r="M500" s="542">
        <f t="shared" ref="M500:M503" si="280">IF(L500&gt;0,RANK(L500,(L$490:L$508)),0)</f>
        <v>0</v>
      </c>
      <c r="N500" s="568">
        <f>'Averages Pivot Table'!AH$264</f>
        <v>0</v>
      </c>
      <c r="O500" s="542">
        <f t="shared" ref="O500:O503" si="281">IF(N500&gt;0,RANK(N500,(N$490:N$508)),0)</f>
        <v>0</v>
      </c>
      <c r="Q500" s="402"/>
      <c r="R500" s="402"/>
      <c r="S500" s="402"/>
    </row>
    <row r="501" spans="1:19">
      <c r="A501" s="540" t="s">
        <v>1079</v>
      </c>
      <c r="B501" s="568">
        <f>'Averages Pivot Table'!AH$269</f>
        <v>0</v>
      </c>
      <c r="C501" s="542">
        <f t="shared" si="266"/>
        <v>0</v>
      </c>
      <c r="D501" s="568">
        <f>'Averages Pivot Table'!AH$273</f>
        <v>0</v>
      </c>
      <c r="E501" s="542">
        <f t="shared" si="266"/>
        <v>0</v>
      </c>
      <c r="F501" s="568">
        <f>'Averages Pivot Table'!AH$277</f>
        <v>0</v>
      </c>
      <c r="G501" s="542">
        <f t="shared" si="277"/>
        <v>0</v>
      </c>
      <c r="H501" s="568">
        <f>'Averages Pivot Table'!AH$281</f>
        <v>0</v>
      </c>
      <c r="I501" s="542">
        <f t="shared" si="278"/>
        <v>0</v>
      </c>
      <c r="J501" s="568">
        <f>'Averages Pivot Table'!AH$285</f>
        <v>0</v>
      </c>
      <c r="K501" s="542">
        <f t="shared" si="279"/>
        <v>0</v>
      </c>
      <c r="L501" s="568">
        <f>'Averages Pivot Table'!AH$289</f>
        <v>0</v>
      </c>
      <c r="M501" s="542">
        <f t="shared" si="280"/>
        <v>0</v>
      </c>
      <c r="N501" s="568">
        <f>'Averages Pivot Table'!AH$293</f>
        <v>0</v>
      </c>
      <c r="O501" s="542">
        <f t="shared" si="281"/>
        <v>0</v>
      </c>
      <c r="Q501" s="402"/>
      <c r="R501" s="402"/>
      <c r="S501" s="402"/>
    </row>
    <row r="502" spans="1:19">
      <c r="A502" s="540" t="s">
        <v>1080</v>
      </c>
      <c r="B502" s="568">
        <f>'Averages Pivot Table'!AH$298</f>
        <v>0</v>
      </c>
      <c r="C502" s="542">
        <f t="shared" si="266"/>
        <v>0</v>
      </c>
      <c r="D502" s="568">
        <f>'Averages Pivot Table'!AH$302</f>
        <v>0</v>
      </c>
      <c r="E502" s="542">
        <f t="shared" si="266"/>
        <v>0</v>
      </c>
      <c r="F502" s="568">
        <f>'Averages Pivot Table'!AH$306</f>
        <v>0</v>
      </c>
      <c r="G502" s="542">
        <f t="shared" si="277"/>
        <v>0</v>
      </c>
      <c r="H502" s="568">
        <f>'Averages Pivot Table'!AH$310</f>
        <v>0</v>
      </c>
      <c r="I502" s="542">
        <f t="shared" si="278"/>
        <v>0</v>
      </c>
      <c r="J502" s="568">
        <f>'Averages Pivot Table'!AH$314</f>
        <v>0</v>
      </c>
      <c r="K502" s="542">
        <f t="shared" si="279"/>
        <v>0</v>
      </c>
      <c r="L502" s="568">
        <f>'Averages Pivot Table'!AH$318</f>
        <v>48751.894674874296</v>
      </c>
      <c r="M502" s="542">
        <f t="shared" si="280"/>
        <v>2</v>
      </c>
      <c r="N502" s="568">
        <f>'Averages Pivot Table'!AH$322</f>
        <v>48751.894674874296</v>
      </c>
      <c r="O502" s="542">
        <f t="shared" si="281"/>
        <v>2</v>
      </c>
      <c r="Q502" s="402"/>
      <c r="R502" s="402"/>
      <c r="S502" s="402"/>
    </row>
    <row r="503" spans="1:19">
      <c r="A503" s="540" t="s">
        <v>1081</v>
      </c>
      <c r="B503" s="568">
        <f>'Averages Pivot Table'!AH$327</f>
        <v>0</v>
      </c>
      <c r="C503" s="542">
        <f t="shared" si="266"/>
        <v>0</v>
      </c>
      <c r="D503" s="568">
        <f>'Averages Pivot Table'!AH$331</f>
        <v>0</v>
      </c>
      <c r="E503" s="542">
        <f t="shared" si="266"/>
        <v>0</v>
      </c>
      <c r="F503" s="568">
        <f>'Averages Pivot Table'!AH$335</f>
        <v>0</v>
      </c>
      <c r="G503" s="542">
        <f t="shared" si="277"/>
        <v>0</v>
      </c>
      <c r="H503" s="568">
        <f>'Averages Pivot Table'!AH$339</f>
        <v>0</v>
      </c>
      <c r="I503" s="542">
        <f t="shared" si="278"/>
        <v>0</v>
      </c>
      <c r="J503" s="568">
        <f>'Averages Pivot Table'!AH$343</f>
        <v>0</v>
      </c>
      <c r="K503" s="542">
        <f t="shared" si="279"/>
        <v>0</v>
      </c>
      <c r="L503" s="568">
        <f>'Averages Pivot Table'!AH$347</f>
        <v>0</v>
      </c>
      <c r="M503" s="542">
        <f t="shared" si="280"/>
        <v>0</v>
      </c>
      <c r="N503" s="568">
        <f>'Averages Pivot Table'!AH$351</f>
        <v>0</v>
      </c>
      <c r="O503" s="542">
        <f t="shared" si="281"/>
        <v>0</v>
      </c>
      <c r="Q503" s="402"/>
      <c r="R503" s="402"/>
      <c r="S503" s="402"/>
    </row>
    <row r="504" spans="1:19">
      <c r="A504" s="540"/>
      <c r="B504" s="568"/>
      <c r="C504" s="542"/>
      <c r="D504" s="568"/>
      <c r="E504" s="542"/>
      <c r="F504" s="568"/>
      <c r="G504" s="542"/>
      <c r="H504" s="568"/>
      <c r="I504" s="542"/>
      <c r="J504" s="568"/>
      <c r="K504" s="542"/>
      <c r="L504" s="568"/>
      <c r="M504" s="542"/>
      <c r="N504" s="568"/>
      <c r="O504" s="542"/>
      <c r="Q504" s="402"/>
      <c r="R504" s="402"/>
      <c r="S504" s="402"/>
    </row>
    <row r="505" spans="1:19">
      <c r="A505" s="540" t="s">
        <v>1082</v>
      </c>
      <c r="B505" s="541">
        <f>'Averages Pivot Table'!AH$356</f>
        <v>0</v>
      </c>
      <c r="C505" s="542">
        <f t="shared" si="266"/>
        <v>0</v>
      </c>
      <c r="D505" s="541">
        <f>'Averages Pivot Table'!AH$360</f>
        <v>0</v>
      </c>
      <c r="E505" s="542">
        <f t="shared" si="266"/>
        <v>0</v>
      </c>
      <c r="F505" s="541">
        <f>'Averages Pivot Table'!AH$364</f>
        <v>0</v>
      </c>
      <c r="G505" s="542">
        <f t="shared" ref="G505:G508" si="282">IF(F505&gt;0,RANK(F505,(F$490:F$508)),0)</f>
        <v>0</v>
      </c>
      <c r="H505" s="541">
        <f>'Averages Pivot Table'!AH$368</f>
        <v>0</v>
      </c>
      <c r="I505" s="542">
        <f t="shared" ref="I505:I508" si="283">IF(H505&gt;0,RANK(H505,(H$490:H$508)),0)</f>
        <v>0</v>
      </c>
      <c r="J505" s="541">
        <f>'Averages Pivot Table'!AH$372</f>
        <v>0</v>
      </c>
      <c r="K505" s="542">
        <f t="shared" ref="K505:K508" si="284">IF(J505&gt;0,RANK(J505,(J$490:J$508)),0)</f>
        <v>0</v>
      </c>
      <c r="L505" s="541">
        <f>'Averages Pivot Table'!AH$376</f>
        <v>37284.73333333333</v>
      </c>
      <c r="M505" s="542">
        <f t="shared" ref="M505:M508" si="285">IF(L505&gt;0,RANK(L505,(L$490:L$508)),0)</f>
        <v>4</v>
      </c>
      <c r="N505" s="541">
        <f>'Averages Pivot Table'!AH$380</f>
        <v>37284.73333333333</v>
      </c>
      <c r="O505" s="542">
        <f t="shared" ref="O505:O508" si="286">IF(N505&gt;0,RANK(N505,(N$490:N$508)),0)</f>
        <v>6</v>
      </c>
      <c r="Q505" s="402"/>
      <c r="R505" s="402"/>
      <c r="S505" s="402"/>
    </row>
    <row r="506" spans="1:19">
      <c r="A506" s="540" t="s">
        <v>1083</v>
      </c>
      <c r="B506" s="541">
        <f>'Averages Pivot Table'!AH$385</f>
        <v>0</v>
      </c>
      <c r="C506" s="542">
        <f t="shared" si="266"/>
        <v>0</v>
      </c>
      <c r="D506" s="541">
        <f>'Averages Pivot Table'!AH$389</f>
        <v>0</v>
      </c>
      <c r="E506" s="542">
        <f t="shared" si="266"/>
        <v>0</v>
      </c>
      <c r="F506" s="541">
        <f>'Averages Pivot Table'!AH$393</f>
        <v>0</v>
      </c>
      <c r="G506" s="542">
        <f t="shared" si="282"/>
        <v>0</v>
      </c>
      <c r="H506" s="541">
        <f>'Averages Pivot Table'!AH$397</f>
        <v>0</v>
      </c>
      <c r="I506" s="542">
        <f t="shared" si="283"/>
        <v>0</v>
      </c>
      <c r="J506" s="541">
        <f>'Averages Pivot Table'!AH$401</f>
        <v>0</v>
      </c>
      <c r="K506" s="542">
        <f t="shared" si="284"/>
        <v>0</v>
      </c>
      <c r="L506" s="541">
        <f>'Averages Pivot Table'!AH$405</f>
        <v>0</v>
      </c>
      <c r="M506" s="542">
        <f t="shared" si="285"/>
        <v>0</v>
      </c>
      <c r="N506" s="541">
        <f>'Averages Pivot Table'!AH$409</f>
        <v>0</v>
      </c>
      <c r="O506" s="542">
        <f t="shared" si="286"/>
        <v>0</v>
      </c>
      <c r="Q506" s="402"/>
      <c r="R506" s="402"/>
      <c r="S506" s="402"/>
    </row>
    <row r="507" spans="1:19">
      <c r="A507" s="540" t="s">
        <v>1084</v>
      </c>
      <c r="B507" s="541">
        <f>'Averages Pivot Table'!AH$414</f>
        <v>0</v>
      </c>
      <c r="C507" s="542">
        <f t="shared" si="266"/>
        <v>0</v>
      </c>
      <c r="D507" s="541">
        <f>'Averages Pivot Table'!AH$418</f>
        <v>0</v>
      </c>
      <c r="E507" s="542">
        <f t="shared" si="266"/>
        <v>0</v>
      </c>
      <c r="F507" s="541">
        <f>'Averages Pivot Table'!AH$422</f>
        <v>0</v>
      </c>
      <c r="G507" s="542">
        <f t="shared" si="282"/>
        <v>0</v>
      </c>
      <c r="H507" s="541">
        <f>'Averages Pivot Table'!AH$426</f>
        <v>0</v>
      </c>
      <c r="I507" s="542">
        <f t="shared" si="283"/>
        <v>0</v>
      </c>
      <c r="J507" s="541">
        <f>'Averages Pivot Table'!AH$430</f>
        <v>0</v>
      </c>
      <c r="K507" s="542">
        <f t="shared" si="284"/>
        <v>0</v>
      </c>
      <c r="L507" s="541">
        <f>'Averages Pivot Table'!AH$434</f>
        <v>0</v>
      </c>
      <c r="M507" s="542">
        <f t="shared" si="285"/>
        <v>0</v>
      </c>
      <c r="N507" s="541">
        <f>'Averages Pivot Table'!AH$438</f>
        <v>0</v>
      </c>
      <c r="O507" s="542">
        <f t="shared" si="286"/>
        <v>0</v>
      </c>
      <c r="Q507" s="402"/>
      <c r="R507" s="402"/>
      <c r="S507" s="402"/>
    </row>
    <row r="508" spans="1:19">
      <c r="A508" s="565" t="s">
        <v>1085</v>
      </c>
      <c r="B508" s="545">
        <f>'Averages Pivot Table'!AH$443</f>
        <v>0</v>
      </c>
      <c r="C508" s="546">
        <f t="shared" si="266"/>
        <v>0</v>
      </c>
      <c r="D508" s="545">
        <f>'Averages Pivot Table'!AH$447</f>
        <v>0</v>
      </c>
      <c r="E508" s="546">
        <f t="shared" si="266"/>
        <v>0</v>
      </c>
      <c r="F508" s="545">
        <f>'Averages Pivot Table'!AH$451</f>
        <v>0</v>
      </c>
      <c r="G508" s="546">
        <f t="shared" si="282"/>
        <v>0</v>
      </c>
      <c r="H508" s="545">
        <f>'Averages Pivot Table'!AH$455</f>
        <v>0</v>
      </c>
      <c r="I508" s="546">
        <f t="shared" si="283"/>
        <v>0</v>
      </c>
      <c r="J508" s="545">
        <f>'Averages Pivot Table'!AH$459</f>
        <v>0</v>
      </c>
      <c r="K508" s="546">
        <f t="shared" si="284"/>
        <v>0</v>
      </c>
      <c r="L508" s="545">
        <f>'Averages Pivot Table'!AH$463</f>
        <v>0</v>
      </c>
      <c r="M508" s="546">
        <f t="shared" si="285"/>
        <v>0</v>
      </c>
      <c r="N508" s="545">
        <f>'Averages Pivot Table'!AH$467</f>
        <v>0</v>
      </c>
      <c r="O508" s="546">
        <f t="shared" si="286"/>
        <v>0</v>
      </c>
      <c r="Q508" s="402"/>
      <c r="R508" s="402"/>
      <c r="S508" s="402"/>
    </row>
    <row r="509" spans="1:19" ht="37.5" customHeight="1">
      <c r="A509" s="646" t="s">
        <v>1086</v>
      </c>
      <c r="B509" s="646"/>
      <c r="C509" s="646"/>
      <c r="D509" s="646"/>
      <c r="E509" s="646"/>
      <c r="F509" s="646"/>
      <c r="G509" s="646"/>
      <c r="H509" s="646"/>
      <c r="I509" s="646"/>
      <c r="J509" s="646"/>
      <c r="K509" s="646"/>
      <c r="L509" s="646"/>
      <c r="M509" s="646"/>
      <c r="N509" s="646"/>
      <c r="O509" s="646"/>
      <c r="Q509" s="402"/>
      <c r="R509" s="402"/>
      <c r="S509" s="402"/>
    </row>
    <row r="510" spans="1:19">
      <c r="O510" s="549" t="s">
        <v>1156</v>
      </c>
      <c r="Q510" s="402"/>
      <c r="R510" s="402"/>
      <c r="S510" s="402"/>
    </row>
    <row r="511" spans="1:19" ht="18">
      <c r="A511" s="512" t="s">
        <v>1114</v>
      </c>
      <c r="B511" s="512"/>
      <c r="C511" s="512"/>
      <c r="D511" s="512"/>
      <c r="E511" s="512"/>
      <c r="F511" s="512"/>
      <c r="G511" s="512"/>
      <c r="H511" s="512"/>
      <c r="I511" s="512"/>
      <c r="J511" s="512"/>
      <c r="K511" s="512"/>
      <c r="L511" s="512"/>
      <c r="M511" s="512"/>
      <c r="N511" s="512"/>
      <c r="O511" s="512"/>
      <c r="Q511" s="402"/>
      <c r="R511" s="402"/>
      <c r="S511" s="402"/>
    </row>
    <row r="512" spans="1:19">
      <c r="A512" s="579"/>
      <c r="B512" s="515"/>
      <c r="C512" s="515"/>
      <c r="D512" s="515"/>
      <c r="E512" s="515"/>
      <c r="F512" s="515"/>
      <c r="G512" s="515"/>
      <c r="H512" s="515"/>
      <c r="I512" s="515"/>
      <c r="J512" s="515"/>
      <c r="K512" s="515"/>
      <c r="L512" s="515"/>
      <c r="M512" s="515"/>
      <c r="N512" s="515"/>
      <c r="O512" s="515"/>
      <c r="Q512" s="402"/>
      <c r="R512" s="402"/>
      <c r="S512" s="402"/>
    </row>
    <row r="513" spans="1:19" ht="15.75">
      <c r="A513" s="644" t="s">
        <v>1098</v>
      </c>
      <c r="B513" s="644"/>
      <c r="C513" s="644"/>
      <c r="D513" s="644"/>
      <c r="E513" s="644"/>
      <c r="F513" s="644"/>
      <c r="G513" s="644"/>
      <c r="H513" s="644"/>
      <c r="I513" s="644"/>
      <c r="J513" s="644"/>
      <c r="K513" s="644"/>
      <c r="L513" s="644"/>
      <c r="M513" s="644"/>
      <c r="N513" s="644"/>
      <c r="O513" s="644"/>
    </row>
    <row r="514" spans="1:19" ht="15.75">
      <c r="A514" s="644" t="s">
        <v>1173</v>
      </c>
      <c r="B514" s="644"/>
      <c r="C514" s="644"/>
      <c r="D514" s="644"/>
      <c r="E514" s="644"/>
      <c r="F514" s="644"/>
      <c r="G514" s="644"/>
      <c r="H514" s="644"/>
      <c r="I514" s="644"/>
      <c r="J514" s="644"/>
      <c r="K514" s="644"/>
      <c r="L514" s="644"/>
      <c r="M514" s="644"/>
      <c r="N514" s="644"/>
      <c r="O514" s="644"/>
    </row>
    <row r="515" spans="1:19">
      <c r="A515" s="540"/>
      <c r="B515" s="515"/>
      <c r="C515" s="515"/>
      <c r="D515" s="515"/>
      <c r="E515" s="515"/>
      <c r="F515" s="515"/>
      <c r="G515" s="515"/>
      <c r="H515" s="515"/>
      <c r="I515" s="515"/>
      <c r="J515" s="515"/>
      <c r="K515" s="515"/>
      <c r="L515" s="515"/>
      <c r="M515" s="515"/>
      <c r="N515" s="515"/>
      <c r="O515" s="515"/>
    </row>
    <row r="516" spans="1:19" ht="31.5" customHeight="1">
      <c r="A516" s="518"/>
      <c r="B516" s="581" t="s">
        <v>28</v>
      </c>
      <c r="C516" s="582"/>
      <c r="D516" s="583" t="s">
        <v>17</v>
      </c>
      <c r="E516" s="584"/>
      <c r="F516" s="583" t="s">
        <v>18</v>
      </c>
      <c r="G516" s="584"/>
      <c r="H516" s="581" t="s">
        <v>19</v>
      </c>
      <c r="I516" s="582"/>
      <c r="J516" s="583" t="s">
        <v>1099</v>
      </c>
      <c r="K516" s="584"/>
      <c r="L516" s="582" t="s">
        <v>1060</v>
      </c>
      <c r="M516" s="582"/>
      <c r="N516" s="582" t="s">
        <v>1061</v>
      </c>
      <c r="O516" s="582"/>
    </row>
    <row r="517" spans="1:19">
      <c r="A517" s="602"/>
      <c r="B517" s="520" t="s">
        <v>1067</v>
      </c>
      <c r="C517" s="519" t="s">
        <v>1068</v>
      </c>
      <c r="D517" s="520" t="s">
        <v>1067</v>
      </c>
      <c r="E517" s="519" t="s">
        <v>1068</v>
      </c>
      <c r="F517" s="520" t="s">
        <v>1067</v>
      </c>
      <c r="G517" s="519" t="s">
        <v>1068</v>
      </c>
      <c r="H517" s="520" t="s">
        <v>1067</v>
      </c>
      <c r="I517" s="519" t="s">
        <v>1068</v>
      </c>
      <c r="J517" s="520" t="s">
        <v>1067</v>
      </c>
      <c r="K517" s="519" t="s">
        <v>1068</v>
      </c>
      <c r="L517" s="520" t="s">
        <v>1067</v>
      </c>
      <c r="M517" s="519" t="s">
        <v>1068</v>
      </c>
      <c r="N517" s="520" t="s">
        <v>1067</v>
      </c>
      <c r="O517" s="519" t="s">
        <v>1068</v>
      </c>
    </row>
    <row r="518" spans="1:19" s="531" customFormat="1" ht="18" customHeight="1">
      <c r="A518" s="528" t="s">
        <v>1069</v>
      </c>
      <c r="B518" s="560">
        <f>'Averages Pivot Table'!AF$471</f>
        <v>51727.32826973551</v>
      </c>
      <c r="C518" s="560"/>
      <c r="D518" s="560">
        <f>'Averages Pivot Table'!AF$475</f>
        <v>48977.923107743867</v>
      </c>
      <c r="E518" s="560"/>
      <c r="F518" s="560">
        <f>'Averages Pivot Table'!AF$479</f>
        <v>44654.727471894141</v>
      </c>
      <c r="G518" s="560"/>
      <c r="H518" s="560">
        <f>'Averages Pivot Table'!AF$483</f>
        <v>38044.749833738679</v>
      </c>
      <c r="I518" s="560"/>
      <c r="J518" s="560">
        <f>'Averages Pivot Table'!AF$487</f>
        <v>37487.197761306263</v>
      </c>
      <c r="K518" s="560"/>
      <c r="L518" s="560">
        <f>'Averages Pivot Table'!AF$491</f>
        <v>42139.142062389976</v>
      </c>
      <c r="M518" s="586"/>
      <c r="N518" s="560">
        <f>'Averages Pivot Table'!AF$495</f>
        <v>41893.090012994064</v>
      </c>
      <c r="O518" s="587"/>
      <c r="Q518" s="533"/>
      <c r="R518" s="533"/>
      <c r="S518" s="533"/>
    </row>
    <row r="519" spans="1:19" ht="12.95" customHeight="1">
      <c r="A519" s="540"/>
      <c r="B519" s="536"/>
      <c r="C519" s="563"/>
      <c r="D519" s="536"/>
      <c r="E519" s="563"/>
      <c r="F519" s="536"/>
      <c r="G519" s="563"/>
      <c r="H519" s="536"/>
      <c r="I519" s="563"/>
      <c r="J519" s="536"/>
      <c r="K519" s="563"/>
      <c r="L519" s="536"/>
      <c r="M519" s="563"/>
      <c r="N519" s="536"/>
      <c r="O519" s="588"/>
    </row>
    <row r="520" spans="1:19" ht="12.95" customHeight="1">
      <c r="A520" s="540" t="s">
        <v>1070</v>
      </c>
      <c r="B520" s="568">
        <f>'Averages Pivot Table'!AF$8</f>
        <v>0</v>
      </c>
      <c r="C520" s="542">
        <f>IF(B520&gt;0,RANK(B520,(B$520:B$538)),0)</f>
        <v>0</v>
      </c>
      <c r="D520" s="568">
        <f>'Averages Pivot Table'!AF$12</f>
        <v>0</v>
      </c>
      <c r="E520" s="542">
        <f>IF(D520&gt;0,RANK(D520,(D$520:D$538)),0)</f>
        <v>0</v>
      </c>
      <c r="F520" s="568">
        <f>'Averages Pivot Table'!AF$16</f>
        <v>0</v>
      </c>
      <c r="G520" s="542">
        <f>IF(F520&gt;0,RANK(F520,(F$520:F$538)),0)</f>
        <v>0</v>
      </c>
      <c r="H520" s="568">
        <f>'Averages Pivot Table'!AF$20</f>
        <v>0</v>
      </c>
      <c r="I520" s="542">
        <f>IF(H520&gt;0,RANK(H520,(H$520:H$538)),0)</f>
        <v>0</v>
      </c>
      <c r="J520" s="568">
        <f>'Averages Pivot Table'!AF$24</f>
        <v>0</v>
      </c>
      <c r="K520" s="542">
        <f>IF(J520&gt;0,RANK(J520,(J$520:J$538)),0)</f>
        <v>0</v>
      </c>
      <c r="L520" s="568">
        <f>'Averages Pivot Table'!AF$28</f>
        <v>54480.685714285719</v>
      </c>
      <c r="M520" s="542">
        <f>IF(L520&gt;0,RANK(L520,(L$520:L$538)),0)</f>
        <v>1</v>
      </c>
      <c r="N520" s="568">
        <f>'Averages Pivot Table'!AF$32</f>
        <v>54480.685714285719</v>
      </c>
      <c r="O520" s="542">
        <f>IF(N520&gt;0,RANK(N520,(N$520:N$538)),0)</f>
        <v>1</v>
      </c>
    </row>
    <row r="521" spans="1:19" ht="12.95" customHeight="1">
      <c r="A521" s="540" t="s">
        <v>1071</v>
      </c>
      <c r="B521" s="568">
        <f>'Averages Pivot Table'!AF$37</f>
        <v>0</v>
      </c>
      <c r="C521" s="542">
        <f t="shared" ref="C521:E538" si="287">IF(B521&gt;0,RANK(B521,(B$520:B$538)),0)</f>
        <v>0</v>
      </c>
      <c r="D521" s="568">
        <f>'Averages Pivot Table'!AF$41</f>
        <v>0</v>
      </c>
      <c r="E521" s="542">
        <f t="shared" si="287"/>
        <v>0</v>
      </c>
      <c r="F521" s="568">
        <f>'Averages Pivot Table'!AF$45</f>
        <v>0</v>
      </c>
      <c r="G521" s="542">
        <f t="shared" ref="G521:G523" si="288">IF(F521&gt;0,RANK(F521,(F$520:F$538)),0)</f>
        <v>0</v>
      </c>
      <c r="H521" s="568">
        <f>'Averages Pivot Table'!AF$49</f>
        <v>0</v>
      </c>
      <c r="I521" s="542">
        <f t="shared" ref="I521:I523" si="289">IF(H521&gt;0,RANK(H521,(H$520:H$538)),0)</f>
        <v>0</v>
      </c>
      <c r="J521" s="568">
        <f>'Averages Pivot Table'!AF$53</f>
        <v>0</v>
      </c>
      <c r="K521" s="542">
        <f t="shared" ref="K521:K523" si="290">IF(J521&gt;0,RANK(J521,(J$520:J$538)),0)</f>
        <v>0</v>
      </c>
      <c r="L521" s="568">
        <f>'Averages Pivot Table'!AF$57</f>
        <v>0</v>
      </c>
      <c r="M521" s="542">
        <f t="shared" ref="M521:M523" si="291">IF(L521&gt;0,RANK(L521,(L$520:L$538)),0)</f>
        <v>0</v>
      </c>
      <c r="N521" s="568">
        <f>'Averages Pivot Table'!AF$61</f>
        <v>0</v>
      </c>
      <c r="O521" s="542">
        <f t="shared" ref="O521:O523" si="292">IF(N521&gt;0,RANK(N521,(N$520:N$538)),0)</f>
        <v>0</v>
      </c>
    </row>
    <row r="522" spans="1:19" ht="12.95" customHeight="1">
      <c r="A522" s="540" t="s">
        <v>1072</v>
      </c>
      <c r="B522" s="568">
        <f>'Averages Pivot Table'!AF$66</f>
        <v>0</v>
      </c>
      <c r="C522" s="542">
        <f t="shared" si="287"/>
        <v>0</v>
      </c>
      <c r="D522" s="568">
        <f>'Averages Pivot Table'!AF$70</f>
        <v>0</v>
      </c>
      <c r="E522" s="542">
        <f t="shared" si="287"/>
        <v>0</v>
      </c>
      <c r="F522" s="568">
        <f>'Averages Pivot Table'!AF$74</f>
        <v>0</v>
      </c>
      <c r="G522" s="542">
        <f t="shared" si="288"/>
        <v>0</v>
      </c>
      <c r="H522" s="568">
        <f>'Averages Pivot Table'!AF$78</f>
        <v>0</v>
      </c>
      <c r="I522" s="542">
        <f t="shared" si="289"/>
        <v>0</v>
      </c>
      <c r="J522" s="568">
        <f>'Averages Pivot Table'!AF$82</f>
        <v>0</v>
      </c>
      <c r="K522" s="542">
        <f t="shared" si="290"/>
        <v>0</v>
      </c>
      <c r="L522" s="568">
        <f>'Averages Pivot Table'!AF$86</f>
        <v>0</v>
      </c>
      <c r="M522" s="542">
        <f t="shared" si="291"/>
        <v>0</v>
      </c>
      <c r="N522" s="568">
        <f>'Averages Pivot Table'!AF$90</f>
        <v>0</v>
      </c>
      <c r="O522" s="542">
        <f t="shared" si="292"/>
        <v>0</v>
      </c>
    </row>
    <row r="523" spans="1:19" ht="12.95" customHeight="1">
      <c r="A523" s="540" t="s">
        <v>1073</v>
      </c>
      <c r="B523" s="568">
        <f>'Averages Pivot Table'!AF$95</f>
        <v>0</v>
      </c>
      <c r="C523" s="542">
        <f t="shared" si="287"/>
        <v>0</v>
      </c>
      <c r="D523" s="568">
        <f>'Averages Pivot Table'!AF$99</f>
        <v>0</v>
      </c>
      <c r="E523" s="542">
        <f t="shared" si="287"/>
        <v>0</v>
      </c>
      <c r="F523" s="568">
        <f>'Averages Pivot Table'!AF$103</f>
        <v>0</v>
      </c>
      <c r="G523" s="542">
        <f t="shared" si="288"/>
        <v>0</v>
      </c>
      <c r="H523" s="568">
        <f>'Averages Pivot Table'!AF$107</f>
        <v>0</v>
      </c>
      <c r="I523" s="542">
        <f t="shared" si="289"/>
        <v>0</v>
      </c>
      <c r="J523" s="568">
        <f>'Averages Pivot Table'!AF$111</f>
        <v>0</v>
      </c>
      <c r="K523" s="542">
        <f t="shared" si="290"/>
        <v>0</v>
      </c>
      <c r="L523" s="568">
        <f>'Averages Pivot Table'!AF$115</f>
        <v>0</v>
      </c>
      <c r="M523" s="542">
        <f t="shared" si="291"/>
        <v>0</v>
      </c>
      <c r="N523" s="568">
        <f>'Averages Pivot Table'!AF$119</f>
        <v>0</v>
      </c>
      <c r="O523" s="542">
        <f t="shared" si="292"/>
        <v>0</v>
      </c>
    </row>
    <row r="524" spans="1:19" ht="12.95" customHeight="1">
      <c r="A524" s="540"/>
      <c r="B524" s="568"/>
      <c r="C524" s="542"/>
      <c r="D524" s="568"/>
      <c r="E524" s="542"/>
      <c r="F524" s="568"/>
      <c r="G524" s="542"/>
      <c r="H524" s="568"/>
      <c r="I524" s="542"/>
      <c r="J524" s="568"/>
      <c r="K524" s="542"/>
      <c r="L524" s="568"/>
      <c r="M524" s="542"/>
      <c r="N524" s="568"/>
      <c r="O524" s="542"/>
    </row>
    <row r="525" spans="1:19" ht="12.95" customHeight="1">
      <c r="A525" s="540" t="s">
        <v>1074</v>
      </c>
      <c r="B525" s="568">
        <f>'Averages Pivot Table'!AF$124</f>
        <v>0</v>
      </c>
      <c r="C525" s="542">
        <f t="shared" si="287"/>
        <v>0</v>
      </c>
      <c r="D525" s="568">
        <f>'Averages Pivot Table'!AF$128</f>
        <v>0</v>
      </c>
      <c r="E525" s="542">
        <f t="shared" si="287"/>
        <v>0</v>
      </c>
      <c r="F525" s="568">
        <f>'Averages Pivot Table'!AF$132</f>
        <v>0</v>
      </c>
      <c r="G525" s="542">
        <f t="shared" ref="G525:G528" si="293">IF(F525&gt;0,RANK(F525,(F$520:F$538)),0)</f>
        <v>0</v>
      </c>
      <c r="H525" s="568">
        <f>'Averages Pivot Table'!AF$136</f>
        <v>0</v>
      </c>
      <c r="I525" s="542">
        <f t="shared" ref="I525:I528" si="294">IF(H525&gt;0,RANK(H525,(H$520:H$538)),0)</f>
        <v>0</v>
      </c>
      <c r="J525" s="568">
        <f>'Averages Pivot Table'!AF$140</f>
        <v>0</v>
      </c>
      <c r="K525" s="542">
        <f t="shared" ref="K525:K528" si="295">IF(J525&gt;0,RANK(J525,(J$520:J$538)),0)</f>
        <v>0</v>
      </c>
      <c r="L525" s="568">
        <f>'Averages Pivot Table'!AF$144</f>
        <v>40727.115790874203</v>
      </c>
      <c r="M525" s="542">
        <f t="shared" ref="M525:M528" si="296">IF(L525&gt;0,RANK(L525,(L$520:L$538)),0)</f>
        <v>3</v>
      </c>
      <c r="N525" s="568">
        <f>'Averages Pivot Table'!AF$148</f>
        <v>40727.115790874203</v>
      </c>
      <c r="O525" s="542">
        <f t="shared" ref="O525:O528" si="297">IF(N525&gt;0,RANK(N525,(N$520:N$538)),0)</f>
        <v>4</v>
      </c>
    </row>
    <row r="526" spans="1:19" ht="12.95" customHeight="1">
      <c r="A526" s="540" t="s">
        <v>1075</v>
      </c>
      <c r="B526" s="568">
        <f>'Averages Pivot Table'!AF$153</f>
        <v>56231.189851268588</v>
      </c>
      <c r="C526" s="542">
        <f t="shared" si="287"/>
        <v>1</v>
      </c>
      <c r="D526" s="568">
        <f>'Averages Pivot Table'!AF$157</f>
        <v>49229.859583302983</v>
      </c>
      <c r="E526" s="542">
        <f t="shared" si="287"/>
        <v>1</v>
      </c>
      <c r="F526" s="568">
        <f>'Averages Pivot Table'!AF$161</f>
        <v>44623.078820510797</v>
      </c>
      <c r="G526" s="542">
        <f t="shared" si="293"/>
        <v>2</v>
      </c>
      <c r="H526" s="568">
        <f>'Averages Pivot Table'!AF$165</f>
        <v>40917.628054677545</v>
      </c>
      <c r="I526" s="542">
        <f t="shared" si="294"/>
        <v>1</v>
      </c>
      <c r="J526" s="568">
        <f>'Averages Pivot Table'!AF$169</f>
        <v>0</v>
      </c>
      <c r="K526" s="542">
        <f t="shared" si="295"/>
        <v>0</v>
      </c>
      <c r="L526" s="568">
        <f>'Averages Pivot Table'!AF$173</f>
        <v>0</v>
      </c>
      <c r="M526" s="542">
        <f t="shared" si="296"/>
        <v>0</v>
      </c>
      <c r="N526" s="568">
        <f>'Averages Pivot Table'!AF$177</f>
        <v>46202.802827754647</v>
      </c>
      <c r="O526" s="542">
        <f t="shared" si="297"/>
        <v>3</v>
      </c>
    </row>
    <row r="527" spans="1:19" ht="12.95" customHeight="1">
      <c r="A527" s="540" t="s">
        <v>1076</v>
      </c>
      <c r="B527" s="568">
        <f>'Averages Pivot Table'!AF$182</f>
        <v>44971.53589743589</v>
      </c>
      <c r="C527" s="542">
        <f t="shared" si="287"/>
        <v>2</v>
      </c>
      <c r="D527" s="568">
        <f>'Averages Pivot Table'!AF$186</f>
        <v>47634.261904761908</v>
      </c>
      <c r="E527" s="542">
        <f t="shared" si="287"/>
        <v>2</v>
      </c>
      <c r="F527" s="568">
        <f>'Averages Pivot Table'!AF$190</f>
        <v>44719.343468468469</v>
      </c>
      <c r="G527" s="542">
        <f t="shared" si="293"/>
        <v>1</v>
      </c>
      <c r="H527" s="568">
        <f>'Averages Pivot Table'!AF$194</f>
        <v>37535.220488892919</v>
      </c>
      <c r="I527" s="542">
        <f t="shared" si="294"/>
        <v>2</v>
      </c>
      <c r="J527" s="568">
        <f>'Averages Pivot Table'!AF$198</f>
        <v>37487.197761306263</v>
      </c>
      <c r="K527" s="542">
        <f t="shared" si="295"/>
        <v>1</v>
      </c>
      <c r="L527" s="568">
        <f>'Averages Pivot Table'!AF$202</f>
        <v>0</v>
      </c>
      <c r="M527" s="542">
        <f t="shared" si="296"/>
        <v>0</v>
      </c>
      <c r="N527" s="568">
        <f>'Averages Pivot Table'!AF$206</f>
        <v>38412.722080467502</v>
      </c>
      <c r="O527" s="542">
        <f t="shared" si="297"/>
        <v>5</v>
      </c>
    </row>
    <row r="528" spans="1:19" ht="12.95" customHeight="1">
      <c r="A528" s="540" t="s">
        <v>1077</v>
      </c>
      <c r="B528" s="568">
        <f>'Averages Pivot Table'!AF$211</f>
        <v>0</v>
      </c>
      <c r="C528" s="542">
        <f t="shared" si="287"/>
        <v>0</v>
      </c>
      <c r="D528" s="568">
        <f>'Averages Pivot Table'!AF$215</f>
        <v>0</v>
      </c>
      <c r="E528" s="542">
        <f t="shared" si="287"/>
        <v>0</v>
      </c>
      <c r="F528" s="568">
        <f>'Averages Pivot Table'!AF$219</f>
        <v>0</v>
      </c>
      <c r="G528" s="542">
        <f t="shared" si="293"/>
        <v>0</v>
      </c>
      <c r="H528" s="568">
        <f>'Averages Pivot Table'!AF$223</f>
        <v>0</v>
      </c>
      <c r="I528" s="542">
        <f t="shared" si="294"/>
        <v>0</v>
      </c>
      <c r="J528" s="568">
        <f>'Averages Pivot Table'!AF$227</f>
        <v>0</v>
      </c>
      <c r="K528" s="542">
        <f t="shared" si="295"/>
        <v>0</v>
      </c>
      <c r="L528" s="568">
        <f>'Averages Pivot Table'!AF$231</f>
        <v>0</v>
      </c>
      <c r="M528" s="542">
        <f t="shared" si="296"/>
        <v>0</v>
      </c>
      <c r="N528" s="568">
        <f>'Averages Pivot Table'!AF$235</f>
        <v>0</v>
      </c>
      <c r="O528" s="542">
        <f t="shared" si="297"/>
        <v>0</v>
      </c>
    </row>
    <row r="529" spans="1:19">
      <c r="A529" s="540"/>
      <c r="B529" s="568"/>
      <c r="C529" s="542"/>
      <c r="D529" s="568"/>
      <c r="E529" s="542"/>
      <c r="F529" s="568"/>
      <c r="G529" s="542"/>
      <c r="H529" s="568"/>
      <c r="I529" s="542"/>
      <c r="J529" s="568"/>
      <c r="K529" s="542"/>
      <c r="L529" s="568"/>
      <c r="M529" s="542"/>
      <c r="N529" s="568"/>
      <c r="O529" s="542"/>
      <c r="Q529" s="402"/>
      <c r="R529" s="402"/>
      <c r="S529" s="402"/>
    </row>
    <row r="530" spans="1:19">
      <c r="A530" s="540" t="s">
        <v>1078</v>
      </c>
      <c r="B530" s="568">
        <f>'Averages Pivot Table'!AF$240</f>
        <v>0</v>
      </c>
      <c r="C530" s="542">
        <f t="shared" si="287"/>
        <v>0</v>
      </c>
      <c r="D530" s="568">
        <f>'Averages Pivot Table'!AF$244</f>
        <v>0</v>
      </c>
      <c r="E530" s="542">
        <f t="shared" si="287"/>
        <v>0</v>
      </c>
      <c r="F530" s="568">
        <f>'Averages Pivot Table'!AF$248</f>
        <v>0</v>
      </c>
      <c r="G530" s="542">
        <f t="shared" ref="G530:G533" si="298">IF(F530&gt;0,RANK(F530,(F$520:F$538)),0)</f>
        <v>0</v>
      </c>
      <c r="H530" s="568">
        <f>'Averages Pivot Table'!AF$252</f>
        <v>0</v>
      </c>
      <c r="I530" s="542">
        <f t="shared" ref="I530:I533" si="299">IF(H530&gt;0,RANK(H530,(H$520:H$538)),0)</f>
        <v>0</v>
      </c>
      <c r="J530" s="568">
        <f>'Averages Pivot Table'!AF$256</f>
        <v>0</v>
      </c>
      <c r="K530" s="542">
        <f t="shared" ref="K530:K533" si="300">IF(J530&gt;0,RANK(J530,(J$520:J$538)),0)</f>
        <v>0</v>
      </c>
      <c r="L530" s="568">
        <f>'Averages Pivot Table'!AF$260</f>
        <v>0</v>
      </c>
      <c r="M530" s="542">
        <f t="shared" ref="M530:M533" si="301">IF(L530&gt;0,RANK(L530,(L$520:L$538)),0)</f>
        <v>0</v>
      </c>
      <c r="N530" s="568">
        <f>'Averages Pivot Table'!AF$264</f>
        <v>0</v>
      </c>
      <c r="O530" s="542">
        <f t="shared" ref="O530:O533" si="302">IF(N530&gt;0,RANK(N530,(N$520:N$538)),0)</f>
        <v>0</v>
      </c>
      <c r="Q530" s="402"/>
      <c r="R530" s="402"/>
      <c r="S530" s="402"/>
    </row>
    <row r="531" spans="1:19">
      <c r="A531" s="540" t="s">
        <v>1079</v>
      </c>
      <c r="B531" s="568">
        <f>'Averages Pivot Table'!AF$269</f>
        <v>0</v>
      </c>
      <c r="C531" s="542">
        <f t="shared" si="287"/>
        <v>0</v>
      </c>
      <c r="D531" s="568">
        <f>'Averages Pivot Table'!AF$273</f>
        <v>0</v>
      </c>
      <c r="E531" s="542">
        <f t="shared" si="287"/>
        <v>0</v>
      </c>
      <c r="F531" s="568">
        <f>'Averages Pivot Table'!AF$277</f>
        <v>0</v>
      </c>
      <c r="G531" s="542">
        <f t="shared" si="298"/>
        <v>0</v>
      </c>
      <c r="H531" s="568">
        <f>'Averages Pivot Table'!AF$281</f>
        <v>0</v>
      </c>
      <c r="I531" s="542">
        <f t="shared" si="299"/>
        <v>0</v>
      </c>
      <c r="J531" s="568">
        <f>'Averages Pivot Table'!AF$285</f>
        <v>0</v>
      </c>
      <c r="K531" s="542">
        <f t="shared" si="300"/>
        <v>0</v>
      </c>
      <c r="L531" s="568">
        <f>'Averages Pivot Table'!AF$289</f>
        <v>0</v>
      </c>
      <c r="M531" s="542">
        <f t="shared" si="301"/>
        <v>0</v>
      </c>
      <c r="N531" s="568">
        <f>'Averages Pivot Table'!AF$293</f>
        <v>0</v>
      </c>
      <c r="O531" s="542">
        <f t="shared" si="302"/>
        <v>0</v>
      </c>
      <c r="Q531" s="402"/>
      <c r="R531" s="402"/>
      <c r="S531" s="402"/>
    </row>
    <row r="532" spans="1:19">
      <c r="A532" s="540" t="s">
        <v>1080</v>
      </c>
      <c r="B532" s="568">
        <f>'Averages Pivot Table'!AF$298</f>
        <v>0</v>
      </c>
      <c r="C532" s="542">
        <f t="shared" si="287"/>
        <v>0</v>
      </c>
      <c r="D532" s="568">
        <f>'Averages Pivot Table'!AF$302</f>
        <v>0</v>
      </c>
      <c r="E532" s="542">
        <f t="shared" si="287"/>
        <v>0</v>
      </c>
      <c r="F532" s="568">
        <f>'Averages Pivot Table'!AF$306</f>
        <v>0</v>
      </c>
      <c r="G532" s="542">
        <f t="shared" si="298"/>
        <v>0</v>
      </c>
      <c r="H532" s="568">
        <f>'Averages Pivot Table'!AF$310</f>
        <v>0</v>
      </c>
      <c r="I532" s="542">
        <f t="shared" si="299"/>
        <v>0</v>
      </c>
      <c r="J532" s="568">
        <f>'Averages Pivot Table'!AF$314</f>
        <v>0</v>
      </c>
      <c r="K532" s="542">
        <f t="shared" si="300"/>
        <v>0</v>
      </c>
      <c r="L532" s="568">
        <f>'Averages Pivot Table'!AF$318</f>
        <v>52639.957620313835</v>
      </c>
      <c r="M532" s="542">
        <f t="shared" si="301"/>
        <v>2</v>
      </c>
      <c r="N532" s="568">
        <f>'Averages Pivot Table'!AF$322</f>
        <v>52639.957620313835</v>
      </c>
      <c r="O532" s="542">
        <f t="shared" si="302"/>
        <v>2</v>
      </c>
      <c r="Q532" s="402"/>
      <c r="R532" s="402"/>
      <c r="S532" s="402"/>
    </row>
    <row r="533" spans="1:19">
      <c r="A533" s="540" t="s">
        <v>1081</v>
      </c>
      <c r="B533" s="568">
        <f>'Averages Pivot Table'!AF$327</f>
        <v>0</v>
      </c>
      <c r="C533" s="542">
        <f t="shared" si="287"/>
        <v>0</v>
      </c>
      <c r="D533" s="568">
        <f>'Averages Pivot Table'!AF$331</f>
        <v>0</v>
      </c>
      <c r="E533" s="542">
        <f t="shared" si="287"/>
        <v>0</v>
      </c>
      <c r="F533" s="568">
        <f>'Averages Pivot Table'!AF$335</f>
        <v>0</v>
      </c>
      <c r="G533" s="542">
        <f t="shared" si="298"/>
        <v>0</v>
      </c>
      <c r="H533" s="568">
        <f>'Averages Pivot Table'!AF$339</f>
        <v>0</v>
      </c>
      <c r="I533" s="542">
        <f t="shared" si="299"/>
        <v>0</v>
      </c>
      <c r="J533" s="568">
        <f>'Averages Pivot Table'!AF$343</f>
        <v>0</v>
      </c>
      <c r="K533" s="542">
        <f t="shared" si="300"/>
        <v>0</v>
      </c>
      <c r="L533" s="568">
        <f>'Averages Pivot Table'!AF$347</f>
        <v>0</v>
      </c>
      <c r="M533" s="542">
        <f t="shared" si="301"/>
        <v>0</v>
      </c>
      <c r="N533" s="568">
        <f>'Averages Pivot Table'!AF$351</f>
        <v>0</v>
      </c>
      <c r="O533" s="542">
        <f t="shared" si="302"/>
        <v>0</v>
      </c>
      <c r="Q533" s="402"/>
      <c r="R533" s="402"/>
      <c r="S533" s="402"/>
    </row>
    <row r="534" spans="1:19">
      <c r="A534" s="540"/>
      <c r="B534" s="568"/>
      <c r="C534" s="542"/>
      <c r="D534" s="568"/>
      <c r="E534" s="542"/>
      <c r="F534" s="568"/>
      <c r="G534" s="542"/>
      <c r="H534" s="568"/>
      <c r="I534" s="542"/>
      <c r="J534" s="568"/>
      <c r="K534" s="542"/>
      <c r="L534" s="568"/>
      <c r="M534" s="542"/>
      <c r="N534" s="568"/>
      <c r="O534" s="542"/>
      <c r="Q534" s="402"/>
      <c r="R534" s="402"/>
      <c r="S534" s="402"/>
    </row>
    <row r="535" spans="1:19">
      <c r="A535" s="540" t="s">
        <v>1082</v>
      </c>
      <c r="B535" s="541">
        <f>'Averages Pivot Table'!AF$356</f>
        <v>0</v>
      </c>
      <c r="C535" s="542">
        <f t="shared" si="287"/>
        <v>0</v>
      </c>
      <c r="D535" s="541">
        <f>'Averages Pivot Table'!AF$360</f>
        <v>0</v>
      </c>
      <c r="E535" s="542">
        <f t="shared" si="287"/>
        <v>0</v>
      </c>
      <c r="F535" s="541">
        <f>'Averages Pivot Table'!AF$364</f>
        <v>0</v>
      </c>
      <c r="G535" s="542">
        <f t="shared" ref="G535:G538" si="303">IF(F535&gt;0,RANK(F535,(F$520:F$538)),0)</f>
        <v>0</v>
      </c>
      <c r="H535" s="541">
        <f>'Averages Pivot Table'!AF$368</f>
        <v>0</v>
      </c>
      <c r="I535" s="542">
        <f t="shared" ref="I535:I538" si="304">IF(H535&gt;0,RANK(H535,(H$520:H$538)),0)</f>
        <v>0</v>
      </c>
      <c r="J535" s="541">
        <f>'Averages Pivot Table'!AF$372</f>
        <v>0</v>
      </c>
      <c r="K535" s="542">
        <f t="shared" ref="K535:K538" si="305">IF(J535&gt;0,RANK(J535,(J$520:J$538)),0)</f>
        <v>0</v>
      </c>
      <c r="L535" s="541">
        <f>'Averages Pivot Table'!AF$376</f>
        <v>37870.335365853658</v>
      </c>
      <c r="M535" s="542">
        <f t="shared" ref="M535:M538" si="306">IF(L535&gt;0,RANK(L535,(L$520:L$538)),0)</f>
        <v>4</v>
      </c>
      <c r="N535" s="541">
        <f>'Averages Pivot Table'!AF$380</f>
        <v>37870.335365853658</v>
      </c>
      <c r="O535" s="542">
        <f t="shared" ref="O535:O538" si="307">IF(N535&gt;0,RANK(N535,(N$520:N$538)),0)</f>
        <v>6</v>
      </c>
      <c r="Q535" s="402"/>
      <c r="R535" s="402"/>
      <c r="S535" s="402"/>
    </row>
    <row r="536" spans="1:19">
      <c r="A536" s="540" t="s">
        <v>1083</v>
      </c>
      <c r="B536" s="541">
        <f>'Averages Pivot Table'!AF$385</f>
        <v>0</v>
      </c>
      <c r="C536" s="542">
        <f t="shared" si="287"/>
        <v>0</v>
      </c>
      <c r="D536" s="541">
        <f>'Averages Pivot Table'!AF$389</f>
        <v>0</v>
      </c>
      <c r="E536" s="542">
        <f t="shared" si="287"/>
        <v>0</v>
      </c>
      <c r="F536" s="541">
        <f>'Averages Pivot Table'!AF$393</f>
        <v>0</v>
      </c>
      <c r="G536" s="542">
        <f t="shared" si="303"/>
        <v>0</v>
      </c>
      <c r="H536" s="541">
        <f>'Averages Pivot Table'!AF$397</f>
        <v>0</v>
      </c>
      <c r="I536" s="542">
        <f t="shared" si="304"/>
        <v>0</v>
      </c>
      <c r="J536" s="541">
        <f>'Averages Pivot Table'!AF$401</f>
        <v>0</v>
      </c>
      <c r="K536" s="542">
        <f t="shared" si="305"/>
        <v>0</v>
      </c>
      <c r="L536" s="541">
        <f>'Averages Pivot Table'!AF$405</f>
        <v>0</v>
      </c>
      <c r="M536" s="542">
        <f t="shared" si="306"/>
        <v>0</v>
      </c>
      <c r="N536" s="541">
        <f>'Averages Pivot Table'!AF$409</f>
        <v>0</v>
      </c>
      <c r="O536" s="542">
        <f t="shared" si="307"/>
        <v>0</v>
      </c>
      <c r="Q536" s="402"/>
      <c r="R536" s="402"/>
      <c r="S536" s="402"/>
    </row>
    <row r="537" spans="1:19">
      <c r="A537" s="540" t="s">
        <v>1084</v>
      </c>
      <c r="B537" s="541">
        <f>'Averages Pivot Table'!AF$414</f>
        <v>0</v>
      </c>
      <c r="C537" s="542">
        <f t="shared" si="287"/>
        <v>0</v>
      </c>
      <c r="D537" s="541">
        <f>'Averages Pivot Table'!AF$418</f>
        <v>0</v>
      </c>
      <c r="E537" s="542">
        <f t="shared" si="287"/>
        <v>0</v>
      </c>
      <c r="F537" s="541">
        <f>'Averages Pivot Table'!AF$422</f>
        <v>0</v>
      </c>
      <c r="G537" s="542">
        <f t="shared" si="303"/>
        <v>0</v>
      </c>
      <c r="H537" s="541">
        <f>'Averages Pivot Table'!AF$426</f>
        <v>0</v>
      </c>
      <c r="I537" s="542">
        <f t="shared" si="304"/>
        <v>0</v>
      </c>
      <c r="J537" s="541">
        <f>'Averages Pivot Table'!AF$430</f>
        <v>0</v>
      </c>
      <c r="K537" s="542">
        <f t="shared" si="305"/>
        <v>0</v>
      </c>
      <c r="L537" s="541">
        <f>'Averages Pivot Table'!AF$434</f>
        <v>0</v>
      </c>
      <c r="M537" s="542">
        <f t="shared" si="306"/>
        <v>0</v>
      </c>
      <c r="N537" s="541">
        <f>'Averages Pivot Table'!AF$438</f>
        <v>0</v>
      </c>
      <c r="O537" s="542">
        <f t="shared" si="307"/>
        <v>0</v>
      </c>
      <c r="Q537" s="402"/>
      <c r="R537" s="402"/>
      <c r="S537" s="402"/>
    </row>
    <row r="538" spans="1:19">
      <c r="A538" s="565" t="s">
        <v>1085</v>
      </c>
      <c r="B538" s="545">
        <f>'Averages Pivot Table'!AF$443</f>
        <v>0</v>
      </c>
      <c r="C538" s="546">
        <f t="shared" si="287"/>
        <v>0</v>
      </c>
      <c r="D538" s="545">
        <f>'Averages Pivot Table'!AF$447</f>
        <v>0</v>
      </c>
      <c r="E538" s="546">
        <f t="shared" si="287"/>
        <v>0</v>
      </c>
      <c r="F538" s="545">
        <f>'Averages Pivot Table'!AF$451</f>
        <v>0</v>
      </c>
      <c r="G538" s="546">
        <f t="shared" si="303"/>
        <v>0</v>
      </c>
      <c r="H538" s="545">
        <f>'Averages Pivot Table'!AF$455</f>
        <v>0</v>
      </c>
      <c r="I538" s="546">
        <f t="shared" si="304"/>
        <v>0</v>
      </c>
      <c r="J538" s="545">
        <f>'Averages Pivot Table'!AF$459</f>
        <v>0</v>
      </c>
      <c r="K538" s="546">
        <f t="shared" si="305"/>
        <v>0</v>
      </c>
      <c r="L538" s="545">
        <f>'Averages Pivot Table'!AF$463</f>
        <v>0</v>
      </c>
      <c r="M538" s="546">
        <f t="shared" si="306"/>
        <v>0</v>
      </c>
      <c r="N538" s="545">
        <f>'Averages Pivot Table'!AF$467</f>
        <v>0</v>
      </c>
      <c r="O538" s="546">
        <f t="shared" si="307"/>
        <v>0</v>
      </c>
      <c r="Q538" s="402"/>
      <c r="R538" s="402"/>
      <c r="S538" s="402"/>
    </row>
    <row r="539" spans="1:19" ht="33.75" customHeight="1">
      <c r="A539" s="646" t="s">
        <v>1086</v>
      </c>
      <c r="B539" s="646"/>
      <c r="C539" s="646"/>
      <c r="D539" s="646"/>
      <c r="E539" s="646"/>
      <c r="F539" s="646"/>
      <c r="G539" s="646"/>
      <c r="H539" s="646"/>
      <c r="I539" s="646"/>
      <c r="J539" s="646"/>
      <c r="K539" s="646"/>
      <c r="L539" s="646"/>
      <c r="M539" s="646"/>
      <c r="N539" s="646"/>
      <c r="O539" s="646"/>
      <c r="Q539" s="402"/>
      <c r="R539" s="402"/>
      <c r="S539" s="402"/>
    </row>
    <row r="540" spans="1:19">
      <c r="O540" s="549" t="s">
        <v>1156</v>
      </c>
      <c r="Q540" s="402"/>
      <c r="R540" s="402"/>
      <c r="S540" s="402"/>
    </row>
    <row r="541" spans="1:19" ht="18">
      <c r="A541" s="512" t="s">
        <v>1115</v>
      </c>
      <c r="B541" s="512"/>
      <c r="C541" s="512"/>
      <c r="D541" s="512"/>
      <c r="E541" s="512"/>
      <c r="F541" s="512"/>
      <c r="G541" s="512"/>
      <c r="H541" s="512"/>
      <c r="I541" s="512"/>
      <c r="J541" s="512"/>
      <c r="K541" s="512"/>
      <c r="L541" s="512"/>
      <c r="M541" s="512"/>
      <c r="N541" s="512"/>
      <c r="O541" s="512"/>
      <c r="Q541" s="402"/>
      <c r="R541" s="402"/>
      <c r="S541" s="402"/>
    </row>
    <row r="542" spans="1:19">
      <c r="A542" s="579"/>
      <c r="B542" s="515"/>
      <c r="C542" s="515"/>
      <c r="D542" s="515"/>
      <c r="E542" s="515"/>
      <c r="F542" s="515"/>
      <c r="G542" s="515"/>
      <c r="H542" s="515"/>
      <c r="I542" s="515"/>
      <c r="J542" s="515"/>
      <c r="K542" s="515"/>
      <c r="L542" s="515"/>
      <c r="M542" s="515"/>
      <c r="N542" s="515"/>
      <c r="O542" s="515"/>
      <c r="Q542" s="402"/>
      <c r="R542" s="402"/>
      <c r="S542" s="402"/>
    </row>
    <row r="543" spans="1:19" ht="15.75">
      <c r="A543" s="644" t="s">
        <v>1098</v>
      </c>
      <c r="B543" s="644"/>
      <c r="C543" s="644"/>
      <c r="D543" s="644"/>
      <c r="E543" s="644"/>
      <c r="F543" s="644"/>
      <c r="G543" s="644"/>
      <c r="H543" s="644"/>
      <c r="I543" s="644"/>
      <c r="J543" s="644"/>
      <c r="K543" s="644"/>
      <c r="L543" s="644"/>
      <c r="M543" s="644"/>
      <c r="N543" s="644"/>
      <c r="O543" s="644"/>
      <c r="Q543" s="402"/>
      <c r="R543" s="402"/>
      <c r="S543" s="402"/>
    </row>
    <row r="544" spans="1:19" ht="15.75">
      <c r="A544" s="644" t="s">
        <v>1174</v>
      </c>
      <c r="B544" s="644"/>
      <c r="C544" s="644"/>
      <c r="D544" s="644"/>
      <c r="E544" s="644"/>
      <c r="F544" s="644"/>
      <c r="G544" s="644"/>
      <c r="H544" s="644"/>
      <c r="I544" s="644"/>
      <c r="J544" s="644"/>
      <c r="K544" s="644"/>
      <c r="L544" s="644"/>
      <c r="M544" s="644"/>
      <c r="N544" s="644"/>
      <c r="O544" s="644"/>
      <c r="Q544" s="402"/>
      <c r="R544" s="402"/>
      <c r="S544" s="402"/>
    </row>
    <row r="545" spans="1:19">
      <c r="A545" s="540"/>
      <c r="B545" s="515"/>
      <c r="C545" s="515"/>
      <c r="D545" s="515"/>
      <c r="E545" s="515"/>
      <c r="F545" s="515"/>
      <c r="G545" s="515"/>
      <c r="H545" s="515"/>
      <c r="I545" s="515"/>
      <c r="J545" s="515"/>
      <c r="K545" s="515"/>
      <c r="L545" s="515"/>
      <c r="M545" s="515"/>
      <c r="N545" s="515"/>
      <c r="O545" s="515"/>
    </row>
    <row r="546" spans="1:19" ht="31.5" customHeight="1">
      <c r="A546" s="518"/>
      <c r="B546" s="581" t="s">
        <v>28</v>
      </c>
      <c r="C546" s="582"/>
      <c r="D546" s="583" t="s">
        <v>17</v>
      </c>
      <c r="E546" s="584"/>
      <c r="F546" s="583" t="s">
        <v>18</v>
      </c>
      <c r="G546" s="584"/>
      <c r="H546" s="581" t="s">
        <v>19</v>
      </c>
      <c r="I546" s="582"/>
      <c r="J546" s="583" t="s">
        <v>1099</v>
      </c>
      <c r="K546" s="584"/>
      <c r="L546" s="582" t="s">
        <v>1060</v>
      </c>
      <c r="M546" s="582"/>
      <c r="N546" s="582" t="s">
        <v>1061</v>
      </c>
      <c r="O546" s="582"/>
    </row>
    <row r="547" spans="1:19">
      <c r="A547" s="602"/>
      <c r="B547" s="520" t="s">
        <v>1067</v>
      </c>
      <c r="C547" s="519" t="s">
        <v>1068</v>
      </c>
      <c r="D547" s="520" t="s">
        <v>1067</v>
      </c>
      <c r="E547" s="519" t="s">
        <v>1068</v>
      </c>
      <c r="F547" s="520" t="s">
        <v>1067</v>
      </c>
      <c r="G547" s="519" t="s">
        <v>1068</v>
      </c>
      <c r="H547" s="520" t="s">
        <v>1067</v>
      </c>
      <c r="I547" s="519" t="s">
        <v>1068</v>
      </c>
      <c r="J547" s="520" t="s">
        <v>1067</v>
      </c>
      <c r="K547" s="519" t="s">
        <v>1068</v>
      </c>
      <c r="L547" s="520" t="s">
        <v>1067</v>
      </c>
      <c r="M547" s="519" t="s">
        <v>1068</v>
      </c>
      <c r="N547" s="520" t="s">
        <v>1067</v>
      </c>
      <c r="O547" s="519" t="s">
        <v>1068</v>
      </c>
    </row>
    <row r="548" spans="1:19" s="531" customFormat="1" ht="18" customHeight="1">
      <c r="A548" s="528" t="s">
        <v>1069</v>
      </c>
      <c r="B548" s="560">
        <f>'Averages Pivot Table'!AG$471</f>
        <v>0</v>
      </c>
      <c r="C548" s="560"/>
      <c r="D548" s="560">
        <f>'Averages Pivot Table'!AG$475</f>
        <v>0</v>
      </c>
      <c r="E548" s="560"/>
      <c r="F548" s="560">
        <f>'Averages Pivot Table'!AG$479</f>
        <v>0</v>
      </c>
      <c r="G548" s="560"/>
      <c r="H548" s="560">
        <f>'Averages Pivot Table'!AG$483</f>
        <v>0</v>
      </c>
      <c r="I548" s="560"/>
      <c r="J548" s="560">
        <f>'Averages Pivot Table'!AG$487</f>
        <v>0</v>
      </c>
      <c r="K548" s="560"/>
      <c r="L548" s="560">
        <f>'Averages Pivot Table'!AG$491</f>
        <v>44240.038160986012</v>
      </c>
      <c r="M548" s="586"/>
      <c r="N548" s="560">
        <f>'Averages Pivot Table'!AG$495</f>
        <v>44240.038160986012</v>
      </c>
      <c r="O548" s="587"/>
      <c r="Q548" s="533"/>
      <c r="R548" s="533"/>
      <c r="S548" s="533"/>
    </row>
    <row r="549" spans="1:19" ht="12.95" customHeight="1">
      <c r="A549" s="540"/>
      <c r="B549" s="536"/>
      <c r="C549" s="563"/>
      <c r="D549" s="536"/>
      <c r="E549" s="563"/>
      <c r="F549" s="536"/>
      <c r="G549" s="563"/>
      <c r="H549" s="536"/>
      <c r="I549" s="563"/>
      <c r="J549" s="536"/>
      <c r="K549" s="563"/>
      <c r="L549" s="536"/>
      <c r="M549" s="563"/>
      <c r="N549" s="536"/>
      <c r="O549" s="588"/>
    </row>
    <row r="550" spans="1:19" ht="12.95" customHeight="1">
      <c r="A550" s="540" t="s">
        <v>1070</v>
      </c>
      <c r="B550" s="568">
        <f>'Averages Pivot Table'!AG$8</f>
        <v>0</v>
      </c>
      <c r="C550" s="542">
        <f>IF(B550&gt;0,RANK(B550,(B$550:B$568)),0)</f>
        <v>0</v>
      </c>
      <c r="D550" s="568">
        <f>'Averages Pivot Table'!AG$12</f>
        <v>0</v>
      </c>
      <c r="E550" s="542">
        <f>IF(D550&gt;0,RANK(D550,(D$550:D$568)),0)</f>
        <v>0</v>
      </c>
      <c r="F550" s="568">
        <f>'Averages Pivot Table'!AG$16</f>
        <v>0</v>
      </c>
      <c r="G550" s="542">
        <f>IF(F550&gt;0,RANK(F550,(F$550:F$568)),0)</f>
        <v>0</v>
      </c>
      <c r="H550" s="568">
        <f>'Averages Pivot Table'!AG$20</f>
        <v>0</v>
      </c>
      <c r="I550" s="542">
        <f>IF(H550&gt;0,RANK(H550,(H$550:H$568)),0)</f>
        <v>0</v>
      </c>
      <c r="J550" s="568">
        <f>'Averages Pivot Table'!AG$24</f>
        <v>0</v>
      </c>
      <c r="K550" s="542">
        <f>IF(J550&gt;0,RANK(J550,(J$550:J$568)),0)</f>
        <v>0</v>
      </c>
      <c r="L550" s="568">
        <f>'Averages Pivot Table'!AG$28</f>
        <v>52803.303295839745</v>
      </c>
      <c r="M550" s="542">
        <f>IF(L550&gt;0,RANK(L550,(L$550:L$568)),0)</f>
        <v>1</v>
      </c>
      <c r="N550" s="568">
        <f>'Averages Pivot Table'!AG$32</f>
        <v>52803.303295839745</v>
      </c>
      <c r="O550" s="542">
        <f>IF(N550&gt;0,RANK(N550,(N$550:N$568)),0)</f>
        <v>1</v>
      </c>
    </row>
    <row r="551" spans="1:19" ht="12.95" customHeight="1">
      <c r="A551" s="540" t="s">
        <v>1071</v>
      </c>
      <c r="B551" s="568">
        <f>'Averages Pivot Table'!AG$37</f>
        <v>0</v>
      </c>
      <c r="C551" s="542">
        <f t="shared" ref="C551:E568" si="308">IF(B551&gt;0,RANK(B551,(B$550:B$568)),0)</f>
        <v>0</v>
      </c>
      <c r="D551" s="568">
        <f>'Averages Pivot Table'!AG$41</f>
        <v>0</v>
      </c>
      <c r="E551" s="542">
        <f t="shared" si="308"/>
        <v>0</v>
      </c>
      <c r="F551" s="568">
        <f>'Averages Pivot Table'!AG$45</f>
        <v>0</v>
      </c>
      <c r="G551" s="542">
        <f t="shared" ref="G551:G553" si="309">IF(F551&gt;0,RANK(F551,(F$550:F$568)),0)</f>
        <v>0</v>
      </c>
      <c r="H551" s="568">
        <f>'Averages Pivot Table'!AG$49</f>
        <v>0</v>
      </c>
      <c r="I551" s="542">
        <f t="shared" ref="I551:I553" si="310">IF(H551&gt;0,RANK(H551,(H$550:H$568)),0)</f>
        <v>0</v>
      </c>
      <c r="J551" s="568">
        <f>'Averages Pivot Table'!AG$53</f>
        <v>0</v>
      </c>
      <c r="K551" s="542">
        <f t="shared" ref="K551:K553" si="311">IF(J551&gt;0,RANK(J551,(J$550:J$568)),0)</f>
        <v>0</v>
      </c>
      <c r="L551" s="568">
        <f>'Averages Pivot Table'!AG$57</f>
        <v>0</v>
      </c>
      <c r="M551" s="542">
        <f t="shared" ref="M551:M553" si="312">IF(L551&gt;0,RANK(L551,(L$550:L$568)),0)</f>
        <v>0</v>
      </c>
      <c r="N551" s="568">
        <f>'Averages Pivot Table'!AG$61</f>
        <v>0</v>
      </c>
      <c r="O551" s="542">
        <f t="shared" ref="O551:O553" si="313">IF(N551&gt;0,RANK(N551,(N$550:N$568)),0)</f>
        <v>0</v>
      </c>
    </row>
    <row r="552" spans="1:19" ht="12.95" customHeight="1">
      <c r="A552" s="540" t="s">
        <v>1072</v>
      </c>
      <c r="B552" s="568">
        <f>'Averages Pivot Table'!AG$66</f>
        <v>0</v>
      </c>
      <c r="C552" s="542">
        <f t="shared" si="308"/>
        <v>0</v>
      </c>
      <c r="D552" s="568">
        <f>'Averages Pivot Table'!AG$70</f>
        <v>0</v>
      </c>
      <c r="E552" s="542">
        <f t="shared" si="308"/>
        <v>0</v>
      </c>
      <c r="F552" s="568">
        <f>'Averages Pivot Table'!AG$74</f>
        <v>0</v>
      </c>
      <c r="G552" s="542">
        <f t="shared" si="309"/>
        <v>0</v>
      </c>
      <c r="H552" s="568">
        <f>'Averages Pivot Table'!AG$78</f>
        <v>0</v>
      </c>
      <c r="I552" s="542">
        <f t="shared" si="310"/>
        <v>0</v>
      </c>
      <c r="J552" s="568">
        <f>'Averages Pivot Table'!AG$82</f>
        <v>0</v>
      </c>
      <c r="K552" s="542">
        <f t="shared" si="311"/>
        <v>0</v>
      </c>
      <c r="L552" s="568">
        <f>'Averages Pivot Table'!AG$86</f>
        <v>0</v>
      </c>
      <c r="M552" s="542">
        <f t="shared" si="312"/>
        <v>0</v>
      </c>
      <c r="N552" s="568">
        <f>'Averages Pivot Table'!AG$90</f>
        <v>0</v>
      </c>
      <c r="O552" s="542">
        <f t="shared" si="313"/>
        <v>0</v>
      </c>
    </row>
    <row r="553" spans="1:19" ht="12.95" customHeight="1">
      <c r="A553" s="540" t="s">
        <v>1073</v>
      </c>
      <c r="B553" s="568">
        <f>'Averages Pivot Table'!AG$95</f>
        <v>0</v>
      </c>
      <c r="C553" s="542">
        <f t="shared" si="308"/>
        <v>0</v>
      </c>
      <c r="D553" s="568">
        <f>'Averages Pivot Table'!AG$99</f>
        <v>0</v>
      </c>
      <c r="E553" s="542">
        <f t="shared" si="308"/>
        <v>0</v>
      </c>
      <c r="F553" s="568">
        <f>'Averages Pivot Table'!AG$103</f>
        <v>0</v>
      </c>
      <c r="G553" s="542">
        <f t="shared" si="309"/>
        <v>0</v>
      </c>
      <c r="H553" s="568">
        <f>'Averages Pivot Table'!AG$107</f>
        <v>0</v>
      </c>
      <c r="I553" s="542">
        <f t="shared" si="310"/>
        <v>0</v>
      </c>
      <c r="J553" s="568">
        <f>'Averages Pivot Table'!AG$111</f>
        <v>0</v>
      </c>
      <c r="K553" s="542">
        <f t="shared" si="311"/>
        <v>0</v>
      </c>
      <c r="L553" s="568">
        <f>'Averages Pivot Table'!AG$115</f>
        <v>0</v>
      </c>
      <c r="M553" s="542">
        <f t="shared" si="312"/>
        <v>0</v>
      </c>
      <c r="N553" s="568">
        <f>'Averages Pivot Table'!AG$119</f>
        <v>0</v>
      </c>
      <c r="O553" s="542">
        <f t="shared" si="313"/>
        <v>0</v>
      </c>
    </row>
    <row r="554" spans="1:19" ht="12.95" customHeight="1">
      <c r="A554" s="540"/>
      <c r="B554" s="568"/>
      <c r="C554" s="542"/>
      <c r="D554" s="568"/>
      <c r="E554" s="542"/>
      <c r="F554" s="568"/>
      <c r="G554" s="542"/>
      <c r="H554" s="568"/>
      <c r="I554" s="542"/>
      <c r="J554" s="568"/>
      <c r="K554" s="542"/>
      <c r="L554" s="568"/>
      <c r="M554" s="542"/>
      <c r="N554" s="568"/>
      <c r="O554" s="542"/>
    </row>
    <row r="555" spans="1:19" ht="12.95" customHeight="1">
      <c r="A555" s="540" t="s">
        <v>1074</v>
      </c>
      <c r="B555" s="568">
        <f>'Averages Pivot Table'!AG$124</f>
        <v>0</v>
      </c>
      <c r="C555" s="542">
        <f t="shared" si="308"/>
        <v>0</v>
      </c>
      <c r="D555" s="568">
        <f>'Averages Pivot Table'!AG$128</f>
        <v>0</v>
      </c>
      <c r="E555" s="542">
        <f t="shared" si="308"/>
        <v>0</v>
      </c>
      <c r="F555" s="568">
        <f>'Averages Pivot Table'!AG$132</f>
        <v>0</v>
      </c>
      <c r="G555" s="542">
        <f t="shared" ref="G555:G558" si="314">IF(F555&gt;0,RANK(F555,(F$550:F$568)),0)</f>
        <v>0</v>
      </c>
      <c r="H555" s="568">
        <f>'Averages Pivot Table'!AG$136</f>
        <v>0</v>
      </c>
      <c r="I555" s="542">
        <f t="shared" ref="I555:I558" si="315">IF(H555&gt;0,RANK(H555,(H$550:H$568)),0)</f>
        <v>0</v>
      </c>
      <c r="J555" s="568">
        <f>'Averages Pivot Table'!AG$140</f>
        <v>0</v>
      </c>
      <c r="K555" s="542">
        <f t="shared" ref="K555:K558" si="316">IF(J555&gt;0,RANK(J555,(J$550:J$568)),0)</f>
        <v>0</v>
      </c>
      <c r="L555" s="568">
        <f>'Averages Pivot Table'!AG$144</f>
        <v>0</v>
      </c>
      <c r="M555" s="542">
        <f t="shared" ref="M555:M558" si="317">IF(L555&gt;0,RANK(L555,(L$550:L$568)),0)</f>
        <v>0</v>
      </c>
      <c r="N555" s="568">
        <f>'Averages Pivot Table'!AG$148</f>
        <v>0</v>
      </c>
      <c r="O555" s="542">
        <f t="shared" ref="O555:O558" si="318">IF(N555&gt;0,RANK(N555,(N$550:N$568)),0)</f>
        <v>0</v>
      </c>
    </row>
    <row r="556" spans="1:19" ht="12.95" customHeight="1">
      <c r="A556" s="540" t="s">
        <v>1075</v>
      </c>
      <c r="B556" s="568">
        <f>'Averages Pivot Table'!AG$153</f>
        <v>0</v>
      </c>
      <c r="C556" s="542">
        <f t="shared" si="308"/>
        <v>0</v>
      </c>
      <c r="D556" s="568">
        <f>'Averages Pivot Table'!AG$157</f>
        <v>0</v>
      </c>
      <c r="E556" s="542">
        <f t="shared" si="308"/>
        <v>0</v>
      </c>
      <c r="F556" s="568">
        <f>'Averages Pivot Table'!AG$161</f>
        <v>0</v>
      </c>
      <c r="G556" s="542">
        <f t="shared" si="314"/>
        <v>0</v>
      </c>
      <c r="H556" s="568">
        <f>'Averages Pivot Table'!AG$165</f>
        <v>0</v>
      </c>
      <c r="I556" s="542">
        <f t="shared" si="315"/>
        <v>0</v>
      </c>
      <c r="J556" s="568">
        <f>'Averages Pivot Table'!AG$169</f>
        <v>0</v>
      </c>
      <c r="K556" s="542">
        <f t="shared" si="316"/>
        <v>0</v>
      </c>
      <c r="L556" s="568">
        <f>'Averages Pivot Table'!AG$173</f>
        <v>0</v>
      </c>
      <c r="M556" s="542">
        <f t="shared" si="317"/>
        <v>0</v>
      </c>
      <c r="N556" s="568">
        <f>'Averages Pivot Table'!AG$177</f>
        <v>0</v>
      </c>
      <c r="O556" s="542">
        <f t="shared" si="318"/>
        <v>0</v>
      </c>
    </row>
    <row r="557" spans="1:19" ht="12.95" customHeight="1">
      <c r="A557" s="540" t="s">
        <v>1076</v>
      </c>
      <c r="B557" s="568">
        <f>'Averages Pivot Table'!AG$182</f>
        <v>0</v>
      </c>
      <c r="C557" s="542">
        <f t="shared" si="308"/>
        <v>0</v>
      </c>
      <c r="D557" s="568">
        <f>'Averages Pivot Table'!AG$186</f>
        <v>0</v>
      </c>
      <c r="E557" s="542">
        <f t="shared" si="308"/>
        <v>0</v>
      </c>
      <c r="F557" s="568">
        <f>'Averages Pivot Table'!AG$190</f>
        <v>0</v>
      </c>
      <c r="G557" s="542">
        <f t="shared" si="314"/>
        <v>0</v>
      </c>
      <c r="H557" s="568">
        <f>'Averages Pivot Table'!AG$194</f>
        <v>0</v>
      </c>
      <c r="I557" s="542">
        <f t="shared" si="315"/>
        <v>0</v>
      </c>
      <c r="J557" s="568">
        <f>'Averages Pivot Table'!AG$198</f>
        <v>0</v>
      </c>
      <c r="K557" s="542">
        <f t="shared" si="316"/>
        <v>0</v>
      </c>
      <c r="L557" s="568">
        <f>'Averages Pivot Table'!AG$202</f>
        <v>0</v>
      </c>
      <c r="M557" s="542">
        <f t="shared" si="317"/>
        <v>0</v>
      </c>
      <c r="N557" s="568">
        <f>'Averages Pivot Table'!AG$206</f>
        <v>0</v>
      </c>
      <c r="O557" s="542">
        <f t="shared" si="318"/>
        <v>0</v>
      </c>
    </row>
    <row r="558" spans="1:19" ht="12.95" customHeight="1">
      <c r="A558" s="540" t="s">
        <v>1077</v>
      </c>
      <c r="B558" s="568">
        <f>'Averages Pivot Table'!AG$211</f>
        <v>0</v>
      </c>
      <c r="C558" s="542">
        <f t="shared" si="308"/>
        <v>0</v>
      </c>
      <c r="D558" s="568">
        <f>'Averages Pivot Table'!AG$215</f>
        <v>0</v>
      </c>
      <c r="E558" s="542">
        <f t="shared" si="308"/>
        <v>0</v>
      </c>
      <c r="F558" s="568">
        <f>'Averages Pivot Table'!AG$219</f>
        <v>0</v>
      </c>
      <c r="G558" s="542">
        <f t="shared" si="314"/>
        <v>0</v>
      </c>
      <c r="H558" s="568">
        <f>'Averages Pivot Table'!AG$223</f>
        <v>0</v>
      </c>
      <c r="I558" s="542">
        <f t="shared" si="315"/>
        <v>0</v>
      </c>
      <c r="J558" s="568">
        <f>'Averages Pivot Table'!AG$227</f>
        <v>0</v>
      </c>
      <c r="K558" s="542">
        <f t="shared" si="316"/>
        <v>0</v>
      </c>
      <c r="L558" s="568">
        <f>'Averages Pivot Table'!AG$231</f>
        <v>0</v>
      </c>
      <c r="M558" s="542">
        <f t="shared" si="317"/>
        <v>0</v>
      </c>
      <c r="N558" s="568">
        <f>'Averages Pivot Table'!AG$235</f>
        <v>0</v>
      </c>
      <c r="O558" s="542">
        <f t="shared" si="318"/>
        <v>0</v>
      </c>
    </row>
    <row r="559" spans="1:19" ht="12.95" customHeight="1">
      <c r="A559" s="540"/>
      <c r="B559" s="568"/>
      <c r="C559" s="542"/>
      <c r="D559" s="568"/>
      <c r="E559" s="542"/>
      <c r="F559" s="568"/>
      <c r="G559" s="542"/>
      <c r="H559" s="568"/>
      <c r="I559" s="542"/>
      <c r="J559" s="568"/>
      <c r="K559" s="542"/>
      <c r="L559" s="568"/>
      <c r="M559" s="542"/>
      <c r="N559" s="568"/>
      <c r="O559" s="542"/>
    </row>
    <row r="560" spans="1:19" ht="12.95" customHeight="1">
      <c r="A560" s="540" t="s">
        <v>1078</v>
      </c>
      <c r="B560" s="568">
        <f>'Averages Pivot Table'!AG$240</f>
        <v>0</v>
      </c>
      <c r="C560" s="542">
        <f t="shared" si="308"/>
        <v>0</v>
      </c>
      <c r="D560" s="568">
        <f>'Averages Pivot Table'!AG$244</f>
        <v>0</v>
      </c>
      <c r="E560" s="542">
        <f t="shared" si="308"/>
        <v>0</v>
      </c>
      <c r="F560" s="568">
        <f>'Averages Pivot Table'!AG$248</f>
        <v>0</v>
      </c>
      <c r="G560" s="542">
        <f t="shared" ref="G560:G563" si="319">IF(F560&gt;0,RANK(F560,(F$550:F$568)),0)</f>
        <v>0</v>
      </c>
      <c r="H560" s="568">
        <f>'Averages Pivot Table'!AG$252</f>
        <v>0</v>
      </c>
      <c r="I560" s="542">
        <f t="shared" ref="I560:I563" si="320">IF(H560&gt;0,RANK(H560,(H$550:H$568)),0)</f>
        <v>0</v>
      </c>
      <c r="J560" s="568">
        <f>'Averages Pivot Table'!AG$256</f>
        <v>0</v>
      </c>
      <c r="K560" s="542">
        <f t="shared" ref="K560:K563" si="321">IF(J560&gt;0,RANK(J560,(J$550:J$568)),0)</f>
        <v>0</v>
      </c>
      <c r="L560" s="568">
        <f>'Averages Pivot Table'!AG$260</f>
        <v>0</v>
      </c>
      <c r="M560" s="542">
        <f t="shared" ref="M560:M563" si="322">IF(L560&gt;0,RANK(L560,(L$550:L$568)),0)</f>
        <v>0</v>
      </c>
      <c r="N560" s="568">
        <f>'Averages Pivot Table'!AG$264</f>
        <v>0</v>
      </c>
      <c r="O560" s="542">
        <f t="shared" ref="O560:O563" si="323">IF(N560&gt;0,RANK(N560,(N$550:N$568)),0)</f>
        <v>0</v>
      </c>
    </row>
    <row r="561" spans="1:19">
      <c r="A561" s="540" t="s">
        <v>1079</v>
      </c>
      <c r="B561" s="568">
        <f>'Averages Pivot Table'!AG$269</f>
        <v>0</v>
      </c>
      <c r="C561" s="542">
        <f t="shared" si="308"/>
        <v>0</v>
      </c>
      <c r="D561" s="568">
        <f>'Averages Pivot Table'!AG$273</f>
        <v>0</v>
      </c>
      <c r="E561" s="542">
        <f t="shared" si="308"/>
        <v>0</v>
      </c>
      <c r="F561" s="568">
        <f>'Averages Pivot Table'!AG$277</f>
        <v>0</v>
      </c>
      <c r="G561" s="542">
        <f t="shared" si="319"/>
        <v>0</v>
      </c>
      <c r="H561" s="568">
        <f>'Averages Pivot Table'!AG$281</f>
        <v>0</v>
      </c>
      <c r="I561" s="542">
        <f t="shared" si="320"/>
        <v>0</v>
      </c>
      <c r="J561" s="568">
        <f>'Averages Pivot Table'!AG$285</f>
        <v>0</v>
      </c>
      <c r="K561" s="542">
        <f t="shared" si="321"/>
        <v>0</v>
      </c>
      <c r="L561" s="568">
        <f>'Averages Pivot Table'!AG$289</f>
        <v>0</v>
      </c>
      <c r="M561" s="542">
        <f t="shared" si="322"/>
        <v>0</v>
      </c>
      <c r="N561" s="568">
        <f>'Averages Pivot Table'!AG$293</f>
        <v>0</v>
      </c>
      <c r="O561" s="542">
        <f t="shared" si="323"/>
        <v>0</v>
      </c>
      <c r="Q561" s="402"/>
      <c r="R561" s="402"/>
      <c r="S561" s="402"/>
    </row>
    <row r="562" spans="1:19">
      <c r="A562" s="540" t="s">
        <v>1080</v>
      </c>
      <c r="B562" s="568">
        <f>'Averages Pivot Table'!AG$298</f>
        <v>0</v>
      </c>
      <c r="C562" s="542">
        <f t="shared" si="308"/>
        <v>0</v>
      </c>
      <c r="D562" s="568">
        <f>'Averages Pivot Table'!AG$302</f>
        <v>0</v>
      </c>
      <c r="E562" s="542">
        <f t="shared" si="308"/>
        <v>0</v>
      </c>
      <c r="F562" s="568">
        <f>'Averages Pivot Table'!AG$306</f>
        <v>0</v>
      </c>
      <c r="G562" s="542">
        <f t="shared" si="319"/>
        <v>0</v>
      </c>
      <c r="H562" s="568">
        <f>'Averages Pivot Table'!AG$310</f>
        <v>0</v>
      </c>
      <c r="I562" s="542">
        <f t="shared" si="320"/>
        <v>0</v>
      </c>
      <c r="J562" s="568">
        <f>'Averages Pivot Table'!AG$314</f>
        <v>0</v>
      </c>
      <c r="K562" s="542">
        <f t="shared" si="321"/>
        <v>0</v>
      </c>
      <c r="L562" s="568">
        <f>'Averages Pivot Table'!AG$318</f>
        <v>47449.803337174402</v>
      </c>
      <c r="M562" s="542">
        <f t="shared" si="322"/>
        <v>2</v>
      </c>
      <c r="N562" s="568">
        <f>'Averages Pivot Table'!AG$322</f>
        <v>47449.803337174402</v>
      </c>
      <c r="O562" s="542">
        <f t="shared" si="323"/>
        <v>2</v>
      </c>
      <c r="Q562" s="402"/>
      <c r="R562" s="402"/>
      <c r="S562" s="402"/>
    </row>
    <row r="563" spans="1:19">
      <c r="A563" s="540" t="s">
        <v>1081</v>
      </c>
      <c r="B563" s="568">
        <f>'Averages Pivot Table'!AG$327</f>
        <v>0</v>
      </c>
      <c r="C563" s="542">
        <f t="shared" si="308"/>
        <v>0</v>
      </c>
      <c r="D563" s="568">
        <f>'Averages Pivot Table'!AG$331</f>
        <v>0</v>
      </c>
      <c r="E563" s="542">
        <f t="shared" si="308"/>
        <v>0</v>
      </c>
      <c r="F563" s="568">
        <f>'Averages Pivot Table'!AG$335</f>
        <v>0</v>
      </c>
      <c r="G563" s="542">
        <f t="shared" si="319"/>
        <v>0</v>
      </c>
      <c r="H563" s="568">
        <f>'Averages Pivot Table'!AG$339</f>
        <v>0</v>
      </c>
      <c r="I563" s="542">
        <f t="shared" si="320"/>
        <v>0</v>
      </c>
      <c r="J563" s="568">
        <f>'Averages Pivot Table'!AG$343</f>
        <v>0</v>
      </c>
      <c r="K563" s="542">
        <f t="shared" si="321"/>
        <v>0</v>
      </c>
      <c r="L563" s="568">
        <f>'Averages Pivot Table'!AG$347</f>
        <v>0</v>
      </c>
      <c r="M563" s="542">
        <f t="shared" si="322"/>
        <v>0</v>
      </c>
      <c r="N563" s="568">
        <f>'Averages Pivot Table'!AG$351</f>
        <v>0</v>
      </c>
      <c r="O563" s="542">
        <f t="shared" si="323"/>
        <v>0</v>
      </c>
      <c r="Q563" s="402"/>
      <c r="R563" s="402"/>
      <c r="S563" s="402"/>
    </row>
    <row r="564" spans="1:19">
      <c r="A564" s="540"/>
      <c r="B564" s="568"/>
      <c r="C564" s="542"/>
      <c r="D564" s="568"/>
      <c r="E564" s="542"/>
      <c r="F564" s="568"/>
      <c r="G564" s="542"/>
      <c r="H564" s="568"/>
      <c r="I564" s="542"/>
      <c r="J564" s="568"/>
      <c r="K564" s="542"/>
      <c r="L564" s="568"/>
      <c r="M564" s="542"/>
      <c r="N564" s="568"/>
      <c r="O564" s="542"/>
      <c r="Q564" s="402"/>
      <c r="R564" s="402"/>
      <c r="S564" s="402"/>
    </row>
    <row r="565" spans="1:19">
      <c r="A565" s="540" t="s">
        <v>1082</v>
      </c>
      <c r="B565" s="541">
        <f>'Averages Pivot Table'!AG$356</f>
        <v>0</v>
      </c>
      <c r="C565" s="542">
        <f t="shared" si="308"/>
        <v>0</v>
      </c>
      <c r="D565" s="541">
        <f>'Averages Pivot Table'!AG$360</f>
        <v>0</v>
      </c>
      <c r="E565" s="542">
        <f t="shared" si="308"/>
        <v>0</v>
      </c>
      <c r="F565" s="541">
        <f>'Averages Pivot Table'!AG$364</f>
        <v>0</v>
      </c>
      <c r="G565" s="542">
        <f t="shared" ref="G565:G568" si="324">IF(F565&gt;0,RANK(F565,(F$550:F$568)),0)</f>
        <v>0</v>
      </c>
      <c r="H565" s="541">
        <f>'Averages Pivot Table'!AG$368</f>
        <v>0</v>
      </c>
      <c r="I565" s="542">
        <f t="shared" ref="I565:I568" si="325">IF(H565&gt;0,RANK(H565,(H$550:H$568)),0)</f>
        <v>0</v>
      </c>
      <c r="J565" s="541">
        <f>'Averages Pivot Table'!AG$372</f>
        <v>0</v>
      </c>
      <c r="K565" s="542">
        <f t="shared" ref="K565:K568" si="326">IF(J565&gt;0,RANK(J565,(J$550:J$568)),0)</f>
        <v>0</v>
      </c>
      <c r="L565" s="541">
        <f>'Averages Pivot Table'!AG$376</f>
        <v>37236.617735470943</v>
      </c>
      <c r="M565" s="542">
        <f t="shared" ref="M565:M568" si="327">IF(L565&gt;0,RANK(L565,(L$550:L$568)),0)</f>
        <v>3</v>
      </c>
      <c r="N565" s="541">
        <f>'Averages Pivot Table'!AG$380</f>
        <v>37236.617735470943</v>
      </c>
      <c r="O565" s="542">
        <f t="shared" ref="O565:O568" si="328">IF(N565&gt;0,RANK(N565,(N$550:N$568)),0)</f>
        <v>3</v>
      </c>
      <c r="Q565" s="402"/>
      <c r="R565" s="402"/>
      <c r="S565" s="402"/>
    </row>
    <row r="566" spans="1:19">
      <c r="A566" s="540" t="s">
        <v>1083</v>
      </c>
      <c r="B566" s="541">
        <f>'Averages Pivot Table'!AG$385</f>
        <v>0</v>
      </c>
      <c r="C566" s="542">
        <f t="shared" si="308"/>
        <v>0</v>
      </c>
      <c r="D566" s="541">
        <f>'Averages Pivot Table'!AG$389</f>
        <v>0</v>
      </c>
      <c r="E566" s="542">
        <f t="shared" si="308"/>
        <v>0</v>
      </c>
      <c r="F566" s="541">
        <f>'Averages Pivot Table'!AG$393</f>
        <v>0</v>
      </c>
      <c r="G566" s="542">
        <f t="shared" si="324"/>
        <v>0</v>
      </c>
      <c r="H566" s="541">
        <f>'Averages Pivot Table'!AG$397</f>
        <v>0</v>
      </c>
      <c r="I566" s="542">
        <f t="shared" si="325"/>
        <v>0</v>
      </c>
      <c r="J566" s="541">
        <f>'Averages Pivot Table'!AG$401</f>
        <v>0</v>
      </c>
      <c r="K566" s="542">
        <f t="shared" si="326"/>
        <v>0</v>
      </c>
      <c r="L566" s="541">
        <f>'Averages Pivot Table'!AG$405</f>
        <v>0</v>
      </c>
      <c r="M566" s="542">
        <f t="shared" si="327"/>
        <v>0</v>
      </c>
      <c r="N566" s="541">
        <f>'Averages Pivot Table'!AG$409</f>
        <v>0</v>
      </c>
      <c r="O566" s="542">
        <f t="shared" si="328"/>
        <v>0</v>
      </c>
      <c r="Q566" s="402"/>
      <c r="R566" s="402"/>
      <c r="S566" s="402"/>
    </row>
    <row r="567" spans="1:19">
      <c r="A567" s="540" t="s">
        <v>1084</v>
      </c>
      <c r="B567" s="541">
        <f>'Averages Pivot Table'!AG$414</f>
        <v>0</v>
      </c>
      <c r="C567" s="542">
        <f t="shared" si="308"/>
        <v>0</v>
      </c>
      <c r="D567" s="541">
        <f>'Averages Pivot Table'!AG$418</f>
        <v>0</v>
      </c>
      <c r="E567" s="542">
        <f t="shared" si="308"/>
        <v>0</v>
      </c>
      <c r="F567" s="541">
        <f>'Averages Pivot Table'!AG$422</f>
        <v>0</v>
      </c>
      <c r="G567" s="542">
        <f t="shared" si="324"/>
        <v>0</v>
      </c>
      <c r="H567" s="541">
        <f>'Averages Pivot Table'!AG$426</f>
        <v>0</v>
      </c>
      <c r="I567" s="542">
        <f t="shared" si="325"/>
        <v>0</v>
      </c>
      <c r="J567" s="541">
        <f>'Averages Pivot Table'!AG$430</f>
        <v>0</v>
      </c>
      <c r="K567" s="542">
        <f t="shared" si="326"/>
        <v>0</v>
      </c>
      <c r="L567" s="541">
        <f>'Averages Pivot Table'!AG$434</f>
        <v>0</v>
      </c>
      <c r="M567" s="542">
        <f t="shared" si="327"/>
        <v>0</v>
      </c>
      <c r="N567" s="541">
        <f>'Averages Pivot Table'!AG$438</f>
        <v>0</v>
      </c>
      <c r="O567" s="542">
        <f t="shared" si="328"/>
        <v>0</v>
      </c>
      <c r="Q567" s="402"/>
      <c r="R567" s="402"/>
      <c r="S567" s="402"/>
    </row>
    <row r="568" spans="1:19">
      <c r="A568" s="565" t="s">
        <v>1085</v>
      </c>
      <c r="B568" s="545">
        <f>'Averages Pivot Table'!AG$443</f>
        <v>0</v>
      </c>
      <c r="C568" s="546">
        <f t="shared" si="308"/>
        <v>0</v>
      </c>
      <c r="D568" s="545">
        <f>'Averages Pivot Table'!AG$447</f>
        <v>0</v>
      </c>
      <c r="E568" s="546">
        <f t="shared" si="308"/>
        <v>0</v>
      </c>
      <c r="F568" s="545">
        <f>'Averages Pivot Table'!AG$451</f>
        <v>0</v>
      </c>
      <c r="G568" s="546">
        <f t="shared" si="324"/>
        <v>0</v>
      </c>
      <c r="H568" s="545">
        <f>'Averages Pivot Table'!AG$455</f>
        <v>0</v>
      </c>
      <c r="I568" s="546">
        <f t="shared" si="325"/>
        <v>0</v>
      </c>
      <c r="J568" s="545">
        <f>'Averages Pivot Table'!AG$459</f>
        <v>0</v>
      </c>
      <c r="K568" s="546">
        <f t="shared" si="326"/>
        <v>0</v>
      </c>
      <c r="L568" s="545">
        <f>'Averages Pivot Table'!AG$463</f>
        <v>0</v>
      </c>
      <c r="M568" s="546">
        <f t="shared" si="327"/>
        <v>0</v>
      </c>
      <c r="N568" s="545">
        <f>'Averages Pivot Table'!AG$467</f>
        <v>0</v>
      </c>
      <c r="O568" s="546">
        <f t="shared" si="328"/>
        <v>0</v>
      </c>
      <c r="Q568" s="402"/>
      <c r="R568" s="402"/>
      <c r="S568" s="402"/>
    </row>
    <row r="569" spans="1:19" ht="35.25" customHeight="1">
      <c r="A569" s="646" t="s">
        <v>1086</v>
      </c>
      <c r="B569" s="646"/>
      <c r="C569" s="646"/>
      <c r="D569" s="646"/>
      <c r="E569" s="646"/>
      <c r="F569" s="646"/>
      <c r="G569" s="646"/>
      <c r="H569" s="646"/>
      <c r="I569" s="646"/>
      <c r="J569" s="646"/>
      <c r="K569" s="646"/>
      <c r="L569" s="646"/>
      <c r="M569" s="646"/>
      <c r="N569" s="646"/>
      <c r="O569" s="646"/>
      <c r="Q569" s="402"/>
      <c r="R569" s="402"/>
      <c r="S569" s="402"/>
    </row>
    <row r="570" spans="1:19">
      <c r="O570" s="549" t="s">
        <v>1156</v>
      </c>
      <c r="Q570" s="402"/>
      <c r="R570" s="402"/>
      <c r="S570" s="402"/>
    </row>
    <row r="571" spans="1:19" ht="18">
      <c r="A571" s="647" t="s">
        <v>1139</v>
      </c>
      <c r="B571" s="647"/>
      <c r="C571" s="647"/>
      <c r="D571" s="647"/>
      <c r="E571" s="647"/>
      <c r="F571" s="647"/>
      <c r="G571" s="647"/>
      <c r="H571" s="647"/>
      <c r="I571" s="647"/>
      <c r="J571" s="647"/>
      <c r="K571" s="647"/>
      <c r="L571" s="647"/>
      <c r="M571" s="647"/>
      <c r="N571" s="647"/>
      <c r="O571" s="647"/>
      <c r="Q571" s="402"/>
      <c r="R571" s="402"/>
      <c r="S571" s="402"/>
    </row>
    <row r="572" spans="1:19">
      <c r="A572" s="579"/>
      <c r="B572" s="515"/>
      <c r="C572" s="515"/>
      <c r="D572" s="515"/>
      <c r="E572" s="515"/>
      <c r="F572" s="515"/>
      <c r="G572" s="515"/>
      <c r="H572" s="515"/>
      <c r="I572" s="515"/>
      <c r="J572" s="515"/>
      <c r="K572" s="515"/>
      <c r="L572" s="515"/>
      <c r="M572" s="515"/>
      <c r="N572" s="515"/>
      <c r="O572" s="515"/>
      <c r="Q572" s="402"/>
      <c r="R572" s="402"/>
      <c r="S572" s="402"/>
    </row>
    <row r="573" spans="1:19" ht="15.75">
      <c r="A573" s="644" t="s">
        <v>1098</v>
      </c>
      <c r="B573" s="644"/>
      <c r="C573" s="644"/>
      <c r="D573" s="644"/>
      <c r="E573" s="644"/>
      <c r="F573" s="644"/>
      <c r="G573" s="644"/>
      <c r="H573" s="644"/>
      <c r="I573" s="644"/>
      <c r="J573" s="644"/>
      <c r="K573" s="644"/>
      <c r="L573" s="644"/>
      <c r="M573" s="644"/>
      <c r="N573" s="644"/>
      <c r="O573" s="644"/>
      <c r="Q573" s="402"/>
      <c r="R573" s="402"/>
      <c r="S573" s="402"/>
    </row>
    <row r="574" spans="1:19" ht="15.75">
      <c r="A574" s="644" t="s">
        <v>1140</v>
      </c>
      <c r="B574" s="644"/>
      <c r="C574" s="644"/>
      <c r="D574" s="644"/>
      <c r="E574" s="644"/>
      <c r="F574" s="644"/>
      <c r="G574" s="644"/>
      <c r="H574" s="644"/>
      <c r="I574" s="644"/>
      <c r="J574" s="644"/>
      <c r="K574" s="644"/>
      <c r="L574" s="644"/>
      <c r="M574" s="644"/>
      <c r="N574" s="644"/>
      <c r="O574" s="644"/>
      <c r="Q574" s="402"/>
      <c r="R574" s="402"/>
      <c r="S574" s="402"/>
    </row>
    <row r="575" spans="1:19">
      <c r="A575" s="540"/>
      <c r="B575" s="515"/>
      <c r="C575" s="515"/>
      <c r="D575" s="515"/>
      <c r="E575" s="515"/>
      <c r="F575" s="515"/>
      <c r="G575" s="515"/>
      <c r="H575" s="515"/>
      <c r="I575" s="515"/>
      <c r="J575" s="515"/>
      <c r="K575" s="515"/>
      <c r="L575" s="515"/>
      <c r="M575" s="515"/>
      <c r="N575" s="515"/>
      <c r="O575" s="515"/>
      <c r="Q575" s="402"/>
      <c r="R575" s="402"/>
      <c r="S575" s="402"/>
    </row>
    <row r="576" spans="1:19">
      <c r="A576" s="518"/>
      <c r="B576" s="581" t="s">
        <v>28</v>
      </c>
      <c r="C576" s="582"/>
      <c r="D576" s="583" t="s">
        <v>17</v>
      </c>
      <c r="E576" s="584"/>
      <c r="F576" s="583" t="s">
        <v>18</v>
      </c>
      <c r="G576" s="584"/>
      <c r="H576" s="581" t="s">
        <v>19</v>
      </c>
      <c r="I576" s="582"/>
      <c r="J576" s="583" t="s">
        <v>1099</v>
      </c>
      <c r="K576" s="584"/>
      <c r="L576" s="582" t="s">
        <v>1060</v>
      </c>
      <c r="M576" s="582"/>
      <c r="N576" s="582" t="s">
        <v>1061</v>
      </c>
      <c r="O576" s="582"/>
      <c r="Q576" s="402"/>
      <c r="R576" s="402"/>
      <c r="S576" s="402"/>
    </row>
    <row r="577" spans="1:19">
      <c r="A577" s="602"/>
      <c r="B577" s="520" t="s">
        <v>1067</v>
      </c>
      <c r="C577" s="519" t="s">
        <v>1068</v>
      </c>
      <c r="D577" s="520" t="s">
        <v>1067</v>
      </c>
      <c r="E577" s="519" t="s">
        <v>1068</v>
      </c>
      <c r="F577" s="520" t="s">
        <v>1067</v>
      </c>
      <c r="G577" s="519" t="s">
        <v>1068</v>
      </c>
      <c r="H577" s="520" t="s">
        <v>1067</v>
      </c>
      <c r="I577" s="519" t="s">
        <v>1068</v>
      </c>
      <c r="J577" s="520" t="s">
        <v>1067</v>
      </c>
      <c r="K577" s="519" t="s">
        <v>1068</v>
      </c>
      <c r="L577" s="520" t="s">
        <v>1067</v>
      </c>
      <c r="M577" s="519" t="s">
        <v>1068</v>
      </c>
      <c r="N577" s="520" t="s">
        <v>1067</v>
      </c>
      <c r="O577" s="519" t="s">
        <v>1068</v>
      </c>
    </row>
    <row r="578" spans="1:19" s="531" customFormat="1" ht="18" customHeight="1">
      <c r="A578" s="528" t="s">
        <v>1069</v>
      </c>
      <c r="B578" s="560"/>
      <c r="C578" s="560"/>
      <c r="D578" s="560"/>
      <c r="E578" s="560"/>
      <c r="F578" s="560"/>
      <c r="G578" s="560"/>
      <c r="H578" s="560"/>
      <c r="I578" s="560"/>
      <c r="J578" s="560"/>
      <c r="K578" s="560"/>
      <c r="L578" s="560"/>
      <c r="M578" s="560"/>
      <c r="N578" s="560"/>
      <c r="O578" s="587"/>
      <c r="Q578" s="533"/>
      <c r="R578" s="533"/>
      <c r="S578" s="533"/>
    </row>
    <row r="579" spans="1:19" ht="12.95" customHeight="1">
      <c r="A579" s="540"/>
      <c r="B579" s="536"/>
      <c r="C579" s="563"/>
      <c r="D579" s="536"/>
      <c r="E579" s="563"/>
      <c r="F579" s="536"/>
      <c r="G579" s="563"/>
      <c r="H579" s="536"/>
      <c r="I579" s="563"/>
      <c r="J579" s="536"/>
      <c r="K579" s="563"/>
      <c r="L579" s="536"/>
      <c r="M579" s="563"/>
      <c r="N579" s="536"/>
      <c r="O579" s="588"/>
    </row>
    <row r="580" spans="1:19" ht="12.95" customHeight="1">
      <c r="A580" s="540" t="s">
        <v>1070</v>
      </c>
      <c r="B580" s="568"/>
      <c r="C580" s="542"/>
      <c r="D580" s="568"/>
      <c r="E580" s="542"/>
      <c r="F580" s="568"/>
      <c r="G580" s="542"/>
      <c r="H580" s="568"/>
      <c r="I580" s="542"/>
      <c r="J580" s="568"/>
      <c r="K580" s="542"/>
      <c r="L580" s="568"/>
      <c r="M580" s="542"/>
      <c r="N580" s="568"/>
      <c r="O580" s="542"/>
    </row>
    <row r="581" spans="1:19" ht="12.95" customHeight="1">
      <c r="A581" s="540" t="s">
        <v>1071</v>
      </c>
      <c r="B581" s="568"/>
      <c r="C581" s="542"/>
      <c r="D581" s="568"/>
      <c r="E581" s="542"/>
      <c r="F581" s="568"/>
      <c r="G581" s="542"/>
      <c r="H581" s="568"/>
      <c r="I581" s="542"/>
      <c r="J581" s="568"/>
      <c r="K581" s="542"/>
      <c r="L581" s="568"/>
      <c r="M581" s="542"/>
      <c r="N581" s="568"/>
      <c r="O581" s="542"/>
    </row>
    <row r="582" spans="1:19" ht="12.95" customHeight="1">
      <c r="A582" s="540" t="s">
        <v>1072</v>
      </c>
      <c r="B582" s="568"/>
      <c r="C582" s="542"/>
      <c r="D582" s="568"/>
      <c r="E582" s="542"/>
      <c r="F582" s="568"/>
      <c r="G582" s="542"/>
      <c r="H582" s="568"/>
      <c r="I582" s="542"/>
      <c r="J582" s="568"/>
      <c r="K582" s="542"/>
      <c r="L582" s="568"/>
      <c r="M582" s="542"/>
      <c r="N582" s="568"/>
      <c r="O582" s="542"/>
    </row>
    <row r="583" spans="1:19" ht="12.95" customHeight="1">
      <c r="A583" s="540" t="s">
        <v>1073</v>
      </c>
      <c r="B583" s="568"/>
      <c r="C583" s="542"/>
      <c r="D583" s="568"/>
      <c r="E583" s="542"/>
      <c r="F583" s="568"/>
      <c r="G583" s="542"/>
      <c r="H583" s="568"/>
      <c r="I583" s="542"/>
      <c r="J583" s="568"/>
      <c r="K583" s="542"/>
      <c r="L583" s="568"/>
      <c r="M583" s="542"/>
      <c r="N583" s="568"/>
      <c r="O583" s="542"/>
    </row>
    <row r="584" spans="1:19" ht="12.95" customHeight="1">
      <c r="A584" s="540"/>
      <c r="B584" s="568"/>
      <c r="C584" s="542"/>
      <c r="D584" s="568"/>
      <c r="E584" s="542"/>
      <c r="F584" s="568"/>
      <c r="G584" s="542"/>
      <c r="H584" s="568"/>
      <c r="I584" s="542"/>
      <c r="J584" s="568"/>
      <c r="K584" s="542"/>
      <c r="L584" s="568"/>
      <c r="M584" s="542"/>
      <c r="N584" s="568"/>
      <c r="O584" s="542"/>
    </row>
    <row r="585" spans="1:19" ht="12.95" customHeight="1">
      <c r="A585" s="540" t="s">
        <v>1074</v>
      </c>
      <c r="B585" s="568"/>
      <c r="C585" s="542"/>
      <c r="D585" s="568"/>
      <c r="E585" s="542"/>
      <c r="F585" s="568"/>
      <c r="G585" s="542"/>
      <c r="H585" s="568"/>
      <c r="I585" s="542"/>
      <c r="J585" s="568"/>
      <c r="K585" s="542"/>
      <c r="L585" s="568"/>
      <c r="M585" s="542"/>
      <c r="N585" s="568"/>
      <c r="O585" s="542"/>
    </row>
    <row r="586" spans="1:19" ht="12.95" customHeight="1">
      <c r="A586" s="540" t="s">
        <v>1075</v>
      </c>
      <c r="B586" s="568"/>
      <c r="C586" s="542"/>
      <c r="D586" s="568"/>
      <c r="E586" s="542"/>
      <c r="F586" s="568"/>
      <c r="G586" s="542"/>
      <c r="H586" s="568"/>
      <c r="I586" s="542"/>
      <c r="J586" s="568"/>
      <c r="K586" s="542"/>
      <c r="L586" s="568"/>
      <c r="M586" s="542"/>
      <c r="N586" s="568"/>
      <c r="O586" s="542"/>
    </row>
    <row r="587" spans="1:19" ht="12.95" customHeight="1">
      <c r="A587" s="540" t="s">
        <v>1076</v>
      </c>
      <c r="B587" s="568"/>
      <c r="C587" s="542"/>
      <c r="D587" s="568"/>
      <c r="E587" s="542"/>
      <c r="F587" s="568"/>
      <c r="G587" s="542"/>
      <c r="H587" s="568"/>
      <c r="I587" s="542"/>
      <c r="J587" s="568"/>
      <c r="K587" s="542"/>
      <c r="L587" s="568"/>
      <c r="M587" s="542"/>
      <c r="N587" s="568"/>
      <c r="O587" s="542"/>
    </row>
    <row r="588" spans="1:19" ht="12.95" customHeight="1">
      <c r="A588" s="540" t="s">
        <v>1077</v>
      </c>
      <c r="B588" s="568"/>
      <c r="C588" s="542"/>
      <c r="D588" s="568"/>
      <c r="E588" s="542"/>
      <c r="F588" s="568"/>
      <c r="G588" s="542"/>
      <c r="H588" s="568"/>
      <c r="I588" s="542"/>
      <c r="J588" s="568"/>
      <c r="K588" s="542"/>
      <c r="L588" s="568"/>
      <c r="M588" s="542"/>
      <c r="N588" s="568"/>
      <c r="O588" s="542"/>
    </row>
    <row r="589" spans="1:19" ht="12.95" customHeight="1">
      <c r="A589" s="540"/>
      <c r="B589" s="568"/>
      <c r="C589" s="542"/>
      <c r="D589" s="568"/>
      <c r="E589" s="542"/>
      <c r="F589" s="568"/>
      <c r="G589" s="542"/>
      <c r="H589" s="568"/>
      <c r="I589" s="542"/>
      <c r="J589" s="568"/>
      <c r="K589" s="542"/>
      <c r="L589" s="568"/>
      <c r="M589" s="542"/>
      <c r="N589" s="568"/>
      <c r="O589" s="542"/>
    </row>
    <row r="590" spans="1:19" ht="12.95" customHeight="1">
      <c r="A590" s="540" t="s">
        <v>1078</v>
      </c>
      <c r="B590" s="568"/>
      <c r="C590" s="542"/>
      <c r="D590" s="568"/>
      <c r="E590" s="542"/>
      <c r="F590" s="568"/>
      <c r="G590" s="542"/>
      <c r="H590" s="568"/>
      <c r="I590" s="542"/>
      <c r="J590" s="568"/>
      <c r="K590" s="542"/>
      <c r="L590" s="568"/>
      <c r="M590" s="542"/>
      <c r="N590" s="568"/>
      <c r="O590" s="542"/>
    </row>
    <row r="591" spans="1:19" ht="12.95" customHeight="1">
      <c r="A591" s="540" t="s">
        <v>1079</v>
      </c>
      <c r="B591" s="568"/>
      <c r="C591" s="542"/>
      <c r="D591" s="568"/>
      <c r="E591" s="542"/>
      <c r="F591" s="568"/>
      <c r="G591" s="542"/>
      <c r="H591" s="568"/>
      <c r="I591" s="542"/>
      <c r="J591" s="568"/>
      <c r="K591" s="542"/>
      <c r="L591" s="568"/>
      <c r="M591" s="542"/>
      <c r="N591" s="568"/>
      <c r="O591" s="542"/>
    </row>
    <row r="592" spans="1:19" ht="12.95" customHeight="1">
      <c r="A592" s="540" t="s">
        <v>1080</v>
      </c>
      <c r="B592" s="568"/>
      <c r="C592" s="542"/>
      <c r="D592" s="568"/>
      <c r="E592" s="542"/>
      <c r="F592" s="568"/>
      <c r="G592" s="542"/>
      <c r="H592" s="568"/>
      <c r="I592" s="542"/>
      <c r="J592" s="568"/>
      <c r="K592" s="542"/>
      <c r="L592" s="568"/>
      <c r="M592" s="542"/>
      <c r="N592" s="568"/>
      <c r="O592" s="542"/>
    </row>
    <row r="593" spans="1:19">
      <c r="A593" s="540" t="s">
        <v>1081</v>
      </c>
      <c r="B593" s="568"/>
      <c r="C593" s="542"/>
      <c r="D593" s="568"/>
      <c r="E593" s="542"/>
      <c r="F593" s="568"/>
      <c r="G593" s="542"/>
      <c r="H593" s="568"/>
      <c r="I593" s="542"/>
      <c r="J593" s="568"/>
      <c r="K593" s="542"/>
      <c r="L593" s="568"/>
      <c r="M593" s="542"/>
      <c r="N593" s="568"/>
      <c r="O593" s="542"/>
      <c r="Q593" s="402"/>
      <c r="R593" s="402"/>
      <c r="S593" s="402"/>
    </row>
    <row r="594" spans="1:19">
      <c r="A594" s="540"/>
      <c r="B594" s="568"/>
      <c r="C594" s="542"/>
      <c r="D594" s="568"/>
      <c r="E594" s="542"/>
      <c r="F594" s="568"/>
      <c r="G594" s="542"/>
      <c r="H594" s="568"/>
      <c r="I594" s="542"/>
      <c r="J594" s="568"/>
      <c r="K594" s="542"/>
      <c r="L594" s="568"/>
      <c r="M594" s="542"/>
      <c r="N594" s="568"/>
      <c r="O594" s="542"/>
      <c r="Q594" s="402"/>
      <c r="R594" s="402"/>
      <c r="S594" s="402"/>
    </row>
    <row r="595" spans="1:19">
      <c r="A595" s="540" t="s">
        <v>1082</v>
      </c>
      <c r="B595" s="541"/>
      <c r="C595" s="542"/>
      <c r="D595" s="541"/>
      <c r="E595" s="542"/>
      <c r="F595" s="541"/>
      <c r="G595" s="542"/>
      <c r="H595" s="541"/>
      <c r="I595" s="542"/>
      <c r="J595" s="541"/>
      <c r="K595" s="542"/>
      <c r="L595" s="541"/>
      <c r="M595" s="542"/>
      <c r="N595" s="568"/>
      <c r="O595" s="542"/>
      <c r="Q595" s="402"/>
      <c r="R595" s="402"/>
      <c r="S595" s="402"/>
    </row>
    <row r="596" spans="1:19">
      <c r="A596" s="540" t="s">
        <v>1083</v>
      </c>
      <c r="B596" s="541"/>
      <c r="C596" s="542"/>
      <c r="D596" s="541"/>
      <c r="E596" s="542"/>
      <c r="F596" s="541"/>
      <c r="G596" s="542"/>
      <c r="H596" s="541"/>
      <c r="I596" s="542"/>
      <c r="J596" s="541"/>
      <c r="K596" s="542"/>
      <c r="L596" s="541"/>
      <c r="M596" s="542"/>
      <c r="N596" s="568"/>
      <c r="O596" s="542"/>
      <c r="Q596" s="402"/>
      <c r="R596" s="402"/>
      <c r="S596" s="402"/>
    </row>
    <row r="597" spans="1:19">
      <c r="A597" s="540" t="s">
        <v>1084</v>
      </c>
      <c r="B597" s="541"/>
      <c r="C597" s="542"/>
      <c r="D597" s="541"/>
      <c r="E597" s="542"/>
      <c r="F597" s="541"/>
      <c r="G597" s="542"/>
      <c r="H597" s="541"/>
      <c r="I597" s="542"/>
      <c r="J597" s="541"/>
      <c r="K597" s="542"/>
      <c r="L597" s="541"/>
      <c r="M597" s="542"/>
      <c r="N597" s="568"/>
      <c r="O597" s="542"/>
      <c r="Q597" s="402"/>
      <c r="R597" s="402"/>
      <c r="S597" s="402"/>
    </row>
    <row r="598" spans="1:19">
      <c r="A598" s="565" t="s">
        <v>1085</v>
      </c>
      <c r="B598" s="545"/>
      <c r="C598" s="546"/>
      <c r="D598" s="545"/>
      <c r="E598" s="546"/>
      <c r="F598" s="545"/>
      <c r="G598" s="546"/>
      <c r="H598" s="545"/>
      <c r="I598" s="546"/>
      <c r="J598" s="545"/>
      <c r="K598" s="546"/>
      <c r="L598" s="545"/>
      <c r="M598" s="546"/>
      <c r="N598" s="545"/>
      <c r="O598" s="546"/>
      <c r="Q598" s="402"/>
      <c r="R598" s="402"/>
      <c r="S598" s="402"/>
    </row>
    <row r="599" spans="1:19">
      <c r="A599" s="648" t="s">
        <v>1118</v>
      </c>
      <c r="B599" s="650"/>
      <c r="C599" s="650"/>
      <c r="D599" s="650"/>
      <c r="E599" s="650"/>
      <c r="F599" s="650"/>
      <c r="G599" s="650"/>
      <c r="H599" s="650"/>
      <c r="I599" s="650"/>
      <c r="J599" s="650"/>
      <c r="K599" s="650"/>
      <c r="L599" s="650"/>
      <c r="M599" s="650"/>
      <c r="N599" s="650"/>
      <c r="O599" s="650"/>
      <c r="Q599" s="402"/>
      <c r="R599" s="402"/>
      <c r="S599" s="402"/>
    </row>
    <row r="600" spans="1:19">
      <c r="O600" s="549"/>
      <c r="P600" s="603"/>
      <c r="Q600" s="402"/>
      <c r="R600" s="402"/>
      <c r="S600" s="402"/>
    </row>
  </sheetData>
  <mergeCells count="60">
    <mergeCell ref="A599:O599"/>
    <mergeCell ref="A484:O484"/>
    <mergeCell ref="A509:O509"/>
    <mergeCell ref="A513:O513"/>
    <mergeCell ref="A514:O514"/>
    <mergeCell ref="A539:O539"/>
    <mergeCell ref="A543:O543"/>
    <mergeCell ref="A544:O544"/>
    <mergeCell ref="A569:O569"/>
    <mergeCell ref="A571:O571"/>
    <mergeCell ref="A573:O573"/>
    <mergeCell ref="A574:O574"/>
    <mergeCell ref="A483:O483"/>
    <mergeCell ref="A364:O364"/>
    <mergeCell ref="A389:O389"/>
    <mergeCell ref="A393:O393"/>
    <mergeCell ref="A394:O394"/>
    <mergeCell ref="A419:O419"/>
    <mergeCell ref="A423:O423"/>
    <mergeCell ref="A424:O424"/>
    <mergeCell ref="A449:O449"/>
    <mergeCell ref="A453:O453"/>
    <mergeCell ref="A454:O454"/>
    <mergeCell ref="A479:O47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243:M243"/>
    <mergeCell ref="A124:M124"/>
    <mergeCell ref="A149:M149"/>
    <mergeCell ref="A153:M153"/>
    <mergeCell ref="A154:M154"/>
    <mergeCell ref="A179:M179"/>
    <mergeCell ref="A183:M183"/>
    <mergeCell ref="A184:M184"/>
    <mergeCell ref="A209:M209"/>
    <mergeCell ref="A213:M213"/>
    <mergeCell ref="A214:M214"/>
    <mergeCell ref="A239:M239"/>
    <mergeCell ref="A123:M123"/>
    <mergeCell ref="A29:O29"/>
    <mergeCell ref="A33:M33"/>
    <mergeCell ref="A34:M34"/>
    <mergeCell ref="A59:K59"/>
    <mergeCell ref="A63:I63"/>
    <mergeCell ref="A64:I64"/>
    <mergeCell ref="A89:G89"/>
    <mergeCell ref="A91:M91"/>
    <mergeCell ref="A93:M93"/>
    <mergeCell ref="A94:M94"/>
    <mergeCell ref="A119:M119"/>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topLeftCell="A296" zoomScaleNormal="100" zoomScaleSheetLayoutView="100" workbookViewId="0">
      <selection activeCell="K311" sqref="K311"/>
    </sheetView>
  </sheetViews>
  <sheetFormatPr defaultColWidth="9" defaultRowHeight="15"/>
  <cols>
    <col min="1" max="1" width="11.6640625" style="402" customWidth="1"/>
    <col min="2" max="2" width="8" style="402" customWidth="1"/>
    <col min="3" max="3" width="6.21875" style="402" customWidth="1"/>
    <col min="4" max="4" width="8.21875" style="402" customWidth="1"/>
    <col min="5" max="5" width="7.6640625" style="402" customWidth="1"/>
    <col min="6" max="6" width="8.44140625" style="402" customWidth="1"/>
    <col min="7" max="7" width="7.6640625" style="402" customWidth="1"/>
    <col min="8" max="8" width="8.21875" style="402" customWidth="1"/>
    <col min="9" max="9" width="7.6640625" style="402" customWidth="1"/>
    <col min="10" max="10" width="8.44140625" style="402" customWidth="1"/>
    <col min="11" max="11" width="7.6640625" style="402" customWidth="1"/>
    <col min="12" max="12" width="8.44140625" style="402" customWidth="1"/>
    <col min="13" max="13" width="5.6640625" style="402" customWidth="1"/>
    <col min="14" max="15" width="7.6640625" style="402" customWidth="1"/>
    <col min="16" max="16" width="5" style="402" customWidth="1"/>
    <col min="17" max="17" width="9.21875" style="514" bestFit="1" customWidth="1"/>
    <col min="18" max="19" width="8.88671875" style="514" customWidth="1"/>
    <col min="20" max="16384" width="9" style="402"/>
  </cols>
  <sheetData>
    <row r="1" spans="1:19" ht="18">
      <c r="A1" s="512" t="s">
        <v>1064</v>
      </c>
      <c r="B1" s="512"/>
      <c r="C1" s="512"/>
      <c r="D1" s="512"/>
      <c r="E1" s="512"/>
      <c r="F1" s="512"/>
      <c r="G1" s="512"/>
      <c r="H1" s="512"/>
      <c r="I1" s="512"/>
      <c r="J1" s="512"/>
      <c r="K1" s="512"/>
      <c r="L1" s="512"/>
      <c r="M1" s="512"/>
      <c r="N1" s="513"/>
      <c r="O1" s="513"/>
    </row>
    <row r="2" spans="1:19" ht="15.75" customHeight="1">
      <c r="A2" s="512"/>
      <c r="B2" s="515"/>
      <c r="C2" s="515"/>
      <c r="D2" s="515"/>
      <c r="E2" s="515"/>
      <c r="F2" s="515"/>
      <c r="G2" s="515"/>
      <c r="H2" s="515"/>
      <c r="I2" s="515"/>
      <c r="J2" s="515"/>
      <c r="K2" s="515"/>
      <c r="L2" s="515" t="s">
        <v>910</v>
      </c>
      <c r="M2" s="515"/>
    </row>
    <row r="3" spans="1:19" ht="15.75">
      <c r="A3" s="516" t="s">
        <v>1065</v>
      </c>
      <c r="B3" s="515"/>
      <c r="C3" s="515"/>
      <c r="D3" s="515"/>
      <c r="E3" s="515"/>
      <c r="F3" s="515"/>
      <c r="G3" s="515"/>
      <c r="H3" s="515"/>
      <c r="I3" s="515"/>
      <c r="J3" s="515"/>
      <c r="K3" s="515"/>
      <c r="L3" s="515"/>
      <c r="M3" s="515"/>
      <c r="N3" s="513"/>
      <c r="O3" s="513"/>
    </row>
    <row r="4" spans="1:19" ht="15.75">
      <c r="A4" s="516" t="s">
        <v>1120</v>
      </c>
      <c r="B4" s="515"/>
      <c r="C4" s="515"/>
      <c r="D4" s="515"/>
      <c r="E4" s="515"/>
      <c r="F4" s="515"/>
      <c r="G4" s="515"/>
      <c r="H4" s="515"/>
      <c r="I4" s="515"/>
      <c r="J4" s="515"/>
      <c r="K4" s="515"/>
      <c r="L4" s="515"/>
      <c r="M4" s="515"/>
      <c r="N4" s="513"/>
      <c r="O4" s="513"/>
    </row>
    <row r="5" spans="1:19" ht="15.75" customHeight="1">
      <c r="A5" s="515"/>
      <c r="B5" s="517"/>
      <c r="C5" s="515"/>
      <c r="D5" s="515"/>
      <c r="E5" s="515"/>
      <c r="F5" s="515"/>
      <c r="G5" s="515"/>
      <c r="H5" s="515"/>
      <c r="I5" s="515"/>
      <c r="J5" s="515"/>
      <c r="K5" s="515"/>
      <c r="L5" s="515"/>
      <c r="M5" s="515"/>
    </row>
    <row r="6" spans="1:19">
      <c r="A6" s="518"/>
      <c r="B6" s="519">
        <v>1</v>
      </c>
      <c r="C6" s="520"/>
      <c r="D6" s="519">
        <v>2</v>
      </c>
      <c r="E6" s="520"/>
      <c r="F6" s="519">
        <v>3</v>
      </c>
      <c r="G6" s="520"/>
      <c r="H6" s="519">
        <v>4</v>
      </c>
      <c r="I6" s="520"/>
      <c r="J6" s="519">
        <v>5</v>
      </c>
      <c r="K6" s="520"/>
      <c r="L6" s="519">
        <v>6</v>
      </c>
      <c r="M6" s="520"/>
      <c r="N6" s="521" t="s">
        <v>1066</v>
      </c>
      <c r="O6" s="520"/>
      <c r="Q6" s="522"/>
      <c r="S6" s="523"/>
    </row>
    <row r="7" spans="1:19">
      <c r="A7" s="524"/>
      <c r="B7" s="525" t="s">
        <v>1067</v>
      </c>
      <c r="C7" s="526" t="s">
        <v>1068</v>
      </c>
      <c r="D7" s="525" t="s">
        <v>1067</v>
      </c>
      <c r="E7" s="526" t="s">
        <v>1068</v>
      </c>
      <c r="F7" s="525" t="s">
        <v>1067</v>
      </c>
      <c r="G7" s="526" t="s">
        <v>1068</v>
      </c>
      <c r="H7" s="525" t="s">
        <v>1067</v>
      </c>
      <c r="I7" s="526" t="s">
        <v>1068</v>
      </c>
      <c r="J7" s="525" t="s">
        <v>1067</v>
      </c>
      <c r="K7" s="526" t="s">
        <v>1068</v>
      </c>
      <c r="L7" s="525" t="s">
        <v>1067</v>
      </c>
      <c r="M7" s="526" t="s">
        <v>1068</v>
      </c>
      <c r="N7" s="527" t="s">
        <v>1067</v>
      </c>
      <c r="O7" s="526" t="s">
        <v>1068</v>
      </c>
      <c r="Q7" s="522"/>
    </row>
    <row r="8" spans="1:19" s="531" customFormat="1" ht="18" customHeight="1">
      <c r="A8" s="528" t="s">
        <v>1069</v>
      </c>
      <c r="B8" s="529">
        <f>'Averages Pivot Table'!S$493</f>
        <v>89710.897539652142</v>
      </c>
      <c r="C8" s="529"/>
      <c r="D8" s="529">
        <f>'Averages Pivot Table'!T$493</f>
        <v>79044.868728982721</v>
      </c>
      <c r="E8" s="529"/>
      <c r="F8" s="529">
        <f>'Averages Pivot Table'!U$493</f>
        <v>66914.350117495414</v>
      </c>
      <c r="G8" s="529"/>
      <c r="H8" s="529">
        <f>'Averages Pivot Table'!V$493</f>
        <v>60637.681581108242</v>
      </c>
      <c r="I8" s="529"/>
      <c r="J8" s="529">
        <f>'Averages Pivot Table'!W$493</f>
        <v>61034.325909377614</v>
      </c>
      <c r="K8" s="529"/>
      <c r="L8" s="529">
        <f>'Averages Pivot Table'!X$493</f>
        <v>56838.090360342729</v>
      </c>
      <c r="M8" s="529"/>
      <c r="N8" s="530">
        <f>'Averages Pivot Table'!Y$493</f>
        <v>78667.222641305532</v>
      </c>
      <c r="O8" s="529"/>
      <c r="Q8" s="532"/>
      <c r="R8" s="533"/>
      <c r="S8" s="534"/>
    </row>
    <row r="9" spans="1:19" ht="12.95" customHeight="1">
      <c r="A9" s="535"/>
      <c r="B9" s="536"/>
      <c r="C9" s="536"/>
      <c r="D9" s="536"/>
      <c r="E9" s="536"/>
      <c r="F9" s="536"/>
      <c r="G9" s="536"/>
      <c r="H9" s="536"/>
      <c r="I9" s="536"/>
      <c r="J9" s="536"/>
      <c r="K9" s="536"/>
      <c r="L9" s="536"/>
      <c r="M9" s="536"/>
      <c r="N9" s="537"/>
      <c r="O9" s="536"/>
      <c r="Q9" s="538"/>
      <c r="S9" s="539"/>
    </row>
    <row r="10" spans="1:19" ht="12.95" customHeight="1">
      <c r="A10" s="540" t="s">
        <v>1070</v>
      </c>
      <c r="B10" s="541">
        <f>'Averages Pivot Table'!S$30</f>
        <v>87342.85465201248</v>
      </c>
      <c r="C10" s="542">
        <f>IF(B10&gt;0,RANK(B10,(B$10:B$28)),0)</f>
        <v>9</v>
      </c>
      <c r="D10" s="541">
        <f>'Averages Pivot Table'!T$30</f>
        <v>90136.912381376722</v>
      </c>
      <c r="E10" s="542">
        <f>IF(D10&gt;0,RANK(D10,(D$10:D$28)),0)</f>
        <v>3</v>
      </c>
      <c r="F10" s="541">
        <f>'Averages Pivot Table'!U$30</f>
        <v>73822.730779210571</v>
      </c>
      <c r="G10" s="542">
        <f>IF(F10&gt;0,RANK(F10,(F$10:F$28)),0)</f>
        <v>1</v>
      </c>
      <c r="H10" s="541">
        <f>'Averages Pivot Table'!V$30</f>
        <v>94871.826946432033</v>
      </c>
      <c r="I10" s="542">
        <f>IF(H10&gt;0,RANK(H10,(H$10:H$28)),0)</f>
        <v>1</v>
      </c>
      <c r="J10" s="541">
        <f>'Averages Pivot Table'!W$30</f>
        <v>61082.245531265005</v>
      </c>
      <c r="K10" s="542">
        <f>IF(J10&gt;0,RANK(J10,(J$10:J$28)),0)</f>
        <v>6</v>
      </c>
      <c r="L10" s="541">
        <f>'Averages Pivot Table'!X$30</f>
        <v>71485.831470083853</v>
      </c>
      <c r="M10" s="542">
        <f>IF(L10&gt;0,RANK(L10,(L$10:L$28)),0)</f>
        <v>1</v>
      </c>
      <c r="N10" s="543">
        <f>'Averages Pivot Table'!Y$30</f>
        <v>83607.019234034786</v>
      </c>
      <c r="O10" s="542">
        <f>IF(N10&gt;0,RANK(N10,(N$10:N$28)),0)</f>
        <v>3</v>
      </c>
      <c r="Q10" s="538"/>
      <c r="S10" s="539"/>
    </row>
    <row r="11" spans="1:19" ht="12.95" customHeight="1">
      <c r="A11" s="540" t="s">
        <v>1071</v>
      </c>
      <c r="B11" s="541">
        <f>'Averages Pivot Table'!S$59</f>
        <v>81633.212785412572</v>
      </c>
      <c r="C11" s="542">
        <f t="shared" ref="C11:E28" si="0">IF(B11&gt;0,RANK(B11,(B$10:B$28)),0)</f>
        <v>13</v>
      </c>
      <c r="D11" s="541">
        <f>'Averages Pivot Table'!T$59</f>
        <v>67630.651587993591</v>
      </c>
      <c r="E11" s="542">
        <f t="shared" si="0"/>
        <v>8</v>
      </c>
      <c r="F11" s="541">
        <f>'Averages Pivot Table'!U$59</f>
        <v>60095.3227408026</v>
      </c>
      <c r="G11" s="542">
        <f t="shared" ref="G11:G13" si="1">IF(F11&gt;0,RANK(F11,(F$10:F$28)),0)</f>
        <v>12</v>
      </c>
      <c r="H11" s="541">
        <f>'Averages Pivot Table'!V$59</f>
        <v>57320.556744197776</v>
      </c>
      <c r="I11" s="542">
        <f t="shared" ref="I11:I13" si="2">IF(H11&gt;0,RANK(H11,(H$10:H$28)),0)</f>
        <v>6</v>
      </c>
      <c r="J11" s="541">
        <f>'Averages Pivot Table'!W$59</f>
        <v>49809.231274630678</v>
      </c>
      <c r="K11" s="542">
        <f t="shared" ref="K11:K13" si="3">IF(J11&gt;0,RANK(J11,(J$10:J$28)),0)</f>
        <v>12</v>
      </c>
      <c r="L11" s="541">
        <f>'Averages Pivot Table'!X$59</f>
        <v>56207.326104880427</v>
      </c>
      <c r="M11" s="542">
        <f t="shared" ref="M11:M13" si="4">IF(L11&gt;0,RANK(L11,(L$10:L$28)),0)</f>
        <v>6</v>
      </c>
      <c r="N11" s="543">
        <f>'Averages Pivot Table'!Y$59</f>
        <v>66257.159681971112</v>
      </c>
      <c r="O11" s="542">
        <f t="shared" ref="O11:O13" si="5">IF(N11&gt;0,RANK(N11,(N$10:N$28)),0)</f>
        <v>15</v>
      </c>
      <c r="Q11" s="538"/>
      <c r="S11" s="539"/>
    </row>
    <row r="12" spans="1:19" ht="12.95" customHeight="1">
      <c r="A12" s="540" t="s">
        <v>1072</v>
      </c>
      <c r="B12" s="541">
        <f>'Averages Pivot Table'!S$88</f>
        <v>109784.00455621019</v>
      </c>
      <c r="C12" s="542">
        <f t="shared" si="0"/>
        <v>1</v>
      </c>
      <c r="D12" s="541">
        <f>'Averages Pivot Table'!T$88</f>
        <v>0</v>
      </c>
      <c r="E12" s="542">
        <f t="shared" si="0"/>
        <v>0</v>
      </c>
      <c r="F12" s="541">
        <f>'Averages Pivot Table'!U$88</f>
        <v>64822.59826359104</v>
      </c>
      <c r="G12" s="542">
        <f t="shared" si="1"/>
        <v>8</v>
      </c>
      <c r="H12" s="541">
        <f>'Averages Pivot Table'!V$88</f>
        <v>0</v>
      </c>
      <c r="I12" s="542">
        <f t="shared" si="2"/>
        <v>0</v>
      </c>
      <c r="J12" s="541">
        <f>'Averages Pivot Table'!W$88</f>
        <v>0</v>
      </c>
      <c r="K12" s="542">
        <f t="shared" si="3"/>
        <v>0</v>
      </c>
      <c r="L12" s="541">
        <f>'Averages Pivot Table'!X$88</f>
        <v>0</v>
      </c>
      <c r="M12" s="542">
        <f t="shared" si="4"/>
        <v>0</v>
      </c>
      <c r="N12" s="543">
        <f>'Averages Pivot Table'!Y$88</f>
        <v>102118.23476577105</v>
      </c>
      <c r="O12" s="542">
        <f t="shared" si="5"/>
        <v>1</v>
      </c>
      <c r="Q12" s="538"/>
      <c r="S12" s="539"/>
    </row>
    <row r="13" spans="1:19" ht="12.95" customHeight="1">
      <c r="A13" s="540" t="s">
        <v>1073</v>
      </c>
      <c r="B13" s="541">
        <f>'Averages Pivot Table'!S$117</f>
        <v>83414.206136000081</v>
      </c>
      <c r="C13" s="542">
        <f t="shared" si="0"/>
        <v>11</v>
      </c>
      <c r="D13" s="541">
        <f>'Averages Pivot Table'!T$117</f>
        <v>0</v>
      </c>
      <c r="E13" s="542">
        <f t="shared" si="0"/>
        <v>0</v>
      </c>
      <c r="F13" s="541">
        <f>'Averages Pivot Table'!U$117</f>
        <v>72573.444780101272</v>
      </c>
      <c r="G13" s="542">
        <f t="shared" si="1"/>
        <v>3</v>
      </c>
      <c r="H13" s="541">
        <f>'Averages Pivot Table'!V$117</f>
        <v>66922.10244697686</v>
      </c>
      <c r="I13" s="542">
        <f t="shared" si="2"/>
        <v>4</v>
      </c>
      <c r="J13" s="541">
        <f>'Averages Pivot Table'!W$117</f>
        <v>0</v>
      </c>
      <c r="K13" s="542">
        <f t="shared" si="3"/>
        <v>0</v>
      </c>
      <c r="L13" s="541">
        <f>'Averages Pivot Table'!X$117</f>
        <v>58309.080202020203</v>
      </c>
      <c r="M13" s="542">
        <f t="shared" si="4"/>
        <v>3</v>
      </c>
      <c r="N13" s="543">
        <f>'Averages Pivot Table'!Y$117</f>
        <v>80992.062668383529</v>
      </c>
      <c r="O13" s="542">
        <f t="shared" si="5"/>
        <v>5</v>
      </c>
      <c r="Q13" s="538"/>
      <c r="S13" s="539"/>
    </row>
    <row r="14" spans="1:19" ht="12.95" customHeight="1">
      <c r="A14" s="540"/>
      <c r="B14" s="541"/>
      <c r="C14" s="542"/>
      <c r="D14" s="541"/>
      <c r="E14" s="542"/>
      <c r="F14" s="541"/>
      <c r="G14" s="542"/>
      <c r="H14" s="541"/>
      <c r="I14" s="542"/>
      <c r="J14" s="541"/>
      <c r="K14" s="542"/>
      <c r="L14" s="541"/>
      <c r="M14" s="542"/>
      <c r="N14" s="543"/>
      <c r="O14" s="542"/>
      <c r="Q14" s="538"/>
      <c r="S14" s="539"/>
    </row>
    <row r="15" spans="1:19" ht="12.95" customHeight="1">
      <c r="A15" s="540" t="s">
        <v>1074</v>
      </c>
      <c r="B15" s="541">
        <f>'Averages Pivot Table'!S$146</f>
        <v>88937.059109187321</v>
      </c>
      <c r="C15" s="542">
        <f t="shared" si="0"/>
        <v>6</v>
      </c>
      <c r="D15" s="541">
        <f>'Averages Pivot Table'!T$146</f>
        <v>109260.61156721596</v>
      </c>
      <c r="E15" s="542">
        <f t="shared" si="0"/>
        <v>1</v>
      </c>
      <c r="F15" s="541">
        <f>'Averages Pivot Table'!U$146</f>
        <v>56757.2747395978</v>
      </c>
      <c r="G15" s="542">
        <f t="shared" ref="G15:G18" si="6">IF(F15&gt;0,RANK(F15,(F$10:F$28)),0)</f>
        <v>14</v>
      </c>
      <c r="H15" s="541">
        <f>'Averages Pivot Table'!V$146</f>
        <v>55611.553235129053</v>
      </c>
      <c r="I15" s="542">
        <f t="shared" ref="I15:I18" si="7">IF(H15&gt;0,RANK(H15,(H$10:H$28)),0)</f>
        <v>10</v>
      </c>
      <c r="J15" s="541">
        <f>'Averages Pivot Table'!W$146</f>
        <v>50213.289465806927</v>
      </c>
      <c r="K15" s="542">
        <f t="shared" ref="K15:K18" si="8">IF(J15&gt;0,RANK(J15,(J$10:J$28)),0)</f>
        <v>11</v>
      </c>
      <c r="L15" s="541">
        <f>'Averages Pivot Table'!X$146</f>
        <v>54374.71704258697</v>
      </c>
      <c r="M15" s="542">
        <f t="shared" ref="M15:M18" si="9">IF(L15&gt;0,RANK(L15,(L$10:L$28)),0)</f>
        <v>7</v>
      </c>
      <c r="N15" s="543">
        <f>'Averages Pivot Table'!Y$146</f>
        <v>70684.762573311455</v>
      </c>
      <c r="O15" s="542">
        <f t="shared" ref="O15:O18" si="10">IF(N15&gt;0,RANK(N15,(N$10:N$28)),0)</f>
        <v>11</v>
      </c>
      <c r="Q15" s="538"/>
      <c r="S15" s="539"/>
    </row>
    <row r="16" spans="1:19" ht="12.95" customHeight="1">
      <c r="A16" s="540" t="s">
        <v>1075</v>
      </c>
      <c r="B16" s="541">
        <f>'Averages Pivot Table'!S$175</f>
        <v>87866.679246950909</v>
      </c>
      <c r="C16" s="542">
        <f t="shared" si="0"/>
        <v>7</v>
      </c>
      <c r="D16" s="541">
        <f>'Averages Pivot Table'!T$175</f>
        <v>0</v>
      </c>
      <c r="E16" s="542">
        <f t="shared" si="0"/>
        <v>0</v>
      </c>
      <c r="F16" s="541">
        <f>'Averages Pivot Table'!U$175</f>
        <v>64409.349523032033</v>
      </c>
      <c r="G16" s="542">
        <f t="shared" si="6"/>
        <v>9</v>
      </c>
      <c r="H16" s="541">
        <f>'Averages Pivot Table'!V$175</f>
        <v>57294.194943647337</v>
      </c>
      <c r="I16" s="542">
        <f t="shared" si="7"/>
        <v>7</v>
      </c>
      <c r="J16" s="541">
        <f>'Averages Pivot Table'!W$175</f>
        <v>0</v>
      </c>
      <c r="K16" s="542">
        <f t="shared" si="8"/>
        <v>0</v>
      </c>
      <c r="L16" s="541">
        <f>'Averages Pivot Table'!X$175</f>
        <v>0</v>
      </c>
      <c r="M16" s="542">
        <f t="shared" si="9"/>
        <v>0</v>
      </c>
      <c r="N16" s="543">
        <f>'Averages Pivot Table'!Y$175</f>
        <v>74581.412013832989</v>
      </c>
      <c r="O16" s="542">
        <f t="shared" si="10"/>
        <v>8</v>
      </c>
      <c r="Q16" s="538"/>
      <c r="S16" s="539"/>
    </row>
    <row r="17" spans="1:19" ht="12.95" customHeight="1">
      <c r="A17" s="540" t="s">
        <v>1076</v>
      </c>
      <c r="B17" s="541">
        <f>'Averages Pivot Table'!S$204</f>
        <v>84914.091787774421</v>
      </c>
      <c r="C17" s="542">
        <f t="shared" si="0"/>
        <v>10</v>
      </c>
      <c r="D17" s="541">
        <f>'Averages Pivot Table'!T$204</f>
        <v>70168.337550393844</v>
      </c>
      <c r="E17" s="542">
        <f t="shared" si="0"/>
        <v>7</v>
      </c>
      <c r="F17" s="541">
        <f>'Averages Pivot Table'!U$204</f>
        <v>58654.996494686966</v>
      </c>
      <c r="G17" s="542">
        <f t="shared" si="6"/>
        <v>13</v>
      </c>
      <c r="H17" s="541">
        <f>'Averages Pivot Table'!V$204</f>
        <v>55725.28438846147</v>
      </c>
      <c r="I17" s="542">
        <f t="shared" si="7"/>
        <v>9</v>
      </c>
      <c r="J17" s="541">
        <f>'Averages Pivot Table'!W$204</f>
        <v>52684.237113402065</v>
      </c>
      <c r="K17" s="542">
        <f t="shared" si="8"/>
        <v>10</v>
      </c>
      <c r="L17" s="541">
        <f>'Averages Pivot Table'!X$204</f>
        <v>48973.896515024499</v>
      </c>
      <c r="M17" s="542">
        <f t="shared" si="9"/>
        <v>9</v>
      </c>
      <c r="N17" s="543">
        <f>'Averages Pivot Table'!Y$204</f>
        <v>67631.870773381306</v>
      </c>
      <c r="O17" s="542">
        <f t="shared" si="10"/>
        <v>14</v>
      </c>
      <c r="Q17" s="538"/>
      <c r="S17" s="539"/>
    </row>
    <row r="18" spans="1:19" ht="12.95" customHeight="1">
      <c r="A18" s="540" t="s">
        <v>1077</v>
      </c>
      <c r="B18" s="541">
        <f>'Averages Pivot Table'!S$233</f>
        <v>0</v>
      </c>
      <c r="C18" s="542">
        <f t="shared" si="0"/>
        <v>0</v>
      </c>
      <c r="D18" s="541">
        <f>'Averages Pivot Table'!T$233</f>
        <v>0</v>
      </c>
      <c r="E18" s="542">
        <f t="shared" si="0"/>
        <v>0</v>
      </c>
      <c r="F18" s="541">
        <f>'Averages Pivot Table'!U$233</f>
        <v>0</v>
      </c>
      <c r="G18" s="542">
        <f t="shared" si="6"/>
        <v>0</v>
      </c>
      <c r="H18" s="541">
        <f>'Averages Pivot Table'!V$233</f>
        <v>0</v>
      </c>
      <c r="I18" s="542">
        <f t="shared" si="7"/>
        <v>0</v>
      </c>
      <c r="J18" s="541">
        <f>'Averages Pivot Table'!W$233</f>
        <v>0</v>
      </c>
      <c r="K18" s="542">
        <f t="shared" si="8"/>
        <v>0</v>
      </c>
      <c r="L18" s="541">
        <f>'Averages Pivot Table'!X$233</f>
        <v>0</v>
      </c>
      <c r="M18" s="542">
        <f t="shared" si="9"/>
        <v>0</v>
      </c>
      <c r="N18" s="543">
        <f>'Averages Pivot Table'!Y$233</f>
        <v>0</v>
      </c>
      <c r="O18" s="542">
        <f t="shared" si="10"/>
        <v>0</v>
      </c>
      <c r="Q18" s="538"/>
      <c r="S18" s="539"/>
    </row>
    <row r="19" spans="1:19" ht="12.95" customHeight="1">
      <c r="A19" s="540"/>
      <c r="B19" s="541"/>
      <c r="C19" s="542"/>
      <c r="D19" s="541"/>
      <c r="E19" s="542"/>
      <c r="F19" s="541"/>
      <c r="G19" s="542"/>
      <c r="H19" s="541"/>
      <c r="I19" s="542"/>
      <c r="J19" s="541"/>
      <c r="K19" s="542"/>
      <c r="L19" s="541"/>
      <c r="M19" s="542"/>
      <c r="N19" s="543"/>
      <c r="O19" s="542"/>
      <c r="Q19" s="538"/>
      <c r="S19" s="539"/>
    </row>
    <row r="20" spans="1:19" ht="12.95" customHeight="1">
      <c r="A20" s="540" t="s">
        <v>1078</v>
      </c>
      <c r="B20" s="541">
        <f>'Averages Pivot Table'!S$262</f>
        <v>71626.13273233459</v>
      </c>
      <c r="C20" s="542">
        <f t="shared" si="0"/>
        <v>15</v>
      </c>
      <c r="D20" s="541">
        <f>'Averages Pivot Table'!T$262</f>
        <v>75347.080110957671</v>
      </c>
      <c r="E20" s="542">
        <f t="shared" si="0"/>
        <v>4</v>
      </c>
      <c r="F20" s="541">
        <f>'Averages Pivot Table'!U$262</f>
        <v>0</v>
      </c>
      <c r="G20" s="542">
        <f t="shared" ref="G20:G23" si="11">IF(F20&gt;0,RANK(F20,(F$10:F$28)),0)</f>
        <v>0</v>
      </c>
      <c r="H20" s="541">
        <f>'Averages Pivot Table'!V$262</f>
        <v>56700.636660455661</v>
      </c>
      <c r="I20" s="542">
        <f t="shared" ref="I20:I23" si="12">IF(H20&gt;0,RANK(H20,(H$10:H$28)),0)</f>
        <v>8</v>
      </c>
      <c r="J20" s="541">
        <f>'Averages Pivot Table'!W$262</f>
        <v>55925.681338325907</v>
      </c>
      <c r="K20" s="542">
        <f t="shared" ref="K20:K23" si="13">IF(J20&gt;0,RANK(J20,(J$10:J$28)),0)</f>
        <v>8</v>
      </c>
      <c r="L20" s="541">
        <f>'Averages Pivot Table'!X$262</f>
        <v>0</v>
      </c>
      <c r="M20" s="542">
        <f t="shared" ref="M20:M23" si="14">IF(L20&gt;0,RANK(L20,(L$10:L$28)),0)</f>
        <v>0</v>
      </c>
      <c r="N20" s="543">
        <f>'Averages Pivot Table'!Y$262</f>
        <v>70665.037083796982</v>
      </c>
      <c r="O20" s="542">
        <f t="shared" ref="O20:O23" si="15">IF(N20&gt;0,RANK(N20,(N$10:N$28)),0)</f>
        <v>12</v>
      </c>
      <c r="Q20" s="538"/>
      <c r="S20" s="539"/>
    </row>
    <row r="21" spans="1:19" ht="12.95" customHeight="1">
      <c r="A21" s="540" t="s">
        <v>1079</v>
      </c>
      <c r="B21" s="541">
        <f>'Averages Pivot Table'!S$291</f>
        <v>91042.81630056673</v>
      </c>
      <c r="C21" s="542">
        <f t="shared" si="0"/>
        <v>4</v>
      </c>
      <c r="D21" s="541">
        <f>'Averages Pivot Table'!T$291</f>
        <v>72197.538822619739</v>
      </c>
      <c r="E21" s="542">
        <f t="shared" si="0"/>
        <v>6</v>
      </c>
      <c r="F21" s="541">
        <f>'Averages Pivot Table'!U$291</f>
        <v>71443.949525880016</v>
      </c>
      <c r="G21" s="542">
        <f t="shared" si="11"/>
        <v>5</v>
      </c>
      <c r="H21" s="541">
        <f>'Averages Pivot Table'!V$291</f>
        <v>72253.201167816747</v>
      </c>
      <c r="I21" s="542">
        <f t="shared" si="12"/>
        <v>3</v>
      </c>
      <c r="J21" s="541">
        <f>'Averages Pivot Table'!W$291</f>
        <v>67127.353061581147</v>
      </c>
      <c r="K21" s="542">
        <f t="shared" si="13"/>
        <v>3</v>
      </c>
      <c r="L21" s="541">
        <f>'Averages Pivot Table'!X$291</f>
        <v>69489.625116818657</v>
      </c>
      <c r="M21" s="542">
        <f t="shared" si="14"/>
        <v>2</v>
      </c>
      <c r="N21" s="543">
        <f>'Averages Pivot Table'!Y$291</f>
        <v>80767.109126538868</v>
      </c>
      <c r="O21" s="542">
        <f t="shared" si="15"/>
        <v>6</v>
      </c>
      <c r="Q21" s="538"/>
      <c r="S21" s="539"/>
    </row>
    <row r="22" spans="1:19" ht="12.95" customHeight="1">
      <c r="A22" s="540" t="s">
        <v>1080</v>
      </c>
      <c r="B22" s="541">
        <f>'Averages Pivot Table'!S$320</f>
        <v>82703.995884276053</v>
      </c>
      <c r="C22" s="542">
        <f t="shared" si="0"/>
        <v>12</v>
      </c>
      <c r="D22" s="541">
        <f>'Averages Pivot Table'!T$320</f>
        <v>0</v>
      </c>
      <c r="E22" s="542">
        <f t="shared" si="0"/>
        <v>0</v>
      </c>
      <c r="F22" s="541">
        <f>'Averages Pivot Table'!U$320</f>
        <v>63641.610259142835</v>
      </c>
      <c r="G22" s="542">
        <f t="shared" si="11"/>
        <v>11</v>
      </c>
      <c r="H22" s="541">
        <f>'Averages Pivot Table'!V$320</f>
        <v>61765.032912626579</v>
      </c>
      <c r="I22" s="542">
        <f t="shared" si="12"/>
        <v>5</v>
      </c>
      <c r="J22" s="541">
        <f>'Averages Pivot Table'!W$320</f>
        <v>54071.664018894407</v>
      </c>
      <c r="K22" s="542">
        <f t="shared" si="13"/>
        <v>9</v>
      </c>
      <c r="L22" s="541">
        <f>'Averages Pivot Table'!X$320</f>
        <v>49139.080406166548</v>
      </c>
      <c r="M22" s="542">
        <f t="shared" si="14"/>
        <v>8</v>
      </c>
      <c r="N22" s="543">
        <f>'Averages Pivot Table'!Y$320</f>
        <v>71163.663317944389</v>
      </c>
      <c r="O22" s="542">
        <f t="shared" si="15"/>
        <v>10</v>
      </c>
      <c r="Q22" s="538"/>
      <c r="S22" s="539"/>
    </row>
    <row r="23" spans="1:19" ht="12.95" customHeight="1">
      <c r="A23" s="540" t="s">
        <v>1081</v>
      </c>
      <c r="B23" s="541">
        <f>'Averages Pivot Table'!S$349</f>
        <v>90836.429110265148</v>
      </c>
      <c r="C23" s="542">
        <f t="shared" si="0"/>
        <v>5</v>
      </c>
      <c r="D23" s="541">
        <f>'Averages Pivot Table'!T$349</f>
        <v>0</v>
      </c>
      <c r="E23" s="542">
        <f t="shared" si="0"/>
        <v>0</v>
      </c>
      <c r="F23" s="541">
        <f>'Averages Pivot Table'!U$349</f>
        <v>72783.935968415506</v>
      </c>
      <c r="G23" s="542">
        <f t="shared" si="11"/>
        <v>2</v>
      </c>
      <c r="H23" s="541">
        <f>'Averages Pivot Table'!V$349</f>
        <v>0</v>
      </c>
      <c r="I23" s="542">
        <f t="shared" si="12"/>
        <v>0</v>
      </c>
      <c r="J23" s="541">
        <f>'Averages Pivot Table'!W$349</f>
        <v>63424.296889170997</v>
      </c>
      <c r="K23" s="542">
        <f t="shared" si="13"/>
        <v>4</v>
      </c>
      <c r="L23" s="541">
        <f>'Averages Pivot Table'!X$349</f>
        <v>57220.734475572346</v>
      </c>
      <c r="M23" s="542">
        <f t="shared" si="14"/>
        <v>4</v>
      </c>
      <c r="N23" s="543">
        <f>'Averages Pivot Table'!Y$349</f>
        <v>78647.125372409006</v>
      </c>
      <c r="O23" s="542">
        <f t="shared" si="15"/>
        <v>7</v>
      </c>
      <c r="Q23" s="538"/>
      <c r="S23" s="539"/>
    </row>
    <row r="24" spans="1:19" ht="12.95" customHeight="1">
      <c r="A24" s="540"/>
      <c r="B24" s="541"/>
      <c r="C24" s="542"/>
      <c r="D24" s="541"/>
      <c r="E24" s="542"/>
      <c r="F24" s="541"/>
      <c r="G24" s="542"/>
      <c r="H24" s="541"/>
      <c r="I24" s="542"/>
      <c r="J24" s="541"/>
      <c r="K24" s="542"/>
      <c r="L24" s="541"/>
      <c r="M24" s="542"/>
      <c r="N24" s="543"/>
      <c r="O24" s="542"/>
      <c r="Q24" s="538"/>
      <c r="S24" s="539"/>
    </row>
    <row r="25" spans="1:19" ht="12.95" customHeight="1">
      <c r="A25" s="540" t="s">
        <v>1082</v>
      </c>
      <c r="B25" s="541">
        <f>'Averages Pivot Table'!S$378</f>
        <v>87443.341730684828</v>
      </c>
      <c r="C25" s="542">
        <f t="shared" si="0"/>
        <v>8</v>
      </c>
      <c r="D25" s="541">
        <f>'Averages Pivot Table'!T$378</f>
        <v>62302.442578309885</v>
      </c>
      <c r="E25" s="542">
        <f t="shared" si="0"/>
        <v>9</v>
      </c>
      <c r="F25" s="541">
        <f>'Averages Pivot Table'!U$378</f>
        <v>66004.11308339017</v>
      </c>
      <c r="G25" s="542">
        <f t="shared" ref="G25:G28" si="16">IF(F25&gt;0,RANK(F25,(F$10:F$28)),0)</f>
        <v>7</v>
      </c>
      <c r="H25" s="541">
        <f>'Averages Pivot Table'!V$378</f>
        <v>0</v>
      </c>
      <c r="I25" s="542">
        <f t="shared" ref="I25:I28" si="17">IF(H25&gt;0,RANK(H25,(H$10:H$28)),0)</f>
        <v>0</v>
      </c>
      <c r="J25" s="541">
        <f>'Averages Pivot Table'!W$378</f>
        <v>61783.025564332391</v>
      </c>
      <c r="K25" s="542">
        <f t="shared" ref="K25:K28" si="18">IF(J25&gt;0,RANK(J25,(J$10:J$28)),0)</f>
        <v>5</v>
      </c>
      <c r="L25" s="541">
        <f>'Averages Pivot Table'!X$378</f>
        <v>0</v>
      </c>
      <c r="M25" s="542">
        <f t="shared" ref="M25:M28" si="19">IF(L25&gt;0,RANK(L25,(L$10:L$28)),0)</f>
        <v>0</v>
      </c>
      <c r="N25" s="543">
        <f>'Averages Pivot Table'!Y$378</f>
        <v>74257.76827166797</v>
      </c>
      <c r="O25" s="542">
        <f t="shared" ref="O25:O28" si="20">IF(N25&gt;0,RANK(N25,(N$10:N$28)),0)</f>
        <v>9</v>
      </c>
      <c r="Q25" s="538"/>
      <c r="S25" s="539"/>
    </row>
    <row r="26" spans="1:19" ht="12.95" customHeight="1">
      <c r="A26" s="540" t="s">
        <v>1083</v>
      </c>
      <c r="B26" s="541">
        <f>'Averages Pivot Table'!S$407</f>
        <v>95373.69049878206</v>
      </c>
      <c r="C26" s="542">
        <f t="shared" si="0"/>
        <v>3</v>
      </c>
      <c r="D26" s="541">
        <f>'Averages Pivot Table'!T$407</f>
        <v>73228.095790253385</v>
      </c>
      <c r="E26" s="542">
        <f t="shared" si="0"/>
        <v>5</v>
      </c>
      <c r="F26" s="541">
        <f>'Averages Pivot Table'!U$407</f>
        <v>68710.938547413665</v>
      </c>
      <c r="G26" s="542">
        <f t="shared" si="16"/>
        <v>6</v>
      </c>
      <c r="H26" s="541">
        <f>'Averages Pivot Table'!V$407</f>
        <v>72923.949026131872</v>
      </c>
      <c r="I26" s="542">
        <f t="shared" si="17"/>
        <v>2</v>
      </c>
      <c r="J26" s="541">
        <f>'Averages Pivot Table'!W$407</f>
        <v>68471.915697748103</v>
      </c>
      <c r="K26" s="542">
        <f t="shared" si="18"/>
        <v>2</v>
      </c>
      <c r="L26" s="541">
        <f>'Averages Pivot Table'!X$407</f>
        <v>0</v>
      </c>
      <c r="M26" s="542">
        <f t="shared" si="19"/>
        <v>0</v>
      </c>
      <c r="N26" s="543">
        <f>'Averages Pivot Table'!Y$407</f>
        <v>83586.749075162981</v>
      </c>
      <c r="O26" s="542">
        <f t="shared" si="20"/>
        <v>4</v>
      </c>
      <c r="Q26" s="538"/>
      <c r="S26" s="539"/>
    </row>
    <row r="27" spans="1:19" ht="12.95" customHeight="1">
      <c r="A27" s="540" t="s">
        <v>1084</v>
      </c>
      <c r="B27" s="541">
        <f>'Averages Pivot Table'!S$436</f>
        <v>96214.703127234097</v>
      </c>
      <c r="C27" s="542">
        <f t="shared" si="0"/>
        <v>2</v>
      </c>
      <c r="D27" s="541">
        <f>'Averages Pivot Table'!T$436</f>
        <v>99851.055160310454</v>
      </c>
      <c r="E27" s="542">
        <f t="shared" si="0"/>
        <v>2</v>
      </c>
      <c r="F27" s="541">
        <f>'Averages Pivot Table'!U$436</f>
        <v>71494.810720950554</v>
      </c>
      <c r="G27" s="542">
        <f t="shared" si="16"/>
        <v>4</v>
      </c>
      <c r="H27" s="541">
        <f>'Averages Pivot Table'!V$436</f>
        <v>0</v>
      </c>
      <c r="I27" s="542">
        <f t="shared" si="17"/>
        <v>0</v>
      </c>
      <c r="J27" s="541">
        <f>'Averages Pivot Table'!W$436</f>
        <v>74362.95636363636</v>
      </c>
      <c r="K27" s="542">
        <f t="shared" si="18"/>
        <v>1</v>
      </c>
      <c r="L27" s="541">
        <f>'Averages Pivot Table'!X$436</f>
        <v>48569.904411764706</v>
      </c>
      <c r="M27" s="542">
        <f t="shared" si="19"/>
        <v>10</v>
      </c>
      <c r="N27" s="543">
        <f>'Averages Pivot Table'!Y$436</f>
        <v>89138.305890418051</v>
      </c>
      <c r="O27" s="542">
        <f t="shared" si="20"/>
        <v>2</v>
      </c>
      <c r="Q27" s="538"/>
      <c r="S27" s="539"/>
    </row>
    <row r="28" spans="1:19" ht="12.95" customHeight="1">
      <c r="A28" s="544" t="s">
        <v>1085</v>
      </c>
      <c r="B28" s="545">
        <f>'Averages Pivot Table'!S$465</f>
        <v>80161.448766607209</v>
      </c>
      <c r="C28" s="546">
        <f t="shared" si="0"/>
        <v>14</v>
      </c>
      <c r="D28" s="545">
        <f>'Averages Pivot Table'!T$465</f>
        <v>0</v>
      </c>
      <c r="E28" s="546">
        <f t="shared" si="0"/>
        <v>0</v>
      </c>
      <c r="F28" s="545">
        <f>'Averages Pivot Table'!U$465</f>
        <v>64249.654831663342</v>
      </c>
      <c r="G28" s="546">
        <f t="shared" si="16"/>
        <v>10</v>
      </c>
      <c r="H28" s="545">
        <f>'Averages Pivot Table'!V$465</f>
        <v>0</v>
      </c>
      <c r="I28" s="546">
        <f t="shared" si="17"/>
        <v>0</v>
      </c>
      <c r="J28" s="545">
        <f>'Averages Pivot Table'!W$465</f>
        <v>59710.083496951615</v>
      </c>
      <c r="K28" s="546">
        <f t="shared" si="18"/>
        <v>7</v>
      </c>
      <c r="L28" s="545">
        <f>'Averages Pivot Table'!X$465</f>
        <v>56897.579223405708</v>
      </c>
      <c r="M28" s="546">
        <f t="shared" si="19"/>
        <v>5</v>
      </c>
      <c r="N28" s="547">
        <f>'Averages Pivot Table'!Y$465</f>
        <v>69149.206896446791</v>
      </c>
      <c r="O28" s="546">
        <f t="shared" si="20"/>
        <v>13</v>
      </c>
      <c r="Q28" s="538"/>
      <c r="S28" s="539"/>
    </row>
    <row r="29" spans="1:19" ht="34.5" customHeight="1">
      <c r="A29" s="643" t="s">
        <v>1086</v>
      </c>
      <c r="B29" s="643"/>
      <c r="C29" s="643"/>
      <c r="D29" s="643"/>
      <c r="E29" s="643"/>
      <c r="F29" s="643"/>
      <c r="G29" s="643"/>
      <c r="H29" s="643"/>
      <c r="I29" s="643"/>
      <c r="J29" s="643"/>
      <c r="K29" s="643"/>
      <c r="L29" s="643"/>
      <c r="M29" s="643"/>
      <c r="N29" s="643"/>
      <c r="O29" s="643"/>
      <c r="Q29" s="522"/>
      <c r="R29" s="548"/>
    </row>
    <row r="30" spans="1:19">
      <c r="O30" s="549" t="s">
        <v>1156</v>
      </c>
      <c r="Q30" s="522"/>
      <c r="R30" s="548"/>
    </row>
    <row r="31" spans="1:19" ht="18">
      <c r="A31" s="512" t="s">
        <v>1087</v>
      </c>
      <c r="B31" s="512"/>
      <c r="C31" s="512"/>
      <c r="D31" s="512"/>
      <c r="E31" s="512"/>
      <c r="F31" s="512"/>
      <c r="G31" s="512"/>
      <c r="H31" s="512"/>
      <c r="I31" s="512"/>
      <c r="J31" s="512"/>
      <c r="K31" s="512"/>
      <c r="L31" s="512"/>
      <c r="M31" s="512"/>
      <c r="Q31" s="522"/>
      <c r="R31" s="548"/>
    </row>
    <row r="32" spans="1:19">
      <c r="A32" s="515"/>
      <c r="B32" s="515"/>
      <c r="C32" s="515"/>
      <c r="D32" s="515"/>
      <c r="E32" s="515"/>
      <c r="F32" s="515"/>
      <c r="G32" s="513"/>
      <c r="H32" s="513"/>
      <c r="I32" s="513"/>
      <c r="J32" s="513"/>
      <c r="K32" s="513"/>
      <c r="Q32" s="522"/>
      <c r="R32" s="548"/>
    </row>
    <row r="33" spans="1:19" ht="15.75">
      <c r="A33" s="644" t="s">
        <v>1065</v>
      </c>
      <c r="B33" s="644"/>
      <c r="C33" s="644"/>
      <c r="D33" s="644"/>
      <c r="E33" s="644"/>
      <c r="F33" s="644"/>
      <c r="G33" s="644"/>
      <c r="H33" s="644"/>
      <c r="I33" s="644"/>
      <c r="J33" s="644"/>
      <c r="K33" s="644"/>
      <c r="L33" s="644"/>
      <c r="M33" s="644"/>
      <c r="Q33" s="522"/>
    </row>
    <row r="34" spans="1:19" ht="15.75">
      <c r="A34" s="644" t="s">
        <v>1123</v>
      </c>
      <c r="B34" s="644"/>
      <c r="C34" s="644"/>
      <c r="D34" s="644"/>
      <c r="E34" s="644"/>
      <c r="F34" s="644"/>
      <c r="G34" s="644"/>
      <c r="H34" s="644"/>
      <c r="I34" s="644"/>
      <c r="J34" s="644"/>
      <c r="K34" s="644"/>
      <c r="L34" s="644"/>
      <c r="M34" s="644"/>
      <c r="Q34" s="522"/>
    </row>
    <row r="35" spans="1:19">
      <c r="A35" s="515"/>
      <c r="B35" s="515"/>
      <c r="C35" s="515"/>
      <c r="D35" s="515"/>
      <c r="E35" s="515"/>
      <c r="F35" s="515"/>
      <c r="G35" s="513"/>
      <c r="H35" s="513"/>
      <c r="I35" s="513"/>
      <c r="J35" s="513"/>
      <c r="K35" s="513"/>
      <c r="L35" s="550"/>
      <c r="M35" s="550"/>
      <c r="N35" s="550"/>
      <c r="O35" s="550"/>
      <c r="Q35" s="522"/>
    </row>
    <row r="36" spans="1:19" ht="24">
      <c r="A36" s="518"/>
      <c r="B36" s="551" t="s">
        <v>1088</v>
      </c>
      <c r="C36" s="552"/>
      <c r="D36" s="519" t="s">
        <v>1089</v>
      </c>
      <c r="E36" s="520"/>
      <c r="F36" s="519" t="s">
        <v>1090</v>
      </c>
      <c r="G36" s="520"/>
      <c r="H36" s="519" t="s">
        <v>1091</v>
      </c>
      <c r="I36" s="520"/>
      <c r="J36" s="521" t="s">
        <v>1092</v>
      </c>
      <c r="K36" s="520"/>
      <c r="N36" s="553" t="s">
        <v>910</v>
      </c>
      <c r="O36" s="554"/>
      <c r="Q36" s="522"/>
    </row>
    <row r="37" spans="1:19">
      <c r="A37" s="524"/>
      <c r="B37" s="555" t="s">
        <v>1067</v>
      </c>
      <c r="C37" s="556" t="s">
        <v>1068</v>
      </c>
      <c r="D37" s="555" t="s">
        <v>1067</v>
      </c>
      <c r="E37" s="556" t="s">
        <v>1068</v>
      </c>
      <c r="F37" s="555" t="s">
        <v>1067</v>
      </c>
      <c r="G37" s="556" t="s">
        <v>1068</v>
      </c>
      <c r="H37" s="555" t="s">
        <v>1067</v>
      </c>
      <c r="I37" s="556" t="s">
        <v>1068</v>
      </c>
      <c r="J37" s="557" t="s">
        <v>1067</v>
      </c>
      <c r="K37" s="556" t="s">
        <v>1068</v>
      </c>
      <c r="N37" s="558"/>
      <c r="O37" s="559"/>
      <c r="Q37" s="522"/>
    </row>
    <row r="38" spans="1:19" s="531" customFormat="1" ht="18" customHeight="1">
      <c r="A38" s="528" t="s">
        <v>1069</v>
      </c>
      <c r="B38" s="529">
        <f>'Averages Pivot Table'!Z$493</f>
        <v>58181.212729510444</v>
      </c>
      <c r="C38" s="560"/>
      <c r="D38" s="529">
        <f>'Averages Pivot Table'!AA$493</f>
        <v>46670.813837696085</v>
      </c>
      <c r="E38" s="560"/>
      <c r="F38" s="529">
        <f>'Averages Pivot Table'!AB$493</f>
        <v>46312.777432584451</v>
      </c>
      <c r="G38" s="560"/>
      <c r="H38" s="529">
        <f>'Averages Pivot Table'!AC$493</f>
        <v>45976.016833328482</v>
      </c>
      <c r="I38" s="561"/>
      <c r="J38" s="530">
        <f>'Averages Pivot Table'!AE$493</f>
        <v>49220.587575224257</v>
      </c>
      <c r="K38" s="560"/>
      <c r="N38" s="562"/>
      <c r="O38" s="562"/>
      <c r="Q38" s="532"/>
      <c r="R38" s="533"/>
      <c r="S38" s="534"/>
    </row>
    <row r="39" spans="1:19" ht="12.95" customHeight="1">
      <c r="A39" s="540"/>
      <c r="B39" s="536"/>
      <c r="C39" s="563"/>
      <c r="D39" s="536"/>
      <c r="E39" s="563"/>
      <c r="F39" s="536"/>
      <c r="G39" s="514"/>
      <c r="H39" s="536"/>
      <c r="I39" s="514"/>
      <c r="J39" s="537"/>
      <c r="K39" s="514"/>
      <c r="Q39" s="538"/>
      <c r="S39" s="539"/>
    </row>
    <row r="40" spans="1:19" ht="12.95" customHeight="1">
      <c r="A40" s="540" t="s">
        <v>1070</v>
      </c>
      <c r="B40" s="541">
        <f>'Averages Pivot Table'!Z$30</f>
        <v>0</v>
      </c>
      <c r="C40" s="542">
        <f>IF(B40&gt;0,RANK(B40,(B$40:B$58)),0)</f>
        <v>0</v>
      </c>
      <c r="D40" s="541">
        <f>'Averages Pivot Table'!AA$30</f>
        <v>55368.83302135246</v>
      </c>
      <c r="E40" s="542">
        <f>IF(D40&gt;0,RANK(D40,(D$40:D$58)),0)</f>
        <v>2</v>
      </c>
      <c r="F40" s="541">
        <f>'Averages Pivot Table'!AB$30</f>
        <v>50932.261950296022</v>
      </c>
      <c r="G40" s="542">
        <f>IF(F40&gt;0,RANK(F40,(F$40:F$58)),0)</f>
        <v>3</v>
      </c>
      <c r="H40" s="541">
        <f>'Averages Pivot Table'!AC$30</f>
        <v>51311.17684539227</v>
      </c>
      <c r="I40" s="542">
        <f>IF(H40&gt;0,RANK(H40,(H$40:H$58)),0)</f>
        <v>4</v>
      </c>
      <c r="J40" s="543">
        <f>'Averages Pivot Table'!AE$30</f>
        <v>51751.332184316299</v>
      </c>
      <c r="K40" s="542">
        <f>IF(J40&gt;0,RANK(J40,(J$40:J$58)),0)</f>
        <v>5</v>
      </c>
      <c r="Q40" s="538"/>
      <c r="S40" s="539"/>
    </row>
    <row r="41" spans="1:19" ht="12.95" customHeight="1">
      <c r="A41" s="540" t="s">
        <v>1071</v>
      </c>
      <c r="B41" s="541">
        <f>'Averages Pivot Table'!Z$59</f>
        <v>0</v>
      </c>
      <c r="C41" s="542">
        <f t="shared" ref="C41:E58" si="21">IF(B41&gt;0,RANK(B41,(B$40:B$58)),0)</f>
        <v>0</v>
      </c>
      <c r="D41" s="541">
        <f>'Averages Pivot Table'!AA$59</f>
        <v>49718.194398100917</v>
      </c>
      <c r="E41" s="542">
        <f t="shared" si="21"/>
        <v>7</v>
      </c>
      <c r="F41" s="541">
        <f>'Averages Pivot Table'!AB$59</f>
        <v>45066.066050025445</v>
      </c>
      <c r="G41" s="542">
        <f t="shared" ref="G41:G43" si="22">IF(F41&gt;0,RANK(F41,(F$40:F$58)),0)</f>
        <v>9</v>
      </c>
      <c r="H41" s="541">
        <f>'Averages Pivot Table'!AC$59</f>
        <v>43117.219552989147</v>
      </c>
      <c r="I41" s="542">
        <f t="shared" ref="I41:I43" si="23">IF(H41&gt;0,RANK(H41,(H$40:H$58)),0)</f>
        <v>11</v>
      </c>
      <c r="J41" s="543">
        <f>'Averages Pivot Table'!AE$59</f>
        <v>44891.985188254133</v>
      </c>
      <c r="K41" s="542">
        <f t="shared" ref="K41:K43" si="24">IF(J41&gt;0,RANK(J41,(J$40:J$58)),0)</f>
        <v>12</v>
      </c>
      <c r="Q41" s="538"/>
      <c r="S41" s="539"/>
    </row>
    <row r="42" spans="1:19" ht="12.95" customHeight="1">
      <c r="A42" s="540" t="s">
        <v>1072</v>
      </c>
      <c r="B42" s="541">
        <f>'Averages Pivot Table'!Z$88</f>
        <v>0</v>
      </c>
      <c r="C42" s="542">
        <f t="shared" si="21"/>
        <v>0</v>
      </c>
      <c r="D42" s="541">
        <f>'Averages Pivot Table'!AA$88</f>
        <v>0</v>
      </c>
      <c r="E42" s="542">
        <f t="shared" si="21"/>
        <v>0</v>
      </c>
      <c r="F42" s="541">
        <f>'Averages Pivot Table'!AB$88</f>
        <v>61440.976117285405</v>
      </c>
      <c r="G42" s="542">
        <f t="shared" si="22"/>
        <v>1</v>
      </c>
      <c r="H42" s="541">
        <f>'Averages Pivot Table'!AC$88</f>
        <v>0</v>
      </c>
      <c r="I42" s="542">
        <f t="shared" si="23"/>
        <v>0</v>
      </c>
      <c r="J42" s="543">
        <f>'Averages Pivot Table'!AE$88</f>
        <v>61440.976117285405</v>
      </c>
      <c r="K42" s="542">
        <f t="shared" si="24"/>
        <v>2</v>
      </c>
      <c r="Q42" s="538"/>
      <c r="S42" s="539"/>
    </row>
    <row r="43" spans="1:19" ht="12.95" customHeight="1">
      <c r="A43" s="540" t="s">
        <v>1073</v>
      </c>
      <c r="B43" s="541">
        <f>'Averages Pivot Table'!Z$117</f>
        <v>60988.303911932373</v>
      </c>
      <c r="C43" s="542">
        <f t="shared" si="21"/>
        <v>1</v>
      </c>
      <c r="D43" s="541">
        <f>'Averages Pivot Table'!AA$117</f>
        <v>54656.712432432432</v>
      </c>
      <c r="E43" s="542">
        <f t="shared" si="21"/>
        <v>3</v>
      </c>
      <c r="F43" s="541">
        <f>'Averages Pivot Table'!AB$117</f>
        <v>50965.76774193548</v>
      </c>
      <c r="G43" s="542">
        <f t="shared" si="22"/>
        <v>2</v>
      </c>
      <c r="H43" s="541">
        <f>'Averages Pivot Table'!AC$117</f>
        <v>55262.142857142855</v>
      </c>
      <c r="I43" s="542">
        <f t="shared" si="23"/>
        <v>2</v>
      </c>
      <c r="J43" s="543">
        <f>'Averages Pivot Table'!AE$117</f>
        <v>59745.996304033426</v>
      </c>
      <c r="K43" s="542">
        <f t="shared" si="24"/>
        <v>3</v>
      </c>
      <c r="Q43" s="538"/>
      <c r="S43" s="539"/>
    </row>
    <row r="44" spans="1:19" ht="12.95" customHeight="1">
      <c r="A44" s="540"/>
      <c r="B44" s="541"/>
      <c r="C44" s="542"/>
      <c r="D44" s="541"/>
      <c r="E44" s="542"/>
      <c r="F44" s="541"/>
      <c r="G44" s="542"/>
      <c r="H44" s="541"/>
      <c r="I44" s="542"/>
      <c r="J44" s="543"/>
      <c r="K44" s="542"/>
      <c r="Q44" s="538"/>
      <c r="S44" s="539"/>
    </row>
    <row r="45" spans="1:19" ht="12.95" customHeight="1">
      <c r="A45" s="540" t="s">
        <v>1074</v>
      </c>
      <c r="B45" s="541">
        <f>'Averages Pivot Table'!Z$146</f>
        <v>42909.587947523411</v>
      </c>
      <c r="C45" s="542">
        <f t="shared" si="21"/>
        <v>5</v>
      </c>
      <c r="D45" s="541">
        <f>'Averages Pivot Table'!AA$146</f>
        <v>42516.018706697454</v>
      </c>
      <c r="E45" s="542">
        <f t="shared" si="21"/>
        <v>11</v>
      </c>
      <c r="F45" s="541">
        <f>'Averages Pivot Table'!AB$146</f>
        <v>42223.505324658952</v>
      </c>
      <c r="G45" s="542">
        <f t="shared" ref="G45:G48" si="25">IF(F45&gt;0,RANK(F45,(F$40:F$58)),0)</f>
        <v>11</v>
      </c>
      <c r="H45" s="541">
        <f>'Averages Pivot Table'!AC$146</f>
        <v>41139.760865936201</v>
      </c>
      <c r="I45" s="542">
        <f t="shared" ref="I45:I48" si="26">IF(H45&gt;0,RANK(H45,(H$40:H$58)),0)</f>
        <v>14</v>
      </c>
      <c r="J45" s="543">
        <f>'Averages Pivot Table'!AE$146</f>
        <v>42611.619828657771</v>
      </c>
      <c r="K45" s="542">
        <f t="shared" ref="K45:K48" si="27">IF(J45&gt;0,RANK(J45,(J$40:J$58)),0)</f>
        <v>14</v>
      </c>
      <c r="Q45" s="538"/>
      <c r="S45" s="539"/>
    </row>
    <row r="46" spans="1:19" ht="12.95" customHeight="1">
      <c r="A46" s="540" t="s">
        <v>1075</v>
      </c>
      <c r="B46" s="541">
        <f>'Averages Pivot Table'!Z$175</f>
        <v>0</v>
      </c>
      <c r="C46" s="542">
        <f t="shared" si="21"/>
        <v>0</v>
      </c>
      <c r="D46" s="541">
        <f>'Averages Pivot Table'!AA$175</f>
        <v>47450.365025400919</v>
      </c>
      <c r="E46" s="542">
        <f t="shared" si="21"/>
        <v>9</v>
      </c>
      <c r="F46" s="541">
        <f>'Averages Pivot Table'!AB$175</f>
        <v>44346.712966047497</v>
      </c>
      <c r="G46" s="542">
        <f t="shared" si="25"/>
        <v>10</v>
      </c>
      <c r="H46" s="541">
        <f>'Averages Pivot Table'!AC$175</f>
        <v>48841.400293753577</v>
      </c>
      <c r="I46" s="542">
        <f t="shared" si="26"/>
        <v>5</v>
      </c>
      <c r="J46" s="543">
        <f>'Averages Pivot Table'!AE$175</f>
        <v>45552.170384401077</v>
      </c>
      <c r="K46" s="542">
        <f t="shared" si="27"/>
        <v>11</v>
      </c>
      <c r="Q46" s="538"/>
      <c r="S46" s="539"/>
    </row>
    <row r="47" spans="1:19" ht="12.95" customHeight="1">
      <c r="A47" s="540" t="s">
        <v>1076</v>
      </c>
      <c r="B47" s="541">
        <f>'Averages Pivot Table'!Z$204</f>
        <v>0</v>
      </c>
      <c r="C47" s="542">
        <f t="shared" si="21"/>
        <v>0</v>
      </c>
      <c r="D47" s="541">
        <f>'Averages Pivot Table'!AA$204</f>
        <v>46184.756383384018</v>
      </c>
      <c r="E47" s="542">
        <f t="shared" si="21"/>
        <v>10</v>
      </c>
      <c r="F47" s="541">
        <f>'Averages Pivot Table'!AB$204</f>
        <v>40197.524781049862</v>
      </c>
      <c r="G47" s="542">
        <f t="shared" si="25"/>
        <v>12</v>
      </c>
      <c r="H47" s="541">
        <f>'Averages Pivot Table'!AC$204</f>
        <v>42908.016769575202</v>
      </c>
      <c r="I47" s="542">
        <f t="shared" si="26"/>
        <v>13</v>
      </c>
      <c r="J47" s="543">
        <f>'Averages Pivot Table'!AE$204</f>
        <v>44291.560392382686</v>
      </c>
      <c r="K47" s="542">
        <f t="shared" si="27"/>
        <v>13</v>
      </c>
      <c r="Q47" s="538"/>
      <c r="S47" s="539"/>
    </row>
    <row r="48" spans="1:19" ht="12.95" customHeight="1">
      <c r="A48" s="540" t="s">
        <v>1077</v>
      </c>
      <c r="B48" s="541">
        <f>'Averages Pivot Table'!Z$233</f>
        <v>0</v>
      </c>
      <c r="C48" s="542">
        <f t="shared" si="21"/>
        <v>0</v>
      </c>
      <c r="D48" s="541">
        <f>'Averages Pivot Table'!AA$233</f>
        <v>0</v>
      </c>
      <c r="E48" s="542">
        <f t="shared" si="21"/>
        <v>0</v>
      </c>
      <c r="F48" s="541">
        <f>'Averages Pivot Table'!AB$233</f>
        <v>0</v>
      </c>
      <c r="G48" s="542">
        <f t="shared" si="25"/>
        <v>0</v>
      </c>
      <c r="H48" s="541">
        <f>'Averages Pivot Table'!AC$233</f>
        <v>0</v>
      </c>
      <c r="I48" s="542">
        <f t="shared" si="26"/>
        <v>0</v>
      </c>
      <c r="J48" s="543">
        <f>'Averages Pivot Table'!AE$233</f>
        <v>0</v>
      </c>
      <c r="K48" s="542">
        <f t="shared" si="27"/>
        <v>0</v>
      </c>
      <c r="Q48" s="538"/>
      <c r="S48" s="539"/>
    </row>
    <row r="49" spans="1:19" ht="12.95" customHeight="1">
      <c r="A49" s="540"/>
      <c r="B49" s="541"/>
      <c r="C49" s="542"/>
      <c r="D49" s="541"/>
      <c r="E49" s="542"/>
      <c r="F49" s="541"/>
      <c r="G49" s="542"/>
      <c r="H49" s="541"/>
      <c r="I49" s="542"/>
      <c r="J49" s="543"/>
      <c r="K49" s="542"/>
      <c r="Q49" s="538"/>
      <c r="S49" s="539"/>
    </row>
    <row r="50" spans="1:19">
      <c r="A50" s="540" t="s">
        <v>1078</v>
      </c>
      <c r="B50" s="541">
        <f>'Averages Pivot Table'!Z$262</f>
        <v>0</v>
      </c>
      <c r="C50" s="542">
        <f t="shared" si="21"/>
        <v>0</v>
      </c>
      <c r="D50" s="541">
        <f>'Averages Pivot Table'!AA$262</f>
        <v>52079.579645909886</v>
      </c>
      <c r="E50" s="542">
        <f t="shared" si="21"/>
        <v>5</v>
      </c>
      <c r="F50" s="541">
        <f>'Averages Pivot Table'!AB$262</f>
        <v>50087.474851014311</v>
      </c>
      <c r="G50" s="542">
        <f t="shared" ref="G50:G53" si="28">IF(F50&gt;0,RANK(F50,(F$40:F$58)),0)</f>
        <v>5</v>
      </c>
      <c r="H50" s="541">
        <f>'Averages Pivot Table'!AC$262</f>
        <v>47524.084166074696</v>
      </c>
      <c r="I50" s="542">
        <f t="shared" ref="I50:I53" si="29">IF(H50&gt;0,RANK(H50,(H$40:H$58)),0)</f>
        <v>7</v>
      </c>
      <c r="J50" s="543">
        <f>'Averages Pivot Table'!AE$262</f>
        <v>50835.914026061364</v>
      </c>
      <c r="K50" s="542">
        <f t="shared" ref="K50:K53" si="30">IF(J50&gt;0,RANK(J50,(J$40:J$58)),0)</f>
        <v>6</v>
      </c>
      <c r="Q50" s="538"/>
      <c r="S50" s="539"/>
    </row>
    <row r="51" spans="1:19" ht="12.95" customHeight="1">
      <c r="A51" s="540" t="s">
        <v>1079</v>
      </c>
      <c r="B51" s="541">
        <f>'Averages Pivot Table'!Z$291</f>
        <v>0</v>
      </c>
      <c r="C51" s="542">
        <f t="shared" si="21"/>
        <v>0</v>
      </c>
      <c r="D51" s="541">
        <f>'Averages Pivot Table'!AA$291</f>
        <v>0</v>
      </c>
      <c r="E51" s="542">
        <f t="shared" si="21"/>
        <v>0</v>
      </c>
      <c r="F51" s="541">
        <f>'Averages Pivot Table'!AB$291</f>
        <v>36121.851160447506</v>
      </c>
      <c r="G51" s="542">
        <f t="shared" si="28"/>
        <v>13</v>
      </c>
      <c r="H51" s="541">
        <f>'Averages Pivot Table'!AC$291</f>
        <v>45715.375987211199</v>
      </c>
      <c r="I51" s="542">
        <f t="shared" si="29"/>
        <v>9</v>
      </c>
      <c r="J51" s="543">
        <f>'Averages Pivot Table'!AE$291</f>
        <v>23104.714362886869</v>
      </c>
      <c r="K51" s="542">
        <f t="shared" si="30"/>
        <v>15</v>
      </c>
      <c r="Q51" s="538"/>
      <c r="S51" s="539"/>
    </row>
    <row r="52" spans="1:19" ht="12.95" customHeight="1">
      <c r="A52" s="540" t="s">
        <v>1080</v>
      </c>
      <c r="B52" s="541">
        <f>'Averages Pivot Table'!Z$320</f>
        <v>46174.078133102848</v>
      </c>
      <c r="C52" s="542">
        <f t="shared" si="21"/>
        <v>4</v>
      </c>
      <c r="D52" s="541">
        <f>'Averages Pivot Table'!AA$320</f>
        <v>52987.347108249254</v>
      </c>
      <c r="E52" s="542">
        <f t="shared" si="21"/>
        <v>4</v>
      </c>
      <c r="F52" s="541">
        <f>'Averages Pivot Table'!AB$320</f>
        <v>47345.450420813911</v>
      </c>
      <c r="G52" s="542">
        <f t="shared" si="28"/>
        <v>7</v>
      </c>
      <c r="H52" s="541">
        <f>'Averages Pivot Table'!AC$320</f>
        <v>43034.306352165702</v>
      </c>
      <c r="I52" s="542">
        <f t="shared" si="29"/>
        <v>12</v>
      </c>
      <c r="J52" s="543">
        <f>'Averages Pivot Table'!AE$320</f>
        <v>47945.153501896406</v>
      </c>
      <c r="K52" s="542">
        <f t="shared" si="30"/>
        <v>9</v>
      </c>
      <c r="Q52" s="538"/>
      <c r="S52" s="539"/>
    </row>
    <row r="53" spans="1:19" ht="12.95" customHeight="1">
      <c r="A53" s="540" t="s">
        <v>1081</v>
      </c>
      <c r="B53" s="541">
        <f>'Averages Pivot Table'!Z$349</f>
        <v>0</v>
      </c>
      <c r="C53" s="542">
        <f t="shared" si="21"/>
        <v>0</v>
      </c>
      <c r="D53" s="541">
        <f>'Averages Pivot Table'!AA$349</f>
        <v>49381.673547400613</v>
      </c>
      <c r="E53" s="542">
        <f t="shared" si="21"/>
        <v>8</v>
      </c>
      <c r="F53" s="541">
        <f>'Averages Pivot Table'!AB$349</f>
        <v>47025.290322580644</v>
      </c>
      <c r="G53" s="542">
        <f t="shared" si="28"/>
        <v>8</v>
      </c>
      <c r="H53" s="541">
        <f>'Averages Pivot Table'!AC$349</f>
        <v>48403.158918949754</v>
      </c>
      <c r="I53" s="542">
        <f t="shared" si="29"/>
        <v>6</v>
      </c>
      <c r="J53" s="543">
        <f>'Averages Pivot Table'!AE$349</f>
        <v>48665.480275523507</v>
      </c>
      <c r="K53" s="542">
        <f t="shared" si="30"/>
        <v>8</v>
      </c>
      <c r="Q53" s="538"/>
      <c r="S53" s="539"/>
    </row>
    <row r="54" spans="1:19" ht="12.95" customHeight="1">
      <c r="A54" s="540"/>
      <c r="B54" s="541"/>
      <c r="C54" s="542"/>
      <c r="D54" s="541"/>
      <c r="E54" s="542"/>
      <c r="F54" s="541"/>
      <c r="G54" s="542"/>
      <c r="H54" s="541"/>
      <c r="I54" s="542"/>
      <c r="J54" s="543"/>
      <c r="K54" s="542"/>
      <c r="Q54" s="538"/>
      <c r="S54" s="539"/>
    </row>
    <row r="55" spans="1:19" ht="12.95" customHeight="1">
      <c r="A55" s="540" t="s">
        <v>1082</v>
      </c>
      <c r="B55" s="541">
        <f>'Averages Pivot Table'!Z$378</f>
        <v>0</v>
      </c>
      <c r="C55" s="542">
        <f t="shared" si="21"/>
        <v>0</v>
      </c>
      <c r="D55" s="541">
        <f>'Averages Pivot Table'!AA$378</f>
        <v>50272.189247847913</v>
      </c>
      <c r="E55" s="542">
        <f t="shared" si="21"/>
        <v>6</v>
      </c>
      <c r="F55" s="541">
        <f>'Averages Pivot Table'!AB$378</f>
        <v>48806.583195893734</v>
      </c>
      <c r="G55" s="542">
        <f t="shared" ref="G55:G58" si="31">IF(F55&gt;0,RANK(F55,(F$40:F$58)),0)</f>
        <v>6</v>
      </c>
      <c r="H55" s="541">
        <f>'Averages Pivot Table'!AC$378</f>
        <v>53157.211322267089</v>
      </c>
      <c r="I55" s="542">
        <f t="shared" ref="I55:I58" si="32">IF(H55&gt;0,RANK(H55,(H$40:H$58)),0)</f>
        <v>3</v>
      </c>
      <c r="J55" s="543">
        <f>'Averages Pivot Table'!AE$378</f>
        <v>49719.058712267601</v>
      </c>
      <c r="K55" s="542">
        <f t="shared" ref="K55:K58" si="33">IF(J55&gt;0,RANK(J55,(J$40:J$58)),0)</f>
        <v>7</v>
      </c>
      <c r="O55" s="536"/>
      <c r="Q55" s="538"/>
      <c r="S55" s="539"/>
    </row>
    <row r="56" spans="1:19" ht="12.95" customHeight="1">
      <c r="A56" s="540" t="s">
        <v>1083</v>
      </c>
      <c r="B56" s="541">
        <f>'Averages Pivot Table'!Z$407</f>
        <v>55514.893946762408</v>
      </c>
      <c r="C56" s="542">
        <f t="shared" si="21"/>
        <v>2</v>
      </c>
      <c r="D56" s="541">
        <f>'Averages Pivot Table'!AA$407</f>
        <v>58560.398033907382</v>
      </c>
      <c r="E56" s="542">
        <f t="shared" si="21"/>
        <v>1</v>
      </c>
      <c r="F56" s="541">
        <f>'Averages Pivot Table'!AB$407</f>
        <v>50783.297851756965</v>
      </c>
      <c r="G56" s="542">
        <f t="shared" si="31"/>
        <v>4</v>
      </c>
      <c r="H56" s="541">
        <f>'Averages Pivot Table'!AC$407</f>
        <v>44459.411096475327</v>
      </c>
      <c r="I56" s="542">
        <f t="shared" si="32"/>
        <v>10</v>
      </c>
      <c r="J56" s="543">
        <f>'Averages Pivot Table'!AE$407</f>
        <v>56280.022372959269</v>
      </c>
      <c r="K56" s="542">
        <f t="shared" si="33"/>
        <v>4</v>
      </c>
      <c r="O56" s="564"/>
      <c r="Q56" s="538"/>
      <c r="S56" s="539"/>
    </row>
    <row r="57" spans="1:19" ht="12.95" customHeight="1">
      <c r="A57" s="540" t="s">
        <v>1084</v>
      </c>
      <c r="B57" s="541">
        <f>'Averages Pivot Table'!Z$436</f>
        <v>0</v>
      </c>
      <c r="C57" s="542">
        <f t="shared" si="21"/>
        <v>0</v>
      </c>
      <c r="D57" s="541">
        <f>'Averages Pivot Table'!AA$436</f>
        <v>0</v>
      </c>
      <c r="E57" s="542">
        <f t="shared" si="21"/>
        <v>0</v>
      </c>
      <c r="F57" s="541">
        <f>'Averages Pivot Table'!AB$436</f>
        <v>0</v>
      </c>
      <c r="G57" s="542">
        <f t="shared" si="31"/>
        <v>0</v>
      </c>
      <c r="H57" s="541">
        <f>'Averages Pivot Table'!AC$436</f>
        <v>55577.491879674068</v>
      </c>
      <c r="I57" s="542">
        <f t="shared" si="32"/>
        <v>1</v>
      </c>
      <c r="J57" s="543">
        <f>'Averages Pivot Table'!AE$436</f>
        <v>62680.890075077892</v>
      </c>
      <c r="K57" s="542">
        <f t="shared" si="33"/>
        <v>1</v>
      </c>
      <c r="O57" s="564"/>
      <c r="Q57" s="538"/>
      <c r="S57" s="539"/>
    </row>
    <row r="58" spans="1:19" ht="12.95" customHeight="1">
      <c r="A58" s="565" t="s">
        <v>1085</v>
      </c>
      <c r="B58" s="545">
        <f>'Averages Pivot Table'!Z$465</f>
        <v>50359.142845409253</v>
      </c>
      <c r="C58" s="546">
        <f t="shared" si="21"/>
        <v>3</v>
      </c>
      <c r="D58" s="545">
        <f>'Averages Pivot Table'!AA$465</f>
        <v>0</v>
      </c>
      <c r="E58" s="546">
        <f t="shared" si="21"/>
        <v>0</v>
      </c>
      <c r="F58" s="545">
        <f>'Averages Pivot Table'!AB$465</f>
        <v>0</v>
      </c>
      <c r="G58" s="546">
        <f t="shared" si="31"/>
        <v>0</v>
      </c>
      <c r="H58" s="545">
        <f>'Averages Pivot Table'!AC$465</f>
        <v>47040.764362383947</v>
      </c>
      <c r="I58" s="546">
        <f t="shared" si="32"/>
        <v>8</v>
      </c>
      <c r="J58" s="547">
        <f>'Averages Pivot Table'!AE$465</f>
        <v>47705.538859811204</v>
      </c>
      <c r="K58" s="546">
        <f t="shared" si="33"/>
        <v>10</v>
      </c>
      <c r="O58" s="564"/>
      <c r="Q58" s="538"/>
      <c r="S58" s="539"/>
    </row>
    <row r="59" spans="1:19" ht="32.25" customHeight="1">
      <c r="A59" s="645" t="s">
        <v>1086</v>
      </c>
      <c r="B59" s="645"/>
      <c r="C59" s="645"/>
      <c r="D59" s="645"/>
      <c r="E59" s="645"/>
      <c r="F59" s="645"/>
      <c r="G59" s="645"/>
      <c r="H59" s="645"/>
      <c r="I59" s="645"/>
      <c r="J59" s="645"/>
      <c r="K59" s="645"/>
      <c r="L59" s="566"/>
      <c r="M59" s="566"/>
      <c r="N59" s="567"/>
      <c r="O59" s="567"/>
      <c r="Q59" s="522"/>
    </row>
    <row r="60" spans="1:19">
      <c r="K60" s="549" t="s">
        <v>1156</v>
      </c>
      <c r="Q60" s="522"/>
    </row>
    <row r="61" spans="1:19" ht="18">
      <c r="A61" s="512" t="s">
        <v>1093</v>
      </c>
      <c r="B61" s="512"/>
      <c r="C61" s="512"/>
      <c r="D61" s="512"/>
      <c r="E61" s="512"/>
      <c r="F61" s="512"/>
      <c r="G61" s="512"/>
      <c r="H61" s="512"/>
      <c r="I61" s="512"/>
      <c r="J61" s="512" t="s">
        <v>910</v>
      </c>
      <c r="K61" s="512"/>
      <c r="L61" s="512"/>
      <c r="M61" s="512"/>
      <c r="O61" s="564"/>
      <c r="Q61" s="522"/>
    </row>
    <row r="62" spans="1:19">
      <c r="A62" s="515"/>
      <c r="B62" s="515"/>
      <c r="C62" s="515"/>
      <c r="D62" s="515"/>
      <c r="E62" s="515"/>
      <c r="F62" s="515"/>
      <c r="G62" s="513"/>
      <c r="H62" s="513"/>
      <c r="I62" s="513"/>
      <c r="J62" s="513"/>
      <c r="K62" s="513"/>
      <c r="O62" s="564"/>
      <c r="Q62" s="522"/>
    </row>
    <row r="63" spans="1:19" ht="15.75">
      <c r="A63" s="644" t="s">
        <v>1065</v>
      </c>
      <c r="B63" s="644"/>
      <c r="C63" s="644"/>
      <c r="D63" s="644"/>
      <c r="E63" s="644"/>
      <c r="F63" s="644"/>
      <c r="G63" s="644"/>
      <c r="H63" s="644"/>
      <c r="I63" s="644"/>
      <c r="J63" s="513" t="s">
        <v>910</v>
      </c>
      <c r="K63" s="513"/>
      <c r="O63" s="564"/>
      <c r="Q63" s="522"/>
    </row>
    <row r="64" spans="1:19" ht="15.75">
      <c r="A64" s="644" t="s">
        <v>1124</v>
      </c>
      <c r="B64" s="644"/>
      <c r="C64" s="644"/>
      <c r="D64" s="644"/>
      <c r="E64" s="644"/>
      <c r="F64" s="644"/>
      <c r="G64" s="644"/>
      <c r="H64" s="644"/>
      <c r="I64" s="644"/>
      <c r="J64" s="513" t="s">
        <v>910</v>
      </c>
      <c r="K64" s="513"/>
      <c r="O64" s="564"/>
      <c r="Q64" s="522"/>
    </row>
    <row r="65" spans="1:19">
      <c r="A65" s="515"/>
      <c r="B65" s="515"/>
      <c r="C65" s="515"/>
      <c r="D65" s="515"/>
      <c r="E65" s="515"/>
      <c r="F65" s="515"/>
      <c r="G65" s="513"/>
      <c r="H65" s="513"/>
      <c r="I65" s="513"/>
      <c r="J65" s="513"/>
      <c r="K65" s="513"/>
      <c r="L65" s="550"/>
      <c r="M65" s="550"/>
      <c r="N65" s="550"/>
      <c r="O65" s="568"/>
      <c r="Q65" s="522"/>
    </row>
    <row r="66" spans="1:19" s="531" customFormat="1" ht="48" customHeight="1">
      <c r="A66" s="569"/>
      <c r="B66" s="570" t="s">
        <v>1094</v>
      </c>
      <c r="C66" s="571"/>
      <c r="D66" s="570" t="s">
        <v>1095</v>
      </c>
      <c r="E66" s="520"/>
      <c r="F66" s="572" t="s">
        <v>1096</v>
      </c>
      <c r="G66" s="520"/>
      <c r="L66" s="573" t="s">
        <v>910</v>
      </c>
      <c r="M66" s="574"/>
      <c r="N66" s="573"/>
      <c r="O66" s="575"/>
      <c r="Q66" s="522"/>
      <c r="R66" s="533"/>
      <c r="S66" s="514"/>
    </row>
    <row r="67" spans="1:19">
      <c r="A67" s="524"/>
      <c r="B67" s="555" t="s">
        <v>1067</v>
      </c>
      <c r="C67" s="556" t="s">
        <v>1068</v>
      </c>
      <c r="D67" s="555" t="s">
        <v>1067</v>
      </c>
      <c r="E67" s="556" t="s">
        <v>1068</v>
      </c>
      <c r="F67" s="557" t="s">
        <v>1067</v>
      </c>
      <c r="G67" s="556" t="s">
        <v>1068</v>
      </c>
      <c r="L67" s="558"/>
      <c r="M67" s="559"/>
      <c r="N67" s="558"/>
      <c r="O67" s="564"/>
      <c r="Q67" s="522"/>
    </row>
    <row r="68" spans="1:19" s="531" customFormat="1" ht="18" customHeight="1">
      <c r="A68" s="528" t="s">
        <v>1069</v>
      </c>
      <c r="B68" s="529">
        <f>'Averages Pivot Table'!AF$493</f>
        <v>41039.197107645872</v>
      </c>
      <c r="C68" s="560"/>
      <c r="D68" s="529">
        <f>'Averages Pivot Table'!AG$493</f>
        <v>44030.707129951486</v>
      </c>
      <c r="E68" s="560"/>
      <c r="F68" s="530">
        <f>'Averages Pivot Table'!AH$493</f>
        <v>41951.366618264081</v>
      </c>
      <c r="G68" s="560"/>
      <c r="J68" s="560"/>
      <c r="K68" s="560"/>
      <c r="L68" s="560"/>
      <c r="M68" s="562"/>
      <c r="N68" s="562"/>
      <c r="O68" s="575"/>
      <c r="Q68" s="532"/>
      <c r="R68" s="533"/>
      <c r="S68" s="534"/>
    </row>
    <row r="69" spans="1:19" ht="12.95" customHeight="1">
      <c r="A69" s="540"/>
      <c r="B69" s="536"/>
      <c r="C69" s="568"/>
      <c r="D69" s="536"/>
      <c r="E69" s="568"/>
      <c r="F69" s="537"/>
      <c r="G69" s="576"/>
      <c r="J69" s="550"/>
      <c r="O69" s="564"/>
      <c r="Q69" s="538"/>
      <c r="S69" s="539"/>
    </row>
    <row r="70" spans="1:19" ht="12.95" customHeight="1">
      <c r="A70" s="540" t="s">
        <v>1070</v>
      </c>
      <c r="B70" s="541">
        <f>'Averages Pivot Table'!AF$30</f>
        <v>53983.820000000007</v>
      </c>
      <c r="C70" s="542">
        <f>IF(B70&gt;0,RANK(B70,(B$70:B$88)),0)</f>
        <v>1</v>
      </c>
      <c r="D70" s="541">
        <f>'Averages Pivot Table'!AG$30</f>
        <v>51271.158183948886</v>
      </c>
      <c r="E70" s="542">
        <f>IF(D70&gt;0,RANK(D70,(D$70:D$88)),0)</f>
        <v>1</v>
      </c>
      <c r="F70" s="543">
        <f>'Averages Pivot Table'!AH$30</f>
        <v>52213.856261867353</v>
      </c>
      <c r="G70" s="542">
        <f>IF(F70&gt;0,RANK(F70,(F$70:F$88)),0)</f>
        <v>1</v>
      </c>
      <c r="J70" s="550"/>
      <c r="O70" s="568"/>
      <c r="Q70" s="538"/>
      <c r="S70" s="539"/>
    </row>
    <row r="71" spans="1:19" ht="12.95" customHeight="1">
      <c r="A71" s="540" t="s">
        <v>1071</v>
      </c>
      <c r="B71" s="541">
        <f>'Averages Pivot Table'!AF$59</f>
        <v>0</v>
      </c>
      <c r="C71" s="542">
        <f t="shared" ref="C71:E88" si="34">IF(B71&gt;0,RANK(B71,(B$70:B$88)),0)</f>
        <v>0</v>
      </c>
      <c r="D71" s="541">
        <f>'Averages Pivot Table'!AG$59</f>
        <v>0</v>
      </c>
      <c r="E71" s="542">
        <f t="shared" si="34"/>
        <v>0</v>
      </c>
      <c r="F71" s="543">
        <f>'Averages Pivot Table'!AH$59</f>
        <v>0</v>
      </c>
      <c r="G71" s="542">
        <f t="shared" ref="G71:G73" si="35">IF(F71&gt;0,RANK(F71,(F$70:F$88)),0)</f>
        <v>0</v>
      </c>
      <c r="J71" s="550"/>
      <c r="O71" s="564"/>
      <c r="Q71" s="538"/>
      <c r="S71" s="539"/>
    </row>
    <row r="72" spans="1:19" ht="12.95" customHeight="1">
      <c r="A72" s="540" t="s">
        <v>1072</v>
      </c>
      <c r="B72" s="541">
        <f>'Averages Pivot Table'!AF$88</f>
        <v>0</v>
      </c>
      <c r="C72" s="542">
        <f t="shared" si="34"/>
        <v>0</v>
      </c>
      <c r="D72" s="541">
        <f>'Averages Pivot Table'!AG$88</f>
        <v>0</v>
      </c>
      <c r="E72" s="542">
        <f t="shared" si="34"/>
        <v>0</v>
      </c>
      <c r="F72" s="543">
        <f>'Averages Pivot Table'!AH$88</f>
        <v>0</v>
      </c>
      <c r="G72" s="542">
        <f t="shared" si="35"/>
        <v>0</v>
      </c>
      <c r="J72" s="550"/>
      <c r="O72" s="564"/>
      <c r="Q72" s="538"/>
      <c r="S72" s="539"/>
    </row>
    <row r="73" spans="1:19" ht="12.95" customHeight="1">
      <c r="A73" s="540" t="s">
        <v>1073</v>
      </c>
      <c r="B73" s="541">
        <f>'Averages Pivot Table'!AF$117</f>
        <v>0</v>
      </c>
      <c r="C73" s="542">
        <f t="shared" si="34"/>
        <v>0</v>
      </c>
      <c r="D73" s="541">
        <f>'Averages Pivot Table'!AG$117</f>
        <v>0</v>
      </c>
      <c r="E73" s="542">
        <f t="shared" si="34"/>
        <v>0</v>
      </c>
      <c r="F73" s="543">
        <f>'Averages Pivot Table'!AH$117</f>
        <v>0</v>
      </c>
      <c r="G73" s="542">
        <f t="shared" si="35"/>
        <v>0</v>
      </c>
      <c r="J73" s="550"/>
      <c r="O73" s="564"/>
      <c r="Q73" s="538"/>
      <c r="S73" s="539"/>
    </row>
    <row r="74" spans="1:19" ht="12.95" customHeight="1">
      <c r="A74" s="540"/>
      <c r="B74" s="541"/>
      <c r="C74" s="542"/>
      <c r="D74" s="541"/>
      <c r="E74" s="542"/>
      <c r="F74" s="543"/>
      <c r="G74" s="542"/>
      <c r="J74" s="550"/>
      <c r="O74" s="564"/>
      <c r="Q74" s="538"/>
      <c r="S74" s="539"/>
    </row>
    <row r="75" spans="1:19" ht="12.95" customHeight="1">
      <c r="A75" s="540" t="s">
        <v>1074</v>
      </c>
      <c r="B75" s="541">
        <f>'Averages Pivot Table'!AF$146</f>
        <v>40022.379071368159</v>
      </c>
      <c r="C75" s="542">
        <f t="shared" si="34"/>
        <v>4</v>
      </c>
      <c r="D75" s="541">
        <f>'Averages Pivot Table'!AG$146</f>
        <v>0</v>
      </c>
      <c r="E75" s="542">
        <f t="shared" si="34"/>
        <v>0</v>
      </c>
      <c r="F75" s="543">
        <f>'Averages Pivot Table'!AH$146</f>
        <v>40022.379071368159</v>
      </c>
      <c r="G75" s="542">
        <f t="shared" ref="G75:G78" si="36">IF(F75&gt;0,RANK(F75,(F$70:F$88)),0)</f>
        <v>4</v>
      </c>
      <c r="J75" s="550"/>
      <c r="O75" s="564"/>
      <c r="Q75" s="538"/>
      <c r="S75" s="539"/>
    </row>
    <row r="76" spans="1:19" ht="12.95" customHeight="1">
      <c r="A76" s="540" t="s">
        <v>1075</v>
      </c>
      <c r="B76" s="541">
        <f>'Averages Pivot Table'!AF$175</f>
        <v>41603.937746930242</v>
      </c>
      <c r="C76" s="542">
        <f t="shared" si="34"/>
        <v>3</v>
      </c>
      <c r="D76" s="541">
        <f>'Averages Pivot Table'!AG$175</f>
        <v>0</v>
      </c>
      <c r="E76" s="542">
        <f t="shared" si="34"/>
        <v>0</v>
      </c>
      <c r="F76" s="543">
        <f>'Averages Pivot Table'!AH$175</f>
        <v>41603.937746930242</v>
      </c>
      <c r="G76" s="542">
        <f t="shared" si="36"/>
        <v>3</v>
      </c>
      <c r="J76" s="550"/>
      <c r="O76" s="564"/>
      <c r="Q76" s="538"/>
      <c r="S76" s="539"/>
    </row>
    <row r="77" spans="1:19" ht="12.95" customHeight="1">
      <c r="A77" s="540" t="s">
        <v>1076</v>
      </c>
      <c r="B77" s="541">
        <f>'Averages Pivot Table'!AF$204</f>
        <v>37110.320349754969</v>
      </c>
      <c r="C77" s="542">
        <f t="shared" si="34"/>
        <v>6</v>
      </c>
      <c r="D77" s="541">
        <f>'Averages Pivot Table'!AG$204</f>
        <v>0</v>
      </c>
      <c r="E77" s="542">
        <f t="shared" si="34"/>
        <v>0</v>
      </c>
      <c r="F77" s="543">
        <f>'Averages Pivot Table'!AH$204</f>
        <v>37110.320349754969</v>
      </c>
      <c r="G77" s="542">
        <f t="shared" si="36"/>
        <v>5</v>
      </c>
      <c r="J77" s="550"/>
      <c r="Q77" s="538"/>
      <c r="S77" s="539"/>
    </row>
    <row r="78" spans="1:19" ht="12.95" customHeight="1">
      <c r="A78" s="540" t="s">
        <v>1077</v>
      </c>
      <c r="B78" s="541">
        <f>'Averages Pivot Table'!AF$233</f>
        <v>0</v>
      </c>
      <c r="C78" s="542">
        <f t="shared" si="34"/>
        <v>0</v>
      </c>
      <c r="D78" s="541">
        <f>'Averages Pivot Table'!AG$233</f>
        <v>0</v>
      </c>
      <c r="E78" s="542">
        <f t="shared" si="34"/>
        <v>0</v>
      </c>
      <c r="F78" s="543">
        <f>'Averages Pivot Table'!AH$233</f>
        <v>0</v>
      </c>
      <c r="G78" s="542">
        <f t="shared" si="36"/>
        <v>0</v>
      </c>
      <c r="J78" s="550"/>
      <c r="Q78" s="538"/>
      <c r="S78" s="539"/>
    </row>
    <row r="79" spans="1:19" ht="12.95" customHeight="1">
      <c r="A79" s="540"/>
      <c r="B79" s="541"/>
      <c r="C79" s="542"/>
      <c r="D79" s="541"/>
      <c r="E79" s="542"/>
      <c r="F79" s="543"/>
      <c r="G79" s="542"/>
      <c r="J79" s="550"/>
      <c r="Q79" s="538"/>
      <c r="S79" s="539"/>
    </row>
    <row r="80" spans="1:19" ht="12.95" customHeight="1">
      <c r="A80" s="540" t="s">
        <v>1078</v>
      </c>
      <c r="B80" s="541">
        <f>'Averages Pivot Table'!AF$262</f>
        <v>0</v>
      </c>
      <c r="C80" s="542">
        <f t="shared" si="34"/>
        <v>0</v>
      </c>
      <c r="D80" s="541">
        <f>'Averages Pivot Table'!AG$262</f>
        <v>0</v>
      </c>
      <c r="E80" s="542">
        <f t="shared" si="34"/>
        <v>0</v>
      </c>
      <c r="F80" s="543">
        <f>'Averages Pivot Table'!AH$262</f>
        <v>0</v>
      </c>
      <c r="G80" s="542">
        <f t="shared" ref="G80:G83" si="37">IF(F80&gt;0,RANK(F80,(F$70:F$88)),0)</f>
        <v>0</v>
      </c>
      <c r="J80" s="550"/>
      <c r="Q80" s="538"/>
      <c r="S80" s="539"/>
    </row>
    <row r="81" spans="1:19" ht="12.95" customHeight="1">
      <c r="A81" s="540" t="s">
        <v>1079</v>
      </c>
      <c r="B81" s="541">
        <f>'Averages Pivot Table'!AF$291</f>
        <v>0</v>
      </c>
      <c r="C81" s="542">
        <f t="shared" si="34"/>
        <v>0</v>
      </c>
      <c r="D81" s="541">
        <f>'Averages Pivot Table'!AG$291</f>
        <v>0</v>
      </c>
      <c r="E81" s="542">
        <f t="shared" si="34"/>
        <v>0</v>
      </c>
      <c r="F81" s="543">
        <f>'Averages Pivot Table'!AH$291</f>
        <v>0</v>
      </c>
      <c r="G81" s="542">
        <f t="shared" si="37"/>
        <v>0</v>
      </c>
      <c r="J81" s="550"/>
      <c r="Q81" s="538"/>
      <c r="S81" s="539"/>
    </row>
    <row r="82" spans="1:19" ht="12.95" customHeight="1">
      <c r="A82" s="540" t="s">
        <v>1080</v>
      </c>
      <c r="B82" s="541">
        <f>'Averages Pivot Table'!AF$320</f>
        <v>52639.957620313835</v>
      </c>
      <c r="C82" s="542">
        <f t="shared" si="34"/>
        <v>2</v>
      </c>
      <c r="D82" s="541">
        <f>'Averages Pivot Table'!AG$320</f>
        <v>47449.803337174402</v>
      </c>
      <c r="E82" s="542">
        <f t="shared" si="34"/>
        <v>2</v>
      </c>
      <c r="F82" s="543">
        <f>'Averages Pivot Table'!AH$320</f>
        <v>48751.894674874296</v>
      </c>
      <c r="G82" s="542">
        <f t="shared" si="37"/>
        <v>2</v>
      </c>
      <c r="J82" s="550"/>
      <c r="Q82" s="538"/>
      <c r="S82" s="539"/>
    </row>
    <row r="83" spans="1:19" ht="12.95" customHeight="1">
      <c r="A83" s="540" t="s">
        <v>1081</v>
      </c>
      <c r="B83" s="541">
        <f>'Averages Pivot Table'!AF$349</f>
        <v>0</v>
      </c>
      <c r="C83" s="542">
        <f t="shared" si="34"/>
        <v>0</v>
      </c>
      <c r="D83" s="541">
        <f>'Averages Pivot Table'!AG$349</f>
        <v>0</v>
      </c>
      <c r="E83" s="542">
        <f t="shared" si="34"/>
        <v>0</v>
      </c>
      <c r="F83" s="543">
        <f>'Averages Pivot Table'!AH$349</f>
        <v>0</v>
      </c>
      <c r="G83" s="542">
        <f t="shared" si="37"/>
        <v>0</v>
      </c>
      <c r="J83" s="550"/>
      <c r="Q83" s="538"/>
      <c r="S83" s="539"/>
    </row>
    <row r="84" spans="1:19" ht="12.95" customHeight="1">
      <c r="A84" s="540"/>
      <c r="B84" s="541"/>
      <c r="C84" s="542"/>
      <c r="D84" s="541"/>
      <c r="E84" s="542"/>
      <c r="F84" s="543"/>
      <c r="G84" s="542"/>
      <c r="J84" s="550"/>
      <c r="Q84" s="538"/>
      <c r="S84" s="539"/>
    </row>
    <row r="85" spans="1:19" ht="12.95" customHeight="1">
      <c r="A85" s="540" t="s">
        <v>1082</v>
      </c>
      <c r="B85" s="541">
        <f>'Averages Pivot Table'!AF$378</f>
        <v>38390.326923076922</v>
      </c>
      <c r="C85" s="542">
        <f t="shared" si="34"/>
        <v>5</v>
      </c>
      <c r="D85" s="541">
        <f>'Averages Pivot Table'!AG$378</f>
        <v>36742.028963414632</v>
      </c>
      <c r="E85" s="542">
        <f t="shared" si="34"/>
        <v>3</v>
      </c>
      <c r="F85" s="543">
        <f>'Averages Pivot Table'!AH$378</f>
        <v>36863.090395480227</v>
      </c>
      <c r="G85" s="542">
        <f t="shared" ref="G85:G88" si="38">IF(F85&gt;0,RANK(F85,(F$70:F$88)),0)</f>
        <v>6</v>
      </c>
      <c r="J85" s="550"/>
      <c r="Q85" s="538"/>
      <c r="S85" s="539"/>
    </row>
    <row r="86" spans="1:19" ht="12.95" customHeight="1">
      <c r="A86" s="540" t="s">
        <v>1083</v>
      </c>
      <c r="B86" s="541">
        <f>'Averages Pivot Table'!AF$407</f>
        <v>0</v>
      </c>
      <c r="C86" s="542">
        <f t="shared" si="34"/>
        <v>0</v>
      </c>
      <c r="D86" s="541">
        <f>'Averages Pivot Table'!AG$407</f>
        <v>0</v>
      </c>
      <c r="E86" s="542">
        <f t="shared" si="34"/>
        <v>0</v>
      </c>
      <c r="F86" s="543">
        <f>'Averages Pivot Table'!AH$407</f>
        <v>0</v>
      </c>
      <c r="G86" s="542">
        <f t="shared" si="38"/>
        <v>0</v>
      </c>
      <c r="J86" s="550"/>
      <c r="Q86" s="538"/>
      <c r="S86" s="539"/>
    </row>
    <row r="87" spans="1:19" ht="12.95" customHeight="1">
      <c r="A87" s="540" t="s">
        <v>1084</v>
      </c>
      <c r="B87" s="541">
        <f>'Averages Pivot Table'!AF$436</f>
        <v>0</v>
      </c>
      <c r="C87" s="542">
        <f t="shared" si="34"/>
        <v>0</v>
      </c>
      <c r="D87" s="541">
        <f>'Averages Pivot Table'!AG$436</f>
        <v>0</v>
      </c>
      <c r="E87" s="542">
        <f t="shared" si="34"/>
        <v>0</v>
      </c>
      <c r="F87" s="543">
        <f>'Averages Pivot Table'!AH$436</f>
        <v>0</v>
      </c>
      <c r="G87" s="542">
        <f t="shared" si="38"/>
        <v>0</v>
      </c>
      <c r="J87" s="550"/>
      <c r="Q87" s="538"/>
      <c r="S87" s="539"/>
    </row>
    <row r="88" spans="1:19" ht="12.95" customHeight="1">
      <c r="A88" s="565" t="s">
        <v>1085</v>
      </c>
      <c r="B88" s="545">
        <f>'Averages Pivot Table'!AF$465</f>
        <v>0</v>
      </c>
      <c r="C88" s="546">
        <f t="shared" si="34"/>
        <v>0</v>
      </c>
      <c r="D88" s="545">
        <f>'Averages Pivot Table'!AG$465</f>
        <v>0</v>
      </c>
      <c r="E88" s="546">
        <f t="shared" si="34"/>
        <v>0</v>
      </c>
      <c r="F88" s="547">
        <f>'Averages Pivot Table'!AH$465</f>
        <v>0</v>
      </c>
      <c r="G88" s="546">
        <f t="shared" si="38"/>
        <v>0</v>
      </c>
      <c r="J88" s="550"/>
      <c r="Q88" s="538"/>
      <c r="S88" s="539"/>
    </row>
    <row r="89" spans="1:19" ht="45.75" customHeight="1">
      <c r="A89" s="646" t="s">
        <v>1086</v>
      </c>
      <c r="B89" s="651"/>
      <c r="C89" s="651"/>
      <c r="D89" s="651"/>
      <c r="E89" s="651"/>
      <c r="F89" s="651"/>
      <c r="G89" s="651"/>
      <c r="H89" s="577"/>
      <c r="I89" s="577"/>
      <c r="J89" s="550"/>
    </row>
    <row r="90" spans="1:19">
      <c r="G90" s="549" t="s">
        <v>1156</v>
      </c>
      <c r="I90" s="549" t="s">
        <v>910</v>
      </c>
    </row>
    <row r="91" spans="1:19" ht="18">
      <c r="A91" s="512" t="s">
        <v>1097</v>
      </c>
      <c r="B91" s="512"/>
      <c r="C91" s="512"/>
      <c r="D91" s="512"/>
      <c r="E91" s="512"/>
      <c r="F91" s="512"/>
      <c r="G91" s="512"/>
      <c r="H91" s="512"/>
      <c r="I91" s="512"/>
      <c r="J91" s="512"/>
      <c r="K91" s="512"/>
      <c r="L91" s="512"/>
      <c r="M91" s="512"/>
      <c r="N91" s="578"/>
      <c r="O91" s="578"/>
    </row>
    <row r="92" spans="1:19">
      <c r="A92" s="579"/>
      <c r="B92" s="515"/>
      <c r="C92" s="515"/>
      <c r="D92" s="515"/>
      <c r="E92" s="515"/>
      <c r="F92" s="515"/>
      <c r="G92" s="515"/>
      <c r="H92" s="515"/>
      <c r="I92" s="515"/>
      <c r="J92" s="515"/>
      <c r="K92" s="515"/>
      <c r="L92" s="515"/>
      <c r="M92" s="515"/>
      <c r="N92" s="515"/>
      <c r="O92" s="515"/>
    </row>
    <row r="93" spans="1:19" ht="15.75">
      <c r="A93" s="644" t="s">
        <v>1098</v>
      </c>
      <c r="B93" s="644"/>
      <c r="C93" s="644"/>
      <c r="D93" s="644"/>
      <c r="E93" s="644"/>
      <c r="F93" s="644"/>
      <c r="G93" s="644"/>
      <c r="H93" s="644"/>
      <c r="I93" s="644"/>
      <c r="J93" s="644"/>
      <c r="K93" s="644"/>
      <c r="L93" s="644"/>
      <c r="M93" s="644"/>
      <c r="N93" s="580"/>
      <c r="O93" s="580"/>
    </row>
    <row r="94" spans="1:19" ht="15.75">
      <c r="A94" s="644" t="s">
        <v>1120</v>
      </c>
      <c r="B94" s="644"/>
      <c r="C94" s="644"/>
      <c r="D94" s="644"/>
      <c r="E94" s="644"/>
      <c r="F94" s="644"/>
      <c r="G94" s="644"/>
      <c r="H94" s="644"/>
      <c r="I94" s="644"/>
      <c r="J94" s="644"/>
      <c r="K94" s="644"/>
      <c r="L94" s="644"/>
      <c r="M94" s="644"/>
      <c r="N94" s="580"/>
      <c r="O94" s="580"/>
    </row>
    <row r="95" spans="1:19">
      <c r="A95" s="540"/>
      <c r="B95" s="540"/>
      <c r="C95" s="540"/>
      <c r="D95" s="540"/>
      <c r="E95" s="540"/>
      <c r="F95" s="540"/>
      <c r="G95" s="540"/>
      <c r="H95" s="540"/>
      <c r="I95" s="540"/>
      <c r="J95" s="540"/>
      <c r="K95" s="540"/>
      <c r="L95" s="540"/>
      <c r="M95" s="540"/>
      <c r="N95" s="540"/>
      <c r="O95" s="540"/>
    </row>
    <row r="96" spans="1:19" ht="31.5" customHeight="1">
      <c r="A96" s="518"/>
      <c r="B96" s="581" t="s">
        <v>28</v>
      </c>
      <c r="C96" s="582"/>
      <c r="D96" s="583" t="s">
        <v>17</v>
      </c>
      <c r="E96" s="584"/>
      <c r="F96" s="583" t="s">
        <v>18</v>
      </c>
      <c r="G96" s="584"/>
      <c r="H96" s="581" t="s">
        <v>19</v>
      </c>
      <c r="I96" s="582"/>
      <c r="J96" s="583" t="s">
        <v>1099</v>
      </c>
      <c r="K96" s="584"/>
      <c r="L96" s="582" t="s">
        <v>1061</v>
      </c>
      <c r="M96" s="582"/>
      <c r="N96" s="585" t="s">
        <v>910</v>
      </c>
      <c r="O96" s="585"/>
    </row>
    <row r="97" spans="1:19">
      <c r="A97" s="524"/>
      <c r="B97" s="520" t="s">
        <v>1067</v>
      </c>
      <c r="C97" s="519" t="s">
        <v>1068</v>
      </c>
      <c r="D97" s="520" t="s">
        <v>1067</v>
      </c>
      <c r="E97" s="519" t="s">
        <v>1068</v>
      </c>
      <c r="F97" s="520" t="s">
        <v>1067</v>
      </c>
      <c r="G97" s="519" t="s">
        <v>1068</v>
      </c>
      <c r="H97" s="520" t="s">
        <v>1067</v>
      </c>
      <c r="I97" s="519" t="s">
        <v>1068</v>
      </c>
      <c r="J97" s="520" t="s">
        <v>1067</v>
      </c>
      <c r="K97" s="519" t="s">
        <v>1068</v>
      </c>
      <c r="L97" s="520" t="s">
        <v>1067</v>
      </c>
      <c r="M97" s="519" t="s">
        <v>1068</v>
      </c>
    </row>
    <row r="98" spans="1:19" s="531" customFormat="1" ht="18" customHeight="1">
      <c r="A98" s="528" t="s">
        <v>1069</v>
      </c>
      <c r="B98" s="560">
        <f>'Averages Pivot Table'!Y$469</f>
        <v>110400.70469395496</v>
      </c>
      <c r="C98" s="560"/>
      <c r="D98" s="560">
        <f>'Averages Pivot Table'!Y$473</f>
        <v>79304.653273872013</v>
      </c>
      <c r="E98" s="560"/>
      <c r="F98" s="560">
        <f>'Averages Pivot Table'!Y$477</f>
        <v>68204.173323050869</v>
      </c>
      <c r="G98" s="560"/>
      <c r="H98" s="560">
        <f>'Averages Pivot Table'!Y$481</f>
        <v>47972.172166590324</v>
      </c>
      <c r="I98" s="560"/>
      <c r="J98" s="560">
        <f>'Averages Pivot Table'!Y$485</f>
        <v>51531.674948369255</v>
      </c>
      <c r="K98" s="560"/>
      <c r="L98" s="560">
        <f>'Averages Pivot Table'!Y$493</f>
        <v>78667.222641305532</v>
      </c>
      <c r="M98" s="586"/>
      <c r="N98" s="560"/>
      <c r="O98" s="587"/>
      <c r="Q98" s="533"/>
      <c r="R98" s="533"/>
      <c r="S98" s="533"/>
    </row>
    <row r="99" spans="1:19" ht="12.95" customHeight="1">
      <c r="A99" s="540"/>
      <c r="B99" s="536"/>
      <c r="C99" s="563"/>
      <c r="D99" s="536"/>
      <c r="E99" s="563"/>
      <c r="F99" s="536"/>
      <c r="G99" s="563"/>
      <c r="H99" s="536"/>
      <c r="I99" s="563"/>
      <c r="J99" s="536"/>
      <c r="K99" s="563"/>
      <c r="L99" s="536"/>
      <c r="M99" s="563"/>
      <c r="N99" s="536"/>
      <c r="O99" s="588"/>
    </row>
    <row r="100" spans="1:19" ht="12.95" customHeight="1">
      <c r="A100" s="540" t="s">
        <v>1070</v>
      </c>
      <c r="B100" s="589">
        <f>'Averages Pivot Table'!Y$6</f>
        <v>115205.94875477778</v>
      </c>
      <c r="C100" s="542">
        <f>IF(B100&gt;0,RANK(B100,(B$100:B$118)),0)</f>
        <v>5</v>
      </c>
      <c r="D100" s="589">
        <f>'Averages Pivot Table'!Y$10</f>
        <v>84657.444094442719</v>
      </c>
      <c r="E100" s="542">
        <f>IF(D100&gt;0,RANK(D100,(D$100:D$118)),0)</f>
        <v>4</v>
      </c>
      <c r="F100" s="589">
        <f>'Averages Pivot Table'!Y$14</f>
        <v>70801.517624129585</v>
      </c>
      <c r="G100" s="542">
        <f>IF(F100&gt;0,RANK(F100,(F$100:F$118)),0)</f>
        <v>6</v>
      </c>
      <c r="H100" s="589">
        <f>'Averages Pivot Table'!Y$18</f>
        <v>51179.940980637766</v>
      </c>
      <c r="I100" s="542">
        <f>IF(H100&gt;0,RANK(H100,(H$100:H$118)),0)</f>
        <v>5</v>
      </c>
      <c r="J100" s="589">
        <f>'Averages Pivot Table'!Y$22</f>
        <v>70226.708065233994</v>
      </c>
      <c r="K100" s="542">
        <f>IF(J100&gt;0,RANK(J100,(J$100:J$118)),0)</f>
        <v>1</v>
      </c>
      <c r="L100" s="589">
        <f>'Averages Pivot Table'!Y$30</f>
        <v>83607.019234034786</v>
      </c>
      <c r="M100" s="542">
        <f>IF(L100&gt;0,RANK(L100,(L$100:L$118)),0)</f>
        <v>3</v>
      </c>
      <c r="N100" s="589"/>
      <c r="O100" s="590"/>
    </row>
    <row r="101" spans="1:19" ht="12.95" customHeight="1">
      <c r="A101" s="540" t="s">
        <v>1071</v>
      </c>
      <c r="B101" s="589">
        <f>'Averages Pivot Table'!Y$35</f>
        <v>93441.079289689253</v>
      </c>
      <c r="C101" s="542">
        <f t="shared" ref="C101:E118" si="39">IF(B101&gt;0,RANK(B101,(B$100:B$118)),0)</f>
        <v>13</v>
      </c>
      <c r="D101" s="589">
        <f>'Averages Pivot Table'!Y$39</f>
        <v>70579.456817085345</v>
      </c>
      <c r="E101" s="542">
        <f t="shared" si="39"/>
        <v>13</v>
      </c>
      <c r="F101" s="589">
        <f>'Averages Pivot Table'!Y$43</f>
        <v>61422.948789819427</v>
      </c>
      <c r="G101" s="542">
        <f t="shared" ref="G101:G103" si="40">IF(F101&gt;0,RANK(F101,(F$100:F$118)),0)</f>
        <v>14</v>
      </c>
      <c r="H101" s="589">
        <f>'Averages Pivot Table'!Y$47</f>
        <v>45610.549956862997</v>
      </c>
      <c r="I101" s="542">
        <f t="shared" ref="I101:I103" si="41">IF(H101&gt;0,RANK(H101,(H$100:H$118)),0)</f>
        <v>10</v>
      </c>
      <c r="J101" s="589">
        <f>'Averages Pivot Table'!Y$51</f>
        <v>47469.863162965448</v>
      </c>
      <c r="K101" s="542">
        <f t="shared" ref="K101:K103" si="42">IF(J101&gt;0,RANK(J101,(J$100:J$118)),0)</f>
        <v>9</v>
      </c>
      <c r="L101" s="589">
        <f>'Averages Pivot Table'!Y$59</f>
        <v>66257.159681971112</v>
      </c>
      <c r="M101" s="542">
        <f t="shared" ref="M101:M103" si="43">IF(L101&gt;0,RANK(L101,(L$100:L$118)),0)</f>
        <v>15</v>
      </c>
      <c r="N101" s="589"/>
      <c r="O101" s="590"/>
    </row>
    <row r="102" spans="1:19" ht="12.95" customHeight="1">
      <c r="A102" s="540" t="s">
        <v>1072</v>
      </c>
      <c r="B102" s="589">
        <f>'Averages Pivot Table'!Y$64</f>
        <v>138989.90803671555</v>
      </c>
      <c r="C102" s="542">
        <f t="shared" si="39"/>
        <v>1</v>
      </c>
      <c r="D102" s="589">
        <f>'Averages Pivot Table'!Y$68</f>
        <v>93630.930470377629</v>
      </c>
      <c r="E102" s="542">
        <f t="shared" si="39"/>
        <v>1</v>
      </c>
      <c r="F102" s="589">
        <f>'Averages Pivot Table'!Y$72</f>
        <v>82835.967922241252</v>
      </c>
      <c r="G102" s="542">
        <f t="shared" si="40"/>
        <v>1</v>
      </c>
      <c r="H102" s="589">
        <f>'Averages Pivot Table'!Y$76</f>
        <v>63598.810177917323</v>
      </c>
      <c r="I102" s="542">
        <f t="shared" si="41"/>
        <v>1</v>
      </c>
      <c r="J102" s="589">
        <f>'Averages Pivot Table'!Y$80</f>
        <v>42198.272727272728</v>
      </c>
      <c r="K102" s="542">
        <f t="shared" si="42"/>
        <v>12</v>
      </c>
      <c r="L102" s="589">
        <f>'Averages Pivot Table'!Y$88</f>
        <v>102118.23476577105</v>
      </c>
      <c r="M102" s="542">
        <f t="shared" si="43"/>
        <v>1</v>
      </c>
      <c r="N102" s="589"/>
      <c r="O102" s="590"/>
    </row>
    <row r="103" spans="1:19" ht="12.95" customHeight="1">
      <c r="A103" s="540" t="s">
        <v>1073</v>
      </c>
      <c r="B103" s="589">
        <f>'Averages Pivot Table'!Y$93</f>
        <v>115740.78092885458</v>
      </c>
      <c r="C103" s="542">
        <f t="shared" si="39"/>
        <v>4</v>
      </c>
      <c r="D103" s="589">
        <f>'Averages Pivot Table'!Y$97</f>
        <v>82338.223708719452</v>
      </c>
      <c r="E103" s="542">
        <f t="shared" si="39"/>
        <v>5</v>
      </c>
      <c r="F103" s="589">
        <f>'Averages Pivot Table'!Y$101</f>
        <v>72028.128097474255</v>
      </c>
      <c r="G103" s="542">
        <f t="shared" si="40"/>
        <v>4</v>
      </c>
      <c r="H103" s="589">
        <f>'Averages Pivot Table'!Y$105</f>
        <v>51957.454097417729</v>
      </c>
      <c r="I103" s="542">
        <f t="shared" si="41"/>
        <v>4</v>
      </c>
      <c r="J103" s="589">
        <f>'Averages Pivot Table'!Y$109</f>
        <v>37806.328539799069</v>
      </c>
      <c r="K103" s="542">
        <f t="shared" si="42"/>
        <v>14</v>
      </c>
      <c r="L103" s="589">
        <f>'Averages Pivot Table'!Y$117</f>
        <v>80992.062668383529</v>
      </c>
      <c r="M103" s="542">
        <f t="shared" si="43"/>
        <v>5</v>
      </c>
      <c r="N103" s="589"/>
      <c r="O103" s="590"/>
    </row>
    <row r="104" spans="1:19" ht="12.95" customHeight="1">
      <c r="A104" s="540"/>
      <c r="B104" s="589"/>
      <c r="C104" s="542"/>
      <c r="D104" s="589"/>
      <c r="E104" s="542"/>
      <c r="F104" s="589"/>
      <c r="G104" s="542"/>
      <c r="H104" s="589"/>
      <c r="I104" s="542"/>
      <c r="J104" s="589"/>
      <c r="K104" s="542"/>
      <c r="L104" s="589"/>
      <c r="M104" s="542"/>
      <c r="N104" s="589"/>
      <c r="O104" s="590"/>
    </row>
    <row r="105" spans="1:19" ht="12.95" customHeight="1">
      <c r="A105" s="540" t="s">
        <v>1074</v>
      </c>
      <c r="B105" s="589">
        <f>'Averages Pivot Table'!Y$122</f>
        <v>100755.42556287709</v>
      </c>
      <c r="C105" s="542">
        <f t="shared" si="39"/>
        <v>9</v>
      </c>
      <c r="D105" s="589">
        <f>'Averages Pivot Table'!Y$126</f>
        <v>71243.969333177345</v>
      </c>
      <c r="E105" s="542">
        <f t="shared" si="39"/>
        <v>12</v>
      </c>
      <c r="F105" s="589">
        <f>'Averages Pivot Table'!Y$130</f>
        <v>61701.804244921514</v>
      </c>
      <c r="G105" s="542">
        <f t="shared" ref="G105:G108" si="44">IF(F105&gt;0,RANK(F105,(F$100:F$118)),0)</f>
        <v>13</v>
      </c>
      <c r="H105" s="589">
        <f>'Averages Pivot Table'!Y$134</f>
        <v>42364.087441665462</v>
      </c>
      <c r="I105" s="542">
        <f t="shared" ref="I105:I108" si="45">IF(H105&gt;0,RANK(H105,(H$100:H$118)),0)</f>
        <v>14</v>
      </c>
      <c r="J105" s="589">
        <f>'Averages Pivot Table'!Y$138</f>
        <v>44449.228192973707</v>
      </c>
      <c r="K105" s="542">
        <f t="shared" ref="K105:K108" si="46">IF(J105&gt;0,RANK(J105,(J$100:J$118)),0)</f>
        <v>10</v>
      </c>
      <c r="L105" s="589">
        <f>'Averages Pivot Table'!Y$146</f>
        <v>70684.762573311455</v>
      </c>
      <c r="M105" s="542">
        <f t="shared" ref="M105:M108" si="47">IF(L105&gt;0,RANK(L105,(L$100:L$118)),0)</f>
        <v>11</v>
      </c>
      <c r="N105" s="589"/>
      <c r="O105" s="590"/>
    </row>
    <row r="106" spans="1:19" ht="12.95" customHeight="1">
      <c r="A106" s="540" t="s">
        <v>1075</v>
      </c>
      <c r="B106" s="589">
        <f>'Averages Pivot Table'!Y$151</f>
        <v>101679.37069896031</v>
      </c>
      <c r="C106" s="542">
        <f t="shared" si="39"/>
        <v>8</v>
      </c>
      <c r="D106" s="589">
        <f>'Averages Pivot Table'!Y$155</f>
        <v>74387.566469700512</v>
      </c>
      <c r="E106" s="542">
        <f t="shared" si="39"/>
        <v>9</v>
      </c>
      <c r="F106" s="589">
        <f>'Averages Pivot Table'!Y$159</f>
        <v>65066.028381159529</v>
      </c>
      <c r="G106" s="542">
        <f t="shared" si="44"/>
        <v>9</v>
      </c>
      <c r="H106" s="589">
        <f>'Averages Pivot Table'!Y$163</f>
        <v>47045.14941773282</v>
      </c>
      <c r="I106" s="542">
        <f t="shared" si="45"/>
        <v>8</v>
      </c>
      <c r="J106" s="589">
        <f>'Averages Pivot Table'!Y$167</f>
        <v>50467.378705845746</v>
      </c>
      <c r="K106" s="542">
        <f t="shared" si="46"/>
        <v>6</v>
      </c>
      <c r="L106" s="589">
        <f>'Averages Pivot Table'!Y$175</f>
        <v>74581.412013832989</v>
      </c>
      <c r="M106" s="542">
        <f t="shared" si="47"/>
        <v>8</v>
      </c>
      <c r="N106" s="589"/>
      <c r="O106" s="590"/>
    </row>
    <row r="107" spans="1:19" ht="12.95" customHeight="1">
      <c r="A107" s="540" t="s">
        <v>1076</v>
      </c>
      <c r="B107" s="589">
        <f>'Averages Pivot Table'!Y$180</f>
        <v>93441.07139813804</v>
      </c>
      <c r="C107" s="542">
        <f t="shared" si="39"/>
        <v>14</v>
      </c>
      <c r="D107" s="589">
        <f>'Averages Pivot Table'!Y$184</f>
        <v>70135.431115378728</v>
      </c>
      <c r="E107" s="542">
        <f t="shared" si="39"/>
        <v>15</v>
      </c>
      <c r="F107" s="589">
        <f>'Averages Pivot Table'!Y$188</f>
        <v>61739.592209428003</v>
      </c>
      <c r="G107" s="542">
        <f t="shared" si="44"/>
        <v>12</v>
      </c>
      <c r="H107" s="589">
        <f>'Averages Pivot Table'!Y$192</f>
        <v>44824.608991705529</v>
      </c>
      <c r="I107" s="542">
        <f t="shared" si="45"/>
        <v>12</v>
      </c>
      <c r="J107" s="589">
        <f>'Averages Pivot Table'!Y$196</f>
        <v>49442.98492606404</v>
      </c>
      <c r="K107" s="542">
        <f t="shared" si="46"/>
        <v>7</v>
      </c>
      <c r="L107" s="589">
        <f>'Averages Pivot Table'!Y$204</f>
        <v>67631.870773381306</v>
      </c>
      <c r="M107" s="542">
        <f t="shared" si="47"/>
        <v>14</v>
      </c>
      <c r="N107" s="589"/>
      <c r="O107" s="590"/>
    </row>
    <row r="108" spans="1:19" ht="12.95" customHeight="1">
      <c r="A108" s="540" t="s">
        <v>1077</v>
      </c>
      <c r="B108" s="589">
        <f>'Averages Pivot Table'!Y$209</f>
        <v>0</v>
      </c>
      <c r="C108" s="542">
        <f t="shared" si="39"/>
        <v>0</v>
      </c>
      <c r="D108" s="589">
        <f>'Averages Pivot Table'!Y$213</f>
        <v>0</v>
      </c>
      <c r="E108" s="542">
        <f t="shared" si="39"/>
        <v>0</v>
      </c>
      <c r="F108" s="589">
        <f>'Averages Pivot Table'!Y$217</f>
        <v>0</v>
      </c>
      <c r="G108" s="542">
        <f t="shared" si="44"/>
        <v>0</v>
      </c>
      <c r="H108" s="589">
        <f>'Averages Pivot Table'!Y$221</f>
        <v>0</v>
      </c>
      <c r="I108" s="542">
        <f t="shared" si="45"/>
        <v>0</v>
      </c>
      <c r="J108" s="589">
        <f>'Averages Pivot Table'!Y$225</f>
        <v>0</v>
      </c>
      <c r="K108" s="542">
        <f t="shared" si="46"/>
        <v>0</v>
      </c>
      <c r="L108" s="589">
        <f>'Averages Pivot Table'!Y$233</f>
        <v>0</v>
      </c>
      <c r="M108" s="542">
        <f t="shared" si="47"/>
        <v>0</v>
      </c>
      <c r="N108" s="589"/>
      <c r="O108" s="590"/>
    </row>
    <row r="109" spans="1:19" ht="12.95" customHeight="1">
      <c r="A109" s="540"/>
      <c r="B109" s="589"/>
      <c r="C109" s="542"/>
      <c r="D109" s="589"/>
      <c r="E109" s="542"/>
      <c r="F109" s="589"/>
      <c r="G109" s="542"/>
      <c r="H109" s="589"/>
      <c r="I109" s="542"/>
      <c r="J109" s="589"/>
      <c r="K109" s="542"/>
      <c r="L109" s="589"/>
      <c r="M109" s="542"/>
      <c r="N109" s="589"/>
      <c r="O109" s="590"/>
    </row>
    <row r="110" spans="1:19" ht="12.95" customHeight="1">
      <c r="A110" s="540" t="s">
        <v>1078</v>
      </c>
      <c r="B110" s="589">
        <f>'Averages Pivot Table'!Y$238</f>
        <v>96346.107884592697</v>
      </c>
      <c r="C110" s="542">
        <f t="shared" si="39"/>
        <v>12</v>
      </c>
      <c r="D110" s="589">
        <f>'Averages Pivot Table'!Y$242</f>
        <v>75248.056047910126</v>
      </c>
      <c r="E110" s="542">
        <f t="shared" si="39"/>
        <v>8</v>
      </c>
      <c r="F110" s="589">
        <f>'Averages Pivot Table'!Y$246</f>
        <v>66314.35669532977</v>
      </c>
      <c r="G110" s="542">
        <f t="shared" ref="G110:G113" si="48">IF(F110&gt;0,RANK(F110,(F$100:F$118)),0)</f>
        <v>8</v>
      </c>
      <c r="H110" s="589">
        <f>'Averages Pivot Table'!Y$250</f>
        <v>46765.908343654388</v>
      </c>
      <c r="I110" s="542">
        <f t="shared" ref="I110:I113" si="49">IF(H110&gt;0,RANK(H110,(H$100:H$118)),0)</f>
        <v>9</v>
      </c>
      <c r="J110" s="589">
        <f>'Averages Pivot Table'!Y$254</f>
        <v>39715.803935288852</v>
      </c>
      <c r="K110" s="542">
        <f t="shared" ref="K110:K113" si="50">IF(J110&gt;0,RANK(J110,(J$100:J$118)),0)</f>
        <v>13</v>
      </c>
      <c r="L110" s="589">
        <f>'Averages Pivot Table'!Y$262</f>
        <v>70665.037083796982</v>
      </c>
      <c r="M110" s="542">
        <f t="shared" ref="M110:M113" si="51">IF(L110&gt;0,RANK(L110,(L$100:L$118)),0)</f>
        <v>12</v>
      </c>
      <c r="N110" s="589"/>
      <c r="O110" s="590"/>
    </row>
    <row r="111" spans="1:19" ht="12.95" customHeight="1">
      <c r="A111" s="540" t="s">
        <v>1079</v>
      </c>
      <c r="B111" s="589">
        <f>'Averages Pivot Table'!Y$267</f>
        <v>110350.16284748672</v>
      </c>
      <c r="C111" s="542">
        <f t="shared" si="39"/>
        <v>6</v>
      </c>
      <c r="D111" s="589">
        <f>'Averages Pivot Table'!Y$271</f>
        <v>79300.470770380227</v>
      </c>
      <c r="E111" s="542">
        <f t="shared" si="39"/>
        <v>6</v>
      </c>
      <c r="F111" s="589">
        <f>'Averages Pivot Table'!Y$275</f>
        <v>71008.526050718181</v>
      </c>
      <c r="G111" s="542">
        <f t="shared" si="48"/>
        <v>5</v>
      </c>
      <c r="H111" s="589">
        <f>'Averages Pivot Table'!Y$279</f>
        <v>56055.695838612177</v>
      </c>
      <c r="I111" s="542">
        <f t="shared" si="49"/>
        <v>2</v>
      </c>
      <c r="J111" s="589">
        <f>'Averages Pivot Table'!Y$283</f>
        <v>54474.88863773764</v>
      </c>
      <c r="K111" s="542">
        <f t="shared" si="50"/>
        <v>4</v>
      </c>
      <c r="L111" s="589">
        <f>'Averages Pivot Table'!Y$291</f>
        <v>80767.109126538868</v>
      </c>
      <c r="M111" s="542">
        <f t="shared" si="51"/>
        <v>6</v>
      </c>
      <c r="N111" s="589"/>
      <c r="O111" s="590"/>
    </row>
    <row r="112" spans="1:19" ht="12.95" customHeight="1">
      <c r="A112" s="540" t="s">
        <v>1080</v>
      </c>
      <c r="B112" s="589">
        <f>'Averages Pivot Table'!Y$296</f>
        <v>96951.123396024879</v>
      </c>
      <c r="C112" s="542">
        <f t="shared" si="39"/>
        <v>11</v>
      </c>
      <c r="D112" s="589">
        <f>'Averages Pivot Table'!Y$300</f>
        <v>71945.848566003988</v>
      </c>
      <c r="E112" s="542">
        <f t="shared" si="39"/>
        <v>11</v>
      </c>
      <c r="F112" s="589">
        <f>'Averages Pivot Table'!Y$304</f>
        <v>63724.318339906553</v>
      </c>
      <c r="G112" s="542">
        <f t="shared" si="48"/>
        <v>11</v>
      </c>
      <c r="H112" s="589">
        <f>'Averages Pivot Table'!Y$308</f>
        <v>42805.373856867605</v>
      </c>
      <c r="I112" s="542">
        <f t="shared" si="49"/>
        <v>13</v>
      </c>
      <c r="J112" s="589">
        <f>'Averages Pivot Table'!Y$312</f>
        <v>0</v>
      </c>
      <c r="K112" s="542">
        <f t="shared" si="50"/>
        <v>0</v>
      </c>
      <c r="L112" s="589">
        <f>'Averages Pivot Table'!Y$320</f>
        <v>71163.663317944389</v>
      </c>
      <c r="M112" s="542">
        <f t="shared" si="51"/>
        <v>10</v>
      </c>
      <c r="N112" s="589"/>
      <c r="O112" s="590"/>
    </row>
    <row r="113" spans="1:19" ht="12.95" customHeight="1">
      <c r="A113" s="540" t="s">
        <v>1081</v>
      </c>
      <c r="B113" s="589">
        <f>'Averages Pivot Table'!Y$325</f>
        <v>108119.5671877491</v>
      </c>
      <c r="C113" s="542">
        <f t="shared" si="39"/>
        <v>7</v>
      </c>
      <c r="D113" s="589">
        <f>'Averages Pivot Table'!Y$329</f>
        <v>78682.278572243216</v>
      </c>
      <c r="E113" s="542">
        <f t="shared" si="39"/>
        <v>7</v>
      </c>
      <c r="F113" s="589">
        <f>'Averages Pivot Table'!Y$333</f>
        <v>68534.759580153375</v>
      </c>
      <c r="G113" s="542">
        <f t="shared" si="48"/>
        <v>7</v>
      </c>
      <c r="H113" s="589">
        <f>'Averages Pivot Table'!Y$337</f>
        <v>49322.58071582127</v>
      </c>
      <c r="I113" s="542">
        <f t="shared" si="49"/>
        <v>7</v>
      </c>
      <c r="J113" s="589">
        <f>'Averages Pivot Table'!Y$341</f>
        <v>49307.981195408378</v>
      </c>
      <c r="K113" s="542">
        <f t="shared" si="50"/>
        <v>8</v>
      </c>
      <c r="L113" s="589">
        <f>'Averages Pivot Table'!Y$349</f>
        <v>78647.125372409006</v>
      </c>
      <c r="M113" s="542">
        <f t="shared" si="51"/>
        <v>7</v>
      </c>
      <c r="N113" s="589"/>
      <c r="O113" s="590"/>
    </row>
    <row r="114" spans="1:19" ht="12.95" customHeight="1">
      <c r="A114" s="540"/>
      <c r="B114" s="589"/>
      <c r="C114" s="542"/>
      <c r="D114" s="589"/>
      <c r="E114" s="542"/>
      <c r="F114" s="589"/>
      <c r="G114" s="542"/>
      <c r="H114" s="589"/>
      <c r="I114" s="542"/>
      <c r="J114" s="589"/>
      <c r="K114" s="542"/>
      <c r="L114" s="589"/>
      <c r="M114" s="542"/>
      <c r="N114" s="589"/>
      <c r="O114" s="590"/>
    </row>
    <row r="115" spans="1:19" ht="12.95" customHeight="1">
      <c r="A115" s="540" t="s">
        <v>1082</v>
      </c>
      <c r="B115" s="591">
        <f>'Averages Pivot Table'!Y$354</f>
        <v>100123.58703924764</v>
      </c>
      <c r="C115" s="542">
        <f t="shared" si="39"/>
        <v>10</v>
      </c>
      <c r="D115" s="591">
        <f>'Averages Pivot Table'!Y$358</f>
        <v>73942.896735413306</v>
      </c>
      <c r="E115" s="542">
        <f t="shared" si="39"/>
        <v>10</v>
      </c>
      <c r="F115" s="591">
        <f>'Averages Pivot Table'!Y$362</f>
        <v>64066.042260427006</v>
      </c>
      <c r="G115" s="542">
        <f t="shared" ref="G115:G118" si="52">IF(F115&gt;0,RANK(F115,(F$100:F$118)),0)</f>
        <v>10</v>
      </c>
      <c r="H115" s="591">
        <f>'Averages Pivot Table'!Y$366</f>
        <v>45323.526164590075</v>
      </c>
      <c r="I115" s="542">
        <f t="shared" ref="I115:I118" si="53">IF(H115&gt;0,RANK(H115,(H$100:H$118)),0)</f>
        <v>11</v>
      </c>
      <c r="J115" s="591">
        <f>'Averages Pivot Table'!Y$370</f>
        <v>44091.39368931012</v>
      </c>
      <c r="K115" s="542">
        <f t="shared" ref="K115:K118" si="54">IF(J115&gt;0,RANK(J115,(J$100:J$118)),0)</f>
        <v>11</v>
      </c>
      <c r="L115" s="591">
        <f>'Averages Pivot Table'!Y$378</f>
        <v>74257.76827166797</v>
      </c>
      <c r="M115" s="542">
        <f t="shared" ref="M115:M118" si="55">IF(L115&gt;0,RANK(L115,(L$100:L$118)),0)</f>
        <v>9</v>
      </c>
      <c r="N115" s="589"/>
      <c r="O115" s="590"/>
    </row>
    <row r="116" spans="1:19" ht="12.95" customHeight="1">
      <c r="A116" s="540" t="s">
        <v>1083</v>
      </c>
      <c r="B116" s="591">
        <f>'Averages Pivot Table'!Y$383</f>
        <v>121786.62471157523</v>
      </c>
      <c r="C116" s="542">
        <f t="shared" si="39"/>
        <v>3</v>
      </c>
      <c r="D116" s="591">
        <f>'Averages Pivot Table'!Y$387</f>
        <v>84879.544151174239</v>
      </c>
      <c r="E116" s="542">
        <f t="shared" si="39"/>
        <v>3</v>
      </c>
      <c r="F116" s="591">
        <f>'Averages Pivot Table'!Y$391</f>
        <v>72758.85751736963</v>
      </c>
      <c r="G116" s="542">
        <f t="shared" si="52"/>
        <v>3</v>
      </c>
      <c r="H116" s="591">
        <f>'Averages Pivot Table'!Y$395</f>
        <v>49807.12497083276</v>
      </c>
      <c r="I116" s="542">
        <f t="shared" si="53"/>
        <v>6</v>
      </c>
      <c r="J116" s="591">
        <f>'Averages Pivot Table'!Y$399</f>
        <v>55318.631482044861</v>
      </c>
      <c r="K116" s="542">
        <f t="shared" si="54"/>
        <v>3</v>
      </c>
      <c r="L116" s="591">
        <f>'Averages Pivot Table'!Y$407</f>
        <v>83586.749075162981</v>
      </c>
      <c r="M116" s="542">
        <f t="shared" si="55"/>
        <v>4</v>
      </c>
      <c r="N116" s="589"/>
      <c r="O116" s="590"/>
    </row>
    <row r="117" spans="1:19" ht="12.95" customHeight="1">
      <c r="A117" s="540" t="s">
        <v>1084</v>
      </c>
      <c r="B117" s="591">
        <f>'Averages Pivot Table'!Y$412</f>
        <v>123429.61197516389</v>
      </c>
      <c r="C117" s="542">
        <f t="shared" si="39"/>
        <v>2</v>
      </c>
      <c r="D117" s="591">
        <f>'Averages Pivot Table'!Y$416</f>
        <v>86702.326509161358</v>
      </c>
      <c r="E117" s="542">
        <f t="shared" si="39"/>
        <v>2</v>
      </c>
      <c r="F117" s="591">
        <f>'Averages Pivot Table'!Y$420</f>
        <v>73017.405962198201</v>
      </c>
      <c r="G117" s="542">
        <f t="shared" si="52"/>
        <v>2</v>
      </c>
      <c r="H117" s="591">
        <f>'Averages Pivot Table'!Y$424</f>
        <v>52651.827892935216</v>
      </c>
      <c r="I117" s="542">
        <f t="shared" si="53"/>
        <v>3</v>
      </c>
      <c r="J117" s="591">
        <f>'Averages Pivot Table'!Y$428</f>
        <v>56321.702013697701</v>
      </c>
      <c r="K117" s="542">
        <f t="shared" si="54"/>
        <v>2</v>
      </c>
      <c r="L117" s="591">
        <f>'Averages Pivot Table'!Y$436</f>
        <v>89138.305890418051</v>
      </c>
      <c r="M117" s="542">
        <f t="shared" si="55"/>
        <v>2</v>
      </c>
      <c r="N117" s="589"/>
      <c r="O117" s="590"/>
    </row>
    <row r="118" spans="1:19" ht="12.95" customHeight="1">
      <c r="A118" s="565" t="s">
        <v>1085</v>
      </c>
      <c r="B118" s="592">
        <f>'Averages Pivot Table'!Y$441</f>
        <v>88233.702163953742</v>
      </c>
      <c r="C118" s="546">
        <f t="shared" si="39"/>
        <v>15</v>
      </c>
      <c r="D118" s="592">
        <f>'Averages Pivot Table'!Y$445</f>
        <v>70255.209296888846</v>
      </c>
      <c r="E118" s="546">
        <f t="shared" si="39"/>
        <v>14</v>
      </c>
      <c r="F118" s="592">
        <f>'Averages Pivot Table'!Y$449</f>
        <v>60785.360833022838</v>
      </c>
      <c r="G118" s="546">
        <f t="shared" si="52"/>
        <v>15</v>
      </c>
      <c r="H118" s="592">
        <f>'Averages Pivot Table'!Y$453</f>
        <v>39397.517466776066</v>
      </c>
      <c r="I118" s="546">
        <f t="shared" si="53"/>
        <v>15</v>
      </c>
      <c r="J118" s="592">
        <f>'Averages Pivot Table'!Y$457</f>
        <v>50998.808317920986</v>
      </c>
      <c r="K118" s="546">
        <f t="shared" si="54"/>
        <v>5</v>
      </c>
      <c r="L118" s="592">
        <f>'Averages Pivot Table'!Y$465</f>
        <v>69149.206896446791</v>
      </c>
      <c r="M118" s="546">
        <f t="shared" si="55"/>
        <v>13</v>
      </c>
      <c r="N118" s="589"/>
      <c r="O118" s="589"/>
    </row>
    <row r="119" spans="1:19" ht="30" customHeight="1">
      <c r="A119" s="648" t="s">
        <v>1086</v>
      </c>
      <c r="B119" s="649"/>
      <c r="C119" s="649"/>
      <c r="D119" s="649"/>
      <c r="E119" s="649"/>
      <c r="F119" s="649"/>
      <c r="G119" s="649"/>
      <c r="H119" s="649"/>
      <c r="I119" s="649"/>
      <c r="J119" s="649"/>
      <c r="K119" s="649"/>
      <c r="L119" s="649"/>
      <c r="M119" s="649"/>
      <c r="N119" s="540"/>
      <c r="O119" s="540"/>
    </row>
    <row r="120" spans="1:19">
      <c r="M120" s="549" t="s">
        <v>1156</v>
      </c>
      <c r="O120" s="593"/>
    </row>
    <row r="121" spans="1:19" ht="18">
      <c r="A121" s="512" t="s">
        <v>1100</v>
      </c>
      <c r="B121" s="512"/>
      <c r="C121" s="512"/>
      <c r="D121" s="512"/>
      <c r="E121" s="512"/>
      <c r="F121" s="512"/>
      <c r="G121" s="512"/>
      <c r="H121" s="512"/>
      <c r="I121" s="512"/>
      <c r="J121" s="512"/>
      <c r="K121" s="512"/>
      <c r="L121" s="512"/>
      <c r="M121" s="512"/>
      <c r="N121" s="578"/>
      <c r="O121" s="578"/>
    </row>
    <row r="122" spans="1:19">
      <c r="A122" s="579"/>
      <c r="B122" s="515"/>
      <c r="C122" s="515"/>
      <c r="D122" s="515"/>
      <c r="E122" s="515"/>
      <c r="F122" s="515"/>
      <c r="G122" s="515"/>
      <c r="H122" s="515"/>
      <c r="I122" s="515"/>
      <c r="J122" s="515"/>
      <c r="K122" s="515"/>
      <c r="L122" s="515"/>
      <c r="M122" s="515"/>
      <c r="N122" s="515"/>
      <c r="O122" s="515"/>
    </row>
    <row r="123" spans="1:19" ht="15.75">
      <c r="A123" s="644" t="s">
        <v>1098</v>
      </c>
      <c r="B123" s="644"/>
      <c r="C123" s="644"/>
      <c r="D123" s="644"/>
      <c r="E123" s="644"/>
      <c r="F123" s="644"/>
      <c r="G123" s="644"/>
      <c r="H123" s="644"/>
      <c r="I123" s="644"/>
      <c r="J123" s="644"/>
      <c r="K123" s="644"/>
      <c r="L123" s="644"/>
      <c r="M123" s="644"/>
      <c r="N123" s="580"/>
      <c r="O123" s="580"/>
    </row>
    <row r="124" spans="1:19" ht="15.75">
      <c r="A124" s="644" t="s">
        <v>1125</v>
      </c>
      <c r="B124" s="644"/>
      <c r="C124" s="644"/>
      <c r="D124" s="644"/>
      <c r="E124" s="644"/>
      <c r="F124" s="644"/>
      <c r="G124" s="644"/>
      <c r="H124" s="644"/>
      <c r="I124" s="644"/>
      <c r="J124" s="644"/>
      <c r="K124" s="644"/>
      <c r="L124" s="644"/>
      <c r="M124" s="644"/>
      <c r="N124" s="580"/>
      <c r="O124" s="580"/>
    </row>
    <row r="125" spans="1:19">
      <c r="A125" s="540"/>
      <c r="B125" s="540"/>
      <c r="C125" s="540"/>
      <c r="D125" s="540"/>
      <c r="E125" s="540"/>
      <c r="F125" s="540"/>
      <c r="G125" s="540"/>
      <c r="H125" s="540"/>
      <c r="I125" s="540"/>
      <c r="J125" s="540"/>
      <c r="K125" s="540"/>
      <c r="L125" s="540"/>
      <c r="M125" s="540"/>
      <c r="N125" s="540"/>
      <c r="O125" s="540"/>
    </row>
    <row r="126" spans="1:19" ht="31.5" customHeight="1">
      <c r="A126" s="518"/>
      <c r="B126" s="581" t="s">
        <v>28</v>
      </c>
      <c r="C126" s="582"/>
      <c r="D126" s="583" t="s">
        <v>17</v>
      </c>
      <c r="E126" s="584"/>
      <c r="F126" s="583" t="s">
        <v>18</v>
      </c>
      <c r="G126" s="584"/>
      <c r="H126" s="581" t="s">
        <v>19</v>
      </c>
      <c r="I126" s="582"/>
      <c r="J126" s="583" t="s">
        <v>1099</v>
      </c>
      <c r="K126" s="584"/>
      <c r="L126" s="582" t="s">
        <v>1061</v>
      </c>
      <c r="M126" s="582"/>
      <c r="N126" s="585" t="s">
        <v>910</v>
      </c>
      <c r="O126" s="585"/>
    </row>
    <row r="127" spans="1:19">
      <c r="A127" s="524"/>
      <c r="B127" s="520" t="s">
        <v>1067</v>
      </c>
      <c r="C127" s="519" t="s">
        <v>1068</v>
      </c>
      <c r="D127" s="520" t="s">
        <v>1067</v>
      </c>
      <c r="E127" s="519" t="s">
        <v>1068</v>
      </c>
      <c r="F127" s="520" t="s">
        <v>1067</v>
      </c>
      <c r="G127" s="519" t="s">
        <v>1068</v>
      </c>
      <c r="H127" s="520" t="s">
        <v>1067</v>
      </c>
      <c r="I127" s="519" t="s">
        <v>1068</v>
      </c>
      <c r="J127" s="520" t="s">
        <v>1067</v>
      </c>
      <c r="K127" s="519" t="s">
        <v>1068</v>
      </c>
      <c r="L127" s="520" t="s">
        <v>1067</v>
      </c>
      <c r="M127" s="519" t="s">
        <v>1068</v>
      </c>
    </row>
    <row r="128" spans="1:19" s="531" customFormat="1" ht="18" customHeight="1">
      <c r="A128" s="528" t="s">
        <v>1069</v>
      </c>
      <c r="B128" s="560">
        <f>'Averages Pivot Table'!S$469</f>
        <v>126268.93062747976</v>
      </c>
      <c r="C128" s="560"/>
      <c r="D128" s="560">
        <f>'Averages Pivot Table'!S$473</f>
        <v>87460.952696578155</v>
      </c>
      <c r="E128" s="560"/>
      <c r="F128" s="560">
        <f>'Averages Pivot Table'!S$477</f>
        <v>76630.890972878595</v>
      </c>
      <c r="G128" s="560"/>
      <c r="H128" s="560">
        <f>'Averages Pivot Table'!S$481</f>
        <v>50405.841885219103</v>
      </c>
      <c r="I128" s="560"/>
      <c r="J128" s="560">
        <f>'Averages Pivot Table'!S$485</f>
        <v>54086.851562735341</v>
      </c>
      <c r="K128" s="560"/>
      <c r="L128" s="560">
        <f>'Averages Pivot Table'!S$493</f>
        <v>89710.897539652142</v>
      </c>
      <c r="M128" s="586"/>
      <c r="N128" s="560"/>
      <c r="O128" s="587"/>
      <c r="Q128" s="533"/>
      <c r="R128" s="533"/>
      <c r="S128" s="533"/>
    </row>
    <row r="129" spans="1:15" s="402" customFormat="1">
      <c r="A129" s="540"/>
      <c r="B129" s="536"/>
      <c r="C129" s="563"/>
      <c r="D129" s="536"/>
      <c r="E129" s="563"/>
      <c r="F129" s="536"/>
      <c r="G129" s="563"/>
      <c r="H129" s="536"/>
      <c r="I129" s="563"/>
      <c r="J129" s="536"/>
      <c r="K129" s="563"/>
      <c r="L129" s="536"/>
      <c r="M129" s="563"/>
      <c r="N129" s="536"/>
      <c r="O129" s="588"/>
    </row>
    <row r="130" spans="1:15" s="402" customFormat="1">
      <c r="A130" s="540" t="s">
        <v>1070</v>
      </c>
      <c r="B130" s="589">
        <f>'Averages Pivot Table'!S$6</f>
        <v>125132.0725826869</v>
      </c>
      <c r="C130" s="542">
        <f>IF(B130&gt;0,RANK(B130,(B$130:B$148)),0)</f>
        <v>7</v>
      </c>
      <c r="D130" s="589">
        <f>'Averages Pivot Table'!S$10</f>
        <v>85705.328931881741</v>
      </c>
      <c r="E130" s="542">
        <f>IF(D130&gt;0,RANK(D130,(D$130:D$148)),0)</f>
        <v>6</v>
      </c>
      <c r="F130" s="589">
        <f>'Averages Pivot Table'!S$14</f>
        <v>70041.468225302175</v>
      </c>
      <c r="G130" s="542">
        <f>IF(F130&gt;0,RANK(F130,(F$130:F$148)),0)</f>
        <v>13</v>
      </c>
      <c r="H130" s="589">
        <f>'Averages Pivot Table'!S$18</f>
        <v>49936.64395545837</v>
      </c>
      <c r="I130" s="542">
        <f>IF(H130&gt;0,RANK(H130,(H$130:H$148)),0)</f>
        <v>9</v>
      </c>
      <c r="J130" s="589">
        <f>'Averages Pivot Table'!S$22</f>
        <v>55321.963733833851</v>
      </c>
      <c r="K130" s="542">
        <f>IF(J130&gt;0,RANK(J130,(J$130:J$148)),0)</f>
        <v>7</v>
      </c>
      <c r="L130" s="589">
        <f>'Averages Pivot Table'!S$30</f>
        <v>87342.85465201248</v>
      </c>
      <c r="M130" s="542">
        <f>IF(L130&gt;0,RANK(L130,(L$130:L$148)),0)</f>
        <v>9</v>
      </c>
      <c r="N130" s="589"/>
      <c r="O130" s="590"/>
    </row>
    <row r="131" spans="1:15" s="402" customFormat="1">
      <c r="A131" s="540" t="s">
        <v>1071</v>
      </c>
      <c r="B131" s="589">
        <f>'Averages Pivot Table'!S$35</f>
        <v>115456.38283261802</v>
      </c>
      <c r="C131" s="542">
        <f t="shared" ref="C131:E148" si="56">IF(B131&gt;0,RANK(B131,(B$130:B$148)),0)</f>
        <v>11</v>
      </c>
      <c r="D131" s="589">
        <f>'Averages Pivot Table'!S$39</f>
        <v>85130.102841677945</v>
      </c>
      <c r="E131" s="542">
        <f t="shared" si="56"/>
        <v>9</v>
      </c>
      <c r="F131" s="589">
        <f>'Averages Pivot Table'!S$43</f>
        <v>77618.516405135524</v>
      </c>
      <c r="G131" s="542">
        <f t="shared" ref="G131:G133" si="57">IF(F131&gt;0,RANK(F131,(F$130:F$148)),0)</f>
        <v>5</v>
      </c>
      <c r="H131" s="589">
        <f>'Averages Pivot Table'!S$47</f>
        <v>49444.536248561562</v>
      </c>
      <c r="I131" s="542">
        <f t="shared" ref="I131:I133" si="58">IF(H131&gt;0,RANK(H131,(H$130:H$148)),0)</f>
        <v>10</v>
      </c>
      <c r="J131" s="589">
        <f>'Averages Pivot Table'!S$51</f>
        <v>49863.373493975902</v>
      </c>
      <c r="K131" s="542">
        <f t="shared" ref="K131:K133" si="59">IF(J131&gt;0,RANK(J131,(J$130:J$148)),0)</f>
        <v>11</v>
      </c>
      <c r="L131" s="589">
        <f>'Averages Pivot Table'!S$59</f>
        <v>81633.212785412572</v>
      </c>
      <c r="M131" s="542">
        <f t="shared" ref="M131:M133" si="60">IF(L131&gt;0,RANK(L131,(L$130:L$148)),0)</f>
        <v>13</v>
      </c>
      <c r="N131" s="589"/>
      <c r="O131" s="590"/>
    </row>
    <row r="132" spans="1:15" s="402" customFormat="1">
      <c r="A132" s="540" t="s">
        <v>1072</v>
      </c>
      <c r="B132" s="589">
        <f>'Averages Pivot Table'!S$64</f>
        <v>144999.92262569832</v>
      </c>
      <c r="C132" s="542">
        <f t="shared" si="56"/>
        <v>1</v>
      </c>
      <c r="D132" s="589">
        <f>'Averages Pivot Table'!S$68</f>
        <v>101501.10027598897</v>
      </c>
      <c r="E132" s="542">
        <f t="shared" si="56"/>
        <v>1</v>
      </c>
      <c r="F132" s="589">
        <f>'Averages Pivot Table'!S$72</f>
        <v>86779.724470850342</v>
      </c>
      <c r="G132" s="542">
        <f t="shared" si="57"/>
        <v>1</v>
      </c>
      <c r="H132" s="589">
        <f>'Averages Pivot Table'!S$76</f>
        <v>65860.916666666672</v>
      </c>
      <c r="I132" s="542">
        <f t="shared" si="58"/>
        <v>2</v>
      </c>
      <c r="J132" s="589">
        <f>'Averages Pivot Table'!S$80</f>
        <v>0</v>
      </c>
      <c r="K132" s="542">
        <f t="shared" si="59"/>
        <v>0</v>
      </c>
      <c r="L132" s="589">
        <f>'Averages Pivot Table'!S$88</f>
        <v>109784.00455621019</v>
      </c>
      <c r="M132" s="542">
        <f t="shared" si="60"/>
        <v>1</v>
      </c>
      <c r="N132" s="589"/>
      <c r="O132" s="590"/>
    </row>
    <row r="133" spans="1:15" s="402" customFormat="1">
      <c r="A133" s="540" t="s">
        <v>1073</v>
      </c>
      <c r="B133" s="589">
        <f>'Averages Pivot Table'!S$93</f>
        <v>119936.03707742276</v>
      </c>
      <c r="C133" s="542">
        <f t="shared" si="56"/>
        <v>8</v>
      </c>
      <c r="D133" s="589">
        <f>'Averages Pivot Table'!S$97</f>
        <v>84472.259149015561</v>
      </c>
      <c r="E133" s="542">
        <f t="shared" si="56"/>
        <v>10</v>
      </c>
      <c r="F133" s="589">
        <f>'Averages Pivot Table'!S$101</f>
        <v>75235.562967041231</v>
      </c>
      <c r="G133" s="542">
        <f t="shared" si="57"/>
        <v>9</v>
      </c>
      <c r="H133" s="589">
        <f>'Averages Pivot Table'!S$105</f>
        <v>53474.411214709951</v>
      </c>
      <c r="I133" s="542">
        <f t="shared" si="58"/>
        <v>3</v>
      </c>
      <c r="J133" s="589">
        <f>'Averages Pivot Table'!S$109</f>
        <v>36411.861476841026</v>
      </c>
      <c r="K133" s="542">
        <f t="shared" si="59"/>
        <v>12</v>
      </c>
      <c r="L133" s="589">
        <f>'Averages Pivot Table'!S$117</f>
        <v>83414.206136000081</v>
      </c>
      <c r="M133" s="542">
        <f t="shared" si="60"/>
        <v>11</v>
      </c>
      <c r="N133" s="589"/>
      <c r="O133" s="590"/>
    </row>
    <row r="134" spans="1:15" s="402" customFormat="1">
      <c r="A134" s="540"/>
      <c r="B134" s="589"/>
      <c r="C134" s="542"/>
      <c r="D134" s="589"/>
      <c r="E134" s="542"/>
      <c r="F134" s="589"/>
      <c r="G134" s="542"/>
      <c r="H134" s="589"/>
      <c r="I134" s="542"/>
      <c r="J134" s="589"/>
      <c r="K134" s="542"/>
      <c r="L134" s="589"/>
      <c r="M134" s="542"/>
      <c r="N134" s="589"/>
      <c r="O134" s="590"/>
    </row>
    <row r="135" spans="1:15" s="402" customFormat="1">
      <c r="A135" s="540" t="s">
        <v>1074</v>
      </c>
      <c r="B135" s="589">
        <f>'Averages Pivot Table'!S$122</f>
        <v>117699.73280448027</v>
      </c>
      <c r="C135" s="542">
        <f t="shared" si="56"/>
        <v>9</v>
      </c>
      <c r="D135" s="589">
        <f>'Averages Pivot Table'!S$126</f>
        <v>85268.774291075286</v>
      </c>
      <c r="E135" s="542">
        <f t="shared" si="56"/>
        <v>8</v>
      </c>
      <c r="F135" s="589">
        <f>'Averages Pivot Table'!S$130</f>
        <v>77294.740350578199</v>
      </c>
      <c r="G135" s="542">
        <f t="shared" ref="G135:G138" si="61">IF(F135&gt;0,RANK(F135,(F$130:F$148)),0)</f>
        <v>7</v>
      </c>
      <c r="H135" s="589">
        <f>'Averages Pivot Table'!S$134</f>
        <v>52673.791885535014</v>
      </c>
      <c r="I135" s="542">
        <f t="shared" ref="I135:I138" si="62">IF(H135&gt;0,RANK(H135,(H$130:H$148)),0)</f>
        <v>4</v>
      </c>
      <c r="J135" s="589">
        <f>'Averages Pivot Table'!S$138</f>
        <v>55093.127708052503</v>
      </c>
      <c r="K135" s="542">
        <f t="shared" ref="K135:K138" si="63">IF(J135&gt;0,RANK(J135,(J$130:J$148)),0)</f>
        <v>8</v>
      </c>
      <c r="L135" s="589">
        <f>'Averages Pivot Table'!S$146</f>
        <v>88937.059109187321</v>
      </c>
      <c r="M135" s="542">
        <f t="shared" ref="M135:M138" si="64">IF(L135&gt;0,RANK(L135,(L$130:L$148)),0)</f>
        <v>6</v>
      </c>
      <c r="N135" s="589"/>
      <c r="O135" s="590"/>
    </row>
    <row r="136" spans="1:15" s="402" customFormat="1">
      <c r="A136" s="540" t="s">
        <v>1075</v>
      </c>
      <c r="B136" s="589">
        <f>'Averages Pivot Table'!S$151</f>
        <v>117219.03863719451</v>
      </c>
      <c r="C136" s="542">
        <f t="shared" si="56"/>
        <v>10</v>
      </c>
      <c r="D136" s="589">
        <f>'Averages Pivot Table'!S$155</f>
        <v>83957.626006303501</v>
      </c>
      <c r="E136" s="542">
        <f t="shared" si="56"/>
        <v>11</v>
      </c>
      <c r="F136" s="589">
        <f>'Averages Pivot Table'!S$159</f>
        <v>71830.196521000296</v>
      </c>
      <c r="G136" s="542">
        <f t="shared" si="61"/>
        <v>12</v>
      </c>
      <c r="H136" s="589">
        <f>'Averages Pivot Table'!S$163</f>
        <v>51991.044183089638</v>
      </c>
      <c r="I136" s="542">
        <f t="shared" si="62"/>
        <v>5</v>
      </c>
      <c r="J136" s="589">
        <f>'Averages Pivot Table'!S$167</f>
        <v>55507.06550162127</v>
      </c>
      <c r="K136" s="542">
        <f t="shared" si="63"/>
        <v>6</v>
      </c>
      <c r="L136" s="589">
        <f>'Averages Pivot Table'!S$175</f>
        <v>87866.679246950909</v>
      </c>
      <c r="M136" s="542">
        <f t="shared" si="64"/>
        <v>7</v>
      </c>
      <c r="N136" s="589"/>
      <c r="O136" s="590"/>
    </row>
    <row r="137" spans="1:15" s="402" customFormat="1">
      <c r="A137" s="540" t="s">
        <v>1076</v>
      </c>
      <c r="B137" s="589">
        <f>'Averages Pivot Table'!S$180</f>
        <v>115440.03619909502</v>
      </c>
      <c r="C137" s="542">
        <f t="shared" si="56"/>
        <v>12</v>
      </c>
      <c r="D137" s="589">
        <f>'Averages Pivot Table'!S$184</f>
        <v>82463.508565310491</v>
      </c>
      <c r="E137" s="542">
        <f t="shared" si="56"/>
        <v>12</v>
      </c>
      <c r="F137" s="589">
        <f>'Averages Pivot Table'!S$188</f>
        <v>75612.406429391514</v>
      </c>
      <c r="G137" s="542">
        <f t="shared" si="61"/>
        <v>8</v>
      </c>
      <c r="H137" s="589">
        <f>'Averages Pivot Table'!S$192</f>
        <v>47516.660526315791</v>
      </c>
      <c r="I137" s="542">
        <f t="shared" si="62"/>
        <v>11</v>
      </c>
      <c r="J137" s="589">
        <f>'Averages Pivot Table'!S$196</f>
        <v>68389.72</v>
      </c>
      <c r="K137" s="542">
        <f t="shared" si="63"/>
        <v>1</v>
      </c>
      <c r="L137" s="589">
        <f>'Averages Pivot Table'!S$204</f>
        <v>84914.091787774421</v>
      </c>
      <c r="M137" s="542">
        <f t="shared" si="64"/>
        <v>10</v>
      </c>
      <c r="N137" s="589"/>
      <c r="O137" s="590"/>
    </row>
    <row r="138" spans="1:15" s="402" customFormat="1">
      <c r="A138" s="540" t="s">
        <v>1077</v>
      </c>
      <c r="B138" s="589">
        <f>'Averages Pivot Table'!S$209</f>
        <v>0</v>
      </c>
      <c r="C138" s="542">
        <f t="shared" si="56"/>
        <v>0</v>
      </c>
      <c r="D138" s="589">
        <f>'Averages Pivot Table'!S$213</f>
        <v>0</v>
      </c>
      <c r="E138" s="542">
        <f t="shared" si="56"/>
        <v>0</v>
      </c>
      <c r="F138" s="589">
        <f>'Averages Pivot Table'!S$217</f>
        <v>0</v>
      </c>
      <c r="G138" s="542">
        <f t="shared" si="61"/>
        <v>0</v>
      </c>
      <c r="H138" s="589">
        <f>'Averages Pivot Table'!S$221</f>
        <v>0</v>
      </c>
      <c r="I138" s="542">
        <f t="shared" si="62"/>
        <v>0</v>
      </c>
      <c r="J138" s="589">
        <f>'Averages Pivot Table'!S$225</f>
        <v>0</v>
      </c>
      <c r="K138" s="542">
        <f t="shared" si="63"/>
        <v>0</v>
      </c>
      <c r="L138" s="589">
        <f>'Averages Pivot Table'!S$233</f>
        <v>0</v>
      </c>
      <c r="M138" s="542">
        <f t="shared" si="64"/>
        <v>0</v>
      </c>
      <c r="N138" s="589"/>
      <c r="O138" s="590"/>
    </row>
    <row r="139" spans="1:15" s="402" customFormat="1">
      <c r="A139" s="540"/>
      <c r="B139" s="589"/>
      <c r="C139" s="542"/>
      <c r="D139" s="589"/>
      <c r="E139" s="542"/>
      <c r="F139" s="589"/>
      <c r="G139" s="542"/>
      <c r="H139" s="589"/>
      <c r="I139" s="542"/>
      <c r="J139" s="589"/>
      <c r="K139" s="542"/>
      <c r="L139" s="589"/>
      <c r="M139" s="542"/>
      <c r="N139" s="589"/>
      <c r="O139" s="590"/>
    </row>
    <row r="140" spans="1:15" s="402" customFormat="1">
      <c r="A140" s="540" t="s">
        <v>1078</v>
      </c>
      <c r="B140" s="589">
        <f>'Averages Pivot Table'!S$238</f>
        <v>99648.287410141827</v>
      </c>
      <c r="C140" s="542">
        <f t="shared" si="56"/>
        <v>15</v>
      </c>
      <c r="D140" s="589">
        <f>'Averages Pivot Table'!S$242</f>
        <v>74046.639495334006</v>
      </c>
      <c r="E140" s="542">
        <f t="shared" si="56"/>
        <v>15</v>
      </c>
      <c r="F140" s="589">
        <f>'Averages Pivot Table'!S$246</f>
        <v>67275.728662906666</v>
      </c>
      <c r="G140" s="542">
        <f t="shared" ref="G140:G143" si="65">IF(F140&gt;0,RANK(F140,(F$130:F$148)),0)</f>
        <v>15</v>
      </c>
      <c r="H140" s="589">
        <f>'Averages Pivot Table'!S$250</f>
        <v>47070.532317352336</v>
      </c>
      <c r="I140" s="542">
        <f t="shared" ref="I140:I143" si="66">IF(H140&gt;0,RANK(H140,(H$130:H$148)),0)</f>
        <v>12</v>
      </c>
      <c r="J140" s="589">
        <f>'Averages Pivot Table'!S$254</f>
        <v>31219.669278996858</v>
      </c>
      <c r="K140" s="542">
        <f t="shared" ref="K140:K143" si="67">IF(J140&gt;0,RANK(J140,(J$130:J$148)),0)</f>
        <v>13</v>
      </c>
      <c r="L140" s="589">
        <f>'Averages Pivot Table'!S$262</f>
        <v>71626.13273233459</v>
      </c>
      <c r="M140" s="542">
        <f t="shared" ref="M140:M143" si="68">IF(L140&gt;0,RANK(L140,(L$130:L$148)),0)</f>
        <v>15</v>
      </c>
      <c r="N140" s="589"/>
      <c r="O140" s="590"/>
    </row>
    <row r="141" spans="1:15" s="402" customFormat="1">
      <c r="A141" s="540" t="s">
        <v>1079</v>
      </c>
      <c r="B141" s="589">
        <f>'Averages Pivot Table'!S$267</f>
        <v>125544.38721279889</v>
      </c>
      <c r="C141" s="542">
        <f t="shared" si="56"/>
        <v>6</v>
      </c>
      <c r="D141" s="589">
        <f>'Averages Pivot Table'!S$271</f>
        <v>86514.99561716149</v>
      </c>
      <c r="E141" s="542">
        <f t="shared" si="56"/>
        <v>5</v>
      </c>
      <c r="F141" s="589">
        <f>'Averages Pivot Table'!S$275</f>
        <v>78377.924725655146</v>
      </c>
      <c r="G141" s="542">
        <f t="shared" si="65"/>
        <v>4</v>
      </c>
      <c r="H141" s="589">
        <f>'Averages Pivot Table'!S$279</f>
        <v>97179.004901960783</v>
      </c>
      <c r="I141" s="542">
        <f t="shared" si="66"/>
        <v>1</v>
      </c>
      <c r="J141" s="589">
        <f>'Averages Pivot Table'!S$283</f>
        <v>56238.735150721768</v>
      </c>
      <c r="K141" s="542">
        <f t="shared" si="67"/>
        <v>5</v>
      </c>
      <c r="L141" s="589">
        <f>'Averages Pivot Table'!S$291</f>
        <v>91042.81630056673</v>
      </c>
      <c r="M141" s="542">
        <f t="shared" si="68"/>
        <v>4</v>
      </c>
      <c r="N141" s="589"/>
      <c r="O141" s="590"/>
    </row>
    <row r="142" spans="1:15" s="402" customFormat="1">
      <c r="A142" s="540" t="s">
        <v>1080</v>
      </c>
      <c r="B142" s="589">
        <f>'Averages Pivot Table'!S$296</f>
        <v>112110.91070662056</v>
      </c>
      <c r="C142" s="542">
        <f t="shared" si="56"/>
        <v>13</v>
      </c>
      <c r="D142" s="589">
        <f>'Averages Pivot Table'!S$300</f>
        <v>78884.944904473945</v>
      </c>
      <c r="E142" s="542">
        <f t="shared" si="56"/>
        <v>13</v>
      </c>
      <c r="F142" s="589">
        <f>'Averages Pivot Table'!S$304</f>
        <v>73645.626451565884</v>
      </c>
      <c r="G142" s="542">
        <f t="shared" si="65"/>
        <v>10</v>
      </c>
      <c r="H142" s="589">
        <f>'Averages Pivot Table'!S$308</f>
        <v>42795.251588842671</v>
      </c>
      <c r="I142" s="542">
        <f t="shared" si="66"/>
        <v>15</v>
      </c>
      <c r="J142" s="589">
        <f>'Averages Pivot Table'!S$312</f>
        <v>0</v>
      </c>
      <c r="K142" s="542">
        <f t="shared" si="67"/>
        <v>0</v>
      </c>
      <c r="L142" s="589">
        <f>'Averages Pivot Table'!S$320</f>
        <v>82703.995884276053</v>
      </c>
      <c r="M142" s="542">
        <f t="shared" si="68"/>
        <v>12</v>
      </c>
      <c r="N142" s="589"/>
      <c r="O142" s="590"/>
    </row>
    <row r="143" spans="1:15" s="402" customFormat="1">
      <c r="A143" s="540" t="s">
        <v>1081</v>
      </c>
      <c r="B143" s="589">
        <f>'Averages Pivot Table'!S$325</f>
        <v>127802.80298708372</v>
      </c>
      <c r="C143" s="542">
        <f t="shared" si="56"/>
        <v>4</v>
      </c>
      <c r="D143" s="589">
        <f>'Averages Pivot Table'!S$329</f>
        <v>89082.898105487009</v>
      </c>
      <c r="E143" s="542">
        <f t="shared" si="56"/>
        <v>4</v>
      </c>
      <c r="F143" s="589">
        <f>'Averages Pivot Table'!S$333</f>
        <v>79256.209471610782</v>
      </c>
      <c r="G143" s="542">
        <f t="shared" si="65"/>
        <v>3</v>
      </c>
      <c r="H143" s="589">
        <f>'Averages Pivot Table'!S$337</f>
        <v>50002.307320125772</v>
      </c>
      <c r="I143" s="542">
        <f t="shared" si="66"/>
        <v>8</v>
      </c>
      <c r="J143" s="589">
        <f>'Averages Pivot Table'!S$341</f>
        <v>53321.731708515057</v>
      </c>
      <c r="K143" s="542">
        <f t="shared" si="67"/>
        <v>9</v>
      </c>
      <c r="L143" s="589">
        <f>'Averages Pivot Table'!S$349</f>
        <v>90836.429110265148</v>
      </c>
      <c r="M143" s="542">
        <f t="shared" si="68"/>
        <v>5</v>
      </c>
      <c r="N143" s="589"/>
      <c r="O143" s="590"/>
    </row>
    <row r="144" spans="1:15" s="402" customFormat="1">
      <c r="A144" s="540"/>
      <c r="B144" s="589"/>
      <c r="C144" s="542"/>
      <c r="D144" s="589"/>
      <c r="E144" s="542"/>
      <c r="F144" s="589"/>
      <c r="G144" s="542"/>
      <c r="H144" s="589"/>
      <c r="I144" s="542"/>
      <c r="J144" s="589"/>
      <c r="K144" s="542"/>
      <c r="L144" s="589"/>
      <c r="M144" s="542"/>
      <c r="N144" s="589"/>
      <c r="O144" s="590"/>
    </row>
    <row r="145" spans="1:19" ht="12.95" customHeight="1">
      <c r="A145" s="540" t="s">
        <v>1082</v>
      </c>
      <c r="B145" s="591">
        <f>'Averages Pivot Table'!S$354</f>
        <v>126349.98766062924</v>
      </c>
      <c r="C145" s="542">
        <f t="shared" si="56"/>
        <v>5</v>
      </c>
      <c r="D145" s="591">
        <f>'Averages Pivot Table'!S$358</f>
        <v>85394.773061826869</v>
      </c>
      <c r="E145" s="542">
        <f t="shared" si="56"/>
        <v>7</v>
      </c>
      <c r="F145" s="591">
        <f>'Averages Pivot Table'!S$362</f>
        <v>72454.620825576436</v>
      </c>
      <c r="G145" s="542">
        <f t="shared" ref="G145:G148" si="69">IF(F145&gt;0,RANK(F145,(F$130:F$148)),0)</f>
        <v>11</v>
      </c>
      <c r="H145" s="591">
        <f>'Averages Pivot Table'!S$366</f>
        <v>46180.778834771751</v>
      </c>
      <c r="I145" s="542">
        <f t="shared" ref="I145:I148" si="70">IF(H145&gt;0,RANK(H145,(H$130:H$148)),0)</f>
        <v>13</v>
      </c>
      <c r="J145" s="591">
        <f>'Averages Pivot Table'!S$370</f>
        <v>51155.717755558595</v>
      </c>
      <c r="K145" s="542">
        <f t="shared" ref="K145:K148" si="71">IF(J145&gt;0,RANK(J145,(J$130:J$148)),0)</f>
        <v>10</v>
      </c>
      <c r="L145" s="591">
        <f>'Averages Pivot Table'!S$378</f>
        <v>87443.341730684828</v>
      </c>
      <c r="M145" s="542">
        <f t="shared" ref="M145:M148" si="72">IF(L145&gt;0,RANK(L145,(L$130:L$148)),0)</f>
        <v>8</v>
      </c>
      <c r="N145" s="589"/>
      <c r="O145" s="590"/>
    </row>
    <row r="146" spans="1:19" ht="12.95" customHeight="1">
      <c r="A146" s="540" t="s">
        <v>1083</v>
      </c>
      <c r="B146" s="591">
        <f>'Averages Pivot Table'!S$383</f>
        <v>136189.62130613241</v>
      </c>
      <c r="C146" s="542">
        <f t="shared" si="56"/>
        <v>3</v>
      </c>
      <c r="D146" s="591">
        <f>'Averages Pivot Table'!S$387</f>
        <v>93148.227728546422</v>
      </c>
      <c r="E146" s="542">
        <f t="shared" si="56"/>
        <v>2</v>
      </c>
      <c r="F146" s="591">
        <f>'Averages Pivot Table'!S$391</f>
        <v>84187.786325747511</v>
      </c>
      <c r="G146" s="542">
        <f t="shared" si="69"/>
        <v>2</v>
      </c>
      <c r="H146" s="591">
        <f>'Averages Pivot Table'!S$395</f>
        <v>50872.07777978971</v>
      </c>
      <c r="I146" s="542">
        <f t="shared" si="70"/>
        <v>7</v>
      </c>
      <c r="J146" s="591">
        <f>'Averages Pivot Table'!S$399</f>
        <v>59224.594806389963</v>
      </c>
      <c r="K146" s="542">
        <f t="shared" si="71"/>
        <v>2</v>
      </c>
      <c r="L146" s="591">
        <f>'Averages Pivot Table'!S$407</f>
        <v>95373.69049878206</v>
      </c>
      <c r="M146" s="542">
        <f t="shared" si="72"/>
        <v>3</v>
      </c>
      <c r="N146" s="589"/>
      <c r="O146" s="590"/>
    </row>
    <row r="147" spans="1:19" ht="12.95" customHeight="1">
      <c r="A147" s="540" t="s">
        <v>1084</v>
      </c>
      <c r="B147" s="591">
        <f>'Averages Pivot Table'!S$412</f>
        <v>136730.02069427594</v>
      </c>
      <c r="C147" s="542">
        <f t="shared" si="56"/>
        <v>2</v>
      </c>
      <c r="D147" s="591">
        <f>'Averages Pivot Table'!S$416</f>
        <v>91794.975489033808</v>
      </c>
      <c r="E147" s="542">
        <f t="shared" si="56"/>
        <v>3</v>
      </c>
      <c r="F147" s="591">
        <f>'Averages Pivot Table'!S$420</f>
        <v>77488.264109666183</v>
      </c>
      <c r="G147" s="542">
        <f t="shared" si="69"/>
        <v>6</v>
      </c>
      <c r="H147" s="591">
        <f>'Averages Pivot Table'!S$424</f>
        <v>51109.614013895916</v>
      </c>
      <c r="I147" s="542">
        <f t="shared" si="70"/>
        <v>6</v>
      </c>
      <c r="J147" s="591">
        <f>'Averages Pivot Table'!S$428</f>
        <v>56300.725083634279</v>
      </c>
      <c r="K147" s="542">
        <f t="shared" si="71"/>
        <v>4</v>
      </c>
      <c r="L147" s="591">
        <f>'Averages Pivot Table'!S$436</f>
        <v>96214.703127234097</v>
      </c>
      <c r="M147" s="542">
        <f t="shared" si="72"/>
        <v>2</v>
      </c>
      <c r="N147" s="589"/>
      <c r="O147" s="590"/>
    </row>
    <row r="148" spans="1:19" ht="12.95" customHeight="1">
      <c r="A148" s="565" t="s">
        <v>1085</v>
      </c>
      <c r="B148" s="592">
        <f>'Averages Pivot Table'!S$441</f>
        <v>108136.49946371111</v>
      </c>
      <c r="C148" s="546">
        <f t="shared" si="56"/>
        <v>14</v>
      </c>
      <c r="D148" s="592">
        <f>'Averages Pivot Table'!S$445</f>
        <v>77953.30165676774</v>
      </c>
      <c r="E148" s="546">
        <f t="shared" si="56"/>
        <v>14</v>
      </c>
      <c r="F148" s="592">
        <f>'Averages Pivot Table'!S$449</f>
        <v>67351.717784256558</v>
      </c>
      <c r="G148" s="546">
        <f t="shared" si="69"/>
        <v>14</v>
      </c>
      <c r="H148" s="592">
        <f>'Averages Pivot Table'!S$453</f>
        <v>43149.431906614787</v>
      </c>
      <c r="I148" s="546">
        <f t="shared" si="70"/>
        <v>14</v>
      </c>
      <c r="J148" s="592">
        <f>'Averages Pivot Table'!S$457</f>
        <v>57675.253521126753</v>
      </c>
      <c r="K148" s="546">
        <f t="shared" si="71"/>
        <v>3</v>
      </c>
      <c r="L148" s="592">
        <f>'Averages Pivot Table'!S$465</f>
        <v>80161.448766607209</v>
      </c>
      <c r="M148" s="546">
        <f t="shared" si="72"/>
        <v>14</v>
      </c>
      <c r="N148" s="589"/>
      <c r="O148" s="589"/>
    </row>
    <row r="149" spans="1:19" ht="33.75" customHeight="1">
      <c r="A149" s="648" t="s">
        <v>1086</v>
      </c>
      <c r="B149" s="649"/>
      <c r="C149" s="649"/>
      <c r="D149" s="649"/>
      <c r="E149" s="649"/>
      <c r="F149" s="649"/>
      <c r="G149" s="649"/>
      <c r="H149" s="649"/>
      <c r="I149" s="649"/>
      <c r="J149" s="649"/>
      <c r="K149" s="649"/>
      <c r="L149" s="649"/>
      <c r="M149" s="649"/>
      <c r="N149" s="540"/>
      <c r="O149" s="540"/>
    </row>
    <row r="150" spans="1:19">
      <c r="M150" s="549" t="s">
        <v>1156</v>
      </c>
      <c r="O150" s="593"/>
    </row>
    <row r="151" spans="1:19" ht="18">
      <c r="A151" s="512" t="s">
        <v>1101</v>
      </c>
      <c r="B151" s="512"/>
      <c r="C151" s="512"/>
      <c r="D151" s="512"/>
      <c r="E151" s="512"/>
      <c r="F151" s="512"/>
      <c r="G151" s="512"/>
      <c r="H151" s="512"/>
      <c r="I151" s="512"/>
      <c r="J151" s="512"/>
      <c r="K151" s="512"/>
      <c r="L151" s="512"/>
      <c r="M151" s="512"/>
      <c r="N151" s="578"/>
      <c r="O151" s="578"/>
    </row>
    <row r="152" spans="1:19">
      <c r="A152" s="540"/>
      <c r="B152" s="515"/>
      <c r="C152" s="515"/>
      <c r="D152" s="515"/>
      <c r="E152" s="515"/>
      <c r="F152" s="515"/>
      <c r="G152" s="515"/>
      <c r="H152" s="515"/>
      <c r="I152" s="515"/>
      <c r="J152" s="515"/>
      <c r="K152" s="515"/>
      <c r="L152" s="515"/>
      <c r="M152" s="515"/>
      <c r="N152" s="515"/>
      <c r="O152" s="515"/>
    </row>
    <row r="153" spans="1:19" ht="15.75">
      <c r="A153" s="644" t="s">
        <v>1098</v>
      </c>
      <c r="B153" s="644"/>
      <c r="C153" s="644"/>
      <c r="D153" s="644"/>
      <c r="E153" s="644"/>
      <c r="F153" s="644"/>
      <c r="G153" s="644"/>
      <c r="H153" s="644"/>
      <c r="I153" s="644"/>
      <c r="J153" s="644"/>
      <c r="K153" s="644"/>
      <c r="L153" s="644"/>
      <c r="M153" s="644"/>
      <c r="N153" s="580"/>
      <c r="O153" s="580"/>
    </row>
    <row r="154" spans="1:19" ht="15.75">
      <c r="A154" s="644" t="s">
        <v>1126</v>
      </c>
      <c r="B154" s="644"/>
      <c r="C154" s="644"/>
      <c r="D154" s="644"/>
      <c r="E154" s="644"/>
      <c r="F154" s="644"/>
      <c r="G154" s="644"/>
      <c r="H154" s="644"/>
      <c r="I154" s="644"/>
      <c r="J154" s="644"/>
      <c r="K154" s="644"/>
      <c r="L154" s="644"/>
      <c r="M154" s="644"/>
      <c r="N154" s="580"/>
      <c r="O154" s="580"/>
    </row>
    <row r="155" spans="1:19">
      <c r="A155" s="540"/>
      <c r="B155" s="540"/>
      <c r="C155" s="540"/>
      <c r="D155" s="540"/>
      <c r="E155" s="540"/>
      <c r="F155" s="540"/>
      <c r="G155" s="540"/>
      <c r="H155" s="540"/>
      <c r="I155" s="540"/>
      <c r="J155" s="540"/>
      <c r="K155" s="540"/>
      <c r="L155" s="540"/>
      <c r="M155" s="540"/>
      <c r="N155" s="540"/>
      <c r="O155" s="540"/>
    </row>
    <row r="156" spans="1:19" ht="30.75" customHeight="1">
      <c r="A156" s="518"/>
      <c r="B156" s="581" t="s">
        <v>28</v>
      </c>
      <c r="C156" s="582"/>
      <c r="D156" s="583" t="s">
        <v>17</v>
      </c>
      <c r="E156" s="584"/>
      <c r="F156" s="583" t="s">
        <v>18</v>
      </c>
      <c r="G156" s="584"/>
      <c r="H156" s="581" t="s">
        <v>19</v>
      </c>
      <c r="I156" s="582"/>
      <c r="J156" s="583" t="s">
        <v>1099</v>
      </c>
      <c r="K156" s="584"/>
      <c r="L156" s="582" t="s">
        <v>1061</v>
      </c>
      <c r="M156" s="582"/>
      <c r="N156" s="585" t="s">
        <v>910</v>
      </c>
      <c r="O156" s="585"/>
    </row>
    <row r="157" spans="1:19">
      <c r="A157" s="524"/>
      <c r="B157" s="520" t="s">
        <v>1067</v>
      </c>
      <c r="C157" s="519" t="s">
        <v>1068</v>
      </c>
      <c r="D157" s="520" t="s">
        <v>1067</v>
      </c>
      <c r="E157" s="519" t="s">
        <v>1068</v>
      </c>
      <c r="F157" s="520" t="s">
        <v>1067</v>
      </c>
      <c r="G157" s="519" t="s">
        <v>1068</v>
      </c>
      <c r="H157" s="520" t="s">
        <v>1067</v>
      </c>
      <c r="I157" s="519" t="s">
        <v>1068</v>
      </c>
      <c r="J157" s="520" t="s">
        <v>1067</v>
      </c>
      <c r="K157" s="519" t="s">
        <v>1068</v>
      </c>
      <c r="L157" s="520" t="s">
        <v>1067</v>
      </c>
      <c r="M157" s="519" t="s">
        <v>1068</v>
      </c>
    </row>
    <row r="158" spans="1:19" s="531" customFormat="1" ht="18" customHeight="1">
      <c r="A158" s="528" t="s">
        <v>1069</v>
      </c>
      <c r="B158" s="560">
        <f>'Averages Pivot Table'!T$469</f>
        <v>109919.80669756376</v>
      </c>
      <c r="C158" s="560"/>
      <c r="D158" s="560">
        <f>'Averages Pivot Table'!T$473</f>
        <v>80290.820539432912</v>
      </c>
      <c r="E158" s="560"/>
      <c r="F158" s="560">
        <f>'Averages Pivot Table'!T$477</f>
        <v>69231.212495096945</v>
      </c>
      <c r="G158" s="560"/>
      <c r="H158" s="560">
        <f>'Averages Pivot Table'!T$481</f>
        <v>48578.446171787924</v>
      </c>
      <c r="I158" s="560"/>
      <c r="J158" s="560">
        <f>'Averages Pivot Table'!T$485</f>
        <v>52400.051218793997</v>
      </c>
      <c r="K158" s="560"/>
      <c r="L158" s="560">
        <f>'Averages Pivot Table'!T$493</f>
        <v>79044.868728982721</v>
      </c>
      <c r="M158" s="586"/>
      <c r="N158" s="560"/>
      <c r="O158" s="587"/>
      <c r="Q158" s="533"/>
      <c r="R158" s="533"/>
      <c r="S158" s="533"/>
    </row>
    <row r="159" spans="1:19" ht="12.95" customHeight="1">
      <c r="A159" s="540"/>
      <c r="B159" s="536"/>
      <c r="C159" s="563"/>
      <c r="D159" s="536"/>
      <c r="E159" s="563"/>
      <c r="F159" s="536"/>
      <c r="G159" s="563"/>
      <c r="H159" s="536"/>
      <c r="I159" s="563"/>
      <c r="J159" s="536"/>
      <c r="K159" s="563"/>
      <c r="L159" s="536"/>
      <c r="M159" s="563"/>
      <c r="N159" s="536"/>
      <c r="O159" s="588"/>
    </row>
    <row r="160" spans="1:19" ht="12.95" customHeight="1">
      <c r="A160" s="540" t="s">
        <v>1070</v>
      </c>
      <c r="B160" s="589">
        <f>'Averages Pivot Table'!T$6</f>
        <v>130413.77659273242</v>
      </c>
      <c r="C160" s="542">
        <f>IF(B160&gt;0,RANK(B160,(B$160:B$178)),0)</f>
        <v>3</v>
      </c>
      <c r="D160" s="589">
        <f>'Averages Pivot Table'!T$10</f>
        <v>88269.592264457533</v>
      </c>
      <c r="E160" s="542">
        <f>IF(D160&gt;0,RANK(D160,(D$160:D$178)),0)</f>
        <v>3</v>
      </c>
      <c r="F160" s="589">
        <f>'Averages Pivot Table'!T$14</f>
        <v>73614.133677157559</v>
      </c>
      <c r="G160" s="542">
        <f>IF(F160&gt;0,RANK(F160,(F$160:F$178)),0)</f>
        <v>2</v>
      </c>
      <c r="H160" s="589">
        <f>'Averages Pivot Table'!T$18</f>
        <v>61960.694043803422</v>
      </c>
      <c r="I160" s="542">
        <f>IF(H160&gt;0,RANK(H160,(H$160:H$178)),0)</f>
        <v>2</v>
      </c>
      <c r="J160" s="589">
        <f>'Averages Pivot Table'!T$22</f>
        <v>50222.962962962964</v>
      </c>
      <c r="K160" s="542">
        <f>IF(J160&gt;0,RANK(J160,(J$160:J$178)),0)</f>
        <v>6</v>
      </c>
      <c r="L160" s="589">
        <f>'Averages Pivot Table'!T$30</f>
        <v>90136.912381376722</v>
      </c>
      <c r="M160" s="542">
        <f>IF(L160&gt;0,RANK(L160,(L$160:L$178)),0)</f>
        <v>3</v>
      </c>
      <c r="N160" s="568"/>
      <c r="O160" s="585"/>
    </row>
    <row r="161" spans="1:15" s="402" customFormat="1">
      <c r="A161" s="540" t="s">
        <v>1071</v>
      </c>
      <c r="B161" s="589">
        <f>'Averages Pivot Table'!T$35</f>
        <v>85455.493323963456</v>
      </c>
      <c r="C161" s="542">
        <f t="shared" ref="C161:E178" si="73">IF(B161&gt;0,RANK(B161,(B$160:B$178)),0)</f>
        <v>8</v>
      </c>
      <c r="D161" s="589">
        <f>'Averages Pivot Table'!T$39</f>
        <v>68229.093913043485</v>
      </c>
      <c r="E161" s="542">
        <f t="shared" si="73"/>
        <v>8</v>
      </c>
      <c r="F161" s="589">
        <f>'Averages Pivot Table'!T$43</f>
        <v>57491.212152420194</v>
      </c>
      <c r="G161" s="542">
        <f t="shared" ref="G161:G163" si="74">IF(F161&gt;0,RANK(F161,(F$160:F$178)),0)</f>
        <v>8</v>
      </c>
      <c r="H161" s="589">
        <f>'Averages Pivot Table'!T$47</f>
        <v>43854.501453488374</v>
      </c>
      <c r="I161" s="542">
        <f t="shared" ref="I161:I163" si="75">IF(H161&gt;0,RANK(H161,(H$160:H$178)),0)</f>
        <v>8</v>
      </c>
      <c r="J161" s="589">
        <f>'Averages Pivot Table'!T$51</f>
        <v>0</v>
      </c>
      <c r="K161" s="542">
        <f t="shared" ref="K161:K163" si="76">IF(J161&gt;0,RANK(J161,(J$160:J$178)),0)</f>
        <v>0</v>
      </c>
      <c r="L161" s="589">
        <f>'Averages Pivot Table'!T$59</f>
        <v>67630.651587993591</v>
      </c>
      <c r="M161" s="542">
        <f t="shared" ref="M161:M163" si="77">IF(L161&gt;0,RANK(L161,(L$160:L$178)),0)</f>
        <v>8</v>
      </c>
      <c r="N161" s="568"/>
      <c r="O161" s="585"/>
    </row>
    <row r="162" spans="1:15" s="402" customFormat="1">
      <c r="A162" s="540" t="s">
        <v>1072</v>
      </c>
      <c r="B162" s="589">
        <f>'Averages Pivot Table'!T$64</f>
        <v>0</v>
      </c>
      <c r="C162" s="542">
        <f t="shared" si="73"/>
        <v>0</v>
      </c>
      <c r="D162" s="589">
        <f>'Averages Pivot Table'!T$68</f>
        <v>0</v>
      </c>
      <c r="E162" s="542">
        <f t="shared" si="73"/>
        <v>0</v>
      </c>
      <c r="F162" s="589">
        <f>'Averages Pivot Table'!T$72</f>
        <v>0</v>
      </c>
      <c r="G162" s="542">
        <f t="shared" si="74"/>
        <v>0</v>
      </c>
      <c r="H162" s="589">
        <f>'Averages Pivot Table'!T$76</f>
        <v>0</v>
      </c>
      <c r="I162" s="542">
        <f t="shared" si="75"/>
        <v>0</v>
      </c>
      <c r="J162" s="589">
        <f>'Averages Pivot Table'!T$80</f>
        <v>0</v>
      </c>
      <c r="K162" s="542">
        <f t="shared" si="76"/>
        <v>0</v>
      </c>
      <c r="L162" s="589">
        <f>'Averages Pivot Table'!T$88</f>
        <v>0</v>
      </c>
      <c r="M162" s="542">
        <f t="shared" si="77"/>
        <v>0</v>
      </c>
      <c r="N162" s="568"/>
      <c r="O162" s="585"/>
    </row>
    <row r="163" spans="1:15" s="402" customFormat="1">
      <c r="A163" s="540" t="s">
        <v>1073</v>
      </c>
      <c r="B163" s="589">
        <f>'Averages Pivot Table'!T$93</f>
        <v>0</v>
      </c>
      <c r="C163" s="542">
        <f t="shared" si="73"/>
        <v>0</v>
      </c>
      <c r="D163" s="589">
        <f>'Averages Pivot Table'!T$97</f>
        <v>0</v>
      </c>
      <c r="E163" s="542">
        <f t="shared" si="73"/>
        <v>0</v>
      </c>
      <c r="F163" s="589">
        <f>'Averages Pivot Table'!T$101</f>
        <v>0</v>
      </c>
      <c r="G163" s="542">
        <f t="shared" si="74"/>
        <v>0</v>
      </c>
      <c r="H163" s="589">
        <f>'Averages Pivot Table'!T$105</f>
        <v>0</v>
      </c>
      <c r="I163" s="542">
        <f t="shared" si="75"/>
        <v>0</v>
      </c>
      <c r="J163" s="589">
        <f>'Averages Pivot Table'!T$109</f>
        <v>0</v>
      </c>
      <c r="K163" s="542">
        <f t="shared" si="76"/>
        <v>0</v>
      </c>
      <c r="L163" s="589">
        <f>'Averages Pivot Table'!T$117</f>
        <v>0</v>
      </c>
      <c r="M163" s="542">
        <f t="shared" si="77"/>
        <v>0</v>
      </c>
      <c r="N163" s="568"/>
      <c r="O163" s="585"/>
    </row>
    <row r="164" spans="1:15" s="402" customFormat="1">
      <c r="A164" s="540"/>
      <c r="B164" s="589"/>
      <c r="C164" s="542"/>
      <c r="D164" s="589"/>
      <c r="E164" s="542"/>
      <c r="F164" s="589"/>
      <c r="G164" s="542"/>
      <c r="H164" s="589"/>
      <c r="I164" s="542"/>
      <c r="J164" s="589"/>
      <c r="K164" s="542"/>
      <c r="L164" s="589"/>
      <c r="M164" s="542"/>
      <c r="N164" s="568"/>
      <c r="O164" s="585"/>
    </row>
    <row r="165" spans="1:15" s="402" customFormat="1">
      <c r="A165" s="540" t="s">
        <v>1102</v>
      </c>
      <c r="B165" s="589">
        <f>'Averages Pivot Table'!T$122</f>
        <v>140068.99104343931</v>
      </c>
      <c r="C165" s="542">
        <f t="shared" si="73"/>
        <v>1</v>
      </c>
      <c r="D165" s="589">
        <f>'Averages Pivot Table'!T$126</f>
        <v>96364.406056434964</v>
      </c>
      <c r="E165" s="542">
        <f t="shared" si="73"/>
        <v>2</v>
      </c>
      <c r="F165" s="589">
        <f>'Averages Pivot Table'!T$130</f>
        <v>88995.877272727274</v>
      </c>
      <c r="G165" s="542">
        <f t="shared" ref="G165:G168" si="78">IF(F165&gt;0,RANK(F165,(F$160:F$178)),0)</f>
        <v>1</v>
      </c>
      <c r="H165" s="589">
        <f>'Averages Pivot Table'!T$134</f>
        <v>41212.102649006622</v>
      </c>
      <c r="I165" s="542">
        <f t="shared" ref="I165:I168" si="79">IF(H165&gt;0,RANK(H165,(H$160:H$178)),0)</f>
        <v>9</v>
      </c>
      <c r="J165" s="589">
        <f>'Averages Pivot Table'!T$138</f>
        <v>63197.570405727922</v>
      </c>
      <c r="K165" s="542">
        <f t="shared" ref="K165:K168" si="80">IF(J165&gt;0,RANK(J165,(J$160:J$178)),0)</f>
        <v>1</v>
      </c>
      <c r="L165" s="589">
        <f>'Averages Pivot Table'!T$146</f>
        <v>109260.61156721596</v>
      </c>
      <c r="M165" s="542">
        <f t="shared" ref="M165:M168" si="81">IF(L165&gt;0,RANK(L165,(L$160:L$178)),0)</f>
        <v>1</v>
      </c>
      <c r="N165" s="568"/>
      <c r="O165" s="585"/>
    </row>
    <row r="166" spans="1:15" s="402" customFormat="1">
      <c r="A166" s="540" t="s">
        <v>1075</v>
      </c>
      <c r="B166" s="589">
        <f>'Averages Pivot Table'!T$151</f>
        <v>0</v>
      </c>
      <c r="C166" s="542">
        <f t="shared" si="73"/>
        <v>0</v>
      </c>
      <c r="D166" s="589">
        <f>'Averages Pivot Table'!T$155</f>
        <v>0</v>
      </c>
      <c r="E166" s="542">
        <f t="shared" si="73"/>
        <v>0</v>
      </c>
      <c r="F166" s="589">
        <f>'Averages Pivot Table'!T$159</f>
        <v>0</v>
      </c>
      <c r="G166" s="542">
        <f t="shared" si="78"/>
        <v>0</v>
      </c>
      <c r="H166" s="589">
        <f>'Averages Pivot Table'!T$163</f>
        <v>0</v>
      </c>
      <c r="I166" s="542">
        <f t="shared" si="79"/>
        <v>0</v>
      </c>
      <c r="J166" s="589">
        <f>'Averages Pivot Table'!T$167</f>
        <v>0</v>
      </c>
      <c r="K166" s="542">
        <f t="shared" si="80"/>
        <v>0</v>
      </c>
      <c r="L166" s="589">
        <f>'Averages Pivot Table'!T$175</f>
        <v>0</v>
      </c>
      <c r="M166" s="542">
        <f t="shared" si="81"/>
        <v>0</v>
      </c>
      <c r="N166" s="568"/>
      <c r="O166" s="585"/>
    </row>
    <row r="167" spans="1:15" s="402" customFormat="1">
      <c r="A167" s="540" t="s">
        <v>1076</v>
      </c>
      <c r="B167" s="589">
        <f>'Averages Pivot Table'!T$180</f>
        <v>96467.598125407458</v>
      </c>
      <c r="C167" s="542">
        <f t="shared" si="73"/>
        <v>6</v>
      </c>
      <c r="D167" s="589">
        <f>'Averages Pivot Table'!T$184</f>
        <v>74103.279354501632</v>
      </c>
      <c r="E167" s="542">
        <f t="shared" si="73"/>
        <v>6</v>
      </c>
      <c r="F167" s="589">
        <f>'Averages Pivot Table'!T$188</f>
        <v>65470.511602709455</v>
      </c>
      <c r="G167" s="542">
        <f t="shared" si="78"/>
        <v>7</v>
      </c>
      <c r="H167" s="589">
        <f>'Averages Pivot Table'!T$192</f>
        <v>45711.212655052266</v>
      </c>
      <c r="I167" s="542">
        <f t="shared" si="79"/>
        <v>7</v>
      </c>
      <c r="J167" s="589">
        <f>'Averages Pivot Table'!T$196</f>
        <v>60916.106060606064</v>
      </c>
      <c r="K167" s="542">
        <f t="shared" si="80"/>
        <v>3</v>
      </c>
      <c r="L167" s="589">
        <f>'Averages Pivot Table'!T$204</f>
        <v>70168.337550393844</v>
      </c>
      <c r="M167" s="542">
        <f t="shared" si="81"/>
        <v>7</v>
      </c>
      <c r="N167" s="568"/>
      <c r="O167" s="585"/>
    </row>
    <row r="168" spans="1:15" s="402" customFormat="1">
      <c r="A168" s="540" t="s">
        <v>1077</v>
      </c>
      <c r="B168" s="589">
        <f>'Averages Pivot Table'!T$209</f>
        <v>0</v>
      </c>
      <c r="C168" s="542">
        <f t="shared" si="73"/>
        <v>0</v>
      </c>
      <c r="D168" s="589">
        <f>'Averages Pivot Table'!T$213</f>
        <v>0</v>
      </c>
      <c r="E168" s="542">
        <f t="shared" si="73"/>
        <v>0</v>
      </c>
      <c r="F168" s="589">
        <f>'Averages Pivot Table'!T$217</f>
        <v>0</v>
      </c>
      <c r="G168" s="542">
        <f t="shared" si="78"/>
        <v>0</v>
      </c>
      <c r="H168" s="589">
        <f>'Averages Pivot Table'!T$221</f>
        <v>0</v>
      </c>
      <c r="I168" s="542">
        <f t="shared" si="79"/>
        <v>0</v>
      </c>
      <c r="J168" s="589">
        <f>'Averages Pivot Table'!T$225</f>
        <v>0</v>
      </c>
      <c r="K168" s="542">
        <f t="shared" si="80"/>
        <v>0</v>
      </c>
      <c r="L168" s="589">
        <f>'Averages Pivot Table'!T$233</f>
        <v>0</v>
      </c>
      <c r="M168" s="542">
        <f t="shared" si="81"/>
        <v>0</v>
      </c>
      <c r="N168" s="568"/>
      <c r="O168" s="585"/>
    </row>
    <row r="169" spans="1:15" s="402" customFormat="1">
      <c r="A169" s="540"/>
      <c r="B169" s="589"/>
      <c r="C169" s="542"/>
      <c r="D169" s="589"/>
      <c r="E169" s="542"/>
      <c r="F169" s="589"/>
      <c r="G169" s="542"/>
      <c r="H169" s="589"/>
      <c r="I169" s="542"/>
      <c r="J169" s="589"/>
      <c r="K169" s="542"/>
      <c r="L169" s="589"/>
      <c r="M169" s="542"/>
      <c r="N169" s="568"/>
      <c r="O169" s="585"/>
    </row>
    <row r="170" spans="1:15" s="402" customFormat="1">
      <c r="A170" s="540" t="s">
        <v>1078</v>
      </c>
      <c r="B170" s="589">
        <f>'Averages Pivot Table'!T$238</f>
        <v>101759.83297924194</v>
      </c>
      <c r="C170" s="542">
        <f t="shared" si="73"/>
        <v>5</v>
      </c>
      <c r="D170" s="589">
        <f>'Averages Pivot Table'!T$242</f>
        <v>81184.503516769924</v>
      </c>
      <c r="E170" s="542">
        <f t="shared" si="73"/>
        <v>4</v>
      </c>
      <c r="F170" s="589">
        <f>'Averages Pivot Table'!T$246</f>
        <v>71420.831546895657</v>
      </c>
      <c r="G170" s="542">
        <f t="shared" ref="G170:G173" si="82">IF(F170&gt;0,RANK(F170,(F$160:F$178)),0)</f>
        <v>4</v>
      </c>
      <c r="H170" s="589">
        <f>'Averages Pivot Table'!T$250</f>
        <v>46243.644646098233</v>
      </c>
      <c r="I170" s="542">
        <f t="shared" ref="I170:I173" si="83">IF(H170&gt;0,RANK(H170,(H$160:H$178)),0)</f>
        <v>5</v>
      </c>
      <c r="J170" s="589">
        <f>'Averages Pivot Table'!T$254</f>
        <v>52683.588410681885</v>
      </c>
      <c r="K170" s="542">
        <f t="shared" ref="K170:K173" si="84">IF(J170&gt;0,RANK(J170,(J$160:J$178)),0)</f>
        <v>5</v>
      </c>
      <c r="L170" s="589">
        <f>'Averages Pivot Table'!T$262</f>
        <v>75347.080110957671</v>
      </c>
      <c r="M170" s="542">
        <f t="shared" ref="M170:M173" si="85">IF(L170&gt;0,RANK(L170,(L$160:L$178)),0)</f>
        <v>4</v>
      </c>
      <c r="N170" s="568"/>
      <c r="O170" s="585"/>
    </row>
    <row r="171" spans="1:15" s="402" customFormat="1">
      <c r="A171" s="540" t="s">
        <v>1079</v>
      </c>
      <c r="B171" s="589">
        <f>'Averages Pivot Table'!T$267</f>
        <v>94704.168032786896</v>
      </c>
      <c r="C171" s="542">
        <f t="shared" si="73"/>
        <v>7</v>
      </c>
      <c r="D171" s="589">
        <f>'Averages Pivot Table'!T$271</f>
        <v>73808.133808003928</v>
      </c>
      <c r="E171" s="542">
        <f t="shared" si="73"/>
        <v>7</v>
      </c>
      <c r="F171" s="589">
        <f>'Averages Pivot Table'!T$275</f>
        <v>67946.020588235289</v>
      </c>
      <c r="G171" s="542">
        <f t="shared" si="82"/>
        <v>5</v>
      </c>
      <c r="H171" s="589">
        <f>'Averages Pivot Table'!T$279</f>
        <v>60191.5</v>
      </c>
      <c r="I171" s="542">
        <f t="shared" si="83"/>
        <v>3</v>
      </c>
      <c r="J171" s="589">
        <f>'Averages Pivot Table'!T$283</f>
        <v>58918.423477783872</v>
      </c>
      <c r="K171" s="542">
        <f t="shared" si="84"/>
        <v>4</v>
      </c>
      <c r="L171" s="589">
        <f>'Averages Pivot Table'!T$291</f>
        <v>72197.538822619739</v>
      </c>
      <c r="M171" s="542">
        <f t="shared" si="85"/>
        <v>6</v>
      </c>
      <c r="N171" s="568"/>
      <c r="O171" s="585"/>
    </row>
    <row r="172" spans="1:15" s="402" customFormat="1">
      <c r="A172" s="540" t="s">
        <v>1080</v>
      </c>
      <c r="B172" s="589">
        <f>'Averages Pivot Table'!T$296</f>
        <v>0</v>
      </c>
      <c r="C172" s="542">
        <f t="shared" si="73"/>
        <v>0</v>
      </c>
      <c r="D172" s="589">
        <f>'Averages Pivot Table'!T$300</f>
        <v>0</v>
      </c>
      <c r="E172" s="542">
        <f t="shared" si="73"/>
        <v>0</v>
      </c>
      <c r="F172" s="589">
        <f>'Averages Pivot Table'!T$304</f>
        <v>0</v>
      </c>
      <c r="G172" s="542">
        <f t="shared" si="82"/>
        <v>0</v>
      </c>
      <c r="H172" s="589">
        <f>'Averages Pivot Table'!T$308</f>
        <v>0</v>
      </c>
      <c r="I172" s="542">
        <f t="shared" si="83"/>
        <v>0</v>
      </c>
      <c r="J172" s="589">
        <f>'Averages Pivot Table'!T$312</f>
        <v>0</v>
      </c>
      <c r="K172" s="542">
        <f t="shared" si="84"/>
        <v>0</v>
      </c>
      <c r="L172" s="589">
        <f>'Averages Pivot Table'!T$320</f>
        <v>0</v>
      </c>
      <c r="M172" s="542">
        <f t="shared" si="85"/>
        <v>0</v>
      </c>
      <c r="N172" s="568"/>
      <c r="O172" s="585"/>
    </row>
    <row r="173" spans="1:15" s="402" customFormat="1">
      <c r="A173" s="540" t="s">
        <v>1081</v>
      </c>
      <c r="B173" s="589">
        <f>'Averages Pivot Table'!T$325</f>
        <v>0</v>
      </c>
      <c r="C173" s="542">
        <f t="shared" si="73"/>
        <v>0</v>
      </c>
      <c r="D173" s="589">
        <f>'Averages Pivot Table'!T$329</f>
        <v>0</v>
      </c>
      <c r="E173" s="542">
        <f t="shared" si="73"/>
        <v>0</v>
      </c>
      <c r="F173" s="589">
        <f>'Averages Pivot Table'!T$333</f>
        <v>0</v>
      </c>
      <c r="G173" s="542">
        <f t="shared" si="82"/>
        <v>0</v>
      </c>
      <c r="H173" s="589">
        <f>'Averages Pivot Table'!T$337</f>
        <v>0</v>
      </c>
      <c r="I173" s="542">
        <f t="shared" si="83"/>
        <v>0</v>
      </c>
      <c r="J173" s="589">
        <f>'Averages Pivot Table'!T$341</f>
        <v>0</v>
      </c>
      <c r="K173" s="542">
        <f t="shared" si="84"/>
        <v>0</v>
      </c>
      <c r="L173" s="589">
        <f>'Averages Pivot Table'!T$349</f>
        <v>0</v>
      </c>
      <c r="M173" s="542">
        <f t="shared" si="85"/>
        <v>0</v>
      </c>
      <c r="N173" s="568"/>
      <c r="O173" s="585"/>
    </row>
    <row r="174" spans="1:15" s="402" customFormat="1">
      <c r="A174" s="540"/>
      <c r="B174" s="589"/>
      <c r="C174" s="542"/>
      <c r="D174" s="589"/>
      <c r="E174" s="542"/>
      <c r="F174" s="589"/>
      <c r="G174" s="542"/>
      <c r="H174" s="589"/>
      <c r="I174" s="542"/>
      <c r="J174" s="589"/>
      <c r="K174" s="542"/>
      <c r="L174" s="589"/>
      <c r="M174" s="542"/>
      <c r="N174" s="568"/>
      <c r="O174" s="585"/>
    </row>
    <row r="175" spans="1:15" s="402" customFormat="1">
      <c r="A175" s="540" t="s">
        <v>1082</v>
      </c>
      <c r="B175" s="591">
        <f>'Averages Pivot Table'!T$354</f>
        <v>81131.4181309946</v>
      </c>
      <c r="C175" s="542">
        <f t="shared" si="73"/>
        <v>9</v>
      </c>
      <c r="D175" s="591">
        <f>'Averages Pivot Table'!T$358</f>
        <v>62940.252262015558</v>
      </c>
      <c r="E175" s="542">
        <f t="shared" si="73"/>
        <v>9</v>
      </c>
      <c r="F175" s="591">
        <f>'Averages Pivot Table'!T$362</f>
        <v>55176.934392178788</v>
      </c>
      <c r="G175" s="542">
        <f t="shared" ref="G175:G178" si="86">IF(F175&gt;0,RANK(F175,(F$160:F$178)),0)</f>
        <v>9</v>
      </c>
      <c r="H175" s="591">
        <f>'Averages Pivot Table'!T$366</f>
        <v>46127.235882352943</v>
      </c>
      <c r="I175" s="542">
        <f t="shared" ref="I175:I178" si="87">IF(H175&gt;0,RANK(H175,(H$160:H$178)),0)</f>
        <v>6</v>
      </c>
      <c r="J175" s="591">
        <f>'Averages Pivot Table'!T$370</f>
        <v>31014.756769825915</v>
      </c>
      <c r="K175" s="542">
        <f t="shared" ref="K175:K178" si="88">IF(J175&gt;0,RANK(J175,(J$160:J$178)),0)</f>
        <v>8</v>
      </c>
      <c r="L175" s="591">
        <f>'Averages Pivot Table'!T$378</f>
        <v>62302.442578309885</v>
      </c>
      <c r="M175" s="542">
        <f t="shared" ref="M175:M178" si="89">IF(L175&gt;0,RANK(L175,(L$160:L$178)),0)</f>
        <v>9</v>
      </c>
      <c r="N175" s="568"/>
      <c r="O175" s="585"/>
    </row>
    <row r="176" spans="1:15" s="402" customFormat="1">
      <c r="A176" s="540" t="s">
        <v>1083</v>
      </c>
      <c r="B176" s="591">
        <f>'Averages Pivot Table'!T$383</f>
        <v>103879.22071812149</v>
      </c>
      <c r="C176" s="542">
        <f t="shared" si="73"/>
        <v>4</v>
      </c>
      <c r="D176" s="591">
        <f>'Averages Pivot Table'!T$387</f>
        <v>79361.834396645994</v>
      </c>
      <c r="E176" s="542">
        <f t="shared" si="73"/>
        <v>5</v>
      </c>
      <c r="F176" s="591">
        <f>'Averages Pivot Table'!T$391</f>
        <v>66778.989878542503</v>
      </c>
      <c r="G176" s="542">
        <f t="shared" si="86"/>
        <v>6</v>
      </c>
      <c r="H176" s="591">
        <f>'Averages Pivot Table'!T$395</f>
        <v>55314</v>
      </c>
      <c r="I176" s="542">
        <f t="shared" si="87"/>
        <v>4</v>
      </c>
      <c r="J176" s="591">
        <f>'Averages Pivot Table'!T$399</f>
        <v>49680.217510259921</v>
      </c>
      <c r="K176" s="542">
        <f t="shared" si="88"/>
        <v>7</v>
      </c>
      <c r="L176" s="591">
        <f>'Averages Pivot Table'!T$407</f>
        <v>73228.095790253385</v>
      </c>
      <c r="M176" s="542">
        <f t="shared" si="89"/>
        <v>5</v>
      </c>
      <c r="N176" s="568"/>
      <c r="O176" s="585"/>
    </row>
    <row r="177" spans="1:19" ht="12.95" customHeight="1">
      <c r="A177" s="540" t="s">
        <v>1084</v>
      </c>
      <c r="B177" s="591">
        <f>'Averages Pivot Table'!T$412</f>
        <v>130461.68818681319</v>
      </c>
      <c r="C177" s="542">
        <f t="shared" si="73"/>
        <v>2</v>
      </c>
      <c r="D177" s="591">
        <f>'Averages Pivot Table'!T$416</f>
        <v>99203.395869191023</v>
      </c>
      <c r="E177" s="542">
        <f t="shared" si="73"/>
        <v>1</v>
      </c>
      <c r="F177" s="591">
        <f>'Averages Pivot Table'!T$420</f>
        <v>73550.871268656716</v>
      </c>
      <c r="G177" s="542">
        <f t="shared" si="86"/>
        <v>3</v>
      </c>
      <c r="H177" s="591">
        <f>'Averages Pivot Table'!T$424</f>
        <v>71298.323076923087</v>
      </c>
      <c r="I177" s="542">
        <f t="shared" si="87"/>
        <v>1</v>
      </c>
      <c r="J177" s="591">
        <f>'Averages Pivot Table'!T$428</f>
        <v>61898.34</v>
      </c>
      <c r="K177" s="542">
        <f t="shared" si="88"/>
        <v>2</v>
      </c>
      <c r="L177" s="591">
        <f>'Averages Pivot Table'!T$436</f>
        <v>99851.055160310454</v>
      </c>
      <c r="M177" s="542">
        <f t="shared" si="89"/>
        <v>2</v>
      </c>
      <c r="N177" s="568"/>
      <c r="O177" s="585"/>
    </row>
    <row r="178" spans="1:19" ht="12.95" customHeight="1">
      <c r="A178" s="565" t="s">
        <v>1085</v>
      </c>
      <c r="B178" s="592">
        <f>'Averages Pivot Table'!T$441</f>
        <v>0</v>
      </c>
      <c r="C178" s="546">
        <f t="shared" si="73"/>
        <v>0</v>
      </c>
      <c r="D178" s="592">
        <f>'Averages Pivot Table'!T$445</f>
        <v>0</v>
      </c>
      <c r="E178" s="546">
        <f t="shared" si="73"/>
        <v>0</v>
      </c>
      <c r="F178" s="592">
        <f>'Averages Pivot Table'!T$449</f>
        <v>0</v>
      </c>
      <c r="G178" s="546">
        <f t="shared" si="86"/>
        <v>0</v>
      </c>
      <c r="H178" s="592">
        <f>'Averages Pivot Table'!T$453</f>
        <v>0</v>
      </c>
      <c r="I178" s="546">
        <f t="shared" si="87"/>
        <v>0</v>
      </c>
      <c r="J178" s="592">
        <f>'Averages Pivot Table'!T$457</f>
        <v>0</v>
      </c>
      <c r="K178" s="546">
        <f t="shared" si="88"/>
        <v>0</v>
      </c>
      <c r="L178" s="592">
        <f>'Averages Pivot Table'!T$465</f>
        <v>0</v>
      </c>
      <c r="M178" s="546">
        <f t="shared" si="89"/>
        <v>0</v>
      </c>
      <c r="N178" s="568"/>
      <c r="O178" s="568"/>
    </row>
    <row r="179" spans="1:19" ht="33" customHeight="1">
      <c r="A179" s="648" t="s">
        <v>1086</v>
      </c>
      <c r="B179" s="649"/>
      <c r="C179" s="649"/>
      <c r="D179" s="649"/>
      <c r="E179" s="649"/>
      <c r="F179" s="649"/>
      <c r="G179" s="649"/>
      <c r="H179" s="649"/>
      <c r="I179" s="649"/>
      <c r="J179" s="649"/>
      <c r="K179" s="649"/>
      <c r="L179" s="649"/>
      <c r="M179" s="649"/>
      <c r="N179" s="540"/>
      <c r="O179" s="540"/>
    </row>
    <row r="180" spans="1:19">
      <c r="M180" s="549" t="s">
        <v>1156</v>
      </c>
      <c r="O180" s="593"/>
    </row>
    <row r="181" spans="1:19" ht="18">
      <c r="A181" s="512" t="s">
        <v>1103</v>
      </c>
      <c r="B181" s="512"/>
      <c r="C181" s="512"/>
      <c r="D181" s="512"/>
      <c r="E181" s="512"/>
      <c r="F181" s="512"/>
      <c r="G181" s="512"/>
      <c r="H181" s="512"/>
      <c r="I181" s="512"/>
      <c r="J181" s="512"/>
      <c r="K181" s="512"/>
      <c r="L181" s="512"/>
      <c r="M181" s="512"/>
      <c r="N181" s="578"/>
      <c r="O181" s="578"/>
    </row>
    <row r="182" spans="1:19">
      <c r="A182" s="540"/>
      <c r="B182" s="515"/>
      <c r="C182" s="515"/>
      <c r="D182" s="515"/>
      <c r="E182" s="515"/>
      <c r="F182" s="515"/>
      <c r="G182" s="515"/>
      <c r="H182" s="515"/>
      <c r="I182" s="515"/>
      <c r="J182" s="515"/>
      <c r="K182" s="515"/>
      <c r="L182" s="515"/>
      <c r="M182" s="515"/>
      <c r="N182" s="515"/>
      <c r="O182" s="515"/>
    </row>
    <row r="183" spans="1:19" ht="15.75">
      <c r="A183" s="644" t="s">
        <v>1098</v>
      </c>
      <c r="B183" s="644"/>
      <c r="C183" s="644"/>
      <c r="D183" s="644"/>
      <c r="E183" s="644"/>
      <c r="F183" s="644"/>
      <c r="G183" s="644"/>
      <c r="H183" s="644"/>
      <c r="I183" s="644"/>
      <c r="J183" s="644"/>
      <c r="K183" s="644"/>
      <c r="L183" s="644"/>
      <c r="M183" s="644"/>
      <c r="N183" s="580"/>
      <c r="O183" s="580"/>
    </row>
    <row r="184" spans="1:19" ht="15.75">
      <c r="A184" s="644" t="s">
        <v>1127</v>
      </c>
      <c r="B184" s="644"/>
      <c r="C184" s="644"/>
      <c r="D184" s="644"/>
      <c r="E184" s="644"/>
      <c r="F184" s="644"/>
      <c r="G184" s="644"/>
      <c r="H184" s="644"/>
      <c r="I184" s="644"/>
      <c r="J184" s="644"/>
      <c r="K184" s="644"/>
      <c r="L184" s="644"/>
      <c r="M184" s="644"/>
      <c r="N184" s="580"/>
      <c r="O184" s="580"/>
    </row>
    <row r="185" spans="1:19">
      <c r="A185" s="515"/>
      <c r="B185" s="515"/>
      <c r="C185" s="515"/>
      <c r="D185" s="515"/>
      <c r="E185" s="515"/>
      <c r="F185" s="515"/>
      <c r="G185" s="515"/>
      <c r="H185" s="515"/>
      <c r="I185" s="515"/>
      <c r="J185" s="515"/>
      <c r="K185" s="515"/>
      <c r="L185" s="515"/>
      <c r="M185" s="515"/>
      <c r="N185" s="594"/>
      <c r="O185" s="594"/>
    </row>
    <row r="186" spans="1:19" ht="31.5" customHeight="1">
      <c r="A186" s="518"/>
      <c r="B186" s="581" t="s">
        <v>28</v>
      </c>
      <c r="C186" s="582"/>
      <c r="D186" s="583" t="s">
        <v>17</v>
      </c>
      <c r="E186" s="584"/>
      <c r="F186" s="583" t="s">
        <v>18</v>
      </c>
      <c r="G186" s="584"/>
      <c r="H186" s="581" t="s">
        <v>19</v>
      </c>
      <c r="I186" s="582"/>
      <c r="J186" s="583" t="s">
        <v>1099</v>
      </c>
      <c r="K186" s="584"/>
      <c r="L186" s="582" t="s">
        <v>1061</v>
      </c>
      <c r="M186" s="582"/>
      <c r="N186" s="585" t="s">
        <v>910</v>
      </c>
      <c r="O186" s="585"/>
    </row>
    <row r="187" spans="1:19">
      <c r="A187" s="524"/>
      <c r="B187" s="520" t="s">
        <v>1067</v>
      </c>
      <c r="C187" s="519" t="s">
        <v>1068</v>
      </c>
      <c r="D187" s="520" t="s">
        <v>1067</v>
      </c>
      <c r="E187" s="519" t="s">
        <v>1068</v>
      </c>
      <c r="F187" s="520" t="s">
        <v>1067</v>
      </c>
      <c r="G187" s="519" t="s">
        <v>1068</v>
      </c>
      <c r="H187" s="520" t="s">
        <v>1067</v>
      </c>
      <c r="I187" s="519" t="s">
        <v>1068</v>
      </c>
      <c r="J187" s="520" t="s">
        <v>1067</v>
      </c>
      <c r="K187" s="519" t="s">
        <v>1068</v>
      </c>
      <c r="L187" s="520" t="s">
        <v>1067</v>
      </c>
      <c r="M187" s="519" t="s">
        <v>1068</v>
      </c>
      <c r="N187" s="554" t="s">
        <v>910</v>
      </c>
      <c r="O187" s="553"/>
    </row>
    <row r="188" spans="1:19" s="531" customFormat="1" ht="18" customHeight="1">
      <c r="A188" s="528" t="s">
        <v>1069</v>
      </c>
      <c r="B188" s="560">
        <f>'Averages Pivot Table'!U$469</f>
        <v>86682.871991175358</v>
      </c>
      <c r="C188" s="560"/>
      <c r="D188" s="560">
        <f>'Averages Pivot Table'!U$473</f>
        <v>70527.761349460823</v>
      </c>
      <c r="E188" s="560"/>
      <c r="F188" s="560">
        <f>'Averages Pivot Table'!U$477</f>
        <v>62013.037792776078</v>
      </c>
      <c r="G188" s="560"/>
      <c r="H188" s="560">
        <f>'Averages Pivot Table'!U$481</f>
        <v>46273.236854394469</v>
      </c>
      <c r="I188" s="560"/>
      <c r="J188" s="560">
        <f>'Averages Pivot Table'!U$485</f>
        <v>48436.12593985811</v>
      </c>
      <c r="K188" s="560"/>
      <c r="L188" s="560">
        <f>'Averages Pivot Table'!U$493</f>
        <v>66914.350117495414</v>
      </c>
      <c r="M188" s="586"/>
      <c r="N188" s="529"/>
      <c r="O188" s="595"/>
      <c r="Q188" s="533"/>
      <c r="R188" s="533"/>
      <c r="S188" s="533"/>
    </row>
    <row r="189" spans="1:19" ht="12.95" customHeight="1">
      <c r="A189" s="540"/>
      <c r="B189" s="536"/>
      <c r="C189" s="563"/>
      <c r="D189" s="536"/>
      <c r="E189" s="563"/>
      <c r="F189" s="536"/>
      <c r="G189" s="563"/>
      <c r="H189" s="536"/>
      <c r="I189" s="563"/>
      <c r="J189" s="536"/>
      <c r="K189" s="563"/>
      <c r="L189" s="536"/>
      <c r="M189" s="563"/>
      <c r="N189" s="596"/>
      <c r="O189" s="597"/>
    </row>
    <row r="190" spans="1:19" ht="12.95" customHeight="1">
      <c r="A190" s="540" t="s">
        <v>1070</v>
      </c>
      <c r="B190" s="589">
        <f>'Averages Pivot Table'!U$6</f>
        <v>87081.404349362347</v>
      </c>
      <c r="C190" s="542">
        <f>IF(B190&gt;0,RANK(B190,(B$190:B$208)),0)</f>
        <v>6</v>
      </c>
      <c r="D190" s="589">
        <f>'Averages Pivot Table'!U$10</f>
        <v>78522.923134221186</v>
      </c>
      <c r="E190" s="542">
        <f>IF(D190&gt;0,RANK(D190,(D$190:D$208)),0)</f>
        <v>1</v>
      </c>
      <c r="F190" s="589">
        <f>'Averages Pivot Table'!U$14</f>
        <v>71193.149510912845</v>
      </c>
      <c r="G190" s="542">
        <f>IF(F190&gt;0,RANK(F190,(F$190:F$208)),0)</f>
        <v>1</v>
      </c>
      <c r="H190" s="589">
        <f>'Averages Pivot Table'!U$18</f>
        <v>47809.578702552557</v>
      </c>
      <c r="I190" s="542">
        <f>IF(H190&gt;0,RANK(H190,(H$190:H$208)),0)</f>
        <v>6</v>
      </c>
      <c r="J190" s="589">
        <f>'Averages Pivot Table'!U$22</f>
        <v>264671.41071428568</v>
      </c>
      <c r="K190" s="542">
        <f>IF(J190&gt;0,RANK(J190,(J$190:J$208)),0)</f>
        <v>1</v>
      </c>
      <c r="L190" s="589">
        <f>'Averages Pivot Table'!U$30</f>
        <v>73822.730779210571</v>
      </c>
      <c r="M190" s="542">
        <f>IF(L190&gt;0,RANK(L190,(L$190:L$208)),0)</f>
        <v>1</v>
      </c>
      <c r="N190" s="541"/>
      <c r="O190" s="542"/>
    </row>
    <row r="191" spans="1:19" ht="12.95" customHeight="1">
      <c r="A191" s="540" t="s">
        <v>1071</v>
      </c>
      <c r="B191" s="589">
        <f>'Averages Pivot Table'!U$35</f>
        <v>80954.32077214733</v>
      </c>
      <c r="C191" s="542">
        <f t="shared" ref="C191:E208" si="90">IF(B191&gt;0,RANK(B191,(B$190:B$208)),0)</f>
        <v>10</v>
      </c>
      <c r="D191" s="589">
        <f>'Averages Pivot Table'!U$39</f>
        <v>67334.798274953326</v>
      </c>
      <c r="E191" s="542">
        <f t="shared" si="90"/>
        <v>8</v>
      </c>
      <c r="F191" s="589">
        <f>'Averages Pivot Table'!U$43</f>
        <v>57782.9732224373</v>
      </c>
      <c r="G191" s="542">
        <f t="shared" ref="G191:G193" si="91">IF(F191&gt;0,RANK(F191,(F$190:F$208)),0)</f>
        <v>12</v>
      </c>
      <c r="H191" s="589">
        <f>'Averages Pivot Table'!U$47</f>
        <v>43076.366250117186</v>
      </c>
      <c r="I191" s="542">
        <f t="shared" ref="I191:I193" si="92">IF(H191&gt;0,RANK(H191,(H$190:H$208)),0)</f>
        <v>11</v>
      </c>
      <c r="J191" s="589">
        <f>'Averages Pivot Table'!U$51</f>
        <v>45667.234285714287</v>
      </c>
      <c r="K191" s="542">
        <f t="shared" ref="K191:K193" si="93">IF(J191&gt;0,RANK(J191,(J$190:J$208)),0)</f>
        <v>7</v>
      </c>
      <c r="L191" s="589">
        <f>'Averages Pivot Table'!U$59</f>
        <v>60095.3227408026</v>
      </c>
      <c r="M191" s="542">
        <f t="shared" ref="M191:M193" si="94">IF(L191&gt;0,RANK(L191,(L$190:L$208)),0)</f>
        <v>12</v>
      </c>
      <c r="N191" s="541"/>
      <c r="O191" s="542"/>
    </row>
    <row r="192" spans="1:19" ht="12.95" customHeight="1">
      <c r="A192" s="540" t="s">
        <v>1072</v>
      </c>
      <c r="B192" s="589">
        <f>'Averages Pivot Table'!U$64</f>
        <v>78257.129032258061</v>
      </c>
      <c r="C192" s="542">
        <f t="shared" si="90"/>
        <v>12</v>
      </c>
      <c r="D192" s="589">
        <f>'Averages Pivot Table'!U$68</f>
        <v>67022.26112759643</v>
      </c>
      <c r="E192" s="542">
        <f t="shared" si="90"/>
        <v>10</v>
      </c>
      <c r="F192" s="589">
        <f>'Averages Pivot Table'!U$72</f>
        <v>61898.205882352937</v>
      </c>
      <c r="G192" s="542">
        <f t="shared" si="91"/>
        <v>7</v>
      </c>
      <c r="H192" s="589">
        <f>'Averages Pivot Table'!U$76</f>
        <v>51157.224489795917</v>
      </c>
      <c r="I192" s="542">
        <f t="shared" si="92"/>
        <v>4</v>
      </c>
      <c r="J192" s="589">
        <f>'Averages Pivot Table'!U$80</f>
        <v>42198.272727272728</v>
      </c>
      <c r="K192" s="542">
        <f t="shared" si="93"/>
        <v>8</v>
      </c>
      <c r="L192" s="589">
        <f>'Averages Pivot Table'!U$88</f>
        <v>64822.59826359104</v>
      </c>
      <c r="M192" s="542">
        <f t="shared" si="94"/>
        <v>8</v>
      </c>
      <c r="N192" s="541"/>
      <c r="O192" s="542"/>
    </row>
    <row r="193" spans="1:15" s="402" customFormat="1">
      <c r="A193" s="540" t="s">
        <v>1073</v>
      </c>
      <c r="B193" s="589">
        <f>'Averages Pivot Table'!U$93</f>
        <v>93310.039906841179</v>
      </c>
      <c r="C193" s="542">
        <f t="shared" si="90"/>
        <v>1</v>
      </c>
      <c r="D193" s="589">
        <f>'Averages Pivot Table'!U$97</f>
        <v>73185.554839388482</v>
      </c>
      <c r="E193" s="542">
        <f t="shared" si="90"/>
        <v>4</v>
      </c>
      <c r="F193" s="589">
        <f>'Averages Pivot Table'!U$101</f>
        <v>62234.819469266571</v>
      </c>
      <c r="G193" s="542">
        <f t="shared" si="91"/>
        <v>6</v>
      </c>
      <c r="H193" s="589">
        <f>'Averages Pivot Table'!U$105</f>
        <v>52624.219689325109</v>
      </c>
      <c r="I193" s="542">
        <f t="shared" si="92"/>
        <v>2</v>
      </c>
      <c r="J193" s="589">
        <f>'Averages Pivot Table'!U$109</f>
        <v>94479.477272727279</v>
      </c>
      <c r="K193" s="542">
        <f t="shared" si="93"/>
        <v>2</v>
      </c>
      <c r="L193" s="589">
        <f>'Averages Pivot Table'!U$117</f>
        <v>72573.444780101272</v>
      </c>
      <c r="M193" s="542">
        <f t="shared" si="94"/>
        <v>3</v>
      </c>
      <c r="N193" s="541"/>
      <c r="O193" s="542"/>
    </row>
    <row r="194" spans="1:15" s="402" customFormat="1">
      <c r="A194" s="540"/>
      <c r="B194" s="589"/>
      <c r="C194" s="542"/>
      <c r="D194" s="589"/>
      <c r="E194" s="542"/>
      <c r="F194" s="589"/>
      <c r="G194" s="542"/>
      <c r="H194" s="589"/>
      <c r="I194" s="542"/>
      <c r="J194" s="589"/>
      <c r="K194" s="542"/>
      <c r="L194" s="589"/>
      <c r="M194" s="542"/>
      <c r="N194" s="541"/>
      <c r="O194" s="542"/>
    </row>
    <row r="195" spans="1:15" s="402" customFormat="1">
      <c r="A195" s="540" t="s">
        <v>1074</v>
      </c>
      <c r="B195" s="589">
        <f>'Averages Pivot Table'!U$122</f>
        <v>75170.175225437211</v>
      </c>
      <c r="C195" s="542">
        <f t="shared" si="90"/>
        <v>13</v>
      </c>
      <c r="D195" s="589">
        <f>'Averages Pivot Table'!U$126</f>
        <v>61966.276850623915</v>
      </c>
      <c r="E195" s="542">
        <f t="shared" si="90"/>
        <v>14</v>
      </c>
      <c r="F195" s="589">
        <f>'Averages Pivot Table'!U$130</f>
        <v>55092.597931530647</v>
      </c>
      <c r="G195" s="542">
        <f t="shared" ref="G195:G198" si="95">IF(F195&gt;0,RANK(F195,(F$190:F$208)),0)</f>
        <v>14</v>
      </c>
      <c r="H195" s="589">
        <f>'Averages Pivot Table'!U$134</f>
        <v>38663.685913780959</v>
      </c>
      <c r="I195" s="542">
        <f t="shared" ref="I195:I198" si="96">IF(H195&gt;0,RANK(H195,(H$190:H$208)),0)</f>
        <v>13</v>
      </c>
      <c r="J195" s="589">
        <f>'Averages Pivot Table'!U$138</f>
        <v>36800.240085401507</v>
      </c>
      <c r="K195" s="542">
        <f t="shared" ref="K195:K198" si="97">IF(J195&gt;0,RANK(J195,(J$190:J$208)),0)</f>
        <v>10</v>
      </c>
      <c r="L195" s="589">
        <f>'Averages Pivot Table'!U$146</f>
        <v>56757.2747395978</v>
      </c>
      <c r="M195" s="542">
        <f t="shared" ref="M195:M198" si="98">IF(L195&gt;0,RANK(L195,(L$190:L$208)),0)</f>
        <v>14</v>
      </c>
      <c r="N195" s="541"/>
      <c r="O195" s="542"/>
    </row>
    <row r="196" spans="1:15" s="402" customFormat="1">
      <c r="A196" s="540" t="s">
        <v>1075</v>
      </c>
      <c r="B196" s="589">
        <f>'Averages Pivot Table'!U$151</f>
        <v>84593.171092279023</v>
      </c>
      <c r="C196" s="542">
        <f t="shared" si="90"/>
        <v>7</v>
      </c>
      <c r="D196" s="589">
        <f>'Averages Pivot Table'!U$155</f>
        <v>67321.773682636529</v>
      </c>
      <c r="E196" s="542">
        <f t="shared" si="90"/>
        <v>9</v>
      </c>
      <c r="F196" s="589">
        <f>'Averages Pivot Table'!U$159</f>
        <v>59946.872484444779</v>
      </c>
      <c r="G196" s="542">
        <f t="shared" si="95"/>
        <v>8</v>
      </c>
      <c r="H196" s="589">
        <f>'Averages Pivot Table'!U$163</f>
        <v>45409.532260456508</v>
      </c>
      <c r="I196" s="542">
        <f t="shared" si="96"/>
        <v>8</v>
      </c>
      <c r="J196" s="589">
        <f>'Averages Pivot Table'!U$167</f>
        <v>48365.573844013103</v>
      </c>
      <c r="K196" s="542">
        <f t="shared" si="97"/>
        <v>6</v>
      </c>
      <c r="L196" s="589">
        <f>'Averages Pivot Table'!U$175</f>
        <v>64409.349523032033</v>
      </c>
      <c r="M196" s="542">
        <f t="shared" si="98"/>
        <v>9</v>
      </c>
      <c r="N196" s="541"/>
      <c r="O196" s="542"/>
    </row>
    <row r="197" spans="1:15" s="402" customFormat="1">
      <c r="A197" s="540" t="s">
        <v>1076</v>
      </c>
      <c r="B197" s="589">
        <f>'Averages Pivot Table'!U$180</f>
        <v>74874.135107244976</v>
      </c>
      <c r="C197" s="542">
        <f t="shared" si="90"/>
        <v>14</v>
      </c>
      <c r="D197" s="589">
        <f>'Averages Pivot Table'!U$184</f>
        <v>65558.771953414878</v>
      </c>
      <c r="E197" s="542">
        <f t="shared" si="90"/>
        <v>13</v>
      </c>
      <c r="F197" s="589">
        <f>'Averages Pivot Table'!U$188</f>
        <v>58313.648081192776</v>
      </c>
      <c r="G197" s="542">
        <f t="shared" si="95"/>
        <v>11</v>
      </c>
      <c r="H197" s="589">
        <f>'Averages Pivot Table'!U$192</f>
        <v>44098.158996152088</v>
      </c>
      <c r="I197" s="542">
        <f t="shared" si="96"/>
        <v>9</v>
      </c>
      <c r="J197" s="589">
        <f>'Averages Pivot Table'!U$196</f>
        <v>18618.55</v>
      </c>
      <c r="K197" s="542">
        <f t="shared" si="97"/>
        <v>12</v>
      </c>
      <c r="L197" s="589">
        <f>'Averages Pivot Table'!U$204</f>
        <v>58654.996494686966</v>
      </c>
      <c r="M197" s="542">
        <f t="shared" si="98"/>
        <v>13</v>
      </c>
      <c r="N197" s="541"/>
      <c r="O197" s="542"/>
    </row>
    <row r="198" spans="1:15" s="402" customFormat="1">
      <c r="A198" s="540" t="s">
        <v>1077</v>
      </c>
      <c r="B198" s="589">
        <f>'Averages Pivot Table'!U$209</f>
        <v>0</v>
      </c>
      <c r="C198" s="542">
        <f t="shared" si="90"/>
        <v>0</v>
      </c>
      <c r="D198" s="589">
        <f>'Averages Pivot Table'!U$213</f>
        <v>0</v>
      </c>
      <c r="E198" s="542">
        <f t="shared" si="90"/>
        <v>0</v>
      </c>
      <c r="F198" s="589">
        <f>'Averages Pivot Table'!U$217</f>
        <v>0</v>
      </c>
      <c r="G198" s="542">
        <f t="shared" si="95"/>
        <v>0</v>
      </c>
      <c r="H198" s="589">
        <f>'Averages Pivot Table'!U$221</f>
        <v>0</v>
      </c>
      <c r="I198" s="542">
        <f t="shared" si="96"/>
        <v>0</v>
      </c>
      <c r="J198" s="589">
        <f>'Averages Pivot Table'!U$225</f>
        <v>0</v>
      </c>
      <c r="K198" s="542">
        <f t="shared" si="97"/>
        <v>0</v>
      </c>
      <c r="L198" s="589">
        <f>'Averages Pivot Table'!U$233</f>
        <v>0</v>
      </c>
      <c r="M198" s="542">
        <f t="shared" si="98"/>
        <v>0</v>
      </c>
      <c r="N198" s="541"/>
      <c r="O198" s="542"/>
    </row>
    <row r="199" spans="1:15" s="402" customFormat="1">
      <c r="A199" s="540"/>
      <c r="B199" s="589"/>
      <c r="C199" s="542"/>
      <c r="D199" s="589"/>
      <c r="E199" s="542"/>
      <c r="F199" s="589"/>
      <c r="G199" s="542"/>
      <c r="H199" s="589"/>
      <c r="I199" s="542"/>
      <c r="J199" s="589"/>
      <c r="K199" s="542"/>
      <c r="L199" s="589"/>
      <c r="M199" s="542"/>
      <c r="N199" s="541"/>
      <c r="O199" s="542"/>
    </row>
    <row r="200" spans="1:15" s="402" customFormat="1">
      <c r="A200" s="540" t="s">
        <v>1078</v>
      </c>
      <c r="B200" s="589">
        <f>'Averages Pivot Table'!U$238</f>
        <v>0</v>
      </c>
      <c r="C200" s="542">
        <f t="shared" si="90"/>
        <v>0</v>
      </c>
      <c r="D200" s="589">
        <f>'Averages Pivot Table'!U$242</f>
        <v>0</v>
      </c>
      <c r="E200" s="542">
        <f t="shared" si="90"/>
        <v>0</v>
      </c>
      <c r="F200" s="589">
        <f>'Averages Pivot Table'!U$246</f>
        <v>0</v>
      </c>
      <c r="G200" s="542">
        <f t="shared" ref="G200:G203" si="99">IF(F200&gt;0,RANK(F200,(F$190:F$208)),0)</f>
        <v>0</v>
      </c>
      <c r="H200" s="589">
        <f>'Averages Pivot Table'!U$250</f>
        <v>0</v>
      </c>
      <c r="I200" s="542">
        <f t="shared" ref="I200:I203" si="100">IF(H200&gt;0,RANK(H200,(H$190:H$208)),0)</f>
        <v>0</v>
      </c>
      <c r="J200" s="589">
        <f>'Averages Pivot Table'!U$254</f>
        <v>0</v>
      </c>
      <c r="K200" s="542">
        <f t="shared" ref="K200:K203" si="101">IF(J200&gt;0,RANK(J200,(J$190:J$208)),0)</f>
        <v>0</v>
      </c>
      <c r="L200" s="589">
        <f>'Averages Pivot Table'!U$262</f>
        <v>0</v>
      </c>
      <c r="M200" s="542">
        <f t="shared" ref="M200:M203" si="102">IF(L200&gt;0,RANK(L200,(L$190:L$208)),0)</f>
        <v>0</v>
      </c>
      <c r="N200" s="541"/>
      <c r="O200" s="542"/>
    </row>
    <row r="201" spans="1:15" s="402" customFormat="1">
      <c r="A201" s="540" t="s">
        <v>1079</v>
      </c>
      <c r="B201" s="589">
        <f>'Averages Pivot Table'!U$267</f>
        <v>92913.984836801144</v>
      </c>
      <c r="C201" s="542">
        <f t="shared" si="90"/>
        <v>3</v>
      </c>
      <c r="D201" s="589">
        <f>'Averages Pivot Table'!U$271</f>
        <v>74029.319610646009</v>
      </c>
      <c r="E201" s="542">
        <f t="shared" si="90"/>
        <v>3</v>
      </c>
      <c r="F201" s="589">
        <f>'Averages Pivot Table'!U$275</f>
        <v>64646.921066468436</v>
      </c>
      <c r="G201" s="542">
        <f t="shared" si="99"/>
        <v>2</v>
      </c>
      <c r="H201" s="589">
        <f>'Averages Pivot Table'!U$279</f>
        <v>46989.138595556913</v>
      </c>
      <c r="I201" s="542">
        <f t="shared" si="100"/>
        <v>7</v>
      </c>
      <c r="J201" s="589">
        <f>'Averages Pivot Table'!U$283</f>
        <v>48922.603148521746</v>
      </c>
      <c r="K201" s="542">
        <f t="shared" si="101"/>
        <v>5</v>
      </c>
      <c r="L201" s="589">
        <f>'Averages Pivot Table'!U$291</f>
        <v>71443.949525880016</v>
      </c>
      <c r="M201" s="542">
        <f t="shared" si="102"/>
        <v>5</v>
      </c>
      <c r="N201" s="541"/>
      <c r="O201" s="542"/>
    </row>
    <row r="202" spans="1:15" s="402" customFormat="1">
      <c r="A202" s="540" t="s">
        <v>1080</v>
      </c>
      <c r="B202" s="589">
        <f>'Averages Pivot Table'!U$296</f>
        <v>82330.096743295013</v>
      </c>
      <c r="C202" s="542">
        <f t="shared" si="90"/>
        <v>9</v>
      </c>
      <c r="D202" s="589">
        <f>'Averages Pivot Table'!U$300</f>
        <v>68906.032830787532</v>
      </c>
      <c r="E202" s="542">
        <f t="shared" si="90"/>
        <v>7</v>
      </c>
      <c r="F202" s="589">
        <f>'Averages Pivot Table'!U$304</f>
        <v>57129.663596506638</v>
      </c>
      <c r="G202" s="542">
        <f t="shared" si="99"/>
        <v>13</v>
      </c>
      <c r="H202" s="589">
        <f>'Averages Pivot Table'!U$308</f>
        <v>42283.943090292494</v>
      </c>
      <c r="I202" s="542">
        <f t="shared" si="100"/>
        <v>12</v>
      </c>
      <c r="J202" s="589">
        <f>'Averages Pivot Table'!U$312</f>
        <v>0</v>
      </c>
      <c r="K202" s="542">
        <f t="shared" si="101"/>
        <v>0</v>
      </c>
      <c r="L202" s="589">
        <f>'Averages Pivot Table'!U$320</f>
        <v>63641.610259142835</v>
      </c>
      <c r="M202" s="542">
        <f t="shared" si="102"/>
        <v>11</v>
      </c>
      <c r="N202" s="541"/>
      <c r="O202" s="542"/>
    </row>
    <row r="203" spans="1:15" s="402" customFormat="1">
      <c r="A203" s="540" t="s">
        <v>1081</v>
      </c>
      <c r="B203" s="589">
        <f>'Averages Pivot Table'!U$325</f>
        <v>88203.399277229139</v>
      </c>
      <c r="C203" s="542">
        <f t="shared" si="90"/>
        <v>4</v>
      </c>
      <c r="D203" s="589">
        <f>'Averages Pivot Table'!U$329</f>
        <v>72460.896401284466</v>
      </c>
      <c r="E203" s="542">
        <f t="shared" si="90"/>
        <v>5</v>
      </c>
      <c r="F203" s="589">
        <f>'Averages Pivot Table'!U$333</f>
        <v>64068.600241545901</v>
      </c>
      <c r="G203" s="542">
        <f t="shared" si="99"/>
        <v>5</v>
      </c>
      <c r="H203" s="589">
        <f>'Averages Pivot Table'!U$337</f>
        <v>51314.33086386494</v>
      </c>
      <c r="I203" s="542">
        <f t="shared" si="100"/>
        <v>3</v>
      </c>
      <c r="J203" s="589">
        <f>'Averages Pivot Table'!U$341</f>
        <v>32130</v>
      </c>
      <c r="K203" s="542">
        <f t="shared" si="101"/>
        <v>11</v>
      </c>
      <c r="L203" s="589">
        <f>'Averages Pivot Table'!U$349</f>
        <v>72783.935968415506</v>
      </c>
      <c r="M203" s="542">
        <f t="shared" si="102"/>
        <v>2</v>
      </c>
      <c r="N203" s="541"/>
      <c r="O203" s="542"/>
    </row>
    <row r="204" spans="1:15" s="402" customFormat="1">
      <c r="A204" s="540"/>
      <c r="B204" s="589"/>
      <c r="C204" s="542"/>
      <c r="D204" s="589"/>
      <c r="E204" s="542"/>
      <c r="F204" s="589"/>
      <c r="G204" s="542"/>
      <c r="H204" s="589"/>
      <c r="I204" s="542"/>
      <c r="J204" s="589"/>
      <c r="K204" s="542"/>
      <c r="L204" s="589"/>
      <c r="M204" s="542"/>
      <c r="N204" s="541"/>
      <c r="O204" s="542"/>
    </row>
    <row r="205" spans="1:15" s="402" customFormat="1">
      <c r="A205" s="540" t="s">
        <v>1082</v>
      </c>
      <c r="B205" s="591">
        <f>'Averages Pivot Table'!U$354</f>
        <v>84257.151133194449</v>
      </c>
      <c r="C205" s="542">
        <f t="shared" si="90"/>
        <v>8</v>
      </c>
      <c r="D205" s="591">
        <f>'Averages Pivot Table'!U$358</f>
        <v>66030.177661726892</v>
      </c>
      <c r="E205" s="542">
        <f t="shared" si="90"/>
        <v>12</v>
      </c>
      <c r="F205" s="591">
        <f>'Averages Pivot Table'!U$362</f>
        <v>58929.153933282993</v>
      </c>
      <c r="G205" s="542">
        <f t="shared" ref="G205:G208" si="103">IF(F205&gt;0,RANK(F205,(F$190:F$208)),0)</f>
        <v>10</v>
      </c>
      <c r="H205" s="591">
        <f>'Averages Pivot Table'!U$366</f>
        <v>43505.27313973612</v>
      </c>
      <c r="I205" s="542">
        <f t="shared" ref="I205:I208" si="104">IF(H205&gt;0,RANK(H205,(H$190:H$208)),0)</f>
        <v>10</v>
      </c>
      <c r="J205" s="591">
        <f>'Averages Pivot Table'!U$370</f>
        <v>40733.028906150997</v>
      </c>
      <c r="K205" s="542">
        <f t="shared" ref="K205:K208" si="105">IF(J205&gt;0,RANK(J205,(J$190:J$208)),0)</f>
        <v>9</v>
      </c>
      <c r="L205" s="591">
        <f>'Averages Pivot Table'!U$378</f>
        <v>66004.11308339017</v>
      </c>
      <c r="M205" s="542">
        <f t="shared" ref="M205:M208" si="106">IF(L205&gt;0,RANK(L205,(L$190:L$208)),0)</f>
        <v>7</v>
      </c>
      <c r="N205" s="541"/>
      <c r="O205" s="542"/>
    </row>
    <row r="206" spans="1:15" s="402" customFormat="1">
      <c r="A206" s="540" t="s">
        <v>1083</v>
      </c>
      <c r="B206" s="591">
        <f>'Averages Pivot Table'!U$383</f>
        <v>92956.626801503357</v>
      </c>
      <c r="C206" s="542">
        <f t="shared" si="90"/>
        <v>2</v>
      </c>
      <c r="D206" s="591">
        <f>'Averages Pivot Table'!U$387</f>
        <v>74219.341506400815</v>
      </c>
      <c r="E206" s="542">
        <f t="shared" si="90"/>
        <v>2</v>
      </c>
      <c r="F206" s="591">
        <f>'Averages Pivot Table'!U$391</f>
        <v>64102.590521640857</v>
      </c>
      <c r="G206" s="542">
        <f t="shared" si="103"/>
        <v>4</v>
      </c>
      <c r="H206" s="591">
        <f>'Averages Pivot Table'!U$395</f>
        <v>48165.853085698087</v>
      </c>
      <c r="I206" s="542">
        <f t="shared" si="104"/>
        <v>5</v>
      </c>
      <c r="J206" s="591">
        <f>'Averages Pivot Table'!U$399</f>
        <v>50716.57185027784</v>
      </c>
      <c r="K206" s="542">
        <f t="shared" si="105"/>
        <v>3</v>
      </c>
      <c r="L206" s="591">
        <f>'Averages Pivot Table'!U$407</f>
        <v>68710.938547413665</v>
      </c>
      <c r="M206" s="542">
        <f t="shared" si="106"/>
        <v>6</v>
      </c>
      <c r="N206" s="541"/>
      <c r="O206" s="542"/>
    </row>
    <row r="207" spans="1:15" s="402" customFormat="1">
      <c r="A207" s="540" t="s">
        <v>1084</v>
      </c>
      <c r="B207" s="591">
        <f>'Averages Pivot Table'!U$412</f>
        <v>87714.7822778564</v>
      </c>
      <c r="C207" s="542">
        <f t="shared" si="90"/>
        <v>5</v>
      </c>
      <c r="D207" s="591">
        <f>'Averages Pivot Table'!U$416</f>
        <v>71549.636113691726</v>
      </c>
      <c r="E207" s="542">
        <f t="shared" si="90"/>
        <v>6</v>
      </c>
      <c r="F207" s="591">
        <f>'Averages Pivot Table'!U$420</f>
        <v>64346.403500425964</v>
      </c>
      <c r="G207" s="542">
        <f t="shared" si="103"/>
        <v>3</v>
      </c>
      <c r="H207" s="591">
        <f>'Averages Pivot Table'!U$424</f>
        <v>54628.382116483474</v>
      </c>
      <c r="I207" s="542">
        <f t="shared" si="104"/>
        <v>1</v>
      </c>
      <c r="J207" s="591">
        <f>'Averages Pivot Table'!U$428</f>
        <v>49752.498070175439</v>
      </c>
      <c r="K207" s="542">
        <f t="shared" si="105"/>
        <v>4</v>
      </c>
      <c r="L207" s="591">
        <f>'Averages Pivot Table'!U$436</f>
        <v>71494.810720950554</v>
      </c>
      <c r="M207" s="542">
        <f t="shared" si="106"/>
        <v>4</v>
      </c>
      <c r="N207" s="541"/>
      <c r="O207" s="542"/>
    </row>
    <row r="208" spans="1:15" s="402" customFormat="1">
      <c r="A208" s="565" t="s">
        <v>1085</v>
      </c>
      <c r="B208" s="592">
        <f>'Averages Pivot Table'!U$441</f>
        <v>78329.998270893368</v>
      </c>
      <c r="C208" s="546">
        <f t="shared" si="90"/>
        <v>11</v>
      </c>
      <c r="D208" s="592">
        <f>'Averages Pivot Table'!U$445</f>
        <v>66688.945606694557</v>
      </c>
      <c r="E208" s="546">
        <f t="shared" si="90"/>
        <v>11</v>
      </c>
      <c r="F208" s="592">
        <f>'Averages Pivot Table'!U$449</f>
        <v>59825.207661290318</v>
      </c>
      <c r="G208" s="546">
        <f t="shared" si="103"/>
        <v>9</v>
      </c>
      <c r="H208" s="592">
        <f>'Averages Pivot Table'!U$453</f>
        <v>35291.571428571428</v>
      </c>
      <c r="I208" s="546">
        <f t="shared" si="104"/>
        <v>14</v>
      </c>
      <c r="J208" s="592">
        <f>'Averages Pivot Table'!U$457</f>
        <v>0</v>
      </c>
      <c r="K208" s="546">
        <f t="shared" si="105"/>
        <v>0</v>
      </c>
      <c r="L208" s="592">
        <f>'Averages Pivot Table'!U$465</f>
        <v>64249.654831663342</v>
      </c>
      <c r="M208" s="546">
        <f t="shared" si="106"/>
        <v>10</v>
      </c>
      <c r="N208" s="541"/>
      <c r="O208" s="542"/>
    </row>
    <row r="209" spans="1:19" ht="33.75" customHeight="1">
      <c r="A209" s="648" t="s">
        <v>1086</v>
      </c>
      <c r="B209" s="649"/>
      <c r="C209" s="649"/>
      <c r="D209" s="649"/>
      <c r="E209" s="649"/>
      <c r="F209" s="649"/>
      <c r="G209" s="649"/>
      <c r="H209" s="649"/>
      <c r="I209" s="649"/>
      <c r="J209" s="649"/>
      <c r="K209" s="649"/>
      <c r="L209" s="649"/>
      <c r="M209" s="649"/>
      <c r="N209" s="540"/>
      <c r="O209" s="540"/>
    </row>
    <row r="210" spans="1:19">
      <c r="M210" s="549" t="s">
        <v>1156</v>
      </c>
      <c r="O210" s="593"/>
    </row>
    <row r="211" spans="1:19" ht="18">
      <c r="A211" s="512" t="s">
        <v>1104</v>
      </c>
      <c r="B211" s="512"/>
      <c r="C211" s="512"/>
      <c r="D211" s="512"/>
      <c r="E211" s="512"/>
      <c r="F211" s="512"/>
      <c r="G211" s="512"/>
      <c r="H211" s="512"/>
      <c r="I211" s="512"/>
      <c r="J211" s="512"/>
      <c r="K211" s="512"/>
      <c r="L211" s="512"/>
      <c r="M211" s="512"/>
      <c r="N211" s="578"/>
      <c r="O211" s="578"/>
    </row>
    <row r="212" spans="1:19">
      <c r="A212" s="540"/>
      <c r="B212" s="515"/>
      <c r="C212" s="515"/>
      <c r="D212" s="515"/>
      <c r="E212" s="515"/>
      <c r="F212" s="515"/>
      <c r="G212" s="515"/>
      <c r="H212" s="515"/>
      <c r="I212" s="515"/>
      <c r="J212" s="515"/>
      <c r="K212" s="515"/>
      <c r="L212" s="515"/>
      <c r="M212" s="515"/>
      <c r="N212" s="515"/>
      <c r="O212" s="515"/>
    </row>
    <row r="213" spans="1:19" ht="15.75">
      <c r="A213" s="644" t="s">
        <v>1098</v>
      </c>
      <c r="B213" s="644"/>
      <c r="C213" s="644"/>
      <c r="D213" s="644"/>
      <c r="E213" s="644"/>
      <c r="F213" s="644"/>
      <c r="G213" s="644"/>
      <c r="H213" s="644"/>
      <c r="I213" s="644"/>
      <c r="J213" s="644"/>
      <c r="K213" s="644"/>
      <c r="L213" s="644"/>
      <c r="M213" s="644"/>
      <c r="N213" s="580"/>
      <c r="O213" s="580"/>
    </row>
    <row r="214" spans="1:19" ht="15.75">
      <c r="A214" s="644" t="s">
        <v>1128</v>
      </c>
      <c r="B214" s="644"/>
      <c r="C214" s="644"/>
      <c r="D214" s="644"/>
      <c r="E214" s="644"/>
      <c r="F214" s="644"/>
      <c r="G214" s="644"/>
      <c r="H214" s="644"/>
      <c r="I214" s="644"/>
      <c r="J214" s="644"/>
      <c r="K214" s="644"/>
      <c r="L214" s="644"/>
      <c r="M214" s="644"/>
      <c r="N214" s="580"/>
      <c r="O214" s="580"/>
    </row>
    <row r="215" spans="1:19">
      <c r="A215" s="515"/>
      <c r="B215" s="515"/>
      <c r="C215" s="515"/>
      <c r="D215" s="515"/>
      <c r="E215" s="515"/>
      <c r="F215" s="515"/>
      <c r="G215" s="515"/>
      <c r="H215" s="515"/>
      <c r="I215" s="515"/>
      <c r="J215" s="515"/>
      <c r="K215" s="515"/>
      <c r="L215" s="515"/>
      <c r="M215" s="515"/>
      <c r="N215" s="568"/>
      <c r="O215" s="568"/>
    </row>
    <row r="216" spans="1:19" ht="31.5" customHeight="1">
      <c r="A216" s="518"/>
      <c r="B216" s="581" t="s">
        <v>28</v>
      </c>
      <c r="C216" s="582"/>
      <c r="D216" s="583" t="s">
        <v>17</v>
      </c>
      <c r="E216" s="584"/>
      <c r="F216" s="583" t="s">
        <v>18</v>
      </c>
      <c r="G216" s="584"/>
      <c r="H216" s="581" t="s">
        <v>19</v>
      </c>
      <c r="I216" s="582"/>
      <c r="J216" s="583" t="s">
        <v>1099</v>
      </c>
      <c r="K216" s="584"/>
      <c r="L216" s="582" t="s">
        <v>1061</v>
      </c>
      <c r="M216" s="582"/>
      <c r="N216" s="585" t="s">
        <v>910</v>
      </c>
      <c r="O216" s="585"/>
    </row>
    <row r="217" spans="1:19">
      <c r="A217" s="524"/>
      <c r="B217" s="520" t="s">
        <v>1067</v>
      </c>
      <c r="C217" s="519" t="s">
        <v>1068</v>
      </c>
      <c r="D217" s="520" t="s">
        <v>1067</v>
      </c>
      <c r="E217" s="519" t="s">
        <v>1068</v>
      </c>
      <c r="F217" s="520" t="s">
        <v>1067</v>
      </c>
      <c r="G217" s="519" t="s">
        <v>1068</v>
      </c>
      <c r="H217" s="520" t="s">
        <v>1067</v>
      </c>
      <c r="I217" s="519" t="s">
        <v>1068</v>
      </c>
      <c r="J217" s="520" t="s">
        <v>1067</v>
      </c>
      <c r="K217" s="519" t="s">
        <v>1068</v>
      </c>
      <c r="L217" s="520" t="s">
        <v>1067</v>
      </c>
      <c r="M217" s="519" t="s">
        <v>1068</v>
      </c>
      <c r="N217" s="568" t="s">
        <v>910</v>
      </c>
      <c r="O217" s="568"/>
    </row>
    <row r="218" spans="1:19" s="531" customFormat="1" ht="18" customHeight="1">
      <c r="A218" s="528" t="s">
        <v>1069</v>
      </c>
      <c r="B218" s="560">
        <f>'Averages Pivot Table'!V$469</f>
        <v>78393.164085643119</v>
      </c>
      <c r="C218" s="560"/>
      <c r="D218" s="560">
        <f>'Averages Pivot Table'!V$473</f>
        <v>64586.848151119411</v>
      </c>
      <c r="E218" s="560"/>
      <c r="F218" s="560">
        <f>'Averages Pivot Table'!V$477</f>
        <v>56898.979119830903</v>
      </c>
      <c r="G218" s="560"/>
      <c r="H218" s="560">
        <f>'Averages Pivot Table'!V$481</f>
        <v>44725.619094165369</v>
      </c>
      <c r="I218" s="560"/>
      <c r="J218" s="560">
        <f>'Averages Pivot Table'!V$485</f>
        <v>42712.932932412616</v>
      </c>
      <c r="K218" s="560"/>
      <c r="L218" s="560">
        <f>'Averages Pivot Table'!V$493</f>
        <v>60637.681581108242</v>
      </c>
      <c r="M218" s="586"/>
      <c r="N218" s="598"/>
      <c r="O218" s="598"/>
      <c r="Q218" s="533"/>
      <c r="R218" s="533"/>
      <c r="S218" s="533"/>
    </row>
    <row r="219" spans="1:19" ht="12.95" customHeight="1">
      <c r="A219" s="540"/>
      <c r="B219" s="536"/>
      <c r="C219" s="563"/>
      <c r="D219" s="536"/>
      <c r="E219" s="563"/>
      <c r="F219" s="536"/>
      <c r="G219" s="563"/>
      <c r="H219" s="536"/>
      <c r="I219" s="563"/>
      <c r="J219" s="536"/>
      <c r="K219" s="563"/>
      <c r="L219" s="536"/>
      <c r="M219" s="563"/>
      <c r="N219" s="568"/>
      <c r="O219" s="568"/>
    </row>
    <row r="220" spans="1:19" ht="12.95" customHeight="1">
      <c r="A220" s="540" t="s">
        <v>1070</v>
      </c>
      <c r="B220" s="589">
        <f>'Averages Pivot Table'!V$6</f>
        <v>121577.2</v>
      </c>
      <c r="C220" s="542">
        <f>IF(B220&gt;0,RANK(B220,(B$220:B$238)),0)</f>
        <v>1</v>
      </c>
      <c r="D220" s="589">
        <f>'Averages Pivot Table'!V$10</f>
        <v>98468.526394113796</v>
      </c>
      <c r="E220" s="542">
        <f>IF(D220&gt;0,RANK(D220,(D$220:D$238)),0)</f>
        <v>1</v>
      </c>
      <c r="F220" s="589">
        <f>'Averages Pivot Table'!V$14</f>
        <v>86120.772577996715</v>
      </c>
      <c r="G220" s="542">
        <f>IF(F220&gt;0,RANK(F220,(F$220:F$238)),0)</f>
        <v>1</v>
      </c>
      <c r="H220" s="589">
        <f>'Averages Pivot Table'!V$18</f>
        <v>61580.769401330377</v>
      </c>
      <c r="I220" s="542">
        <f>IF(H220&gt;0,RANK(H220,(H$220:H$238)),0)</f>
        <v>1</v>
      </c>
      <c r="J220" s="589">
        <f>'Averages Pivot Table'!V$22</f>
        <v>51622.173913043473</v>
      </c>
      <c r="K220" s="542">
        <f>IF(J220&gt;0,RANK(J220,(J$220:J$238)),0)</f>
        <v>4</v>
      </c>
      <c r="L220" s="589">
        <f>'Averages Pivot Table'!V$30</f>
        <v>94871.826946432033</v>
      </c>
      <c r="M220" s="542">
        <f>IF(L220&gt;0,RANK(L220,(L$220:L$238)),0)</f>
        <v>1</v>
      </c>
      <c r="N220" s="568"/>
      <c r="O220" s="568"/>
    </row>
    <row r="221" spans="1:19" ht="12.95" customHeight="1">
      <c r="A221" s="540" t="s">
        <v>1071</v>
      </c>
      <c r="B221" s="589">
        <f>'Averages Pivot Table'!V$35</f>
        <v>72290.903724185599</v>
      </c>
      <c r="C221" s="542">
        <f t="shared" ref="C221:E238" si="107">IF(B221&gt;0,RANK(B221,(B$220:B$238)),0)</f>
        <v>7</v>
      </c>
      <c r="D221" s="589">
        <f>'Averages Pivot Table'!V$39</f>
        <v>60136.369515669518</v>
      </c>
      <c r="E221" s="542">
        <f t="shared" si="107"/>
        <v>7</v>
      </c>
      <c r="F221" s="589">
        <f>'Averages Pivot Table'!V$43</f>
        <v>54251.76527911528</v>
      </c>
      <c r="G221" s="542">
        <f t="shared" ref="G221:G223" si="108">IF(F221&gt;0,RANK(F221,(F$220:F$238)),0)</f>
        <v>6</v>
      </c>
      <c r="H221" s="589">
        <f>'Averages Pivot Table'!V$47</f>
        <v>42982.220530565166</v>
      </c>
      <c r="I221" s="542">
        <f t="shared" ref="I221:I223" si="109">IF(H221&gt;0,RANK(H221,(H$220:H$238)),0)</f>
        <v>7</v>
      </c>
      <c r="J221" s="589">
        <f>'Averages Pivot Table'!V$51</f>
        <v>55773.333333333336</v>
      </c>
      <c r="K221" s="542">
        <f t="shared" ref="K221:K223" si="110">IF(J221&gt;0,RANK(J221,(J$220:J$238)),0)</f>
        <v>3</v>
      </c>
      <c r="L221" s="589">
        <f>'Averages Pivot Table'!V$59</f>
        <v>57320.556744197776</v>
      </c>
      <c r="M221" s="542">
        <f t="shared" ref="M221:M223" si="111">IF(L221&gt;0,RANK(L221,(L$220:L$238)),0)</f>
        <v>6</v>
      </c>
      <c r="N221" s="568"/>
      <c r="O221" s="568"/>
    </row>
    <row r="222" spans="1:19" ht="12.95" customHeight="1">
      <c r="A222" s="540" t="s">
        <v>1072</v>
      </c>
      <c r="B222" s="589">
        <f>'Averages Pivot Table'!V$64</f>
        <v>0</v>
      </c>
      <c r="C222" s="542">
        <f t="shared" si="107"/>
        <v>0</v>
      </c>
      <c r="D222" s="589">
        <f>'Averages Pivot Table'!V$68</f>
        <v>0</v>
      </c>
      <c r="E222" s="542">
        <f t="shared" si="107"/>
        <v>0</v>
      </c>
      <c r="F222" s="589">
        <f>'Averages Pivot Table'!V$72</f>
        <v>0</v>
      </c>
      <c r="G222" s="542">
        <f t="shared" si="108"/>
        <v>0</v>
      </c>
      <c r="H222" s="589">
        <f>'Averages Pivot Table'!V$76</f>
        <v>0</v>
      </c>
      <c r="I222" s="542">
        <f t="shared" si="109"/>
        <v>0</v>
      </c>
      <c r="J222" s="589">
        <f>'Averages Pivot Table'!V$80</f>
        <v>0</v>
      </c>
      <c r="K222" s="542">
        <f t="shared" si="110"/>
        <v>0</v>
      </c>
      <c r="L222" s="589">
        <f>'Averages Pivot Table'!V$88</f>
        <v>0</v>
      </c>
      <c r="M222" s="542">
        <f t="shared" si="111"/>
        <v>0</v>
      </c>
      <c r="N222" s="568"/>
      <c r="O222" s="568"/>
    </row>
    <row r="223" spans="1:19" ht="12.95" customHeight="1">
      <c r="A223" s="540" t="s">
        <v>1073</v>
      </c>
      <c r="B223" s="589">
        <f>'Averages Pivot Table'!V$93</f>
        <v>97605.335063571431</v>
      </c>
      <c r="C223" s="542">
        <f t="shared" si="107"/>
        <v>2</v>
      </c>
      <c r="D223" s="589">
        <f>'Averages Pivot Table'!V$97</f>
        <v>73954.301047877045</v>
      </c>
      <c r="E223" s="542">
        <f t="shared" si="107"/>
        <v>3</v>
      </c>
      <c r="F223" s="589">
        <f>'Averages Pivot Table'!V$101</f>
        <v>63158.923525116697</v>
      </c>
      <c r="G223" s="542">
        <f t="shared" si="108"/>
        <v>4</v>
      </c>
      <c r="H223" s="589">
        <f>'Averages Pivot Table'!V$105</f>
        <v>46259.279831524196</v>
      </c>
      <c r="I223" s="542">
        <f t="shared" si="109"/>
        <v>4</v>
      </c>
      <c r="J223" s="589">
        <f>'Averages Pivot Table'!V$109</f>
        <v>0</v>
      </c>
      <c r="K223" s="542">
        <f t="shared" si="110"/>
        <v>0</v>
      </c>
      <c r="L223" s="589">
        <f>'Averages Pivot Table'!V$117</f>
        <v>66922.10244697686</v>
      </c>
      <c r="M223" s="542">
        <f t="shared" si="111"/>
        <v>4</v>
      </c>
      <c r="N223" s="568"/>
      <c r="O223" s="568"/>
    </row>
    <row r="224" spans="1:19" ht="12.95" customHeight="1">
      <c r="A224" s="540"/>
      <c r="B224" s="589"/>
      <c r="C224" s="542"/>
      <c r="D224" s="589"/>
      <c r="E224" s="542"/>
      <c r="F224" s="589"/>
      <c r="G224" s="542"/>
      <c r="H224" s="589"/>
      <c r="I224" s="542"/>
      <c r="J224" s="589"/>
      <c r="K224" s="542"/>
      <c r="L224" s="589"/>
      <c r="M224" s="542"/>
      <c r="N224" s="568"/>
      <c r="O224" s="568"/>
    </row>
    <row r="225" spans="1:15" s="402" customFormat="1">
      <c r="A225" s="540" t="s">
        <v>1074</v>
      </c>
      <c r="B225" s="589">
        <f>'Averages Pivot Table'!V$122</f>
        <v>71388.452497660444</v>
      </c>
      <c r="C225" s="542">
        <f t="shared" si="107"/>
        <v>9</v>
      </c>
      <c r="D225" s="589">
        <f>'Averages Pivot Table'!V$126</f>
        <v>58982.724881597627</v>
      </c>
      <c r="E225" s="542">
        <f t="shared" si="107"/>
        <v>8</v>
      </c>
      <c r="F225" s="589">
        <f>'Averages Pivot Table'!V$130</f>
        <v>53211.746792797407</v>
      </c>
      <c r="G225" s="542">
        <f t="shared" ref="G225:G228" si="112">IF(F225&gt;0,RANK(F225,(F$220:F$238)),0)</f>
        <v>8</v>
      </c>
      <c r="H225" s="589">
        <f>'Averages Pivot Table'!V$134</f>
        <v>42377.774789335286</v>
      </c>
      <c r="I225" s="542">
        <f t="shared" ref="I225:I228" si="113">IF(H225&gt;0,RANK(H225,(H$220:H$238)),0)</f>
        <v>8</v>
      </c>
      <c r="J225" s="589">
        <f>'Averages Pivot Table'!V$138</f>
        <v>39399.731990537177</v>
      </c>
      <c r="K225" s="542">
        <f t="shared" ref="K225:K228" si="114">IF(J225&gt;0,RANK(J225,(J$220:J$238)),0)</f>
        <v>6</v>
      </c>
      <c r="L225" s="589">
        <f>'Averages Pivot Table'!V$146</f>
        <v>55611.553235129053</v>
      </c>
      <c r="M225" s="542">
        <f t="shared" ref="M225:M228" si="115">IF(L225&gt;0,RANK(L225,(L$220:L$238)),0)</f>
        <v>10</v>
      </c>
      <c r="N225" s="568"/>
      <c r="O225" s="568"/>
    </row>
    <row r="226" spans="1:15" s="402" customFormat="1">
      <c r="A226" s="540" t="s">
        <v>1075</v>
      </c>
      <c r="B226" s="589">
        <f>'Averages Pivot Table'!V$151</f>
        <v>71212.431192660559</v>
      </c>
      <c r="C226" s="542">
        <f t="shared" si="107"/>
        <v>10</v>
      </c>
      <c r="D226" s="589">
        <f>'Averages Pivot Table'!V$155</f>
        <v>56757.3</v>
      </c>
      <c r="E226" s="542">
        <f t="shared" si="107"/>
        <v>10</v>
      </c>
      <c r="F226" s="589">
        <f>'Averages Pivot Table'!V$159</f>
        <v>50210.629411764705</v>
      </c>
      <c r="G226" s="542">
        <f t="shared" si="112"/>
        <v>10</v>
      </c>
      <c r="H226" s="589">
        <f>'Averages Pivot Table'!V$163</f>
        <v>43741</v>
      </c>
      <c r="I226" s="542">
        <f t="shared" si="113"/>
        <v>6</v>
      </c>
      <c r="J226" s="589">
        <f>'Averages Pivot Table'!V$167</f>
        <v>0</v>
      </c>
      <c r="K226" s="542">
        <f t="shared" si="114"/>
        <v>0</v>
      </c>
      <c r="L226" s="589">
        <f>'Averages Pivot Table'!V$175</f>
        <v>57294.194943647337</v>
      </c>
      <c r="M226" s="542">
        <f t="shared" si="115"/>
        <v>7</v>
      </c>
      <c r="N226" s="568"/>
      <c r="O226" s="568"/>
    </row>
    <row r="227" spans="1:15" s="402" customFormat="1">
      <c r="A227" s="540" t="s">
        <v>1076</v>
      </c>
      <c r="B227" s="589">
        <f>'Averages Pivot Table'!V$180</f>
        <v>71824.132065509228</v>
      </c>
      <c r="C227" s="542">
        <f t="shared" si="107"/>
        <v>8</v>
      </c>
      <c r="D227" s="589">
        <f>'Averages Pivot Table'!V$184</f>
        <v>58769.989116924313</v>
      </c>
      <c r="E227" s="542">
        <f t="shared" si="107"/>
        <v>9</v>
      </c>
      <c r="F227" s="589">
        <f>'Averages Pivot Table'!V$188</f>
        <v>52570.125286741248</v>
      </c>
      <c r="G227" s="542">
        <f t="shared" si="112"/>
        <v>9</v>
      </c>
      <c r="H227" s="589">
        <f>'Averages Pivot Table'!V$192</f>
        <v>41810.100960214841</v>
      </c>
      <c r="I227" s="542">
        <f t="shared" si="113"/>
        <v>10</v>
      </c>
      <c r="J227" s="589">
        <f>'Averages Pivot Table'!V$196</f>
        <v>42742.837438423645</v>
      </c>
      <c r="K227" s="542">
        <f t="shared" si="114"/>
        <v>5</v>
      </c>
      <c r="L227" s="589">
        <f>'Averages Pivot Table'!V$204</f>
        <v>55725.28438846147</v>
      </c>
      <c r="M227" s="542">
        <f t="shared" si="115"/>
        <v>9</v>
      </c>
      <c r="N227" s="568"/>
      <c r="O227" s="568"/>
    </row>
    <row r="228" spans="1:15" s="402" customFormat="1">
      <c r="A228" s="540" t="s">
        <v>1077</v>
      </c>
      <c r="B228" s="589">
        <f>'Averages Pivot Table'!V$209</f>
        <v>0</v>
      </c>
      <c r="C228" s="542">
        <f t="shared" si="107"/>
        <v>0</v>
      </c>
      <c r="D228" s="589">
        <f>'Averages Pivot Table'!V$213</f>
        <v>0</v>
      </c>
      <c r="E228" s="542">
        <f t="shared" si="107"/>
        <v>0</v>
      </c>
      <c r="F228" s="589">
        <f>'Averages Pivot Table'!V$217</f>
        <v>0</v>
      </c>
      <c r="G228" s="542">
        <f t="shared" si="112"/>
        <v>0</v>
      </c>
      <c r="H228" s="589">
        <f>'Averages Pivot Table'!V$221</f>
        <v>0</v>
      </c>
      <c r="I228" s="542">
        <f t="shared" si="113"/>
        <v>0</v>
      </c>
      <c r="J228" s="589">
        <f>'Averages Pivot Table'!V$225</f>
        <v>0</v>
      </c>
      <c r="K228" s="542">
        <f t="shared" si="114"/>
        <v>0</v>
      </c>
      <c r="L228" s="589">
        <f>'Averages Pivot Table'!V$233</f>
        <v>0</v>
      </c>
      <c r="M228" s="542">
        <f t="shared" si="115"/>
        <v>0</v>
      </c>
      <c r="N228" s="568"/>
      <c r="O228" s="568"/>
    </row>
    <row r="229" spans="1:15" s="402" customFormat="1">
      <c r="A229" s="540"/>
      <c r="B229" s="589"/>
      <c r="C229" s="542"/>
      <c r="D229" s="589"/>
      <c r="E229" s="542"/>
      <c r="F229" s="589"/>
      <c r="G229" s="542"/>
      <c r="H229" s="589"/>
      <c r="I229" s="542"/>
      <c r="J229" s="589"/>
      <c r="K229" s="542"/>
      <c r="L229" s="589"/>
      <c r="M229" s="542"/>
      <c r="N229" s="568"/>
      <c r="O229" s="568"/>
    </row>
    <row r="230" spans="1:15" s="402" customFormat="1">
      <c r="A230" s="540" t="s">
        <v>1078</v>
      </c>
      <c r="B230" s="589">
        <f>'Averages Pivot Table'!V$238</f>
        <v>72384.834294943765</v>
      </c>
      <c r="C230" s="542">
        <f t="shared" si="107"/>
        <v>6</v>
      </c>
      <c r="D230" s="589">
        <f>'Averages Pivot Table'!V$242</f>
        <v>61148.994717261907</v>
      </c>
      <c r="E230" s="542">
        <f t="shared" si="107"/>
        <v>5</v>
      </c>
      <c r="F230" s="589">
        <f>'Averages Pivot Table'!V$246</f>
        <v>54162.949283797789</v>
      </c>
      <c r="G230" s="542">
        <f t="shared" ref="G230:G233" si="116">IF(F230&gt;0,RANK(F230,(F$220:F$238)),0)</f>
        <v>7</v>
      </c>
      <c r="H230" s="589">
        <f>'Averages Pivot Table'!V$250</f>
        <v>45644.603843765603</v>
      </c>
      <c r="I230" s="542">
        <f t="shared" ref="I230:I233" si="117">IF(H230&gt;0,RANK(H230,(H$220:H$238)),0)</f>
        <v>5</v>
      </c>
      <c r="J230" s="589">
        <f>'Averages Pivot Table'!V$254</f>
        <v>0</v>
      </c>
      <c r="K230" s="542">
        <f t="shared" ref="K230:K233" si="118">IF(J230&gt;0,RANK(J230,(J$220:J$238)),0)</f>
        <v>0</v>
      </c>
      <c r="L230" s="589">
        <f>'Averages Pivot Table'!V$262</f>
        <v>56700.636660455661</v>
      </c>
      <c r="M230" s="542">
        <f t="shared" ref="M230:M233" si="119">IF(L230&gt;0,RANK(L230,(L$220:L$238)),0)</f>
        <v>8</v>
      </c>
      <c r="N230" s="568"/>
      <c r="O230" s="568"/>
    </row>
    <row r="231" spans="1:15" s="402" customFormat="1">
      <c r="A231" s="540" t="s">
        <v>1079</v>
      </c>
      <c r="B231" s="589">
        <f>'Averages Pivot Table'!V$267</f>
        <v>83948.348242811509</v>
      </c>
      <c r="C231" s="542">
        <f t="shared" si="107"/>
        <v>4</v>
      </c>
      <c r="D231" s="589">
        <f>'Averages Pivot Table'!V$271</f>
        <v>72269.56300578035</v>
      </c>
      <c r="E231" s="542">
        <f t="shared" si="107"/>
        <v>4</v>
      </c>
      <c r="F231" s="589">
        <f>'Averages Pivot Table'!V$275</f>
        <v>68533.591433278416</v>
      </c>
      <c r="G231" s="542">
        <f t="shared" si="116"/>
        <v>3</v>
      </c>
      <c r="H231" s="589">
        <f>'Averages Pivot Table'!V$279</f>
        <v>54038</v>
      </c>
      <c r="I231" s="542">
        <f t="shared" si="117"/>
        <v>2</v>
      </c>
      <c r="J231" s="589">
        <f>'Averages Pivot Table'!V$283</f>
        <v>56337.683823529413</v>
      </c>
      <c r="K231" s="542">
        <f t="shared" si="118"/>
        <v>2</v>
      </c>
      <c r="L231" s="589">
        <f>'Averages Pivot Table'!V$291</f>
        <v>72253.201167816747</v>
      </c>
      <c r="M231" s="542">
        <f t="shared" si="119"/>
        <v>3</v>
      </c>
      <c r="N231" s="568"/>
      <c r="O231" s="568"/>
    </row>
    <row r="232" spans="1:15" s="402" customFormat="1">
      <c r="A232" s="540" t="s">
        <v>1080</v>
      </c>
      <c r="B232" s="589">
        <f>'Averages Pivot Table'!V$296</f>
        <v>72467.485207100588</v>
      </c>
      <c r="C232" s="542">
        <f t="shared" si="107"/>
        <v>5</v>
      </c>
      <c r="D232" s="589">
        <f>'Averages Pivot Table'!V$300</f>
        <v>60517.125</v>
      </c>
      <c r="E232" s="542">
        <f t="shared" si="107"/>
        <v>6</v>
      </c>
      <c r="F232" s="589">
        <f>'Averages Pivot Table'!V$304</f>
        <v>55021.416974169741</v>
      </c>
      <c r="G232" s="542">
        <f t="shared" si="116"/>
        <v>5</v>
      </c>
      <c r="H232" s="589">
        <f>'Averages Pivot Table'!V$308</f>
        <v>41869</v>
      </c>
      <c r="I232" s="542">
        <f t="shared" si="117"/>
        <v>9</v>
      </c>
      <c r="J232" s="589">
        <f>'Averages Pivot Table'!V$312</f>
        <v>0</v>
      </c>
      <c r="K232" s="542">
        <f t="shared" si="118"/>
        <v>0</v>
      </c>
      <c r="L232" s="589">
        <f>'Averages Pivot Table'!V$320</f>
        <v>61765.032912626579</v>
      </c>
      <c r="M232" s="542">
        <f t="shared" si="119"/>
        <v>5</v>
      </c>
      <c r="N232" s="568"/>
      <c r="O232" s="568"/>
    </row>
    <row r="233" spans="1:15" s="402" customFormat="1">
      <c r="A233" s="540" t="s">
        <v>1081</v>
      </c>
      <c r="B233" s="589">
        <f>'Averages Pivot Table'!V$325</f>
        <v>0</v>
      </c>
      <c r="C233" s="542">
        <f t="shared" si="107"/>
        <v>0</v>
      </c>
      <c r="D233" s="589">
        <f>'Averages Pivot Table'!V$329</f>
        <v>0</v>
      </c>
      <c r="E233" s="542">
        <f t="shared" si="107"/>
        <v>0</v>
      </c>
      <c r="F233" s="589">
        <f>'Averages Pivot Table'!V$333</f>
        <v>0</v>
      </c>
      <c r="G233" s="542">
        <f t="shared" si="116"/>
        <v>0</v>
      </c>
      <c r="H233" s="589">
        <f>'Averages Pivot Table'!V$337</f>
        <v>0</v>
      </c>
      <c r="I233" s="542">
        <f t="shared" si="117"/>
        <v>0</v>
      </c>
      <c r="J233" s="589">
        <f>'Averages Pivot Table'!V$341</f>
        <v>0</v>
      </c>
      <c r="K233" s="542">
        <f t="shared" si="118"/>
        <v>0</v>
      </c>
      <c r="L233" s="589">
        <f>'Averages Pivot Table'!V$349</f>
        <v>0</v>
      </c>
      <c r="M233" s="542">
        <f t="shared" si="119"/>
        <v>0</v>
      </c>
      <c r="N233" s="568"/>
      <c r="O233" s="568"/>
    </row>
    <row r="234" spans="1:15" s="402" customFormat="1">
      <c r="A234" s="540"/>
      <c r="B234" s="589"/>
      <c r="C234" s="542"/>
      <c r="D234" s="589"/>
      <c r="E234" s="542"/>
      <c r="F234" s="589"/>
      <c r="G234" s="542"/>
      <c r="H234" s="589"/>
      <c r="I234" s="542"/>
      <c r="J234" s="589"/>
      <c r="K234" s="542"/>
      <c r="L234" s="589"/>
      <c r="M234" s="542"/>
      <c r="N234" s="568"/>
      <c r="O234" s="568"/>
    </row>
    <row r="235" spans="1:15" s="402" customFormat="1">
      <c r="A235" s="540" t="s">
        <v>1082</v>
      </c>
      <c r="B235" s="591">
        <f>'Averages Pivot Table'!V$354</f>
        <v>0</v>
      </c>
      <c r="C235" s="542">
        <f t="shared" si="107"/>
        <v>0</v>
      </c>
      <c r="D235" s="591">
        <f>'Averages Pivot Table'!V$358</f>
        <v>0</v>
      </c>
      <c r="E235" s="542">
        <f t="shared" si="107"/>
        <v>0</v>
      </c>
      <c r="F235" s="591">
        <f>'Averages Pivot Table'!V$362</f>
        <v>0</v>
      </c>
      <c r="G235" s="542">
        <f t="shared" ref="G235:G238" si="120">IF(F235&gt;0,RANK(F235,(F$220:F$238)),0)</f>
        <v>0</v>
      </c>
      <c r="H235" s="591">
        <f>'Averages Pivot Table'!V$366</f>
        <v>0</v>
      </c>
      <c r="I235" s="542">
        <f t="shared" ref="I235:I238" si="121">IF(H235&gt;0,RANK(H235,(H$220:H$238)),0)</f>
        <v>0</v>
      </c>
      <c r="J235" s="591">
        <f>'Averages Pivot Table'!V$370</f>
        <v>0</v>
      </c>
      <c r="K235" s="542">
        <f t="shared" ref="K235:K238" si="122">IF(J235&gt;0,RANK(J235,(J$220:J$238)),0)</f>
        <v>0</v>
      </c>
      <c r="L235" s="591">
        <f>'Averages Pivot Table'!V$378</f>
        <v>0</v>
      </c>
      <c r="M235" s="542">
        <f t="shared" ref="M235:M238" si="123">IF(L235&gt;0,RANK(L235,(L$220:L$238)),0)</f>
        <v>0</v>
      </c>
      <c r="N235" s="568"/>
      <c r="O235" s="568"/>
    </row>
    <row r="236" spans="1:15" s="402" customFormat="1">
      <c r="A236" s="540" t="s">
        <v>1083</v>
      </c>
      <c r="B236" s="591">
        <f>'Averages Pivot Table'!V$383</f>
        <v>96444.360625966874</v>
      </c>
      <c r="C236" s="542">
        <f t="shared" si="107"/>
        <v>3</v>
      </c>
      <c r="D236" s="591">
        <f>'Averages Pivot Table'!V$387</f>
        <v>78102.24124559341</v>
      </c>
      <c r="E236" s="542">
        <f t="shared" si="107"/>
        <v>2</v>
      </c>
      <c r="F236" s="591">
        <f>'Averages Pivot Table'!V$391</f>
        <v>70072.909674071212</v>
      </c>
      <c r="G236" s="542">
        <f t="shared" si="120"/>
        <v>2</v>
      </c>
      <c r="H236" s="591">
        <f>'Averages Pivot Table'!V$395</f>
        <v>49734.055555555555</v>
      </c>
      <c r="I236" s="542">
        <f t="shared" si="121"/>
        <v>3</v>
      </c>
      <c r="J236" s="591">
        <f>'Averages Pivot Table'!V$399</f>
        <v>57776.18</v>
      </c>
      <c r="K236" s="542">
        <f t="shared" si="122"/>
        <v>1</v>
      </c>
      <c r="L236" s="591">
        <f>'Averages Pivot Table'!V$407</f>
        <v>72923.949026131872</v>
      </c>
      <c r="M236" s="542">
        <f t="shared" si="123"/>
        <v>2</v>
      </c>
      <c r="N236" s="568"/>
      <c r="O236" s="568"/>
    </row>
    <row r="237" spans="1:15" s="402" customFormat="1">
      <c r="A237" s="540" t="s">
        <v>1084</v>
      </c>
      <c r="B237" s="591">
        <f>'Averages Pivot Table'!V$412</f>
        <v>0</v>
      </c>
      <c r="C237" s="542">
        <f t="shared" si="107"/>
        <v>0</v>
      </c>
      <c r="D237" s="591">
        <f>'Averages Pivot Table'!V$416</f>
        <v>0</v>
      </c>
      <c r="E237" s="542">
        <f t="shared" si="107"/>
        <v>0</v>
      </c>
      <c r="F237" s="591">
        <f>'Averages Pivot Table'!V$420</f>
        <v>0</v>
      </c>
      <c r="G237" s="542">
        <f t="shared" si="120"/>
        <v>0</v>
      </c>
      <c r="H237" s="591">
        <f>'Averages Pivot Table'!V$424</f>
        <v>0</v>
      </c>
      <c r="I237" s="542">
        <f t="shared" si="121"/>
        <v>0</v>
      </c>
      <c r="J237" s="591">
        <f>'Averages Pivot Table'!V$428</f>
        <v>0</v>
      </c>
      <c r="K237" s="542">
        <f t="shared" si="122"/>
        <v>0</v>
      </c>
      <c r="L237" s="591">
        <f>'Averages Pivot Table'!V$436</f>
        <v>0</v>
      </c>
      <c r="M237" s="542">
        <f t="shared" si="123"/>
        <v>0</v>
      </c>
      <c r="N237" s="568"/>
      <c r="O237" s="568"/>
    </row>
    <row r="238" spans="1:15" s="402" customFormat="1">
      <c r="A238" s="565" t="s">
        <v>1085</v>
      </c>
      <c r="B238" s="592">
        <f>'Averages Pivot Table'!V$441</f>
        <v>0</v>
      </c>
      <c r="C238" s="546">
        <f t="shared" si="107"/>
        <v>0</v>
      </c>
      <c r="D238" s="592">
        <f>'Averages Pivot Table'!V$445</f>
        <v>0</v>
      </c>
      <c r="E238" s="546">
        <f t="shared" si="107"/>
        <v>0</v>
      </c>
      <c r="F238" s="592">
        <f>'Averages Pivot Table'!V$449</f>
        <v>0</v>
      </c>
      <c r="G238" s="546">
        <f t="shared" si="120"/>
        <v>0</v>
      </c>
      <c r="H238" s="592">
        <f>'Averages Pivot Table'!V$453</f>
        <v>0</v>
      </c>
      <c r="I238" s="546">
        <f t="shared" si="121"/>
        <v>0</v>
      </c>
      <c r="J238" s="592">
        <f>'Averages Pivot Table'!V$457</f>
        <v>0</v>
      </c>
      <c r="K238" s="546">
        <f t="shared" si="122"/>
        <v>0</v>
      </c>
      <c r="L238" s="592">
        <f>'Averages Pivot Table'!V$465</f>
        <v>0</v>
      </c>
      <c r="M238" s="546">
        <f t="shared" si="123"/>
        <v>0</v>
      </c>
      <c r="N238" s="568"/>
      <c r="O238" s="568"/>
    </row>
    <row r="239" spans="1:15" s="402" customFormat="1" ht="31.5" customHeight="1">
      <c r="A239" s="648" t="s">
        <v>1086</v>
      </c>
      <c r="B239" s="649"/>
      <c r="C239" s="649"/>
      <c r="D239" s="649"/>
      <c r="E239" s="649"/>
      <c r="F239" s="649"/>
      <c r="G239" s="649"/>
      <c r="H239" s="649"/>
      <c r="I239" s="649"/>
      <c r="J239" s="649"/>
      <c r="K239" s="649"/>
      <c r="L239" s="649"/>
      <c r="M239" s="649"/>
      <c r="N239" s="540"/>
      <c r="O239" s="540"/>
    </row>
    <row r="240" spans="1:15" s="402" customFormat="1">
      <c r="M240" s="549" t="s">
        <v>1156</v>
      </c>
      <c r="O240" s="593"/>
    </row>
    <row r="241" spans="1:19" ht="18">
      <c r="A241" s="512" t="s">
        <v>1105</v>
      </c>
      <c r="B241" s="512"/>
      <c r="C241" s="512"/>
      <c r="D241" s="512"/>
      <c r="E241" s="512"/>
      <c r="F241" s="512"/>
      <c r="G241" s="512"/>
      <c r="H241" s="512"/>
      <c r="I241" s="512"/>
      <c r="J241" s="512"/>
      <c r="K241" s="512"/>
      <c r="L241" s="512"/>
      <c r="M241" s="512"/>
      <c r="N241" s="578"/>
      <c r="O241" s="578"/>
    </row>
    <row r="242" spans="1:19">
      <c r="A242" s="579"/>
      <c r="B242" s="515"/>
      <c r="C242" s="515"/>
      <c r="D242" s="515"/>
      <c r="E242" s="515"/>
      <c r="F242" s="515"/>
      <c r="G242" s="515"/>
      <c r="H242" s="515"/>
      <c r="I242" s="515"/>
      <c r="J242" s="515"/>
      <c r="K242" s="515"/>
      <c r="L242" s="515"/>
      <c r="M242" s="515"/>
      <c r="N242" s="515"/>
      <c r="O242" s="515"/>
    </row>
    <row r="243" spans="1:19" ht="15.75">
      <c r="A243" s="644" t="s">
        <v>1098</v>
      </c>
      <c r="B243" s="644"/>
      <c r="C243" s="644"/>
      <c r="D243" s="644"/>
      <c r="E243" s="644"/>
      <c r="F243" s="644"/>
      <c r="G243" s="644"/>
      <c r="H243" s="644"/>
      <c r="I243" s="644"/>
      <c r="J243" s="644"/>
      <c r="K243" s="644"/>
      <c r="L243" s="644"/>
      <c r="M243" s="644"/>
      <c r="N243" s="580"/>
      <c r="O243" s="580"/>
    </row>
    <row r="244" spans="1:19" ht="15.75">
      <c r="A244" s="644" t="s">
        <v>1129</v>
      </c>
      <c r="B244" s="644"/>
      <c r="C244" s="644"/>
      <c r="D244" s="644"/>
      <c r="E244" s="644"/>
      <c r="F244" s="644"/>
      <c r="G244" s="644"/>
      <c r="H244" s="644"/>
      <c r="I244" s="644"/>
      <c r="J244" s="644"/>
      <c r="K244" s="644"/>
      <c r="L244" s="644"/>
      <c r="M244" s="644"/>
      <c r="N244" s="580"/>
      <c r="O244" s="580"/>
    </row>
    <row r="245" spans="1:19">
      <c r="A245" s="515"/>
      <c r="B245" s="515"/>
      <c r="C245" s="515"/>
      <c r="D245" s="515"/>
      <c r="E245" s="515"/>
      <c r="F245" s="515"/>
      <c r="G245" s="515"/>
      <c r="H245" s="515"/>
      <c r="I245" s="515"/>
      <c r="J245" s="515"/>
      <c r="K245" s="515"/>
      <c r="L245" s="515"/>
      <c r="M245" s="515"/>
      <c r="N245" s="585" t="s">
        <v>910</v>
      </c>
      <c r="O245" s="585"/>
    </row>
    <row r="246" spans="1:19" ht="31.5" customHeight="1">
      <c r="A246" s="518"/>
      <c r="B246" s="581" t="s">
        <v>28</v>
      </c>
      <c r="C246" s="582"/>
      <c r="D246" s="583" t="s">
        <v>17</v>
      </c>
      <c r="E246" s="584"/>
      <c r="F246" s="583" t="s">
        <v>18</v>
      </c>
      <c r="G246" s="584"/>
      <c r="H246" s="581" t="s">
        <v>19</v>
      </c>
      <c r="I246" s="582"/>
      <c r="J246" s="583" t="s">
        <v>1099</v>
      </c>
      <c r="K246" s="584"/>
      <c r="L246" s="582" t="s">
        <v>1061</v>
      </c>
      <c r="M246" s="582"/>
      <c r="N246" s="585" t="s">
        <v>910</v>
      </c>
      <c r="O246" s="585"/>
    </row>
    <row r="247" spans="1:19">
      <c r="A247" s="524"/>
      <c r="B247" s="520" t="s">
        <v>1067</v>
      </c>
      <c r="C247" s="519" t="s">
        <v>1068</v>
      </c>
      <c r="D247" s="520" t="s">
        <v>1067</v>
      </c>
      <c r="E247" s="519" t="s">
        <v>1068</v>
      </c>
      <c r="F247" s="520" t="s">
        <v>1067</v>
      </c>
      <c r="G247" s="519" t="s">
        <v>1068</v>
      </c>
      <c r="H247" s="520" t="s">
        <v>1067</v>
      </c>
      <c r="I247" s="519" t="s">
        <v>1068</v>
      </c>
      <c r="J247" s="520" t="s">
        <v>1067</v>
      </c>
      <c r="K247" s="519" t="s">
        <v>1068</v>
      </c>
      <c r="L247" s="520" t="s">
        <v>1067</v>
      </c>
      <c r="M247" s="519" t="s">
        <v>1068</v>
      </c>
      <c r="N247" s="585" t="s">
        <v>910</v>
      </c>
      <c r="O247" s="585"/>
    </row>
    <row r="248" spans="1:19" s="531" customFormat="1" ht="18" customHeight="1">
      <c r="A248" s="528" t="s">
        <v>1069</v>
      </c>
      <c r="B248" s="560">
        <f>'Averages Pivot Table'!W$469</f>
        <v>78694.383836058478</v>
      </c>
      <c r="C248" s="560"/>
      <c r="D248" s="560">
        <f>'Averages Pivot Table'!W$473</f>
        <v>65960.407993061788</v>
      </c>
      <c r="E248" s="560"/>
      <c r="F248" s="560">
        <f>'Averages Pivot Table'!W$477</f>
        <v>56083.102988890212</v>
      </c>
      <c r="G248" s="560"/>
      <c r="H248" s="560">
        <f>'Averages Pivot Table'!W$481</f>
        <v>45530.760042070418</v>
      </c>
      <c r="I248" s="560"/>
      <c r="J248" s="560">
        <f>'Averages Pivot Table'!W$485</f>
        <v>46920.533481608691</v>
      </c>
      <c r="K248" s="560"/>
      <c r="L248" s="560">
        <f>'Averages Pivot Table'!W$493</f>
        <v>61034.325909377614</v>
      </c>
      <c r="M248" s="586"/>
      <c r="N248" s="599"/>
      <c r="O248" s="599"/>
      <c r="Q248" s="533"/>
      <c r="R248" s="533"/>
      <c r="S248" s="533"/>
    </row>
    <row r="249" spans="1:19" ht="12.95" customHeight="1">
      <c r="A249" s="540"/>
      <c r="B249" s="536"/>
      <c r="C249" s="563"/>
      <c r="D249" s="536"/>
      <c r="E249" s="563"/>
      <c r="F249" s="536"/>
      <c r="G249" s="563"/>
      <c r="H249" s="536"/>
      <c r="I249" s="563"/>
      <c r="J249" s="536"/>
      <c r="K249" s="563"/>
      <c r="L249" s="536"/>
      <c r="M249" s="563"/>
      <c r="N249" s="536"/>
      <c r="O249" s="588"/>
    </row>
    <row r="250" spans="1:19" ht="12.95" customHeight="1">
      <c r="A250" s="540" t="s">
        <v>1070</v>
      </c>
      <c r="B250" s="589">
        <f>'Averages Pivot Table'!W$6</f>
        <v>76167.611448672847</v>
      </c>
      <c r="C250" s="542">
        <f>IF(B250&gt;0,RANK(B250,(B$250:B$268)),0)</f>
        <v>5</v>
      </c>
      <c r="D250" s="589">
        <f>'Averages Pivot Table'!W$10</f>
        <v>67339.185729763194</v>
      </c>
      <c r="E250" s="542">
        <f>IF(D250&gt;0,RANK(D250,(D$250:D$268)),0)</f>
        <v>4</v>
      </c>
      <c r="F250" s="589">
        <f>'Averages Pivot Table'!W$14</f>
        <v>54732.356209150326</v>
      </c>
      <c r="G250" s="542">
        <f>IF(F250&gt;0,RANK(F250,(F$250:F$268)),0)</f>
        <v>5</v>
      </c>
      <c r="H250" s="589">
        <f>'Averages Pivot Table'!W$18</f>
        <v>39740.256396588484</v>
      </c>
      <c r="I250" s="542">
        <f>IF(H250&gt;0,RANK(H250,(H$250:H$268)),0)</f>
        <v>11</v>
      </c>
      <c r="J250" s="589">
        <f>'Averages Pivot Table'!W$22</f>
        <v>31410.599999999995</v>
      </c>
      <c r="K250" s="542">
        <f>IF(J250&gt;0,RANK(J250,(J$250:J$268)),0)</f>
        <v>8</v>
      </c>
      <c r="L250" s="589">
        <f>'Averages Pivot Table'!W$30</f>
        <v>61082.245531265005</v>
      </c>
      <c r="M250" s="542">
        <f>IF(L250&gt;0,RANK(L250,(L$250:L$268)),0)</f>
        <v>6</v>
      </c>
      <c r="N250" s="568"/>
      <c r="O250" s="585"/>
    </row>
    <row r="251" spans="1:19" ht="12.95" customHeight="1">
      <c r="A251" s="540" t="s">
        <v>1071</v>
      </c>
      <c r="B251" s="589">
        <f>'Averages Pivot Table'!W$35</f>
        <v>66767.777777777781</v>
      </c>
      <c r="C251" s="542">
        <f t="shared" ref="C251:E268" si="124">IF(B251&gt;0,RANK(B251,(B$250:B$268)),0)</f>
        <v>9</v>
      </c>
      <c r="D251" s="589">
        <f>'Averages Pivot Table'!W$39</f>
        <v>57832.61538461539</v>
      </c>
      <c r="E251" s="542">
        <f t="shared" si="124"/>
        <v>9</v>
      </c>
      <c r="F251" s="589">
        <f>'Averages Pivot Table'!W$43</f>
        <v>49296.594059405943</v>
      </c>
      <c r="G251" s="542">
        <f t="shared" ref="G251:G253" si="125">IF(F251&gt;0,RANK(F251,(F$250:F$268)),0)</f>
        <v>12</v>
      </c>
      <c r="H251" s="589">
        <f>'Averages Pivot Table'!W$47</f>
        <v>40287.580188679247</v>
      </c>
      <c r="I251" s="542">
        <f t="shared" ref="I251:I253" si="126">IF(H251&gt;0,RANK(H251,(H$250:H$268)),0)</f>
        <v>10</v>
      </c>
      <c r="J251" s="589">
        <f>'Averages Pivot Table'!W$51</f>
        <v>0</v>
      </c>
      <c r="K251" s="542">
        <f t="shared" ref="K251:K253" si="127">IF(J251&gt;0,RANK(J251,(J$250:J$268)),0)</f>
        <v>0</v>
      </c>
      <c r="L251" s="589">
        <f>'Averages Pivot Table'!W$59</f>
        <v>49809.231274630678</v>
      </c>
      <c r="M251" s="542">
        <f t="shared" ref="M251:M253" si="128">IF(L251&gt;0,RANK(L251,(L$250:L$268)),0)</f>
        <v>12</v>
      </c>
      <c r="N251" s="568"/>
      <c r="O251" s="585"/>
    </row>
    <row r="252" spans="1:19" ht="12.95" customHeight="1">
      <c r="A252" s="540" t="s">
        <v>1072</v>
      </c>
      <c r="B252" s="589">
        <f>'Averages Pivot Table'!W$64</f>
        <v>0</v>
      </c>
      <c r="C252" s="542">
        <f t="shared" si="124"/>
        <v>0</v>
      </c>
      <c r="D252" s="589">
        <f>'Averages Pivot Table'!W$68</f>
        <v>0</v>
      </c>
      <c r="E252" s="542">
        <f t="shared" si="124"/>
        <v>0</v>
      </c>
      <c r="F252" s="589">
        <f>'Averages Pivot Table'!W$72</f>
        <v>0</v>
      </c>
      <c r="G252" s="542">
        <f t="shared" si="125"/>
        <v>0</v>
      </c>
      <c r="H252" s="589">
        <f>'Averages Pivot Table'!W$76</f>
        <v>0</v>
      </c>
      <c r="I252" s="542">
        <f t="shared" si="126"/>
        <v>0</v>
      </c>
      <c r="J252" s="589">
        <f>'Averages Pivot Table'!W$80</f>
        <v>0</v>
      </c>
      <c r="K252" s="542">
        <f t="shared" si="127"/>
        <v>0</v>
      </c>
      <c r="L252" s="589">
        <f>'Averages Pivot Table'!W$88</f>
        <v>0</v>
      </c>
      <c r="M252" s="542">
        <f t="shared" si="128"/>
        <v>0</v>
      </c>
      <c r="N252" s="568"/>
      <c r="O252" s="585"/>
    </row>
    <row r="253" spans="1:19" ht="12.95" customHeight="1">
      <c r="A253" s="540" t="s">
        <v>1073</v>
      </c>
      <c r="B253" s="589">
        <f>'Averages Pivot Table'!W$93</f>
        <v>0</v>
      </c>
      <c r="C253" s="542">
        <f t="shared" si="124"/>
        <v>0</v>
      </c>
      <c r="D253" s="589">
        <f>'Averages Pivot Table'!W$97</f>
        <v>0</v>
      </c>
      <c r="E253" s="542">
        <f t="shared" si="124"/>
        <v>0</v>
      </c>
      <c r="F253" s="589">
        <f>'Averages Pivot Table'!W$101</f>
        <v>0</v>
      </c>
      <c r="G253" s="542">
        <f t="shared" si="125"/>
        <v>0</v>
      </c>
      <c r="H253" s="589">
        <f>'Averages Pivot Table'!W$105</f>
        <v>0</v>
      </c>
      <c r="I253" s="542">
        <f t="shared" si="126"/>
        <v>0</v>
      </c>
      <c r="J253" s="589">
        <f>'Averages Pivot Table'!W$109</f>
        <v>0</v>
      </c>
      <c r="K253" s="542">
        <f t="shared" si="127"/>
        <v>0</v>
      </c>
      <c r="L253" s="589">
        <f>'Averages Pivot Table'!W$117</f>
        <v>0</v>
      </c>
      <c r="M253" s="542">
        <f t="shared" si="128"/>
        <v>0</v>
      </c>
      <c r="N253" s="568"/>
      <c r="O253" s="585"/>
    </row>
    <row r="254" spans="1:19" ht="12.95" customHeight="1">
      <c r="A254" s="540"/>
      <c r="B254" s="589"/>
      <c r="C254" s="542"/>
      <c r="D254" s="589"/>
      <c r="E254" s="542"/>
      <c r="F254" s="589"/>
      <c r="G254" s="542"/>
      <c r="H254" s="589"/>
      <c r="I254" s="542"/>
      <c r="J254" s="589"/>
      <c r="K254" s="542"/>
      <c r="L254" s="589"/>
      <c r="M254" s="542"/>
      <c r="N254" s="568"/>
      <c r="O254" s="585"/>
    </row>
    <row r="255" spans="1:19" ht="12.95" customHeight="1">
      <c r="A255" s="540" t="s">
        <v>1074</v>
      </c>
      <c r="B255" s="589">
        <f>'Averages Pivot Table'!W$122</f>
        <v>64304.979838139669</v>
      </c>
      <c r="C255" s="542">
        <f t="shared" si="124"/>
        <v>11</v>
      </c>
      <c r="D255" s="589">
        <f>'Averages Pivot Table'!W$126</f>
        <v>54991.233232349849</v>
      </c>
      <c r="E255" s="542">
        <f t="shared" si="124"/>
        <v>11</v>
      </c>
      <c r="F255" s="589">
        <f>'Averages Pivot Table'!W$130</f>
        <v>51631.498850342883</v>
      </c>
      <c r="G255" s="542">
        <f t="shared" ref="G255:G258" si="129">IF(F255&gt;0,RANK(F255,(F$250:F$268)),0)</f>
        <v>8</v>
      </c>
      <c r="H255" s="589">
        <f>'Averages Pivot Table'!W$134</f>
        <v>35367.189869791669</v>
      </c>
      <c r="I255" s="542">
        <f t="shared" ref="I255:I258" si="130">IF(H255&gt;0,RANK(H255,(H$250:H$268)),0)</f>
        <v>12</v>
      </c>
      <c r="J255" s="589">
        <f>'Averages Pivot Table'!W$138</f>
        <v>42087.768701298701</v>
      </c>
      <c r="K255" s="542">
        <f t="shared" ref="K255:K258" si="131">IF(J255&gt;0,RANK(J255,(J$250:J$268)),0)</f>
        <v>5</v>
      </c>
      <c r="L255" s="589">
        <f>'Averages Pivot Table'!W$146</f>
        <v>50213.289465806927</v>
      </c>
      <c r="M255" s="542">
        <f t="shared" ref="M255:M258" si="132">IF(L255&gt;0,RANK(L255,(L$250:L$268)),0)</f>
        <v>11</v>
      </c>
      <c r="N255" s="568"/>
      <c r="O255" s="585"/>
    </row>
    <row r="256" spans="1:19" ht="12.95" customHeight="1">
      <c r="A256" s="540" t="s">
        <v>1075</v>
      </c>
      <c r="B256" s="589">
        <f>'Averages Pivot Table'!W$151</f>
        <v>0</v>
      </c>
      <c r="C256" s="542">
        <f t="shared" si="124"/>
        <v>0</v>
      </c>
      <c r="D256" s="589">
        <f>'Averages Pivot Table'!W$155</f>
        <v>0</v>
      </c>
      <c r="E256" s="542">
        <f t="shared" si="124"/>
        <v>0</v>
      </c>
      <c r="F256" s="589">
        <f>'Averages Pivot Table'!W$159</f>
        <v>0</v>
      </c>
      <c r="G256" s="542">
        <f t="shared" si="129"/>
        <v>0</v>
      </c>
      <c r="H256" s="589">
        <f>'Averages Pivot Table'!W$163</f>
        <v>0</v>
      </c>
      <c r="I256" s="542">
        <f t="shared" si="130"/>
        <v>0</v>
      </c>
      <c r="J256" s="589">
        <f>'Averages Pivot Table'!W$167</f>
        <v>0</v>
      </c>
      <c r="K256" s="542">
        <f t="shared" si="131"/>
        <v>0</v>
      </c>
      <c r="L256" s="589">
        <f>'Averages Pivot Table'!W$175</f>
        <v>0</v>
      </c>
      <c r="M256" s="542">
        <f t="shared" si="132"/>
        <v>0</v>
      </c>
      <c r="N256" s="568"/>
      <c r="O256" s="585"/>
    </row>
    <row r="257" spans="1:15" s="402" customFormat="1">
      <c r="A257" s="540" t="s">
        <v>1076</v>
      </c>
      <c r="B257" s="589">
        <f>'Averages Pivot Table'!W$180</f>
        <v>59416.36363636364</v>
      </c>
      <c r="C257" s="542">
        <f t="shared" si="124"/>
        <v>12</v>
      </c>
      <c r="D257" s="589">
        <f>'Averages Pivot Table'!W$184</f>
        <v>54567.321428571435</v>
      </c>
      <c r="E257" s="542">
        <f t="shared" si="124"/>
        <v>12</v>
      </c>
      <c r="F257" s="589">
        <f>'Averages Pivot Table'!W$188</f>
        <v>50801.892857142855</v>
      </c>
      <c r="G257" s="542">
        <f t="shared" si="129"/>
        <v>11</v>
      </c>
      <c r="H257" s="589">
        <f>'Averages Pivot Table'!W$192</f>
        <v>42000</v>
      </c>
      <c r="I257" s="542">
        <f t="shared" si="130"/>
        <v>9</v>
      </c>
      <c r="J257" s="589">
        <f>'Averages Pivot Table'!W$196</f>
        <v>0</v>
      </c>
      <c r="K257" s="542">
        <f t="shared" si="131"/>
        <v>0</v>
      </c>
      <c r="L257" s="589">
        <f>'Averages Pivot Table'!W$204</f>
        <v>52684.237113402065</v>
      </c>
      <c r="M257" s="542">
        <f t="shared" si="132"/>
        <v>10</v>
      </c>
      <c r="N257" s="568"/>
      <c r="O257" s="585"/>
    </row>
    <row r="258" spans="1:15" s="402" customFormat="1">
      <c r="A258" s="540" t="s">
        <v>1077</v>
      </c>
      <c r="B258" s="589">
        <f>'Averages Pivot Table'!W$209</f>
        <v>0</v>
      </c>
      <c r="C258" s="542">
        <f t="shared" si="124"/>
        <v>0</v>
      </c>
      <c r="D258" s="589">
        <f>'Averages Pivot Table'!W$213</f>
        <v>0</v>
      </c>
      <c r="E258" s="542">
        <f t="shared" si="124"/>
        <v>0</v>
      </c>
      <c r="F258" s="589">
        <f>'Averages Pivot Table'!W$217</f>
        <v>0</v>
      </c>
      <c r="G258" s="542">
        <f t="shared" si="129"/>
        <v>0</v>
      </c>
      <c r="H258" s="589">
        <f>'Averages Pivot Table'!W$221</f>
        <v>0</v>
      </c>
      <c r="I258" s="542">
        <f t="shared" si="130"/>
        <v>0</v>
      </c>
      <c r="J258" s="589">
        <f>'Averages Pivot Table'!W$225</f>
        <v>0</v>
      </c>
      <c r="K258" s="542">
        <f t="shared" si="131"/>
        <v>0</v>
      </c>
      <c r="L258" s="589">
        <f>'Averages Pivot Table'!W$233</f>
        <v>0</v>
      </c>
      <c r="M258" s="542">
        <f t="shared" si="132"/>
        <v>0</v>
      </c>
      <c r="N258" s="568"/>
      <c r="O258" s="585"/>
    </row>
    <row r="259" spans="1:15" s="402" customFormat="1">
      <c r="A259" s="540"/>
      <c r="B259" s="589"/>
      <c r="C259" s="542"/>
      <c r="D259" s="589"/>
      <c r="E259" s="542"/>
      <c r="F259" s="589"/>
      <c r="G259" s="542"/>
      <c r="H259" s="589"/>
      <c r="I259" s="542"/>
      <c r="J259" s="589"/>
      <c r="K259" s="542"/>
      <c r="L259" s="589"/>
      <c r="M259" s="542"/>
      <c r="N259" s="568"/>
      <c r="O259" s="585"/>
    </row>
    <row r="260" spans="1:15" s="402" customFormat="1">
      <c r="A260" s="540" t="s">
        <v>1078</v>
      </c>
      <c r="B260" s="589">
        <f>'Averages Pivot Table'!W$238</f>
        <v>64323.617910447756</v>
      </c>
      <c r="C260" s="542">
        <f t="shared" si="124"/>
        <v>10</v>
      </c>
      <c r="D260" s="589">
        <f>'Averages Pivot Table'!W$242</f>
        <v>59368.216216216206</v>
      </c>
      <c r="E260" s="542">
        <f t="shared" si="124"/>
        <v>8</v>
      </c>
      <c r="F260" s="589">
        <f>'Averages Pivot Table'!W$246</f>
        <v>51584.63709677419</v>
      </c>
      <c r="G260" s="542">
        <f t="shared" ref="G260:G263" si="133">IF(F260&gt;0,RANK(F260,(F$250:F$268)),0)</f>
        <v>10</v>
      </c>
      <c r="H260" s="589">
        <f>'Averages Pivot Table'!W$250</f>
        <v>50848.939849624061</v>
      </c>
      <c r="I260" s="542">
        <f t="shared" ref="I260:I263" si="134">IF(H260&gt;0,RANK(H260,(H$250:H$268)),0)</f>
        <v>5</v>
      </c>
      <c r="J260" s="589">
        <f>'Averages Pivot Table'!W$254</f>
        <v>0</v>
      </c>
      <c r="K260" s="542">
        <f t="shared" ref="K260:K263" si="135">IF(J260&gt;0,RANK(J260,(J$250:J$268)),0)</f>
        <v>0</v>
      </c>
      <c r="L260" s="589">
        <f>'Averages Pivot Table'!W$262</f>
        <v>55925.681338325907</v>
      </c>
      <c r="M260" s="542">
        <f t="shared" ref="M260:M263" si="136">IF(L260&gt;0,RANK(L260,(L$250:L$268)),0)</f>
        <v>8</v>
      </c>
      <c r="N260" s="568"/>
      <c r="O260" s="585"/>
    </row>
    <row r="261" spans="1:15" s="402" customFormat="1">
      <c r="A261" s="540" t="s">
        <v>1079</v>
      </c>
      <c r="B261" s="589">
        <f>'Averages Pivot Table'!W$267</f>
        <v>86881.718291054727</v>
      </c>
      <c r="C261" s="542">
        <f t="shared" si="124"/>
        <v>4</v>
      </c>
      <c r="D261" s="589">
        <f>'Averages Pivot Table'!W$271</f>
        <v>69110.07126777251</v>
      </c>
      <c r="E261" s="542">
        <f t="shared" si="124"/>
        <v>3</v>
      </c>
      <c r="F261" s="589">
        <f>'Averages Pivot Table'!W$275</f>
        <v>60389.331861824146</v>
      </c>
      <c r="G261" s="542">
        <f t="shared" si="133"/>
        <v>3</v>
      </c>
      <c r="H261" s="589">
        <f>'Averages Pivot Table'!W$279</f>
        <v>58995.786031042124</v>
      </c>
      <c r="I261" s="542">
        <f t="shared" si="134"/>
        <v>2</v>
      </c>
      <c r="J261" s="589">
        <f>'Averages Pivot Table'!W$283</f>
        <v>48625.101191362242</v>
      </c>
      <c r="K261" s="542">
        <f t="shared" si="135"/>
        <v>3</v>
      </c>
      <c r="L261" s="589">
        <f>'Averages Pivot Table'!W$291</f>
        <v>67127.353061581147</v>
      </c>
      <c r="M261" s="542">
        <f t="shared" si="136"/>
        <v>3</v>
      </c>
      <c r="N261" s="568"/>
      <c r="O261" s="585"/>
    </row>
    <row r="262" spans="1:15" s="402" customFormat="1">
      <c r="A262" s="540" t="s">
        <v>1080</v>
      </c>
      <c r="B262" s="589">
        <f>'Averages Pivot Table'!W$296</f>
        <v>70552.078358087369</v>
      </c>
      <c r="C262" s="542">
        <f t="shared" si="124"/>
        <v>8</v>
      </c>
      <c r="D262" s="589">
        <f>'Averages Pivot Table'!W$300</f>
        <v>57440.409836710613</v>
      </c>
      <c r="E262" s="542">
        <f t="shared" si="124"/>
        <v>10</v>
      </c>
      <c r="F262" s="589">
        <f>'Averages Pivot Table'!W$304</f>
        <v>51616.205432177558</v>
      </c>
      <c r="G262" s="542">
        <f t="shared" si="133"/>
        <v>9</v>
      </c>
      <c r="H262" s="589">
        <f>'Averages Pivot Table'!W$308</f>
        <v>43828.104144021396</v>
      </c>
      <c r="I262" s="542">
        <f t="shared" si="134"/>
        <v>7</v>
      </c>
      <c r="J262" s="589">
        <f>'Averages Pivot Table'!W$312</f>
        <v>0</v>
      </c>
      <c r="K262" s="542">
        <f t="shared" si="135"/>
        <v>0</v>
      </c>
      <c r="L262" s="589">
        <f>'Averages Pivot Table'!W$320</f>
        <v>54071.664018894407</v>
      </c>
      <c r="M262" s="542">
        <f t="shared" si="136"/>
        <v>9</v>
      </c>
      <c r="N262" s="568"/>
      <c r="O262" s="585"/>
    </row>
    <row r="263" spans="1:15" s="402" customFormat="1">
      <c r="A263" s="540" t="s">
        <v>1081</v>
      </c>
      <c r="B263" s="589">
        <f>'Averages Pivot Table'!W$325</f>
        <v>87021.786702900528</v>
      </c>
      <c r="C263" s="542">
        <f t="shared" si="124"/>
        <v>3</v>
      </c>
      <c r="D263" s="589">
        <f>'Averages Pivot Table'!W$329</f>
        <v>67083.094893291229</v>
      </c>
      <c r="E263" s="542">
        <f t="shared" si="124"/>
        <v>5</v>
      </c>
      <c r="F263" s="589">
        <f>'Averages Pivot Table'!W$333</f>
        <v>54458.624872671673</v>
      </c>
      <c r="G263" s="542">
        <f t="shared" si="133"/>
        <v>6</v>
      </c>
      <c r="H263" s="589">
        <f>'Averages Pivot Table'!W$337</f>
        <v>49615.336970119293</v>
      </c>
      <c r="I263" s="542">
        <f t="shared" si="134"/>
        <v>6</v>
      </c>
      <c r="J263" s="589">
        <f>'Averages Pivot Table'!W$341</f>
        <v>39757.361963190182</v>
      </c>
      <c r="K263" s="542">
        <f t="shared" si="135"/>
        <v>7</v>
      </c>
      <c r="L263" s="589">
        <f>'Averages Pivot Table'!W$349</f>
        <v>63424.296889170997</v>
      </c>
      <c r="M263" s="542">
        <f t="shared" si="136"/>
        <v>4</v>
      </c>
      <c r="N263" s="568"/>
      <c r="O263" s="585"/>
    </row>
    <row r="264" spans="1:15" s="402" customFormat="1">
      <c r="A264" s="540"/>
      <c r="B264" s="589"/>
      <c r="C264" s="542"/>
      <c r="D264" s="589"/>
      <c r="E264" s="542"/>
      <c r="F264" s="589"/>
      <c r="G264" s="542"/>
      <c r="H264" s="589"/>
      <c r="I264" s="542"/>
      <c r="J264" s="589"/>
      <c r="K264" s="542"/>
      <c r="L264" s="589"/>
      <c r="M264" s="542"/>
      <c r="N264" s="568"/>
      <c r="O264" s="585"/>
    </row>
    <row r="265" spans="1:15" s="402" customFormat="1">
      <c r="A265" s="540" t="s">
        <v>1082</v>
      </c>
      <c r="B265" s="591">
        <f>'Averages Pivot Table'!W$354</f>
        <v>75056.329545454544</v>
      </c>
      <c r="C265" s="542">
        <f t="shared" si="124"/>
        <v>6</v>
      </c>
      <c r="D265" s="591">
        <f>'Averages Pivot Table'!W$358</f>
        <v>65077.705882352944</v>
      </c>
      <c r="E265" s="542">
        <f t="shared" si="124"/>
        <v>6</v>
      </c>
      <c r="F265" s="591">
        <f>'Averages Pivot Table'!W$362</f>
        <v>59602.65151515152</v>
      </c>
      <c r="G265" s="542">
        <f t="shared" ref="G265:G268" si="137">IF(F265&gt;0,RANK(F265,(F$250:F$268)),0)</f>
        <v>4</v>
      </c>
      <c r="H265" s="591">
        <f>'Averages Pivot Table'!W$366</f>
        <v>51772.243902439019</v>
      </c>
      <c r="I265" s="542">
        <f t="shared" ref="I265:I268" si="138">IF(H265&gt;0,RANK(H265,(H$250:H$268)),0)</f>
        <v>4</v>
      </c>
      <c r="J265" s="591">
        <f>'Averages Pivot Table'!W$370</f>
        <v>44378.824468085106</v>
      </c>
      <c r="K265" s="542">
        <f t="shared" ref="K265:K268" si="139">IF(J265&gt;0,RANK(J265,(J$250:J$268)),0)</f>
        <v>4</v>
      </c>
      <c r="L265" s="591">
        <f>'Averages Pivot Table'!W$378</f>
        <v>61783.025564332391</v>
      </c>
      <c r="M265" s="542">
        <f t="shared" ref="M265:M268" si="140">IF(L265&gt;0,RANK(L265,(L$250:L$268)),0)</f>
        <v>5</v>
      </c>
      <c r="N265" s="568"/>
      <c r="O265" s="585"/>
    </row>
    <row r="266" spans="1:15" s="402" customFormat="1">
      <c r="A266" s="540" t="s">
        <v>1083</v>
      </c>
      <c r="B266" s="591">
        <f>'Averages Pivot Table'!W$383</f>
        <v>91475.595779220777</v>
      </c>
      <c r="C266" s="542">
        <f t="shared" si="124"/>
        <v>2</v>
      </c>
      <c r="D266" s="591">
        <f>'Averages Pivot Table'!W$387</f>
        <v>73787.908437401915</v>
      </c>
      <c r="E266" s="542">
        <f t="shared" si="124"/>
        <v>2</v>
      </c>
      <c r="F266" s="591">
        <f>'Averages Pivot Table'!W$391</f>
        <v>67227.217741935485</v>
      </c>
      <c r="G266" s="542">
        <f t="shared" si="137"/>
        <v>1</v>
      </c>
      <c r="H266" s="591">
        <f>'Averages Pivot Table'!W$395</f>
        <v>81103.304347826095</v>
      </c>
      <c r="I266" s="542">
        <f t="shared" si="138"/>
        <v>1</v>
      </c>
      <c r="J266" s="591">
        <f>'Averages Pivot Table'!W$399</f>
        <v>50955.688073394493</v>
      </c>
      <c r="K266" s="542">
        <f t="shared" si="139"/>
        <v>2</v>
      </c>
      <c r="L266" s="591">
        <f>'Averages Pivot Table'!W$407</f>
        <v>68471.915697748103</v>
      </c>
      <c r="M266" s="542">
        <f t="shared" si="140"/>
        <v>2</v>
      </c>
      <c r="N266" s="568"/>
      <c r="O266" s="585"/>
    </row>
    <row r="267" spans="1:15" s="402" customFormat="1">
      <c r="A267" s="540" t="s">
        <v>1084</v>
      </c>
      <c r="B267" s="591">
        <f>'Averages Pivot Table'!W$412</f>
        <v>107364.5</v>
      </c>
      <c r="C267" s="542">
        <f t="shared" si="124"/>
        <v>1</v>
      </c>
      <c r="D267" s="591">
        <f>'Averages Pivot Table'!W$416</f>
        <v>82465.928571428565</v>
      </c>
      <c r="E267" s="542">
        <f t="shared" si="124"/>
        <v>1</v>
      </c>
      <c r="F267" s="591">
        <f>'Averages Pivot Table'!W$420</f>
        <v>66440.859375</v>
      </c>
      <c r="G267" s="542">
        <f t="shared" si="137"/>
        <v>2</v>
      </c>
      <c r="H267" s="591">
        <f>'Averages Pivot Table'!W$424</f>
        <v>58340.176470588238</v>
      </c>
      <c r="I267" s="542">
        <f t="shared" si="138"/>
        <v>3</v>
      </c>
      <c r="J267" s="591">
        <f>'Averages Pivot Table'!W$428</f>
        <v>58309.872727272734</v>
      </c>
      <c r="K267" s="542">
        <f t="shared" si="139"/>
        <v>1</v>
      </c>
      <c r="L267" s="591">
        <f>'Averages Pivot Table'!W$436</f>
        <v>74362.95636363636</v>
      </c>
      <c r="M267" s="542">
        <f t="shared" si="140"/>
        <v>1</v>
      </c>
      <c r="N267" s="568"/>
      <c r="O267" s="568"/>
    </row>
    <row r="268" spans="1:15" s="402" customFormat="1">
      <c r="A268" s="565" t="s">
        <v>1085</v>
      </c>
      <c r="B268" s="592">
        <f>'Averages Pivot Table'!W$441</f>
        <v>71812.65103837545</v>
      </c>
      <c r="C268" s="546">
        <f t="shared" si="124"/>
        <v>7</v>
      </c>
      <c r="D268" s="592">
        <f>'Averages Pivot Table'!W$445</f>
        <v>62698.809895556064</v>
      </c>
      <c r="E268" s="546">
        <f t="shared" si="124"/>
        <v>7</v>
      </c>
      <c r="F268" s="592">
        <f>'Averages Pivot Table'!W$449</f>
        <v>54081.054539835903</v>
      </c>
      <c r="G268" s="546">
        <f t="shared" si="137"/>
        <v>7</v>
      </c>
      <c r="H268" s="592">
        <f>'Averages Pivot Table'!W$453</f>
        <v>42179.068236511441</v>
      </c>
      <c r="I268" s="546">
        <f t="shared" si="138"/>
        <v>8</v>
      </c>
      <c r="J268" s="592">
        <f>'Averages Pivot Table'!W$457</f>
        <v>41547.224598930479</v>
      </c>
      <c r="K268" s="546">
        <f t="shared" si="139"/>
        <v>6</v>
      </c>
      <c r="L268" s="592">
        <f>'Averages Pivot Table'!W$465</f>
        <v>59710.083496951615</v>
      </c>
      <c r="M268" s="546">
        <f t="shared" si="140"/>
        <v>7</v>
      </c>
      <c r="N268" s="568"/>
      <c r="O268" s="568"/>
    </row>
    <row r="269" spans="1:15" s="402" customFormat="1" ht="33" customHeight="1">
      <c r="A269" s="648" t="s">
        <v>1086</v>
      </c>
      <c r="B269" s="649"/>
      <c r="C269" s="649"/>
      <c r="D269" s="649"/>
      <c r="E269" s="649"/>
      <c r="F269" s="649"/>
      <c r="G269" s="649"/>
      <c r="H269" s="649"/>
      <c r="I269" s="649"/>
      <c r="J269" s="649"/>
      <c r="K269" s="649"/>
      <c r="L269" s="649"/>
      <c r="M269" s="649"/>
      <c r="N269" s="540"/>
      <c r="O269" s="540"/>
    </row>
    <row r="270" spans="1:15" s="402" customFormat="1">
      <c r="M270" s="549" t="s">
        <v>1156</v>
      </c>
      <c r="O270" s="593"/>
    </row>
    <row r="271" spans="1:15" s="402" customFormat="1" ht="18">
      <c r="A271" s="512" t="s">
        <v>1106</v>
      </c>
      <c r="B271" s="512"/>
      <c r="C271" s="512"/>
      <c r="D271" s="512"/>
      <c r="E271" s="512"/>
      <c r="F271" s="512"/>
      <c r="G271" s="512"/>
      <c r="H271" s="512"/>
      <c r="I271" s="512"/>
      <c r="J271" s="512"/>
      <c r="K271" s="512"/>
      <c r="L271" s="512"/>
      <c r="M271" s="512"/>
      <c r="N271" s="578"/>
      <c r="O271" s="578"/>
    </row>
    <row r="272" spans="1:15" s="402" customFormat="1">
      <c r="A272" s="579"/>
      <c r="B272" s="515"/>
      <c r="C272" s="515"/>
      <c r="D272" s="515"/>
      <c r="E272" s="515"/>
      <c r="F272" s="515"/>
      <c r="G272" s="515"/>
      <c r="H272" s="515"/>
      <c r="I272" s="515"/>
      <c r="J272" s="515"/>
      <c r="K272" s="515"/>
      <c r="L272" s="515"/>
      <c r="M272" s="515"/>
      <c r="N272" s="515"/>
      <c r="O272" s="515"/>
    </row>
    <row r="273" spans="1:19" ht="15.75">
      <c r="A273" s="644" t="s">
        <v>1098</v>
      </c>
      <c r="B273" s="644"/>
      <c r="C273" s="644"/>
      <c r="D273" s="644"/>
      <c r="E273" s="644"/>
      <c r="F273" s="644"/>
      <c r="G273" s="644"/>
      <c r="H273" s="644"/>
      <c r="I273" s="644"/>
      <c r="J273" s="644"/>
      <c r="K273" s="644"/>
      <c r="L273" s="644"/>
      <c r="M273" s="644"/>
      <c r="N273" s="580"/>
      <c r="O273" s="580"/>
    </row>
    <row r="274" spans="1:19" ht="15.75">
      <c r="A274" s="644" t="s">
        <v>1130</v>
      </c>
      <c r="B274" s="644"/>
      <c r="C274" s="644"/>
      <c r="D274" s="644"/>
      <c r="E274" s="644"/>
      <c r="F274" s="644"/>
      <c r="G274" s="644"/>
      <c r="H274" s="644"/>
      <c r="I274" s="644"/>
      <c r="J274" s="644"/>
      <c r="K274" s="644"/>
      <c r="L274" s="644"/>
      <c r="M274" s="644"/>
      <c r="N274" s="580"/>
      <c r="O274" s="580"/>
    </row>
    <row r="275" spans="1:19">
      <c r="A275" s="540"/>
      <c r="B275" s="540"/>
      <c r="C275" s="540"/>
      <c r="D275" s="540"/>
      <c r="E275" s="540"/>
      <c r="F275" s="540"/>
      <c r="G275" s="540"/>
      <c r="H275" s="540"/>
      <c r="I275" s="540"/>
      <c r="J275" s="540"/>
      <c r="K275" s="540"/>
      <c r="L275" s="540"/>
      <c r="M275" s="540"/>
      <c r="N275" s="540"/>
      <c r="O275" s="540"/>
    </row>
    <row r="276" spans="1:19" ht="36" customHeight="1">
      <c r="A276" s="518"/>
      <c r="B276" s="581" t="s">
        <v>28</v>
      </c>
      <c r="C276" s="582"/>
      <c r="D276" s="583" t="s">
        <v>17</v>
      </c>
      <c r="E276" s="584"/>
      <c r="F276" s="583" t="s">
        <v>18</v>
      </c>
      <c r="G276" s="584"/>
      <c r="H276" s="581" t="s">
        <v>19</v>
      </c>
      <c r="I276" s="582"/>
      <c r="J276" s="583" t="s">
        <v>1099</v>
      </c>
      <c r="K276" s="584"/>
      <c r="L276" s="582" t="s">
        <v>1061</v>
      </c>
      <c r="M276" s="582"/>
      <c r="N276" s="585" t="s">
        <v>910</v>
      </c>
      <c r="O276" s="585"/>
    </row>
    <row r="277" spans="1:19">
      <c r="A277" s="524"/>
      <c r="B277" s="520" t="s">
        <v>1067</v>
      </c>
      <c r="C277" s="519" t="s">
        <v>1068</v>
      </c>
      <c r="D277" s="520" t="s">
        <v>1067</v>
      </c>
      <c r="E277" s="519" t="s">
        <v>1068</v>
      </c>
      <c r="F277" s="520" t="s">
        <v>1067</v>
      </c>
      <c r="G277" s="519" t="s">
        <v>1068</v>
      </c>
      <c r="H277" s="520" t="s">
        <v>1067</v>
      </c>
      <c r="I277" s="519" t="s">
        <v>1068</v>
      </c>
      <c r="J277" s="520" t="s">
        <v>1067</v>
      </c>
      <c r="K277" s="519" t="s">
        <v>1068</v>
      </c>
      <c r="L277" s="520" t="s">
        <v>1067</v>
      </c>
      <c r="M277" s="519" t="s">
        <v>1068</v>
      </c>
      <c r="N277" s="585" t="s">
        <v>910</v>
      </c>
      <c r="O277" s="585"/>
    </row>
    <row r="278" spans="1:19" s="531" customFormat="1" ht="18" customHeight="1">
      <c r="A278" s="528" t="s">
        <v>1069</v>
      </c>
      <c r="B278" s="560">
        <f>'Averages Pivot Table'!X$469</f>
        <v>72541.552203387837</v>
      </c>
      <c r="C278" s="560"/>
      <c r="D278" s="560">
        <f>'Averages Pivot Table'!X$473</f>
        <v>59777.77203956891</v>
      </c>
      <c r="E278" s="560"/>
      <c r="F278" s="560">
        <f>'Averages Pivot Table'!X$477</f>
        <v>54224.33364506525</v>
      </c>
      <c r="G278" s="560"/>
      <c r="H278" s="560">
        <f>'Averages Pivot Table'!X$481</f>
        <v>42772.204863512059</v>
      </c>
      <c r="I278" s="560"/>
      <c r="J278" s="560">
        <f>'Averages Pivot Table'!X$485</f>
        <v>46133.363847945744</v>
      </c>
      <c r="K278" s="560"/>
      <c r="L278" s="560">
        <f>'Averages Pivot Table'!X$493</f>
        <v>56838.090360342729</v>
      </c>
      <c r="M278" s="586"/>
      <c r="N278" s="599"/>
      <c r="O278" s="599"/>
      <c r="Q278" s="533"/>
      <c r="R278" s="533"/>
      <c r="S278" s="533"/>
    </row>
    <row r="279" spans="1:19" ht="12.95" customHeight="1">
      <c r="A279" s="540"/>
      <c r="B279" s="536"/>
      <c r="C279" s="563"/>
      <c r="D279" s="536"/>
      <c r="E279" s="563"/>
      <c r="F279" s="536"/>
      <c r="G279" s="563"/>
      <c r="H279" s="536"/>
      <c r="I279" s="563"/>
      <c r="J279" s="536"/>
      <c r="K279" s="563"/>
      <c r="L279" s="536"/>
      <c r="M279" s="563"/>
      <c r="N279" s="536"/>
      <c r="O279" s="588"/>
    </row>
    <row r="280" spans="1:19" ht="12.95" customHeight="1">
      <c r="A280" s="540" t="s">
        <v>1070</v>
      </c>
      <c r="B280" s="589">
        <f>'Averages Pivot Table'!X$6</f>
        <v>85912.20895522389</v>
      </c>
      <c r="C280" s="542">
        <f>IF(B280&gt;0,RANK(B280,(B$280:B$298)),0)</f>
        <v>2</v>
      </c>
      <c r="D280" s="589">
        <f>'Averages Pivot Table'!X$10</f>
        <v>76386.46875</v>
      </c>
      <c r="E280" s="542">
        <f>IF(D280&gt;0,RANK(D280,(D$280:D$298)),0)</f>
        <v>1</v>
      </c>
      <c r="F280" s="589">
        <f>'Averages Pivot Table'!X$14</f>
        <v>60934.076923076922</v>
      </c>
      <c r="G280" s="542">
        <f>IF(F280&gt;0,RANK(F280,(F$280:F$298)),0)</f>
        <v>2</v>
      </c>
      <c r="H280" s="589">
        <f>'Averages Pivot Table'!X$18</f>
        <v>0</v>
      </c>
      <c r="I280" s="542">
        <f>IF(H280&gt;0,RANK(H280,(H$280:H$298)),0)</f>
        <v>0</v>
      </c>
      <c r="J280" s="589">
        <f>'Averages Pivot Table'!X$22</f>
        <v>0</v>
      </c>
      <c r="K280" s="542">
        <f>IF(J280&gt;0,RANK(J280,(J$280:J$298)),0)</f>
        <v>0</v>
      </c>
      <c r="L280" s="589">
        <f>'Averages Pivot Table'!X$30</f>
        <v>71485.831470083853</v>
      </c>
      <c r="M280" s="542">
        <f>IF(L280&gt;0,RANK(L280,(L$280:L$298)),0)</f>
        <v>1</v>
      </c>
      <c r="N280" s="568"/>
      <c r="O280" s="585"/>
    </row>
    <row r="281" spans="1:19" ht="12.95" customHeight="1">
      <c r="A281" s="540" t="s">
        <v>1071</v>
      </c>
      <c r="B281" s="589">
        <f>'Averages Pivot Table'!X$35</f>
        <v>73003.789749502146</v>
      </c>
      <c r="C281" s="542">
        <f t="shared" ref="C281:E298" si="141">IF(B281&gt;0,RANK(B281,(B$280:B$298)),0)</f>
        <v>4</v>
      </c>
      <c r="D281" s="589">
        <f>'Averages Pivot Table'!X$39</f>
        <v>64351.910254917937</v>
      </c>
      <c r="E281" s="542">
        <f t="shared" si="141"/>
        <v>4</v>
      </c>
      <c r="F281" s="589">
        <f>'Averages Pivot Table'!X$43</f>
        <v>56177.125283280751</v>
      </c>
      <c r="G281" s="542">
        <f t="shared" ref="G281:G283" si="142">IF(F281&gt;0,RANK(F281,(F$280:F$298)),0)</f>
        <v>4</v>
      </c>
      <c r="H281" s="589">
        <f>'Averages Pivot Table'!X$47</f>
        <v>47060.824404472536</v>
      </c>
      <c r="I281" s="542">
        <f t="shared" ref="I281:I283" si="143">IF(H281&gt;0,RANK(H281,(H$280:H$298)),0)</f>
        <v>2</v>
      </c>
      <c r="J281" s="589">
        <f>'Averages Pivot Table'!X$51</f>
        <v>27023.625</v>
      </c>
      <c r="K281" s="542">
        <f t="shared" ref="K281:K283" si="144">IF(J281&gt;0,RANK(J281,(J$280:J$298)),0)</f>
        <v>5</v>
      </c>
      <c r="L281" s="589">
        <f>'Averages Pivot Table'!X$59</f>
        <v>56207.326104880427</v>
      </c>
      <c r="M281" s="542">
        <f t="shared" ref="M281:M283" si="145">IF(L281&gt;0,RANK(L281,(L$280:L$298)),0)</f>
        <v>6</v>
      </c>
      <c r="N281" s="568"/>
      <c r="O281" s="585"/>
    </row>
    <row r="282" spans="1:19" ht="12.95" customHeight="1">
      <c r="A282" s="540" t="s">
        <v>1072</v>
      </c>
      <c r="B282" s="589">
        <f>'Averages Pivot Table'!X$64</f>
        <v>0</v>
      </c>
      <c r="C282" s="542">
        <f t="shared" si="141"/>
        <v>0</v>
      </c>
      <c r="D282" s="589">
        <f>'Averages Pivot Table'!X$68</f>
        <v>0</v>
      </c>
      <c r="E282" s="542">
        <f t="shared" si="141"/>
        <v>0</v>
      </c>
      <c r="F282" s="589">
        <f>'Averages Pivot Table'!X$72</f>
        <v>0</v>
      </c>
      <c r="G282" s="542">
        <f t="shared" si="142"/>
        <v>0</v>
      </c>
      <c r="H282" s="589">
        <f>'Averages Pivot Table'!X$76</f>
        <v>0</v>
      </c>
      <c r="I282" s="542">
        <f t="shared" si="143"/>
        <v>0</v>
      </c>
      <c r="J282" s="589">
        <f>'Averages Pivot Table'!X$80</f>
        <v>0</v>
      </c>
      <c r="K282" s="542">
        <f t="shared" si="144"/>
        <v>0</v>
      </c>
      <c r="L282" s="589">
        <f>'Averages Pivot Table'!X$88</f>
        <v>0</v>
      </c>
      <c r="M282" s="542">
        <f t="shared" si="145"/>
        <v>0</v>
      </c>
      <c r="N282" s="568"/>
      <c r="O282" s="585"/>
    </row>
    <row r="283" spans="1:19" ht="12.95" customHeight="1">
      <c r="A283" s="540" t="s">
        <v>1073</v>
      </c>
      <c r="B283" s="589">
        <f>'Averages Pivot Table'!X$93</f>
        <v>88024.581212121222</v>
      </c>
      <c r="C283" s="542">
        <f t="shared" si="141"/>
        <v>1</v>
      </c>
      <c r="D283" s="589">
        <f>'Averages Pivot Table'!X$97</f>
        <v>70049.836363636365</v>
      </c>
      <c r="E283" s="542">
        <f t="shared" si="141"/>
        <v>3</v>
      </c>
      <c r="F283" s="589">
        <f>'Averages Pivot Table'!X$101</f>
        <v>58265.222727272725</v>
      </c>
      <c r="G283" s="542">
        <f t="shared" si="142"/>
        <v>3</v>
      </c>
      <c r="H283" s="589">
        <f>'Averages Pivot Table'!X$105</f>
        <v>2136.0219047619048</v>
      </c>
      <c r="I283" s="542">
        <f t="shared" si="143"/>
        <v>9</v>
      </c>
      <c r="J283" s="589">
        <f>'Averages Pivot Table'!X$109</f>
        <v>0</v>
      </c>
      <c r="K283" s="542">
        <f t="shared" si="144"/>
        <v>0</v>
      </c>
      <c r="L283" s="589">
        <f>'Averages Pivot Table'!X$117</f>
        <v>58309.080202020203</v>
      </c>
      <c r="M283" s="542">
        <f t="shared" si="145"/>
        <v>3</v>
      </c>
      <c r="N283" s="568"/>
      <c r="O283" s="585"/>
    </row>
    <row r="284" spans="1:19" ht="12.95" customHeight="1">
      <c r="A284" s="540"/>
      <c r="B284" s="589"/>
      <c r="C284" s="542"/>
      <c r="D284" s="589"/>
      <c r="E284" s="542"/>
      <c r="F284" s="589"/>
      <c r="G284" s="542"/>
      <c r="H284" s="589"/>
      <c r="I284" s="542"/>
      <c r="J284" s="589"/>
      <c r="K284" s="542"/>
      <c r="L284" s="589"/>
      <c r="M284" s="542"/>
      <c r="N284" s="568"/>
      <c r="O284" s="585"/>
    </row>
    <row r="285" spans="1:19" ht="12.95" customHeight="1">
      <c r="A285" s="540" t="s">
        <v>1074</v>
      </c>
      <c r="B285" s="589">
        <f>'Averages Pivot Table'!X$122</f>
        <v>70563.942857142843</v>
      </c>
      <c r="C285" s="542">
        <f t="shared" si="141"/>
        <v>6</v>
      </c>
      <c r="D285" s="589">
        <f>'Averages Pivot Table'!X$126</f>
        <v>54868.570593792305</v>
      </c>
      <c r="E285" s="542">
        <f t="shared" si="141"/>
        <v>7</v>
      </c>
      <c r="F285" s="589">
        <f>'Averages Pivot Table'!X$130</f>
        <v>53459.616972813565</v>
      </c>
      <c r="G285" s="542">
        <f t="shared" ref="G285:G288" si="146">IF(F285&gt;0,RANK(F285,(F$280:F$298)),0)</f>
        <v>6</v>
      </c>
      <c r="H285" s="589">
        <f>'Averages Pivot Table'!X$134</f>
        <v>46806.750694444439</v>
      </c>
      <c r="I285" s="542">
        <f t="shared" ref="I285:I288" si="147">IF(H285&gt;0,RANK(H285,(H$280:H$298)),0)</f>
        <v>4</v>
      </c>
      <c r="J285" s="589">
        <f>'Averages Pivot Table'!X$138</f>
        <v>39005.687860576916</v>
      </c>
      <c r="K285" s="542">
        <f t="shared" ref="K285:K288" si="148">IF(J285&gt;0,RANK(J285,(J$280:J$298)),0)</f>
        <v>4</v>
      </c>
      <c r="L285" s="589">
        <f>'Averages Pivot Table'!X$146</f>
        <v>54374.71704258697</v>
      </c>
      <c r="M285" s="542">
        <f t="shared" ref="M285:M288" si="149">IF(L285&gt;0,RANK(L285,(L$280:L$298)),0)</f>
        <v>7</v>
      </c>
      <c r="N285" s="568"/>
      <c r="O285" s="585"/>
    </row>
    <row r="286" spans="1:19" ht="12.95" customHeight="1">
      <c r="A286" s="540" t="s">
        <v>1075</v>
      </c>
      <c r="B286" s="589">
        <f>'Averages Pivot Table'!X$151</f>
        <v>0</v>
      </c>
      <c r="C286" s="542">
        <f t="shared" si="141"/>
        <v>0</v>
      </c>
      <c r="D286" s="589">
        <f>'Averages Pivot Table'!X$155</f>
        <v>0</v>
      </c>
      <c r="E286" s="542">
        <f t="shared" si="141"/>
        <v>0</v>
      </c>
      <c r="F286" s="589">
        <f>'Averages Pivot Table'!X$159</f>
        <v>0</v>
      </c>
      <c r="G286" s="542">
        <f t="shared" si="146"/>
        <v>0</v>
      </c>
      <c r="H286" s="589">
        <f>'Averages Pivot Table'!X$163</f>
        <v>0</v>
      </c>
      <c r="I286" s="542">
        <f t="shared" si="147"/>
        <v>0</v>
      </c>
      <c r="J286" s="589">
        <f>'Averages Pivot Table'!X$167</f>
        <v>0</v>
      </c>
      <c r="K286" s="542">
        <f t="shared" si="148"/>
        <v>0</v>
      </c>
      <c r="L286" s="589">
        <f>'Averages Pivot Table'!X$175</f>
        <v>0</v>
      </c>
      <c r="M286" s="542">
        <f t="shared" si="149"/>
        <v>0</v>
      </c>
      <c r="N286" s="568"/>
      <c r="O286" s="585"/>
    </row>
    <row r="287" spans="1:19" ht="12.95" customHeight="1">
      <c r="A287" s="540" t="s">
        <v>1076</v>
      </c>
      <c r="B287" s="589">
        <f>'Averages Pivot Table'!X$180</f>
        <v>57269.816326530614</v>
      </c>
      <c r="C287" s="542">
        <f t="shared" si="141"/>
        <v>10</v>
      </c>
      <c r="D287" s="589">
        <f>'Averages Pivot Table'!X$184</f>
        <v>47475.5</v>
      </c>
      <c r="E287" s="542">
        <f t="shared" si="141"/>
        <v>10</v>
      </c>
      <c r="F287" s="589">
        <f>'Averages Pivot Table'!X$188</f>
        <v>49360.829268292691</v>
      </c>
      <c r="G287" s="542">
        <f t="shared" si="146"/>
        <v>8</v>
      </c>
      <c r="H287" s="589">
        <f>'Averages Pivot Table'!X$192</f>
        <v>41018.538461538461</v>
      </c>
      <c r="I287" s="542">
        <f t="shared" si="147"/>
        <v>5</v>
      </c>
      <c r="J287" s="589">
        <f>'Averages Pivot Table'!X$196</f>
        <v>0</v>
      </c>
      <c r="K287" s="542">
        <f t="shared" si="148"/>
        <v>0</v>
      </c>
      <c r="L287" s="589">
        <f>'Averages Pivot Table'!X$204</f>
        <v>48973.896515024499</v>
      </c>
      <c r="M287" s="542">
        <f t="shared" si="149"/>
        <v>9</v>
      </c>
      <c r="N287" s="568"/>
      <c r="O287" s="585"/>
    </row>
    <row r="288" spans="1:19" ht="12.95" customHeight="1">
      <c r="A288" s="540" t="s">
        <v>1077</v>
      </c>
      <c r="B288" s="589">
        <f>'Averages Pivot Table'!X$209</f>
        <v>0</v>
      </c>
      <c r="C288" s="542">
        <f t="shared" si="141"/>
        <v>0</v>
      </c>
      <c r="D288" s="589">
        <f>'Averages Pivot Table'!X$213</f>
        <v>0</v>
      </c>
      <c r="E288" s="542">
        <f t="shared" si="141"/>
        <v>0</v>
      </c>
      <c r="F288" s="589">
        <f>'Averages Pivot Table'!X$217</f>
        <v>0</v>
      </c>
      <c r="G288" s="542">
        <f t="shared" si="146"/>
        <v>0</v>
      </c>
      <c r="H288" s="589">
        <f>'Averages Pivot Table'!X$221</f>
        <v>0</v>
      </c>
      <c r="I288" s="542">
        <f t="shared" si="147"/>
        <v>0</v>
      </c>
      <c r="J288" s="589">
        <f>'Averages Pivot Table'!X$225</f>
        <v>0</v>
      </c>
      <c r="K288" s="542">
        <f t="shared" si="148"/>
        <v>0</v>
      </c>
      <c r="L288" s="589">
        <f>'Averages Pivot Table'!X$233</f>
        <v>0</v>
      </c>
      <c r="M288" s="542">
        <f t="shared" si="149"/>
        <v>0</v>
      </c>
      <c r="N288" s="568"/>
      <c r="O288" s="585"/>
    </row>
    <row r="289" spans="1:15" s="402" customFormat="1">
      <c r="A289" s="540"/>
      <c r="B289" s="589"/>
      <c r="C289" s="542"/>
      <c r="D289" s="589"/>
      <c r="E289" s="542"/>
      <c r="F289" s="589"/>
      <c r="G289" s="542"/>
      <c r="H289" s="589"/>
      <c r="I289" s="542"/>
      <c r="J289" s="589"/>
      <c r="K289" s="542"/>
      <c r="L289" s="589"/>
      <c r="M289" s="542"/>
      <c r="N289" s="568"/>
      <c r="O289" s="585"/>
    </row>
    <row r="290" spans="1:15" s="402" customFormat="1">
      <c r="A290" s="540" t="s">
        <v>1078</v>
      </c>
      <c r="B290" s="589">
        <f>'Averages Pivot Table'!X$238</f>
        <v>0</v>
      </c>
      <c r="C290" s="542">
        <f t="shared" si="141"/>
        <v>0</v>
      </c>
      <c r="D290" s="589">
        <f>'Averages Pivot Table'!X$242</f>
        <v>0</v>
      </c>
      <c r="E290" s="542">
        <f t="shared" si="141"/>
        <v>0</v>
      </c>
      <c r="F290" s="589">
        <f>'Averages Pivot Table'!X$246</f>
        <v>0</v>
      </c>
      <c r="G290" s="542">
        <f t="shared" ref="G290:G293" si="150">IF(F290&gt;0,RANK(F290,(F$280:F$298)),0)</f>
        <v>0</v>
      </c>
      <c r="H290" s="589">
        <f>'Averages Pivot Table'!X$250</f>
        <v>0</v>
      </c>
      <c r="I290" s="542">
        <f t="shared" ref="I290:I293" si="151">IF(H290&gt;0,RANK(H290,(H$280:H$298)),0)</f>
        <v>0</v>
      </c>
      <c r="J290" s="589">
        <f>'Averages Pivot Table'!X$254</f>
        <v>0</v>
      </c>
      <c r="K290" s="542">
        <f t="shared" ref="K290:K293" si="152">IF(J290&gt;0,RANK(J290,(J$280:J$298)),0)</f>
        <v>0</v>
      </c>
      <c r="L290" s="589">
        <f>'Averages Pivot Table'!X$262</f>
        <v>0</v>
      </c>
      <c r="M290" s="542">
        <f t="shared" ref="M290:M293" si="153">IF(L290&gt;0,RANK(L290,(L$280:L$298)),0)</f>
        <v>0</v>
      </c>
      <c r="N290" s="568"/>
      <c r="O290" s="585"/>
    </row>
    <row r="291" spans="1:15" s="402" customFormat="1">
      <c r="A291" s="540" t="s">
        <v>1079</v>
      </c>
      <c r="B291" s="589">
        <f>'Averages Pivot Table'!X$267</f>
        <v>81304.801301337589</v>
      </c>
      <c r="C291" s="542">
        <f t="shared" si="141"/>
        <v>3</v>
      </c>
      <c r="D291" s="589">
        <f>'Averages Pivot Table'!X$271</f>
        <v>71506.352807597024</v>
      </c>
      <c r="E291" s="542">
        <f t="shared" si="141"/>
        <v>2</v>
      </c>
      <c r="F291" s="589">
        <f>'Averages Pivot Table'!X$275</f>
        <v>63899.865091173007</v>
      </c>
      <c r="G291" s="542">
        <f t="shared" si="150"/>
        <v>1</v>
      </c>
      <c r="H291" s="589">
        <f>'Averages Pivot Table'!X$279</f>
        <v>48500</v>
      </c>
      <c r="I291" s="542">
        <f t="shared" si="151"/>
        <v>1</v>
      </c>
      <c r="J291" s="589">
        <f>'Averages Pivot Table'!X$283</f>
        <v>54868.614116777528</v>
      </c>
      <c r="K291" s="542">
        <f t="shared" si="152"/>
        <v>1</v>
      </c>
      <c r="L291" s="589">
        <f>'Averages Pivot Table'!X$291</f>
        <v>69489.625116818657</v>
      </c>
      <c r="M291" s="542">
        <f t="shared" si="153"/>
        <v>2</v>
      </c>
      <c r="N291" s="568"/>
      <c r="O291" s="585"/>
    </row>
    <row r="292" spans="1:15" s="402" customFormat="1">
      <c r="A292" s="540" t="s">
        <v>1080</v>
      </c>
      <c r="B292" s="589">
        <f>'Averages Pivot Table'!X$296</f>
        <v>57859.817437700971</v>
      </c>
      <c r="C292" s="542">
        <f t="shared" si="141"/>
        <v>9</v>
      </c>
      <c r="D292" s="589">
        <f>'Averages Pivot Table'!X$300</f>
        <v>53499.213724645822</v>
      </c>
      <c r="E292" s="542">
        <f t="shared" si="141"/>
        <v>9</v>
      </c>
      <c r="F292" s="589">
        <f>'Averages Pivot Table'!X$304</f>
        <v>46932.209734662894</v>
      </c>
      <c r="G292" s="542">
        <f t="shared" si="150"/>
        <v>9</v>
      </c>
      <c r="H292" s="589">
        <f>'Averages Pivot Table'!X$308</f>
        <v>40494.292852624923</v>
      </c>
      <c r="I292" s="542">
        <f t="shared" si="151"/>
        <v>6</v>
      </c>
      <c r="J292" s="589">
        <f>'Averages Pivot Table'!X$312</f>
        <v>0</v>
      </c>
      <c r="K292" s="542">
        <f t="shared" si="152"/>
        <v>0</v>
      </c>
      <c r="L292" s="589">
        <f>'Averages Pivot Table'!X$320</f>
        <v>49139.080406166548</v>
      </c>
      <c r="M292" s="542">
        <f t="shared" si="153"/>
        <v>8</v>
      </c>
      <c r="N292" s="568"/>
      <c r="O292" s="585"/>
    </row>
    <row r="293" spans="1:15" s="402" customFormat="1">
      <c r="A293" s="540" t="s">
        <v>1081</v>
      </c>
      <c r="B293" s="589">
        <f>'Averages Pivot Table'!X$325</f>
        <v>71749.480604504613</v>
      </c>
      <c r="C293" s="542">
        <f t="shared" si="141"/>
        <v>5</v>
      </c>
      <c r="D293" s="589">
        <f>'Averages Pivot Table'!X$329</f>
        <v>60834.386210766155</v>
      </c>
      <c r="E293" s="542">
        <f t="shared" si="141"/>
        <v>5</v>
      </c>
      <c r="F293" s="589">
        <f>'Averages Pivot Table'!X$333</f>
        <v>55853.041601717763</v>
      </c>
      <c r="G293" s="542">
        <f t="shared" si="150"/>
        <v>5</v>
      </c>
      <c r="H293" s="589">
        <f>'Averages Pivot Table'!X$337</f>
        <v>46982.897687958</v>
      </c>
      <c r="I293" s="542">
        <f t="shared" si="151"/>
        <v>3</v>
      </c>
      <c r="J293" s="589">
        <f>'Averages Pivot Table'!X$341</f>
        <v>45274.766355140193</v>
      </c>
      <c r="K293" s="542">
        <f t="shared" si="152"/>
        <v>3</v>
      </c>
      <c r="L293" s="589">
        <f>'Averages Pivot Table'!X$349</f>
        <v>57220.734475572346</v>
      </c>
      <c r="M293" s="542">
        <f t="shared" si="153"/>
        <v>4</v>
      </c>
      <c r="N293" s="568"/>
      <c r="O293" s="585"/>
    </row>
    <row r="294" spans="1:15" s="402" customFormat="1">
      <c r="A294" s="540"/>
      <c r="B294" s="589"/>
      <c r="C294" s="542"/>
      <c r="D294" s="589"/>
      <c r="E294" s="542"/>
      <c r="F294" s="589"/>
      <c r="G294" s="542"/>
      <c r="H294" s="589"/>
      <c r="I294" s="542"/>
      <c r="J294" s="589"/>
      <c r="K294" s="542"/>
      <c r="L294" s="589"/>
      <c r="M294" s="542"/>
      <c r="N294" s="568"/>
      <c r="O294" s="585"/>
    </row>
    <row r="295" spans="1:15" s="402" customFormat="1">
      <c r="A295" s="540" t="s">
        <v>1082</v>
      </c>
      <c r="B295" s="591">
        <f>'Averages Pivot Table'!X$354</f>
        <v>0</v>
      </c>
      <c r="C295" s="542">
        <f t="shared" si="141"/>
        <v>0</v>
      </c>
      <c r="D295" s="591">
        <f>'Averages Pivot Table'!X$358</f>
        <v>0</v>
      </c>
      <c r="E295" s="542">
        <f t="shared" si="141"/>
        <v>0</v>
      </c>
      <c r="F295" s="591">
        <f>'Averages Pivot Table'!X$362</f>
        <v>0</v>
      </c>
      <c r="G295" s="542">
        <f t="shared" ref="G295:G298" si="154">IF(F295&gt;0,RANK(F295,(F$280:F$298)),0)</f>
        <v>0</v>
      </c>
      <c r="H295" s="591">
        <f>'Averages Pivot Table'!X$366</f>
        <v>0</v>
      </c>
      <c r="I295" s="542">
        <f t="shared" ref="I295:I298" si="155">IF(H295&gt;0,RANK(H295,(H$280:H$298)),0)</f>
        <v>0</v>
      </c>
      <c r="J295" s="591">
        <f>'Averages Pivot Table'!X$370</f>
        <v>0</v>
      </c>
      <c r="K295" s="542">
        <f t="shared" ref="K295:K298" si="156">IF(J295&gt;0,RANK(J295,(J$280:J$298)),0)</f>
        <v>0</v>
      </c>
      <c r="L295" s="591">
        <f>'Averages Pivot Table'!X$378</f>
        <v>0</v>
      </c>
      <c r="M295" s="542">
        <f t="shared" ref="M295:M298" si="157">IF(L295&gt;0,RANK(L295,(L$280:L$298)),0)</f>
        <v>0</v>
      </c>
      <c r="N295" s="568"/>
      <c r="O295" s="585"/>
    </row>
    <row r="296" spans="1:15" s="402" customFormat="1">
      <c r="A296" s="540" t="s">
        <v>1083</v>
      </c>
      <c r="B296" s="591">
        <f>'Averages Pivot Table'!X$383</f>
        <v>0</v>
      </c>
      <c r="C296" s="542">
        <f t="shared" si="141"/>
        <v>0</v>
      </c>
      <c r="D296" s="591">
        <f>'Averages Pivot Table'!X$387</f>
        <v>0</v>
      </c>
      <c r="E296" s="542">
        <f t="shared" si="141"/>
        <v>0</v>
      </c>
      <c r="F296" s="591">
        <f>'Averages Pivot Table'!X$391</f>
        <v>0</v>
      </c>
      <c r="G296" s="542">
        <f t="shared" si="154"/>
        <v>0</v>
      </c>
      <c r="H296" s="591">
        <f>'Averages Pivot Table'!X$395</f>
        <v>0</v>
      </c>
      <c r="I296" s="542">
        <f t="shared" si="155"/>
        <v>0</v>
      </c>
      <c r="J296" s="591">
        <f>'Averages Pivot Table'!X$399</f>
        <v>0</v>
      </c>
      <c r="K296" s="542">
        <f t="shared" si="156"/>
        <v>0</v>
      </c>
      <c r="L296" s="591">
        <f>'Averages Pivot Table'!X$407</f>
        <v>0</v>
      </c>
      <c r="M296" s="542">
        <f t="shared" si="157"/>
        <v>0</v>
      </c>
      <c r="N296" s="568"/>
      <c r="O296" s="585"/>
    </row>
    <row r="297" spans="1:15" s="402" customFormat="1">
      <c r="A297" s="540" t="s">
        <v>1084</v>
      </c>
      <c r="B297" s="591">
        <f>'Averages Pivot Table'!X$412</f>
        <v>61077.293478260872</v>
      </c>
      <c r="C297" s="542">
        <f t="shared" si="141"/>
        <v>8</v>
      </c>
      <c r="D297" s="591">
        <f>'Averages Pivot Table'!X$416</f>
        <v>54182.5625</v>
      </c>
      <c r="E297" s="542">
        <f t="shared" si="141"/>
        <v>8</v>
      </c>
      <c r="F297" s="591">
        <f>'Averages Pivot Table'!X$420</f>
        <v>43896.774193548386</v>
      </c>
      <c r="G297" s="542">
        <f t="shared" si="154"/>
        <v>10</v>
      </c>
      <c r="H297" s="591">
        <f>'Averages Pivot Table'!X$424</f>
        <v>37007.125</v>
      </c>
      <c r="I297" s="542">
        <f t="shared" si="155"/>
        <v>8</v>
      </c>
      <c r="J297" s="591">
        <f>'Averages Pivot Table'!X$428</f>
        <v>0</v>
      </c>
      <c r="K297" s="542">
        <f t="shared" si="156"/>
        <v>0</v>
      </c>
      <c r="L297" s="591">
        <f>'Averages Pivot Table'!X$436</f>
        <v>48569.904411764706</v>
      </c>
      <c r="M297" s="542">
        <f t="shared" si="157"/>
        <v>10</v>
      </c>
      <c r="N297" s="568"/>
      <c r="O297" s="568"/>
    </row>
    <row r="298" spans="1:15" s="402" customFormat="1">
      <c r="A298" s="565" t="s">
        <v>1085</v>
      </c>
      <c r="B298" s="592">
        <f>'Averages Pivot Table'!X$441</f>
        <v>68509.442567783641</v>
      </c>
      <c r="C298" s="546">
        <f t="shared" si="141"/>
        <v>7</v>
      </c>
      <c r="D298" s="592">
        <f>'Averages Pivot Table'!X$445</f>
        <v>59284.597967533737</v>
      </c>
      <c r="E298" s="546">
        <f t="shared" si="141"/>
        <v>6</v>
      </c>
      <c r="F298" s="592">
        <f>'Averages Pivot Table'!X$449</f>
        <v>52021.440783002166</v>
      </c>
      <c r="G298" s="546">
        <f t="shared" si="154"/>
        <v>7</v>
      </c>
      <c r="H298" s="592">
        <f>'Averages Pivot Table'!X$453</f>
        <v>38187.703410526316</v>
      </c>
      <c r="I298" s="546">
        <f t="shared" si="155"/>
        <v>7</v>
      </c>
      <c r="J298" s="592">
        <f>'Averages Pivot Table'!X$457</f>
        <v>51507.285714285717</v>
      </c>
      <c r="K298" s="546">
        <f t="shared" si="156"/>
        <v>2</v>
      </c>
      <c r="L298" s="592">
        <f>'Averages Pivot Table'!X$465</f>
        <v>56897.579223405708</v>
      </c>
      <c r="M298" s="546">
        <f t="shared" si="157"/>
        <v>5</v>
      </c>
      <c r="N298" s="568"/>
      <c r="O298" s="568"/>
    </row>
    <row r="299" spans="1:15" s="402" customFormat="1" ht="32.25" customHeight="1">
      <c r="A299" s="648" t="s">
        <v>1086</v>
      </c>
      <c r="B299" s="649"/>
      <c r="C299" s="649"/>
      <c r="D299" s="649"/>
      <c r="E299" s="649"/>
      <c r="F299" s="649"/>
      <c r="G299" s="649"/>
      <c r="H299" s="649"/>
      <c r="I299" s="649"/>
      <c r="J299" s="649"/>
      <c r="K299" s="649"/>
      <c r="L299" s="649"/>
      <c r="M299" s="649"/>
      <c r="N299" s="540"/>
      <c r="O299" s="540"/>
    </row>
    <row r="300" spans="1:15" s="402" customFormat="1">
      <c r="M300" s="549" t="s">
        <v>1156</v>
      </c>
      <c r="O300" s="593"/>
    </row>
    <row r="301" spans="1:15" s="402" customFormat="1" ht="18">
      <c r="A301" s="512" t="s">
        <v>1107</v>
      </c>
      <c r="B301" s="512"/>
      <c r="C301" s="512"/>
      <c r="D301" s="512"/>
      <c r="E301" s="512"/>
      <c r="F301" s="512"/>
      <c r="G301" s="512"/>
      <c r="H301" s="512"/>
      <c r="I301" s="512"/>
      <c r="J301" s="512"/>
      <c r="K301" s="512"/>
      <c r="L301" s="512"/>
      <c r="M301" s="512"/>
      <c r="N301" s="512"/>
      <c r="O301" s="512"/>
    </row>
    <row r="302" spans="1:15" s="402" customFormat="1">
      <c r="A302" s="579"/>
      <c r="B302" s="515"/>
      <c r="C302" s="515"/>
      <c r="D302" s="515"/>
      <c r="E302" s="515"/>
      <c r="F302" s="515"/>
      <c r="G302" s="515"/>
      <c r="H302" s="515"/>
      <c r="I302" s="515"/>
      <c r="J302" s="515"/>
      <c r="K302" s="515"/>
      <c r="L302" s="515"/>
      <c r="M302" s="515"/>
      <c r="N302" s="515"/>
      <c r="O302" s="515"/>
    </row>
    <row r="303" spans="1:15" s="402" customFormat="1" ht="15.75">
      <c r="A303" s="644" t="s">
        <v>1098</v>
      </c>
      <c r="B303" s="644"/>
      <c r="C303" s="644"/>
      <c r="D303" s="644"/>
      <c r="E303" s="644"/>
      <c r="F303" s="644"/>
      <c r="G303" s="644"/>
      <c r="H303" s="644"/>
      <c r="I303" s="644"/>
      <c r="J303" s="644"/>
      <c r="K303" s="644"/>
      <c r="L303" s="644"/>
      <c r="M303" s="644"/>
      <c r="N303" s="644"/>
      <c r="O303" s="644"/>
    </row>
    <row r="304" spans="1:15" s="402" customFormat="1" ht="15.75">
      <c r="A304" s="644" t="s">
        <v>1131</v>
      </c>
      <c r="B304" s="644"/>
      <c r="C304" s="644"/>
      <c r="D304" s="644"/>
      <c r="E304" s="644"/>
      <c r="F304" s="644"/>
      <c r="G304" s="644"/>
      <c r="H304" s="644"/>
      <c r="I304" s="644"/>
      <c r="J304" s="644"/>
      <c r="K304" s="644"/>
      <c r="L304" s="644"/>
      <c r="M304" s="644"/>
      <c r="N304" s="644"/>
      <c r="O304" s="644"/>
    </row>
    <row r="305" spans="1:19">
      <c r="A305" s="540"/>
      <c r="B305" s="540"/>
      <c r="C305" s="540"/>
      <c r="D305" s="540"/>
      <c r="E305" s="540"/>
      <c r="F305" s="540"/>
      <c r="G305" s="540"/>
      <c r="H305" s="540"/>
      <c r="I305" s="540"/>
      <c r="J305" s="540"/>
      <c r="K305" s="540"/>
      <c r="L305" s="540"/>
      <c r="M305" s="540"/>
      <c r="N305" s="540"/>
      <c r="O305" s="540"/>
    </row>
    <row r="306" spans="1:19" ht="33" customHeight="1">
      <c r="A306" s="518"/>
      <c r="B306" s="581" t="s">
        <v>28</v>
      </c>
      <c r="C306" s="582"/>
      <c r="D306" s="583" t="s">
        <v>17</v>
      </c>
      <c r="E306" s="584"/>
      <c r="F306" s="583" t="s">
        <v>18</v>
      </c>
      <c r="G306" s="584"/>
      <c r="H306" s="581" t="s">
        <v>19</v>
      </c>
      <c r="I306" s="582"/>
      <c r="J306" s="583" t="s">
        <v>1099</v>
      </c>
      <c r="K306" s="584"/>
      <c r="L306" s="582" t="s">
        <v>1060</v>
      </c>
      <c r="M306" s="582"/>
      <c r="N306" s="582" t="s">
        <v>1061</v>
      </c>
      <c r="O306" s="582"/>
    </row>
    <row r="307" spans="1:19">
      <c r="A307" s="524"/>
      <c r="B307" s="520" t="s">
        <v>1067</v>
      </c>
      <c r="C307" s="519" t="s">
        <v>1068</v>
      </c>
      <c r="D307" s="520" t="s">
        <v>1067</v>
      </c>
      <c r="E307" s="519" t="s">
        <v>1068</v>
      </c>
      <c r="F307" s="520" t="s">
        <v>1067</v>
      </c>
      <c r="G307" s="519" t="s">
        <v>1068</v>
      </c>
      <c r="H307" s="520" t="s">
        <v>1067</v>
      </c>
      <c r="I307" s="519" t="s">
        <v>1068</v>
      </c>
      <c r="J307" s="520" t="s">
        <v>1067</v>
      </c>
      <c r="K307" s="519" t="s">
        <v>1068</v>
      </c>
      <c r="L307" s="520" t="s">
        <v>1067</v>
      </c>
      <c r="M307" s="519" t="s">
        <v>1068</v>
      </c>
      <c r="N307" s="520" t="s">
        <v>1067</v>
      </c>
      <c r="O307" s="519" t="s">
        <v>1068</v>
      </c>
    </row>
    <row r="308" spans="1:19" s="531" customFormat="1" ht="18" customHeight="1">
      <c r="A308" s="528" t="s">
        <v>1069</v>
      </c>
      <c r="B308" s="560">
        <f>'Averages Pivot Table'!AE$469</f>
        <v>61633.87365070005</v>
      </c>
      <c r="C308" s="560"/>
      <c r="D308" s="560">
        <f>'Averages Pivot Table'!AE$473</f>
        <v>56126.232416198691</v>
      </c>
      <c r="E308" s="560"/>
      <c r="F308" s="560">
        <f>'Averages Pivot Table'!AE$477</f>
        <v>50017.452026678002</v>
      </c>
      <c r="G308" s="560"/>
      <c r="H308" s="560">
        <f>'Averages Pivot Table'!AE$481</f>
        <v>48791.451513555468</v>
      </c>
      <c r="I308" s="560"/>
      <c r="J308" s="560">
        <f>'Averages Pivot Table'!AE$485</f>
        <v>46437.370221665304</v>
      </c>
      <c r="K308" s="560"/>
      <c r="L308" s="560">
        <f>'Averages Pivot Table'!AE$489</f>
        <v>45571.792573596664</v>
      </c>
      <c r="M308" s="560"/>
      <c r="N308" s="560">
        <f>'Averages Pivot Table'!AE$493</f>
        <v>49220.587575224257</v>
      </c>
      <c r="O308" s="586"/>
      <c r="Q308" s="533"/>
      <c r="R308" s="533"/>
      <c r="S308" s="533"/>
    </row>
    <row r="309" spans="1:19" ht="12.95" customHeight="1">
      <c r="A309" s="540"/>
      <c r="B309" s="536"/>
      <c r="C309" s="563"/>
      <c r="D309" s="536"/>
      <c r="E309" s="563"/>
      <c r="F309" s="536"/>
      <c r="G309" s="563"/>
      <c r="H309" s="536"/>
      <c r="I309" s="563"/>
      <c r="J309" s="536"/>
      <c r="K309" s="563"/>
      <c r="L309" s="536"/>
      <c r="M309" s="563"/>
      <c r="N309" s="536"/>
      <c r="O309" s="563"/>
    </row>
    <row r="310" spans="1:19" ht="12.95" customHeight="1">
      <c r="A310" s="540" t="s">
        <v>1070</v>
      </c>
      <c r="B310" s="589">
        <f>'Averages Pivot Table'!AE$6</f>
        <v>0</v>
      </c>
      <c r="C310" s="542">
        <f>IF(B310&gt;0,RANK(B310,(B$310:B$328)),0)</f>
        <v>0</v>
      </c>
      <c r="D310" s="589">
        <f>'Averages Pivot Table'!AE$10</f>
        <v>0</v>
      </c>
      <c r="E310" s="542">
        <f>IF(D310&gt;0,RANK(D310,(D$310:D$328)),0)</f>
        <v>0</v>
      </c>
      <c r="F310" s="589">
        <f>'Averages Pivot Table'!AE$14</f>
        <v>0</v>
      </c>
      <c r="G310" s="542">
        <f>IF(F310&gt;0,RANK(F310,(F$310:F$328)),0)</f>
        <v>0</v>
      </c>
      <c r="H310" s="589">
        <f>'Averages Pivot Table'!AE$18</f>
        <v>0</v>
      </c>
      <c r="I310" s="542">
        <f>IF(H310&gt;0,RANK(H310,(H$310:H$328)),0)</f>
        <v>0</v>
      </c>
      <c r="J310" s="589">
        <f>'Averages Pivot Table'!AE$22</f>
        <v>0</v>
      </c>
      <c r="K310" s="542">
        <f>IF(J310&gt;0,RANK(J310,(J$310:J$328)),0)</f>
        <v>0</v>
      </c>
      <c r="L310" s="568">
        <f>'Averages Pivot Table'!AE$26</f>
        <v>51751.332184316299</v>
      </c>
      <c r="M310" s="542">
        <f>IF(L310&gt;0,RANK(L310,(L$310:L$328)),0)</f>
        <v>4</v>
      </c>
      <c r="N310" s="589">
        <f>'Averages Pivot Table'!AE$30</f>
        <v>51751.332184316299</v>
      </c>
      <c r="O310" s="542">
        <f>IF(N310&gt;0,RANK(N310,(N$310:N$328)),0)</f>
        <v>5</v>
      </c>
    </row>
    <row r="311" spans="1:19" ht="12.95" customHeight="1">
      <c r="A311" s="540" t="s">
        <v>1071</v>
      </c>
      <c r="B311" s="589">
        <f>'Averages Pivot Table'!AE$35</f>
        <v>58795.700178034946</v>
      </c>
      <c r="C311" s="542">
        <f t="shared" ref="C311:E328" si="158">IF(B311&gt;0,RANK(B311,(B$310:B$328)),0)</f>
        <v>6</v>
      </c>
      <c r="D311" s="589">
        <f>'Averages Pivot Table'!AE$39</f>
        <v>54748.833747894008</v>
      </c>
      <c r="E311" s="542">
        <f t="shared" si="158"/>
        <v>4</v>
      </c>
      <c r="F311" s="589">
        <f>'Averages Pivot Table'!AE$43</f>
        <v>47521.560260167869</v>
      </c>
      <c r="G311" s="542">
        <f t="shared" ref="G311:G313" si="159">IF(F311&gt;0,RANK(F311,(F$310:F$328)),0)</f>
        <v>4</v>
      </c>
      <c r="H311" s="589">
        <f>'Averages Pivot Table'!AE$47</f>
        <v>42393.999075864675</v>
      </c>
      <c r="I311" s="542">
        <f t="shared" ref="I311:I313" si="160">IF(H311&gt;0,RANK(H311,(H$310:H$328)),0)</f>
        <v>5</v>
      </c>
      <c r="J311" s="589">
        <f>'Averages Pivot Table'!AE$51</f>
        <v>0</v>
      </c>
      <c r="K311" s="542">
        <f t="shared" ref="K311:K313" si="161">IF(J311&gt;0,RANK(J311,(J$310:J$328)),0)</f>
        <v>0</v>
      </c>
      <c r="L311" s="568">
        <f>'Averages Pivot Table'!AE$55</f>
        <v>46609.044598335917</v>
      </c>
      <c r="M311" s="542">
        <f t="shared" ref="M311:M313" si="162">IF(L311&gt;0,RANK(L311,(L$310:L$328)),0)</f>
        <v>7</v>
      </c>
      <c r="N311" s="589">
        <f>'Averages Pivot Table'!AE$59</f>
        <v>44891.985188254133</v>
      </c>
      <c r="O311" s="542">
        <f t="shared" ref="O311:O313" si="163">IF(N311&gt;0,RANK(N311,(N$310:N$328)),0)</f>
        <v>12</v>
      </c>
    </row>
    <row r="312" spans="1:19" ht="12.95" customHeight="1">
      <c r="A312" s="540" t="s">
        <v>1072</v>
      </c>
      <c r="B312" s="589">
        <f>'Averages Pivot Table'!AE$64</f>
        <v>0</v>
      </c>
      <c r="C312" s="542">
        <f t="shared" si="158"/>
        <v>0</v>
      </c>
      <c r="D312" s="589">
        <f>'Averages Pivot Table'!AE$68</f>
        <v>0</v>
      </c>
      <c r="E312" s="542">
        <f t="shared" si="158"/>
        <v>0</v>
      </c>
      <c r="F312" s="589">
        <f>'Averages Pivot Table'!AE$72</f>
        <v>0</v>
      </c>
      <c r="G312" s="542">
        <f t="shared" si="159"/>
        <v>0</v>
      </c>
      <c r="H312" s="589">
        <f>'Averages Pivot Table'!AE$76</f>
        <v>0</v>
      </c>
      <c r="I312" s="542">
        <f t="shared" si="160"/>
        <v>0</v>
      </c>
      <c r="J312" s="589">
        <f>'Averages Pivot Table'!AE$80</f>
        <v>0</v>
      </c>
      <c r="K312" s="542">
        <f t="shared" si="161"/>
        <v>0</v>
      </c>
      <c r="L312" s="568">
        <f>'Averages Pivot Table'!AE$84</f>
        <v>61440.976117285405</v>
      </c>
      <c r="M312" s="542">
        <f t="shared" si="162"/>
        <v>1</v>
      </c>
      <c r="N312" s="589">
        <f>'Averages Pivot Table'!AE$88</f>
        <v>61440.976117285405</v>
      </c>
      <c r="O312" s="542">
        <f t="shared" si="163"/>
        <v>2</v>
      </c>
    </row>
    <row r="313" spans="1:19" ht="12.95" customHeight="1">
      <c r="A313" s="540" t="s">
        <v>1073</v>
      </c>
      <c r="B313" s="589">
        <f>'Averages Pivot Table'!AE$93</f>
        <v>0</v>
      </c>
      <c r="C313" s="542">
        <f t="shared" si="158"/>
        <v>0</v>
      </c>
      <c r="D313" s="589">
        <f>'Averages Pivot Table'!AE$97</f>
        <v>0</v>
      </c>
      <c r="E313" s="542">
        <f t="shared" si="158"/>
        <v>0</v>
      </c>
      <c r="F313" s="589">
        <f>'Averages Pivot Table'!AE$101</f>
        <v>0</v>
      </c>
      <c r="G313" s="542">
        <f t="shared" si="159"/>
        <v>0</v>
      </c>
      <c r="H313" s="589">
        <f>'Averages Pivot Table'!AE$105</f>
        <v>0</v>
      </c>
      <c r="I313" s="542">
        <f t="shared" si="160"/>
        <v>0</v>
      </c>
      <c r="J313" s="589">
        <f>'Averages Pivot Table'!AE$109</f>
        <v>0</v>
      </c>
      <c r="K313" s="542">
        <f t="shared" si="161"/>
        <v>0</v>
      </c>
      <c r="L313" s="568">
        <f>'Averages Pivot Table'!AE$113</f>
        <v>59745.996304033426</v>
      </c>
      <c r="M313" s="542">
        <f t="shared" si="162"/>
        <v>2</v>
      </c>
      <c r="N313" s="589">
        <f>'Averages Pivot Table'!AE$117</f>
        <v>59745.996304033426</v>
      </c>
      <c r="O313" s="542">
        <f t="shared" si="163"/>
        <v>3</v>
      </c>
    </row>
    <row r="314" spans="1:19" ht="12.95" customHeight="1">
      <c r="A314" s="540"/>
      <c r="B314" s="589"/>
      <c r="C314" s="542"/>
      <c r="D314" s="589"/>
      <c r="E314" s="542"/>
      <c r="F314" s="589"/>
      <c r="G314" s="542"/>
      <c r="H314" s="589"/>
      <c r="I314" s="542"/>
      <c r="J314" s="589"/>
      <c r="K314" s="542"/>
      <c r="L314" s="568"/>
      <c r="M314" s="542"/>
      <c r="N314" s="589"/>
      <c r="O314" s="542"/>
    </row>
    <row r="315" spans="1:19" ht="12.95" customHeight="1">
      <c r="A315" s="540" t="s">
        <v>1074</v>
      </c>
      <c r="B315" s="589">
        <f>'Averages Pivot Table'!AE$122</f>
        <v>54736.685022269397</v>
      </c>
      <c r="C315" s="542">
        <f t="shared" si="158"/>
        <v>9</v>
      </c>
      <c r="D315" s="589">
        <f>'Averages Pivot Table'!AE$126</f>
        <v>47254.870840969699</v>
      </c>
      <c r="E315" s="542">
        <f t="shared" si="158"/>
        <v>8</v>
      </c>
      <c r="F315" s="589">
        <f>'Averages Pivot Table'!AE$130</f>
        <v>40838.323757081715</v>
      </c>
      <c r="G315" s="542">
        <f t="shared" ref="G315:G318" si="164">IF(F315&gt;0,RANK(F315,(F$310:F$328)),0)</f>
        <v>8</v>
      </c>
      <c r="H315" s="589">
        <f>'Averages Pivot Table'!AE$134</f>
        <v>36628.763023240703</v>
      </c>
      <c r="I315" s="542">
        <f t="shared" ref="I315:I318" si="165">IF(H315&gt;0,RANK(H315,(H$310:H$328)),0)</f>
        <v>9</v>
      </c>
      <c r="J315" s="589">
        <f>'Averages Pivot Table'!AE$138</f>
        <v>32723.059514066495</v>
      </c>
      <c r="K315" s="542">
        <f t="shared" ref="K315:K318" si="166">IF(J315&gt;0,RANK(J315,(J$310:J$328)),0)</f>
        <v>6</v>
      </c>
      <c r="L315" s="568">
        <f>'Averages Pivot Table'!AE$142</f>
        <v>0</v>
      </c>
      <c r="M315" s="542">
        <f t="shared" ref="M315:M318" si="167">IF(L315&gt;0,RANK(L315,(L$310:L$328)),0)</f>
        <v>0</v>
      </c>
      <c r="N315" s="589">
        <f>'Averages Pivot Table'!AE$146</f>
        <v>42611.619828657771</v>
      </c>
      <c r="O315" s="542">
        <f t="shared" ref="O315:O318" si="168">IF(N315&gt;0,RANK(N315,(N$310:N$328)),0)</f>
        <v>14</v>
      </c>
    </row>
    <row r="316" spans="1:19" ht="12.95" customHeight="1">
      <c r="A316" s="540" t="s">
        <v>1075</v>
      </c>
      <c r="B316" s="589">
        <f>'Averages Pivot Table'!AE$151</f>
        <v>55558.984029753869</v>
      </c>
      <c r="C316" s="542">
        <f t="shared" si="158"/>
        <v>8</v>
      </c>
      <c r="D316" s="589">
        <f>'Averages Pivot Table'!AE$155</f>
        <v>45894.219863976003</v>
      </c>
      <c r="E316" s="542">
        <f t="shared" si="158"/>
        <v>9</v>
      </c>
      <c r="F316" s="589">
        <f>'Averages Pivot Table'!AE$159</f>
        <v>38910.075825544074</v>
      </c>
      <c r="G316" s="542">
        <f t="shared" si="164"/>
        <v>9</v>
      </c>
      <c r="H316" s="589">
        <f>'Averages Pivot Table'!AE$163</f>
        <v>35483.84454006028</v>
      </c>
      <c r="I316" s="542">
        <f t="shared" si="165"/>
        <v>10</v>
      </c>
      <c r="J316" s="589">
        <f>'Averages Pivot Table'!AE$167</f>
        <v>2047.4042553191489</v>
      </c>
      <c r="K316" s="542">
        <f t="shared" si="166"/>
        <v>7</v>
      </c>
      <c r="L316" s="568">
        <f>'Averages Pivot Table'!AE$171</f>
        <v>0</v>
      </c>
      <c r="M316" s="542">
        <f t="shared" si="167"/>
        <v>0</v>
      </c>
      <c r="N316" s="589">
        <f>'Averages Pivot Table'!AE$175</f>
        <v>45552.170384401077</v>
      </c>
      <c r="O316" s="542">
        <f t="shared" si="168"/>
        <v>11</v>
      </c>
    </row>
    <row r="317" spans="1:19" ht="12.95" customHeight="1">
      <c r="A317" s="540" t="s">
        <v>1076</v>
      </c>
      <c r="B317" s="589">
        <f>'Averages Pivot Table'!AE$180</f>
        <v>58788.632776981198</v>
      </c>
      <c r="C317" s="542">
        <f t="shared" si="158"/>
        <v>7</v>
      </c>
      <c r="D317" s="589">
        <f>'Averages Pivot Table'!AE$184</f>
        <v>49661.946156630176</v>
      </c>
      <c r="E317" s="542">
        <f t="shared" si="158"/>
        <v>7</v>
      </c>
      <c r="F317" s="589">
        <f>'Averages Pivot Table'!AE$188</f>
        <v>44321.977037334531</v>
      </c>
      <c r="G317" s="542">
        <f t="shared" si="164"/>
        <v>7</v>
      </c>
      <c r="H317" s="589">
        <f>'Averages Pivot Table'!AE$192</f>
        <v>38744.262475198382</v>
      </c>
      <c r="I317" s="542">
        <f t="shared" si="165"/>
        <v>8</v>
      </c>
      <c r="J317" s="589">
        <f>'Averages Pivot Table'!AE$196</f>
        <v>36688.474466709762</v>
      </c>
      <c r="K317" s="542">
        <f t="shared" si="166"/>
        <v>5</v>
      </c>
      <c r="L317" s="568">
        <f>'Averages Pivot Table'!AE$200</f>
        <v>0</v>
      </c>
      <c r="M317" s="542">
        <f t="shared" si="167"/>
        <v>0</v>
      </c>
      <c r="N317" s="589">
        <f>'Averages Pivot Table'!AE$204</f>
        <v>44291.560392382686</v>
      </c>
      <c r="O317" s="542">
        <f t="shared" si="168"/>
        <v>13</v>
      </c>
    </row>
    <row r="318" spans="1:19" ht="12.95" customHeight="1">
      <c r="A318" s="540" t="s">
        <v>1077</v>
      </c>
      <c r="B318" s="589">
        <f>'Averages Pivot Table'!AE$209</f>
        <v>0</v>
      </c>
      <c r="C318" s="542">
        <f t="shared" si="158"/>
        <v>0</v>
      </c>
      <c r="D318" s="589">
        <f>'Averages Pivot Table'!AE$213</f>
        <v>0</v>
      </c>
      <c r="E318" s="542">
        <f t="shared" si="158"/>
        <v>0</v>
      </c>
      <c r="F318" s="589">
        <f>'Averages Pivot Table'!AE$217</f>
        <v>0</v>
      </c>
      <c r="G318" s="542">
        <f t="shared" si="164"/>
        <v>0</v>
      </c>
      <c r="H318" s="589">
        <f>'Averages Pivot Table'!AE$221</f>
        <v>0</v>
      </c>
      <c r="I318" s="542">
        <f t="shared" si="165"/>
        <v>0</v>
      </c>
      <c r="J318" s="589">
        <f>'Averages Pivot Table'!AE$225</f>
        <v>0</v>
      </c>
      <c r="K318" s="542">
        <f t="shared" si="166"/>
        <v>0</v>
      </c>
      <c r="L318" s="568">
        <f>'Averages Pivot Table'!AE$229</f>
        <v>0</v>
      </c>
      <c r="M318" s="542">
        <f t="shared" si="167"/>
        <v>0</v>
      </c>
      <c r="N318" s="589">
        <f>'Averages Pivot Table'!AE$233</f>
        <v>0</v>
      </c>
      <c r="O318" s="542">
        <f t="shared" si="168"/>
        <v>0</v>
      </c>
    </row>
    <row r="319" spans="1:19" ht="12.95" customHeight="1">
      <c r="A319" s="540"/>
      <c r="B319" s="589"/>
      <c r="C319" s="542"/>
      <c r="D319" s="589"/>
      <c r="E319" s="542"/>
      <c r="F319" s="589"/>
      <c r="G319" s="542"/>
      <c r="H319" s="589"/>
      <c r="I319" s="542"/>
      <c r="J319" s="589"/>
      <c r="K319" s="542"/>
      <c r="L319" s="568"/>
      <c r="M319" s="542"/>
      <c r="N319" s="589"/>
      <c r="O319" s="542"/>
    </row>
    <row r="320" spans="1:19" ht="12.95" customHeight="1">
      <c r="A320" s="540" t="s">
        <v>1078</v>
      </c>
      <c r="B320" s="589">
        <f>'Averages Pivot Table'!AE$238</f>
        <v>0</v>
      </c>
      <c r="C320" s="542">
        <f t="shared" si="158"/>
        <v>0</v>
      </c>
      <c r="D320" s="589">
        <f>'Averages Pivot Table'!AE$242</f>
        <v>0</v>
      </c>
      <c r="E320" s="542">
        <f t="shared" si="158"/>
        <v>0</v>
      </c>
      <c r="F320" s="589">
        <f>'Averages Pivot Table'!AE$246</f>
        <v>0</v>
      </c>
      <c r="G320" s="542">
        <f t="shared" ref="G320:G323" si="169">IF(F320&gt;0,RANK(F320,(F$310:F$328)),0)</f>
        <v>0</v>
      </c>
      <c r="H320" s="589">
        <f>'Averages Pivot Table'!AE$250</f>
        <v>0</v>
      </c>
      <c r="I320" s="542">
        <f t="shared" ref="I320:I323" si="170">IF(H320&gt;0,RANK(H320,(H$310:H$328)),0)</f>
        <v>0</v>
      </c>
      <c r="J320" s="589">
        <f>'Averages Pivot Table'!AE$254</f>
        <v>0</v>
      </c>
      <c r="K320" s="542">
        <f t="shared" ref="K320:K323" si="171">IF(J320&gt;0,RANK(J320,(J$310:J$328)),0)</f>
        <v>0</v>
      </c>
      <c r="L320" s="568">
        <f>'Averages Pivot Table'!AE$258</f>
        <v>50835.914026061364</v>
      </c>
      <c r="M320" s="542">
        <f t="shared" ref="M320:M323" si="172">IF(L320&gt;0,RANK(L320,(L$310:L$328)),0)</f>
        <v>5</v>
      </c>
      <c r="N320" s="589">
        <f>'Averages Pivot Table'!AE$262</f>
        <v>50835.914026061364</v>
      </c>
      <c r="O320" s="542">
        <f t="shared" ref="O320:O323" si="173">IF(N320&gt;0,RANK(N320,(N$310:N$328)),0)</f>
        <v>6</v>
      </c>
    </row>
    <row r="321" spans="1:16" s="402" customFormat="1">
      <c r="A321" s="540" t="s">
        <v>1079</v>
      </c>
      <c r="B321" s="589">
        <f>'Averages Pivot Table'!AE$267</f>
        <v>0</v>
      </c>
      <c r="C321" s="542">
        <f t="shared" si="158"/>
        <v>0</v>
      </c>
      <c r="D321" s="589">
        <f>'Averages Pivot Table'!AE$271</f>
        <v>40351.5</v>
      </c>
      <c r="E321" s="542">
        <f t="shared" si="158"/>
        <v>10</v>
      </c>
      <c r="F321" s="589">
        <f>'Averages Pivot Table'!AE$275</f>
        <v>0</v>
      </c>
      <c r="G321" s="542">
        <f t="shared" si="169"/>
        <v>0</v>
      </c>
      <c r="H321" s="589">
        <f>'Averages Pivot Table'!AE$279</f>
        <v>44469.751715829676</v>
      </c>
      <c r="I321" s="542">
        <f t="shared" si="170"/>
        <v>4</v>
      </c>
      <c r="J321" s="589">
        <f>'Averages Pivot Table'!AE$283</f>
        <v>0</v>
      </c>
      <c r="K321" s="542">
        <f t="shared" si="171"/>
        <v>0</v>
      </c>
      <c r="L321" s="568">
        <f>'Averages Pivot Table'!AE$287</f>
        <v>19045.088530699424</v>
      </c>
      <c r="M321" s="542">
        <f t="shared" si="172"/>
        <v>8</v>
      </c>
      <c r="N321" s="589">
        <f>'Averages Pivot Table'!AE$291</f>
        <v>23104.714362886869</v>
      </c>
      <c r="O321" s="542">
        <f t="shared" si="173"/>
        <v>15</v>
      </c>
    </row>
    <row r="322" spans="1:16" s="402" customFormat="1">
      <c r="A322" s="540" t="s">
        <v>1080</v>
      </c>
      <c r="B322" s="589">
        <f>'Averages Pivot Table'!AE$296</f>
        <v>0</v>
      </c>
      <c r="C322" s="542">
        <f t="shared" si="158"/>
        <v>0</v>
      </c>
      <c r="D322" s="589">
        <f>'Averages Pivot Table'!AE$300</f>
        <v>0</v>
      </c>
      <c r="E322" s="542">
        <f t="shared" si="158"/>
        <v>0</v>
      </c>
      <c r="F322" s="589">
        <f>'Averages Pivot Table'!AE$304</f>
        <v>0</v>
      </c>
      <c r="G322" s="542">
        <f t="shared" si="169"/>
        <v>0</v>
      </c>
      <c r="H322" s="589">
        <f>'Averages Pivot Table'!AE$308</f>
        <v>0</v>
      </c>
      <c r="I322" s="542">
        <f t="shared" si="170"/>
        <v>0</v>
      </c>
      <c r="J322" s="589">
        <f>'Averages Pivot Table'!AE$312</f>
        <v>0</v>
      </c>
      <c r="K322" s="542">
        <f t="shared" si="171"/>
        <v>0</v>
      </c>
      <c r="L322" s="568">
        <f>'Averages Pivot Table'!AE$316</f>
        <v>47945.153501896406</v>
      </c>
      <c r="M322" s="542">
        <f t="shared" si="172"/>
        <v>6</v>
      </c>
      <c r="N322" s="589">
        <f>'Averages Pivot Table'!AE$320</f>
        <v>47945.153501896406</v>
      </c>
      <c r="O322" s="542">
        <f t="shared" si="173"/>
        <v>9</v>
      </c>
    </row>
    <row r="323" spans="1:16" s="402" customFormat="1">
      <c r="A323" s="540" t="s">
        <v>1081</v>
      </c>
      <c r="B323" s="589">
        <f>'Averages Pivot Table'!AE$325</f>
        <v>70034.88970588235</v>
      </c>
      <c r="C323" s="542">
        <f t="shared" si="158"/>
        <v>2</v>
      </c>
      <c r="D323" s="589">
        <f>'Averages Pivot Table'!AE$329</f>
        <v>56754.272727272728</v>
      </c>
      <c r="E323" s="542">
        <f t="shared" si="158"/>
        <v>3</v>
      </c>
      <c r="F323" s="589">
        <f>'Averages Pivot Table'!AE$333</f>
        <v>48498.563157894736</v>
      </c>
      <c r="G323" s="542">
        <f t="shared" si="169"/>
        <v>3</v>
      </c>
      <c r="H323" s="589">
        <f>'Averages Pivot Table'!AE$337</f>
        <v>45726.88977622387</v>
      </c>
      <c r="I323" s="542">
        <f t="shared" si="170"/>
        <v>3</v>
      </c>
      <c r="J323" s="589">
        <f>'Averages Pivot Table'!AE$341</f>
        <v>48509.151319064214</v>
      </c>
      <c r="K323" s="542">
        <f t="shared" si="171"/>
        <v>1</v>
      </c>
      <c r="L323" s="568">
        <f>'Averages Pivot Table'!AE$345</f>
        <v>0</v>
      </c>
      <c r="M323" s="542">
        <f t="shared" si="172"/>
        <v>0</v>
      </c>
      <c r="N323" s="589">
        <f>'Averages Pivot Table'!AE$349</f>
        <v>48665.480275523507</v>
      </c>
      <c r="O323" s="542">
        <f t="shared" si="173"/>
        <v>8</v>
      </c>
    </row>
    <row r="324" spans="1:16" s="402" customFormat="1">
      <c r="A324" s="540"/>
      <c r="B324" s="589"/>
      <c r="C324" s="542"/>
      <c r="D324" s="589"/>
      <c r="E324" s="542"/>
      <c r="F324" s="589"/>
      <c r="G324" s="542"/>
      <c r="H324" s="589"/>
      <c r="I324" s="542"/>
      <c r="J324" s="589"/>
      <c r="K324" s="542"/>
      <c r="L324" s="568"/>
      <c r="M324" s="542"/>
      <c r="N324" s="589"/>
      <c r="O324" s="542"/>
    </row>
    <row r="325" spans="1:16" s="402" customFormat="1">
      <c r="A325" s="540" t="s">
        <v>1082</v>
      </c>
      <c r="B325" s="591">
        <f>'Averages Pivot Table'!AE$354</f>
        <v>64414.84310679663</v>
      </c>
      <c r="C325" s="542">
        <f t="shared" si="158"/>
        <v>4</v>
      </c>
      <c r="D325" s="591">
        <f>'Averages Pivot Table'!AE$358</f>
        <v>54724.803537577114</v>
      </c>
      <c r="E325" s="542">
        <f t="shared" si="158"/>
        <v>5</v>
      </c>
      <c r="F325" s="591">
        <f>'Averages Pivot Table'!AE$362</f>
        <v>46631.531266979015</v>
      </c>
      <c r="G325" s="542">
        <f t="shared" ref="G325:G328" si="174">IF(F325&gt;0,RANK(F325,(F$310:F$328)),0)</f>
        <v>5</v>
      </c>
      <c r="H325" s="591">
        <f>'Averages Pivot Table'!AE$366</f>
        <v>38835.210654507639</v>
      </c>
      <c r="I325" s="542">
        <f t="shared" ref="I325:I328" si="175">IF(H325&gt;0,RANK(H325,(H$310:H$328)),0)</f>
        <v>7</v>
      </c>
      <c r="J325" s="591">
        <f>'Averages Pivot Table'!AE$370</f>
        <v>42840</v>
      </c>
      <c r="K325" s="542">
        <f t="shared" ref="K325:K328" si="176">IF(J325&gt;0,RANK(J325,(J$310:J$328)),0)</f>
        <v>3</v>
      </c>
      <c r="L325" s="541">
        <f>'Averages Pivot Table'!AE$374</f>
        <v>0</v>
      </c>
      <c r="M325" s="542">
        <f t="shared" ref="M325:M328" si="177">IF(L325&gt;0,RANK(L325,(L$310:L$328)),0)</f>
        <v>0</v>
      </c>
      <c r="N325" s="591">
        <f>'Averages Pivot Table'!AE$378</f>
        <v>49719.058712267601</v>
      </c>
      <c r="O325" s="542">
        <f t="shared" ref="O325:O328" si="178">IF(N325&gt;0,RANK(N325,(N$310:N$328)),0)</f>
        <v>7</v>
      </c>
    </row>
    <row r="326" spans="1:16" s="402" customFormat="1">
      <c r="A326" s="540" t="s">
        <v>1083</v>
      </c>
      <c r="B326" s="591">
        <f>'Averages Pivot Table'!AE$383</f>
        <v>61206.460745762073</v>
      </c>
      <c r="C326" s="542">
        <f t="shared" si="158"/>
        <v>5</v>
      </c>
      <c r="D326" s="591">
        <f>'Averages Pivot Table'!AE$387</f>
        <v>58616.467289109816</v>
      </c>
      <c r="E326" s="542">
        <f t="shared" si="158"/>
        <v>2</v>
      </c>
      <c r="F326" s="591">
        <f>'Averages Pivot Table'!AE$391</f>
        <v>53933.955599861605</v>
      </c>
      <c r="G326" s="542">
        <f t="shared" si="174"/>
        <v>2</v>
      </c>
      <c r="H326" s="591">
        <f>'Averages Pivot Table'!AE$395</f>
        <v>54654.209178590201</v>
      </c>
      <c r="I326" s="542">
        <f t="shared" si="175"/>
        <v>1</v>
      </c>
      <c r="J326" s="591">
        <f>'Averages Pivot Table'!AE$399</f>
        <v>0</v>
      </c>
      <c r="K326" s="542">
        <f t="shared" si="176"/>
        <v>0</v>
      </c>
      <c r="L326" s="541">
        <f>'Averages Pivot Table'!AE$403</f>
        <v>53737.707026465738</v>
      </c>
      <c r="M326" s="542">
        <f t="shared" si="177"/>
        <v>3</v>
      </c>
      <c r="N326" s="591">
        <f>'Averages Pivot Table'!AE$407</f>
        <v>56280.022372959269</v>
      </c>
      <c r="O326" s="542">
        <f t="shared" si="178"/>
        <v>4</v>
      </c>
    </row>
    <row r="327" spans="1:16" s="402" customFormat="1">
      <c r="A327" s="540" t="s">
        <v>1084</v>
      </c>
      <c r="B327" s="591">
        <f>'Averages Pivot Table'!AE$412</f>
        <v>73538.10853422746</v>
      </c>
      <c r="C327" s="542">
        <f t="shared" si="158"/>
        <v>1</v>
      </c>
      <c r="D327" s="591">
        <f>'Averages Pivot Table'!AE$416</f>
        <v>65891.861105252683</v>
      </c>
      <c r="E327" s="542">
        <f t="shared" si="158"/>
        <v>1</v>
      </c>
      <c r="F327" s="591">
        <f>'Averages Pivot Table'!AE$420</f>
        <v>59398.308790581672</v>
      </c>
      <c r="G327" s="542">
        <f t="shared" si="174"/>
        <v>1</v>
      </c>
      <c r="H327" s="591">
        <f>'Averages Pivot Table'!AE$424</f>
        <v>53220.706682545213</v>
      </c>
      <c r="I327" s="542">
        <f t="shared" si="175"/>
        <v>2</v>
      </c>
      <c r="J327" s="591">
        <f>'Averages Pivot Table'!AE$428</f>
        <v>43934.170731707316</v>
      </c>
      <c r="K327" s="542">
        <f t="shared" si="176"/>
        <v>2</v>
      </c>
      <c r="L327" s="541">
        <f>'Averages Pivot Table'!AE$432</f>
        <v>0</v>
      </c>
      <c r="M327" s="542">
        <f t="shared" si="177"/>
        <v>0</v>
      </c>
      <c r="N327" s="591">
        <f>'Averages Pivot Table'!AE$436</f>
        <v>62680.890075077892</v>
      </c>
      <c r="O327" s="542">
        <f t="shared" si="178"/>
        <v>1</v>
      </c>
    </row>
    <row r="328" spans="1:16" s="402" customFormat="1">
      <c r="A328" s="565" t="s">
        <v>1085</v>
      </c>
      <c r="B328" s="592">
        <f>'Averages Pivot Table'!AE$441</f>
        <v>65432.48221177957</v>
      </c>
      <c r="C328" s="546">
        <f t="shared" si="158"/>
        <v>3</v>
      </c>
      <c r="D328" s="592">
        <f>'Averages Pivot Table'!AE$445</f>
        <v>54431.306599414609</v>
      </c>
      <c r="E328" s="546">
        <f t="shared" si="158"/>
        <v>6</v>
      </c>
      <c r="F328" s="592">
        <f>'Averages Pivot Table'!AE$449</f>
        <v>45772.051813685881</v>
      </c>
      <c r="G328" s="546">
        <f t="shared" si="174"/>
        <v>6</v>
      </c>
      <c r="H328" s="592">
        <f>'Averages Pivot Table'!AE$453</f>
        <v>38912.993222755038</v>
      </c>
      <c r="I328" s="546">
        <f t="shared" si="175"/>
        <v>6</v>
      </c>
      <c r="J328" s="592">
        <f>'Averages Pivot Table'!AE$457</f>
        <v>37713.069690616867</v>
      </c>
      <c r="K328" s="546">
        <f t="shared" si="176"/>
        <v>4</v>
      </c>
      <c r="L328" s="545">
        <f>'Averages Pivot Table'!AE$461</f>
        <v>0</v>
      </c>
      <c r="M328" s="546">
        <f t="shared" si="177"/>
        <v>0</v>
      </c>
      <c r="N328" s="592">
        <f>'Averages Pivot Table'!AE$465</f>
        <v>47705.538859811204</v>
      </c>
      <c r="O328" s="546">
        <f t="shared" si="178"/>
        <v>10</v>
      </c>
    </row>
    <row r="329" spans="1:16" s="402" customFormat="1" ht="32.25" customHeight="1">
      <c r="A329" s="643" t="s">
        <v>1086</v>
      </c>
      <c r="B329" s="643"/>
      <c r="C329" s="643"/>
      <c r="D329" s="643"/>
      <c r="E329" s="643"/>
      <c r="F329" s="643"/>
      <c r="G329" s="643"/>
      <c r="H329" s="643"/>
      <c r="I329" s="643"/>
      <c r="J329" s="643"/>
      <c r="K329" s="643"/>
      <c r="L329" s="643"/>
      <c r="M329" s="643"/>
      <c r="N329" s="643"/>
      <c r="O329" s="643"/>
    </row>
    <row r="330" spans="1:16" s="402" customFormat="1">
      <c r="O330" s="549" t="s">
        <v>1156</v>
      </c>
    </row>
    <row r="331" spans="1:16" s="402" customFormat="1" ht="18">
      <c r="A331" s="512" t="s">
        <v>1108</v>
      </c>
      <c r="B331" s="512"/>
      <c r="C331" s="512"/>
      <c r="D331" s="512"/>
      <c r="E331" s="512"/>
      <c r="F331" s="512"/>
      <c r="G331" s="512"/>
      <c r="H331" s="512"/>
      <c r="I331" s="512"/>
      <c r="J331" s="512"/>
      <c r="K331" s="512"/>
      <c r="L331" s="512"/>
      <c r="M331" s="512"/>
      <c r="N331" s="512"/>
      <c r="O331" s="512"/>
      <c r="P331" s="600" t="s">
        <v>910</v>
      </c>
    </row>
    <row r="332" spans="1:16" s="402" customFormat="1">
      <c r="A332" s="579"/>
      <c r="B332" s="515"/>
      <c r="C332" s="515"/>
      <c r="D332" s="515"/>
      <c r="E332" s="515"/>
      <c r="F332" s="515"/>
      <c r="G332" s="515"/>
      <c r="H332" s="515"/>
      <c r="I332" s="515"/>
      <c r="J332" s="515"/>
      <c r="K332" s="515"/>
      <c r="L332" s="515"/>
      <c r="M332" s="515"/>
      <c r="N332" s="515"/>
      <c r="O332" s="515"/>
    </row>
    <row r="333" spans="1:16" s="402" customFormat="1" ht="15.75">
      <c r="A333" s="644" t="s">
        <v>1098</v>
      </c>
      <c r="B333" s="644"/>
      <c r="C333" s="644"/>
      <c r="D333" s="644"/>
      <c r="E333" s="644"/>
      <c r="F333" s="644"/>
      <c r="G333" s="644"/>
      <c r="H333" s="644"/>
      <c r="I333" s="644"/>
      <c r="J333" s="644"/>
      <c r="K333" s="644"/>
      <c r="L333" s="644"/>
      <c r="M333" s="644"/>
      <c r="N333" s="644"/>
      <c r="O333" s="644"/>
    </row>
    <row r="334" spans="1:16" s="402" customFormat="1" ht="15.75">
      <c r="A334" s="644" t="s">
        <v>1132</v>
      </c>
      <c r="B334" s="644"/>
      <c r="C334" s="644"/>
      <c r="D334" s="644"/>
      <c r="E334" s="644"/>
      <c r="F334" s="644"/>
      <c r="G334" s="644"/>
      <c r="H334" s="644"/>
      <c r="I334" s="644"/>
      <c r="J334" s="644"/>
      <c r="K334" s="644"/>
      <c r="L334" s="644"/>
      <c r="M334" s="644"/>
      <c r="N334" s="644"/>
      <c r="O334" s="644"/>
    </row>
    <row r="335" spans="1:16" s="402" customFormat="1">
      <c r="A335" s="540"/>
      <c r="B335" s="540"/>
      <c r="C335" s="540"/>
      <c r="D335" s="540"/>
      <c r="E335" s="540"/>
      <c r="F335" s="540"/>
      <c r="G335" s="540"/>
      <c r="H335" s="540"/>
      <c r="I335" s="540"/>
      <c r="J335" s="540"/>
      <c r="K335" s="540"/>
      <c r="L335" s="540"/>
      <c r="M335" s="540"/>
      <c r="N335" s="540"/>
      <c r="O335" s="540"/>
    </row>
    <row r="336" spans="1:16" s="402" customFormat="1">
      <c r="A336" s="518"/>
      <c r="B336" s="581" t="s">
        <v>28</v>
      </c>
      <c r="C336" s="582"/>
      <c r="D336" s="583" t="s">
        <v>17</v>
      </c>
      <c r="E336" s="584"/>
      <c r="F336" s="583" t="s">
        <v>18</v>
      </c>
      <c r="G336" s="584"/>
      <c r="H336" s="581" t="s">
        <v>19</v>
      </c>
      <c r="I336" s="582"/>
      <c r="J336" s="583" t="s">
        <v>1099</v>
      </c>
      <c r="K336" s="584"/>
      <c r="L336" s="582" t="s">
        <v>1060</v>
      </c>
      <c r="M336" s="582"/>
      <c r="N336" s="582" t="s">
        <v>1061</v>
      </c>
      <c r="O336" s="582"/>
    </row>
    <row r="337" spans="1:19">
      <c r="A337" s="524"/>
      <c r="B337" s="520" t="s">
        <v>1067</v>
      </c>
      <c r="C337" s="519" t="s">
        <v>1068</v>
      </c>
      <c r="D337" s="520" t="s">
        <v>1067</v>
      </c>
      <c r="E337" s="519" t="s">
        <v>1068</v>
      </c>
      <c r="F337" s="520" t="s">
        <v>1067</v>
      </c>
      <c r="G337" s="519" t="s">
        <v>1068</v>
      </c>
      <c r="H337" s="520" t="s">
        <v>1067</v>
      </c>
      <c r="I337" s="519" t="s">
        <v>1068</v>
      </c>
      <c r="J337" s="520" t="s">
        <v>1067</v>
      </c>
      <c r="K337" s="519" t="s">
        <v>1068</v>
      </c>
      <c r="L337" s="520" t="s">
        <v>1067</v>
      </c>
      <c r="M337" s="519" t="s">
        <v>1068</v>
      </c>
      <c r="N337" s="520" t="s">
        <v>1067</v>
      </c>
      <c r="O337" s="519" t="s">
        <v>1068</v>
      </c>
    </row>
    <row r="338" spans="1:19" s="531" customFormat="1" ht="18" customHeight="1">
      <c r="A338" s="528" t="s">
        <v>1069</v>
      </c>
      <c r="B338" s="560">
        <f>'Averages Pivot Table'!Z$469</f>
        <v>62665.406816676987</v>
      </c>
      <c r="C338" s="560"/>
      <c r="D338" s="560">
        <f>'Averages Pivot Table'!Z$473</f>
        <v>53424.114108968963</v>
      </c>
      <c r="E338" s="560"/>
      <c r="F338" s="560">
        <f>'Averages Pivot Table'!Z$477</f>
        <v>44927.841004940048</v>
      </c>
      <c r="G338" s="560"/>
      <c r="H338" s="560">
        <f>'Averages Pivot Table'!Z$481</f>
        <v>50081.919669834286</v>
      </c>
      <c r="I338" s="560"/>
      <c r="J338" s="560">
        <f>'Averages Pivot Table'!Z$485</f>
        <v>31164.951138424465</v>
      </c>
      <c r="K338" s="560"/>
      <c r="L338" s="560">
        <f>'Averages Pivot Table'!Z$489</f>
        <v>60441.394781513642</v>
      </c>
      <c r="M338" s="560"/>
      <c r="N338" s="560">
        <f>'Averages Pivot Table'!Z$493</f>
        <v>58181.212729510444</v>
      </c>
      <c r="O338" s="586"/>
      <c r="Q338" s="533"/>
      <c r="R338" s="533"/>
      <c r="S338" s="533"/>
    </row>
    <row r="339" spans="1:19" ht="12.95" customHeight="1">
      <c r="A339" s="540"/>
      <c r="B339" s="536"/>
      <c r="C339" s="563"/>
      <c r="D339" s="536"/>
      <c r="E339" s="563"/>
      <c r="F339" s="536"/>
      <c r="G339" s="563"/>
      <c r="H339" s="536"/>
      <c r="I339" s="563"/>
      <c r="J339" s="536"/>
      <c r="K339" s="563"/>
      <c r="L339" s="536"/>
      <c r="M339" s="563"/>
      <c r="N339" s="536"/>
      <c r="O339" s="563"/>
    </row>
    <row r="340" spans="1:19" ht="12.95" customHeight="1">
      <c r="A340" s="540" t="s">
        <v>1070</v>
      </c>
      <c r="B340" s="589">
        <f>'Averages Pivot Table'!Z$6</f>
        <v>0</v>
      </c>
      <c r="C340" s="542">
        <f>IF(B340&gt;0,RANK(B340,(B$340:B$358)),0)</f>
        <v>0</v>
      </c>
      <c r="D340" s="589">
        <f>'Averages Pivot Table'!Z$10</f>
        <v>0</v>
      </c>
      <c r="E340" s="542">
        <f>IF(D340&gt;0,RANK(D340,(D$340:D$358)),0)</f>
        <v>0</v>
      </c>
      <c r="F340" s="589">
        <f>'Averages Pivot Table'!Z$14</f>
        <v>0</v>
      </c>
      <c r="G340" s="542">
        <f>IF(F340&gt;0,RANK(F340,(F$340:F$358)),0)</f>
        <v>0</v>
      </c>
      <c r="H340" s="589">
        <f>'Averages Pivot Table'!Z$18</f>
        <v>0</v>
      </c>
      <c r="I340" s="542">
        <f>IF(H340&gt;0,RANK(H340,(H$340:H$358)),0)</f>
        <v>0</v>
      </c>
      <c r="J340" s="589">
        <f>'Averages Pivot Table'!Z$22</f>
        <v>0</v>
      </c>
      <c r="K340" s="542">
        <f>IF(J340&gt;0,RANK(J340,(J$340:J$358)),0)</f>
        <v>0</v>
      </c>
      <c r="L340" s="568">
        <f>'Averages Pivot Table'!Z$26</f>
        <v>0</v>
      </c>
      <c r="M340" s="542">
        <f>IF(L340&gt;0,RANK(L340,(L$340:L$358)),0)</f>
        <v>0</v>
      </c>
      <c r="N340" s="589">
        <f>'Averages Pivot Table'!Z$30</f>
        <v>0</v>
      </c>
      <c r="O340" s="542">
        <f>IF(N340&gt;0,RANK(N340,(N$340:N$358)),0)</f>
        <v>0</v>
      </c>
    </row>
    <row r="341" spans="1:19" ht="12.95" customHeight="1">
      <c r="A341" s="540" t="s">
        <v>1071</v>
      </c>
      <c r="B341" s="589">
        <f>'Averages Pivot Table'!Z$35</f>
        <v>0</v>
      </c>
      <c r="C341" s="542">
        <f t="shared" ref="C341:E358" si="179">IF(B341&gt;0,RANK(B341,(B$340:B$358)),0)</f>
        <v>0</v>
      </c>
      <c r="D341" s="589">
        <f>'Averages Pivot Table'!Z$39</f>
        <v>0</v>
      </c>
      <c r="E341" s="542">
        <f t="shared" si="179"/>
        <v>0</v>
      </c>
      <c r="F341" s="589">
        <f>'Averages Pivot Table'!Z$43</f>
        <v>0</v>
      </c>
      <c r="G341" s="542">
        <f t="shared" ref="G341:G343" si="180">IF(F341&gt;0,RANK(F341,(F$340:F$358)),0)</f>
        <v>0</v>
      </c>
      <c r="H341" s="589">
        <f>'Averages Pivot Table'!Z$47</f>
        <v>0</v>
      </c>
      <c r="I341" s="542">
        <f t="shared" ref="I341:I343" si="181">IF(H341&gt;0,RANK(H341,(H$340:H$358)),0)</f>
        <v>0</v>
      </c>
      <c r="J341" s="589">
        <f>'Averages Pivot Table'!Z$51</f>
        <v>0</v>
      </c>
      <c r="K341" s="542">
        <f t="shared" ref="K341:K343" si="182">IF(J341&gt;0,RANK(J341,(J$340:J$358)),0)</f>
        <v>0</v>
      </c>
      <c r="L341" s="568">
        <f>'Averages Pivot Table'!Z$55</f>
        <v>0</v>
      </c>
      <c r="M341" s="542">
        <f t="shared" ref="M341:M343" si="183">IF(L341&gt;0,RANK(L341,(L$340:L$358)),0)</f>
        <v>0</v>
      </c>
      <c r="N341" s="589">
        <f>'Averages Pivot Table'!Z$59</f>
        <v>0</v>
      </c>
      <c r="O341" s="542">
        <f t="shared" ref="O341:O343" si="184">IF(N341&gt;0,RANK(N341,(N$340:N$358)),0)</f>
        <v>0</v>
      </c>
    </row>
    <row r="342" spans="1:19" ht="12.95" customHeight="1">
      <c r="A342" s="540" t="s">
        <v>1072</v>
      </c>
      <c r="B342" s="589">
        <f>'Averages Pivot Table'!Z$64</f>
        <v>0</v>
      </c>
      <c r="C342" s="542">
        <f t="shared" si="179"/>
        <v>0</v>
      </c>
      <c r="D342" s="589">
        <f>'Averages Pivot Table'!Z$68</f>
        <v>0</v>
      </c>
      <c r="E342" s="542">
        <f t="shared" si="179"/>
        <v>0</v>
      </c>
      <c r="F342" s="589">
        <f>'Averages Pivot Table'!Z$72</f>
        <v>0</v>
      </c>
      <c r="G342" s="542">
        <f t="shared" si="180"/>
        <v>0</v>
      </c>
      <c r="H342" s="589">
        <f>'Averages Pivot Table'!Z$76</f>
        <v>0</v>
      </c>
      <c r="I342" s="542">
        <f t="shared" si="181"/>
        <v>0</v>
      </c>
      <c r="J342" s="589">
        <f>'Averages Pivot Table'!Z$80</f>
        <v>0</v>
      </c>
      <c r="K342" s="542">
        <f t="shared" si="182"/>
        <v>0</v>
      </c>
      <c r="L342" s="568">
        <f>'Averages Pivot Table'!Z$84</f>
        <v>0</v>
      </c>
      <c r="M342" s="542">
        <f t="shared" si="183"/>
        <v>0</v>
      </c>
      <c r="N342" s="589">
        <f>'Averages Pivot Table'!Z$88</f>
        <v>0</v>
      </c>
      <c r="O342" s="542">
        <f t="shared" si="184"/>
        <v>0</v>
      </c>
    </row>
    <row r="343" spans="1:19" ht="12.95" customHeight="1">
      <c r="A343" s="540" t="s">
        <v>1073</v>
      </c>
      <c r="B343" s="589">
        <f>'Averages Pivot Table'!Z$93</f>
        <v>0</v>
      </c>
      <c r="C343" s="542">
        <f t="shared" si="179"/>
        <v>0</v>
      </c>
      <c r="D343" s="589">
        <f>'Averages Pivot Table'!Z$97</f>
        <v>0</v>
      </c>
      <c r="E343" s="542">
        <f t="shared" si="179"/>
        <v>0</v>
      </c>
      <c r="F343" s="589">
        <f>'Averages Pivot Table'!Z$101</f>
        <v>0</v>
      </c>
      <c r="G343" s="542">
        <f t="shared" si="180"/>
        <v>0</v>
      </c>
      <c r="H343" s="589">
        <f>'Averages Pivot Table'!Z$105</f>
        <v>0</v>
      </c>
      <c r="I343" s="542">
        <f t="shared" si="181"/>
        <v>0</v>
      </c>
      <c r="J343" s="589">
        <f>'Averages Pivot Table'!Z$109</f>
        <v>0</v>
      </c>
      <c r="K343" s="542">
        <f t="shared" si="182"/>
        <v>0</v>
      </c>
      <c r="L343" s="568">
        <f>'Averages Pivot Table'!Z$113</f>
        <v>60988.303911932373</v>
      </c>
      <c r="M343" s="542">
        <f t="shared" si="183"/>
        <v>1</v>
      </c>
      <c r="N343" s="589">
        <f>'Averages Pivot Table'!Z$117</f>
        <v>60988.303911932373</v>
      </c>
      <c r="O343" s="542">
        <f t="shared" si="184"/>
        <v>1</v>
      </c>
    </row>
    <row r="344" spans="1:19" ht="12.95" customHeight="1">
      <c r="A344" s="540"/>
      <c r="B344" s="589"/>
      <c r="C344" s="542"/>
      <c r="D344" s="589"/>
      <c r="E344" s="542"/>
      <c r="F344" s="589"/>
      <c r="G344" s="542"/>
      <c r="H344" s="589"/>
      <c r="I344" s="542"/>
      <c r="J344" s="589"/>
      <c r="K344" s="542"/>
      <c r="L344" s="568"/>
      <c r="M344" s="542"/>
      <c r="N344" s="589"/>
      <c r="O344" s="542"/>
    </row>
    <row r="345" spans="1:19" ht="12.95" customHeight="1">
      <c r="A345" s="540" t="s">
        <v>1074</v>
      </c>
      <c r="B345" s="589">
        <f>'Averages Pivot Table'!Z$122</f>
        <v>54321.439242757246</v>
      </c>
      <c r="C345" s="542">
        <f t="shared" si="179"/>
        <v>3</v>
      </c>
      <c r="D345" s="589">
        <f>'Averages Pivot Table'!Z$126</f>
        <v>47543.024040448967</v>
      </c>
      <c r="E345" s="542">
        <f t="shared" si="179"/>
        <v>3</v>
      </c>
      <c r="F345" s="589">
        <f>'Averages Pivot Table'!Z$130</f>
        <v>42008.6902360311</v>
      </c>
      <c r="G345" s="542">
        <f t="shared" ref="G345:G348" si="185">IF(F345&gt;0,RANK(F345,(F$340:F$358)),0)</f>
        <v>3</v>
      </c>
      <c r="H345" s="589">
        <f>'Averages Pivot Table'!Z$134</f>
        <v>36599.777609641169</v>
      </c>
      <c r="I345" s="542">
        <f t="shared" ref="I345:I348" si="186">IF(H345&gt;0,RANK(H345,(H$340:H$358)),0)</f>
        <v>3</v>
      </c>
      <c r="J345" s="589">
        <f>'Averages Pivot Table'!Z$138</f>
        <v>30359.876509734331</v>
      </c>
      <c r="K345" s="542">
        <f t="shared" ref="K345:K348" si="187">IF(J345&gt;0,RANK(J345,(J$340:J$358)),0)</f>
        <v>2</v>
      </c>
      <c r="L345" s="568">
        <f>'Averages Pivot Table'!Z$142</f>
        <v>0</v>
      </c>
      <c r="M345" s="542">
        <f t="shared" ref="M345:M348" si="188">IF(L345&gt;0,RANK(L345,(L$340:L$358)),0)</f>
        <v>0</v>
      </c>
      <c r="N345" s="589">
        <f>'Averages Pivot Table'!Z$146</f>
        <v>42909.587947523411</v>
      </c>
      <c r="O345" s="542">
        <f t="shared" ref="O345:O348" si="189">IF(N345&gt;0,RANK(N345,(N$340:N$358)),0)</f>
        <v>5</v>
      </c>
    </row>
    <row r="346" spans="1:19" ht="12.95" customHeight="1">
      <c r="A346" s="540" t="s">
        <v>1075</v>
      </c>
      <c r="B346" s="589">
        <f>'Averages Pivot Table'!Z$151</f>
        <v>0</v>
      </c>
      <c r="C346" s="542">
        <f t="shared" si="179"/>
        <v>0</v>
      </c>
      <c r="D346" s="589">
        <f>'Averages Pivot Table'!Z$155</f>
        <v>0</v>
      </c>
      <c r="E346" s="542">
        <f t="shared" si="179"/>
        <v>0</v>
      </c>
      <c r="F346" s="589">
        <f>'Averages Pivot Table'!Z$159</f>
        <v>0</v>
      </c>
      <c r="G346" s="542">
        <f t="shared" si="185"/>
        <v>0</v>
      </c>
      <c r="H346" s="589">
        <f>'Averages Pivot Table'!Z$163</f>
        <v>0</v>
      </c>
      <c r="I346" s="542">
        <f t="shared" si="186"/>
        <v>0</v>
      </c>
      <c r="J346" s="589">
        <f>'Averages Pivot Table'!Z$167</f>
        <v>0</v>
      </c>
      <c r="K346" s="542">
        <f t="shared" si="187"/>
        <v>0</v>
      </c>
      <c r="L346" s="568">
        <f>'Averages Pivot Table'!Z$171</f>
        <v>0</v>
      </c>
      <c r="M346" s="542">
        <f t="shared" si="188"/>
        <v>0</v>
      </c>
      <c r="N346" s="589">
        <f>'Averages Pivot Table'!Z$175</f>
        <v>0</v>
      </c>
      <c r="O346" s="542">
        <f t="shared" si="189"/>
        <v>0</v>
      </c>
    </row>
    <row r="347" spans="1:19" ht="12.95" customHeight="1">
      <c r="A347" s="540" t="s">
        <v>1076</v>
      </c>
      <c r="B347" s="589">
        <f>'Averages Pivot Table'!Z$180</f>
        <v>0</v>
      </c>
      <c r="C347" s="542">
        <f t="shared" si="179"/>
        <v>0</v>
      </c>
      <c r="D347" s="589">
        <f>'Averages Pivot Table'!Z$184</f>
        <v>0</v>
      </c>
      <c r="E347" s="542">
        <f t="shared" si="179"/>
        <v>0</v>
      </c>
      <c r="F347" s="589">
        <f>'Averages Pivot Table'!Z$188</f>
        <v>0</v>
      </c>
      <c r="G347" s="542">
        <f t="shared" si="185"/>
        <v>0</v>
      </c>
      <c r="H347" s="589">
        <f>'Averages Pivot Table'!Z$192</f>
        <v>0</v>
      </c>
      <c r="I347" s="542">
        <f t="shared" si="186"/>
        <v>0</v>
      </c>
      <c r="J347" s="589">
        <f>'Averages Pivot Table'!Z$196</f>
        <v>0</v>
      </c>
      <c r="K347" s="542">
        <f t="shared" si="187"/>
        <v>0</v>
      </c>
      <c r="L347" s="568">
        <f>'Averages Pivot Table'!Z$200</f>
        <v>0</v>
      </c>
      <c r="M347" s="542">
        <f t="shared" si="188"/>
        <v>0</v>
      </c>
      <c r="N347" s="589">
        <f>'Averages Pivot Table'!Z$204</f>
        <v>0</v>
      </c>
      <c r="O347" s="542">
        <f t="shared" si="189"/>
        <v>0</v>
      </c>
    </row>
    <row r="348" spans="1:19" ht="12.95" customHeight="1">
      <c r="A348" s="540" t="s">
        <v>1077</v>
      </c>
      <c r="B348" s="589">
        <f>'Averages Pivot Table'!Z$209</f>
        <v>0</v>
      </c>
      <c r="C348" s="542">
        <f t="shared" si="179"/>
        <v>0</v>
      </c>
      <c r="D348" s="589">
        <f>'Averages Pivot Table'!Z$213</f>
        <v>0</v>
      </c>
      <c r="E348" s="542">
        <f t="shared" si="179"/>
        <v>0</v>
      </c>
      <c r="F348" s="589">
        <f>'Averages Pivot Table'!Z$217</f>
        <v>0</v>
      </c>
      <c r="G348" s="542">
        <f t="shared" si="185"/>
        <v>0</v>
      </c>
      <c r="H348" s="589">
        <f>'Averages Pivot Table'!Z$221</f>
        <v>0</v>
      </c>
      <c r="I348" s="542">
        <f t="shared" si="186"/>
        <v>0</v>
      </c>
      <c r="J348" s="589">
        <f>'Averages Pivot Table'!Z$225</f>
        <v>0</v>
      </c>
      <c r="K348" s="542">
        <f t="shared" si="187"/>
        <v>0</v>
      </c>
      <c r="L348" s="568">
        <f>'Averages Pivot Table'!Z$229</f>
        <v>0</v>
      </c>
      <c r="M348" s="542">
        <f t="shared" si="188"/>
        <v>0</v>
      </c>
      <c r="N348" s="589">
        <f>'Averages Pivot Table'!Z$233</f>
        <v>0</v>
      </c>
      <c r="O348" s="542">
        <f t="shared" si="189"/>
        <v>0</v>
      </c>
    </row>
    <row r="349" spans="1:19" ht="12.95" customHeight="1">
      <c r="A349" s="540"/>
      <c r="B349" s="589"/>
      <c r="C349" s="542"/>
      <c r="D349" s="589"/>
      <c r="E349" s="542"/>
      <c r="F349" s="589"/>
      <c r="G349" s="542"/>
      <c r="H349" s="589"/>
      <c r="I349" s="542"/>
      <c r="J349" s="589"/>
      <c r="K349" s="542"/>
      <c r="L349" s="568"/>
      <c r="M349" s="542"/>
      <c r="N349" s="589"/>
      <c r="O349" s="542"/>
    </row>
    <row r="350" spans="1:19" ht="12.95" customHeight="1">
      <c r="A350" s="540" t="s">
        <v>1078</v>
      </c>
      <c r="B350" s="589">
        <f>'Averages Pivot Table'!Z$238</f>
        <v>0</v>
      </c>
      <c r="C350" s="542">
        <f t="shared" si="179"/>
        <v>0</v>
      </c>
      <c r="D350" s="589">
        <f>'Averages Pivot Table'!Z$242</f>
        <v>0</v>
      </c>
      <c r="E350" s="542">
        <f t="shared" si="179"/>
        <v>0</v>
      </c>
      <c r="F350" s="589">
        <f>'Averages Pivot Table'!Z$246</f>
        <v>0</v>
      </c>
      <c r="G350" s="542">
        <f t="shared" ref="G350:G353" si="190">IF(F350&gt;0,RANK(F350,(F$340:F$358)),0)</f>
        <v>0</v>
      </c>
      <c r="H350" s="589">
        <f>'Averages Pivot Table'!Z$250</f>
        <v>0</v>
      </c>
      <c r="I350" s="542">
        <f t="shared" ref="I350:I353" si="191">IF(H350&gt;0,RANK(H350,(H$340:H$358)),0)</f>
        <v>0</v>
      </c>
      <c r="J350" s="589">
        <f>'Averages Pivot Table'!Z$254</f>
        <v>0</v>
      </c>
      <c r="K350" s="542">
        <f t="shared" ref="K350:K353" si="192">IF(J350&gt;0,RANK(J350,(J$340:J$358)),0)</f>
        <v>0</v>
      </c>
      <c r="L350" s="568">
        <f>'Averages Pivot Table'!Z$258</f>
        <v>0</v>
      </c>
      <c r="M350" s="542">
        <f t="shared" ref="M350:M353" si="193">IF(L350&gt;0,RANK(L350,(L$340:L$358)),0)</f>
        <v>0</v>
      </c>
      <c r="N350" s="589">
        <f>'Averages Pivot Table'!Z$262</f>
        <v>0</v>
      </c>
      <c r="O350" s="542">
        <f t="shared" ref="O350:O353" si="194">IF(N350&gt;0,RANK(N350,(N$340:N$358)),0)</f>
        <v>0</v>
      </c>
    </row>
    <row r="351" spans="1:19" ht="12.95" customHeight="1">
      <c r="A351" s="540" t="s">
        <v>1079</v>
      </c>
      <c r="B351" s="589">
        <f>'Averages Pivot Table'!Z$267</f>
        <v>0</v>
      </c>
      <c r="C351" s="542">
        <f t="shared" si="179"/>
        <v>0</v>
      </c>
      <c r="D351" s="589">
        <f>'Averages Pivot Table'!Z$271</f>
        <v>0</v>
      </c>
      <c r="E351" s="542">
        <f t="shared" si="179"/>
        <v>0</v>
      </c>
      <c r="F351" s="589">
        <f>'Averages Pivot Table'!Z$275</f>
        <v>0</v>
      </c>
      <c r="G351" s="542">
        <f t="shared" si="190"/>
        <v>0</v>
      </c>
      <c r="H351" s="589">
        <f>'Averages Pivot Table'!Z$279</f>
        <v>0</v>
      </c>
      <c r="I351" s="542">
        <f t="shared" si="191"/>
        <v>0</v>
      </c>
      <c r="J351" s="589">
        <f>'Averages Pivot Table'!Z$283</f>
        <v>0</v>
      </c>
      <c r="K351" s="542">
        <f t="shared" si="192"/>
        <v>0</v>
      </c>
      <c r="L351" s="568">
        <f>'Averages Pivot Table'!Z$287</f>
        <v>0</v>
      </c>
      <c r="M351" s="542">
        <f t="shared" si="193"/>
        <v>0</v>
      </c>
      <c r="N351" s="589">
        <f>'Averages Pivot Table'!Z$291</f>
        <v>0</v>
      </c>
      <c r="O351" s="542">
        <f t="shared" si="194"/>
        <v>0</v>
      </c>
    </row>
    <row r="352" spans="1:19" ht="12.95" customHeight="1">
      <c r="A352" s="540" t="s">
        <v>1080</v>
      </c>
      <c r="B352" s="589">
        <f>'Averages Pivot Table'!Z$296</f>
        <v>0</v>
      </c>
      <c r="C352" s="542">
        <f t="shared" si="179"/>
        <v>0</v>
      </c>
      <c r="D352" s="589">
        <f>'Averages Pivot Table'!Z$300</f>
        <v>0</v>
      </c>
      <c r="E352" s="542">
        <f t="shared" si="179"/>
        <v>0</v>
      </c>
      <c r="F352" s="589">
        <f>'Averages Pivot Table'!Z$304</f>
        <v>0</v>
      </c>
      <c r="G352" s="542">
        <f t="shared" si="190"/>
        <v>0</v>
      </c>
      <c r="H352" s="589">
        <f>'Averages Pivot Table'!Z$308</f>
        <v>0</v>
      </c>
      <c r="I352" s="542">
        <f t="shared" si="191"/>
        <v>0</v>
      </c>
      <c r="J352" s="589">
        <f>'Averages Pivot Table'!Z$312</f>
        <v>0</v>
      </c>
      <c r="K352" s="542">
        <f t="shared" si="192"/>
        <v>0</v>
      </c>
      <c r="L352" s="568">
        <f>'Averages Pivot Table'!Z$316</f>
        <v>46174.078133102848</v>
      </c>
      <c r="M352" s="542">
        <f t="shared" si="193"/>
        <v>2</v>
      </c>
      <c r="N352" s="589">
        <f>'Averages Pivot Table'!Z$320</f>
        <v>46174.078133102848</v>
      </c>
      <c r="O352" s="542">
        <f t="shared" si="194"/>
        <v>4</v>
      </c>
    </row>
    <row r="353" spans="1:19" ht="12.95" customHeight="1">
      <c r="A353" s="540" t="s">
        <v>1081</v>
      </c>
      <c r="B353" s="589">
        <f>'Averages Pivot Table'!Z$325</f>
        <v>0</v>
      </c>
      <c r="C353" s="542">
        <f t="shared" si="179"/>
        <v>0</v>
      </c>
      <c r="D353" s="589">
        <f>'Averages Pivot Table'!Z$329</f>
        <v>0</v>
      </c>
      <c r="E353" s="542">
        <f t="shared" si="179"/>
        <v>0</v>
      </c>
      <c r="F353" s="589">
        <f>'Averages Pivot Table'!Z$333</f>
        <v>0</v>
      </c>
      <c r="G353" s="542">
        <f t="shared" si="190"/>
        <v>0</v>
      </c>
      <c r="H353" s="589">
        <f>'Averages Pivot Table'!Z$337</f>
        <v>0</v>
      </c>
      <c r="I353" s="542">
        <f t="shared" si="191"/>
        <v>0</v>
      </c>
      <c r="J353" s="589">
        <f>'Averages Pivot Table'!Z$341</f>
        <v>0</v>
      </c>
      <c r="K353" s="542">
        <f t="shared" si="192"/>
        <v>0</v>
      </c>
      <c r="L353" s="568">
        <f>'Averages Pivot Table'!Z$345</f>
        <v>0</v>
      </c>
      <c r="M353" s="542">
        <f t="shared" si="193"/>
        <v>0</v>
      </c>
      <c r="N353" s="589">
        <f>'Averages Pivot Table'!Z$349</f>
        <v>0</v>
      </c>
      <c r="O353" s="542">
        <f t="shared" si="194"/>
        <v>0</v>
      </c>
    </row>
    <row r="354" spans="1:19" ht="12.95" customHeight="1">
      <c r="A354" s="540"/>
      <c r="B354" s="589"/>
      <c r="C354" s="542"/>
      <c r="D354" s="589"/>
      <c r="E354" s="542"/>
      <c r="F354" s="589"/>
      <c r="G354" s="542"/>
      <c r="H354" s="589"/>
      <c r="I354" s="542"/>
      <c r="J354" s="589"/>
      <c r="K354" s="542"/>
      <c r="L354" s="568"/>
      <c r="M354" s="542"/>
      <c r="N354" s="589"/>
      <c r="O354" s="542"/>
    </row>
    <row r="355" spans="1:19" ht="12.95" customHeight="1">
      <c r="A355" s="540" t="s">
        <v>1082</v>
      </c>
      <c r="B355" s="591">
        <f>'Averages Pivot Table'!Z$354</f>
        <v>0</v>
      </c>
      <c r="C355" s="542">
        <f t="shared" si="179"/>
        <v>0</v>
      </c>
      <c r="D355" s="591">
        <f>'Averages Pivot Table'!Z$358</f>
        <v>0</v>
      </c>
      <c r="E355" s="542">
        <f t="shared" si="179"/>
        <v>0</v>
      </c>
      <c r="F355" s="591">
        <f>'Averages Pivot Table'!Z$362</f>
        <v>0</v>
      </c>
      <c r="G355" s="542">
        <f t="shared" ref="G355:G358" si="195">IF(F355&gt;0,RANK(F355,(F$340:F$358)),0)</f>
        <v>0</v>
      </c>
      <c r="H355" s="591">
        <f>'Averages Pivot Table'!Z$366</f>
        <v>0</v>
      </c>
      <c r="I355" s="542">
        <f t="shared" ref="I355:I358" si="196">IF(H355&gt;0,RANK(H355,(H$340:H$358)),0)</f>
        <v>0</v>
      </c>
      <c r="J355" s="591">
        <f>'Averages Pivot Table'!Z$370</f>
        <v>0</v>
      </c>
      <c r="K355" s="542">
        <f t="shared" ref="K355:K358" si="197">IF(J355&gt;0,RANK(J355,(J$340:J$358)),0)</f>
        <v>0</v>
      </c>
      <c r="L355" s="541">
        <f>'Averages Pivot Table'!Z$374</f>
        <v>0</v>
      </c>
      <c r="M355" s="542">
        <f t="shared" ref="M355:M358" si="198">IF(L355&gt;0,RANK(L355,(L$340:L$358)),0)</f>
        <v>0</v>
      </c>
      <c r="N355" s="591">
        <f>'Averages Pivot Table'!Z$378</f>
        <v>0</v>
      </c>
      <c r="O355" s="542">
        <f t="shared" ref="O355:O358" si="199">IF(N355&gt;0,RANK(N355,(N$340:N$358)),0)</f>
        <v>0</v>
      </c>
    </row>
    <row r="356" spans="1:19" ht="12.95" customHeight="1">
      <c r="A356" s="540" t="s">
        <v>1083</v>
      </c>
      <c r="B356" s="591">
        <f>'Averages Pivot Table'!Z$383</f>
        <v>70863.337791170095</v>
      </c>
      <c r="C356" s="542">
        <f t="shared" si="179"/>
        <v>1</v>
      </c>
      <c r="D356" s="591">
        <f>'Averages Pivot Table'!Z$387</f>
        <v>60900.64955150411</v>
      </c>
      <c r="E356" s="542">
        <f t="shared" si="179"/>
        <v>1</v>
      </c>
      <c r="F356" s="591">
        <f>'Averages Pivot Table'!Z$391</f>
        <v>54871.330693069307</v>
      </c>
      <c r="G356" s="542">
        <f t="shared" si="195"/>
        <v>1</v>
      </c>
      <c r="H356" s="591">
        <f>'Averages Pivot Table'!Z$395</f>
        <v>52730.091502734642</v>
      </c>
      <c r="I356" s="542">
        <f t="shared" si="196"/>
        <v>1</v>
      </c>
      <c r="J356" s="591">
        <f>'Averages Pivot Table'!Z$399</f>
        <v>0</v>
      </c>
      <c r="K356" s="542">
        <f t="shared" si="197"/>
        <v>0</v>
      </c>
      <c r="L356" s="541">
        <f>'Averages Pivot Table'!Z$403</f>
        <v>0</v>
      </c>
      <c r="M356" s="542">
        <f t="shared" si="198"/>
        <v>0</v>
      </c>
      <c r="N356" s="591">
        <f>'Averages Pivot Table'!Z$407</f>
        <v>55514.893946762408</v>
      </c>
      <c r="O356" s="542">
        <f t="shared" si="199"/>
        <v>2</v>
      </c>
    </row>
    <row r="357" spans="1:19" ht="12.95" customHeight="1">
      <c r="A357" s="540" t="s">
        <v>1084</v>
      </c>
      <c r="B357" s="591">
        <f>'Averages Pivot Table'!Z$412</f>
        <v>0</v>
      </c>
      <c r="C357" s="542">
        <f t="shared" si="179"/>
        <v>0</v>
      </c>
      <c r="D357" s="591">
        <f>'Averages Pivot Table'!Z$416</f>
        <v>0</v>
      </c>
      <c r="E357" s="542">
        <f t="shared" si="179"/>
        <v>0</v>
      </c>
      <c r="F357" s="591">
        <f>'Averages Pivot Table'!Z$420</f>
        <v>0</v>
      </c>
      <c r="G357" s="542">
        <f t="shared" si="195"/>
        <v>0</v>
      </c>
      <c r="H357" s="591">
        <f>'Averages Pivot Table'!Z$424</f>
        <v>0</v>
      </c>
      <c r="I357" s="542">
        <f t="shared" si="196"/>
        <v>0</v>
      </c>
      <c r="J357" s="591">
        <f>'Averages Pivot Table'!Z$428</f>
        <v>0</v>
      </c>
      <c r="K357" s="542">
        <f t="shared" si="197"/>
        <v>0</v>
      </c>
      <c r="L357" s="541">
        <f>'Averages Pivot Table'!Z$432</f>
        <v>0</v>
      </c>
      <c r="M357" s="542">
        <f t="shared" si="198"/>
        <v>0</v>
      </c>
      <c r="N357" s="591">
        <f>'Averages Pivot Table'!Z$436</f>
        <v>0</v>
      </c>
      <c r="O357" s="542">
        <f t="shared" si="199"/>
        <v>0</v>
      </c>
    </row>
    <row r="358" spans="1:19" ht="12.95" customHeight="1">
      <c r="A358" s="565" t="s">
        <v>1085</v>
      </c>
      <c r="B358" s="592">
        <f>'Averages Pivot Table'!Z$441</f>
        <v>63990.996781979084</v>
      </c>
      <c r="C358" s="546">
        <f t="shared" si="179"/>
        <v>2</v>
      </c>
      <c r="D358" s="592">
        <f>'Averages Pivot Table'!Z$445</f>
        <v>53353.105263157893</v>
      </c>
      <c r="E358" s="546">
        <f t="shared" si="179"/>
        <v>2</v>
      </c>
      <c r="F358" s="592">
        <f>'Averages Pivot Table'!Z$449</f>
        <v>45975.342857142859</v>
      </c>
      <c r="G358" s="546">
        <f t="shared" si="195"/>
        <v>2</v>
      </c>
      <c r="H358" s="592">
        <f>'Averages Pivot Table'!Z$453</f>
        <v>40445.322387601656</v>
      </c>
      <c r="I358" s="546">
        <f t="shared" si="196"/>
        <v>2</v>
      </c>
      <c r="J358" s="592">
        <f>'Averages Pivot Table'!Z$457</f>
        <v>37739.727272727272</v>
      </c>
      <c r="K358" s="546">
        <f t="shared" si="197"/>
        <v>1</v>
      </c>
      <c r="L358" s="545">
        <f>'Averages Pivot Table'!Z$461</f>
        <v>0</v>
      </c>
      <c r="M358" s="546">
        <f t="shared" si="198"/>
        <v>0</v>
      </c>
      <c r="N358" s="592">
        <f>'Averages Pivot Table'!Z$465</f>
        <v>50359.142845409253</v>
      </c>
      <c r="O358" s="546">
        <f t="shared" si="199"/>
        <v>3</v>
      </c>
    </row>
    <row r="359" spans="1:19" ht="32.25" customHeight="1">
      <c r="A359" s="643" t="s">
        <v>1086</v>
      </c>
      <c r="B359" s="643"/>
      <c r="C359" s="643"/>
      <c r="D359" s="643"/>
      <c r="E359" s="643"/>
      <c r="F359" s="643"/>
      <c r="G359" s="643"/>
      <c r="H359" s="643"/>
      <c r="I359" s="643"/>
      <c r="J359" s="643"/>
      <c r="K359" s="643"/>
      <c r="L359" s="643"/>
      <c r="M359" s="643"/>
      <c r="N359" s="643"/>
      <c r="O359" s="643"/>
    </row>
    <row r="360" spans="1:19">
      <c r="O360" s="549" t="s">
        <v>1156</v>
      </c>
    </row>
    <row r="361" spans="1:19" ht="18">
      <c r="A361" s="512" t="s">
        <v>1109</v>
      </c>
      <c r="B361" s="512"/>
      <c r="C361" s="512"/>
      <c r="D361" s="512"/>
      <c r="E361" s="512"/>
      <c r="F361" s="512"/>
      <c r="G361" s="512"/>
      <c r="H361" s="512"/>
      <c r="I361" s="512"/>
      <c r="J361" s="512"/>
      <c r="K361" s="512"/>
      <c r="L361" s="512"/>
      <c r="M361" s="512"/>
      <c r="N361" s="512"/>
      <c r="O361" s="512"/>
    </row>
    <row r="362" spans="1:19">
      <c r="A362" s="579"/>
      <c r="B362" s="515"/>
      <c r="C362" s="515"/>
      <c r="D362" s="515"/>
      <c r="E362" s="515"/>
      <c r="F362" s="515"/>
      <c r="G362" s="515"/>
      <c r="H362" s="515"/>
      <c r="I362" s="515"/>
      <c r="J362" s="515"/>
      <c r="K362" s="515"/>
      <c r="L362" s="515"/>
      <c r="M362" s="515"/>
      <c r="N362" s="515"/>
      <c r="O362" s="515"/>
    </row>
    <row r="363" spans="1:19" ht="15.75">
      <c r="A363" s="644" t="s">
        <v>1098</v>
      </c>
      <c r="B363" s="644"/>
      <c r="C363" s="644"/>
      <c r="D363" s="644"/>
      <c r="E363" s="644"/>
      <c r="F363" s="644"/>
      <c r="G363" s="644"/>
      <c r="H363" s="644"/>
      <c r="I363" s="644"/>
      <c r="J363" s="644"/>
      <c r="K363" s="644"/>
      <c r="L363" s="644"/>
      <c r="M363" s="644"/>
      <c r="N363" s="644"/>
      <c r="O363" s="644"/>
    </row>
    <row r="364" spans="1:19" ht="15.75">
      <c r="A364" s="644" t="s">
        <v>1133</v>
      </c>
      <c r="B364" s="644"/>
      <c r="C364" s="644"/>
      <c r="D364" s="644"/>
      <c r="E364" s="644"/>
      <c r="F364" s="644"/>
      <c r="G364" s="644"/>
      <c r="H364" s="644"/>
      <c r="I364" s="644"/>
      <c r="J364" s="644"/>
      <c r="K364" s="644"/>
      <c r="L364" s="644"/>
      <c r="M364" s="644"/>
      <c r="N364" s="644"/>
      <c r="O364" s="644"/>
    </row>
    <row r="365" spans="1:19">
      <c r="A365" s="540"/>
      <c r="B365" s="540"/>
      <c r="C365" s="540"/>
      <c r="D365" s="540"/>
      <c r="E365" s="540"/>
      <c r="F365" s="540"/>
      <c r="G365" s="540"/>
      <c r="H365" s="540"/>
      <c r="I365" s="540"/>
      <c r="J365" s="540"/>
      <c r="K365" s="540"/>
      <c r="L365" s="540"/>
      <c r="M365" s="540"/>
      <c r="N365" s="540"/>
      <c r="O365" s="540"/>
    </row>
    <row r="366" spans="1:19" ht="31.5" customHeight="1">
      <c r="A366" s="518"/>
      <c r="B366" s="581" t="s">
        <v>28</v>
      </c>
      <c r="C366" s="582"/>
      <c r="D366" s="583" t="s">
        <v>17</v>
      </c>
      <c r="E366" s="584"/>
      <c r="F366" s="583" t="s">
        <v>18</v>
      </c>
      <c r="G366" s="584"/>
      <c r="H366" s="581" t="s">
        <v>19</v>
      </c>
      <c r="I366" s="582"/>
      <c r="J366" s="583" t="s">
        <v>1099</v>
      </c>
      <c r="K366" s="584"/>
      <c r="L366" s="582" t="s">
        <v>1060</v>
      </c>
      <c r="M366" s="582"/>
      <c r="N366" s="582" t="s">
        <v>1061</v>
      </c>
      <c r="O366" s="582"/>
    </row>
    <row r="367" spans="1:19">
      <c r="A367" s="524"/>
      <c r="B367" s="520" t="s">
        <v>1067</v>
      </c>
      <c r="C367" s="519" t="s">
        <v>1068</v>
      </c>
      <c r="D367" s="520" t="s">
        <v>1067</v>
      </c>
      <c r="E367" s="519" t="s">
        <v>1068</v>
      </c>
      <c r="F367" s="520" t="s">
        <v>1067</v>
      </c>
      <c r="G367" s="519" t="s">
        <v>1068</v>
      </c>
      <c r="H367" s="520" t="s">
        <v>1067</v>
      </c>
      <c r="I367" s="519" t="s">
        <v>1068</v>
      </c>
      <c r="J367" s="520" t="s">
        <v>1067</v>
      </c>
      <c r="K367" s="519" t="s">
        <v>1068</v>
      </c>
      <c r="L367" s="520" t="s">
        <v>1067</v>
      </c>
      <c r="M367" s="519" t="s">
        <v>1068</v>
      </c>
      <c r="N367" s="520" t="s">
        <v>1067</v>
      </c>
      <c r="O367" s="519" t="s">
        <v>1068</v>
      </c>
    </row>
    <row r="368" spans="1:19" s="531" customFormat="1" ht="18" customHeight="1">
      <c r="A368" s="528" t="s">
        <v>1069</v>
      </c>
      <c r="B368" s="560">
        <f>'Averages Pivot Table'!AA$469</f>
        <v>62317.376859804142</v>
      </c>
      <c r="C368" s="560"/>
      <c r="D368" s="560">
        <f>'Averages Pivot Table'!AA$473</f>
        <v>56119.94520894796</v>
      </c>
      <c r="E368" s="560"/>
      <c r="F368" s="560">
        <f>'Averages Pivot Table'!AA$477</f>
        <v>50700.692692399622</v>
      </c>
      <c r="G368" s="560"/>
      <c r="H368" s="560">
        <f>'Averages Pivot Table'!AA$481</f>
        <v>54082.901772734105</v>
      </c>
      <c r="I368" s="560"/>
      <c r="J368" s="560">
        <f>'Averages Pivot Table'!AA$485</f>
        <v>48732.476530612243</v>
      </c>
      <c r="K368" s="560"/>
      <c r="L368" s="560">
        <f>'Averages Pivot Table'!AA$489</f>
        <v>34703.261611112524</v>
      </c>
      <c r="M368" s="560"/>
      <c r="N368" s="560">
        <f>'Averages Pivot Table'!AA$493</f>
        <v>46670.813837696085</v>
      </c>
      <c r="O368" s="586"/>
      <c r="Q368" s="533"/>
      <c r="R368" s="533"/>
      <c r="S368" s="533"/>
    </row>
    <row r="369" spans="1:15" s="402" customFormat="1">
      <c r="A369" s="540"/>
      <c r="B369" s="536"/>
      <c r="C369" s="563"/>
      <c r="D369" s="536"/>
      <c r="E369" s="563"/>
      <c r="F369" s="536"/>
      <c r="G369" s="563"/>
      <c r="H369" s="536"/>
      <c r="I369" s="563"/>
      <c r="J369" s="536"/>
      <c r="K369" s="563"/>
      <c r="L369" s="536"/>
      <c r="M369" s="563"/>
      <c r="N369" s="536"/>
      <c r="O369" s="563"/>
    </row>
    <row r="370" spans="1:15" s="402" customFormat="1">
      <c r="A370" s="540" t="s">
        <v>1070</v>
      </c>
      <c r="B370" s="589">
        <f>'Averages Pivot Table'!AA$6</f>
        <v>0</v>
      </c>
      <c r="C370" s="542">
        <f>IF(B370&gt;0,RANK(B370,(B$370:B$388)),0)</f>
        <v>0</v>
      </c>
      <c r="D370" s="589">
        <f>'Averages Pivot Table'!AA$10</f>
        <v>0</v>
      </c>
      <c r="E370" s="542">
        <f>IF(D370&gt;0,RANK(D370,(D$370:D$388)),0)</f>
        <v>0</v>
      </c>
      <c r="F370" s="589">
        <f>'Averages Pivot Table'!AA$14</f>
        <v>0</v>
      </c>
      <c r="G370" s="542">
        <f>IF(F370&gt;0,RANK(F370,(F$370:F$388)),0)</f>
        <v>0</v>
      </c>
      <c r="H370" s="589">
        <f>'Averages Pivot Table'!AA$18</f>
        <v>0</v>
      </c>
      <c r="I370" s="542">
        <f>IF(H370&gt;0,RANK(H370,(H$370:H$388)),0)</f>
        <v>0</v>
      </c>
      <c r="J370" s="589">
        <f>'Averages Pivot Table'!AA$22</f>
        <v>0</v>
      </c>
      <c r="K370" s="542">
        <f>IF(J370&gt;0,RANK(J370,(J$370:J$388)),0)</f>
        <v>0</v>
      </c>
      <c r="L370" s="568">
        <f>'Averages Pivot Table'!AA$26</f>
        <v>55368.83302135246</v>
      </c>
      <c r="M370" s="542">
        <f>IF(L370&gt;0,RANK(L370,(L$370:L$388)),0)</f>
        <v>1</v>
      </c>
      <c r="N370" s="589">
        <f>'Averages Pivot Table'!AA$30</f>
        <v>55368.83302135246</v>
      </c>
      <c r="O370" s="542">
        <f>IF(N370&gt;0,RANK(N370,(N$370:N$388)),0)</f>
        <v>2</v>
      </c>
    </row>
    <row r="371" spans="1:15" s="402" customFormat="1">
      <c r="A371" s="540" t="s">
        <v>1071</v>
      </c>
      <c r="B371" s="589">
        <f>'Averages Pivot Table'!AA$35</f>
        <v>61288.045454545456</v>
      </c>
      <c r="C371" s="542">
        <f t="shared" ref="C371:E388" si="200">IF(B371&gt;0,RANK(B371,(B$370:B$388)),0)</f>
        <v>4</v>
      </c>
      <c r="D371" s="589">
        <f>'Averages Pivot Table'!AA$39</f>
        <v>54858.160714285717</v>
      </c>
      <c r="E371" s="542">
        <f t="shared" si="200"/>
        <v>3</v>
      </c>
      <c r="F371" s="589">
        <f>'Averages Pivot Table'!AA$43</f>
        <v>54434.842105263167</v>
      </c>
      <c r="G371" s="542">
        <f t="shared" ref="G371:G373" si="201">IF(F371&gt;0,RANK(F371,(F$370:F$388)),0)</f>
        <v>2</v>
      </c>
      <c r="H371" s="589">
        <f>'Averages Pivot Table'!AA$47</f>
        <v>50473</v>
      </c>
      <c r="I371" s="542">
        <f t="shared" ref="I371:I373" si="202">IF(H371&gt;0,RANK(H371,(H$370:H$388)),0)</f>
        <v>2</v>
      </c>
      <c r="J371" s="589">
        <f>'Averages Pivot Table'!AA$51</f>
        <v>0</v>
      </c>
      <c r="K371" s="542">
        <f t="shared" ref="K371:K373" si="203">IF(J371&gt;0,RANK(J371,(J$370:J$388)),0)</f>
        <v>0</v>
      </c>
      <c r="L371" s="568">
        <f>'Averages Pivot Table'!AA$55</f>
        <v>48260.400565628137</v>
      </c>
      <c r="M371" s="542">
        <f t="shared" ref="M371:M373" si="204">IF(L371&gt;0,RANK(L371,(L$370:L$388)),0)</f>
        <v>6</v>
      </c>
      <c r="N371" s="589">
        <f>'Averages Pivot Table'!AA$59</f>
        <v>49718.194398100917</v>
      </c>
      <c r="O371" s="542">
        <f t="shared" ref="O371:O373" si="205">IF(N371&gt;0,RANK(N371,(N$370:N$388)),0)</f>
        <v>7</v>
      </c>
    </row>
    <row r="372" spans="1:15" s="402" customFormat="1">
      <c r="A372" s="540" t="s">
        <v>1072</v>
      </c>
      <c r="B372" s="589">
        <f>'Averages Pivot Table'!AA$64</f>
        <v>0</v>
      </c>
      <c r="C372" s="542">
        <f t="shared" si="200"/>
        <v>0</v>
      </c>
      <c r="D372" s="589">
        <f>'Averages Pivot Table'!AA$68</f>
        <v>0</v>
      </c>
      <c r="E372" s="542">
        <f t="shared" si="200"/>
        <v>0</v>
      </c>
      <c r="F372" s="589">
        <f>'Averages Pivot Table'!AA$72</f>
        <v>0</v>
      </c>
      <c r="G372" s="542">
        <f t="shared" si="201"/>
        <v>0</v>
      </c>
      <c r="H372" s="589">
        <f>'Averages Pivot Table'!AA$76</f>
        <v>0</v>
      </c>
      <c r="I372" s="542">
        <f t="shared" si="202"/>
        <v>0</v>
      </c>
      <c r="J372" s="589">
        <f>'Averages Pivot Table'!AA$80</f>
        <v>0</v>
      </c>
      <c r="K372" s="542">
        <f t="shared" si="203"/>
        <v>0</v>
      </c>
      <c r="L372" s="568">
        <f>'Averages Pivot Table'!AA$84</f>
        <v>0</v>
      </c>
      <c r="M372" s="542">
        <f t="shared" si="204"/>
        <v>0</v>
      </c>
      <c r="N372" s="589">
        <f>'Averages Pivot Table'!AA$88</f>
        <v>0</v>
      </c>
      <c r="O372" s="542">
        <f t="shared" si="205"/>
        <v>0</v>
      </c>
    </row>
    <row r="373" spans="1:15" s="402" customFormat="1">
      <c r="A373" s="540" t="s">
        <v>1073</v>
      </c>
      <c r="B373" s="589">
        <f>'Averages Pivot Table'!AA$93</f>
        <v>0</v>
      </c>
      <c r="C373" s="542">
        <f t="shared" si="200"/>
        <v>0</v>
      </c>
      <c r="D373" s="589">
        <f>'Averages Pivot Table'!AA$97</f>
        <v>0</v>
      </c>
      <c r="E373" s="542">
        <f t="shared" si="200"/>
        <v>0</v>
      </c>
      <c r="F373" s="589">
        <f>'Averages Pivot Table'!AA$101</f>
        <v>0</v>
      </c>
      <c r="G373" s="542">
        <f t="shared" si="201"/>
        <v>0</v>
      </c>
      <c r="H373" s="589">
        <f>'Averages Pivot Table'!AA$105</f>
        <v>0</v>
      </c>
      <c r="I373" s="542">
        <f t="shared" si="202"/>
        <v>0</v>
      </c>
      <c r="J373" s="589">
        <f>'Averages Pivot Table'!AA$109</f>
        <v>0</v>
      </c>
      <c r="K373" s="542">
        <f t="shared" si="203"/>
        <v>0</v>
      </c>
      <c r="L373" s="568">
        <f>'Averages Pivot Table'!AA$113</f>
        <v>54656.712432432432</v>
      </c>
      <c r="M373" s="542">
        <f t="shared" si="204"/>
        <v>2</v>
      </c>
      <c r="N373" s="589">
        <f>'Averages Pivot Table'!AA$117</f>
        <v>54656.712432432432</v>
      </c>
      <c r="O373" s="542">
        <f t="shared" si="205"/>
        <v>3</v>
      </c>
    </row>
    <row r="374" spans="1:15" s="402" customFormat="1">
      <c r="A374" s="540"/>
      <c r="B374" s="589"/>
      <c r="C374" s="542"/>
      <c r="D374" s="589"/>
      <c r="E374" s="542"/>
      <c r="F374" s="589"/>
      <c r="G374" s="542"/>
      <c r="H374" s="589"/>
      <c r="I374" s="542"/>
      <c r="J374" s="589"/>
      <c r="K374" s="542"/>
      <c r="L374" s="568"/>
      <c r="M374" s="542"/>
      <c r="N374" s="589"/>
      <c r="O374" s="542"/>
    </row>
    <row r="375" spans="1:15" s="402" customFormat="1">
      <c r="A375" s="540" t="s">
        <v>1074</v>
      </c>
      <c r="B375" s="589">
        <f>'Averages Pivot Table'!AA$122</f>
        <v>56784.342857142852</v>
      </c>
      <c r="C375" s="542">
        <f t="shared" si="200"/>
        <v>5</v>
      </c>
      <c r="D375" s="589">
        <f>'Averages Pivot Table'!AA$126</f>
        <v>48497.107142857145</v>
      </c>
      <c r="E375" s="542">
        <f t="shared" si="200"/>
        <v>5</v>
      </c>
      <c r="F375" s="589">
        <f>'Averages Pivot Table'!AA$130</f>
        <v>39302.628947368416</v>
      </c>
      <c r="G375" s="542">
        <f t="shared" ref="G375:G378" si="206">IF(F375&gt;0,RANK(F375,(F$370:F$388)),0)</f>
        <v>6</v>
      </c>
      <c r="H375" s="589">
        <f>'Averages Pivot Table'!AA$134</f>
        <v>36591.871874999997</v>
      </c>
      <c r="I375" s="542">
        <f t="shared" ref="I375:I378" si="207">IF(H375&gt;0,RANK(H375,(H$370:H$388)),0)</f>
        <v>6</v>
      </c>
      <c r="J375" s="589">
        <f>'Averages Pivot Table'!AA$138</f>
        <v>34918.887272727276</v>
      </c>
      <c r="K375" s="542">
        <f t="shared" ref="K375:K378" si="208">IF(J375&gt;0,RANK(J375,(J$370:J$388)),0)</f>
        <v>3</v>
      </c>
      <c r="L375" s="568">
        <f>'Averages Pivot Table'!AA$142</f>
        <v>0</v>
      </c>
      <c r="M375" s="542">
        <f t="shared" ref="M375:M378" si="209">IF(L375&gt;0,RANK(L375,(L$370:L$388)),0)</f>
        <v>0</v>
      </c>
      <c r="N375" s="589">
        <f>'Averages Pivot Table'!AA$146</f>
        <v>42516.018706697454</v>
      </c>
      <c r="O375" s="542">
        <f t="shared" ref="O375:O378" si="210">IF(N375&gt;0,RANK(N375,(N$370:N$388)),0)</f>
        <v>11</v>
      </c>
    </row>
    <row r="376" spans="1:15" s="402" customFormat="1">
      <c r="A376" s="540" t="s">
        <v>1075</v>
      </c>
      <c r="B376" s="589">
        <f>'Averages Pivot Table'!AA$151</f>
        <v>54869.697342303763</v>
      </c>
      <c r="C376" s="542">
        <f t="shared" si="200"/>
        <v>6</v>
      </c>
      <c r="D376" s="589">
        <f>'Averages Pivot Table'!AA$155</f>
        <v>47686.527220621589</v>
      </c>
      <c r="E376" s="542">
        <f t="shared" si="200"/>
        <v>6</v>
      </c>
      <c r="F376" s="589">
        <f>'Averages Pivot Table'!AA$159</f>
        <v>40677.234794353441</v>
      </c>
      <c r="G376" s="542">
        <f t="shared" si="206"/>
        <v>5</v>
      </c>
      <c r="H376" s="589">
        <f>'Averages Pivot Table'!AA$163</f>
        <v>37523.900513303503</v>
      </c>
      <c r="I376" s="542">
        <f t="shared" si="207"/>
        <v>5</v>
      </c>
      <c r="J376" s="589">
        <f>'Averages Pivot Table'!AA$167</f>
        <v>0</v>
      </c>
      <c r="K376" s="542">
        <f t="shared" si="208"/>
        <v>0</v>
      </c>
      <c r="L376" s="568">
        <f>'Averages Pivot Table'!AA$171</f>
        <v>0</v>
      </c>
      <c r="M376" s="542">
        <f t="shared" si="209"/>
        <v>0</v>
      </c>
      <c r="N376" s="589">
        <f>'Averages Pivot Table'!AA$175</f>
        <v>47450.365025400919</v>
      </c>
      <c r="O376" s="542">
        <f t="shared" si="210"/>
        <v>9</v>
      </c>
    </row>
    <row r="377" spans="1:15" s="402" customFormat="1">
      <c r="A377" s="540" t="s">
        <v>1076</v>
      </c>
      <c r="B377" s="589">
        <f>'Averages Pivot Table'!AA$180</f>
        <v>63563.811364229201</v>
      </c>
      <c r="C377" s="542">
        <f t="shared" si="200"/>
        <v>2</v>
      </c>
      <c r="D377" s="589">
        <f>'Averages Pivot Table'!AA$184</f>
        <v>50591.32919531448</v>
      </c>
      <c r="E377" s="542">
        <f t="shared" si="200"/>
        <v>4</v>
      </c>
      <c r="F377" s="589">
        <f>'Averages Pivot Table'!AA$188</f>
        <v>43892.465396828178</v>
      </c>
      <c r="G377" s="542">
        <f t="shared" si="206"/>
        <v>4</v>
      </c>
      <c r="H377" s="589">
        <f>'Averages Pivot Table'!AA$192</f>
        <v>39624.749616144385</v>
      </c>
      <c r="I377" s="542">
        <f t="shared" si="207"/>
        <v>4</v>
      </c>
      <c r="J377" s="589">
        <f>'Averages Pivot Table'!AA$196</f>
        <v>38798.888888888891</v>
      </c>
      <c r="K377" s="542">
        <f t="shared" si="208"/>
        <v>2</v>
      </c>
      <c r="L377" s="568">
        <f>'Averages Pivot Table'!AA$200</f>
        <v>0</v>
      </c>
      <c r="M377" s="542">
        <f t="shared" si="209"/>
        <v>0</v>
      </c>
      <c r="N377" s="589">
        <f>'Averages Pivot Table'!AA$204</f>
        <v>46184.756383384018</v>
      </c>
      <c r="O377" s="542">
        <f t="shared" si="210"/>
        <v>10</v>
      </c>
    </row>
    <row r="378" spans="1:15" s="402" customFormat="1">
      <c r="A378" s="540" t="s">
        <v>1077</v>
      </c>
      <c r="B378" s="589">
        <f>'Averages Pivot Table'!AA$209</f>
        <v>0</v>
      </c>
      <c r="C378" s="542">
        <f t="shared" si="200"/>
        <v>0</v>
      </c>
      <c r="D378" s="589">
        <f>'Averages Pivot Table'!AA$213</f>
        <v>0</v>
      </c>
      <c r="E378" s="542">
        <f t="shared" si="200"/>
        <v>0</v>
      </c>
      <c r="F378" s="589">
        <f>'Averages Pivot Table'!AA$217</f>
        <v>0</v>
      </c>
      <c r="G378" s="542">
        <f t="shared" si="206"/>
        <v>0</v>
      </c>
      <c r="H378" s="589">
        <f>'Averages Pivot Table'!AA$221</f>
        <v>0</v>
      </c>
      <c r="I378" s="542">
        <f t="shared" si="207"/>
        <v>0</v>
      </c>
      <c r="J378" s="589">
        <f>'Averages Pivot Table'!AA$225</f>
        <v>0</v>
      </c>
      <c r="K378" s="542">
        <f t="shared" si="208"/>
        <v>0</v>
      </c>
      <c r="L378" s="568">
        <f>'Averages Pivot Table'!AA$229</f>
        <v>0</v>
      </c>
      <c r="M378" s="542">
        <f t="shared" si="209"/>
        <v>0</v>
      </c>
      <c r="N378" s="589">
        <f>'Averages Pivot Table'!AA$233</f>
        <v>0</v>
      </c>
      <c r="O378" s="542">
        <f t="shared" si="210"/>
        <v>0</v>
      </c>
    </row>
    <row r="379" spans="1:15" s="402" customFormat="1">
      <c r="A379" s="540"/>
      <c r="B379" s="589"/>
      <c r="C379" s="542"/>
      <c r="D379" s="589"/>
      <c r="E379" s="542"/>
      <c r="F379" s="589"/>
      <c r="G379" s="542"/>
      <c r="H379" s="589"/>
      <c r="I379" s="542"/>
      <c r="J379" s="589"/>
      <c r="K379" s="542"/>
      <c r="L379" s="568"/>
      <c r="M379" s="542"/>
      <c r="N379" s="589"/>
      <c r="O379" s="542"/>
    </row>
    <row r="380" spans="1:15" s="402" customFormat="1">
      <c r="A380" s="540" t="s">
        <v>1078</v>
      </c>
      <c r="B380" s="589">
        <f>'Averages Pivot Table'!AA$238</f>
        <v>0</v>
      </c>
      <c r="C380" s="542">
        <f t="shared" si="200"/>
        <v>0</v>
      </c>
      <c r="D380" s="589">
        <f>'Averages Pivot Table'!AA$242</f>
        <v>0</v>
      </c>
      <c r="E380" s="542">
        <f t="shared" si="200"/>
        <v>0</v>
      </c>
      <c r="F380" s="589">
        <f>'Averages Pivot Table'!AA$246</f>
        <v>0</v>
      </c>
      <c r="G380" s="542">
        <f t="shared" ref="G380:G383" si="211">IF(F380&gt;0,RANK(F380,(F$370:F$388)),0)</f>
        <v>0</v>
      </c>
      <c r="H380" s="589">
        <f>'Averages Pivot Table'!AA$250</f>
        <v>0</v>
      </c>
      <c r="I380" s="542">
        <f t="shared" ref="I380:I383" si="212">IF(H380&gt;0,RANK(H380,(H$370:H$388)),0)</f>
        <v>0</v>
      </c>
      <c r="J380" s="589">
        <f>'Averages Pivot Table'!AA$254</f>
        <v>0</v>
      </c>
      <c r="K380" s="542">
        <f t="shared" ref="K380:K383" si="213">IF(J380&gt;0,RANK(J380,(J$370:J$388)),0)</f>
        <v>0</v>
      </c>
      <c r="L380" s="568">
        <f>'Averages Pivot Table'!AA$258</f>
        <v>52079.579645909886</v>
      </c>
      <c r="M380" s="542">
        <f t="shared" ref="M380:M383" si="214">IF(L380&gt;0,RANK(L380,(L$370:L$388)),0)</f>
        <v>5</v>
      </c>
      <c r="N380" s="589">
        <f>'Averages Pivot Table'!AA$262</f>
        <v>52079.579645909886</v>
      </c>
      <c r="O380" s="542">
        <f t="shared" ref="O380:O383" si="215">IF(N380&gt;0,RANK(N380,(N$370:N$388)),0)</f>
        <v>5</v>
      </c>
    </row>
    <row r="381" spans="1:15" s="402" customFormat="1">
      <c r="A381" s="540" t="s">
        <v>1079</v>
      </c>
      <c r="B381" s="589">
        <f>'Averages Pivot Table'!AA$267</f>
        <v>0</v>
      </c>
      <c r="C381" s="542">
        <f t="shared" si="200"/>
        <v>0</v>
      </c>
      <c r="D381" s="589">
        <f>'Averages Pivot Table'!AA$271</f>
        <v>0</v>
      </c>
      <c r="E381" s="542">
        <f t="shared" si="200"/>
        <v>0</v>
      </c>
      <c r="F381" s="589">
        <f>'Averages Pivot Table'!AA$275</f>
        <v>0</v>
      </c>
      <c r="G381" s="542">
        <f t="shared" si="211"/>
        <v>0</v>
      </c>
      <c r="H381" s="589">
        <f>'Averages Pivot Table'!AA$279</f>
        <v>0</v>
      </c>
      <c r="I381" s="542">
        <f t="shared" si="212"/>
        <v>0</v>
      </c>
      <c r="J381" s="589">
        <f>'Averages Pivot Table'!AA$283</f>
        <v>0</v>
      </c>
      <c r="K381" s="542">
        <f t="shared" si="213"/>
        <v>0</v>
      </c>
      <c r="L381" s="568">
        <f>'Averages Pivot Table'!AA$287</f>
        <v>0</v>
      </c>
      <c r="M381" s="542">
        <f t="shared" si="214"/>
        <v>0</v>
      </c>
      <c r="N381" s="589">
        <f>'Averages Pivot Table'!AA$291</f>
        <v>0</v>
      </c>
      <c r="O381" s="542">
        <f t="shared" si="215"/>
        <v>0</v>
      </c>
    </row>
    <row r="382" spans="1:15" s="402" customFormat="1">
      <c r="A382" s="540" t="s">
        <v>1080</v>
      </c>
      <c r="B382" s="589">
        <f>'Averages Pivot Table'!AA$296</f>
        <v>0</v>
      </c>
      <c r="C382" s="542">
        <f t="shared" si="200"/>
        <v>0</v>
      </c>
      <c r="D382" s="589">
        <f>'Averages Pivot Table'!AA$300</f>
        <v>0</v>
      </c>
      <c r="E382" s="542">
        <f t="shared" si="200"/>
        <v>0</v>
      </c>
      <c r="F382" s="589">
        <f>'Averages Pivot Table'!AA$304</f>
        <v>0</v>
      </c>
      <c r="G382" s="542">
        <f t="shared" si="211"/>
        <v>0</v>
      </c>
      <c r="H382" s="589">
        <f>'Averages Pivot Table'!AA$308</f>
        <v>0</v>
      </c>
      <c r="I382" s="542">
        <f t="shared" si="212"/>
        <v>0</v>
      </c>
      <c r="J382" s="589">
        <f>'Averages Pivot Table'!AA$312</f>
        <v>0</v>
      </c>
      <c r="K382" s="542">
        <f t="shared" si="213"/>
        <v>0</v>
      </c>
      <c r="L382" s="568">
        <f>'Averages Pivot Table'!AA$316</f>
        <v>52987.347108249254</v>
      </c>
      <c r="M382" s="542">
        <f t="shared" si="214"/>
        <v>4</v>
      </c>
      <c r="N382" s="589">
        <f>'Averages Pivot Table'!AA$320</f>
        <v>52987.347108249254</v>
      </c>
      <c r="O382" s="542">
        <f t="shared" si="215"/>
        <v>4</v>
      </c>
    </row>
    <row r="383" spans="1:15" s="402" customFormat="1">
      <c r="A383" s="540" t="s">
        <v>1081</v>
      </c>
      <c r="B383" s="589">
        <f>'Averages Pivot Table'!AA$325</f>
        <v>0</v>
      </c>
      <c r="C383" s="542">
        <f t="shared" si="200"/>
        <v>0</v>
      </c>
      <c r="D383" s="589">
        <f>'Averages Pivot Table'!AA$329</f>
        <v>0</v>
      </c>
      <c r="E383" s="542">
        <f t="shared" si="200"/>
        <v>0</v>
      </c>
      <c r="F383" s="589">
        <f>'Averages Pivot Table'!AA$333</f>
        <v>0</v>
      </c>
      <c r="G383" s="542">
        <f t="shared" si="211"/>
        <v>0</v>
      </c>
      <c r="H383" s="589">
        <f>'Averages Pivot Table'!AA$337</f>
        <v>0</v>
      </c>
      <c r="I383" s="542">
        <f t="shared" si="212"/>
        <v>0</v>
      </c>
      <c r="J383" s="589">
        <f>'Averages Pivot Table'!AA$341</f>
        <v>49381.673547400613</v>
      </c>
      <c r="K383" s="542">
        <f t="shared" si="213"/>
        <v>1</v>
      </c>
      <c r="L383" s="568">
        <f>'Averages Pivot Table'!AA$345</f>
        <v>0</v>
      </c>
      <c r="M383" s="542">
        <f t="shared" si="214"/>
        <v>0</v>
      </c>
      <c r="N383" s="589">
        <f>'Averages Pivot Table'!AA$349</f>
        <v>49381.673547400613</v>
      </c>
      <c r="O383" s="542">
        <f t="shared" si="215"/>
        <v>8</v>
      </c>
    </row>
    <row r="384" spans="1:15" s="402" customFormat="1">
      <c r="A384" s="540"/>
      <c r="B384" s="589"/>
      <c r="C384" s="542"/>
      <c r="D384" s="589"/>
      <c r="E384" s="542"/>
      <c r="F384" s="589"/>
      <c r="G384" s="542"/>
      <c r="H384" s="589"/>
      <c r="I384" s="542"/>
      <c r="J384" s="589"/>
      <c r="K384" s="542"/>
      <c r="L384" s="568"/>
      <c r="M384" s="542"/>
      <c r="N384" s="589"/>
      <c r="O384" s="542"/>
    </row>
    <row r="385" spans="1:19" ht="12.95" customHeight="1">
      <c r="A385" s="540" t="s">
        <v>1082</v>
      </c>
      <c r="B385" s="591">
        <f>'Averages Pivot Table'!AA$354</f>
        <v>65060.815980088504</v>
      </c>
      <c r="C385" s="542">
        <f t="shared" si="200"/>
        <v>1</v>
      </c>
      <c r="D385" s="591">
        <f>'Averages Pivot Table'!AA$358</f>
        <v>55774.832307393415</v>
      </c>
      <c r="E385" s="542">
        <f t="shared" si="200"/>
        <v>2</v>
      </c>
      <c r="F385" s="591">
        <f>'Averages Pivot Table'!AA$362</f>
        <v>46839.238680939365</v>
      </c>
      <c r="G385" s="542">
        <f t="shared" ref="G385:G388" si="216">IF(F385&gt;0,RANK(F385,(F$370:F$388)),0)</f>
        <v>3</v>
      </c>
      <c r="H385" s="591">
        <f>'Averages Pivot Table'!AA$366</f>
        <v>40952.905262479326</v>
      </c>
      <c r="I385" s="542">
        <f t="shared" ref="I385:I388" si="217">IF(H385&gt;0,RANK(H385,(H$370:H$388)),0)</f>
        <v>3</v>
      </c>
      <c r="J385" s="591">
        <f>'Averages Pivot Table'!AA$370</f>
        <v>0</v>
      </c>
      <c r="K385" s="542">
        <f t="shared" ref="K385:K388" si="218">IF(J385&gt;0,RANK(J385,(J$370:J$388)),0)</f>
        <v>0</v>
      </c>
      <c r="L385" s="541">
        <f>'Averages Pivot Table'!AA$374</f>
        <v>0</v>
      </c>
      <c r="M385" s="542">
        <f t="shared" ref="M385:M388" si="219">IF(L385&gt;0,RANK(L385,(L$370:L$388)),0)</f>
        <v>0</v>
      </c>
      <c r="N385" s="591">
        <f>'Averages Pivot Table'!AA$378</f>
        <v>50272.189247847913</v>
      </c>
      <c r="O385" s="542">
        <f t="shared" ref="O385:O388" si="220">IF(N385&gt;0,RANK(N385,(N$370:N$388)),0)</f>
        <v>6</v>
      </c>
    </row>
    <row r="386" spans="1:19" ht="12.95" customHeight="1">
      <c r="A386" s="540" t="s">
        <v>1083</v>
      </c>
      <c r="B386" s="591">
        <f>'Averages Pivot Table'!AA$383</f>
        <v>62735.119638532371</v>
      </c>
      <c r="C386" s="542">
        <f t="shared" si="200"/>
        <v>3</v>
      </c>
      <c r="D386" s="591">
        <f>'Averages Pivot Table'!AA$387</f>
        <v>59835.124269912587</v>
      </c>
      <c r="E386" s="542">
        <f t="shared" si="200"/>
        <v>1</v>
      </c>
      <c r="F386" s="591">
        <f>'Averages Pivot Table'!AA$391</f>
        <v>55578.287057759422</v>
      </c>
      <c r="G386" s="542">
        <f t="shared" si="216"/>
        <v>1</v>
      </c>
      <c r="H386" s="591">
        <f>'Averages Pivot Table'!AA$395</f>
        <v>58666.147356015266</v>
      </c>
      <c r="I386" s="542">
        <f t="shared" si="217"/>
        <v>1</v>
      </c>
      <c r="J386" s="591">
        <f>'Averages Pivot Table'!AA$399</f>
        <v>0</v>
      </c>
      <c r="K386" s="542">
        <f t="shared" si="218"/>
        <v>0</v>
      </c>
      <c r="L386" s="541">
        <f>'Averages Pivot Table'!AA$403</f>
        <v>54114.406976650534</v>
      </c>
      <c r="M386" s="542">
        <f t="shared" si="219"/>
        <v>3</v>
      </c>
      <c r="N386" s="591">
        <f>'Averages Pivot Table'!AA$407</f>
        <v>58560.398033907382</v>
      </c>
      <c r="O386" s="542">
        <f t="shared" si="220"/>
        <v>1</v>
      </c>
    </row>
    <row r="387" spans="1:19" ht="12.95" customHeight="1">
      <c r="A387" s="540" t="s">
        <v>1084</v>
      </c>
      <c r="B387" s="591">
        <f>'Averages Pivot Table'!AA$412</f>
        <v>0</v>
      </c>
      <c r="C387" s="542">
        <f t="shared" si="200"/>
        <v>0</v>
      </c>
      <c r="D387" s="591">
        <f>'Averages Pivot Table'!AA$416</f>
        <v>0</v>
      </c>
      <c r="E387" s="542">
        <f t="shared" si="200"/>
        <v>0</v>
      </c>
      <c r="F387" s="591">
        <f>'Averages Pivot Table'!AA$420</f>
        <v>0</v>
      </c>
      <c r="G387" s="542">
        <f t="shared" si="216"/>
        <v>0</v>
      </c>
      <c r="H387" s="591">
        <f>'Averages Pivot Table'!AA$424</f>
        <v>0</v>
      </c>
      <c r="I387" s="542">
        <f t="shared" si="217"/>
        <v>0</v>
      </c>
      <c r="J387" s="591">
        <f>'Averages Pivot Table'!AA$428</f>
        <v>0</v>
      </c>
      <c r="K387" s="542">
        <f t="shared" si="218"/>
        <v>0</v>
      </c>
      <c r="L387" s="541">
        <f>'Averages Pivot Table'!AA$432</f>
        <v>0</v>
      </c>
      <c r="M387" s="542">
        <f t="shared" si="219"/>
        <v>0</v>
      </c>
      <c r="N387" s="591">
        <f>'Averages Pivot Table'!AA$436</f>
        <v>0</v>
      </c>
      <c r="O387" s="542">
        <f t="shared" si="220"/>
        <v>0</v>
      </c>
    </row>
    <row r="388" spans="1:19" ht="12.95" customHeight="1">
      <c r="A388" s="565" t="s">
        <v>1085</v>
      </c>
      <c r="B388" s="592">
        <f>'Averages Pivot Table'!AA$441</f>
        <v>0</v>
      </c>
      <c r="C388" s="546">
        <f t="shared" si="200"/>
        <v>0</v>
      </c>
      <c r="D388" s="592">
        <f>'Averages Pivot Table'!AA$445</f>
        <v>0</v>
      </c>
      <c r="E388" s="546">
        <f t="shared" si="200"/>
        <v>0</v>
      </c>
      <c r="F388" s="592">
        <f>'Averages Pivot Table'!AA$449</f>
        <v>0</v>
      </c>
      <c r="G388" s="546">
        <f t="shared" si="216"/>
        <v>0</v>
      </c>
      <c r="H388" s="592">
        <f>'Averages Pivot Table'!AA$453</f>
        <v>0</v>
      </c>
      <c r="I388" s="546">
        <f t="shared" si="217"/>
        <v>0</v>
      </c>
      <c r="J388" s="592">
        <f>'Averages Pivot Table'!AA$457</f>
        <v>0</v>
      </c>
      <c r="K388" s="546">
        <f t="shared" si="218"/>
        <v>0</v>
      </c>
      <c r="L388" s="545">
        <f>'Averages Pivot Table'!AA$461</f>
        <v>0</v>
      </c>
      <c r="M388" s="546">
        <f t="shared" si="219"/>
        <v>0</v>
      </c>
      <c r="N388" s="592">
        <f>'Averages Pivot Table'!AA$465</f>
        <v>0</v>
      </c>
      <c r="O388" s="546">
        <f t="shared" si="220"/>
        <v>0</v>
      </c>
    </row>
    <row r="389" spans="1:19" ht="34.5" customHeight="1">
      <c r="A389" s="643" t="s">
        <v>1086</v>
      </c>
      <c r="B389" s="643"/>
      <c r="C389" s="643"/>
      <c r="D389" s="643"/>
      <c r="E389" s="643"/>
      <c r="F389" s="643"/>
      <c r="G389" s="643"/>
      <c r="H389" s="643"/>
      <c r="I389" s="643"/>
      <c r="J389" s="643"/>
      <c r="K389" s="643"/>
      <c r="L389" s="643"/>
      <c r="M389" s="643"/>
      <c r="N389" s="643"/>
      <c r="O389" s="643"/>
    </row>
    <row r="390" spans="1:19">
      <c r="O390" s="549" t="s">
        <v>1156</v>
      </c>
    </row>
    <row r="391" spans="1:19" ht="18">
      <c r="A391" s="512" t="s">
        <v>1110</v>
      </c>
      <c r="B391" s="512"/>
      <c r="C391" s="512"/>
      <c r="D391" s="512"/>
      <c r="E391" s="512"/>
      <c r="F391" s="512"/>
      <c r="G391" s="512"/>
      <c r="H391" s="512"/>
      <c r="I391" s="512"/>
      <c r="J391" s="512"/>
      <c r="K391" s="512"/>
      <c r="L391" s="512"/>
      <c r="M391" s="512"/>
      <c r="N391" s="512"/>
      <c r="O391" s="512"/>
    </row>
    <row r="392" spans="1:19">
      <c r="A392" s="579"/>
      <c r="B392" s="515"/>
      <c r="C392" s="515"/>
      <c r="D392" s="515"/>
      <c r="E392" s="515"/>
      <c r="F392" s="515"/>
      <c r="G392" s="515"/>
      <c r="H392" s="515"/>
      <c r="I392" s="515"/>
      <c r="J392" s="515"/>
      <c r="K392" s="515"/>
      <c r="L392" s="515"/>
      <c r="M392" s="515"/>
      <c r="N392" s="515"/>
      <c r="O392" s="515"/>
    </row>
    <row r="393" spans="1:19" ht="15.75">
      <c r="A393" s="644" t="s">
        <v>1098</v>
      </c>
      <c r="B393" s="644"/>
      <c r="C393" s="644"/>
      <c r="D393" s="644"/>
      <c r="E393" s="644"/>
      <c r="F393" s="644"/>
      <c r="G393" s="644"/>
      <c r="H393" s="644"/>
      <c r="I393" s="644"/>
      <c r="J393" s="644"/>
      <c r="K393" s="644"/>
      <c r="L393" s="644"/>
      <c r="M393" s="644"/>
      <c r="N393" s="644"/>
      <c r="O393" s="644"/>
    </row>
    <row r="394" spans="1:19" ht="15.75">
      <c r="A394" s="644" t="s">
        <v>1134</v>
      </c>
      <c r="B394" s="644"/>
      <c r="C394" s="644"/>
      <c r="D394" s="644"/>
      <c r="E394" s="644"/>
      <c r="F394" s="644"/>
      <c r="G394" s="644"/>
      <c r="H394" s="644"/>
      <c r="I394" s="644"/>
      <c r="J394" s="644"/>
      <c r="K394" s="644"/>
      <c r="L394" s="644"/>
      <c r="M394" s="644"/>
      <c r="N394" s="644"/>
      <c r="O394" s="644"/>
    </row>
    <row r="395" spans="1:19">
      <c r="A395" s="540"/>
      <c r="B395" s="540"/>
      <c r="C395" s="540"/>
      <c r="D395" s="540"/>
      <c r="E395" s="540"/>
      <c r="F395" s="540"/>
      <c r="G395" s="540"/>
      <c r="H395" s="540"/>
      <c r="I395" s="540"/>
      <c r="J395" s="540"/>
      <c r="K395" s="540"/>
      <c r="L395" s="540"/>
      <c r="M395" s="540"/>
      <c r="N395" s="540"/>
      <c r="O395" s="540"/>
    </row>
    <row r="396" spans="1:19" ht="33.75" customHeight="1">
      <c r="A396" s="518"/>
      <c r="B396" s="581" t="s">
        <v>28</v>
      </c>
      <c r="C396" s="582"/>
      <c r="D396" s="583" t="s">
        <v>17</v>
      </c>
      <c r="E396" s="584"/>
      <c r="F396" s="583" t="s">
        <v>18</v>
      </c>
      <c r="G396" s="584"/>
      <c r="H396" s="581" t="s">
        <v>19</v>
      </c>
      <c r="I396" s="582"/>
      <c r="J396" s="583" t="s">
        <v>1099</v>
      </c>
      <c r="K396" s="584"/>
      <c r="L396" s="582" t="s">
        <v>1060</v>
      </c>
      <c r="M396" s="582"/>
      <c r="N396" s="582" t="s">
        <v>1061</v>
      </c>
      <c r="O396" s="582"/>
    </row>
    <row r="397" spans="1:19">
      <c r="A397" s="524"/>
      <c r="B397" s="520" t="s">
        <v>1067</v>
      </c>
      <c r="C397" s="519" t="s">
        <v>1068</v>
      </c>
      <c r="D397" s="520" t="s">
        <v>1067</v>
      </c>
      <c r="E397" s="519" t="s">
        <v>1068</v>
      </c>
      <c r="F397" s="520" t="s">
        <v>1067</v>
      </c>
      <c r="G397" s="519" t="s">
        <v>1068</v>
      </c>
      <c r="H397" s="520" t="s">
        <v>1067</v>
      </c>
      <c r="I397" s="519" t="s">
        <v>1068</v>
      </c>
      <c r="J397" s="520" t="s">
        <v>1067</v>
      </c>
      <c r="K397" s="519" t="s">
        <v>1068</v>
      </c>
      <c r="L397" s="520" t="s">
        <v>1067</v>
      </c>
      <c r="M397" s="519" t="s">
        <v>1068</v>
      </c>
      <c r="N397" s="520" t="s">
        <v>1067</v>
      </c>
      <c r="O397" s="519" t="s">
        <v>1068</v>
      </c>
    </row>
    <row r="398" spans="1:19" s="531" customFormat="1" ht="18" customHeight="1">
      <c r="A398" s="528" t="s">
        <v>1069</v>
      </c>
      <c r="B398" s="560">
        <f>'Averages Pivot Table'!AB$469</f>
        <v>54466.640621882354</v>
      </c>
      <c r="C398" s="560"/>
      <c r="D398" s="560">
        <f>'Averages Pivot Table'!AB$473</f>
        <v>49861.901103798351</v>
      </c>
      <c r="E398" s="560"/>
      <c r="F398" s="560">
        <f>'Averages Pivot Table'!AB$477</f>
        <v>43688.385052990998</v>
      </c>
      <c r="G398" s="560"/>
      <c r="H398" s="560">
        <f>'Averages Pivot Table'!AB$481</f>
        <v>45012.954418961788</v>
      </c>
      <c r="I398" s="560"/>
      <c r="J398" s="560">
        <f>'Averages Pivot Table'!AB$485</f>
        <v>43331.815972222219</v>
      </c>
      <c r="K398" s="560"/>
      <c r="L398" s="560">
        <f>'Averages Pivot Table'!AB$489</f>
        <v>45699.633617061721</v>
      </c>
      <c r="M398" s="560"/>
      <c r="N398" s="560">
        <f>'Averages Pivot Table'!AB$493</f>
        <v>46312.777432584451</v>
      </c>
      <c r="O398" s="586"/>
      <c r="Q398" s="533"/>
      <c r="R398" s="533"/>
      <c r="S398" s="533"/>
    </row>
    <row r="399" spans="1:19" ht="12.95" customHeight="1">
      <c r="A399" s="540"/>
      <c r="B399" s="536"/>
      <c r="C399" s="563"/>
      <c r="D399" s="536"/>
      <c r="E399" s="563"/>
      <c r="F399" s="536"/>
      <c r="G399" s="563"/>
      <c r="H399" s="536"/>
      <c r="I399" s="563"/>
      <c r="J399" s="536"/>
      <c r="K399" s="563"/>
      <c r="L399" s="536"/>
      <c r="M399" s="563"/>
      <c r="N399" s="536"/>
      <c r="O399" s="563"/>
    </row>
    <row r="400" spans="1:19" ht="12.95" customHeight="1">
      <c r="A400" s="540" t="s">
        <v>1070</v>
      </c>
      <c r="B400" s="589">
        <f>'Averages Pivot Table'!AB$6</f>
        <v>0</v>
      </c>
      <c r="C400" s="542">
        <f>IF(B400&gt;0,RANK(B400,(B$400:B$418)),0)</f>
        <v>0</v>
      </c>
      <c r="D400" s="589">
        <f>'Averages Pivot Table'!AB$10</f>
        <v>0</v>
      </c>
      <c r="E400" s="542">
        <f>IF(D400&gt;0,RANK(D400,(D$400:D$418)),0)</f>
        <v>0</v>
      </c>
      <c r="F400" s="589">
        <f>'Averages Pivot Table'!AB$14</f>
        <v>0</v>
      </c>
      <c r="G400" s="542">
        <f>IF(F400&gt;0,RANK(F400,(F$400:F$418)),0)</f>
        <v>0</v>
      </c>
      <c r="H400" s="589">
        <f>'Averages Pivot Table'!AB$18</f>
        <v>0</v>
      </c>
      <c r="I400" s="542">
        <f>IF(H400&gt;0,RANK(H400,(H$400:H$418)),0)</f>
        <v>0</v>
      </c>
      <c r="J400" s="589">
        <f>'Averages Pivot Table'!AB$22</f>
        <v>0</v>
      </c>
      <c r="K400" s="542">
        <f>IF(J400&gt;0,RANK(J400,(J$400:J$418)),0)</f>
        <v>0</v>
      </c>
      <c r="L400" s="568">
        <f>'Averages Pivot Table'!AB$26</f>
        <v>50932.261950296022</v>
      </c>
      <c r="M400" s="542">
        <f>IF(L400&gt;0,RANK(L400,(L$400:L$418)),0)</f>
        <v>4</v>
      </c>
      <c r="N400" s="589">
        <f>'Averages Pivot Table'!AB$30</f>
        <v>50932.261950296022</v>
      </c>
      <c r="O400" s="542">
        <f>IF(N400&gt;0,RANK(N400,(N$400:N$418)),0)</f>
        <v>3</v>
      </c>
    </row>
    <row r="401" spans="1:15" s="402" customFormat="1">
      <c r="A401" s="540" t="s">
        <v>1071</v>
      </c>
      <c r="B401" s="589">
        <f>'Averages Pivot Table'!AB$35</f>
        <v>65182.636363636375</v>
      </c>
      <c r="C401" s="542">
        <f t="shared" ref="C401:E418" si="221">IF(B401&gt;0,RANK(B401,(B$400:B$418)),0)</f>
        <v>1</v>
      </c>
      <c r="D401" s="589">
        <f>'Averages Pivot Table'!AB$39</f>
        <v>61421.764044943819</v>
      </c>
      <c r="E401" s="542">
        <f t="shared" si="221"/>
        <v>1</v>
      </c>
      <c r="F401" s="589">
        <f>'Averages Pivot Table'!AB$43</f>
        <v>50216.970873786406</v>
      </c>
      <c r="G401" s="542">
        <f t="shared" ref="G401:G403" si="222">IF(F401&gt;0,RANK(F401,(F$400:F$418)),0)</f>
        <v>1</v>
      </c>
      <c r="H401" s="589">
        <f>'Averages Pivot Table'!AB$47</f>
        <v>42778.000279848413</v>
      </c>
      <c r="I401" s="542">
        <f t="shared" ref="I401:I403" si="223">IF(H401&gt;0,RANK(H401,(H$400:H$418)),0)</f>
        <v>3</v>
      </c>
      <c r="J401" s="589">
        <f>'Averages Pivot Table'!AB$51</f>
        <v>0</v>
      </c>
      <c r="K401" s="542">
        <f t="shared" ref="K401:K403" si="224">IF(J401&gt;0,RANK(J401,(J$400:J$418)),0)</f>
        <v>0</v>
      </c>
      <c r="L401" s="568">
        <f>'Averages Pivot Table'!AB$55</f>
        <v>0</v>
      </c>
      <c r="M401" s="542">
        <f t="shared" ref="M401:M403" si="225">IF(L401&gt;0,RANK(L401,(L$400:L$418)),0)</f>
        <v>0</v>
      </c>
      <c r="N401" s="589">
        <f>'Averages Pivot Table'!AB$59</f>
        <v>45066.066050025445</v>
      </c>
      <c r="O401" s="542">
        <f t="shared" ref="O401:O403" si="226">IF(N401&gt;0,RANK(N401,(N$400:N$418)),0)</f>
        <v>9</v>
      </c>
    </row>
    <row r="402" spans="1:15" s="402" customFormat="1">
      <c r="A402" s="540" t="s">
        <v>1072</v>
      </c>
      <c r="B402" s="589">
        <f>'Averages Pivot Table'!AB$64</f>
        <v>0</v>
      </c>
      <c r="C402" s="542">
        <f t="shared" si="221"/>
        <v>0</v>
      </c>
      <c r="D402" s="589">
        <f>'Averages Pivot Table'!AB$68</f>
        <v>0</v>
      </c>
      <c r="E402" s="542">
        <f t="shared" si="221"/>
        <v>0</v>
      </c>
      <c r="F402" s="589">
        <f>'Averages Pivot Table'!AB$72</f>
        <v>0</v>
      </c>
      <c r="G402" s="542">
        <f t="shared" si="222"/>
        <v>0</v>
      </c>
      <c r="H402" s="589">
        <f>'Averages Pivot Table'!AB$76</f>
        <v>0</v>
      </c>
      <c r="I402" s="542">
        <f t="shared" si="223"/>
        <v>0</v>
      </c>
      <c r="J402" s="589">
        <f>'Averages Pivot Table'!AB$80</f>
        <v>0</v>
      </c>
      <c r="K402" s="542">
        <f t="shared" si="224"/>
        <v>0</v>
      </c>
      <c r="L402" s="568">
        <f>'Averages Pivot Table'!AB$84</f>
        <v>61440.976117285405</v>
      </c>
      <c r="M402" s="542">
        <f t="shared" si="225"/>
        <v>1</v>
      </c>
      <c r="N402" s="589">
        <f>'Averages Pivot Table'!AB$88</f>
        <v>61440.976117285405</v>
      </c>
      <c r="O402" s="542">
        <f t="shared" si="226"/>
        <v>1</v>
      </c>
    </row>
    <row r="403" spans="1:15" s="402" customFormat="1">
      <c r="A403" s="540" t="s">
        <v>1073</v>
      </c>
      <c r="B403" s="589">
        <f>'Averages Pivot Table'!AB$93</f>
        <v>0</v>
      </c>
      <c r="C403" s="542">
        <f t="shared" si="221"/>
        <v>0</v>
      </c>
      <c r="D403" s="589">
        <f>'Averages Pivot Table'!AB$97</f>
        <v>0</v>
      </c>
      <c r="E403" s="542">
        <f t="shared" si="221"/>
        <v>0</v>
      </c>
      <c r="F403" s="589">
        <f>'Averages Pivot Table'!AB$101</f>
        <v>0</v>
      </c>
      <c r="G403" s="542">
        <f t="shared" si="222"/>
        <v>0</v>
      </c>
      <c r="H403" s="589">
        <f>'Averages Pivot Table'!AB$105</f>
        <v>0</v>
      </c>
      <c r="I403" s="542">
        <f t="shared" si="223"/>
        <v>0</v>
      </c>
      <c r="J403" s="589">
        <f>'Averages Pivot Table'!AB$109</f>
        <v>0</v>
      </c>
      <c r="K403" s="542">
        <f t="shared" si="224"/>
        <v>0</v>
      </c>
      <c r="L403" s="568">
        <f>'Averages Pivot Table'!AB$113</f>
        <v>50965.76774193548</v>
      </c>
      <c r="M403" s="542">
        <f t="shared" si="225"/>
        <v>3</v>
      </c>
      <c r="N403" s="589">
        <f>'Averages Pivot Table'!AB$117</f>
        <v>50965.76774193548</v>
      </c>
      <c r="O403" s="542">
        <f t="shared" si="226"/>
        <v>2</v>
      </c>
    </row>
    <row r="404" spans="1:15" s="402" customFormat="1">
      <c r="A404" s="540"/>
      <c r="B404" s="589"/>
      <c r="C404" s="542"/>
      <c r="D404" s="589"/>
      <c r="E404" s="542"/>
      <c r="F404" s="589"/>
      <c r="G404" s="542"/>
      <c r="H404" s="589"/>
      <c r="I404" s="542"/>
      <c r="J404" s="589"/>
      <c r="K404" s="542"/>
      <c r="L404" s="568"/>
      <c r="M404" s="542"/>
      <c r="N404" s="589"/>
      <c r="O404" s="542"/>
    </row>
    <row r="405" spans="1:15" s="402" customFormat="1">
      <c r="A405" s="540" t="s">
        <v>1074</v>
      </c>
      <c r="B405" s="589">
        <f>'Averages Pivot Table'!AB$122</f>
        <v>54336.85</v>
      </c>
      <c r="C405" s="542">
        <f t="shared" si="221"/>
        <v>4</v>
      </c>
      <c r="D405" s="589">
        <f>'Averages Pivot Table'!AB$126</f>
        <v>43436.440298507463</v>
      </c>
      <c r="E405" s="542">
        <f t="shared" si="221"/>
        <v>6</v>
      </c>
      <c r="F405" s="589">
        <f>'Averages Pivot Table'!AB$130</f>
        <v>38829.422872340423</v>
      </c>
      <c r="G405" s="542">
        <f t="shared" ref="G405:G408" si="227">IF(F405&gt;0,RANK(F405,(F$400:F$418)),0)</f>
        <v>5</v>
      </c>
      <c r="H405" s="589">
        <f>'Averages Pivot Table'!AB$134</f>
        <v>37362.244897959179</v>
      </c>
      <c r="I405" s="542">
        <f t="shared" ref="I405:I408" si="228">IF(H405&gt;0,RANK(H405,(H$400:H$418)),0)</f>
        <v>5</v>
      </c>
      <c r="J405" s="589">
        <f>'Averages Pivot Table'!AB$138</f>
        <v>0</v>
      </c>
      <c r="K405" s="542">
        <f t="shared" ref="K405:K408" si="229">IF(J405&gt;0,RANK(J405,(J$400:J$418)),0)</f>
        <v>0</v>
      </c>
      <c r="L405" s="568">
        <f>'Averages Pivot Table'!AB$142</f>
        <v>0</v>
      </c>
      <c r="M405" s="542">
        <f t="shared" ref="M405:M408" si="230">IF(L405&gt;0,RANK(L405,(L$400:L$418)),0)</f>
        <v>0</v>
      </c>
      <c r="N405" s="589">
        <f>'Averages Pivot Table'!AB$146</f>
        <v>42223.505324658952</v>
      </c>
      <c r="O405" s="542">
        <f t="shared" ref="O405:O408" si="231">IF(N405&gt;0,RANK(N405,(N$400:N$418)),0)</f>
        <v>11</v>
      </c>
    </row>
    <row r="406" spans="1:15" s="402" customFormat="1">
      <c r="A406" s="540" t="s">
        <v>1075</v>
      </c>
      <c r="B406" s="589">
        <f>'Averages Pivot Table'!AB$151</f>
        <v>55769.456135997585</v>
      </c>
      <c r="C406" s="542">
        <f t="shared" si="221"/>
        <v>3</v>
      </c>
      <c r="D406" s="589">
        <f>'Averages Pivot Table'!AB$155</f>
        <v>44745.621668384956</v>
      </c>
      <c r="E406" s="542">
        <f t="shared" si="221"/>
        <v>5</v>
      </c>
      <c r="F406" s="589">
        <f>'Averages Pivot Table'!AB$159</f>
        <v>38247.849239657269</v>
      </c>
      <c r="G406" s="542">
        <f t="shared" si="227"/>
        <v>6</v>
      </c>
      <c r="H406" s="589">
        <f>'Averages Pivot Table'!AB$163</f>
        <v>34383.624530859473</v>
      </c>
      <c r="I406" s="542">
        <f t="shared" si="228"/>
        <v>7</v>
      </c>
      <c r="J406" s="589">
        <f>'Averages Pivot Table'!AB$167</f>
        <v>1377.7826086956522</v>
      </c>
      <c r="K406" s="542">
        <f t="shared" si="229"/>
        <v>4</v>
      </c>
      <c r="L406" s="568">
        <f>'Averages Pivot Table'!AB$171</f>
        <v>0</v>
      </c>
      <c r="M406" s="542">
        <f t="shared" si="230"/>
        <v>0</v>
      </c>
      <c r="N406" s="589">
        <f>'Averages Pivot Table'!AB$175</f>
        <v>44346.712966047497</v>
      </c>
      <c r="O406" s="542">
        <f t="shared" si="231"/>
        <v>10</v>
      </c>
    </row>
    <row r="407" spans="1:15" s="402" customFormat="1">
      <c r="A407" s="540" t="s">
        <v>1076</v>
      </c>
      <c r="B407" s="589">
        <f>'Averages Pivot Table'!AB$180</f>
        <v>45868.14736842105</v>
      </c>
      <c r="C407" s="542">
        <f t="shared" si="221"/>
        <v>6</v>
      </c>
      <c r="D407" s="589">
        <f>'Averages Pivot Table'!AB$184</f>
        <v>47264.50458937198</v>
      </c>
      <c r="E407" s="542">
        <f t="shared" si="221"/>
        <v>4</v>
      </c>
      <c r="F407" s="589">
        <f>'Averages Pivot Table'!AB$188</f>
        <v>46033.954484469017</v>
      </c>
      <c r="G407" s="542">
        <f t="shared" si="227"/>
        <v>3</v>
      </c>
      <c r="H407" s="589">
        <f>'Averages Pivot Table'!AB$192</f>
        <v>37551.580890678473</v>
      </c>
      <c r="I407" s="542">
        <f t="shared" si="228"/>
        <v>4</v>
      </c>
      <c r="J407" s="589">
        <f>'Averages Pivot Table'!AB$196</f>
        <v>35290</v>
      </c>
      <c r="K407" s="542">
        <f t="shared" si="229"/>
        <v>3</v>
      </c>
      <c r="L407" s="568">
        <f>'Averages Pivot Table'!AB$200</f>
        <v>0</v>
      </c>
      <c r="M407" s="542">
        <f t="shared" si="230"/>
        <v>0</v>
      </c>
      <c r="N407" s="589">
        <f>'Averages Pivot Table'!AB$204</f>
        <v>40197.524781049862</v>
      </c>
      <c r="O407" s="542">
        <f t="shared" si="231"/>
        <v>12</v>
      </c>
    </row>
    <row r="408" spans="1:15" s="402" customFormat="1">
      <c r="A408" s="540" t="s">
        <v>1077</v>
      </c>
      <c r="B408" s="589">
        <f>'Averages Pivot Table'!AB$209</f>
        <v>0</v>
      </c>
      <c r="C408" s="542">
        <f t="shared" si="221"/>
        <v>0</v>
      </c>
      <c r="D408" s="589">
        <f>'Averages Pivot Table'!AB$213</f>
        <v>0</v>
      </c>
      <c r="E408" s="542">
        <f t="shared" si="221"/>
        <v>0</v>
      </c>
      <c r="F408" s="589">
        <f>'Averages Pivot Table'!AB$217</f>
        <v>0</v>
      </c>
      <c r="G408" s="542">
        <f t="shared" si="227"/>
        <v>0</v>
      </c>
      <c r="H408" s="589">
        <f>'Averages Pivot Table'!AB$221</f>
        <v>0</v>
      </c>
      <c r="I408" s="542">
        <f t="shared" si="228"/>
        <v>0</v>
      </c>
      <c r="J408" s="589">
        <f>'Averages Pivot Table'!AB$225</f>
        <v>0</v>
      </c>
      <c r="K408" s="542">
        <f t="shared" si="229"/>
        <v>0</v>
      </c>
      <c r="L408" s="568">
        <f>'Averages Pivot Table'!AB$229</f>
        <v>0</v>
      </c>
      <c r="M408" s="542">
        <f t="shared" si="230"/>
        <v>0</v>
      </c>
      <c r="N408" s="589">
        <f>'Averages Pivot Table'!AB$233</f>
        <v>0</v>
      </c>
      <c r="O408" s="542">
        <f t="shared" si="231"/>
        <v>0</v>
      </c>
    </row>
    <row r="409" spans="1:15" s="402" customFormat="1">
      <c r="A409" s="540"/>
      <c r="B409" s="589"/>
      <c r="C409" s="542"/>
      <c r="D409" s="589"/>
      <c r="E409" s="542"/>
      <c r="F409" s="589"/>
      <c r="G409" s="542"/>
      <c r="H409" s="589"/>
      <c r="I409" s="542"/>
      <c r="J409" s="589"/>
      <c r="K409" s="542"/>
      <c r="L409" s="568"/>
      <c r="M409" s="542"/>
      <c r="N409" s="589"/>
      <c r="O409" s="542"/>
    </row>
    <row r="410" spans="1:15" s="402" customFormat="1">
      <c r="A410" s="540" t="s">
        <v>1078</v>
      </c>
      <c r="B410" s="589">
        <f>'Averages Pivot Table'!AB$238</f>
        <v>0</v>
      </c>
      <c r="C410" s="542">
        <f t="shared" si="221"/>
        <v>0</v>
      </c>
      <c r="D410" s="589">
        <f>'Averages Pivot Table'!AB$242</f>
        <v>0</v>
      </c>
      <c r="E410" s="542">
        <f t="shared" si="221"/>
        <v>0</v>
      </c>
      <c r="F410" s="589">
        <f>'Averages Pivot Table'!AB$246</f>
        <v>0</v>
      </c>
      <c r="G410" s="542">
        <f t="shared" ref="G410:G413" si="232">IF(F410&gt;0,RANK(F410,(F$400:F$418)),0)</f>
        <v>0</v>
      </c>
      <c r="H410" s="589">
        <f>'Averages Pivot Table'!AB$250</f>
        <v>0</v>
      </c>
      <c r="I410" s="542">
        <f t="shared" ref="I410:I413" si="233">IF(H410&gt;0,RANK(H410,(H$400:H$418)),0)</f>
        <v>0</v>
      </c>
      <c r="J410" s="589">
        <f>'Averages Pivot Table'!AB$254</f>
        <v>0</v>
      </c>
      <c r="K410" s="542">
        <f t="shared" ref="K410:K413" si="234">IF(J410&gt;0,RANK(J410,(J$400:J$418)),0)</f>
        <v>0</v>
      </c>
      <c r="L410" s="568">
        <f>'Averages Pivot Table'!AB$258</f>
        <v>50087.474851014311</v>
      </c>
      <c r="M410" s="542">
        <f t="shared" ref="M410:M413" si="235">IF(L410&gt;0,RANK(L410,(L$400:L$418)),0)</f>
        <v>5</v>
      </c>
      <c r="N410" s="589">
        <f>'Averages Pivot Table'!AB$262</f>
        <v>50087.474851014311</v>
      </c>
      <c r="O410" s="542">
        <f t="shared" ref="O410:O413" si="236">IF(N410&gt;0,RANK(N410,(N$400:N$418)),0)</f>
        <v>5</v>
      </c>
    </row>
    <row r="411" spans="1:15" s="402" customFormat="1">
      <c r="A411" s="540" t="s">
        <v>1079</v>
      </c>
      <c r="B411" s="589">
        <f>'Averages Pivot Table'!AB$267</f>
        <v>0</v>
      </c>
      <c r="C411" s="542">
        <f t="shared" si="221"/>
        <v>0</v>
      </c>
      <c r="D411" s="589">
        <f>'Averages Pivot Table'!AB$271</f>
        <v>0</v>
      </c>
      <c r="E411" s="542">
        <f t="shared" si="221"/>
        <v>0</v>
      </c>
      <c r="F411" s="589">
        <f>'Averages Pivot Table'!AB$275</f>
        <v>0</v>
      </c>
      <c r="G411" s="542">
        <f t="shared" si="232"/>
        <v>0</v>
      </c>
      <c r="H411" s="589">
        <f>'Averages Pivot Table'!AB$279</f>
        <v>44654.236308910338</v>
      </c>
      <c r="I411" s="542">
        <f t="shared" si="233"/>
        <v>2</v>
      </c>
      <c r="J411" s="589">
        <f>'Averages Pivot Table'!AB$283</f>
        <v>0</v>
      </c>
      <c r="K411" s="542">
        <f t="shared" si="234"/>
        <v>0</v>
      </c>
      <c r="L411" s="568">
        <f>'Averages Pivot Table'!AB$287</f>
        <v>31813.523350915031</v>
      </c>
      <c r="M411" s="542">
        <f t="shared" si="235"/>
        <v>7</v>
      </c>
      <c r="N411" s="589">
        <f>'Averages Pivot Table'!AB$291</f>
        <v>36121.851160447506</v>
      </c>
      <c r="O411" s="542">
        <f t="shared" si="236"/>
        <v>13</v>
      </c>
    </row>
    <row r="412" spans="1:15" s="402" customFormat="1">
      <c r="A412" s="540" t="s">
        <v>1080</v>
      </c>
      <c r="B412" s="589">
        <f>'Averages Pivot Table'!AB$296</f>
        <v>0</v>
      </c>
      <c r="C412" s="542">
        <f t="shared" si="221"/>
        <v>0</v>
      </c>
      <c r="D412" s="589">
        <f>'Averages Pivot Table'!AB$300</f>
        <v>0</v>
      </c>
      <c r="E412" s="542">
        <f t="shared" si="221"/>
        <v>0</v>
      </c>
      <c r="F412" s="589">
        <f>'Averages Pivot Table'!AB$304</f>
        <v>0</v>
      </c>
      <c r="G412" s="542">
        <f t="shared" si="232"/>
        <v>0</v>
      </c>
      <c r="H412" s="589">
        <f>'Averages Pivot Table'!AB$308</f>
        <v>0</v>
      </c>
      <c r="I412" s="542">
        <f t="shared" si="233"/>
        <v>0</v>
      </c>
      <c r="J412" s="589">
        <f>'Averages Pivot Table'!AB$312</f>
        <v>0</v>
      </c>
      <c r="K412" s="542">
        <f t="shared" si="234"/>
        <v>0</v>
      </c>
      <c r="L412" s="568">
        <f>'Averages Pivot Table'!AB$316</f>
        <v>47345.450420813911</v>
      </c>
      <c r="M412" s="542">
        <f t="shared" si="235"/>
        <v>6</v>
      </c>
      <c r="N412" s="589">
        <f>'Averages Pivot Table'!AB$320</f>
        <v>47345.450420813911</v>
      </c>
      <c r="O412" s="542">
        <f t="shared" si="236"/>
        <v>7</v>
      </c>
    </row>
    <row r="413" spans="1:15" s="402" customFormat="1">
      <c r="A413" s="540" t="s">
        <v>1081</v>
      </c>
      <c r="B413" s="589">
        <f>'Averages Pivot Table'!AB$325</f>
        <v>0</v>
      </c>
      <c r="C413" s="542">
        <f t="shared" si="221"/>
        <v>0</v>
      </c>
      <c r="D413" s="589">
        <f>'Averages Pivot Table'!AB$329</f>
        <v>0</v>
      </c>
      <c r="E413" s="542">
        <f t="shared" si="221"/>
        <v>0</v>
      </c>
      <c r="F413" s="589">
        <f>'Averages Pivot Table'!AB$333</f>
        <v>0</v>
      </c>
      <c r="G413" s="542">
        <f t="shared" si="232"/>
        <v>0</v>
      </c>
      <c r="H413" s="589">
        <f>'Averages Pivot Table'!AB$337</f>
        <v>0</v>
      </c>
      <c r="I413" s="542">
        <f t="shared" si="233"/>
        <v>0</v>
      </c>
      <c r="J413" s="589">
        <f>'Averages Pivot Table'!AB$341</f>
        <v>47025.290322580644</v>
      </c>
      <c r="K413" s="542">
        <f t="shared" si="234"/>
        <v>1</v>
      </c>
      <c r="L413" s="568">
        <f>'Averages Pivot Table'!AB$345</f>
        <v>0</v>
      </c>
      <c r="M413" s="542">
        <f t="shared" si="235"/>
        <v>0</v>
      </c>
      <c r="N413" s="589">
        <f>'Averages Pivot Table'!AB$349</f>
        <v>47025.290322580644</v>
      </c>
      <c r="O413" s="542">
        <f t="shared" si="236"/>
        <v>8</v>
      </c>
    </row>
    <row r="414" spans="1:15" s="402" customFormat="1">
      <c r="A414" s="540"/>
      <c r="B414" s="589"/>
      <c r="C414" s="542"/>
      <c r="D414" s="589"/>
      <c r="E414" s="542"/>
      <c r="F414" s="589"/>
      <c r="G414" s="542"/>
      <c r="H414" s="589"/>
      <c r="I414" s="542"/>
      <c r="J414" s="589"/>
      <c r="K414" s="542"/>
      <c r="L414" s="568"/>
      <c r="M414" s="542"/>
      <c r="N414" s="589"/>
      <c r="O414" s="542"/>
    </row>
    <row r="415" spans="1:15" s="402" customFormat="1">
      <c r="A415" s="540" t="s">
        <v>1082</v>
      </c>
      <c r="B415" s="591">
        <f>'Averages Pivot Table'!AB$354</f>
        <v>63986.008532922715</v>
      </c>
      <c r="C415" s="542">
        <f t="shared" si="221"/>
        <v>2</v>
      </c>
      <c r="D415" s="591">
        <f>'Averages Pivot Table'!AB$358</f>
        <v>53698.081156633096</v>
      </c>
      <c r="E415" s="542">
        <f t="shared" si="221"/>
        <v>2</v>
      </c>
      <c r="F415" s="591">
        <f>'Averages Pivot Table'!AB$362</f>
        <v>45779.140321433697</v>
      </c>
      <c r="G415" s="542">
        <f t="shared" ref="G415:G418" si="237">IF(F415&gt;0,RANK(F415,(F$400:F$418)),0)</f>
        <v>4</v>
      </c>
      <c r="H415" s="591">
        <f>'Averages Pivot Table'!AB$366</f>
        <v>34875.918675722438</v>
      </c>
      <c r="I415" s="542">
        <f t="shared" ref="I415:I418" si="238">IF(H415&gt;0,RANK(H415,(H$400:H$418)),0)</f>
        <v>6</v>
      </c>
      <c r="J415" s="591">
        <f>'Averages Pivot Table'!AB$370</f>
        <v>42840</v>
      </c>
      <c r="K415" s="542">
        <f t="shared" ref="K415:K418" si="239">IF(J415&gt;0,RANK(J415,(J$400:J$418)),0)</f>
        <v>2</v>
      </c>
      <c r="L415" s="541">
        <f>'Averages Pivot Table'!AB$374</f>
        <v>0</v>
      </c>
      <c r="M415" s="542">
        <f t="shared" ref="M415:M418" si="240">IF(L415&gt;0,RANK(L415,(L$400:L$418)),0)</f>
        <v>0</v>
      </c>
      <c r="N415" s="591">
        <f>'Averages Pivot Table'!AB$378</f>
        <v>48806.583195893734</v>
      </c>
      <c r="O415" s="542">
        <f t="shared" ref="O415:O418" si="241">IF(N415&gt;0,RANK(N415,(N$400:N$418)),0)</f>
        <v>6</v>
      </c>
    </row>
    <row r="416" spans="1:15" s="402" customFormat="1">
      <c r="A416" s="540" t="s">
        <v>1083</v>
      </c>
      <c r="B416" s="591">
        <f>'Averages Pivot Table'!AB$383</f>
        <v>50838.916914046429</v>
      </c>
      <c r="C416" s="542">
        <f t="shared" si="221"/>
        <v>5</v>
      </c>
      <c r="D416" s="591">
        <f>'Averages Pivot Table'!AB$387</f>
        <v>51947.389336036867</v>
      </c>
      <c r="E416" s="542">
        <f t="shared" si="221"/>
        <v>3</v>
      </c>
      <c r="F416" s="591">
        <f>'Averages Pivot Table'!AB$391</f>
        <v>47255.729716789589</v>
      </c>
      <c r="G416" s="542">
        <f t="shared" si="237"/>
        <v>2</v>
      </c>
      <c r="H416" s="591">
        <f>'Averages Pivot Table'!AB$395</f>
        <v>50033.019154467176</v>
      </c>
      <c r="I416" s="542">
        <f t="shared" si="238"/>
        <v>1</v>
      </c>
      <c r="J416" s="591">
        <f>'Averages Pivot Table'!AB$399</f>
        <v>0</v>
      </c>
      <c r="K416" s="542">
        <f t="shared" si="239"/>
        <v>0</v>
      </c>
      <c r="L416" s="541">
        <f>'Averages Pivot Table'!AB$403</f>
        <v>52647.076508134101</v>
      </c>
      <c r="M416" s="542">
        <f t="shared" si="240"/>
        <v>2</v>
      </c>
      <c r="N416" s="591">
        <f>'Averages Pivot Table'!AB$407</f>
        <v>50783.297851756965</v>
      </c>
      <c r="O416" s="542">
        <f t="shared" si="241"/>
        <v>4</v>
      </c>
    </row>
    <row r="417" spans="1:19" ht="12.95" customHeight="1">
      <c r="A417" s="540" t="s">
        <v>1084</v>
      </c>
      <c r="B417" s="591">
        <f>'Averages Pivot Table'!AB$412</f>
        <v>0</v>
      </c>
      <c r="C417" s="542">
        <f t="shared" si="221"/>
        <v>0</v>
      </c>
      <c r="D417" s="591">
        <f>'Averages Pivot Table'!AB$416</f>
        <v>0</v>
      </c>
      <c r="E417" s="542">
        <f t="shared" si="221"/>
        <v>0</v>
      </c>
      <c r="F417" s="591">
        <f>'Averages Pivot Table'!AB$420</f>
        <v>0</v>
      </c>
      <c r="G417" s="542">
        <f t="shared" si="237"/>
        <v>0</v>
      </c>
      <c r="H417" s="591">
        <f>'Averages Pivot Table'!AB$424</f>
        <v>0</v>
      </c>
      <c r="I417" s="542">
        <f t="shared" si="238"/>
        <v>0</v>
      </c>
      <c r="J417" s="591">
        <f>'Averages Pivot Table'!AB$428</f>
        <v>0</v>
      </c>
      <c r="K417" s="542">
        <f t="shared" si="239"/>
        <v>0</v>
      </c>
      <c r="L417" s="541">
        <f>'Averages Pivot Table'!AB$432</f>
        <v>0</v>
      </c>
      <c r="M417" s="542">
        <f t="shared" si="240"/>
        <v>0</v>
      </c>
      <c r="N417" s="591">
        <f>'Averages Pivot Table'!AB$436</f>
        <v>0</v>
      </c>
      <c r="O417" s="542">
        <f t="shared" si="241"/>
        <v>0</v>
      </c>
    </row>
    <row r="418" spans="1:19" ht="12.95" customHeight="1">
      <c r="A418" s="565" t="s">
        <v>1085</v>
      </c>
      <c r="B418" s="592">
        <f>'Averages Pivot Table'!AB$441</f>
        <v>0</v>
      </c>
      <c r="C418" s="546">
        <f t="shared" si="221"/>
        <v>0</v>
      </c>
      <c r="D418" s="592">
        <f>'Averages Pivot Table'!AB$445</f>
        <v>0</v>
      </c>
      <c r="E418" s="546">
        <f t="shared" si="221"/>
        <v>0</v>
      </c>
      <c r="F418" s="592">
        <f>'Averages Pivot Table'!AB$449</f>
        <v>0</v>
      </c>
      <c r="G418" s="546">
        <f t="shared" si="237"/>
        <v>0</v>
      </c>
      <c r="H418" s="592">
        <f>'Averages Pivot Table'!AB$453</f>
        <v>0</v>
      </c>
      <c r="I418" s="546">
        <f t="shared" si="238"/>
        <v>0</v>
      </c>
      <c r="J418" s="592">
        <f>'Averages Pivot Table'!AB$457</f>
        <v>0</v>
      </c>
      <c r="K418" s="546">
        <f t="shared" si="239"/>
        <v>0</v>
      </c>
      <c r="L418" s="545">
        <f>'Averages Pivot Table'!AB$461</f>
        <v>0</v>
      </c>
      <c r="M418" s="546">
        <f t="shared" si="240"/>
        <v>0</v>
      </c>
      <c r="N418" s="592">
        <f>'Averages Pivot Table'!AB$465</f>
        <v>0</v>
      </c>
      <c r="O418" s="546">
        <f t="shared" si="241"/>
        <v>0</v>
      </c>
    </row>
    <row r="419" spans="1:19" ht="32.25" customHeight="1">
      <c r="A419" s="643" t="s">
        <v>1086</v>
      </c>
      <c r="B419" s="643"/>
      <c r="C419" s="643"/>
      <c r="D419" s="643"/>
      <c r="E419" s="643"/>
      <c r="F419" s="643"/>
      <c r="G419" s="643"/>
      <c r="H419" s="643"/>
      <c r="I419" s="643"/>
      <c r="J419" s="643"/>
      <c r="K419" s="643"/>
      <c r="L419" s="643"/>
      <c r="M419" s="643"/>
      <c r="N419" s="643"/>
      <c r="O419" s="643"/>
    </row>
    <row r="420" spans="1:19">
      <c r="O420" s="549" t="s">
        <v>1156</v>
      </c>
    </row>
    <row r="421" spans="1:19" ht="18">
      <c r="A421" s="512" t="s">
        <v>1111</v>
      </c>
      <c r="B421" s="512"/>
      <c r="C421" s="512"/>
      <c r="D421" s="512"/>
      <c r="E421" s="512"/>
      <c r="F421" s="512"/>
      <c r="G421" s="512"/>
      <c r="H421" s="512"/>
      <c r="I421" s="512"/>
      <c r="J421" s="512"/>
      <c r="K421" s="512"/>
      <c r="L421" s="512"/>
      <c r="M421" s="512"/>
      <c r="N421" s="512"/>
      <c r="O421" s="512"/>
    </row>
    <row r="422" spans="1:19">
      <c r="A422" s="579"/>
      <c r="B422" s="515"/>
      <c r="C422" s="515"/>
      <c r="D422" s="515"/>
      <c r="E422" s="515"/>
      <c r="F422" s="515"/>
      <c r="G422" s="515"/>
      <c r="H422" s="515"/>
      <c r="I422" s="515"/>
      <c r="J422" s="515"/>
      <c r="K422" s="515"/>
      <c r="L422" s="515"/>
      <c r="M422" s="515"/>
      <c r="N422" s="515"/>
      <c r="O422" s="515"/>
    </row>
    <row r="423" spans="1:19" ht="15.75">
      <c r="A423" s="644" t="s">
        <v>1098</v>
      </c>
      <c r="B423" s="644"/>
      <c r="C423" s="644"/>
      <c r="D423" s="644"/>
      <c r="E423" s="644"/>
      <c r="F423" s="644"/>
      <c r="G423" s="644"/>
      <c r="H423" s="644"/>
      <c r="I423" s="644"/>
      <c r="J423" s="644"/>
      <c r="K423" s="644"/>
      <c r="L423" s="644"/>
      <c r="M423" s="644"/>
      <c r="N423" s="644"/>
      <c r="O423" s="644"/>
    </row>
    <row r="424" spans="1:19" ht="15.75">
      <c r="A424" s="644" t="s">
        <v>1135</v>
      </c>
      <c r="B424" s="644"/>
      <c r="C424" s="644"/>
      <c r="D424" s="644"/>
      <c r="E424" s="644"/>
      <c r="F424" s="644"/>
      <c r="G424" s="644"/>
      <c r="H424" s="644"/>
      <c r="I424" s="644"/>
      <c r="J424" s="644"/>
      <c r="K424" s="644"/>
      <c r="L424" s="644"/>
      <c r="M424" s="644"/>
      <c r="N424" s="644"/>
      <c r="O424" s="644"/>
    </row>
    <row r="425" spans="1:19">
      <c r="A425" s="540"/>
      <c r="B425" s="540"/>
      <c r="C425" s="540"/>
      <c r="D425" s="540"/>
      <c r="E425" s="540"/>
      <c r="F425" s="540"/>
      <c r="G425" s="540"/>
      <c r="H425" s="540"/>
      <c r="I425" s="540"/>
      <c r="J425" s="540"/>
      <c r="K425" s="540"/>
      <c r="L425" s="540"/>
      <c r="M425" s="540"/>
      <c r="N425" s="540"/>
      <c r="O425" s="540"/>
    </row>
    <row r="426" spans="1:19" ht="33" customHeight="1">
      <c r="A426" s="518"/>
      <c r="B426" s="581" t="s">
        <v>28</v>
      </c>
      <c r="C426" s="582"/>
      <c r="D426" s="583" t="s">
        <v>17</v>
      </c>
      <c r="E426" s="584"/>
      <c r="F426" s="583" t="s">
        <v>18</v>
      </c>
      <c r="G426" s="584"/>
      <c r="H426" s="581" t="s">
        <v>19</v>
      </c>
      <c r="I426" s="582"/>
      <c r="J426" s="583" t="s">
        <v>1099</v>
      </c>
      <c r="K426" s="584"/>
      <c r="L426" s="582" t="s">
        <v>1060</v>
      </c>
      <c r="M426" s="582"/>
      <c r="N426" s="582" t="s">
        <v>1061</v>
      </c>
      <c r="O426" s="582"/>
    </row>
    <row r="427" spans="1:19">
      <c r="A427" s="524"/>
      <c r="B427" s="520" t="s">
        <v>1067</v>
      </c>
      <c r="C427" s="519" t="s">
        <v>1068</v>
      </c>
      <c r="D427" s="520" t="s">
        <v>1067</v>
      </c>
      <c r="E427" s="519" t="s">
        <v>1068</v>
      </c>
      <c r="F427" s="520" t="s">
        <v>1067</v>
      </c>
      <c r="G427" s="519" t="s">
        <v>1068</v>
      </c>
      <c r="H427" s="520" t="s">
        <v>1067</v>
      </c>
      <c r="I427" s="519" t="s">
        <v>1068</v>
      </c>
      <c r="J427" s="520" t="s">
        <v>1067</v>
      </c>
      <c r="K427" s="519" t="s">
        <v>1068</v>
      </c>
      <c r="L427" s="520" t="s">
        <v>1067</v>
      </c>
      <c r="M427" s="519" t="s">
        <v>1068</v>
      </c>
      <c r="N427" s="520" t="s">
        <v>1067</v>
      </c>
      <c r="O427" s="519" t="s">
        <v>1068</v>
      </c>
    </row>
    <row r="428" spans="1:19" s="531" customFormat="1" ht="18" customHeight="1">
      <c r="A428" s="528" t="s">
        <v>1069</v>
      </c>
      <c r="B428" s="560">
        <f>'Averages Pivot Table'!AC$469</f>
        <v>57480.01467141899</v>
      </c>
      <c r="C428" s="560"/>
      <c r="D428" s="560">
        <f>'Averages Pivot Table'!AC$473</f>
        <v>52394.097361468921</v>
      </c>
      <c r="E428" s="560"/>
      <c r="F428" s="560">
        <f>'Averages Pivot Table'!AC$477</f>
        <v>45890.951433056194</v>
      </c>
      <c r="G428" s="560"/>
      <c r="H428" s="560">
        <f>'Averages Pivot Table'!AC$481</f>
        <v>41316.538111765694</v>
      </c>
      <c r="I428" s="560"/>
      <c r="J428" s="560">
        <f>'Averages Pivot Table'!AC$485</f>
        <v>44510.876739924817</v>
      </c>
      <c r="K428" s="560"/>
      <c r="L428" s="560">
        <f>'Averages Pivot Table'!AC$489</f>
        <v>46694.905343646853</v>
      </c>
      <c r="M428" s="560"/>
      <c r="N428" s="560">
        <f>'Averages Pivot Table'!AC$493</f>
        <v>45976.016833328482</v>
      </c>
      <c r="O428" s="586"/>
      <c r="Q428" s="533"/>
      <c r="R428" s="533"/>
      <c r="S428" s="533"/>
    </row>
    <row r="429" spans="1:19" ht="12.95" customHeight="1">
      <c r="A429" s="540"/>
      <c r="B429" s="536"/>
      <c r="C429" s="563"/>
      <c r="D429" s="536"/>
      <c r="E429" s="563"/>
      <c r="F429" s="536"/>
      <c r="G429" s="563"/>
      <c r="H429" s="536"/>
      <c r="I429" s="563"/>
      <c r="J429" s="536"/>
      <c r="K429" s="563"/>
      <c r="L429" s="536"/>
      <c r="M429" s="563"/>
      <c r="N429" s="536"/>
      <c r="O429" s="563"/>
    </row>
    <row r="430" spans="1:19" ht="12.95" customHeight="1">
      <c r="A430" s="540" t="s">
        <v>1070</v>
      </c>
      <c r="B430" s="589">
        <f>'Averages Pivot Table'!AC$6</f>
        <v>0</v>
      </c>
      <c r="C430" s="542">
        <f>IF(B430&gt;0,RANK(B430,(B$430:B$448)),0)</f>
        <v>0</v>
      </c>
      <c r="D430" s="589">
        <f>'Averages Pivot Table'!AC$10</f>
        <v>0</v>
      </c>
      <c r="E430" s="542">
        <f>IF(D430&gt;0,RANK(D430,(D$430:D$448)),0)</f>
        <v>0</v>
      </c>
      <c r="F430" s="589">
        <f>'Averages Pivot Table'!AC$14</f>
        <v>0</v>
      </c>
      <c r="G430" s="542">
        <f>IF(F430&gt;0,RANK(F430,(F$430:F$448)),0)</f>
        <v>0</v>
      </c>
      <c r="H430" s="589">
        <f>'Averages Pivot Table'!AC$18</f>
        <v>0</v>
      </c>
      <c r="I430" s="542">
        <f>IF(H430&gt;0,RANK(H430,(H$430:H$448)),0)</f>
        <v>0</v>
      </c>
      <c r="J430" s="589">
        <f>'Averages Pivot Table'!AC$22</f>
        <v>0</v>
      </c>
      <c r="K430" s="542">
        <f>IF(J430&gt;0,RANK(J430,(J$430:J$448)),0)</f>
        <v>0</v>
      </c>
      <c r="L430" s="568">
        <f>'Averages Pivot Table'!AC$26</f>
        <v>51311.17684539227</v>
      </c>
      <c r="M430" s="542">
        <f>IF(L430&gt;0,RANK(L430,(L$430:L$448)),0)</f>
        <v>2</v>
      </c>
      <c r="N430" s="589">
        <f>'Averages Pivot Table'!AC$30</f>
        <v>51311.17684539227</v>
      </c>
      <c r="O430" s="542">
        <f>IF(N430&gt;0,RANK(N430,(N$430:N$448)),0)</f>
        <v>4</v>
      </c>
    </row>
    <row r="431" spans="1:19" ht="12.95" customHeight="1">
      <c r="A431" s="540" t="s">
        <v>1071</v>
      </c>
      <c r="B431" s="589">
        <f>'Averages Pivot Table'!AC$35</f>
        <v>53103.976744186046</v>
      </c>
      <c r="C431" s="542">
        <f t="shared" ref="C431:E448" si="242">IF(B431&gt;0,RANK(B431,(B$430:B$448)),0)</f>
        <v>6</v>
      </c>
      <c r="D431" s="589">
        <f>'Averages Pivot Table'!AC$39</f>
        <v>39242.769230769234</v>
      </c>
      <c r="E431" s="542">
        <f t="shared" si="242"/>
        <v>10</v>
      </c>
      <c r="F431" s="589">
        <f>'Averages Pivot Table'!AC$43</f>
        <v>45310.912102202048</v>
      </c>
      <c r="G431" s="542">
        <f t="shared" ref="G431:G433" si="243">IF(F431&gt;0,RANK(F431,(F$430:F$448)),0)</f>
        <v>6</v>
      </c>
      <c r="H431" s="589">
        <f>'Averages Pivot Table'!AC$47</f>
        <v>42271.040040440486</v>
      </c>
      <c r="I431" s="542">
        <f t="shared" ref="I431:I433" si="244">IF(H431&gt;0,RANK(H431,(H$430:H$448)),0)</f>
        <v>4</v>
      </c>
      <c r="J431" s="589">
        <f>'Averages Pivot Table'!AC$51</f>
        <v>0</v>
      </c>
      <c r="K431" s="542">
        <f t="shared" ref="K431:K433" si="245">IF(J431&gt;0,RANK(J431,(J$430:J$448)),0)</f>
        <v>0</v>
      </c>
      <c r="L431" s="568">
        <f>'Averages Pivot Table'!AC$55</f>
        <v>44401.53247625615</v>
      </c>
      <c r="M431" s="542">
        <f t="shared" ref="M431:M433" si="246">IF(L431&gt;0,RANK(L431,(L$430:L$448)),0)</f>
        <v>5</v>
      </c>
      <c r="N431" s="589">
        <f>'Averages Pivot Table'!AC$59</f>
        <v>43117.219552989147</v>
      </c>
      <c r="O431" s="542">
        <f t="shared" ref="O431:O433" si="247">IF(N431&gt;0,RANK(N431,(N$430:N$448)),0)</f>
        <v>11</v>
      </c>
    </row>
    <row r="432" spans="1:19" ht="12.95" customHeight="1">
      <c r="A432" s="540" t="s">
        <v>1072</v>
      </c>
      <c r="B432" s="589">
        <f>'Averages Pivot Table'!AC$64</f>
        <v>0</v>
      </c>
      <c r="C432" s="542">
        <f t="shared" si="242"/>
        <v>0</v>
      </c>
      <c r="D432" s="589">
        <f>'Averages Pivot Table'!AC$68</f>
        <v>0</v>
      </c>
      <c r="E432" s="542">
        <f t="shared" si="242"/>
        <v>0</v>
      </c>
      <c r="F432" s="589">
        <f>'Averages Pivot Table'!AC$72</f>
        <v>0</v>
      </c>
      <c r="G432" s="542">
        <f t="shared" si="243"/>
        <v>0</v>
      </c>
      <c r="H432" s="589">
        <f>'Averages Pivot Table'!AC$76</f>
        <v>0</v>
      </c>
      <c r="I432" s="542">
        <f t="shared" si="244"/>
        <v>0</v>
      </c>
      <c r="J432" s="589">
        <f>'Averages Pivot Table'!AC$80</f>
        <v>0</v>
      </c>
      <c r="K432" s="542">
        <f t="shared" si="245"/>
        <v>0</v>
      </c>
      <c r="L432" s="568">
        <f>'Averages Pivot Table'!AC$84</f>
        <v>0</v>
      </c>
      <c r="M432" s="542">
        <f t="shared" si="246"/>
        <v>0</v>
      </c>
      <c r="N432" s="589">
        <f>'Averages Pivot Table'!AC$88</f>
        <v>0</v>
      </c>
      <c r="O432" s="542">
        <f t="shared" si="247"/>
        <v>0</v>
      </c>
    </row>
    <row r="433" spans="1:15" s="402" customFormat="1">
      <c r="A433" s="540" t="s">
        <v>1073</v>
      </c>
      <c r="B433" s="589">
        <f>'Averages Pivot Table'!AC$93</f>
        <v>0</v>
      </c>
      <c r="C433" s="542">
        <f t="shared" si="242"/>
        <v>0</v>
      </c>
      <c r="D433" s="589">
        <f>'Averages Pivot Table'!AC$97</f>
        <v>0</v>
      </c>
      <c r="E433" s="542">
        <f t="shared" si="242"/>
        <v>0</v>
      </c>
      <c r="F433" s="589">
        <f>'Averages Pivot Table'!AC$101</f>
        <v>0</v>
      </c>
      <c r="G433" s="542">
        <f t="shared" si="243"/>
        <v>0</v>
      </c>
      <c r="H433" s="589">
        <f>'Averages Pivot Table'!AC$105</f>
        <v>0</v>
      </c>
      <c r="I433" s="542">
        <f t="shared" si="244"/>
        <v>0</v>
      </c>
      <c r="J433" s="589">
        <f>'Averages Pivot Table'!AC$109</f>
        <v>0</v>
      </c>
      <c r="K433" s="542">
        <f t="shared" si="245"/>
        <v>0</v>
      </c>
      <c r="L433" s="568">
        <f>'Averages Pivot Table'!AC$113</f>
        <v>55262.142857142855</v>
      </c>
      <c r="M433" s="542">
        <f t="shared" si="246"/>
        <v>1</v>
      </c>
      <c r="N433" s="589">
        <f>'Averages Pivot Table'!AC$117</f>
        <v>55262.142857142855</v>
      </c>
      <c r="O433" s="542">
        <f t="shared" si="247"/>
        <v>2</v>
      </c>
    </row>
    <row r="434" spans="1:15" s="402" customFormat="1">
      <c r="A434" s="540"/>
      <c r="B434" s="589"/>
      <c r="C434" s="542"/>
      <c r="D434" s="589"/>
      <c r="E434" s="542"/>
      <c r="F434" s="589"/>
      <c r="G434" s="542"/>
      <c r="H434" s="589"/>
      <c r="I434" s="542"/>
      <c r="J434" s="589"/>
      <c r="K434" s="542"/>
      <c r="L434" s="568"/>
      <c r="M434" s="542"/>
      <c r="N434" s="589"/>
      <c r="O434" s="542"/>
    </row>
    <row r="435" spans="1:15" s="402" customFormat="1">
      <c r="A435" s="540" t="s">
        <v>1074</v>
      </c>
      <c r="B435" s="589">
        <f>'Averages Pivot Table'!AC$122</f>
        <v>49441</v>
      </c>
      <c r="C435" s="542">
        <f t="shared" si="242"/>
        <v>9</v>
      </c>
      <c r="D435" s="589">
        <f>'Averages Pivot Table'!AC$126</f>
        <v>45032.127906976748</v>
      </c>
      <c r="E435" s="542">
        <f t="shared" si="242"/>
        <v>8</v>
      </c>
      <c r="F435" s="589">
        <f>'Averages Pivot Table'!AC$130</f>
        <v>38065.608433734938</v>
      </c>
      <c r="G435" s="542">
        <f t="shared" ref="G435:G438" si="248">IF(F435&gt;0,RANK(F435,(F$430:F$448)),0)</f>
        <v>9</v>
      </c>
      <c r="H435" s="589">
        <f>'Averages Pivot Table'!AC$134</f>
        <v>35546.639999999999</v>
      </c>
      <c r="I435" s="542">
        <f t="shared" ref="I435:I438" si="249">IF(H435&gt;0,RANK(H435,(H$430:H$448)),0)</f>
        <v>10</v>
      </c>
      <c r="J435" s="589">
        <f>'Averages Pivot Table'!AC$138</f>
        <v>27748.5</v>
      </c>
      <c r="K435" s="542">
        <f t="shared" ref="K435:K438" si="250">IF(J435&gt;0,RANK(J435,(J$430:J$448)),0)</f>
        <v>5</v>
      </c>
      <c r="L435" s="568">
        <f>'Averages Pivot Table'!AC$142</f>
        <v>0</v>
      </c>
      <c r="M435" s="542">
        <f t="shared" ref="M435:M438" si="251">IF(L435&gt;0,RANK(L435,(L$430:L$448)),0)</f>
        <v>0</v>
      </c>
      <c r="N435" s="589">
        <f>'Averages Pivot Table'!AC$146</f>
        <v>41139.760865936201</v>
      </c>
      <c r="O435" s="542">
        <f t="shared" ref="O435:O438" si="252">IF(N435&gt;0,RANK(N435,(N$430:N$448)),0)</f>
        <v>14</v>
      </c>
    </row>
    <row r="436" spans="1:15" s="402" customFormat="1">
      <c r="A436" s="540" t="s">
        <v>1075</v>
      </c>
      <c r="B436" s="589">
        <f>'Averages Pivot Table'!AC$151</f>
        <v>55811.026950235217</v>
      </c>
      <c r="C436" s="542">
        <f t="shared" si="242"/>
        <v>5</v>
      </c>
      <c r="D436" s="589">
        <f>'Averages Pivot Table'!AC$155</f>
        <v>47966.9734962406</v>
      </c>
      <c r="E436" s="542">
        <f t="shared" si="242"/>
        <v>6</v>
      </c>
      <c r="F436" s="589">
        <f>'Averages Pivot Table'!AC$159</f>
        <v>40206.381045270515</v>
      </c>
      <c r="G436" s="542">
        <f t="shared" si="248"/>
        <v>8</v>
      </c>
      <c r="H436" s="589">
        <f>'Averages Pivot Table'!AC$163</f>
        <v>35595.782608695648</v>
      </c>
      <c r="I436" s="542">
        <f t="shared" si="249"/>
        <v>9</v>
      </c>
      <c r="J436" s="589">
        <f>'Averages Pivot Table'!AC$167</f>
        <v>32850</v>
      </c>
      <c r="K436" s="542">
        <f t="shared" si="250"/>
        <v>4</v>
      </c>
      <c r="L436" s="568">
        <f>'Averages Pivot Table'!AC$171</f>
        <v>0</v>
      </c>
      <c r="M436" s="542">
        <f t="shared" si="251"/>
        <v>0</v>
      </c>
      <c r="N436" s="589">
        <f>'Averages Pivot Table'!AC$175</f>
        <v>48841.400293753577</v>
      </c>
      <c r="O436" s="542">
        <f t="shared" si="252"/>
        <v>5</v>
      </c>
    </row>
    <row r="437" spans="1:15" s="402" customFormat="1">
      <c r="A437" s="540" t="s">
        <v>1076</v>
      </c>
      <c r="B437" s="589">
        <f>'Averages Pivot Table'!AC$180</f>
        <v>51462.360975609758</v>
      </c>
      <c r="C437" s="542">
        <f t="shared" si="242"/>
        <v>8</v>
      </c>
      <c r="D437" s="589">
        <f>'Averages Pivot Table'!AC$184</f>
        <v>46716.590123456794</v>
      </c>
      <c r="E437" s="542">
        <f t="shared" si="242"/>
        <v>7</v>
      </c>
      <c r="F437" s="589">
        <f>'Averages Pivot Table'!AC$188</f>
        <v>44132.57894736842</v>
      </c>
      <c r="G437" s="542">
        <f t="shared" si="248"/>
        <v>7</v>
      </c>
      <c r="H437" s="589">
        <f>'Averages Pivot Table'!AC$192</f>
        <v>38212.23427120877</v>
      </c>
      <c r="I437" s="542">
        <f t="shared" si="249"/>
        <v>8</v>
      </c>
      <c r="J437" s="589">
        <f>'Averages Pivot Table'!AC$196</f>
        <v>33989.010989010982</v>
      </c>
      <c r="K437" s="542">
        <f t="shared" si="250"/>
        <v>3</v>
      </c>
      <c r="L437" s="568">
        <f>'Averages Pivot Table'!AC$200</f>
        <v>0</v>
      </c>
      <c r="M437" s="542">
        <f t="shared" si="251"/>
        <v>0</v>
      </c>
      <c r="N437" s="589">
        <f>'Averages Pivot Table'!AC$204</f>
        <v>42908.016769575202</v>
      </c>
      <c r="O437" s="542">
        <f t="shared" si="252"/>
        <v>13</v>
      </c>
    </row>
    <row r="438" spans="1:15" s="402" customFormat="1">
      <c r="A438" s="540" t="s">
        <v>1077</v>
      </c>
      <c r="B438" s="589">
        <f>'Averages Pivot Table'!AC$209</f>
        <v>0</v>
      </c>
      <c r="C438" s="542">
        <f t="shared" si="242"/>
        <v>0</v>
      </c>
      <c r="D438" s="589">
        <f>'Averages Pivot Table'!AC$213</f>
        <v>0</v>
      </c>
      <c r="E438" s="542">
        <f t="shared" si="242"/>
        <v>0</v>
      </c>
      <c r="F438" s="589">
        <f>'Averages Pivot Table'!AC$217</f>
        <v>0</v>
      </c>
      <c r="G438" s="542">
        <f t="shared" si="248"/>
        <v>0</v>
      </c>
      <c r="H438" s="589">
        <f>'Averages Pivot Table'!AC$221</f>
        <v>0</v>
      </c>
      <c r="I438" s="542">
        <f t="shared" si="249"/>
        <v>0</v>
      </c>
      <c r="J438" s="589">
        <f>'Averages Pivot Table'!AC$225</f>
        <v>0</v>
      </c>
      <c r="K438" s="542">
        <f t="shared" si="250"/>
        <v>0</v>
      </c>
      <c r="L438" s="568">
        <f>'Averages Pivot Table'!AC$229</f>
        <v>0</v>
      </c>
      <c r="M438" s="542">
        <f t="shared" si="251"/>
        <v>0</v>
      </c>
      <c r="N438" s="589">
        <f>'Averages Pivot Table'!AC$233</f>
        <v>0</v>
      </c>
      <c r="O438" s="542">
        <f t="shared" si="252"/>
        <v>0</v>
      </c>
    </row>
    <row r="439" spans="1:15" s="402" customFormat="1">
      <c r="A439" s="540"/>
      <c r="B439" s="589"/>
      <c r="C439" s="542"/>
      <c r="D439" s="589"/>
      <c r="E439" s="542"/>
      <c r="F439" s="589"/>
      <c r="G439" s="542"/>
      <c r="H439" s="589"/>
      <c r="I439" s="542"/>
      <c r="J439" s="589"/>
      <c r="K439" s="542"/>
      <c r="L439" s="568"/>
      <c r="M439" s="542"/>
      <c r="N439" s="589"/>
      <c r="O439" s="542"/>
    </row>
    <row r="440" spans="1:15" s="402" customFormat="1">
      <c r="A440" s="540" t="s">
        <v>1078</v>
      </c>
      <c r="B440" s="589">
        <f>'Averages Pivot Table'!AC$238</f>
        <v>0</v>
      </c>
      <c r="C440" s="542">
        <f t="shared" si="242"/>
        <v>0</v>
      </c>
      <c r="D440" s="589">
        <f>'Averages Pivot Table'!AC$242</f>
        <v>0</v>
      </c>
      <c r="E440" s="542">
        <f t="shared" si="242"/>
        <v>0</v>
      </c>
      <c r="F440" s="589">
        <f>'Averages Pivot Table'!AC$246</f>
        <v>0</v>
      </c>
      <c r="G440" s="542">
        <f t="shared" ref="G440:G443" si="253">IF(F440&gt;0,RANK(F440,(F$430:F$448)),0)</f>
        <v>0</v>
      </c>
      <c r="H440" s="589">
        <f>'Averages Pivot Table'!AC$250</f>
        <v>0</v>
      </c>
      <c r="I440" s="542">
        <f t="shared" ref="I440:I443" si="254">IF(H440&gt;0,RANK(H440,(H$430:H$448)),0)</f>
        <v>0</v>
      </c>
      <c r="J440" s="589">
        <f>'Averages Pivot Table'!AC$254</f>
        <v>0</v>
      </c>
      <c r="K440" s="542">
        <f t="shared" ref="K440:K443" si="255">IF(J440&gt;0,RANK(J440,(J$430:J$448)),0)</f>
        <v>0</v>
      </c>
      <c r="L440" s="568">
        <f>'Averages Pivot Table'!AC$258</f>
        <v>47524.084166074696</v>
      </c>
      <c r="M440" s="542">
        <f t="shared" ref="M440:M443" si="256">IF(L440&gt;0,RANK(L440,(L$430:L$448)),0)</f>
        <v>3</v>
      </c>
      <c r="N440" s="589">
        <f>'Averages Pivot Table'!AC$262</f>
        <v>47524.084166074696</v>
      </c>
      <c r="O440" s="542">
        <f t="shared" ref="O440:O443" si="257">IF(N440&gt;0,RANK(N440,(N$430:N$448)),0)</f>
        <v>7</v>
      </c>
    </row>
    <row r="441" spans="1:15" s="402" customFormat="1">
      <c r="A441" s="540" t="s">
        <v>1079</v>
      </c>
      <c r="B441" s="589">
        <f>'Averages Pivot Table'!AC$267</f>
        <v>0</v>
      </c>
      <c r="C441" s="542">
        <f t="shared" si="242"/>
        <v>0</v>
      </c>
      <c r="D441" s="589">
        <f>'Averages Pivot Table'!AC$271</f>
        <v>40351.5</v>
      </c>
      <c r="E441" s="542">
        <f t="shared" si="242"/>
        <v>9</v>
      </c>
      <c r="F441" s="589">
        <f>'Averages Pivot Table'!AC$275</f>
        <v>0</v>
      </c>
      <c r="G441" s="542">
        <f t="shared" si="253"/>
        <v>0</v>
      </c>
      <c r="H441" s="589">
        <f>'Averages Pivot Table'!AC$279</f>
        <v>43703.7192430379</v>
      </c>
      <c r="I441" s="542">
        <f t="shared" si="254"/>
        <v>3</v>
      </c>
      <c r="J441" s="589">
        <f>'Averages Pivot Table'!AC$283</f>
        <v>0</v>
      </c>
      <c r="K441" s="542">
        <f t="shared" si="255"/>
        <v>0</v>
      </c>
      <c r="L441" s="568">
        <f>'Averages Pivot Table'!AC$287</f>
        <v>46083.533874094202</v>
      </c>
      <c r="M441" s="542">
        <f t="shared" si="256"/>
        <v>4</v>
      </c>
      <c r="N441" s="589">
        <f>'Averages Pivot Table'!AC$291</f>
        <v>45715.375987211199</v>
      </c>
      <c r="O441" s="542">
        <f t="shared" si="257"/>
        <v>9</v>
      </c>
    </row>
    <row r="442" spans="1:15" s="402" customFormat="1">
      <c r="A442" s="540" t="s">
        <v>1080</v>
      </c>
      <c r="B442" s="589">
        <f>'Averages Pivot Table'!AC$296</f>
        <v>0</v>
      </c>
      <c r="C442" s="542">
        <f t="shared" si="242"/>
        <v>0</v>
      </c>
      <c r="D442" s="589">
        <f>'Averages Pivot Table'!AC$300</f>
        <v>0</v>
      </c>
      <c r="E442" s="542">
        <f t="shared" si="242"/>
        <v>0</v>
      </c>
      <c r="F442" s="589">
        <f>'Averages Pivot Table'!AC$304</f>
        <v>0</v>
      </c>
      <c r="G442" s="542">
        <f t="shared" si="253"/>
        <v>0</v>
      </c>
      <c r="H442" s="589">
        <f>'Averages Pivot Table'!AC$308</f>
        <v>0</v>
      </c>
      <c r="I442" s="542">
        <f t="shared" si="254"/>
        <v>0</v>
      </c>
      <c r="J442" s="589">
        <f>'Averages Pivot Table'!AC$312</f>
        <v>0</v>
      </c>
      <c r="K442" s="542">
        <f t="shared" si="255"/>
        <v>0</v>
      </c>
      <c r="L442" s="568">
        <f>'Averages Pivot Table'!AC$316</f>
        <v>43034.306352165702</v>
      </c>
      <c r="M442" s="542">
        <f t="shared" si="256"/>
        <v>6</v>
      </c>
      <c r="N442" s="589">
        <f>'Averages Pivot Table'!AC$320</f>
        <v>43034.306352165702</v>
      </c>
      <c r="O442" s="542">
        <f t="shared" si="257"/>
        <v>12</v>
      </c>
    </row>
    <row r="443" spans="1:15" s="402" customFormat="1">
      <c r="A443" s="540" t="s">
        <v>1081</v>
      </c>
      <c r="B443" s="589">
        <f>'Averages Pivot Table'!AC$325</f>
        <v>70034.88970588235</v>
      </c>
      <c r="C443" s="542">
        <f t="shared" si="242"/>
        <v>1</v>
      </c>
      <c r="D443" s="589">
        <f>'Averages Pivot Table'!AC$329</f>
        <v>56754.272727272728</v>
      </c>
      <c r="E443" s="542">
        <f t="shared" si="242"/>
        <v>2</v>
      </c>
      <c r="F443" s="589">
        <f>'Averages Pivot Table'!AC$333</f>
        <v>48498.563157894736</v>
      </c>
      <c r="G443" s="542">
        <f t="shared" si="253"/>
        <v>3</v>
      </c>
      <c r="H443" s="589">
        <f>'Averages Pivot Table'!AC$337</f>
        <v>45726.88977622387</v>
      </c>
      <c r="I443" s="542">
        <f t="shared" si="254"/>
        <v>2</v>
      </c>
      <c r="J443" s="589">
        <f>'Averages Pivot Table'!AC$341</f>
        <v>46444.413793103449</v>
      </c>
      <c r="K443" s="542">
        <f t="shared" si="255"/>
        <v>1</v>
      </c>
      <c r="L443" s="568">
        <f>'Averages Pivot Table'!AC$345</f>
        <v>0</v>
      </c>
      <c r="M443" s="542">
        <f t="shared" si="256"/>
        <v>0</v>
      </c>
      <c r="N443" s="589">
        <f>'Averages Pivot Table'!AC$349</f>
        <v>48403.158918949754</v>
      </c>
      <c r="O443" s="542">
        <f t="shared" si="257"/>
        <v>6</v>
      </c>
    </row>
    <row r="444" spans="1:15" s="402" customFormat="1">
      <c r="A444" s="540"/>
      <c r="B444" s="589"/>
      <c r="C444" s="542"/>
      <c r="D444" s="589"/>
      <c r="E444" s="542"/>
      <c r="F444" s="589"/>
      <c r="G444" s="542"/>
      <c r="H444" s="589"/>
      <c r="I444" s="542"/>
      <c r="J444" s="589"/>
      <c r="K444" s="542"/>
      <c r="L444" s="568"/>
      <c r="M444" s="542"/>
      <c r="N444" s="589"/>
      <c r="O444" s="542"/>
    </row>
    <row r="445" spans="1:15" s="402" customFormat="1">
      <c r="A445" s="540" t="s">
        <v>1082</v>
      </c>
      <c r="B445" s="591">
        <f>'Averages Pivot Table'!AC$354</f>
        <v>60269.857142857138</v>
      </c>
      <c r="C445" s="542">
        <f t="shared" si="242"/>
        <v>4</v>
      </c>
      <c r="D445" s="591">
        <f>'Averages Pivot Table'!AC$358</f>
        <v>53129.671875</v>
      </c>
      <c r="E445" s="542">
        <f t="shared" si="242"/>
        <v>4</v>
      </c>
      <c r="F445" s="591">
        <f>'Averages Pivot Table'!AC$362</f>
        <v>53913.65217391304</v>
      </c>
      <c r="G445" s="542">
        <f t="shared" ref="G445:G448" si="258">IF(F445&gt;0,RANK(F445,(F$430:F$448)),0)</f>
        <v>1</v>
      </c>
      <c r="H445" s="591">
        <f>'Averages Pivot Table'!AC$366</f>
        <v>46428.677419354841</v>
      </c>
      <c r="I445" s="542">
        <f t="shared" ref="I445:I448" si="259">IF(H445&gt;0,RANK(H445,(H$430:H$448)),0)</f>
        <v>1</v>
      </c>
      <c r="J445" s="591">
        <f>'Averages Pivot Table'!AC$370</f>
        <v>0</v>
      </c>
      <c r="K445" s="542">
        <f t="shared" ref="K445:K448" si="260">IF(J445&gt;0,RANK(J445,(J$430:J$448)),0)</f>
        <v>0</v>
      </c>
      <c r="L445" s="541">
        <f>'Averages Pivot Table'!AC$374</f>
        <v>0</v>
      </c>
      <c r="M445" s="542">
        <f t="shared" ref="M445:M448" si="261">IF(L445&gt;0,RANK(L445,(L$430:L$448)),0)</f>
        <v>0</v>
      </c>
      <c r="N445" s="591">
        <f>'Averages Pivot Table'!AC$378</f>
        <v>53157.211322267089</v>
      </c>
      <c r="O445" s="542">
        <f t="shared" ref="O445:O448" si="262">IF(N445&gt;0,RANK(N445,(N$430:N$448)),0)</f>
        <v>3</v>
      </c>
    </row>
    <row r="446" spans="1:15" s="402" customFormat="1">
      <c r="A446" s="540" t="s">
        <v>1083</v>
      </c>
      <c r="B446" s="591">
        <f>'Averages Pivot Table'!AC$383</f>
        <v>52717.71686746987</v>
      </c>
      <c r="C446" s="542">
        <f t="shared" si="242"/>
        <v>7</v>
      </c>
      <c r="D446" s="591">
        <f>'Averages Pivot Table'!AC$387</f>
        <v>52626.654872563719</v>
      </c>
      <c r="E446" s="542">
        <f t="shared" si="242"/>
        <v>5</v>
      </c>
      <c r="F446" s="591">
        <f>'Averages Pivot Table'!AC$391</f>
        <v>49036.25061715208</v>
      </c>
      <c r="G446" s="542">
        <f t="shared" si="258"/>
        <v>2</v>
      </c>
      <c r="H446" s="591">
        <f>'Averages Pivot Table'!AC$395</f>
        <v>39673.234569325534</v>
      </c>
      <c r="I446" s="542">
        <f t="shared" si="259"/>
        <v>6</v>
      </c>
      <c r="J446" s="591">
        <f>'Averages Pivot Table'!AC$399</f>
        <v>0</v>
      </c>
      <c r="K446" s="542">
        <f t="shared" si="260"/>
        <v>0</v>
      </c>
      <c r="L446" s="541">
        <f>'Averages Pivot Table'!AC$403</f>
        <v>0</v>
      </c>
      <c r="M446" s="542">
        <f t="shared" si="261"/>
        <v>0</v>
      </c>
      <c r="N446" s="591">
        <f>'Averages Pivot Table'!AC$407</f>
        <v>44459.411096475327</v>
      </c>
      <c r="O446" s="542">
        <f t="shared" si="262"/>
        <v>10</v>
      </c>
    </row>
    <row r="447" spans="1:15" s="402" customFormat="1">
      <c r="A447" s="540" t="s">
        <v>1084</v>
      </c>
      <c r="B447" s="591">
        <f>'Averages Pivot Table'!AC$412</f>
        <v>66777.222222222219</v>
      </c>
      <c r="C447" s="542">
        <f t="shared" si="242"/>
        <v>2</v>
      </c>
      <c r="D447" s="591">
        <f>'Averages Pivot Table'!AC$416</f>
        <v>59211.441176470595</v>
      </c>
      <c r="E447" s="542">
        <f t="shared" si="242"/>
        <v>1</v>
      </c>
      <c r="F447" s="591">
        <f>'Averages Pivot Table'!AC$420</f>
        <v>47811.38709677419</v>
      </c>
      <c r="G447" s="542">
        <f t="shared" si="258"/>
        <v>4</v>
      </c>
      <c r="H447" s="591">
        <f>'Averages Pivot Table'!AC$424</f>
        <v>39800</v>
      </c>
      <c r="I447" s="542">
        <f t="shared" si="259"/>
        <v>5</v>
      </c>
      <c r="J447" s="591">
        <f>'Averages Pivot Table'!AC$428</f>
        <v>0</v>
      </c>
      <c r="K447" s="542">
        <f t="shared" si="260"/>
        <v>0</v>
      </c>
      <c r="L447" s="541">
        <f>'Averages Pivot Table'!AC$432</f>
        <v>0</v>
      </c>
      <c r="M447" s="542">
        <f t="shared" si="261"/>
        <v>0</v>
      </c>
      <c r="N447" s="591">
        <f>'Averages Pivot Table'!AC$436</f>
        <v>55577.491879674068</v>
      </c>
      <c r="O447" s="542">
        <f t="shared" si="262"/>
        <v>1</v>
      </c>
    </row>
    <row r="448" spans="1:15" s="402" customFormat="1">
      <c r="A448" s="565" t="s">
        <v>1085</v>
      </c>
      <c r="B448" s="592">
        <f>'Averages Pivot Table'!AC$441</f>
        <v>66102.468397461475</v>
      </c>
      <c r="C448" s="546">
        <f t="shared" si="242"/>
        <v>3</v>
      </c>
      <c r="D448" s="592">
        <f>'Averages Pivot Table'!AC$445</f>
        <v>54681.133738303361</v>
      </c>
      <c r="E448" s="546">
        <f t="shared" si="242"/>
        <v>3</v>
      </c>
      <c r="F448" s="592">
        <f>'Averages Pivot Table'!AC$449</f>
        <v>45710.713998849722</v>
      </c>
      <c r="G448" s="546">
        <f t="shared" si="258"/>
        <v>5</v>
      </c>
      <c r="H448" s="592">
        <f>'Averages Pivot Table'!AC$453</f>
        <v>38671.952679970178</v>
      </c>
      <c r="I448" s="546">
        <f t="shared" si="259"/>
        <v>7</v>
      </c>
      <c r="J448" s="592">
        <f>'Averages Pivot Table'!AC$457</f>
        <v>37708.626760265128</v>
      </c>
      <c r="K448" s="546">
        <f t="shared" si="260"/>
        <v>2</v>
      </c>
      <c r="L448" s="545">
        <f>'Averages Pivot Table'!AC$461</f>
        <v>0</v>
      </c>
      <c r="M448" s="546">
        <f t="shared" si="261"/>
        <v>0</v>
      </c>
      <c r="N448" s="592">
        <f>'Averages Pivot Table'!AC$465</f>
        <v>47040.764362383947</v>
      </c>
      <c r="O448" s="546">
        <f t="shared" si="262"/>
        <v>8</v>
      </c>
    </row>
    <row r="449" spans="1:19" ht="33.75" customHeight="1">
      <c r="A449" s="643" t="s">
        <v>1086</v>
      </c>
      <c r="B449" s="643"/>
      <c r="C449" s="643"/>
      <c r="D449" s="643"/>
      <c r="E449" s="643"/>
      <c r="F449" s="643"/>
      <c r="G449" s="643"/>
      <c r="H449" s="643"/>
      <c r="I449" s="643"/>
      <c r="J449" s="643"/>
      <c r="K449" s="643"/>
      <c r="L449" s="643"/>
      <c r="M449" s="643"/>
      <c r="N449" s="643"/>
      <c r="O449" s="643"/>
    </row>
    <row r="450" spans="1:19">
      <c r="O450" s="549" t="s">
        <v>1156</v>
      </c>
    </row>
    <row r="451" spans="1:19" ht="18">
      <c r="A451" s="512" t="s">
        <v>1112</v>
      </c>
      <c r="B451" s="512"/>
      <c r="C451" s="512"/>
      <c r="D451" s="512"/>
      <c r="E451" s="512"/>
      <c r="F451" s="512"/>
      <c r="G451" s="512"/>
      <c r="H451" s="512"/>
      <c r="I451" s="512"/>
      <c r="J451" s="512"/>
      <c r="K451" s="512"/>
      <c r="L451" s="512"/>
      <c r="M451" s="512"/>
      <c r="N451" s="512"/>
      <c r="O451" s="512"/>
    </row>
    <row r="452" spans="1:19">
      <c r="A452" s="579"/>
      <c r="B452" s="515"/>
      <c r="C452" s="515"/>
      <c r="D452" s="515"/>
      <c r="E452" s="515"/>
      <c r="F452" s="515"/>
      <c r="G452" s="515"/>
      <c r="H452" s="515"/>
      <c r="I452" s="515"/>
      <c r="J452" s="515"/>
      <c r="K452" s="515"/>
      <c r="L452" s="515"/>
      <c r="M452" s="515"/>
      <c r="N452" s="515"/>
      <c r="O452" s="515"/>
    </row>
    <row r="453" spans="1:19" ht="15.75">
      <c r="A453" s="644" t="s">
        <v>1098</v>
      </c>
      <c r="B453" s="644"/>
      <c r="C453" s="644"/>
      <c r="D453" s="644"/>
      <c r="E453" s="644"/>
      <c r="F453" s="644"/>
      <c r="G453" s="644"/>
      <c r="H453" s="644"/>
      <c r="I453" s="644"/>
      <c r="J453" s="644"/>
      <c r="K453" s="644"/>
      <c r="L453" s="644"/>
      <c r="M453" s="644"/>
      <c r="N453" s="644"/>
      <c r="O453" s="644"/>
    </row>
    <row r="454" spans="1:19" ht="15.75">
      <c r="A454" s="644" t="s">
        <v>1136</v>
      </c>
      <c r="B454" s="644"/>
      <c r="C454" s="644"/>
      <c r="D454" s="644"/>
      <c r="E454" s="644"/>
      <c r="F454" s="644"/>
      <c r="G454" s="644"/>
      <c r="H454" s="644"/>
      <c r="I454" s="644"/>
      <c r="J454" s="644"/>
      <c r="K454" s="644"/>
      <c r="L454" s="644"/>
      <c r="M454" s="644"/>
      <c r="N454" s="644"/>
      <c r="O454" s="644"/>
    </row>
    <row r="455" spans="1:19">
      <c r="A455" s="540"/>
      <c r="B455" s="540"/>
      <c r="C455" s="540"/>
      <c r="D455" s="540"/>
      <c r="E455" s="540"/>
      <c r="F455" s="540"/>
      <c r="G455" s="540"/>
      <c r="H455" s="540"/>
      <c r="I455" s="540"/>
      <c r="J455" s="540"/>
      <c r="K455" s="540"/>
      <c r="L455" s="540"/>
      <c r="M455" s="540"/>
      <c r="N455" s="540"/>
      <c r="O455" s="540"/>
    </row>
    <row r="456" spans="1:19" ht="30.75" customHeight="1">
      <c r="A456" s="518"/>
      <c r="B456" s="581" t="s">
        <v>28</v>
      </c>
      <c r="C456" s="582"/>
      <c r="D456" s="583" t="s">
        <v>17</v>
      </c>
      <c r="E456" s="584"/>
      <c r="F456" s="583" t="s">
        <v>18</v>
      </c>
      <c r="G456" s="584"/>
      <c r="H456" s="581" t="s">
        <v>19</v>
      </c>
      <c r="I456" s="582"/>
      <c r="J456" s="583" t="s">
        <v>1099</v>
      </c>
      <c r="K456" s="584"/>
      <c r="L456" s="582" t="s">
        <v>1060</v>
      </c>
      <c r="M456" s="582"/>
      <c r="N456" s="582" t="s">
        <v>1061</v>
      </c>
      <c r="O456" s="582"/>
    </row>
    <row r="457" spans="1:19">
      <c r="A457" s="524"/>
      <c r="B457" s="520" t="s">
        <v>1067</v>
      </c>
      <c r="C457" s="519" t="s">
        <v>1068</v>
      </c>
      <c r="D457" s="520" t="s">
        <v>1067</v>
      </c>
      <c r="E457" s="519" t="s">
        <v>1068</v>
      </c>
      <c r="F457" s="520" t="s">
        <v>1067</v>
      </c>
      <c r="G457" s="519" t="s">
        <v>1068</v>
      </c>
      <c r="H457" s="520" t="s">
        <v>1067</v>
      </c>
      <c r="I457" s="519" t="s">
        <v>1068</v>
      </c>
      <c r="J457" s="520" t="s">
        <v>1067</v>
      </c>
      <c r="K457" s="519" t="s">
        <v>1068</v>
      </c>
      <c r="L457" s="520" t="s">
        <v>1067</v>
      </c>
      <c r="M457" s="519" t="s">
        <v>1068</v>
      </c>
      <c r="N457" s="520" t="s">
        <v>1067</v>
      </c>
      <c r="O457" s="519" t="s">
        <v>1068</v>
      </c>
    </row>
    <row r="458" spans="1:19" s="531" customFormat="1" ht="18" customHeight="1">
      <c r="A458" s="528" t="s">
        <v>1069</v>
      </c>
      <c r="B458" s="560" t="s">
        <v>868</v>
      </c>
      <c r="C458" s="560"/>
      <c r="D458" s="560" t="s">
        <v>868</v>
      </c>
      <c r="E458" s="560"/>
      <c r="F458" s="560" t="s">
        <v>868</v>
      </c>
      <c r="G458" s="560"/>
      <c r="H458" s="560" t="s">
        <v>868</v>
      </c>
      <c r="I458" s="560"/>
      <c r="J458" s="560" t="s">
        <v>868</v>
      </c>
      <c r="K458" s="560"/>
      <c r="L458" s="560" t="s">
        <v>868</v>
      </c>
      <c r="M458" s="560"/>
      <c r="N458" s="560" t="s">
        <v>868</v>
      </c>
      <c r="O458" s="586"/>
      <c r="Q458" s="533"/>
      <c r="R458" s="533"/>
      <c r="S458" s="533"/>
    </row>
    <row r="459" spans="1:19" ht="12.95" customHeight="1">
      <c r="A459" s="540"/>
      <c r="B459" s="536"/>
      <c r="C459" s="563"/>
      <c r="D459" s="536"/>
      <c r="E459" s="563"/>
      <c r="F459" s="536"/>
      <c r="G459" s="563"/>
      <c r="H459" s="536"/>
      <c r="I459" s="563"/>
      <c r="J459" s="536"/>
      <c r="K459" s="563"/>
      <c r="L459" s="536"/>
      <c r="M459" s="563"/>
      <c r="N459" s="536"/>
      <c r="O459" s="563"/>
    </row>
    <row r="460" spans="1:19" ht="12.95" customHeight="1">
      <c r="A460" s="540" t="s">
        <v>1070</v>
      </c>
      <c r="B460" s="560" t="s">
        <v>868</v>
      </c>
      <c r="C460" s="542"/>
      <c r="D460" s="560" t="s">
        <v>868</v>
      </c>
      <c r="E460" s="542"/>
      <c r="F460" s="560" t="s">
        <v>868</v>
      </c>
      <c r="G460" s="542"/>
      <c r="H460" s="560" t="s">
        <v>868</v>
      </c>
      <c r="I460" s="542"/>
      <c r="J460" s="560" t="s">
        <v>868</v>
      </c>
      <c r="K460" s="542"/>
      <c r="L460" s="560" t="s">
        <v>868</v>
      </c>
      <c r="M460" s="542"/>
      <c r="N460" s="560" t="s">
        <v>868</v>
      </c>
      <c r="O460" s="542"/>
    </row>
    <row r="461" spans="1:19" ht="12.95" customHeight="1">
      <c r="A461" s="540" t="s">
        <v>1071</v>
      </c>
      <c r="B461" s="560" t="s">
        <v>868</v>
      </c>
      <c r="C461" s="542"/>
      <c r="D461" s="560" t="s">
        <v>868</v>
      </c>
      <c r="E461" s="542"/>
      <c r="F461" s="560" t="s">
        <v>868</v>
      </c>
      <c r="G461" s="542"/>
      <c r="H461" s="560" t="s">
        <v>868</v>
      </c>
      <c r="I461" s="542"/>
      <c r="J461" s="560" t="s">
        <v>868</v>
      </c>
      <c r="K461" s="542"/>
      <c r="L461" s="560" t="s">
        <v>868</v>
      </c>
      <c r="M461" s="542"/>
      <c r="N461" s="560" t="s">
        <v>868</v>
      </c>
      <c r="O461" s="542"/>
    </row>
    <row r="462" spans="1:19" ht="12.95" customHeight="1">
      <c r="A462" s="540" t="s">
        <v>1072</v>
      </c>
      <c r="B462" s="560" t="s">
        <v>868</v>
      </c>
      <c r="C462" s="542"/>
      <c r="D462" s="560" t="s">
        <v>868</v>
      </c>
      <c r="E462" s="542"/>
      <c r="F462" s="560" t="s">
        <v>868</v>
      </c>
      <c r="G462" s="542"/>
      <c r="H462" s="560" t="s">
        <v>868</v>
      </c>
      <c r="I462" s="542"/>
      <c r="J462" s="560" t="s">
        <v>868</v>
      </c>
      <c r="K462" s="542"/>
      <c r="L462" s="560" t="s">
        <v>868</v>
      </c>
      <c r="M462" s="542"/>
      <c r="N462" s="560" t="s">
        <v>868</v>
      </c>
      <c r="O462" s="542"/>
    </row>
    <row r="463" spans="1:19" ht="12.95" customHeight="1">
      <c r="A463" s="540" t="s">
        <v>1073</v>
      </c>
      <c r="B463" s="560" t="s">
        <v>868</v>
      </c>
      <c r="C463" s="542"/>
      <c r="D463" s="560" t="s">
        <v>868</v>
      </c>
      <c r="E463" s="542"/>
      <c r="F463" s="560" t="s">
        <v>868</v>
      </c>
      <c r="G463" s="542"/>
      <c r="H463" s="560" t="s">
        <v>868</v>
      </c>
      <c r="I463" s="542"/>
      <c r="J463" s="560" t="s">
        <v>868</v>
      </c>
      <c r="K463" s="542"/>
      <c r="L463" s="560" t="s">
        <v>868</v>
      </c>
      <c r="M463" s="542"/>
      <c r="N463" s="560" t="s">
        <v>868</v>
      </c>
      <c r="O463" s="542"/>
    </row>
    <row r="464" spans="1:19" ht="12.95" customHeight="1">
      <c r="A464" s="540"/>
      <c r="B464" s="589"/>
      <c r="C464" s="542"/>
      <c r="D464" s="589"/>
      <c r="E464" s="542"/>
      <c r="F464" s="589"/>
      <c r="G464" s="542"/>
      <c r="H464" s="589"/>
      <c r="I464" s="542"/>
      <c r="J464" s="589"/>
      <c r="K464" s="542"/>
      <c r="L464" s="589"/>
      <c r="M464" s="542"/>
      <c r="N464" s="589"/>
      <c r="O464" s="542"/>
    </row>
    <row r="465" spans="1:15" s="402" customFormat="1">
      <c r="A465" s="540" t="s">
        <v>1074</v>
      </c>
      <c r="B465" s="560" t="s">
        <v>868</v>
      </c>
      <c r="C465" s="542"/>
      <c r="D465" s="560" t="s">
        <v>868</v>
      </c>
      <c r="E465" s="542"/>
      <c r="F465" s="560" t="s">
        <v>868</v>
      </c>
      <c r="G465" s="542"/>
      <c r="H465" s="560" t="s">
        <v>868</v>
      </c>
      <c r="I465" s="542"/>
      <c r="J465" s="560" t="s">
        <v>868</v>
      </c>
      <c r="K465" s="542"/>
      <c r="L465" s="560" t="s">
        <v>868</v>
      </c>
      <c r="M465" s="542"/>
      <c r="N465" s="560" t="s">
        <v>868</v>
      </c>
      <c r="O465" s="542"/>
    </row>
    <row r="466" spans="1:15" s="402" customFormat="1">
      <c r="A466" s="540" t="s">
        <v>1075</v>
      </c>
      <c r="B466" s="560" t="s">
        <v>868</v>
      </c>
      <c r="C466" s="542"/>
      <c r="D466" s="560" t="s">
        <v>868</v>
      </c>
      <c r="E466" s="542"/>
      <c r="F466" s="560" t="s">
        <v>868</v>
      </c>
      <c r="G466" s="542"/>
      <c r="H466" s="560" t="s">
        <v>868</v>
      </c>
      <c r="I466" s="542"/>
      <c r="J466" s="560" t="s">
        <v>868</v>
      </c>
      <c r="K466" s="542"/>
      <c r="L466" s="560" t="s">
        <v>868</v>
      </c>
      <c r="M466" s="542"/>
      <c r="N466" s="560" t="s">
        <v>868</v>
      </c>
      <c r="O466" s="542"/>
    </row>
    <row r="467" spans="1:15" s="402" customFormat="1">
      <c r="A467" s="540" t="s">
        <v>1076</v>
      </c>
      <c r="B467" s="560" t="s">
        <v>868</v>
      </c>
      <c r="C467" s="542"/>
      <c r="D467" s="560" t="s">
        <v>868</v>
      </c>
      <c r="E467" s="542"/>
      <c r="F467" s="560" t="s">
        <v>868</v>
      </c>
      <c r="G467" s="542"/>
      <c r="H467" s="560" t="s">
        <v>868</v>
      </c>
      <c r="I467" s="542"/>
      <c r="J467" s="560" t="s">
        <v>868</v>
      </c>
      <c r="K467" s="542"/>
      <c r="L467" s="560" t="s">
        <v>868</v>
      </c>
      <c r="M467" s="542"/>
      <c r="N467" s="560" t="s">
        <v>868</v>
      </c>
      <c r="O467" s="542"/>
    </row>
    <row r="468" spans="1:15" s="402" customFormat="1">
      <c r="A468" s="540" t="s">
        <v>1077</v>
      </c>
      <c r="B468" s="560" t="s">
        <v>868</v>
      </c>
      <c r="C468" s="542"/>
      <c r="D468" s="560" t="s">
        <v>868</v>
      </c>
      <c r="E468" s="542"/>
      <c r="F468" s="560" t="s">
        <v>868</v>
      </c>
      <c r="G468" s="542"/>
      <c r="H468" s="560" t="s">
        <v>868</v>
      </c>
      <c r="I468" s="542"/>
      <c r="J468" s="560" t="s">
        <v>868</v>
      </c>
      <c r="K468" s="542"/>
      <c r="L468" s="560" t="s">
        <v>868</v>
      </c>
      <c r="M468" s="542"/>
      <c r="N468" s="560" t="s">
        <v>868</v>
      </c>
      <c r="O468" s="542"/>
    </row>
    <row r="469" spans="1:15" s="402" customFormat="1">
      <c r="A469" s="540"/>
      <c r="B469" s="589"/>
      <c r="C469" s="542"/>
      <c r="D469" s="589"/>
      <c r="E469" s="542"/>
      <c r="F469" s="589"/>
      <c r="G469" s="542"/>
      <c r="H469" s="589"/>
      <c r="I469" s="542"/>
      <c r="J469" s="589"/>
      <c r="K469" s="542"/>
      <c r="L469" s="589"/>
      <c r="M469" s="542"/>
      <c r="N469" s="589"/>
      <c r="O469" s="542"/>
    </row>
    <row r="470" spans="1:15" s="402" customFormat="1">
      <c r="A470" s="540" t="s">
        <v>1078</v>
      </c>
      <c r="B470" s="560" t="s">
        <v>868</v>
      </c>
      <c r="C470" s="542"/>
      <c r="D470" s="560" t="s">
        <v>868</v>
      </c>
      <c r="E470" s="542"/>
      <c r="F470" s="560" t="s">
        <v>868</v>
      </c>
      <c r="G470" s="542"/>
      <c r="H470" s="560" t="s">
        <v>868</v>
      </c>
      <c r="I470" s="542"/>
      <c r="J470" s="560" t="s">
        <v>868</v>
      </c>
      <c r="K470" s="542"/>
      <c r="L470" s="560" t="s">
        <v>868</v>
      </c>
      <c r="M470" s="542"/>
      <c r="N470" s="560" t="s">
        <v>868</v>
      </c>
      <c r="O470" s="542"/>
    </row>
    <row r="471" spans="1:15" s="402" customFormat="1">
      <c r="A471" s="540" t="s">
        <v>1079</v>
      </c>
      <c r="B471" s="560" t="s">
        <v>868</v>
      </c>
      <c r="C471" s="542"/>
      <c r="D471" s="560" t="s">
        <v>868</v>
      </c>
      <c r="E471" s="542"/>
      <c r="F471" s="560" t="s">
        <v>868</v>
      </c>
      <c r="G471" s="542"/>
      <c r="H471" s="560" t="s">
        <v>868</v>
      </c>
      <c r="I471" s="542"/>
      <c r="J471" s="560" t="s">
        <v>868</v>
      </c>
      <c r="K471" s="542"/>
      <c r="L471" s="560" t="s">
        <v>868</v>
      </c>
      <c r="M471" s="542"/>
      <c r="N471" s="560" t="s">
        <v>868</v>
      </c>
      <c r="O471" s="542"/>
    </row>
    <row r="472" spans="1:15" s="402" customFormat="1">
      <c r="A472" s="540" t="s">
        <v>1080</v>
      </c>
      <c r="B472" s="560" t="s">
        <v>868</v>
      </c>
      <c r="C472" s="542"/>
      <c r="D472" s="560" t="s">
        <v>868</v>
      </c>
      <c r="E472" s="542"/>
      <c r="F472" s="560" t="s">
        <v>868</v>
      </c>
      <c r="G472" s="542"/>
      <c r="H472" s="560" t="s">
        <v>868</v>
      </c>
      <c r="I472" s="542"/>
      <c r="J472" s="560" t="s">
        <v>868</v>
      </c>
      <c r="K472" s="542"/>
      <c r="L472" s="560" t="s">
        <v>868</v>
      </c>
      <c r="M472" s="542"/>
      <c r="N472" s="560" t="s">
        <v>868</v>
      </c>
      <c r="O472" s="542"/>
    </row>
    <row r="473" spans="1:15" s="402" customFormat="1">
      <c r="A473" s="540" t="s">
        <v>1081</v>
      </c>
      <c r="B473" s="560" t="s">
        <v>868</v>
      </c>
      <c r="C473" s="542"/>
      <c r="D473" s="560" t="s">
        <v>868</v>
      </c>
      <c r="E473" s="542"/>
      <c r="F473" s="560" t="s">
        <v>868</v>
      </c>
      <c r="G473" s="542"/>
      <c r="H473" s="560" t="s">
        <v>868</v>
      </c>
      <c r="I473" s="542"/>
      <c r="J473" s="560" t="s">
        <v>868</v>
      </c>
      <c r="K473" s="542"/>
      <c r="L473" s="560" t="s">
        <v>868</v>
      </c>
      <c r="M473" s="542"/>
      <c r="N473" s="560" t="s">
        <v>868</v>
      </c>
      <c r="O473" s="542"/>
    </row>
    <row r="474" spans="1:15" s="402" customFormat="1">
      <c r="A474" s="540"/>
      <c r="B474" s="589"/>
      <c r="C474" s="542"/>
      <c r="D474" s="589"/>
      <c r="E474" s="542"/>
      <c r="F474" s="589"/>
      <c r="G474" s="542"/>
      <c r="H474" s="589"/>
      <c r="I474" s="542"/>
      <c r="J474" s="589"/>
      <c r="K474" s="542"/>
      <c r="L474" s="589"/>
      <c r="M474" s="542"/>
      <c r="N474" s="589"/>
      <c r="O474" s="542"/>
    </row>
    <row r="475" spans="1:15" s="402" customFormat="1">
      <c r="A475" s="540" t="s">
        <v>1082</v>
      </c>
      <c r="B475" s="560" t="s">
        <v>868</v>
      </c>
      <c r="C475" s="542"/>
      <c r="D475" s="560" t="s">
        <v>868</v>
      </c>
      <c r="E475" s="542"/>
      <c r="F475" s="560" t="s">
        <v>868</v>
      </c>
      <c r="G475" s="542"/>
      <c r="H475" s="560" t="s">
        <v>868</v>
      </c>
      <c r="I475" s="542"/>
      <c r="J475" s="560" t="s">
        <v>868</v>
      </c>
      <c r="K475" s="542"/>
      <c r="L475" s="560" t="s">
        <v>868</v>
      </c>
      <c r="M475" s="542"/>
      <c r="N475" s="560" t="s">
        <v>868</v>
      </c>
      <c r="O475" s="542"/>
    </row>
    <row r="476" spans="1:15" s="402" customFormat="1">
      <c r="A476" s="540" t="s">
        <v>1083</v>
      </c>
      <c r="B476" s="560" t="s">
        <v>868</v>
      </c>
      <c r="C476" s="542"/>
      <c r="D476" s="560" t="s">
        <v>868</v>
      </c>
      <c r="E476" s="542"/>
      <c r="F476" s="560" t="s">
        <v>868</v>
      </c>
      <c r="G476" s="542"/>
      <c r="H476" s="560" t="s">
        <v>868</v>
      </c>
      <c r="I476" s="542"/>
      <c r="J476" s="560" t="s">
        <v>868</v>
      </c>
      <c r="K476" s="542"/>
      <c r="L476" s="560" t="s">
        <v>868</v>
      </c>
      <c r="M476" s="542"/>
      <c r="N476" s="560" t="s">
        <v>868</v>
      </c>
      <c r="O476" s="542"/>
    </row>
    <row r="477" spans="1:15" s="402" customFormat="1">
      <c r="A477" s="540" t="s">
        <v>1084</v>
      </c>
      <c r="B477" s="560">
        <f>'Averages Pivot Table'!AD$412</f>
        <v>73674.538975501113</v>
      </c>
      <c r="C477" s="542"/>
      <c r="D477" s="560">
        <f>'Averages Pivot Table'!AD$416</f>
        <v>65993.781520254895</v>
      </c>
      <c r="E477" s="542"/>
      <c r="F477" s="560">
        <f>'Averages Pivot Table'!AD$420</f>
        <v>59569.459775719159</v>
      </c>
      <c r="G477" s="542"/>
      <c r="H477" s="560">
        <f>'Averages Pivot Table'!AD$424</f>
        <v>53340.267543859649</v>
      </c>
      <c r="I477" s="542"/>
      <c r="J477" s="560">
        <f>'Averages Pivot Table'!AD$428</f>
        <v>43934.170731707316</v>
      </c>
      <c r="K477" s="542"/>
      <c r="L477" s="560">
        <f>'Averages Pivot Table'!AD$432</f>
        <v>0</v>
      </c>
      <c r="M477" s="542"/>
      <c r="N477" s="560">
        <f>'Averages Pivot Table'!AD$436</f>
        <v>62784.411523274939</v>
      </c>
      <c r="O477" s="542"/>
    </row>
    <row r="478" spans="1:15" s="402" customFormat="1">
      <c r="A478" s="565" t="s">
        <v>1085</v>
      </c>
      <c r="B478" s="601" t="s">
        <v>868</v>
      </c>
      <c r="C478" s="546"/>
      <c r="D478" s="601" t="s">
        <v>868</v>
      </c>
      <c r="E478" s="546"/>
      <c r="F478" s="601" t="s">
        <v>868</v>
      </c>
      <c r="G478" s="546"/>
      <c r="H478" s="601" t="s">
        <v>868</v>
      </c>
      <c r="I478" s="546"/>
      <c r="J478" s="601" t="s">
        <v>868</v>
      </c>
      <c r="K478" s="546"/>
      <c r="L478" s="601" t="s">
        <v>868</v>
      </c>
      <c r="M478" s="546"/>
      <c r="N478" s="601" t="s">
        <v>868</v>
      </c>
      <c r="O478" s="546"/>
    </row>
    <row r="479" spans="1:15" s="402" customFormat="1" ht="30.75" customHeight="1">
      <c r="A479" s="643" t="s">
        <v>1086</v>
      </c>
      <c r="B479" s="643"/>
      <c r="C479" s="643"/>
      <c r="D479" s="643"/>
      <c r="E479" s="643"/>
      <c r="F479" s="643"/>
      <c r="G479" s="643"/>
      <c r="H479" s="643"/>
      <c r="I479" s="643"/>
      <c r="J479" s="643"/>
      <c r="K479" s="643"/>
      <c r="L479" s="643"/>
      <c r="M479" s="643"/>
      <c r="N479" s="643"/>
      <c r="O479" s="643"/>
    </row>
    <row r="480" spans="1:15" s="402" customFormat="1">
      <c r="O480" s="549" t="s">
        <v>1156</v>
      </c>
    </row>
    <row r="481" spans="1:19" ht="18">
      <c r="A481" s="512" t="s">
        <v>1113</v>
      </c>
      <c r="B481" s="512"/>
      <c r="C481" s="512"/>
      <c r="D481" s="512"/>
      <c r="E481" s="512"/>
      <c r="F481" s="512"/>
      <c r="G481" s="512"/>
      <c r="H481" s="512"/>
      <c r="I481" s="512"/>
      <c r="J481" s="512"/>
      <c r="K481" s="512"/>
      <c r="L481" s="512"/>
      <c r="M481" s="512"/>
      <c r="N481" s="512"/>
      <c r="O481" s="512"/>
    </row>
    <row r="482" spans="1:19">
      <c r="A482" s="579"/>
      <c r="B482" s="515"/>
      <c r="C482" s="515"/>
      <c r="D482" s="515"/>
      <c r="E482" s="515"/>
      <c r="F482" s="515"/>
      <c r="G482" s="515"/>
      <c r="H482" s="515"/>
      <c r="I482" s="515"/>
      <c r="J482" s="515"/>
      <c r="K482" s="515"/>
      <c r="L482" s="515"/>
      <c r="M482" s="515"/>
      <c r="N482" s="515"/>
      <c r="O482" s="515"/>
    </row>
    <row r="483" spans="1:19" ht="15.75">
      <c r="A483" s="644" t="s">
        <v>1098</v>
      </c>
      <c r="B483" s="644"/>
      <c r="C483" s="644"/>
      <c r="D483" s="644"/>
      <c r="E483" s="644"/>
      <c r="F483" s="644"/>
      <c r="G483" s="644"/>
      <c r="H483" s="644"/>
      <c r="I483" s="644"/>
      <c r="J483" s="644"/>
      <c r="K483" s="644"/>
      <c r="L483" s="644"/>
      <c r="M483" s="644"/>
      <c r="N483" s="644"/>
      <c r="O483" s="644"/>
    </row>
    <row r="484" spans="1:19" ht="15.75">
      <c r="A484" s="644" t="s">
        <v>1124</v>
      </c>
      <c r="B484" s="644"/>
      <c r="C484" s="644"/>
      <c r="D484" s="644"/>
      <c r="E484" s="644"/>
      <c r="F484" s="644"/>
      <c r="G484" s="644"/>
      <c r="H484" s="644"/>
      <c r="I484" s="644"/>
      <c r="J484" s="644"/>
      <c r="K484" s="644"/>
      <c r="L484" s="644"/>
      <c r="M484" s="644"/>
      <c r="N484" s="644"/>
      <c r="O484" s="644"/>
    </row>
    <row r="485" spans="1:19">
      <c r="A485" s="540"/>
      <c r="B485" s="515"/>
      <c r="C485" s="515"/>
      <c r="D485" s="515"/>
      <c r="E485" s="515"/>
      <c r="F485" s="515"/>
      <c r="G485" s="515"/>
      <c r="H485" s="515"/>
      <c r="I485" s="515"/>
      <c r="J485" s="515"/>
      <c r="K485" s="515"/>
      <c r="L485" s="515"/>
      <c r="M485" s="515"/>
      <c r="N485" s="515"/>
      <c r="O485" s="515"/>
    </row>
    <row r="486" spans="1:19" ht="31.5" customHeight="1">
      <c r="A486" s="518"/>
      <c r="B486" s="581" t="s">
        <v>28</v>
      </c>
      <c r="C486" s="582"/>
      <c r="D486" s="583" t="s">
        <v>17</v>
      </c>
      <c r="E486" s="584"/>
      <c r="F486" s="583" t="s">
        <v>18</v>
      </c>
      <c r="G486" s="584"/>
      <c r="H486" s="581" t="s">
        <v>19</v>
      </c>
      <c r="I486" s="582"/>
      <c r="J486" s="583" t="s">
        <v>1099</v>
      </c>
      <c r="K486" s="584"/>
      <c r="L486" s="582" t="s">
        <v>1060</v>
      </c>
      <c r="M486" s="582"/>
      <c r="N486" s="582" t="s">
        <v>1061</v>
      </c>
      <c r="O486" s="582"/>
    </row>
    <row r="487" spans="1:19">
      <c r="A487" s="602"/>
      <c r="B487" s="520" t="s">
        <v>1067</v>
      </c>
      <c r="C487" s="519" t="s">
        <v>1068</v>
      </c>
      <c r="D487" s="520" t="s">
        <v>1067</v>
      </c>
      <c r="E487" s="519" t="s">
        <v>1068</v>
      </c>
      <c r="F487" s="520" t="s">
        <v>1067</v>
      </c>
      <c r="G487" s="519" t="s">
        <v>1068</v>
      </c>
      <c r="H487" s="520" t="s">
        <v>1067</v>
      </c>
      <c r="I487" s="519" t="s">
        <v>1068</v>
      </c>
      <c r="J487" s="520" t="s">
        <v>1067</v>
      </c>
      <c r="K487" s="519" t="s">
        <v>1068</v>
      </c>
      <c r="L487" s="520" t="s">
        <v>1067</v>
      </c>
      <c r="M487" s="519" t="s">
        <v>1068</v>
      </c>
      <c r="N487" s="520" t="s">
        <v>1067</v>
      </c>
      <c r="O487" s="519" t="s">
        <v>1068</v>
      </c>
    </row>
    <row r="488" spans="1:19" s="531" customFormat="1" ht="18" customHeight="1">
      <c r="A488" s="528" t="s">
        <v>1069</v>
      </c>
      <c r="B488" s="560">
        <f>'Averages Pivot Table'!AH$469</f>
        <v>47749.007338929216</v>
      </c>
      <c r="C488" s="560"/>
      <c r="D488" s="560">
        <f>'Averages Pivot Table'!AH$473</f>
        <v>44456.588476805948</v>
      </c>
      <c r="E488" s="560"/>
      <c r="F488" s="560">
        <f>'Averages Pivot Table'!AH$477</f>
        <v>41071.981296487604</v>
      </c>
      <c r="G488" s="560"/>
      <c r="H488" s="560">
        <f>'Averages Pivot Table'!AH$481</f>
        <v>36879.766771141141</v>
      </c>
      <c r="I488" s="560"/>
      <c r="J488" s="560">
        <f>'Averages Pivot Table'!AH$485</f>
        <v>35606.187940053103</v>
      </c>
      <c r="K488" s="560"/>
      <c r="L488" s="560">
        <f>'Averages Pivot Table'!AH$489</f>
        <v>42432.669419887425</v>
      </c>
      <c r="M488" s="560"/>
      <c r="N488" s="560">
        <f>'Averages Pivot Table'!AH$493</f>
        <v>41951.366618264081</v>
      </c>
      <c r="O488" s="586"/>
      <c r="Q488" s="533"/>
      <c r="R488" s="533"/>
      <c r="S488" s="533"/>
    </row>
    <row r="489" spans="1:19" ht="12.95" customHeight="1">
      <c r="A489" s="540"/>
      <c r="B489" s="536"/>
      <c r="C489" s="563"/>
      <c r="D489" s="536"/>
      <c r="E489" s="563"/>
      <c r="F489" s="536"/>
      <c r="G489" s="563"/>
      <c r="H489" s="536"/>
      <c r="I489" s="563"/>
      <c r="J489" s="536"/>
      <c r="K489" s="563"/>
      <c r="L489" s="536"/>
      <c r="M489" s="563"/>
      <c r="N489" s="536"/>
      <c r="O489" s="563"/>
    </row>
    <row r="490" spans="1:19" ht="12.95" customHeight="1">
      <c r="A490" s="540" t="s">
        <v>1070</v>
      </c>
      <c r="B490" s="589">
        <f>'Averages Pivot Table'!AH$6</f>
        <v>0</v>
      </c>
      <c r="C490" s="542">
        <f>IF(B490&gt;0,RANK(B490,(B$490:B$508)),0)</f>
        <v>0</v>
      </c>
      <c r="D490" s="589">
        <f>'Averages Pivot Table'!AH$10</f>
        <v>0</v>
      </c>
      <c r="E490" s="542">
        <f>IF(D490&gt;0,RANK(D490,(D$490:D$508)),0)</f>
        <v>0</v>
      </c>
      <c r="F490" s="589">
        <f>'Averages Pivot Table'!AH$14</f>
        <v>0</v>
      </c>
      <c r="G490" s="542">
        <f>IF(F490&gt;0,RANK(F490,(F$490:F$508)),0)</f>
        <v>0</v>
      </c>
      <c r="H490" s="589">
        <f>'Averages Pivot Table'!AH$18</f>
        <v>0</v>
      </c>
      <c r="I490" s="542">
        <f>IF(H490&gt;0,RANK(H490,(H$490:H$508)),0)</f>
        <v>0</v>
      </c>
      <c r="J490" s="589">
        <f>'Averages Pivot Table'!AH$22</f>
        <v>0</v>
      </c>
      <c r="K490" s="542">
        <f>IF(J490&gt;0,RANK(J490,(J$490:J$508)),0)</f>
        <v>0</v>
      </c>
      <c r="L490" s="568">
        <f>'Averages Pivot Table'!AH$26</f>
        <v>52213.856261867353</v>
      </c>
      <c r="M490" s="542">
        <f>IF(L490&gt;0,RANK(L490,(L$490:L$508)),0)</f>
        <v>1</v>
      </c>
      <c r="N490" s="589">
        <f>'Averages Pivot Table'!AH$30</f>
        <v>52213.856261867353</v>
      </c>
      <c r="O490" s="542">
        <f>IF(N490&gt;0,RANK(N490,(N$490:N$508)),0)</f>
        <v>1</v>
      </c>
    </row>
    <row r="491" spans="1:19" ht="12.95" customHeight="1">
      <c r="A491" s="540" t="s">
        <v>1071</v>
      </c>
      <c r="B491" s="589">
        <f>'Averages Pivot Table'!AH$35</f>
        <v>0</v>
      </c>
      <c r="C491" s="542">
        <f t="shared" ref="C491:E508" si="263">IF(B491&gt;0,RANK(B491,(B$490:B$508)),0)</f>
        <v>0</v>
      </c>
      <c r="D491" s="589">
        <f>'Averages Pivot Table'!AH$39</f>
        <v>0</v>
      </c>
      <c r="E491" s="542">
        <f t="shared" si="263"/>
        <v>0</v>
      </c>
      <c r="F491" s="589">
        <f>'Averages Pivot Table'!AH$43</f>
        <v>0</v>
      </c>
      <c r="G491" s="542">
        <f t="shared" ref="G491:G493" si="264">IF(F491&gt;0,RANK(F491,(F$490:F$508)),0)</f>
        <v>0</v>
      </c>
      <c r="H491" s="589">
        <f>'Averages Pivot Table'!AH$47</f>
        <v>0</v>
      </c>
      <c r="I491" s="542">
        <f t="shared" ref="I491:I493" si="265">IF(H491&gt;0,RANK(H491,(H$490:H$508)),0)</f>
        <v>0</v>
      </c>
      <c r="J491" s="589">
        <f>'Averages Pivot Table'!AH$51</f>
        <v>0</v>
      </c>
      <c r="K491" s="542">
        <f t="shared" ref="K491:K493" si="266">IF(J491&gt;0,RANK(J491,(J$490:J$508)),0)</f>
        <v>0</v>
      </c>
      <c r="L491" s="568">
        <f>'Averages Pivot Table'!AH$55</f>
        <v>0</v>
      </c>
      <c r="M491" s="542">
        <f t="shared" ref="M491:M493" si="267">IF(L491&gt;0,RANK(L491,(L$490:L$508)),0)</f>
        <v>0</v>
      </c>
      <c r="N491" s="589">
        <f>'Averages Pivot Table'!AH$59</f>
        <v>0</v>
      </c>
      <c r="O491" s="542">
        <f t="shared" ref="O491:O493" si="268">IF(N491&gt;0,RANK(N491,(N$490:N$508)),0)</f>
        <v>0</v>
      </c>
    </row>
    <row r="492" spans="1:19" ht="12.95" customHeight="1">
      <c r="A492" s="540" t="s">
        <v>1072</v>
      </c>
      <c r="B492" s="589">
        <f>'Averages Pivot Table'!AH$64</f>
        <v>0</v>
      </c>
      <c r="C492" s="542">
        <f t="shared" si="263"/>
        <v>0</v>
      </c>
      <c r="D492" s="589">
        <f>'Averages Pivot Table'!AH$68</f>
        <v>0</v>
      </c>
      <c r="E492" s="542">
        <f t="shared" si="263"/>
        <v>0</v>
      </c>
      <c r="F492" s="589">
        <f>'Averages Pivot Table'!AH$72</f>
        <v>0</v>
      </c>
      <c r="G492" s="542">
        <f t="shared" si="264"/>
        <v>0</v>
      </c>
      <c r="H492" s="589">
        <f>'Averages Pivot Table'!AH$76</f>
        <v>0</v>
      </c>
      <c r="I492" s="542">
        <f t="shared" si="265"/>
        <v>0</v>
      </c>
      <c r="J492" s="589">
        <f>'Averages Pivot Table'!AH$80</f>
        <v>0</v>
      </c>
      <c r="K492" s="542">
        <f t="shared" si="266"/>
        <v>0</v>
      </c>
      <c r="L492" s="568">
        <f>'Averages Pivot Table'!AH$84</f>
        <v>0</v>
      </c>
      <c r="M492" s="542">
        <f t="shared" si="267"/>
        <v>0</v>
      </c>
      <c r="N492" s="589">
        <f>'Averages Pivot Table'!AH$88</f>
        <v>0</v>
      </c>
      <c r="O492" s="542">
        <f t="shared" si="268"/>
        <v>0</v>
      </c>
    </row>
    <row r="493" spans="1:19" ht="12.95" customHeight="1">
      <c r="A493" s="540" t="s">
        <v>1073</v>
      </c>
      <c r="B493" s="589">
        <f>'Averages Pivot Table'!AH$93</f>
        <v>0</v>
      </c>
      <c r="C493" s="542">
        <f t="shared" si="263"/>
        <v>0</v>
      </c>
      <c r="D493" s="589">
        <f>'Averages Pivot Table'!AH$97</f>
        <v>0</v>
      </c>
      <c r="E493" s="542">
        <f t="shared" si="263"/>
        <v>0</v>
      </c>
      <c r="F493" s="589">
        <f>'Averages Pivot Table'!AH$101</f>
        <v>0</v>
      </c>
      <c r="G493" s="542">
        <f t="shared" si="264"/>
        <v>0</v>
      </c>
      <c r="H493" s="589">
        <f>'Averages Pivot Table'!AH$105</f>
        <v>0</v>
      </c>
      <c r="I493" s="542">
        <f t="shared" si="265"/>
        <v>0</v>
      </c>
      <c r="J493" s="589">
        <f>'Averages Pivot Table'!AH$109</f>
        <v>0</v>
      </c>
      <c r="K493" s="542">
        <f t="shared" si="266"/>
        <v>0</v>
      </c>
      <c r="L493" s="568">
        <f>'Averages Pivot Table'!AH$113</f>
        <v>0</v>
      </c>
      <c r="M493" s="542">
        <f t="shared" si="267"/>
        <v>0</v>
      </c>
      <c r="N493" s="589">
        <f>'Averages Pivot Table'!AH$117</f>
        <v>0</v>
      </c>
      <c r="O493" s="542">
        <f t="shared" si="268"/>
        <v>0</v>
      </c>
    </row>
    <row r="494" spans="1:19" ht="12.95" customHeight="1">
      <c r="A494" s="540"/>
      <c r="B494" s="589"/>
      <c r="C494" s="542"/>
      <c r="D494" s="589"/>
      <c r="E494" s="542"/>
      <c r="F494" s="589"/>
      <c r="G494" s="542"/>
      <c r="H494" s="589"/>
      <c r="I494" s="542"/>
      <c r="J494" s="589"/>
      <c r="K494" s="542"/>
      <c r="L494" s="568"/>
      <c r="M494" s="542"/>
      <c r="N494" s="589"/>
      <c r="O494" s="542"/>
    </row>
    <row r="495" spans="1:19" ht="12.95" customHeight="1">
      <c r="A495" s="540" t="s">
        <v>1074</v>
      </c>
      <c r="B495" s="589">
        <f>'Averages Pivot Table'!AH$122</f>
        <v>0</v>
      </c>
      <c r="C495" s="542">
        <f t="shared" si="263"/>
        <v>0</v>
      </c>
      <c r="D495" s="589">
        <f>'Averages Pivot Table'!AH$126</f>
        <v>0</v>
      </c>
      <c r="E495" s="542">
        <f t="shared" si="263"/>
        <v>0</v>
      </c>
      <c r="F495" s="589">
        <f>'Averages Pivot Table'!AH$130</f>
        <v>0</v>
      </c>
      <c r="G495" s="542">
        <f t="shared" ref="G495:G498" si="269">IF(F495&gt;0,RANK(F495,(F$490:F$508)),0)</f>
        <v>0</v>
      </c>
      <c r="H495" s="589">
        <f>'Averages Pivot Table'!AH$134</f>
        <v>0</v>
      </c>
      <c r="I495" s="542">
        <f t="shared" ref="I495:I498" si="270">IF(H495&gt;0,RANK(H495,(H$490:H$508)),0)</f>
        <v>0</v>
      </c>
      <c r="J495" s="589">
        <f>'Averages Pivot Table'!AH$138</f>
        <v>0</v>
      </c>
      <c r="K495" s="542">
        <f t="shared" ref="K495:K498" si="271">IF(J495&gt;0,RANK(J495,(J$490:J$508)),0)</f>
        <v>0</v>
      </c>
      <c r="L495" s="568">
        <f>'Averages Pivot Table'!AH$142</f>
        <v>40022.379071368159</v>
      </c>
      <c r="M495" s="542">
        <f t="shared" ref="M495:M498" si="272">IF(L495&gt;0,RANK(L495,(L$490:L$508)),0)</f>
        <v>3</v>
      </c>
      <c r="N495" s="589">
        <f>'Averages Pivot Table'!AH$146</f>
        <v>40022.379071368159</v>
      </c>
      <c r="O495" s="542">
        <f t="shared" ref="O495:O498" si="273">IF(N495&gt;0,RANK(N495,(N$490:N$508)),0)</f>
        <v>4</v>
      </c>
    </row>
    <row r="496" spans="1:19" ht="12.95" customHeight="1">
      <c r="A496" s="540" t="s">
        <v>1075</v>
      </c>
      <c r="B496" s="589">
        <f>'Averages Pivot Table'!AH$151</f>
        <v>52432.808203125001</v>
      </c>
      <c r="C496" s="542">
        <f t="shared" si="263"/>
        <v>1</v>
      </c>
      <c r="D496" s="589">
        <f>'Averages Pivot Table'!AH$155</f>
        <v>44732.252974059593</v>
      </c>
      <c r="E496" s="542">
        <f t="shared" si="263"/>
        <v>1</v>
      </c>
      <c r="F496" s="589">
        <f>'Averages Pivot Table'!AH$159</f>
        <v>41049.442561983473</v>
      </c>
      <c r="G496" s="542">
        <f t="shared" si="269"/>
        <v>2</v>
      </c>
      <c r="H496" s="589">
        <f>'Averages Pivot Table'!AH$163</f>
        <v>36439.100368405168</v>
      </c>
      <c r="I496" s="542">
        <f t="shared" si="270"/>
        <v>2</v>
      </c>
      <c r="J496" s="589">
        <f>'Averages Pivot Table'!AH$167</f>
        <v>0</v>
      </c>
      <c r="K496" s="542">
        <f t="shared" si="271"/>
        <v>0</v>
      </c>
      <c r="L496" s="568">
        <f>'Averages Pivot Table'!AH$171</f>
        <v>0</v>
      </c>
      <c r="M496" s="542">
        <f t="shared" si="272"/>
        <v>0</v>
      </c>
      <c r="N496" s="589">
        <f>'Averages Pivot Table'!AH$175</f>
        <v>41603.937746930242</v>
      </c>
      <c r="O496" s="542">
        <f t="shared" si="273"/>
        <v>3</v>
      </c>
    </row>
    <row r="497" spans="1:15" s="402" customFormat="1">
      <c r="A497" s="540" t="s">
        <v>1076</v>
      </c>
      <c r="B497" s="589">
        <f>'Averages Pivot Table'!AH$180</f>
        <v>41984.329352226719</v>
      </c>
      <c r="C497" s="542">
        <f t="shared" si="263"/>
        <v>2</v>
      </c>
      <c r="D497" s="589">
        <f>'Averages Pivot Table'!AH$184</f>
        <v>42925.119047619046</v>
      </c>
      <c r="E497" s="542">
        <f t="shared" si="263"/>
        <v>2</v>
      </c>
      <c r="F497" s="589">
        <f>'Averages Pivot Table'!AH$188</f>
        <v>41139.597500000003</v>
      </c>
      <c r="G497" s="542">
        <f t="shared" si="269"/>
        <v>1</v>
      </c>
      <c r="H497" s="589">
        <f>'Averages Pivot Table'!AH$192</f>
        <v>36976.060540627885</v>
      </c>
      <c r="I497" s="542">
        <f t="shared" si="270"/>
        <v>1</v>
      </c>
      <c r="J497" s="589">
        <f>'Averages Pivot Table'!AH$196</f>
        <v>35606.187940053103</v>
      </c>
      <c r="K497" s="542">
        <f t="shared" si="271"/>
        <v>1</v>
      </c>
      <c r="L497" s="568">
        <f>'Averages Pivot Table'!AH$200</f>
        <v>0</v>
      </c>
      <c r="M497" s="542">
        <f t="shared" si="272"/>
        <v>0</v>
      </c>
      <c r="N497" s="589">
        <f>'Averages Pivot Table'!AH$204</f>
        <v>37110.320349754969</v>
      </c>
      <c r="O497" s="542">
        <f t="shared" si="273"/>
        <v>5</v>
      </c>
    </row>
    <row r="498" spans="1:15" s="402" customFormat="1">
      <c r="A498" s="540" t="s">
        <v>1077</v>
      </c>
      <c r="B498" s="589">
        <f>'Averages Pivot Table'!AH$209</f>
        <v>0</v>
      </c>
      <c r="C498" s="542">
        <f t="shared" si="263"/>
        <v>0</v>
      </c>
      <c r="D498" s="589">
        <f>'Averages Pivot Table'!AH$213</f>
        <v>0</v>
      </c>
      <c r="E498" s="542">
        <f t="shared" si="263"/>
        <v>0</v>
      </c>
      <c r="F498" s="589">
        <f>'Averages Pivot Table'!AH$217</f>
        <v>0</v>
      </c>
      <c r="G498" s="542">
        <f t="shared" si="269"/>
        <v>0</v>
      </c>
      <c r="H498" s="589">
        <f>'Averages Pivot Table'!AH$221</f>
        <v>0</v>
      </c>
      <c r="I498" s="542">
        <f t="shared" si="270"/>
        <v>0</v>
      </c>
      <c r="J498" s="589">
        <f>'Averages Pivot Table'!AH$225</f>
        <v>0</v>
      </c>
      <c r="K498" s="542">
        <f t="shared" si="271"/>
        <v>0</v>
      </c>
      <c r="L498" s="568">
        <f>'Averages Pivot Table'!AH$229</f>
        <v>0</v>
      </c>
      <c r="M498" s="542">
        <f t="shared" si="272"/>
        <v>0</v>
      </c>
      <c r="N498" s="589">
        <f>'Averages Pivot Table'!AH$233</f>
        <v>0</v>
      </c>
      <c r="O498" s="542">
        <f t="shared" si="273"/>
        <v>0</v>
      </c>
    </row>
    <row r="499" spans="1:15" s="402" customFormat="1">
      <c r="A499" s="540"/>
      <c r="B499" s="589"/>
      <c r="C499" s="542"/>
      <c r="D499" s="589"/>
      <c r="E499" s="542"/>
      <c r="F499" s="589"/>
      <c r="G499" s="542"/>
      <c r="H499" s="589"/>
      <c r="I499" s="542"/>
      <c r="J499" s="589"/>
      <c r="K499" s="542"/>
      <c r="L499" s="568"/>
      <c r="M499" s="542"/>
      <c r="N499" s="589"/>
      <c r="O499" s="542"/>
    </row>
    <row r="500" spans="1:15" s="402" customFormat="1">
      <c r="A500" s="540" t="s">
        <v>1078</v>
      </c>
      <c r="B500" s="589">
        <f>'Averages Pivot Table'!AH$238</f>
        <v>0</v>
      </c>
      <c r="C500" s="542">
        <f t="shared" si="263"/>
        <v>0</v>
      </c>
      <c r="D500" s="589">
        <f>'Averages Pivot Table'!AH$242</f>
        <v>0</v>
      </c>
      <c r="E500" s="542">
        <f t="shared" si="263"/>
        <v>0</v>
      </c>
      <c r="F500" s="589">
        <f>'Averages Pivot Table'!AH$246</f>
        <v>0</v>
      </c>
      <c r="G500" s="542">
        <f t="shared" ref="G500:G503" si="274">IF(F500&gt;0,RANK(F500,(F$490:F$508)),0)</f>
        <v>0</v>
      </c>
      <c r="H500" s="589">
        <f>'Averages Pivot Table'!AH$250</f>
        <v>0</v>
      </c>
      <c r="I500" s="542">
        <f t="shared" ref="I500:I503" si="275">IF(H500&gt;0,RANK(H500,(H$490:H$508)),0)</f>
        <v>0</v>
      </c>
      <c r="J500" s="589">
        <f>'Averages Pivot Table'!AH$254</f>
        <v>0</v>
      </c>
      <c r="K500" s="542">
        <f t="shared" ref="K500:K503" si="276">IF(J500&gt;0,RANK(J500,(J$490:J$508)),0)</f>
        <v>0</v>
      </c>
      <c r="L500" s="568">
        <f>'Averages Pivot Table'!AH$258</f>
        <v>0</v>
      </c>
      <c r="M500" s="542">
        <f t="shared" ref="M500:M503" si="277">IF(L500&gt;0,RANK(L500,(L$490:L$508)),0)</f>
        <v>0</v>
      </c>
      <c r="N500" s="589">
        <f>'Averages Pivot Table'!AH$262</f>
        <v>0</v>
      </c>
      <c r="O500" s="542">
        <f t="shared" ref="O500:O503" si="278">IF(N500&gt;0,RANK(N500,(N$490:N$508)),0)</f>
        <v>0</v>
      </c>
    </row>
    <row r="501" spans="1:15" s="402" customFormat="1">
      <c r="A501" s="540" t="s">
        <v>1079</v>
      </c>
      <c r="B501" s="589">
        <f>'Averages Pivot Table'!AH$267</f>
        <v>0</v>
      </c>
      <c r="C501" s="542">
        <f t="shared" si="263"/>
        <v>0</v>
      </c>
      <c r="D501" s="589">
        <f>'Averages Pivot Table'!AH$271</f>
        <v>0</v>
      </c>
      <c r="E501" s="542">
        <f t="shared" si="263"/>
        <v>0</v>
      </c>
      <c r="F501" s="589">
        <f>'Averages Pivot Table'!AH$275</f>
        <v>0</v>
      </c>
      <c r="G501" s="542">
        <f t="shared" si="274"/>
        <v>0</v>
      </c>
      <c r="H501" s="589">
        <f>'Averages Pivot Table'!AH$279</f>
        <v>0</v>
      </c>
      <c r="I501" s="542">
        <f t="shared" si="275"/>
        <v>0</v>
      </c>
      <c r="J501" s="589">
        <f>'Averages Pivot Table'!AH$283</f>
        <v>0</v>
      </c>
      <c r="K501" s="542">
        <f t="shared" si="276"/>
        <v>0</v>
      </c>
      <c r="L501" s="568">
        <f>'Averages Pivot Table'!AH$287</f>
        <v>0</v>
      </c>
      <c r="M501" s="542">
        <f t="shared" si="277"/>
        <v>0</v>
      </c>
      <c r="N501" s="589">
        <f>'Averages Pivot Table'!AH$291</f>
        <v>0</v>
      </c>
      <c r="O501" s="542">
        <f t="shared" si="278"/>
        <v>0</v>
      </c>
    </row>
    <row r="502" spans="1:15" s="402" customFormat="1">
      <c r="A502" s="540" t="s">
        <v>1080</v>
      </c>
      <c r="B502" s="589">
        <f>'Averages Pivot Table'!AH$296</f>
        <v>0</v>
      </c>
      <c r="C502" s="542">
        <f t="shared" si="263"/>
        <v>0</v>
      </c>
      <c r="D502" s="589">
        <f>'Averages Pivot Table'!AH$300</f>
        <v>0</v>
      </c>
      <c r="E502" s="542">
        <f t="shared" si="263"/>
        <v>0</v>
      </c>
      <c r="F502" s="589">
        <f>'Averages Pivot Table'!AH$304</f>
        <v>0</v>
      </c>
      <c r="G502" s="542">
        <f t="shared" si="274"/>
        <v>0</v>
      </c>
      <c r="H502" s="589">
        <f>'Averages Pivot Table'!AH$308</f>
        <v>0</v>
      </c>
      <c r="I502" s="542">
        <f t="shared" si="275"/>
        <v>0</v>
      </c>
      <c r="J502" s="589">
        <f>'Averages Pivot Table'!AH$312</f>
        <v>0</v>
      </c>
      <c r="K502" s="542">
        <f t="shared" si="276"/>
        <v>0</v>
      </c>
      <c r="L502" s="568">
        <f>'Averages Pivot Table'!AH$316</f>
        <v>48751.894674874296</v>
      </c>
      <c r="M502" s="542">
        <f t="shared" si="277"/>
        <v>2</v>
      </c>
      <c r="N502" s="589">
        <f>'Averages Pivot Table'!AH$320</f>
        <v>48751.894674874296</v>
      </c>
      <c r="O502" s="542">
        <f t="shared" si="278"/>
        <v>2</v>
      </c>
    </row>
    <row r="503" spans="1:15" s="402" customFormat="1">
      <c r="A503" s="540" t="s">
        <v>1081</v>
      </c>
      <c r="B503" s="589">
        <f>'Averages Pivot Table'!AH$325</f>
        <v>0</v>
      </c>
      <c r="C503" s="542">
        <f t="shared" si="263"/>
        <v>0</v>
      </c>
      <c r="D503" s="589">
        <f>'Averages Pivot Table'!AH$329</f>
        <v>0</v>
      </c>
      <c r="E503" s="542">
        <f t="shared" si="263"/>
        <v>0</v>
      </c>
      <c r="F503" s="589">
        <f>'Averages Pivot Table'!AH$333</f>
        <v>0</v>
      </c>
      <c r="G503" s="542">
        <f t="shared" si="274"/>
        <v>0</v>
      </c>
      <c r="H503" s="589">
        <f>'Averages Pivot Table'!AH$337</f>
        <v>0</v>
      </c>
      <c r="I503" s="542">
        <f t="shared" si="275"/>
        <v>0</v>
      </c>
      <c r="J503" s="589">
        <f>'Averages Pivot Table'!AH$341</f>
        <v>0</v>
      </c>
      <c r="K503" s="542">
        <f t="shared" si="276"/>
        <v>0</v>
      </c>
      <c r="L503" s="568">
        <f>'Averages Pivot Table'!AH$345</f>
        <v>0</v>
      </c>
      <c r="M503" s="542">
        <f t="shared" si="277"/>
        <v>0</v>
      </c>
      <c r="N503" s="589">
        <f>'Averages Pivot Table'!AH$349</f>
        <v>0</v>
      </c>
      <c r="O503" s="542">
        <f t="shared" si="278"/>
        <v>0</v>
      </c>
    </row>
    <row r="504" spans="1:15" s="402" customFormat="1">
      <c r="A504" s="540"/>
      <c r="B504" s="589"/>
      <c r="C504" s="542"/>
      <c r="D504" s="589"/>
      <c r="E504" s="542"/>
      <c r="F504" s="589"/>
      <c r="G504" s="542"/>
      <c r="H504" s="589"/>
      <c r="I504" s="542"/>
      <c r="J504" s="589"/>
      <c r="K504" s="542"/>
      <c r="L504" s="568"/>
      <c r="M504" s="542"/>
      <c r="N504" s="589"/>
      <c r="O504" s="542"/>
    </row>
    <row r="505" spans="1:15" s="402" customFormat="1">
      <c r="A505" s="540" t="s">
        <v>1082</v>
      </c>
      <c r="B505" s="591">
        <f>'Averages Pivot Table'!AH$354</f>
        <v>0</v>
      </c>
      <c r="C505" s="542">
        <f t="shared" si="263"/>
        <v>0</v>
      </c>
      <c r="D505" s="591">
        <f>'Averages Pivot Table'!AH$358</f>
        <v>0</v>
      </c>
      <c r="E505" s="542">
        <f t="shared" si="263"/>
        <v>0</v>
      </c>
      <c r="F505" s="591">
        <f>'Averages Pivot Table'!AH$362</f>
        <v>0</v>
      </c>
      <c r="G505" s="542">
        <f t="shared" ref="G505:G508" si="279">IF(F505&gt;0,RANK(F505,(F$490:F$508)),0)</f>
        <v>0</v>
      </c>
      <c r="H505" s="591">
        <f>'Averages Pivot Table'!AH$366</f>
        <v>0</v>
      </c>
      <c r="I505" s="542">
        <f t="shared" ref="I505:I508" si="280">IF(H505&gt;0,RANK(H505,(H$490:H$508)),0)</f>
        <v>0</v>
      </c>
      <c r="J505" s="591">
        <f>'Averages Pivot Table'!AH$370</f>
        <v>0</v>
      </c>
      <c r="K505" s="542">
        <f t="shared" ref="K505:K508" si="281">IF(J505&gt;0,RANK(J505,(J$490:J$508)),0)</f>
        <v>0</v>
      </c>
      <c r="L505" s="541">
        <f>'Averages Pivot Table'!AH$374</f>
        <v>36863.090395480227</v>
      </c>
      <c r="M505" s="542">
        <f t="shared" ref="M505:M508" si="282">IF(L505&gt;0,RANK(L505,(L$490:L$508)),0)</f>
        <v>4</v>
      </c>
      <c r="N505" s="591">
        <f>'Averages Pivot Table'!AH$378</f>
        <v>36863.090395480227</v>
      </c>
      <c r="O505" s="542">
        <f t="shared" ref="O505:O508" si="283">IF(N505&gt;0,RANK(N505,(N$490:N$508)),0)</f>
        <v>6</v>
      </c>
    </row>
    <row r="506" spans="1:15" s="402" customFormat="1">
      <c r="A506" s="540" t="s">
        <v>1083</v>
      </c>
      <c r="B506" s="591">
        <f>'Averages Pivot Table'!AH$383</f>
        <v>0</v>
      </c>
      <c r="C506" s="542">
        <f t="shared" si="263"/>
        <v>0</v>
      </c>
      <c r="D506" s="591">
        <f>'Averages Pivot Table'!AH$387</f>
        <v>0</v>
      </c>
      <c r="E506" s="542">
        <f t="shared" si="263"/>
        <v>0</v>
      </c>
      <c r="F506" s="591">
        <f>'Averages Pivot Table'!AH$391</f>
        <v>0</v>
      </c>
      <c r="G506" s="542">
        <f t="shared" si="279"/>
        <v>0</v>
      </c>
      <c r="H506" s="591">
        <f>'Averages Pivot Table'!AH$395</f>
        <v>0</v>
      </c>
      <c r="I506" s="542">
        <f t="shared" si="280"/>
        <v>0</v>
      </c>
      <c r="J506" s="591">
        <f>'Averages Pivot Table'!AH$399</f>
        <v>0</v>
      </c>
      <c r="K506" s="542">
        <f t="shared" si="281"/>
        <v>0</v>
      </c>
      <c r="L506" s="541">
        <f>'Averages Pivot Table'!AH$403</f>
        <v>0</v>
      </c>
      <c r="M506" s="542">
        <f t="shared" si="282"/>
        <v>0</v>
      </c>
      <c r="N506" s="591">
        <f>'Averages Pivot Table'!AH$407</f>
        <v>0</v>
      </c>
      <c r="O506" s="542">
        <f t="shared" si="283"/>
        <v>0</v>
      </c>
    </row>
    <row r="507" spans="1:15" s="402" customFormat="1">
      <c r="A507" s="540" t="s">
        <v>1084</v>
      </c>
      <c r="B507" s="591">
        <f>'Averages Pivot Table'!AH$412</f>
        <v>0</v>
      </c>
      <c r="C507" s="542">
        <f t="shared" si="263"/>
        <v>0</v>
      </c>
      <c r="D507" s="591">
        <f>'Averages Pivot Table'!AH$416</f>
        <v>0</v>
      </c>
      <c r="E507" s="542">
        <f t="shared" si="263"/>
        <v>0</v>
      </c>
      <c r="F507" s="591">
        <f>'Averages Pivot Table'!AH$420</f>
        <v>0</v>
      </c>
      <c r="G507" s="542">
        <f t="shared" si="279"/>
        <v>0</v>
      </c>
      <c r="H507" s="591">
        <f>'Averages Pivot Table'!AH$424</f>
        <v>0</v>
      </c>
      <c r="I507" s="542">
        <f t="shared" si="280"/>
        <v>0</v>
      </c>
      <c r="J507" s="591">
        <f>'Averages Pivot Table'!AH$428</f>
        <v>0</v>
      </c>
      <c r="K507" s="542">
        <f t="shared" si="281"/>
        <v>0</v>
      </c>
      <c r="L507" s="541">
        <f>'Averages Pivot Table'!AH$432</f>
        <v>0</v>
      </c>
      <c r="M507" s="542">
        <f t="shared" si="282"/>
        <v>0</v>
      </c>
      <c r="N507" s="591">
        <f>'Averages Pivot Table'!AH$436</f>
        <v>0</v>
      </c>
      <c r="O507" s="542">
        <f t="shared" si="283"/>
        <v>0</v>
      </c>
    </row>
    <row r="508" spans="1:15" s="402" customFormat="1">
      <c r="A508" s="565" t="s">
        <v>1085</v>
      </c>
      <c r="B508" s="592">
        <f>'Averages Pivot Table'!AH$441</f>
        <v>0</v>
      </c>
      <c r="C508" s="546">
        <f t="shared" si="263"/>
        <v>0</v>
      </c>
      <c r="D508" s="592">
        <f>'Averages Pivot Table'!AH$445</f>
        <v>0</v>
      </c>
      <c r="E508" s="546">
        <f t="shared" si="263"/>
        <v>0</v>
      </c>
      <c r="F508" s="592">
        <f>'Averages Pivot Table'!AH$449</f>
        <v>0</v>
      </c>
      <c r="G508" s="546">
        <f t="shared" si="279"/>
        <v>0</v>
      </c>
      <c r="H508" s="592">
        <f>'Averages Pivot Table'!AH$453</f>
        <v>0</v>
      </c>
      <c r="I508" s="546">
        <f t="shared" si="280"/>
        <v>0</v>
      </c>
      <c r="J508" s="592">
        <f>'Averages Pivot Table'!AH$457</f>
        <v>0</v>
      </c>
      <c r="K508" s="546">
        <f t="shared" si="281"/>
        <v>0</v>
      </c>
      <c r="L508" s="545">
        <f>'Averages Pivot Table'!AH$461</f>
        <v>0</v>
      </c>
      <c r="M508" s="546">
        <f t="shared" si="282"/>
        <v>0</v>
      </c>
      <c r="N508" s="592">
        <f>'Averages Pivot Table'!AH$465</f>
        <v>0</v>
      </c>
      <c r="O508" s="546">
        <f t="shared" si="283"/>
        <v>0</v>
      </c>
    </row>
    <row r="509" spans="1:15" s="402" customFormat="1" ht="33" customHeight="1">
      <c r="A509" s="643" t="s">
        <v>1086</v>
      </c>
      <c r="B509" s="643"/>
      <c r="C509" s="643"/>
      <c r="D509" s="643"/>
      <c r="E509" s="643"/>
      <c r="F509" s="643"/>
      <c r="G509" s="643"/>
      <c r="H509" s="643"/>
      <c r="I509" s="643"/>
      <c r="J509" s="643"/>
      <c r="K509" s="643"/>
      <c r="L509" s="643"/>
      <c r="M509" s="643"/>
      <c r="N509" s="643"/>
      <c r="O509" s="643"/>
    </row>
    <row r="510" spans="1:15" s="402" customFormat="1">
      <c r="O510" s="549" t="s">
        <v>1156</v>
      </c>
    </row>
    <row r="511" spans="1:15" s="402" customFormat="1" ht="18">
      <c r="A511" s="512" t="s">
        <v>1114</v>
      </c>
      <c r="B511" s="512"/>
      <c r="C511" s="512"/>
      <c r="D511" s="512"/>
      <c r="E511" s="512"/>
      <c r="F511" s="512"/>
      <c r="G511" s="512"/>
      <c r="H511" s="512"/>
      <c r="I511" s="512"/>
      <c r="J511" s="512"/>
      <c r="K511" s="512"/>
      <c r="L511" s="512"/>
      <c r="M511" s="512"/>
      <c r="N511" s="512"/>
      <c r="O511" s="512"/>
    </row>
    <row r="512" spans="1:15" s="402" customFormat="1">
      <c r="A512" s="579"/>
      <c r="B512" s="515"/>
      <c r="C512" s="515"/>
      <c r="D512" s="515"/>
      <c r="E512" s="515"/>
      <c r="F512" s="515"/>
      <c r="G512" s="515"/>
      <c r="H512" s="515"/>
      <c r="I512" s="515"/>
      <c r="J512" s="515"/>
      <c r="K512" s="515"/>
      <c r="L512" s="515"/>
      <c r="M512" s="515"/>
      <c r="N512" s="515"/>
      <c r="O512" s="515"/>
    </row>
    <row r="513" spans="1:19" ht="15.75">
      <c r="A513" s="644" t="s">
        <v>1098</v>
      </c>
      <c r="B513" s="644"/>
      <c r="C513" s="644"/>
      <c r="D513" s="644"/>
      <c r="E513" s="644"/>
      <c r="F513" s="644"/>
      <c r="G513" s="644"/>
      <c r="H513" s="644"/>
      <c r="I513" s="644"/>
      <c r="J513" s="644"/>
      <c r="K513" s="644"/>
      <c r="L513" s="644"/>
      <c r="M513" s="644"/>
      <c r="N513" s="644"/>
      <c r="O513" s="644"/>
    </row>
    <row r="514" spans="1:19" ht="15.75">
      <c r="A514" s="644" t="s">
        <v>1137</v>
      </c>
      <c r="B514" s="644"/>
      <c r="C514" s="644"/>
      <c r="D514" s="644"/>
      <c r="E514" s="644"/>
      <c r="F514" s="644"/>
      <c r="G514" s="644"/>
      <c r="H514" s="644"/>
      <c r="I514" s="644"/>
      <c r="J514" s="644"/>
      <c r="K514" s="644"/>
      <c r="L514" s="644"/>
      <c r="M514" s="644"/>
      <c r="N514" s="644"/>
      <c r="O514" s="644"/>
    </row>
    <row r="515" spans="1:19">
      <c r="A515" s="540"/>
      <c r="B515" s="515"/>
      <c r="C515" s="515"/>
      <c r="D515" s="515"/>
      <c r="E515" s="515"/>
      <c r="F515" s="515"/>
      <c r="G515" s="515"/>
      <c r="H515" s="515"/>
      <c r="I515" s="515"/>
      <c r="J515" s="515"/>
      <c r="K515" s="515"/>
      <c r="L515" s="515"/>
      <c r="M515" s="515"/>
      <c r="N515" s="515"/>
      <c r="O515" s="515"/>
    </row>
    <row r="516" spans="1:19" ht="31.5" customHeight="1">
      <c r="A516" s="518"/>
      <c r="B516" s="581" t="s">
        <v>28</v>
      </c>
      <c r="C516" s="582"/>
      <c r="D516" s="583" t="s">
        <v>17</v>
      </c>
      <c r="E516" s="584"/>
      <c r="F516" s="583" t="s">
        <v>18</v>
      </c>
      <c r="G516" s="584"/>
      <c r="H516" s="581" t="s">
        <v>19</v>
      </c>
      <c r="I516" s="582"/>
      <c r="J516" s="583" t="s">
        <v>1099</v>
      </c>
      <c r="K516" s="584"/>
      <c r="L516" s="582" t="s">
        <v>1060</v>
      </c>
      <c r="M516" s="582"/>
      <c r="N516" s="582" t="s">
        <v>1061</v>
      </c>
      <c r="O516" s="582"/>
    </row>
    <row r="517" spans="1:19">
      <c r="A517" s="602"/>
      <c r="B517" s="520" t="s">
        <v>1067</v>
      </c>
      <c r="C517" s="519" t="s">
        <v>1068</v>
      </c>
      <c r="D517" s="520" t="s">
        <v>1067</v>
      </c>
      <c r="E517" s="519" t="s">
        <v>1068</v>
      </c>
      <c r="F517" s="520" t="s">
        <v>1067</v>
      </c>
      <c r="G517" s="519" t="s">
        <v>1068</v>
      </c>
      <c r="H517" s="520" t="s">
        <v>1067</v>
      </c>
      <c r="I517" s="519" t="s">
        <v>1068</v>
      </c>
      <c r="J517" s="520" t="s">
        <v>1067</v>
      </c>
      <c r="K517" s="519" t="s">
        <v>1068</v>
      </c>
      <c r="L517" s="520" t="s">
        <v>1067</v>
      </c>
      <c r="M517" s="519" t="s">
        <v>1068</v>
      </c>
      <c r="N517" s="520" t="s">
        <v>1067</v>
      </c>
      <c r="O517" s="519" t="s">
        <v>1068</v>
      </c>
    </row>
    <row r="518" spans="1:19" s="531" customFormat="1" ht="18" customHeight="1">
      <c r="A518" s="528" t="s">
        <v>1069</v>
      </c>
      <c r="B518" s="560">
        <f>'Averages Pivot Table'!AF$469</f>
        <v>47749.007338929216</v>
      </c>
      <c r="C518" s="560"/>
      <c r="D518" s="560">
        <f>'Averages Pivot Table'!AF$473</f>
        <v>44456.588476805948</v>
      </c>
      <c r="E518" s="560"/>
      <c r="F518" s="560">
        <f>'Averages Pivot Table'!AF$477</f>
        <v>41071.981296487604</v>
      </c>
      <c r="G518" s="560"/>
      <c r="H518" s="560">
        <f>'Averages Pivot Table'!AF$481</f>
        <v>36879.766771141141</v>
      </c>
      <c r="I518" s="560"/>
      <c r="J518" s="560">
        <f>'Averages Pivot Table'!AF$485</f>
        <v>35606.187940053103</v>
      </c>
      <c r="K518" s="560"/>
      <c r="L518" s="560">
        <f>'Averages Pivot Table'!AF$489</f>
        <v>41584.08070974263</v>
      </c>
      <c r="M518" s="560"/>
      <c r="N518" s="560">
        <f>'Averages Pivot Table'!AF$493</f>
        <v>41039.197107645872</v>
      </c>
      <c r="O518" s="586"/>
      <c r="Q518" s="533"/>
      <c r="R518" s="533"/>
      <c r="S518" s="533"/>
    </row>
    <row r="519" spans="1:19" ht="12.95" customHeight="1">
      <c r="A519" s="540"/>
      <c r="B519" s="536"/>
      <c r="C519" s="563"/>
      <c r="D519" s="536"/>
      <c r="E519" s="563"/>
      <c r="F519" s="536"/>
      <c r="G519" s="563"/>
      <c r="H519" s="536"/>
      <c r="I519" s="563"/>
      <c r="J519" s="536"/>
      <c r="K519" s="563"/>
      <c r="L519" s="536"/>
      <c r="M519" s="563"/>
      <c r="N519" s="536"/>
      <c r="O519" s="563"/>
    </row>
    <row r="520" spans="1:19" ht="12.95" customHeight="1">
      <c r="A520" s="540" t="s">
        <v>1070</v>
      </c>
      <c r="B520" s="589">
        <f>'Averages Pivot Table'!AF$6</f>
        <v>0</v>
      </c>
      <c r="C520" s="542">
        <f>IF(B520&gt;0,RANK(B520,(B$520:B$538)),0)</f>
        <v>0</v>
      </c>
      <c r="D520" s="589">
        <f>'Averages Pivot Table'!AF$10</f>
        <v>0</v>
      </c>
      <c r="E520" s="542">
        <f>IF(D520&gt;0,RANK(D520,(D$520:D$538)),0)</f>
        <v>0</v>
      </c>
      <c r="F520" s="589">
        <f>'Averages Pivot Table'!AF$14</f>
        <v>0</v>
      </c>
      <c r="G520" s="542">
        <f>IF(F520&gt;0,RANK(F520,(F$520:F$538)),0)</f>
        <v>0</v>
      </c>
      <c r="H520" s="589">
        <f>'Averages Pivot Table'!AF$18</f>
        <v>0</v>
      </c>
      <c r="I520" s="542">
        <f>IF(H520&gt;0,RANK(H520,(H$520:H$538)),0)</f>
        <v>0</v>
      </c>
      <c r="J520" s="589">
        <f>'Averages Pivot Table'!AF$22</f>
        <v>0</v>
      </c>
      <c r="K520" s="542">
        <f>IF(J520&gt;0,RANK(J520,(J$520:J$538)),0)</f>
        <v>0</v>
      </c>
      <c r="L520" s="568">
        <f>'Averages Pivot Table'!AF$26</f>
        <v>53983.820000000007</v>
      </c>
      <c r="M520" s="542">
        <f>IF(L520&gt;0,RANK(L520,(L$520:L$538)),0)</f>
        <v>1</v>
      </c>
      <c r="N520" s="589">
        <f>'Averages Pivot Table'!AF$30</f>
        <v>53983.820000000007</v>
      </c>
      <c r="O520" s="542">
        <f>IF(N520&gt;0,RANK(N520,(N$520:N$538)),0)</f>
        <v>1</v>
      </c>
    </row>
    <row r="521" spans="1:19" ht="12.95" customHeight="1">
      <c r="A521" s="540" t="s">
        <v>1071</v>
      </c>
      <c r="B521" s="589">
        <f>'Averages Pivot Table'!AF$35</f>
        <v>0</v>
      </c>
      <c r="C521" s="542">
        <f t="shared" ref="C521:E538" si="284">IF(B521&gt;0,RANK(B521,(B$520:B$538)),0)</f>
        <v>0</v>
      </c>
      <c r="D521" s="589">
        <f>'Averages Pivot Table'!AF$39</f>
        <v>0</v>
      </c>
      <c r="E521" s="542">
        <f t="shared" si="284"/>
        <v>0</v>
      </c>
      <c r="F521" s="589">
        <f>'Averages Pivot Table'!AF$43</f>
        <v>0</v>
      </c>
      <c r="G521" s="542">
        <f t="shared" ref="G521:G523" si="285">IF(F521&gt;0,RANK(F521,(F$520:F$538)),0)</f>
        <v>0</v>
      </c>
      <c r="H521" s="589">
        <f>'Averages Pivot Table'!AF$47</f>
        <v>0</v>
      </c>
      <c r="I521" s="542">
        <f t="shared" ref="I521:I523" si="286">IF(H521&gt;0,RANK(H521,(H$520:H$538)),0)</f>
        <v>0</v>
      </c>
      <c r="J521" s="589">
        <f>'Averages Pivot Table'!AF$51</f>
        <v>0</v>
      </c>
      <c r="K521" s="542">
        <f t="shared" ref="K521:K523" si="287">IF(J521&gt;0,RANK(J521,(J$520:J$538)),0)</f>
        <v>0</v>
      </c>
      <c r="L521" s="568">
        <f>'Averages Pivot Table'!AF$55</f>
        <v>0</v>
      </c>
      <c r="M521" s="542">
        <f t="shared" ref="M521:M523" si="288">IF(L521&gt;0,RANK(L521,(L$520:L$538)),0)</f>
        <v>0</v>
      </c>
      <c r="N521" s="589">
        <f>'Averages Pivot Table'!AF$59</f>
        <v>0</v>
      </c>
      <c r="O521" s="542">
        <f t="shared" ref="O521:O523" si="289">IF(N521&gt;0,RANK(N521,(N$520:N$538)),0)</f>
        <v>0</v>
      </c>
    </row>
    <row r="522" spans="1:19" ht="12.95" customHeight="1">
      <c r="A522" s="540" t="s">
        <v>1072</v>
      </c>
      <c r="B522" s="589">
        <f>'Averages Pivot Table'!AF$64</f>
        <v>0</v>
      </c>
      <c r="C522" s="542">
        <f t="shared" si="284"/>
        <v>0</v>
      </c>
      <c r="D522" s="589">
        <f>'Averages Pivot Table'!AF$68</f>
        <v>0</v>
      </c>
      <c r="E522" s="542">
        <f t="shared" si="284"/>
        <v>0</v>
      </c>
      <c r="F522" s="589">
        <f>'Averages Pivot Table'!AF$72</f>
        <v>0</v>
      </c>
      <c r="G522" s="542">
        <f t="shared" si="285"/>
        <v>0</v>
      </c>
      <c r="H522" s="589">
        <f>'Averages Pivot Table'!AF$76</f>
        <v>0</v>
      </c>
      <c r="I522" s="542">
        <f t="shared" si="286"/>
        <v>0</v>
      </c>
      <c r="J522" s="589">
        <f>'Averages Pivot Table'!AF$80</f>
        <v>0</v>
      </c>
      <c r="K522" s="542">
        <f t="shared" si="287"/>
        <v>0</v>
      </c>
      <c r="L522" s="568">
        <f>'Averages Pivot Table'!AF$84</f>
        <v>0</v>
      </c>
      <c r="M522" s="542">
        <f t="shared" si="288"/>
        <v>0</v>
      </c>
      <c r="N522" s="589">
        <f>'Averages Pivot Table'!AF$88</f>
        <v>0</v>
      </c>
      <c r="O522" s="542">
        <f t="shared" si="289"/>
        <v>0</v>
      </c>
    </row>
    <row r="523" spans="1:19" ht="12.95" customHeight="1">
      <c r="A523" s="540" t="s">
        <v>1073</v>
      </c>
      <c r="B523" s="589">
        <f>'Averages Pivot Table'!AF$93</f>
        <v>0</v>
      </c>
      <c r="C523" s="542">
        <f t="shared" si="284"/>
        <v>0</v>
      </c>
      <c r="D523" s="589">
        <f>'Averages Pivot Table'!AF$97</f>
        <v>0</v>
      </c>
      <c r="E523" s="542">
        <f t="shared" si="284"/>
        <v>0</v>
      </c>
      <c r="F523" s="589">
        <f>'Averages Pivot Table'!AF$101</f>
        <v>0</v>
      </c>
      <c r="G523" s="542">
        <f t="shared" si="285"/>
        <v>0</v>
      </c>
      <c r="H523" s="589">
        <f>'Averages Pivot Table'!AF$105</f>
        <v>0</v>
      </c>
      <c r="I523" s="542">
        <f t="shared" si="286"/>
        <v>0</v>
      </c>
      <c r="J523" s="589">
        <f>'Averages Pivot Table'!AF$109</f>
        <v>0</v>
      </c>
      <c r="K523" s="542">
        <f t="shared" si="287"/>
        <v>0</v>
      </c>
      <c r="L523" s="568">
        <f>'Averages Pivot Table'!AF$113</f>
        <v>0</v>
      </c>
      <c r="M523" s="542">
        <f t="shared" si="288"/>
        <v>0</v>
      </c>
      <c r="N523" s="589">
        <f>'Averages Pivot Table'!AF$117</f>
        <v>0</v>
      </c>
      <c r="O523" s="542">
        <f t="shared" si="289"/>
        <v>0</v>
      </c>
    </row>
    <row r="524" spans="1:19" ht="12.95" customHeight="1">
      <c r="A524" s="540"/>
      <c r="B524" s="589"/>
      <c r="C524" s="542"/>
      <c r="D524" s="589"/>
      <c r="E524" s="542"/>
      <c r="F524" s="589"/>
      <c r="G524" s="542"/>
      <c r="H524" s="589"/>
      <c r="I524" s="542"/>
      <c r="J524" s="589"/>
      <c r="K524" s="542"/>
      <c r="L524" s="568"/>
      <c r="M524" s="542"/>
      <c r="N524" s="589"/>
      <c r="O524" s="542"/>
    </row>
    <row r="525" spans="1:19" ht="12.95" customHeight="1">
      <c r="A525" s="540" t="s">
        <v>1074</v>
      </c>
      <c r="B525" s="589">
        <f>'Averages Pivot Table'!AF$122</f>
        <v>0</v>
      </c>
      <c r="C525" s="542">
        <f t="shared" si="284"/>
        <v>0</v>
      </c>
      <c r="D525" s="589">
        <f>'Averages Pivot Table'!AF$126</f>
        <v>0</v>
      </c>
      <c r="E525" s="542">
        <f t="shared" si="284"/>
        <v>0</v>
      </c>
      <c r="F525" s="589">
        <f>'Averages Pivot Table'!AF$130</f>
        <v>0</v>
      </c>
      <c r="G525" s="542">
        <f t="shared" ref="G525:G528" si="290">IF(F525&gt;0,RANK(F525,(F$520:F$538)),0)</f>
        <v>0</v>
      </c>
      <c r="H525" s="589">
        <f>'Averages Pivot Table'!AF$134</f>
        <v>0</v>
      </c>
      <c r="I525" s="542">
        <f t="shared" ref="I525:I528" si="291">IF(H525&gt;0,RANK(H525,(H$520:H$538)),0)</f>
        <v>0</v>
      </c>
      <c r="J525" s="589">
        <f>'Averages Pivot Table'!AF$138</f>
        <v>0</v>
      </c>
      <c r="K525" s="542">
        <f t="shared" ref="K525:K528" si="292">IF(J525&gt;0,RANK(J525,(J$520:J$538)),0)</f>
        <v>0</v>
      </c>
      <c r="L525" s="568">
        <f>'Averages Pivot Table'!AF$142</f>
        <v>40022.379071368159</v>
      </c>
      <c r="M525" s="542">
        <f t="shared" ref="M525:M528" si="293">IF(L525&gt;0,RANK(L525,(L$520:L$538)),0)</f>
        <v>3</v>
      </c>
      <c r="N525" s="589">
        <f>'Averages Pivot Table'!AF$146</f>
        <v>40022.379071368159</v>
      </c>
      <c r="O525" s="542">
        <f t="shared" ref="O525:O528" si="294">IF(N525&gt;0,RANK(N525,(N$520:N$538)),0)</f>
        <v>4</v>
      </c>
    </row>
    <row r="526" spans="1:19" ht="12.95" customHeight="1">
      <c r="A526" s="540" t="s">
        <v>1075</v>
      </c>
      <c r="B526" s="589">
        <f>'Averages Pivot Table'!AF$151</f>
        <v>52432.808203125001</v>
      </c>
      <c r="C526" s="542">
        <f t="shared" si="284"/>
        <v>1</v>
      </c>
      <c r="D526" s="589">
        <f>'Averages Pivot Table'!AF$155</f>
        <v>44732.252974059593</v>
      </c>
      <c r="E526" s="542">
        <f t="shared" si="284"/>
        <v>1</v>
      </c>
      <c r="F526" s="589">
        <f>'Averages Pivot Table'!AF$159</f>
        <v>41049.442561983473</v>
      </c>
      <c r="G526" s="542">
        <f t="shared" si="290"/>
        <v>2</v>
      </c>
      <c r="H526" s="589">
        <f>'Averages Pivot Table'!AF$163</f>
        <v>36439.100368405168</v>
      </c>
      <c r="I526" s="542">
        <f t="shared" si="291"/>
        <v>2</v>
      </c>
      <c r="J526" s="589">
        <f>'Averages Pivot Table'!AF$167</f>
        <v>0</v>
      </c>
      <c r="K526" s="542">
        <f t="shared" si="292"/>
        <v>0</v>
      </c>
      <c r="L526" s="568">
        <f>'Averages Pivot Table'!AF$171</f>
        <v>0</v>
      </c>
      <c r="M526" s="542">
        <f t="shared" si="293"/>
        <v>0</v>
      </c>
      <c r="N526" s="589">
        <f>'Averages Pivot Table'!AF$175</f>
        <v>41603.937746930242</v>
      </c>
      <c r="O526" s="542">
        <f t="shared" si="294"/>
        <v>3</v>
      </c>
    </row>
    <row r="527" spans="1:19" ht="12.95" customHeight="1">
      <c r="A527" s="540" t="s">
        <v>1076</v>
      </c>
      <c r="B527" s="589">
        <f>'Averages Pivot Table'!AF$180</f>
        <v>41984.329352226719</v>
      </c>
      <c r="C527" s="542">
        <f t="shared" si="284"/>
        <v>2</v>
      </c>
      <c r="D527" s="589">
        <f>'Averages Pivot Table'!AF$184</f>
        <v>42925.119047619046</v>
      </c>
      <c r="E527" s="542">
        <f t="shared" si="284"/>
        <v>2</v>
      </c>
      <c r="F527" s="589">
        <f>'Averages Pivot Table'!AF$188</f>
        <v>41139.597500000003</v>
      </c>
      <c r="G527" s="542">
        <f t="shared" si="290"/>
        <v>1</v>
      </c>
      <c r="H527" s="589">
        <f>'Averages Pivot Table'!AF$192</f>
        <v>36976.060540627885</v>
      </c>
      <c r="I527" s="542">
        <f t="shared" si="291"/>
        <v>1</v>
      </c>
      <c r="J527" s="589">
        <f>'Averages Pivot Table'!AF$196</f>
        <v>35606.187940053103</v>
      </c>
      <c r="K527" s="542">
        <f t="shared" si="292"/>
        <v>1</v>
      </c>
      <c r="L527" s="568">
        <f>'Averages Pivot Table'!AF$200</f>
        <v>0</v>
      </c>
      <c r="M527" s="542">
        <f t="shared" si="293"/>
        <v>0</v>
      </c>
      <c r="N527" s="589">
        <f>'Averages Pivot Table'!AF$204</f>
        <v>37110.320349754969</v>
      </c>
      <c r="O527" s="542">
        <f t="shared" si="294"/>
        <v>6</v>
      </c>
    </row>
    <row r="528" spans="1:19" ht="12.95" customHeight="1">
      <c r="A528" s="540" t="s">
        <v>1077</v>
      </c>
      <c r="B528" s="589">
        <f>'Averages Pivot Table'!AF$209</f>
        <v>0</v>
      </c>
      <c r="C528" s="542">
        <f t="shared" si="284"/>
        <v>0</v>
      </c>
      <c r="D528" s="589">
        <f>'Averages Pivot Table'!AF$213</f>
        <v>0</v>
      </c>
      <c r="E528" s="542">
        <f t="shared" si="284"/>
        <v>0</v>
      </c>
      <c r="F528" s="589">
        <f>'Averages Pivot Table'!AF$217</f>
        <v>0</v>
      </c>
      <c r="G528" s="542">
        <f t="shared" si="290"/>
        <v>0</v>
      </c>
      <c r="H528" s="589">
        <f>'Averages Pivot Table'!AF$221</f>
        <v>0</v>
      </c>
      <c r="I528" s="542">
        <f t="shared" si="291"/>
        <v>0</v>
      </c>
      <c r="J528" s="589">
        <f>'Averages Pivot Table'!AF$225</f>
        <v>0</v>
      </c>
      <c r="K528" s="542">
        <f t="shared" si="292"/>
        <v>0</v>
      </c>
      <c r="L528" s="568">
        <f>'Averages Pivot Table'!AF$229</f>
        <v>0</v>
      </c>
      <c r="M528" s="542">
        <f t="shared" si="293"/>
        <v>0</v>
      </c>
      <c r="N528" s="589">
        <f>'Averages Pivot Table'!AF$233</f>
        <v>0</v>
      </c>
      <c r="O528" s="542">
        <f t="shared" si="294"/>
        <v>0</v>
      </c>
    </row>
    <row r="529" spans="1:15" s="402" customFormat="1">
      <c r="A529" s="540"/>
      <c r="B529" s="589"/>
      <c r="C529" s="542"/>
      <c r="D529" s="589"/>
      <c r="E529" s="542"/>
      <c r="F529" s="589"/>
      <c r="G529" s="542"/>
      <c r="H529" s="589"/>
      <c r="I529" s="542"/>
      <c r="J529" s="589"/>
      <c r="K529" s="542"/>
      <c r="L529" s="568"/>
      <c r="M529" s="542"/>
      <c r="N529" s="589"/>
      <c r="O529" s="542"/>
    </row>
    <row r="530" spans="1:15" s="402" customFormat="1">
      <c r="A530" s="540" t="s">
        <v>1078</v>
      </c>
      <c r="B530" s="589">
        <f>'Averages Pivot Table'!AF$238</f>
        <v>0</v>
      </c>
      <c r="C530" s="542">
        <f t="shared" si="284"/>
        <v>0</v>
      </c>
      <c r="D530" s="589">
        <f>'Averages Pivot Table'!AF$242</f>
        <v>0</v>
      </c>
      <c r="E530" s="542">
        <f t="shared" si="284"/>
        <v>0</v>
      </c>
      <c r="F530" s="589">
        <f>'Averages Pivot Table'!AF$246</f>
        <v>0</v>
      </c>
      <c r="G530" s="542">
        <f t="shared" ref="G530:G533" si="295">IF(F530&gt;0,RANK(F530,(F$520:F$538)),0)</f>
        <v>0</v>
      </c>
      <c r="H530" s="589">
        <f>'Averages Pivot Table'!AF$250</f>
        <v>0</v>
      </c>
      <c r="I530" s="542">
        <f t="shared" ref="I530:I533" si="296">IF(H530&gt;0,RANK(H530,(H$520:H$538)),0)</f>
        <v>0</v>
      </c>
      <c r="J530" s="589">
        <f>'Averages Pivot Table'!AF$254</f>
        <v>0</v>
      </c>
      <c r="K530" s="542">
        <f t="shared" ref="K530:K533" si="297">IF(J530&gt;0,RANK(J530,(J$520:J$538)),0)</f>
        <v>0</v>
      </c>
      <c r="L530" s="568">
        <f>'Averages Pivot Table'!AF$258</f>
        <v>0</v>
      </c>
      <c r="M530" s="542">
        <f t="shared" ref="M530:M533" si="298">IF(L530&gt;0,RANK(L530,(L$520:L$538)),0)</f>
        <v>0</v>
      </c>
      <c r="N530" s="589">
        <f>'Averages Pivot Table'!AF$262</f>
        <v>0</v>
      </c>
      <c r="O530" s="542">
        <f t="shared" ref="O530:O533" si="299">IF(N530&gt;0,RANK(N530,(N$520:N$538)),0)</f>
        <v>0</v>
      </c>
    </row>
    <row r="531" spans="1:15" s="402" customFormat="1">
      <c r="A531" s="540" t="s">
        <v>1079</v>
      </c>
      <c r="B531" s="589">
        <f>'Averages Pivot Table'!AF$267</f>
        <v>0</v>
      </c>
      <c r="C531" s="542">
        <f t="shared" si="284"/>
        <v>0</v>
      </c>
      <c r="D531" s="589">
        <f>'Averages Pivot Table'!AF$271</f>
        <v>0</v>
      </c>
      <c r="E531" s="542">
        <f t="shared" si="284"/>
        <v>0</v>
      </c>
      <c r="F531" s="589">
        <f>'Averages Pivot Table'!AF$275</f>
        <v>0</v>
      </c>
      <c r="G531" s="542">
        <f t="shared" si="295"/>
        <v>0</v>
      </c>
      <c r="H531" s="589">
        <f>'Averages Pivot Table'!AF$279</f>
        <v>0</v>
      </c>
      <c r="I531" s="542">
        <f t="shared" si="296"/>
        <v>0</v>
      </c>
      <c r="J531" s="589">
        <f>'Averages Pivot Table'!AF$283</f>
        <v>0</v>
      </c>
      <c r="K531" s="542">
        <f t="shared" si="297"/>
        <v>0</v>
      </c>
      <c r="L531" s="568">
        <f>'Averages Pivot Table'!AF$287</f>
        <v>0</v>
      </c>
      <c r="M531" s="542">
        <f t="shared" si="298"/>
        <v>0</v>
      </c>
      <c r="N531" s="589">
        <f>'Averages Pivot Table'!AF$291</f>
        <v>0</v>
      </c>
      <c r="O531" s="542">
        <f t="shared" si="299"/>
        <v>0</v>
      </c>
    </row>
    <row r="532" spans="1:15" s="402" customFormat="1">
      <c r="A532" s="540" t="s">
        <v>1080</v>
      </c>
      <c r="B532" s="589">
        <f>'Averages Pivot Table'!AF$296</f>
        <v>0</v>
      </c>
      <c r="C532" s="542">
        <f t="shared" si="284"/>
        <v>0</v>
      </c>
      <c r="D532" s="589">
        <f>'Averages Pivot Table'!AF$300</f>
        <v>0</v>
      </c>
      <c r="E532" s="542">
        <f t="shared" si="284"/>
        <v>0</v>
      </c>
      <c r="F532" s="589">
        <f>'Averages Pivot Table'!AF$304</f>
        <v>0</v>
      </c>
      <c r="G532" s="542">
        <f t="shared" si="295"/>
        <v>0</v>
      </c>
      <c r="H532" s="589">
        <f>'Averages Pivot Table'!AF$308</f>
        <v>0</v>
      </c>
      <c r="I532" s="542">
        <f t="shared" si="296"/>
        <v>0</v>
      </c>
      <c r="J532" s="589">
        <f>'Averages Pivot Table'!AF$312</f>
        <v>0</v>
      </c>
      <c r="K532" s="542">
        <f t="shared" si="297"/>
        <v>0</v>
      </c>
      <c r="L532" s="568">
        <f>'Averages Pivot Table'!AF$316</f>
        <v>52639.957620313835</v>
      </c>
      <c r="M532" s="542">
        <f t="shared" si="298"/>
        <v>2</v>
      </c>
      <c r="N532" s="589">
        <f>'Averages Pivot Table'!AF$320</f>
        <v>52639.957620313835</v>
      </c>
      <c r="O532" s="542">
        <f t="shared" si="299"/>
        <v>2</v>
      </c>
    </row>
    <row r="533" spans="1:15" s="402" customFormat="1">
      <c r="A533" s="540" t="s">
        <v>1081</v>
      </c>
      <c r="B533" s="589">
        <f>'Averages Pivot Table'!AF$325</f>
        <v>0</v>
      </c>
      <c r="C533" s="542">
        <f t="shared" si="284"/>
        <v>0</v>
      </c>
      <c r="D533" s="589">
        <f>'Averages Pivot Table'!AF$329</f>
        <v>0</v>
      </c>
      <c r="E533" s="542">
        <f t="shared" si="284"/>
        <v>0</v>
      </c>
      <c r="F533" s="589">
        <f>'Averages Pivot Table'!AF$333</f>
        <v>0</v>
      </c>
      <c r="G533" s="542">
        <f t="shared" si="295"/>
        <v>0</v>
      </c>
      <c r="H533" s="589">
        <f>'Averages Pivot Table'!AF$337</f>
        <v>0</v>
      </c>
      <c r="I533" s="542">
        <f t="shared" si="296"/>
        <v>0</v>
      </c>
      <c r="J533" s="589">
        <f>'Averages Pivot Table'!AF$341</f>
        <v>0</v>
      </c>
      <c r="K533" s="542">
        <f t="shared" si="297"/>
        <v>0</v>
      </c>
      <c r="L533" s="568">
        <f>'Averages Pivot Table'!AF$345</f>
        <v>0</v>
      </c>
      <c r="M533" s="542">
        <f t="shared" si="298"/>
        <v>0</v>
      </c>
      <c r="N533" s="589">
        <f>'Averages Pivot Table'!AF$349</f>
        <v>0</v>
      </c>
      <c r="O533" s="542">
        <f t="shared" si="299"/>
        <v>0</v>
      </c>
    </row>
    <row r="534" spans="1:15" s="402" customFormat="1">
      <c r="A534" s="540"/>
      <c r="B534" s="589"/>
      <c r="C534" s="542"/>
      <c r="D534" s="589"/>
      <c r="E534" s="542"/>
      <c r="F534" s="589"/>
      <c r="G534" s="542"/>
      <c r="H534" s="589"/>
      <c r="I534" s="542"/>
      <c r="J534" s="589"/>
      <c r="K534" s="542"/>
      <c r="L534" s="568"/>
      <c r="M534" s="542"/>
      <c r="N534" s="589"/>
      <c r="O534" s="542"/>
    </row>
    <row r="535" spans="1:15" s="402" customFormat="1">
      <c r="A535" s="540" t="s">
        <v>1082</v>
      </c>
      <c r="B535" s="591">
        <f>'Averages Pivot Table'!AF$354</f>
        <v>0</v>
      </c>
      <c r="C535" s="542">
        <f t="shared" si="284"/>
        <v>0</v>
      </c>
      <c r="D535" s="591">
        <f>'Averages Pivot Table'!AF$358</f>
        <v>0</v>
      </c>
      <c r="E535" s="542">
        <f t="shared" si="284"/>
        <v>0</v>
      </c>
      <c r="F535" s="591">
        <f>'Averages Pivot Table'!AF$362</f>
        <v>0</v>
      </c>
      <c r="G535" s="542">
        <f t="shared" ref="G535:G538" si="300">IF(F535&gt;0,RANK(F535,(F$520:F$538)),0)</f>
        <v>0</v>
      </c>
      <c r="H535" s="591">
        <f>'Averages Pivot Table'!AF$366</f>
        <v>0</v>
      </c>
      <c r="I535" s="542">
        <f t="shared" ref="I535:I538" si="301">IF(H535&gt;0,RANK(H535,(H$520:H$538)),0)</f>
        <v>0</v>
      </c>
      <c r="J535" s="591">
        <f>'Averages Pivot Table'!AF$370</f>
        <v>0</v>
      </c>
      <c r="K535" s="542">
        <f t="shared" ref="K535:K538" si="302">IF(J535&gt;0,RANK(J535,(J$520:J$538)),0)</f>
        <v>0</v>
      </c>
      <c r="L535" s="541">
        <f>'Averages Pivot Table'!AF$374</f>
        <v>38390.326923076922</v>
      </c>
      <c r="M535" s="542">
        <f t="shared" ref="M535:M538" si="303">IF(L535&gt;0,RANK(L535,(L$520:L$538)),0)</f>
        <v>4</v>
      </c>
      <c r="N535" s="591">
        <f>'Averages Pivot Table'!AF$378</f>
        <v>38390.326923076922</v>
      </c>
      <c r="O535" s="542">
        <f t="shared" ref="O535:O538" si="304">IF(N535&gt;0,RANK(N535,(N$520:N$538)),0)</f>
        <v>5</v>
      </c>
    </row>
    <row r="536" spans="1:15" s="402" customFormat="1">
      <c r="A536" s="540" t="s">
        <v>1083</v>
      </c>
      <c r="B536" s="591">
        <f>'Averages Pivot Table'!AF$383</f>
        <v>0</v>
      </c>
      <c r="C536" s="542">
        <f t="shared" si="284"/>
        <v>0</v>
      </c>
      <c r="D536" s="591">
        <f>'Averages Pivot Table'!AF$387</f>
        <v>0</v>
      </c>
      <c r="E536" s="542">
        <f t="shared" si="284"/>
        <v>0</v>
      </c>
      <c r="F536" s="591">
        <f>'Averages Pivot Table'!AF$391</f>
        <v>0</v>
      </c>
      <c r="G536" s="542">
        <f t="shared" si="300"/>
        <v>0</v>
      </c>
      <c r="H536" s="591">
        <f>'Averages Pivot Table'!AF$395</f>
        <v>0</v>
      </c>
      <c r="I536" s="542">
        <f t="shared" si="301"/>
        <v>0</v>
      </c>
      <c r="J536" s="591">
        <f>'Averages Pivot Table'!AF$399</f>
        <v>0</v>
      </c>
      <c r="K536" s="542">
        <f t="shared" si="302"/>
        <v>0</v>
      </c>
      <c r="L536" s="541">
        <f>'Averages Pivot Table'!AF$403</f>
        <v>0</v>
      </c>
      <c r="M536" s="542">
        <f t="shared" si="303"/>
        <v>0</v>
      </c>
      <c r="N536" s="591">
        <f>'Averages Pivot Table'!AF$407</f>
        <v>0</v>
      </c>
      <c r="O536" s="542">
        <f t="shared" si="304"/>
        <v>0</v>
      </c>
    </row>
    <row r="537" spans="1:15" s="402" customFormat="1">
      <c r="A537" s="540" t="s">
        <v>1084</v>
      </c>
      <c r="B537" s="591">
        <f>'Averages Pivot Table'!AF$412</f>
        <v>0</v>
      </c>
      <c r="C537" s="542">
        <f t="shared" si="284"/>
        <v>0</v>
      </c>
      <c r="D537" s="591">
        <f>'Averages Pivot Table'!AF$416</f>
        <v>0</v>
      </c>
      <c r="E537" s="542">
        <f t="shared" si="284"/>
        <v>0</v>
      </c>
      <c r="F537" s="591">
        <f>'Averages Pivot Table'!AF$420</f>
        <v>0</v>
      </c>
      <c r="G537" s="542">
        <f t="shared" si="300"/>
        <v>0</v>
      </c>
      <c r="H537" s="591">
        <f>'Averages Pivot Table'!AF$424</f>
        <v>0</v>
      </c>
      <c r="I537" s="542">
        <f t="shared" si="301"/>
        <v>0</v>
      </c>
      <c r="J537" s="591">
        <f>'Averages Pivot Table'!AF$428</f>
        <v>0</v>
      </c>
      <c r="K537" s="542">
        <f t="shared" si="302"/>
        <v>0</v>
      </c>
      <c r="L537" s="541">
        <f>'Averages Pivot Table'!AF$432</f>
        <v>0</v>
      </c>
      <c r="M537" s="542">
        <f t="shared" si="303"/>
        <v>0</v>
      </c>
      <c r="N537" s="591">
        <f>'Averages Pivot Table'!AF$436</f>
        <v>0</v>
      </c>
      <c r="O537" s="542">
        <f t="shared" si="304"/>
        <v>0</v>
      </c>
    </row>
    <row r="538" spans="1:15" s="402" customFormat="1">
      <c r="A538" s="565" t="s">
        <v>1085</v>
      </c>
      <c r="B538" s="592">
        <f>'Averages Pivot Table'!AF$441</f>
        <v>0</v>
      </c>
      <c r="C538" s="546">
        <f t="shared" si="284"/>
        <v>0</v>
      </c>
      <c r="D538" s="592">
        <f>'Averages Pivot Table'!AF$445</f>
        <v>0</v>
      </c>
      <c r="E538" s="546">
        <f t="shared" si="284"/>
        <v>0</v>
      </c>
      <c r="F538" s="592">
        <f>'Averages Pivot Table'!AF$449</f>
        <v>0</v>
      </c>
      <c r="G538" s="546">
        <f t="shared" si="300"/>
        <v>0</v>
      </c>
      <c r="H538" s="592">
        <f>'Averages Pivot Table'!AF$453</f>
        <v>0</v>
      </c>
      <c r="I538" s="546">
        <f t="shared" si="301"/>
        <v>0</v>
      </c>
      <c r="J538" s="592">
        <f>'Averages Pivot Table'!AF$457</f>
        <v>0</v>
      </c>
      <c r="K538" s="546">
        <f t="shared" si="302"/>
        <v>0</v>
      </c>
      <c r="L538" s="545">
        <f>'Averages Pivot Table'!AF$461</f>
        <v>0</v>
      </c>
      <c r="M538" s="546">
        <f t="shared" si="303"/>
        <v>0</v>
      </c>
      <c r="N538" s="592">
        <f>'Averages Pivot Table'!AF$465</f>
        <v>0</v>
      </c>
      <c r="O538" s="546">
        <f t="shared" si="304"/>
        <v>0</v>
      </c>
    </row>
    <row r="539" spans="1:15" s="402" customFormat="1" ht="33.75" customHeight="1">
      <c r="A539" s="643" t="s">
        <v>1086</v>
      </c>
      <c r="B539" s="643"/>
      <c r="C539" s="643"/>
      <c r="D539" s="643"/>
      <c r="E539" s="643"/>
      <c r="F539" s="643"/>
      <c r="G539" s="643"/>
      <c r="H539" s="643"/>
      <c r="I539" s="643"/>
      <c r="J539" s="643"/>
      <c r="K539" s="643"/>
      <c r="L539" s="643"/>
      <c r="M539" s="643"/>
      <c r="N539" s="643"/>
      <c r="O539" s="643"/>
    </row>
    <row r="540" spans="1:15" s="402" customFormat="1">
      <c r="O540" s="549" t="s">
        <v>1156</v>
      </c>
    </row>
    <row r="541" spans="1:15" s="402" customFormat="1" ht="18">
      <c r="A541" s="512" t="s">
        <v>1115</v>
      </c>
      <c r="B541" s="512"/>
      <c r="C541" s="512"/>
      <c r="D541" s="512"/>
      <c r="E541" s="512"/>
      <c r="F541" s="512"/>
      <c r="G541" s="512"/>
      <c r="H541" s="512"/>
      <c r="I541" s="512"/>
      <c r="J541" s="512"/>
      <c r="K541" s="512"/>
      <c r="L541" s="512"/>
      <c r="M541" s="512"/>
      <c r="N541" s="512"/>
      <c r="O541" s="512"/>
    </row>
    <row r="542" spans="1:15" s="402" customFormat="1">
      <c r="A542" s="579"/>
      <c r="B542" s="515"/>
      <c r="C542" s="515"/>
      <c r="D542" s="515"/>
      <c r="E542" s="515"/>
      <c r="F542" s="515"/>
      <c r="G542" s="515"/>
      <c r="H542" s="515"/>
      <c r="I542" s="515"/>
      <c r="J542" s="515"/>
      <c r="K542" s="515"/>
      <c r="L542" s="515"/>
      <c r="M542" s="515"/>
      <c r="N542" s="515"/>
      <c r="O542" s="515"/>
    </row>
    <row r="543" spans="1:15" s="402" customFormat="1" ht="15.75">
      <c r="A543" s="644" t="s">
        <v>1098</v>
      </c>
      <c r="B543" s="644"/>
      <c r="C543" s="644"/>
      <c r="D543" s="644"/>
      <c r="E543" s="644"/>
      <c r="F543" s="644"/>
      <c r="G543" s="644"/>
      <c r="H543" s="644"/>
      <c r="I543" s="644"/>
      <c r="J543" s="644"/>
      <c r="K543" s="644"/>
      <c r="L543" s="644"/>
      <c r="M543" s="644"/>
      <c r="N543" s="644"/>
      <c r="O543" s="644"/>
    </row>
    <row r="544" spans="1:15" s="402" customFormat="1" ht="15.75">
      <c r="A544" s="644" t="s">
        <v>1138</v>
      </c>
      <c r="B544" s="644"/>
      <c r="C544" s="644"/>
      <c r="D544" s="644"/>
      <c r="E544" s="644"/>
      <c r="F544" s="644"/>
      <c r="G544" s="644"/>
      <c r="H544" s="644"/>
      <c r="I544" s="644"/>
      <c r="J544" s="644"/>
      <c r="K544" s="644"/>
      <c r="L544" s="644"/>
      <c r="M544" s="644"/>
      <c r="N544" s="644"/>
      <c r="O544" s="644"/>
    </row>
    <row r="545" spans="1:19">
      <c r="A545" s="540"/>
      <c r="B545" s="515"/>
      <c r="C545" s="515"/>
      <c r="D545" s="515"/>
      <c r="E545" s="515"/>
      <c r="F545" s="515"/>
      <c r="G545" s="515"/>
      <c r="H545" s="515"/>
      <c r="I545" s="515"/>
      <c r="J545" s="515"/>
      <c r="K545" s="515"/>
      <c r="L545" s="515"/>
      <c r="M545" s="515"/>
      <c r="N545" s="515"/>
      <c r="O545" s="515"/>
    </row>
    <row r="546" spans="1:19" ht="31.5" customHeight="1">
      <c r="A546" s="518"/>
      <c r="B546" s="581" t="s">
        <v>28</v>
      </c>
      <c r="C546" s="582"/>
      <c r="D546" s="583" t="s">
        <v>17</v>
      </c>
      <c r="E546" s="584"/>
      <c r="F546" s="583" t="s">
        <v>18</v>
      </c>
      <c r="G546" s="584"/>
      <c r="H546" s="581" t="s">
        <v>19</v>
      </c>
      <c r="I546" s="582"/>
      <c r="J546" s="583" t="s">
        <v>1099</v>
      </c>
      <c r="K546" s="584"/>
      <c r="L546" s="582" t="s">
        <v>1060</v>
      </c>
      <c r="M546" s="582"/>
      <c r="N546" s="582" t="s">
        <v>1061</v>
      </c>
      <c r="O546" s="582"/>
    </row>
    <row r="547" spans="1:19">
      <c r="A547" s="602"/>
      <c r="B547" s="520" t="s">
        <v>1067</v>
      </c>
      <c r="C547" s="519" t="s">
        <v>1068</v>
      </c>
      <c r="D547" s="520" t="s">
        <v>1067</v>
      </c>
      <c r="E547" s="519" t="s">
        <v>1068</v>
      </c>
      <c r="F547" s="520" t="s">
        <v>1067</v>
      </c>
      <c r="G547" s="519" t="s">
        <v>1068</v>
      </c>
      <c r="H547" s="520" t="s">
        <v>1067</v>
      </c>
      <c r="I547" s="519" t="s">
        <v>1068</v>
      </c>
      <c r="J547" s="520" t="s">
        <v>1067</v>
      </c>
      <c r="K547" s="519" t="s">
        <v>1068</v>
      </c>
      <c r="L547" s="520" t="s">
        <v>1067</v>
      </c>
      <c r="M547" s="519" t="s">
        <v>1068</v>
      </c>
      <c r="N547" s="520" t="s">
        <v>1067</v>
      </c>
      <c r="O547" s="519" t="s">
        <v>1068</v>
      </c>
    </row>
    <row r="548" spans="1:19" s="531" customFormat="1" ht="18" customHeight="1">
      <c r="A548" s="528" t="s">
        <v>1069</v>
      </c>
      <c r="B548" s="560">
        <f>'Averages Pivot Table'!AG$469</f>
        <v>0</v>
      </c>
      <c r="C548" s="560"/>
      <c r="D548" s="560">
        <f>'Averages Pivot Table'!AG$473</f>
        <v>0</v>
      </c>
      <c r="E548" s="560"/>
      <c r="F548" s="560">
        <f>'Averages Pivot Table'!AG$477</f>
        <v>0</v>
      </c>
      <c r="G548" s="560"/>
      <c r="H548" s="560">
        <f>'Averages Pivot Table'!AG$481</f>
        <v>0</v>
      </c>
      <c r="I548" s="560"/>
      <c r="J548" s="560">
        <f>'Averages Pivot Table'!AG$485</f>
        <v>0</v>
      </c>
      <c r="K548" s="560"/>
      <c r="L548" s="560">
        <f>'Averages Pivot Table'!AG$489</f>
        <v>44030.707129951486</v>
      </c>
      <c r="M548" s="560"/>
      <c r="N548" s="560">
        <f>'Averages Pivot Table'!AG$493</f>
        <v>44030.707129951486</v>
      </c>
      <c r="O548" s="586"/>
      <c r="Q548" s="533"/>
      <c r="R548" s="533"/>
      <c r="S548" s="533"/>
    </row>
    <row r="549" spans="1:19" ht="12.95" customHeight="1">
      <c r="A549" s="540"/>
      <c r="B549" s="536"/>
      <c r="C549" s="563"/>
      <c r="D549" s="536"/>
      <c r="E549" s="563"/>
      <c r="F549" s="536"/>
      <c r="G549" s="563"/>
      <c r="H549" s="536"/>
      <c r="I549" s="563"/>
      <c r="J549" s="536"/>
      <c r="K549" s="563"/>
      <c r="L549" s="536"/>
      <c r="M549" s="563"/>
      <c r="N549" s="536"/>
      <c r="O549" s="563"/>
    </row>
    <row r="550" spans="1:19" ht="12.95" customHeight="1">
      <c r="A550" s="540" t="s">
        <v>1070</v>
      </c>
      <c r="B550" s="589">
        <f>'Averages Pivot Table'!AG$6</f>
        <v>0</v>
      </c>
      <c r="C550" s="542">
        <f>IF(B550&gt;0,RANK(B550,(B$550:B$568)),0)</f>
        <v>0</v>
      </c>
      <c r="D550" s="589">
        <f>'Averages Pivot Table'!AG$10</f>
        <v>0</v>
      </c>
      <c r="E550" s="542">
        <f>IF(D550&gt;0,RANK(D550,(D$550:D$568)),0)</f>
        <v>0</v>
      </c>
      <c r="F550" s="589">
        <f>'Averages Pivot Table'!AG$14</f>
        <v>0</v>
      </c>
      <c r="G550" s="542">
        <f>IF(F550&gt;0,RANK(F550,(F$550:F$568)),0)</f>
        <v>0</v>
      </c>
      <c r="H550" s="589">
        <f>'Averages Pivot Table'!AG$18</f>
        <v>0</v>
      </c>
      <c r="I550" s="542">
        <f>IF(H550&gt;0,RANK(H550,(H$550:H$568)),0)</f>
        <v>0</v>
      </c>
      <c r="J550" s="589">
        <f>'Averages Pivot Table'!AG$22</f>
        <v>0</v>
      </c>
      <c r="K550" s="542">
        <f>IF(J550&gt;0,RANK(J550,(J$550:J$568)),0)</f>
        <v>0</v>
      </c>
      <c r="L550" s="568">
        <f>'Averages Pivot Table'!AG$26</f>
        <v>51271.158183948886</v>
      </c>
      <c r="M550" s="542">
        <f>IF(L550&gt;0,RANK(L550,(L$550:L$568)),0)</f>
        <v>1</v>
      </c>
      <c r="N550" s="589">
        <f>'Averages Pivot Table'!AG$30</f>
        <v>51271.158183948886</v>
      </c>
      <c r="O550" s="542">
        <f>IF(N550&gt;0,RANK(N550,(N$550:N$568)),0)</f>
        <v>1</v>
      </c>
    </row>
    <row r="551" spans="1:19" ht="12.95" customHeight="1">
      <c r="A551" s="540" t="s">
        <v>1071</v>
      </c>
      <c r="B551" s="589">
        <f>'Averages Pivot Table'!AG$35</f>
        <v>0</v>
      </c>
      <c r="C551" s="542">
        <f t="shared" ref="C551:E568" si="305">IF(B551&gt;0,RANK(B551,(B$550:B$568)),0)</f>
        <v>0</v>
      </c>
      <c r="D551" s="589">
        <f>'Averages Pivot Table'!AG$39</f>
        <v>0</v>
      </c>
      <c r="E551" s="542">
        <f t="shared" si="305"/>
        <v>0</v>
      </c>
      <c r="F551" s="589">
        <f>'Averages Pivot Table'!AG$43</f>
        <v>0</v>
      </c>
      <c r="G551" s="542">
        <f t="shared" ref="G551:G553" si="306">IF(F551&gt;0,RANK(F551,(F$550:F$568)),0)</f>
        <v>0</v>
      </c>
      <c r="H551" s="589">
        <f>'Averages Pivot Table'!AG$47</f>
        <v>0</v>
      </c>
      <c r="I551" s="542">
        <f t="shared" ref="I551:I553" si="307">IF(H551&gt;0,RANK(H551,(H$550:H$568)),0)</f>
        <v>0</v>
      </c>
      <c r="J551" s="589">
        <f>'Averages Pivot Table'!AG$51</f>
        <v>0</v>
      </c>
      <c r="K551" s="542">
        <f t="shared" ref="K551:K553" si="308">IF(J551&gt;0,RANK(J551,(J$550:J$568)),0)</f>
        <v>0</v>
      </c>
      <c r="L551" s="568">
        <f>'Averages Pivot Table'!AG$55</f>
        <v>0</v>
      </c>
      <c r="M551" s="542">
        <f t="shared" ref="M551:M553" si="309">IF(L551&gt;0,RANK(L551,(L$550:L$568)),0)</f>
        <v>0</v>
      </c>
      <c r="N551" s="589">
        <f>'Averages Pivot Table'!AG$59</f>
        <v>0</v>
      </c>
      <c r="O551" s="542">
        <f t="shared" ref="O551:O553" si="310">IF(N551&gt;0,RANK(N551,(N$550:N$568)),0)</f>
        <v>0</v>
      </c>
    </row>
    <row r="552" spans="1:19" ht="12.95" customHeight="1">
      <c r="A552" s="540" t="s">
        <v>1072</v>
      </c>
      <c r="B552" s="589">
        <f>'Averages Pivot Table'!AG$64</f>
        <v>0</v>
      </c>
      <c r="C552" s="542">
        <f t="shared" si="305"/>
        <v>0</v>
      </c>
      <c r="D552" s="589">
        <f>'Averages Pivot Table'!AG$68</f>
        <v>0</v>
      </c>
      <c r="E552" s="542">
        <f t="shared" si="305"/>
        <v>0</v>
      </c>
      <c r="F552" s="589">
        <f>'Averages Pivot Table'!AG$72</f>
        <v>0</v>
      </c>
      <c r="G552" s="542">
        <f t="shared" si="306"/>
        <v>0</v>
      </c>
      <c r="H552" s="589">
        <f>'Averages Pivot Table'!AG$76</f>
        <v>0</v>
      </c>
      <c r="I552" s="542">
        <f t="shared" si="307"/>
        <v>0</v>
      </c>
      <c r="J552" s="589">
        <f>'Averages Pivot Table'!AG$80</f>
        <v>0</v>
      </c>
      <c r="K552" s="542">
        <f t="shared" si="308"/>
        <v>0</v>
      </c>
      <c r="L552" s="568">
        <f>'Averages Pivot Table'!AG$84</f>
        <v>0</v>
      </c>
      <c r="M552" s="542">
        <f t="shared" si="309"/>
        <v>0</v>
      </c>
      <c r="N552" s="589">
        <f>'Averages Pivot Table'!AG$88</f>
        <v>0</v>
      </c>
      <c r="O552" s="542">
        <f t="shared" si="310"/>
        <v>0</v>
      </c>
    </row>
    <row r="553" spans="1:19" ht="12.95" customHeight="1">
      <c r="A553" s="540" t="s">
        <v>1073</v>
      </c>
      <c r="B553" s="589">
        <f>'Averages Pivot Table'!AG$93</f>
        <v>0</v>
      </c>
      <c r="C553" s="542">
        <f t="shared" si="305"/>
        <v>0</v>
      </c>
      <c r="D553" s="589">
        <f>'Averages Pivot Table'!AG$97</f>
        <v>0</v>
      </c>
      <c r="E553" s="542">
        <f t="shared" si="305"/>
        <v>0</v>
      </c>
      <c r="F553" s="589">
        <f>'Averages Pivot Table'!AG$101</f>
        <v>0</v>
      </c>
      <c r="G553" s="542">
        <f t="shared" si="306"/>
        <v>0</v>
      </c>
      <c r="H553" s="589">
        <f>'Averages Pivot Table'!AG$105</f>
        <v>0</v>
      </c>
      <c r="I553" s="542">
        <f t="shared" si="307"/>
        <v>0</v>
      </c>
      <c r="J553" s="589">
        <f>'Averages Pivot Table'!AG$109</f>
        <v>0</v>
      </c>
      <c r="K553" s="542">
        <f t="shared" si="308"/>
        <v>0</v>
      </c>
      <c r="L553" s="568">
        <f>'Averages Pivot Table'!AG$113</f>
        <v>0</v>
      </c>
      <c r="M553" s="542">
        <f t="shared" si="309"/>
        <v>0</v>
      </c>
      <c r="N553" s="589">
        <f>'Averages Pivot Table'!AG$117</f>
        <v>0</v>
      </c>
      <c r="O553" s="542">
        <f t="shared" si="310"/>
        <v>0</v>
      </c>
    </row>
    <row r="554" spans="1:19" ht="12.95" customHeight="1">
      <c r="A554" s="540"/>
      <c r="B554" s="589"/>
      <c r="C554" s="542"/>
      <c r="D554" s="589"/>
      <c r="E554" s="542"/>
      <c r="F554" s="589"/>
      <c r="G554" s="542"/>
      <c r="H554" s="589"/>
      <c r="I554" s="542"/>
      <c r="J554" s="589"/>
      <c r="K554" s="542"/>
      <c r="L554" s="568"/>
      <c r="M554" s="542"/>
      <c r="N554" s="589"/>
      <c r="O554" s="542"/>
    </row>
    <row r="555" spans="1:19" ht="12.95" customHeight="1">
      <c r="A555" s="540" t="s">
        <v>1074</v>
      </c>
      <c r="B555" s="589">
        <f>'Averages Pivot Table'!AG$122</f>
        <v>0</v>
      </c>
      <c r="C555" s="542">
        <f t="shared" si="305"/>
        <v>0</v>
      </c>
      <c r="D555" s="589">
        <f>'Averages Pivot Table'!AG$126</f>
        <v>0</v>
      </c>
      <c r="E555" s="542">
        <f t="shared" si="305"/>
        <v>0</v>
      </c>
      <c r="F555" s="589">
        <f>'Averages Pivot Table'!AG$130</f>
        <v>0</v>
      </c>
      <c r="G555" s="542">
        <f t="shared" ref="G555:G558" si="311">IF(F555&gt;0,RANK(F555,(F$550:F$568)),0)</f>
        <v>0</v>
      </c>
      <c r="H555" s="589">
        <f>'Averages Pivot Table'!AG$134</f>
        <v>0</v>
      </c>
      <c r="I555" s="542">
        <f t="shared" ref="I555:I558" si="312">IF(H555&gt;0,RANK(H555,(H$550:H$568)),0)</f>
        <v>0</v>
      </c>
      <c r="J555" s="589">
        <f>'Averages Pivot Table'!AG$138</f>
        <v>0</v>
      </c>
      <c r="K555" s="542">
        <f t="shared" ref="K555:K558" si="313">IF(J555&gt;0,RANK(J555,(J$550:J$568)),0)</f>
        <v>0</v>
      </c>
      <c r="L555" s="568">
        <f>'Averages Pivot Table'!AG$142</f>
        <v>0</v>
      </c>
      <c r="M555" s="542">
        <f t="shared" ref="M555:M558" si="314">IF(L555&gt;0,RANK(L555,(L$550:L$568)),0)</f>
        <v>0</v>
      </c>
      <c r="N555" s="589">
        <f>'Averages Pivot Table'!AG$146</f>
        <v>0</v>
      </c>
      <c r="O555" s="542">
        <f t="shared" ref="O555:O558" si="315">IF(N555&gt;0,RANK(N555,(N$550:N$568)),0)</f>
        <v>0</v>
      </c>
    </row>
    <row r="556" spans="1:19" ht="12.95" customHeight="1">
      <c r="A556" s="540" t="s">
        <v>1075</v>
      </c>
      <c r="B556" s="589">
        <f>'Averages Pivot Table'!AG$151</f>
        <v>0</v>
      </c>
      <c r="C556" s="542">
        <f t="shared" si="305"/>
        <v>0</v>
      </c>
      <c r="D556" s="589">
        <f>'Averages Pivot Table'!AG$155</f>
        <v>0</v>
      </c>
      <c r="E556" s="542">
        <f t="shared" si="305"/>
        <v>0</v>
      </c>
      <c r="F556" s="589">
        <f>'Averages Pivot Table'!AG$159</f>
        <v>0</v>
      </c>
      <c r="G556" s="542">
        <f t="shared" si="311"/>
        <v>0</v>
      </c>
      <c r="H556" s="589">
        <f>'Averages Pivot Table'!AG$163</f>
        <v>0</v>
      </c>
      <c r="I556" s="542">
        <f t="shared" si="312"/>
        <v>0</v>
      </c>
      <c r="J556" s="589">
        <f>'Averages Pivot Table'!AG$167</f>
        <v>0</v>
      </c>
      <c r="K556" s="542">
        <f t="shared" si="313"/>
        <v>0</v>
      </c>
      <c r="L556" s="568">
        <f>'Averages Pivot Table'!AG$171</f>
        <v>0</v>
      </c>
      <c r="M556" s="542">
        <f t="shared" si="314"/>
        <v>0</v>
      </c>
      <c r="N556" s="589">
        <f>'Averages Pivot Table'!AG$175</f>
        <v>0</v>
      </c>
      <c r="O556" s="542">
        <f t="shared" si="315"/>
        <v>0</v>
      </c>
    </row>
    <row r="557" spans="1:19" ht="12.95" customHeight="1">
      <c r="A557" s="540" t="s">
        <v>1076</v>
      </c>
      <c r="B557" s="589">
        <f>'Averages Pivot Table'!AG$180</f>
        <v>0</v>
      </c>
      <c r="C557" s="542">
        <f t="shared" si="305"/>
        <v>0</v>
      </c>
      <c r="D557" s="589">
        <f>'Averages Pivot Table'!AG$184</f>
        <v>0</v>
      </c>
      <c r="E557" s="542">
        <f t="shared" si="305"/>
        <v>0</v>
      </c>
      <c r="F557" s="589">
        <f>'Averages Pivot Table'!AG$188</f>
        <v>0</v>
      </c>
      <c r="G557" s="542">
        <f t="shared" si="311"/>
        <v>0</v>
      </c>
      <c r="H557" s="589">
        <f>'Averages Pivot Table'!AG$192</f>
        <v>0</v>
      </c>
      <c r="I557" s="542">
        <f t="shared" si="312"/>
        <v>0</v>
      </c>
      <c r="J557" s="589">
        <f>'Averages Pivot Table'!AG$196</f>
        <v>0</v>
      </c>
      <c r="K557" s="542">
        <f t="shared" si="313"/>
        <v>0</v>
      </c>
      <c r="L557" s="568">
        <f>'Averages Pivot Table'!AG$200</f>
        <v>0</v>
      </c>
      <c r="M557" s="542">
        <f t="shared" si="314"/>
        <v>0</v>
      </c>
      <c r="N557" s="589">
        <f>'Averages Pivot Table'!AG$204</f>
        <v>0</v>
      </c>
      <c r="O557" s="542">
        <f t="shared" si="315"/>
        <v>0</v>
      </c>
    </row>
    <row r="558" spans="1:19" ht="12.95" customHeight="1">
      <c r="A558" s="540" t="s">
        <v>1077</v>
      </c>
      <c r="B558" s="589">
        <f>'Averages Pivot Table'!AG$209</f>
        <v>0</v>
      </c>
      <c r="C558" s="542">
        <f t="shared" si="305"/>
        <v>0</v>
      </c>
      <c r="D558" s="589">
        <f>'Averages Pivot Table'!AG$213</f>
        <v>0</v>
      </c>
      <c r="E558" s="542">
        <f t="shared" si="305"/>
        <v>0</v>
      </c>
      <c r="F558" s="589">
        <f>'Averages Pivot Table'!AG$217</f>
        <v>0</v>
      </c>
      <c r="G558" s="542">
        <f t="shared" si="311"/>
        <v>0</v>
      </c>
      <c r="H558" s="589">
        <f>'Averages Pivot Table'!AG$221</f>
        <v>0</v>
      </c>
      <c r="I558" s="542">
        <f t="shared" si="312"/>
        <v>0</v>
      </c>
      <c r="J558" s="589">
        <f>'Averages Pivot Table'!AG$225</f>
        <v>0</v>
      </c>
      <c r="K558" s="542">
        <f t="shared" si="313"/>
        <v>0</v>
      </c>
      <c r="L558" s="568">
        <f>'Averages Pivot Table'!AG$229</f>
        <v>0</v>
      </c>
      <c r="M558" s="542">
        <f t="shared" si="314"/>
        <v>0</v>
      </c>
      <c r="N558" s="589">
        <f>'Averages Pivot Table'!AG$233</f>
        <v>0</v>
      </c>
      <c r="O558" s="542">
        <f t="shared" si="315"/>
        <v>0</v>
      </c>
    </row>
    <row r="559" spans="1:19" ht="12.95" customHeight="1">
      <c r="A559" s="540"/>
      <c r="B559" s="589"/>
      <c r="C559" s="542"/>
      <c r="D559" s="589"/>
      <c r="E559" s="542"/>
      <c r="F559" s="589"/>
      <c r="G559" s="542"/>
      <c r="H559" s="589"/>
      <c r="I559" s="542"/>
      <c r="J559" s="589"/>
      <c r="K559" s="542"/>
      <c r="L559" s="568"/>
      <c r="M559" s="542"/>
      <c r="N559" s="589"/>
      <c r="O559" s="542"/>
    </row>
    <row r="560" spans="1:19" ht="12.95" customHeight="1">
      <c r="A560" s="540" t="s">
        <v>1078</v>
      </c>
      <c r="B560" s="589">
        <f>'Averages Pivot Table'!AG$238</f>
        <v>0</v>
      </c>
      <c r="C560" s="542">
        <f t="shared" si="305"/>
        <v>0</v>
      </c>
      <c r="D560" s="589">
        <f>'Averages Pivot Table'!AG$242</f>
        <v>0</v>
      </c>
      <c r="E560" s="542">
        <f t="shared" si="305"/>
        <v>0</v>
      </c>
      <c r="F560" s="589">
        <f>'Averages Pivot Table'!AG$246</f>
        <v>0</v>
      </c>
      <c r="G560" s="542">
        <f t="shared" ref="G560:G563" si="316">IF(F560&gt;0,RANK(F560,(F$550:F$568)),0)</f>
        <v>0</v>
      </c>
      <c r="H560" s="589">
        <f>'Averages Pivot Table'!AG$250</f>
        <v>0</v>
      </c>
      <c r="I560" s="542">
        <f t="shared" ref="I560:I563" si="317">IF(H560&gt;0,RANK(H560,(H$550:H$568)),0)</f>
        <v>0</v>
      </c>
      <c r="J560" s="589">
        <f>'Averages Pivot Table'!AG$254</f>
        <v>0</v>
      </c>
      <c r="K560" s="542">
        <f t="shared" ref="K560:K563" si="318">IF(J560&gt;0,RANK(J560,(J$550:J$568)),0)</f>
        <v>0</v>
      </c>
      <c r="L560" s="568">
        <f>'Averages Pivot Table'!AG$258</f>
        <v>0</v>
      </c>
      <c r="M560" s="542">
        <f t="shared" ref="M560:M563" si="319">IF(L560&gt;0,RANK(L560,(L$550:L$568)),0)</f>
        <v>0</v>
      </c>
      <c r="N560" s="589">
        <f>'Averages Pivot Table'!AG$262</f>
        <v>0</v>
      </c>
      <c r="O560" s="542">
        <f t="shared" ref="O560:O563" si="320">IF(N560&gt;0,RANK(N560,(N$550:N$568)),0)</f>
        <v>0</v>
      </c>
    </row>
    <row r="561" spans="1:15" s="402" customFormat="1">
      <c r="A561" s="540" t="s">
        <v>1079</v>
      </c>
      <c r="B561" s="589">
        <f>'Averages Pivot Table'!AG$267</f>
        <v>0</v>
      </c>
      <c r="C561" s="542">
        <f t="shared" si="305"/>
        <v>0</v>
      </c>
      <c r="D561" s="589">
        <f>'Averages Pivot Table'!AG$271</f>
        <v>0</v>
      </c>
      <c r="E561" s="542">
        <f t="shared" si="305"/>
        <v>0</v>
      </c>
      <c r="F561" s="589">
        <f>'Averages Pivot Table'!AG$275</f>
        <v>0</v>
      </c>
      <c r="G561" s="542">
        <f t="shared" si="316"/>
        <v>0</v>
      </c>
      <c r="H561" s="589">
        <f>'Averages Pivot Table'!AG$279</f>
        <v>0</v>
      </c>
      <c r="I561" s="542">
        <f t="shared" si="317"/>
        <v>0</v>
      </c>
      <c r="J561" s="589">
        <f>'Averages Pivot Table'!AG$283</f>
        <v>0</v>
      </c>
      <c r="K561" s="542">
        <f t="shared" si="318"/>
        <v>0</v>
      </c>
      <c r="L561" s="568">
        <f>'Averages Pivot Table'!AG$287</f>
        <v>0</v>
      </c>
      <c r="M561" s="542">
        <f t="shared" si="319"/>
        <v>0</v>
      </c>
      <c r="N561" s="589">
        <f>'Averages Pivot Table'!AG$291</f>
        <v>0</v>
      </c>
      <c r="O561" s="542">
        <f t="shared" si="320"/>
        <v>0</v>
      </c>
    </row>
    <row r="562" spans="1:15" s="402" customFormat="1">
      <c r="A562" s="540" t="s">
        <v>1080</v>
      </c>
      <c r="B562" s="589">
        <f>'Averages Pivot Table'!AG$296</f>
        <v>0</v>
      </c>
      <c r="C562" s="542">
        <f t="shared" si="305"/>
        <v>0</v>
      </c>
      <c r="D562" s="589">
        <f>'Averages Pivot Table'!AG$300</f>
        <v>0</v>
      </c>
      <c r="E562" s="542">
        <f t="shared" si="305"/>
        <v>0</v>
      </c>
      <c r="F562" s="589">
        <f>'Averages Pivot Table'!AG$304</f>
        <v>0</v>
      </c>
      <c r="G562" s="542">
        <f t="shared" si="316"/>
        <v>0</v>
      </c>
      <c r="H562" s="589">
        <f>'Averages Pivot Table'!AG$308</f>
        <v>0</v>
      </c>
      <c r="I562" s="542">
        <f t="shared" si="317"/>
        <v>0</v>
      </c>
      <c r="J562" s="589">
        <f>'Averages Pivot Table'!AG$312</f>
        <v>0</v>
      </c>
      <c r="K562" s="542">
        <f t="shared" si="318"/>
        <v>0</v>
      </c>
      <c r="L562" s="568">
        <f>'Averages Pivot Table'!AG$316</f>
        <v>47449.803337174402</v>
      </c>
      <c r="M562" s="542">
        <f t="shared" si="319"/>
        <v>2</v>
      </c>
      <c r="N562" s="589">
        <f>'Averages Pivot Table'!AG$320</f>
        <v>47449.803337174402</v>
      </c>
      <c r="O562" s="542">
        <f t="shared" si="320"/>
        <v>2</v>
      </c>
    </row>
    <row r="563" spans="1:15" s="402" customFormat="1">
      <c r="A563" s="540" t="s">
        <v>1081</v>
      </c>
      <c r="B563" s="589">
        <f>'Averages Pivot Table'!AG$325</f>
        <v>0</v>
      </c>
      <c r="C563" s="542">
        <f t="shared" si="305"/>
        <v>0</v>
      </c>
      <c r="D563" s="589">
        <f>'Averages Pivot Table'!AG$329</f>
        <v>0</v>
      </c>
      <c r="E563" s="542">
        <f t="shared" si="305"/>
        <v>0</v>
      </c>
      <c r="F563" s="589">
        <f>'Averages Pivot Table'!AG$333</f>
        <v>0</v>
      </c>
      <c r="G563" s="542">
        <f t="shared" si="316"/>
        <v>0</v>
      </c>
      <c r="H563" s="589">
        <f>'Averages Pivot Table'!AG$337</f>
        <v>0</v>
      </c>
      <c r="I563" s="542">
        <f t="shared" si="317"/>
        <v>0</v>
      </c>
      <c r="J563" s="589">
        <f>'Averages Pivot Table'!AG$341</f>
        <v>0</v>
      </c>
      <c r="K563" s="542">
        <f t="shared" si="318"/>
        <v>0</v>
      </c>
      <c r="L563" s="568">
        <f>'Averages Pivot Table'!AG$345</f>
        <v>0</v>
      </c>
      <c r="M563" s="542">
        <f t="shared" si="319"/>
        <v>0</v>
      </c>
      <c r="N563" s="589">
        <f>'Averages Pivot Table'!AG$349</f>
        <v>0</v>
      </c>
      <c r="O563" s="542">
        <f t="shared" si="320"/>
        <v>0</v>
      </c>
    </row>
    <row r="564" spans="1:15" s="402" customFormat="1">
      <c r="A564" s="540"/>
      <c r="B564" s="589"/>
      <c r="C564" s="542"/>
      <c r="D564" s="589"/>
      <c r="E564" s="542"/>
      <c r="F564" s="589"/>
      <c r="G564" s="542"/>
      <c r="H564" s="589"/>
      <c r="I564" s="542"/>
      <c r="J564" s="589"/>
      <c r="K564" s="542"/>
      <c r="L564" s="568"/>
      <c r="M564" s="542"/>
      <c r="N564" s="589"/>
      <c r="O564" s="542"/>
    </row>
    <row r="565" spans="1:15" s="402" customFormat="1">
      <c r="A565" s="540" t="s">
        <v>1082</v>
      </c>
      <c r="B565" s="591">
        <f>'Averages Pivot Table'!AG$354</f>
        <v>0</v>
      </c>
      <c r="C565" s="542">
        <f t="shared" si="305"/>
        <v>0</v>
      </c>
      <c r="D565" s="591">
        <f>'Averages Pivot Table'!AG$358</f>
        <v>0</v>
      </c>
      <c r="E565" s="542">
        <f t="shared" si="305"/>
        <v>0</v>
      </c>
      <c r="F565" s="591">
        <f>'Averages Pivot Table'!AG$362</f>
        <v>0</v>
      </c>
      <c r="G565" s="542">
        <f t="shared" ref="G565:G568" si="321">IF(F565&gt;0,RANK(F565,(F$550:F$568)),0)</f>
        <v>0</v>
      </c>
      <c r="H565" s="591">
        <f>'Averages Pivot Table'!AG$366</f>
        <v>0</v>
      </c>
      <c r="I565" s="542">
        <f t="shared" ref="I565:I568" si="322">IF(H565&gt;0,RANK(H565,(H$550:H$568)),0)</f>
        <v>0</v>
      </c>
      <c r="J565" s="591">
        <f>'Averages Pivot Table'!AG$370</f>
        <v>0</v>
      </c>
      <c r="K565" s="542">
        <f t="shared" ref="K565:K568" si="323">IF(J565&gt;0,RANK(J565,(J$550:J$568)),0)</f>
        <v>0</v>
      </c>
      <c r="L565" s="541">
        <f>'Averages Pivot Table'!AG$374</f>
        <v>36742.028963414632</v>
      </c>
      <c r="M565" s="542">
        <f t="shared" ref="M565:M568" si="324">IF(L565&gt;0,RANK(L565,(L$550:L$568)),0)</f>
        <v>3</v>
      </c>
      <c r="N565" s="591">
        <f>'Averages Pivot Table'!AG$378</f>
        <v>36742.028963414632</v>
      </c>
      <c r="O565" s="542">
        <f t="shared" ref="O565:O568" si="325">IF(N565&gt;0,RANK(N565,(N$550:N$568)),0)</f>
        <v>3</v>
      </c>
    </row>
    <row r="566" spans="1:15" s="402" customFormat="1">
      <c r="A566" s="540" t="s">
        <v>1083</v>
      </c>
      <c r="B566" s="591">
        <f>'Averages Pivot Table'!AG$383</f>
        <v>0</v>
      </c>
      <c r="C566" s="542">
        <f t="shared" si="305"/>
        <v>0</v>
      </c>
      <c r="D566" s="591">
        <f>'Averages Pivot Table'!AG$387</f>
        <v>0</v>
      </c>
      <c r="E566" s="542">
        <f t="shared" si="305"/>
        <v>0</v>
      </c>
      <c r="F566" s="591">
        <f>'Averages Pivot Table'!AG$391</f>
        <v>0</v>
      </c>
      <c r="G566" s="542">
        <f t="shared" si="321"/>
        <v>0</v>
      </c>
      <c r="H566" s="591">
        <f>'Averages Pivot Table'!AG$395</f>
        <v>0</v>
      </c>
      <c r="I566" s="542">
        <f t="shared" si="322"/>
        <v>0</v>
      </c>
      <c r="J566" s="591">
        <f>'Averages Pivot Table'!AG$399</f>
        <v>0</v>
      </c>
      <c r="K566" s="542">
        <f t="shared" si="323"/>
        <v>0</v>
      </c>
      <c r="L566" s="541">
        <f>'Averages Pivot Table'!AG$403</f>
        <v>0</v>
      </c>
      <c r="M566" s="542">
        <f t="shared" si="324"/>
        <v>0</v>
      </c>
      <c r="N566" s="591">
        <f>'Averages Pivot Table'!AG$407</f>
        <v>0</v>
      </c>
      <c r="O566" s="542">
        <f t="shared" si="325"/>
        <v>0</v>
      </c>
    </row>
    <row r="567" spans="1:15" s="402" customFormat="1">
      <c r="A567" s="540" t="s">
        <v>1084</v>
      </c>
      <c r="B567" s="591">
        <f>'Averages Pivot Table'!AG$412</f>
        <v>0</v>
      </c>
      <c r="C567" s="542">
        <f t="shared" si="305"/>
        <v>0</v>
      </c>
      <c r="D567" s="591">
        <f>'Averages Pivot Table'!AG$416</f>
        <v>0</v>
      </c>
      <c r="E567" s="542">
        <f t="shared" si="305"/>
        <v>0</v>
      </c>
      <c r="F567" s="591">
        <f>'Averages Pivot Table'!AG$420</f>
        <v>0</v>
      </c>
      <c r="G567" s="542">
        <f t="shared" si="321"/>
        <v>0</v>
      </c>
      <c r="H567" s="591">
        <f>'Averages Pivot Table'!AG$424</f>
        <v>0</v>
      </c>
      <c r="I567" s="542">
        <f t="shared" si="322"/>
        <v>0</v>
      </c>
      <c r="J567" s="591">
        <f>'Averages Pivot Table'!AG$428</f>
        <v>0</v>
      </c>
      <c r="K567" s="542">
        <f t="shared" si="323"/>
        <v>0</v>
      </c>
      <c r="L567" s="541">
        <f>'Averages Pivot Table'!AG$432</f>
        <v>0</v>
      </c>
      <c r="M567" s="542">
        <f t="shared" si="324"/>
        <v>0</v>
      </c>
      <c r="N567" s="591">
        <f>'Averages Pivot Table'!AG$436</f>
        <v>0</v>
      </c>
      <c r="O567" s="542">
        <f t="shared" si="325"/>
        <v>0</v>
      </c>
    </row>
    <row r="568" spans="1:15" s="402" customFormat="1">
      <c r="A568" s="565" t="s">
        <v>1085</v>
      </c>
      <c r="B568" s="592">
        <f>'Averages Pivot Table'!AG$441</f>
        <v>0</v>
      </c>
      <c r="C568" s="546">
        <f t="shared" si="305"/>
        <v>0</v>
      </c>
      <c r="D568" s="592">
        <f>'Averages Pivot Table'!AG$445</f>
        <v>0</v>
      </c>
      <c r="E568" s="546">
        <f t="shared" si="305"/>
        <v>0</v>
      </c>
      <c r="F568" s="592">
        <f>'Averages Pivot Table'!AG$449</f>
        <v>0</v>
      </c>
      <c r="G568" s="546">
        <f t="shared" si="321"/>
        <v>0</v>
      </c>
      <c r="H568" s="592">
        <f>'Averages Pivot Table'!AG$453</f>
        <v>0</v>
      </c>
      <c r="I568" s="546">
        <f t="shared" si="322"/>
        <v>0</v>
      </c>
      <c r="J568" s="592">
        <f>'Averages Pivot Table'!AG$457</f>
        <v>0</v>
      </c>
      <c r="K568" s="546">
        <f t="shared" si="323"/>
        <v>0</v>
      </c>
      <c r="L568" s="545">
        <f>'Averages Pivot Table'!AG$461</f>
        <v>0</v>
      </c>
      <c r="M568" s="546">
        <f t="shared" si="324"/>
        <v>0</v>
      </c>
      <c r="N568" s="592">
        <f>'Averages Pivot Table'!AG$465</f>
        <v>0</v>
      </c>
      <c r="O568" s="546">
        <f t="shared" si="325"/>
        <v>0</v>
      </c>
    </row>
    <row r="569" spans="1:15" s="402" customFormat="1" ht="32.25" customHeight="1">
      <c r="A569" s="643" t="s">
        <v>1086</v>
      </c>
      <c r="B569" s="643"/>
      <c r="C569" s="643"/>
      <c r="D569" s="643"/>
      <c r="E569" s="643"/>
      <c r="F569" s="643"/>
      <c r="G569" s="643"/>
      <c r="H569" s="643"/>
      <c r="I569" s="643"/>
      <c r="J569" s="643"/>
      <c r="K569" s="643"/>
      <c r="L569" s="643"/>
      <c r="M569" s="643"/>
      <c r="N569" s="643"/>
      <c r="O569" s="643"/>
    </row>
    <row r="570" spans="1:15" s="402" customFormat="1">
      <c r="O570" s="549" t="s">
        <v>1156</v>
      </c>
    </row>
    <row r="571" spans="1:15" s="402" customFormat="1" ht="18">
      <c r="A571" s="647" t="s">
        <v>1116</v>
      </c>
      <c r="B571" s="647"/>
      <c r="C571" s="647"/>
      <c r="D571" s="647"/>
      <c r="E571" s="647"/>
      <c r="F571" s="647"/>
      <c r="G571" s="647"/>
      <c r="H571" s="647"/>
      <c r="I571" s="647"/>
      <c r="J571" s="647"/>
      <c r="K571" s="647"/>
      <c r="L571" s="647"/>
      <c r="M571" s="647"/>
      <c r="N571" s="647"/>
      <c r="O571" s="647"/>
    </row>
    <row r="572" spans="1:15" s="402" customFormat="1">
      <c r="A572" s="579"/>
      <c r="B572" s="515"/>
      <c r="C572" s="515"/>
      <c r="D572" s="515"/>
      <c r="E572" s="515"/>
      <c r="F572" s="515"/>
      <c r="G572" s="515"/>
      <c r="H572" s="515"/>
      <c r="I572" s="515"/>
      <c r="J572" s="515"/>
      <c r="K572" s="515"/>
      <c r="L572" s="515"/>
      <c r="M572" s="515"/>
      <c r="N572" s="515"/>
      <c r="O572" s="515"/>
    </row>
    <row r="573" spans="1:15" s="402" customFormat="1" ht="15.75">
      <c r="A573" s="644" t="s">
        <v>1098</v>
      </c>
      <c r="B573" s="644"/>
      <c r="C573" s="644"/>
      <c r="D573" s="644"/>
      <c r="E573" s="644"/>
      <c r="F573" s="644"/>
      <c r="G573" s="644"/>
      <c r="H573" s="644"/>
      <c r="I573" s="644"/>
      <c r="J573" s="644"/>
      <c r="K573" s="644"/>
      <c r="L573" s="644"/>
      <c r="M573" s="644"/>
      <c r="N573" s="644"/>
      <c r="O573" s="644"/>
    </row>
    <row r="574" spans="1:15" s="402" customFormat="1" ht="15.75">
      <c r="A574" s="644" t="s">
        <v>1117</v>
      </c>
      <c r="B574" s="644"/>
      <c r="C574" s="644"/>
      <c r="D574" s="644"/>
      <c r="E574" s="644"/>
      <c r="F574" s="644"/>
      <c r="G574" s="644"/>
      <c r="H574" s="644"/>
      <c r="I574" s="644"/>
      <c r="J574" s="644"/>
      <c r="K574" s="644"/>
      <c r="L574" s="644"/>
      <c r="M574" s="644"/>
      <c r="N574" s="644"/>
      <c r="O574" s="644"/>
    </row>
    <row r="575" spans="1:15" s="402" customFormat="1">
      <c r="A575" s="540"/>
      <c r="B575" s="515"/>
      <c r="C575" s="515"/>
      <c r="D575" s="515"/>
      <c r="E575" s="515"/>
      <c r="F575" s="515"/>
      <c r="G575" s="515"/>
      <c r="H575" s="515"/>
      <c r="I575" s="515"/>
      <c r="J575" s="515"/>
      <c r="K575" s="515"/>
      <c r="L575" s="515"/>
      <c r="M575" s="515"/>
      <c r="N575" s="515"/>
      <c r="O575" s="515"/>
    </row>
    <row r="576" spans="1:15" s="402" customFormat="1">
      <c r="A576" s="518"/>
      <c r="B576" s="581" t="s">
        <v>28</v>
      </c>
      <c r="C576" s="582"/>
      <c r="D576" s="583" t="s">
        <v>17</v>
      </c>
      <c r="E576" s="584"/>
      <c r="F576" s="583" t="s">
        <v>18</v>
      </c>
      <c r="G576" s="584"/>
      <c r="H576" s="581" t="s">
        <v>19</v>
      </c>
      <c r="I576" s="582"/>
      <c r="J576" s="583" t="s">
        <v>1099</v>
      </c>
      <c r="K576" s="584"/>
      <c r="L576" s="582" t="s">
        <v>1060</v>
      </c>
      <c r="M576" s="582"/>
      <c r="N576" s="582" t="s">
        <v>1061</v>
      </c>
      <c r="O576" s="582"/>
    </row>
    <row r="577" spans="1:19">
      <c r="A577" s="602"/>
      <c r="B577" s="520" t="s">
        <v>1067</v>
      </c>
      <c r="C577" s="519" t="s">
        <v>1068</v>
      </c>
      <c r="D577" s="520" t="s">
        <v>1067</v>
      </c>
      <c r="E577" s="519" t="s">
        <v>1068</v>
      </c>
      <c r="F577" s="520" t="s">
        <v>1067</v>
      </c>
      <c r="G577" s="519" t="s">
        <v>1068</v>
      </c>
      <c r="H577" s="520" t="s">
        <v>1067</v>
      </c>
      <c r="I577" s="519" t="s">
        <v>1068</v>
      </c>
      <c r="J577" s="520" t="s">
        <v>1067</v>
      </c>
      <c r="K577" s="519" t="s">
        <v>1068</v>
      </c>
      <c r="L577" s="520" t="s">
        <v>1067</v>
      </c>
      <c r="M577" s="519" t="s">
        <v>1068</v>
      </c>
      <c r="N577" s="520" t="s">
        <v>1067</v>
      </c>
      <c r="O577" s="519" t="s">
        <v>1068</v>
      </c>
    </row>
    <row r="578" spans="1:19" s="531" customFormat="1" ht="18" customHeight="1">
      <c r="A578" s="528" t="s">
        <v>1069</v>
      </c>
      <c r="B578" s="560"/>
      <c r="C578" s="560"/>
      <c r="D578" s="560"/>
      <c r="E578" s="560"/>
      <c r="F578" s="560"/>
      <c r="G578" s="560"/>
      <c r="H578" s="560"/>
      <c r="I578" s="560"/>
      <c r="J578" s="560"/>
      <c r="K578" s="560"/>
      <c r="L578" s="560"/>
      <c r="M578" s="560"/>
      <c r="N578" s="560"/>
      <c r="O578" s="587"/>
      <c r="Q578" s="533"/>
      <c r="R578" s="533"/>
      <c r="S578" s="533"/>
    </row>
    <row r="579" spans="1:19" ht="12.95" customHeight="1">
      <c r="A579" s="540"/>
      <c r="B579" s="536"/>
      <c r="C579" s="563"/>
      <c r="D579" s="536"/>
      <c r="E579" s="563"/>
      <c r="F579" s="536"/>
      <c r="G579" s="563"/>
      <c r="H579" s="536"/>
      <c r="I579" s="563"/>
      <c r="J579" s="536"/>
      <c r="K579" s="563"/>
      <c r="L579" s="536"/>
      <c r="M579" s="563"/>
      <c r="N579" s="536"/>
      <c r="O579" s="588"/>
    </row>
    <row r="580" spans="1:19" ht="12.95" customHeight="1">
      <c r="A580" s="540" t="s">
        <v>1070</v>
      </c>
      <c r="B580" s="568"/>
      <c r="C580" s="542"/>
      <c r="D580" s="568"/>
      <c r="E580" s="542"/>
      <c r="F580" s="568"/>
      <c r="G580" s="542"/>
      <c r="H580" s="568"/>
      <c r="I580" s="542"/>
      <c r="J580" s="568"/>
      <c r="K580" s="542"/>
      <c r="L580" s="568"/>
      <c r="M580" s="542"/>
      <c r="N580" s="568"/>
      <c r="O580" s="542"/>
    </row>
    <row r="581" spans="1:19" ht="12.95" customHeight="1">
      <c r="A581" s="540" t="s">
        <v>1071</v>
      </c>
      <c r="B581" s="568"/>
      <c r="C581" s="542"/>
      <c r="D581" s="568"/>
      <c r="E581" s="542"/>
      <c r="F581" s="568"/>
      <c r="G581" s="542"/>
      <c r="H581" s="568"/>
      <c r="I581" s="542"/>
      <c r="J581" s="568"/>
      <c r="K581" s="542"/>
      <c r="L581" s="568"/>
      <c r="M581" s="542"/>
      <c r="N581" s="568"/>
      <c r="O581" s="542"/>
    </row>
    <row r="582" spans="1:19" ht="12.95" customHeight="1">
      <c r="A582" s="540" t="s">
        <v>1072</v>
      </c>
      <c r="B582" s="568"/>
      <c r="C582" s="542"/>
      <c r="D582" s="568"/>
      <c r="E582" s="542"/>
      <c r="F582" s="568"/>
      <c r="G582" s="542"/>
      <c r="H582" s="568"/>
      <c r="I582" s="542"/>
      <c r="J582" s="568"/>
      <c r="K582" s="542"/>
      <c r="L582" s="568"/>
      <c r="M582" s="542"/>
      <c r="N582" s="568"/>
      <c r="O582" s="542"/>
    </row>
    <row r="583" spans="1:19" ht="12.95" customHeight="1">
      <c r="A583" s="540" t="s">
        <v>1073</v>
      </c>
      <c r="B583" s="568"/>
      <c r="C583" s="542"/>
      <c r="D583" s="568"/>
      <c r="E583" s="542"/>
      <c r="F583" s="568"/>
      <c r="G583" s="542"/>
      <c r="H583" s="568"/>
      <c r="I583" s="542"/>
      <c r="J583" s="568"/>
      <c r="K583" s="542"/>
      <c r="L583" s="568"/>
      <c r="M583" s="542"/>
      <c r="N583" s="568"/>
      <c r="O583" s="542"/>
    </row>
    <row r="584" spans="1:19" ht="12.95" customHeight="1">
      <c r="A584" s="540"/>
      <c r="B584" s="568"/>
      <c r="C584" s="542"/>
      <c r="D584" s="568"/>
      <c r="E584" s="542"/>
      <c r="F584" s="568"/>
      <c r="G584" s="542"/>
      <c r="H584" s="568"/>
      <c r="I584" s="542"/>
      <c r="J584" s="568"/>
      <c r="K584" s="542"/>
      <c r="L584" s="568"/>
      <c r="M584" s="542"/>
      <c r="N584" s="568"/>
      <c r="O584" s="542"/>
    </row>
    <row r="585" spans="1:19" ht="12.95" customHeight="1">
      <c r="A585" s="540" t="s">
        <v>1074</v>
      </c>
      <c r="B585" s="568"/>
      <c r="C585" s="542"/>
      <c r="D585" s="568"/>
      <c r="E585" s="542"/>
      <c r="F585" s="568"/>
      <c r="G585" s="542"/>
      <c r="H585" s="568"/>
      <c r="I585" s="542"/>
      <c r="J585" s="568"/>
      <c r="K585" s="542"/>
      <c r="L585" s="568"/>
      <c r="M585" s="542"/>
      <c r="N585" s="568"/>
      <c r="O585" s="542"/>
    </row>
    <row r="586" spans="1:19" ht="12.95" customHeight="1">
      <c r="A586" s="540" t="s">
        <v>1075</v>
      </c>
      <c r="B586" s="568"/>
      <c r="C586" s="542"/>
      <c r="D586" s="568"/>
      <c r="E586" s="542"/>
      <c r="F586" s="568"/>
      <c r="G586" s="542"/>
      <c r="H586" s="568"/>
      <c r="I586" s="542"/>
      <c r="J586" s="568"/>
      <c r="K586" s="542"/>
      <c r="L586" s="568"/>
      <c r="M586" s="542"/>
      <c r="N586" s="568"/>
      <c r="O586" s="542"/>
    </row>
    <row r="587" spans="1:19" ht="12.95" customHeight="1">
      <c r="A587" s="540" t="s">
        <v>1076</v>
      </c>
      <c r="B587" s="568"/>
      <c r="C587" s="542"/>
      <c r="D587" s="568"/>
      <c r="E587" s="542"/>
      <c r="F587" s="568"/>
      <c r="G587" s="542"/>
      <c r="H587" s="568"/>
      <c r="I587" s="542"/>
      <c r="J587" s="568"/>
      <c r="K587" s="542"/>
      <c r="L587" s="568"/>
      <c r="M587" s="542"/>
      <c r="N587" s="568"/>
      <c r="O587" s="542"/>
    </row>
    <row r="588" spans="1:19" ht="12.95" customHeight="1">
      <c r="A588" s="540" t="s">
        <v>1077</v>
      </c>
      <c r="B588" s="568"/>
      <c r="C588" s="542"/>
      <c r="D588" s="568"/>
      <c r="E588" s="542"/>
      <c r="F588" s="568"/>
      <c r="G588" s="542"/>
      <c r="H588" s="568"/>
      <c r="I588" s="542"/>
      <c r="J588" s="568"/>
      <c r="K588" s="542"/>
      <c r="L588" s="568"/>
      <c r="M588" s="542"/>
      <c r="N588" s="568"/>
      <c r="O588" s="542"/>
    </row>
    <row r="589" spans="1:19" ht="12.95" customHeight="1">
      <c r="A589" s="540"/>
      <c r="B589" s="568"/>
      <c r="C589" s="542"/>
      <c r="D589" s="568"/>
      <c r="E589" s="542"/>
      <c r="F589" s="568"/>
      <c r="G589" s="542"/>
      <c r="H589" s="568"/>
      <c r="I589" s="542"/>
      <c r="J589" s="568"/>
      <c r="K589" s="542"/>
      <c r="L589" s="568"/>
      <c r="M589" s="542"/>
      <c r="N589" s="568"/>
      <c r="O589" s="542"/>
    </row>
    <row r="590" spans="1:19" ht="12.95" customHeight="1">
      <c r="A590" s="540" t="s">
        <v>1078</v>
      </c>
      <c r="B590" s="568"/>
      <c r="C590" s="542"/>
      <c r="D590" s="568"/>
      <c r="E590" s="542"/>
      <c r="F590" s="568"/>
      <c r="G590" s="542"/>
      <c r="H590" s="568"/>
      <c r="I590" s="542"/>
      <c r="J590" s="568"/>
      <c r="K590" s="542"/>
      <c r="L590" s="568"/>
      <c r="M590" s="542"/>
      <c r="N590" s="568"/>
      <c r="O590" s="542"/>
    </row>
    <row r="591" spans="1:19" ht="12.95" customHeight="1">
      <c r="A591" s="540" t="s">
        <v>1079</v>
      </c>
      <c r="B591" s="568"/>
      <c r="C591" s="542"/>
      <c r="D591" s="568"/>
      <c r="E591" s="542"/>
      <c r="F591" s="568"/>
      <c r="G591" s="542"/>
      <c r="H591" s="568"/>
      <c r="I591" s="542"/>
      <c r="J591" s="568"/>
      <c r="K591" s="542"/>
      <c r="L591" s="568"/>
      <c r="M591" s="542"/>
      <c r="N591" s="568"/>
      <c r="O591" s="542"/>
    </row>
    <row r="592" spans="1:19" ht="12.95" customHeight="1">
      <c r="A592" s="540" t="s">
        <v>1080</v>
      </c>
      <c r="B592" s="568"/>
      <c r="C592" s="542"/>
      <c r="D592" s="568"/>
      <c r="E592" s="542"/>
      <c r="F592" s="568"/>
      <c r="G592" s="542"/>
      <c r="H592" s="568"/>
      <c r="I592" s="542"/>
      <c r="J592" s="568"/>
      <c r="K592" s="542"/>
      <c r="L592" s="568"/>
      <c r="M592" s="542"/>
      <c r="N592" s="568"/>
      <c r="O592" s="542"/>
    </row>
    <row r="593" spans="1:16" s="402" customFormat="1">
      <c r="A593" s="540" t="s">
        <v>1081</v>
      </c>
      <c r="B593" s="568"/>
      <c r="C593" s="542"/>
      <c r="D593" s="568"/>
      <c r="E593" s="542"/>
      <c r="F593" s="568"/>
      <c r="G593" s="542"/>
      <c r="H593" s="568"/>
      <c r="I593" s="542"/>
      <c r="J593" s="568"/>
      <c r="K593" s="542"/>
      <c r="L593" s="568"/>
      <c r="M593" s="542"/>
      <c r="N593" s="568"/>
      <c r="O593" s="542"/>
    </row>
    <row r="594" spans="1:16" s="402" customFormat="1">
      <c r="A594" s="540"/>
      <c r="B594" s="568"/>
      <c r="C594" s="542"/>
      <c r="D594" s="568"/>
      <c r="E594" s="542"/>
      <c r="F594" s="568"/>
      <c r="G594" s="542"/>
      <c r="H594" s="568"/>
      <c r="I594" s="542"/>
      <c r="J594" s="568"/>
      <c r="K594" s="542"/>
      <c r="L594" s="568"/>
      <c r="M594" s="542"/>
      <c r="N594" s="568"/>
      <c r="O594" s="542"/>
    </row>
    <row r="595" spans="1:16" s="402" customFormat="1">
      <c r="A595" s="540" t="s">
        <v>1082</v>
      </c>
      <c r="B595" s="541"/>
      <c r="C595" s="542"/>
      <c r="D595" s="541"/>
      <c r="E595" s="542"/>
      <c r="F595" s="541"/>
      <c r="G595" s="542"/>
      <c r="H595" s="541"/>
      <c r="I595" s="542"/>
      <c r="J595" s="541"/>
      <c r="K595" s="542"/>
      <c r="L595" s="541"/>
      <c r="M595" s="542"/>
      <c r="N595" s="568"/>
      <c r="O595" s="542"/>
    </row>
    <row r="596" spans="1:16" s="402" customFormat="1">
      <c r="A596" s="540" t="s">
        <v>1083</v>
      </c>
      <c r="B596" s="541"/>
      <c r="C596" s="542"/>
      <c r="D596" s="541"/>
      <c r="E596" s="542"/>
      <c r="F596" s="541"/>
      <c r="G596" s="542"/>
      <c r="H596" s="541"/>
      <c r="I596" s="542"/>
      <c r="J596" s="541"/>
      <c r="K596" s="542"/>
      <c r="L596" s="541"/>
      <c r="M596" s="542"/>
      <c r="N596" s="568"/>
      <c r="O596" s="542"/>
    </row>
    <row r="597" spans="1:16" s="402" customFormat="1">
      <c r="A597" s="540" t="s">
        <v>1084</v>
      </c>
      <c r="B597" s="541"/>
      <c r="C597" s="542"/>
      <c r="D597" s="541"/>
      <c r="E597" s="542"/>
      <c r="F597" s="541"/>
      <c r="G597" s="542"/>
      <c r="H597" s="541"/>
      <c r="I597" s="542"/>
      <c r="J597" s="541"/>
      <c r="K597" s="542"/>
      <c r="L597" s="541"/>
      <c r="M597" s="542"/>
      <c r="N597" s="568"/>
      <c r="O597" s="542"/>
    </row>
    <row r="598" spans="1:16" s="402" customFormat="1">
      <c r="A598" s="565" t="s">
        <v>1085</v>
      </c>
      <c r="B598" s="545"/>
      <c r="C598" s="546"/>
      <c r="D598" s="545"/>
      <c r="E598" s="546"/>
      <c r="F598" s="545"/>
      <c r="G598" s="546"/>
      <c r="H598" s="545"/>
      <c r="I598" s="546"/>
      <c r="J598" s="545"/>
      <c r="K598" s="546"/>
      <c r="L598" s="545"/>
      <c r="M598" s="546"/>
      <c r="N598" s="545"/>
      <c r="O598" s="546"/>
    </row>
    <row r="599" spans="1:16" s="402" customFormat="1">
      <c r="A599" s="652" t="s">
        <v>1118</v>
      </c>
      <c r="B599" s="653"/>
      <c r="C599" s="653"/>
      <c r="D599" s="653"/>
      <c r="E599" s="653"/>
      <c r="F599" s="653"/>
      <c r="G599" s="653"/>
      <c r="H599" s="653"/>
      <c r="I599" s="653"/>
      <c r="J599" s="653"/>
      <c r="K599" s="653"/>
      <c r="L599" s="653"/>
      <c r="M599" s="653"/>
      <c r="N599" s="653"/>
      <c r="O599" s="653"/>
    </row>
    <row r="600" spans="1:16" s="402" customFormat="1">
      <c r="O600" s="549" t="s">
        <v>1119</v>
      </c>
      <c r="P600" s="603"/>
    </row>
  </sheetData>
  <mergeCells count="59">
    <mergeCell ref="A569:O569"/>
    <mergeCell ref="A571:O571"/>
    <mergeCell ref="A573:O573"/>
    <mergeCell ref="A574:O574"/>
    <mergeCell ref="A599:O599"/>
    <mergeCell ref="A544:O544"/>
    <mergeCell ref="A449:O449"/>
    <mergeCell ref="A453:O453"/>
    <mergeCell ref="A454:O454"/>
    <mergeCell ref="A479:O479"/>
    <mergeCell ref="A483:O483"/>
    <mergeCell ref="A484:O484"/>
    <mergeCell ref="A509:O509"/>
    <mergeCell ref="A513:O513"/>
    <mergeCell ref="A514:O514"/>
    <mergeCell ref="A539:O539"/>
    <mergeCell ref="A543:O54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184:M184"/>
    <mergeCell ref="A89:G89"/>
    <mergeCell ref="A93:M93"/>
    <mergeCell ref="A94:M94"/>
    <mergeCell ref="A119:M119"/>
    <mergeCell ref="A123:M123"/>
    <mergeCell ref="A124:M124"/>
    <mergeCell ref="A149:M149"/>
    <mergeCell ref="A153:M153"/>
    <mergeCell ref="A154:M154"/>
    <mergeCell ref="A179:M179"/>
    <mergeCell ref="A183:M183"/>
    <mergeCell ref="A64:I64"/>
    <mergeCell ref="A29:O29"/>
    <mergeCell ref="A33:M33"/>
    <mergeCell ref="A34:M34"/>
    <mergeCell ref="A59:K59"/>
    <mergeCell ref="A63:I63"/>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30"/>
  <sheetViews>
    <sheetView showZeros="0" view="pageBreakPreview" zoomScaleNormal="100" zoomScaleSheetLayoutView="100" workbookViewId="0">
      <selection activeCell="D11" sqref="D11"/>
    </sheetView>
  </sheetViews>
  <sheetFormatPr defaultColWidth="8.88671875" defaultRowHeight="15"/>
  <cols>
    <col min="1" max="1" width="5.33203125" style="393" customWidth="1"/>
    <col min="2" max="2" width="15.6640625" style="424" customWidth="1"/>
    <col min="3" max="3" width="6.21875" style="393" bestFit="1" customWidth="1"/>
    <col min="4" max="4" width="5.88671875" style="393" customWidth="1"/>
    <col min="5" max="5" width="5.77734375" style="393" customWidth="1"/>
    <col min="6" max="6" width="5.21875" style="393" customWidth="1"/>
    <col min="7" max="7" width="5.77734375" style="393" customWidth="1"/>
    <col min="8" max="8" width="5.44140625" style="393" customWidth="1"/>
    <col min="9" max="9" width="5.44140625" style="393" bestFit="1" customWidth="1"/>
    <col min="10" max="10" width="5.88671875" style="393" customWidth="1"/>
    <col min="11" max="11" width="5.6640625" style="393" customWidth="1"/>
    <col min="12" max="13" width="6.21875" style="393" customWidth="1"/>
    <col min="14" max="16" width="5.88671875" style="393" customWidth="1"/>
    <col min="17" max="17" width="6.6640625" style="424" customWidth="1"/>
    <col min="18" max="18" width="3.6640625" style="398" customWidth="1"/>
    <col min="19" max="24" width="7.21875" style="409" customWidth="1"/>
    <col min="25" max="25" width="7.6640625" style="409" customWidth="1"/>
    <col min="26" max="26" width="6.77734375" style="409" customWidth="1"/>
    <col min="27" max="27" width="7.21875" style="409" customWidth="1"/>
    <col min="28" max="28" width="8.109375" style="409" customWidth="1"/>
    <col min="29" max="30" width="6.44140625" style="409" customWidth="1"/>
    <col min="31" max="31" width="8.33203125" style="409" customWidth="1"/>
    <col min="32" max="32" width="6.77734375" style="409" customWidth="1"/>
    <col min="33" max="33" width="7.88671875" style="409" customWidth="1"/>
    <col min="34" max="34" width="6.33203125" style="426" customWidth="1"/>
    <col min="35" max="35" width="5.33203125" style="409" customWidth="1"/>
    <col min="36" max="36" width="8.88671875" style="409" customWidth="1"/>
    <col min="37" max="16384" width="8.88671875" style="393"/>
  </cols>
  <sheetData>
    <row r="1" spans="1:36" customFormat="1">
      <c r="A1" s="393"/>
      <c r="B1" s="496"/>
      <c r="C1" s="496"/>
      <c r="D1" s="496"/>
      <c r="E1" s="496"/>
      <c r="F1" s="496"/>
      <c r="G1" s="496"/>
      <c r="H1" s="496"/>
      <c r="I1" s="497"/>
      <c r="J1" s="496"/>
      <c r="K1" s="496"/>
      <c r="L1" s="496"/>
      <c r="M1" s="497"/>
      <c r="N1" s="498"/>
      <c r="O1" s="499"/>
      <c r="P1" s="500"/>
      <c r="Q1" s="500"/>
      <c r="R1" s="402"/>
    </row>
    <row r="2" spans="1:36" customFormat="1">
      <c r="A2" s="393"/>
      <c r="B2" s="496"/>
      <c r="C2" s="496"/>
      <c r="D2" s="496"/>
      <c r="E2" s="496"/>
      <c r="F2" s="496"/>
      <c r="G2" s="496"/>
      <c r="H2" s="496"/>
      <c r="I2" s="497"/>
      <c r="J2" s="496"/>
      <c r="K2" s="496"/>
      <c r="L2" s="496"/>
      <c r="M2" s="497"/>
      <c r="N2" s="498"/>
      <c r="O2" s="499"/>
      <c r="P2" s="500"/>
      <c r="Q2" s="500"/>
      <c r="R2" s="402"/>
    </row>
    <row r="3" spans="1:36" ht="18">
      <c r="A3" s="501" t="s">
        <v>1046</v>
      </c>
      <c r="B3" s="502"/>
      <c r="C3" s="412"/>
      <c r="D3" s="412"/>
      <c r="E3" s="412"/>
      <c r="F3" s="412"/>
      <c r="G3" s="412"/>
      <c r="H3" s="412"/>
      <c r="I3" s="412"/>
      <c r="J3" s="412"/>
      <c r="K3" s="412"/>
      <c r="L3" s="412"/>
      <c r="M3" s="412"/>
      <c r="N3" s="412"/>
      <c r="O3" s="412"/>
      <c r="P3" s="412"/>
      <c r="Q3" s="411"/>
      <c r="R3" s="405" t="s">
        <v>910</v>
      </c>
      <c r="S3" s="407"/>
      <c r="T3" s="407"/>
      <c r="U3" s="407"/>
      <c r="V3" s="407"/>
      <c r="W3" s="407"/>
      <c r="X3" s="407"/>
      <c r="Y3" s="407"/>
      <c r="Z3" s="407"/>
      <c r="AA3" s="407"/>
      <c r="AB3" s="407"/>
      <c r="AC3" s="407"/>
      <c r="AD3" s="407"/>
      <c r="AE3" s="407"/>
      <c r="AF3" s="407"/>
      <c r="AG3" s="407"/>
      <c r="AH3" s="408"/>
    </row>
    <row r="4" spans="1:36" ht="18">
      <c r="A4" s="503" t="s">
        <v>1047</v>
      </c>
      <c r="B4" s="502"/>
      <c r="C4" s="412"/>
      <c r="D4" s="412"/>
      <c r="E4" s="412"/>
      <c r="F4" s="412"/>
      <c r="G4" s="412"/>
      <c r="H4" s="412"/>
      <c r="I4" s="412"/>
      <c r="J4" s="412"/>
      <c r="K4" s="412"/>
      <c r="L4" s="412"/>
      <c r="M4" s="412"/>
      <c r="N4" s="412"/>
      <c r="O4" s="412"/>
      <c r="P4" s="412"/>
      <c r="Q4" s="411"/>
      <c r="R4" s="405" t="s">
        <v>910</v>
      </c>
      <c r="S4" s="407"/>
      <c r="T4" s="407"/>
      <c r="U4" s="407"/>
      <c r="V4" s="407"/>
      <c r="W4" s="407"/>
      <c r="X4" s="407"/>
      <c r="Y4" s="407"/>
      <c r="Z4" s="407"/>
      <c r="AA4" s="407"/>
      <c r="AB4" s="407"/>
      <c r="AC4" s="407"/>
      <c r="AD4" s="407"/>
      <c r="AE4" s="407"/>
      <c r="AF4" s="407"/>
      <c r="AG4" s="407"/>
      <c r="AH4" s="408"/>
    </row>
    <row r="5" spans="1:36" s="419" customFormat="1" ht="18.75" customHeight="1">
      <c r="A5" s="503" t="s">
        <v>1176</v>
      </c>
      <c r="B5" s="413"/>
      <c r="C5" s="414"/>
      <c r="D5" s="414"/>
      <c r="E5" s="414"/>
      <c r="F5" s="414"/>
      <c r="G5" s="414"/>
      <c r="H5" s="414"/>
      <c r="I5" s="414"/>
      <c r="J5" s="414"/>
      <c r="K5" s="414"/>
      <c r="L5" s="414"/>
      <c r="M5" s="414"/>
      <c r="N5" s="414"/>
      <c r="O5" s="414"/>
      <c r="P5" s="414"/>
      <c r="Q5" s="413"/>
      <c r="R5" s="421" t="s">
        <v>910</v>
      </c>
      <c r="S5" s="416"/>
      <c r="T5" s="416"/>
      <c r="U5" s="416"/>
      <c r="V5" s="416"/>
      <c r="W5" s="416"/>
      <c r="X5" s="416"/>
      <c r="Y5" s="416"/>
      <c r="Z5" s="416"/>
      <c r="AA5" s="416"/>
      <c r="AB5" s="416"/>
      <c r="AC5" s="416"/>
      <c r="AD5" s="416"/>
      <c r="AE5" s="416"/>
      <c r="AF5" s="416"/>
      <c r="AG5" s="416"/>
      <c r="AH5" s="417"/>
      <c r="AI5" s="418"/>
      <c r="AJ5" s="418"/>
    </row>
    <row r="6" spans="1:36" ht="15.75" customHeight="1">
      <c r="A6" s="423"/>
      <c r="R6" s="398" t="s">
        <v>910</v>
      </c>
    </row>
    <row r="7" spans="1:36">
      <c r="A7" s="427"/>
      <c r="B7" s="428"/>
      <c r="C7" s="429" t="s">
        <v>1048</v>
      </c>
      <c r="D7" s="430"/>
      <c r="E7" s="430"/>
      <c r="F7" s="430"/>
      <c r="G7" s="430"/>
      <c r="H7" s="430"/>
      <c r="I7" s="430"/>
      <c r="J7" s="430"/>
      <c r="K7" s="430"/>
      <c r="L7" s="430"/>
      <c r="M7" s="430"/>
      <c r="N7" s="430"/>
      <c r="O7" s="430"/>
      <c r="P7" s="430"/>
      <c r="Q7" s="431"/>
      <c r="R7" s="504" t="s">
        <v>1049</v>
      </c>
      <c r="S7" s="429" t="s">
        <v>1050</v>
      </c>
      <c r="T7" s="433"/>
      <c r="U7" s="433"/>
      <c r="V7" s="433"/>
      <c r="W7" s="433"/>
      <c r="X7" s="433"/>
      <c r="Y7" s="433"/>
      <c r="Z7" s="433"/>
      <c r="AA7" s="433"/>
      <c r="AB7" s="433"/>
      <c r="AC7" s="433"/>
      <c r="AD7" s="433"/>
      <c r="AE7" s="433"/>
      <c r="AF7" s="433"/>
      <c r="AG7" s="433"/>
      <c r="AH7" s="433"/>
    </row>
    <row r="8" spans="1:36">
      <c r="A8" s="434"/>
      <c r="B8" s="435"/>
      <c r="C8" s="436" t="s">
        <v>949</v>
      </c>
      <c r="D8" s="437"/>
      <c r="E8" s="437"/>
      <c r="F8" s="437"/>
      <c r="G8" s="437"/>
      <c r="H8" s="437"/>
      <c r="I8" s="437"/>
      <c r="J8" s="438" t="s">
        <v>951</v>
      </c>
      <c r="K8" s="439"/>
      <c r="L8" s="439"/>
      <c r="M8" s="439"/>
      <c r="N8" s="440"/>
      <c r="O8" s="438" t="s">
        <v>1051</v>
      </c>
      <c r="P8" s="439"/>
      <c r="Q8" s="441"/>
      <c r="S8" s="436" t="s">
        <v>949</v>
      </c>
      <c r="T8" s="442"/>
      <c r="U8" s="442"/>
      <c r="V8" s="442"/>
      <c r="W8" s="442"/>
      <c r="X8" s="442"/>
      <c r="Y8" s="442"/>
      <c r="Z8" s="443" t="s">
        <v>951</v>
      </c>
      <c r="AA8" s="444"/>
      <c r="AB8" s="444"/>
      <c r="AC8" s="444"/>
      <c r="AD8" s="444"/>
      <c r="AE8" s="505"/>
      <c r="AF8" s="443" t="s">
        <v>1051</v>
      </c>
      <c r="AG8" s="444"/>
      <c r="AH8" s="442"/>
    </row>
    <row r="9" spans="1:36" ht="41.25" customHeight="1">
      <c r="A9" s="445"/>
      <c r="B9" s="446"/>
      <c r="C9" s="447">
        <v>1</v>
      </c>
      <c r="D9" s="448">
        <v>2</v>
      </c>
      <c r="E9" s="448">
        <v>3</v>
      </c>
      <c r="F9" s="448">
        <v>4</v>
      </c>
      <c r="G9" s="448">
        <v>5</v>
      </c>
      <c r="H9" s="448">
        <v>6</v>
      </c>
      <c r="I9" s="449" t="s">
        <v>1052</v>
      </c>
      <c r="J9" s="450" t="s">
        <v>1053</v>
      </c>
      <c r="K9" s="448">
        <v>1</v>
      </c>
      <c r="L9" s="448">
        <v>2</v>
      </c>
      <c r="M9" s="448">
        <v>3</v>
      </c>
      <c r="N9" s="449" t="s">
        <v>1054</v>
      </c>
      <c r="O9" s="450">
        <v>1</v>
      </c>
      <c r="P9" s="450">
        <v>2</v>
      </c>
      <c r="Q9" s="449" t="s">
        <v>1055</v>
      </c>
      <c r="R9" s="506"/>
      <c r="S9" s="452">
        <v>1</v>
      </c>
      <c r="T9" s="453">
        <v>2</v>
      </c>
      <c r="U9" s="453">
        <v>3</v>
      </c>
      <c r="V9" s="453">
        <v>4</v>
      </c>
      <c r="W9" s="453">
        <v>5</v>
      </c>
      <c r="X9" s="453">
        <v>6</v>
      </c>
      <c r="Y9" s="454" t="s">
        <v>1056</v>
      </c>
      <c r="Z9" s="455" t="s">
        <v>1053</v>
      </c>
      <c r="AA9" s="453">
        <v>1</v>
      </c>
      <c r="AB9" s="453">
        <v>2</v>
      </c>
      <c r="AC9" s="453">
        <v>3</v>
      </c>
      <c r="AD9" s="455" t="s">
        <v>1063</v>
      </c>
      <c r="AE9" s="454" t="s">
        <v>1055</v>
      </c>
      <c r="AF9" s="455">
        <v>1</v>
      </c>
      <c r="AG9" s="455">
        <v>2</v>
      </c>
      <c r="AH9" s="456" t="s">
        <v>1055</v>
      </c>
    </row>
    <row r="10" spans="1:36">
      <c r="A10" s="457" t="s">
        <v>1058</v>
      </c>
      <c r="B10" s="458" t="s">
        <v>28</v>
      </c>
      <c r="C10" s="459">
        <f t="shared" ref="C10:M16" si="0">S10/S$16</f>
        <v>0.30320028766630708</v>
      </c>
      <c r="D10" s="460">
        <f t="shared" si="0"/>
        <v>0.24865957633822625</v>
      </c>
      <c r="E10" s="460">
        <f t="shared" si="0"/>
        <v>0.23870287192051176</v>
      </c>
      <c r="F10" s="460">
        <f t="shared" si="0"/>
        <v>0.21320455528326365</v>
      </c>
      <c r="G10" s="460">
        <f t="shared" si="0"/>
        <v>0.20579649708090075</v>
      </c>
      <c r="H10" s="460">
        <f t="shared" si="0"/>
        <v>0.18831365425370875</v>
      </c>
      <c r="I10" s="459">
        <f t="shared" si="0"/>
        <v>0.26741817072185675</v>
      </c>
      <c r="J10" s="459">
        <f t="shared" si="0"/>
        <v>0.13186311787072244</v>
      </c>
      <c r="K10" s="460">
        <f t="shared" si="0"/>
        <v>0.17819121447028424</v>
      </c>
      <c r="L10" s="460">
        <f t="shared" si="0"/>
        <v>8.6839058278656886E-2</v>
      </c>
      <c r="M10" s="460">
        <f t="shared" si="0"/>
        <v>6.831275720164609E-2</v>
      </c>
      <c r="N10" s="459">
        <f>AE10/AE$16</f>
        <v>0.1370998912369327</v>
      </c>
      <c r="O10" s="459">
        <f>AF10/AF$16</f>
        <v>8.9901108780341618E-3</v>
      </c>
      <c r="P10" s="460">
        <f>AG10/AG$16</f>
        <v>0</v>
      </c>
      <c r="Q10" s="461">
        <f>AH10/AH$16</f>
        <v>6.2787777312683134E-3</v>
      </c>
      <c r="R10" s="507"/>
      <c r="S10" s="463">
        <f>'New Counts Pivot Table'!B$132</f>
        <v>16864</v>
      </c>
      <c r="T10" s="464">
        <f>'New Counts Pivot Table'!C$132</f>
        <v>2829</v>
      </c>
      <c r="U10" s="464">
        <f>'New Counts Pivot Table'!D$132</f>
        <v>7015</v>
      </c>
      <c r="V10" s="464">
        <f>'New Counts Pivot Table'!E$132</f>
        <v>1479</v>
      </c>
      <c r="W10" s="464">
        <f>'New Counts Pivot Table'!F$132</f>
        <v>987</v>
      </c>
      <c r="X10" s="465">
        <f>'New Counts Pivot Table'!G$132</f>
        <v>622</v>
      </c>
      <c r="Y10" s="463">
        <f>'New Counts Pivot Table'!H$132</f>
        <v>29796</v>
      </c>
      <c r="Z10" s="463">
        <f>'New Counts Pivot Table'!I$132</f>
        <v>867</v>
      </c>
      <c r="AA10" s="464">
        <f>'New Counts Pivot Table'!J$132</f>
        <v>3448</v>
      </c>
      <c r="AB10" s="464">
        <f>'New Counts Pivot Table'!K$132</f>
        <v>990</v>
      </c>
      <c r="AC10" s="464">
        <f>'New Counts Pivot Table'!L$132</f>
        <v>332</v>
      </c>
      <c r="AD10" s="464">
        <f>'New Counts Pivot Table'!M$132</f>
        <v>464</v>
      </c>
      <c r="AE10" s="463">
        <f>'New Counts Pivot Table'!N$132</f>
        <v>6101</v>
      </c>
      <c r="AF10" s="463">
        <f>'New Counts Pivot Table'!O$132</f>
        <v>30</v>
      </c>
      <c r="AG10" s="464">
        <f>'New Counts Pivot Table'!P$132</f>
        <v>0</v>
      </c>
      <c r="AH10" s="463">
        <f>'New Counts Pivot Table'!Q$132</f>
        <v>30</v>
      </c>
    </row>
    <row r="11" spans="1:36">
      <c r="A11" s="466"/>
      <c r="B11" s="467" t="s">
        <v>17</v>
      </c>
      <c r="C11" s="468">
        <f t="shared" si="0"/>
        <v>0.26236965120460265</v>
      </c>
      <c r="D11" s="469">
        <f t="shared" si="0"/>
        <v>0.27678649907708536</v>
      </c>
      <c r="E11" s="469">
        <f t="shared" si="0"/>
        <v>0.25700966380835716</v>
      </c>
      <c r="F11" s="469">
        <f t="shared" si="0"/>
        <v>0.25486521551102781</v>
      </c>
      <c r="G11" s="469">
        <f t="shared" si="0"/>
        <v>0.27272727272727271</v>
      </c>
      <c r="H11" s="469">
        <f t="shared" si="0"/>
        <v>0.27974568574023617</v>
      </c>
      <c r="I11" s="468">
        <f t="shared" si="0"/>
        <v>0.26292171134705306</v>
      </c>
      <c r="J11" s="468">
        <f t="shared" si="0"/>
        <v>0.12927756653992395</v>
      </c>
      <c r="K11" s="469">
        <f t="shared" si="0"/>
        <v>0.12408268733850129</v>
      </c>
      <c r="L11" s="469">
        <f t="shared" si="0"/>
        <v>9.2979193712501323E-2</v>
      </c>
      <c r="M11" s="469">
        <f t="shared" si="0"/>
        <v>6.6666666666666666E-2</v>
      </c>
      <c r="N11" s="468">
        <f t="shared" ref="N11:Q16" si="1">AE11/AE$16</f>
        <v>0.12056071406099721</v>
      </c>
      <c r="O11" s="468">
        <f t="shared" si="1"/>
        <v>1.7081210668264908E-2</v>
      </c>
      <c r="P11" s="469">
        <f t="shared" si="1"/>
        <v>0</v>
      </c>
      <c r="Q11" s="470">
        <f t="shared" si="1"/>
        <v>1.1929677689409795E-2</v>
      </c>
      <c r="R11" s="508"/>
      <c r="S11" s="472">
        <f>'New Counts Pivot Table'!B$133</f>
        <v>14593</v>
      </c>
      <c r="T11" s="473">
        <f>'New Counts Pivot Table'!C$133</f>
        <v>3149</v>
      </c>
      <c r="U11" s="473">
        <f>'New Counts Pivot Table'!D$133</f>
        <v>7553</v>
      </c>
      <c r="V11" s="473">
        <f>'New Counts Pivot Table'!E$133</f>
        <v>1768</v>
      </c>
      <c r="W11" s="473">
        <f>'New Counts Pivot Table'!F$133</f>
        <v>1308</v>
      </c>
      <c r="X11" s="474">
        <f>'New Counts Pivot Table'!G$133</f>
        <v>924</v>
      </c>
      <c r="Y11" s="472">
        <f>'New Counts Pivot Table'!H$133</f>
        <v>29295</v>
      </c>
      <c r="Z11" s="472">
        <f>'New Counts Pivot Table'!I$133</f>
        <v>850</v>
      </c>
      <c r="AA11" s="473">
        <f>'New Counts Pivot Table'!J$133</f>
        <v>2401</v>
      </c>
      <c r="AB11" s="473">
        <f>'New Counts Pivot Table'!K$133</f>
        <v>1060</v>
      </c>
      <c r="AC11" s="473">
        <f>'New Counts Pivot Table'!L$133</f>
        <v>324</v>
      </c>
      <c r="AD11" s="473">
        <f>'New Counts Pivot Table'!M$133</f>
        <v>730</v>
      </c>
      <c r="AE11" s="472">
        <f>'New Counts Pivot Table'!N$133</f>
        <v>5365</v>
      </c>
      <c r="AF11" s="472">
        <f>'New Counts Pivot Table'!O$133</f>
        <v>57</v>
      </c>
      <c r="AG11" s="473">
        <f>'New Counts Pivot Table'!P$133</f>
        <v>0</v>
      </c>
      <c r="AH11" s="472">
        <f>'New Counts Pivot Table'!Q$133</f>
        <v>57</v>
      </c>
    </row>
    <row r="12" spans="1:36">
      <c r="A12" s="466"/>
      <c r="B12" s="467" t="s">
        <v>18</v>
      </c>
      <c r="C12" s="468">
        <f t="shared" si="0"/>
        <v>0.22405609492988135</v>
      </c>
      <c r="D12" s="469">
        <f t="shared" si="0"/>
        <v>0.24391315812604378</v>
      </c>
      <c r="E12" s="469">
        <f t="shared" si="0"/>
        <v>0.26946372669116647</v>
      </c>
      <c r="F12" s="469">
        <f t="shared" si="0"/>
        <v>0.31915813752342509</v>
      </c>
      <c r="G12" s="469">
        <f t="shared" si="0"/>
        <v>0.28878231859883235</v>
      </c>
      <c r="H12" s="469">
        <f t="shared" si="0"/>
        <v>0.34816833181955797</v>
      </c>
      <c r="I12" s="468">
        <f t="shared" si="0"/>
        <v>0.25044650469839619</v>
      </c>
      <c r="J12" s="468">
        <f t="shared" si="0"/>
        <v>0.17809885931558936</v>
      </c>
      <c r="K12" s="469">
        <f t="shared" si="0"/>
        <v>9.7519379844961243E-2</v>
      </c>
      <c r="L12" s="469">
        <f t="shared" si="0"/>
        <v>7.7190274025472794E-2</v>
      </c>
      <c r="M12" s="469">
        <f t="shared" si="0"/>
        <v>9.4650205761316872E-2</v>
      </c>
      <c r="N12" s="468">
        <f t="shared" si="1"/>
        <v>0.11318999379780856</v>
      </c>
      <c r="O12" s="468">
        <f t="shared" si="1"/>
        <v>2.1875936469883128E-2</v>
      </c>
      <c r="P12" s="469">
        <f t="shared" si="1"/>
        <v>0</v>
      </c>
      <c r="Q12" s="470">
        <f t="shared" si="1"/>
        <v>1.5278359146086228E-2</v>
      </c>
      <c r="R12" s="508"/>
      <c r="S12" s="472">
        <f>'New Counts Pivot Table'!B$134</f>
        <v>12462</v>
      </c>
      <c r="T12" s="473">
        <f>'New Counts Pivot Table'!C$134</f>
        <v>2775</v>
      </c>
      <c r="U12" s="473">
        <f>'New Counts Pivot Table'!D$134</f>
        <v>7919</v>
      </c>
      <c r="V12" s="473">
        <f>'New Counts Pivot Table'!E$134</f>
        <v>2214</v>
      </c>
      <c r="W12" s="473">
        <f>'New Counts Pivot Table'!F$134</f>
        <v>1385</v>
      </c>
      <c r="X12" s="474">
        <f>'New Counts Pivot Table'!G$134</f>
        <v>1150</v>
      </c>
      <c r="Y12" s="472">
        <f>'New Counts Pivot Table'!H$134</f>
        <v>27905</v>
      </c>
      <c r="Z12" s="472">
        <f>'New Counts Pivot Table'!I$134</f>
        <v>1171</v>
      </c>
      <c r="AA12" s="473">
        <f>'New Counts Pivot Table'!J$134</f>
        <v>1887</v>
      </c>
      <c r="AB12" s="473">
        <f>'New Counts Pivot Table'!K$134</f>
        <v>880</v>
      </c>
      <c r="AC12" s="473">
        <f>'New Counts Pivot Table'!L$134</f>
        <v>460</v>
      </c>
      <c r="AD12" s="473">
        <f>'New Counts Pivot Table'!M$134</f>
        <v>639</v>
      </c>
      <c r="AE12" s="472">
        <f>'New Counts Pivot Table'!N$134</f>
        <v>5037</v>
      </c>
      <c r="AF12" s="472">
        <f>'New Counts Pivot Table'!O$134</f>
        <v>73</v>
      </c>
      <c r="AG12" s="473">
        <f>'New Counts Pivot Table'!P$134</f>
        <v>0</v>
      </c>
      <c r="AH12" s="472">
        <f>'New Counts Pivot Table'!Q$134</f>
        <v>73</v>
      </c>
    </row>
    <row r="13" spans="1:36">
      <c r="A13" s="466"/>
      <c r="B13" s="467" t="s">
        <v>19</v>
      </c>
      <c r="C13" s="468">
        <f t="shared" si="0"/>
        <v>8.3351312477526071E-2</v>
      </c>
      <c r="D13" s="469">
        <f t="shared" si="0"/>
        <v>7.4448448624417685E-2</v>
      </c>
      <c r="E13" s="469">
        <f t="shared" si="0"/>
        <v>0.11096365863617803</v>
      </c>
      <c r="F13" s="469">
        <f t="shared" si="0"/>
        <v>0.10667435490846187</v>
      </c>
      <c r="G13" s="469">
        <f t="shared" si="0"/>
        <v>0.11676396997497915</v>
      </c>
      <c r="H13" s="469">
        <f t="shared" si="0"/>
        <v>0.13109294580684228</v>
      </c>
      <c r="I13" s="468">
        <f t="shared" si="0"/>
        <v>9.4030748243149859E-2</v>
      </c>
      <c r="J13" s="468">
        <f t="shared" si="0"/>
        <v>0.18874524714828897</v>
      </c>
      <c r="K13" s="469">
        <f t="shared" si="0"/>
        <v>0.17498708010335917</v>
      </c>
      <c r="L13" s="469">
        <f t="shared" si="0"/>
        <v>0.17964281955019124</v>
      </c>
      <c r="M13" s="469">
        <f t="shared" si="0"/>
        <v>0.23189300411522634</v>
      </c>
      <c r="N13" s="468">
        <f t="shared" si="1"/>
        <v>0.18552642223440688</v>
      </c>
      <c r="O13" s="468">
        <f t="shared" si="1"/>
        <v>9.3497153131555294E-2</v>
      </c>
      <c r="P13" s="469">
        <f t="shared" si="1"/>
        <v>0</v>
      </c>
      <c r="Q13" s="470">
        <f t="shared" si="1"/>
        <v>6.5299288405190462E-2</v>
      </c>
      <c r="R13" s="508"/>
      <c r="S13" s="472">
        <f>'New Counts Pivot Table'!B$135</f>
        <v>4636</v>
      </c>
      <c r="T13" s="473">
        <f>'New Counts Pivot Table'!C$135</f>
        <v>847</v>
      </c>
      <c r="U13" s="473">
        <f>'New Counts Pivot Table'!D$135</f>
        <v>3261</v>
      </c>
      <c r="V13" s="473">
        <f>'New Counts Pivot Table'!E$135</f>
        <v>740</v>
      </c>
      <c r="W13" s="473">
        <f>'New Counts Pivot Table'!F$135</f>
        <v>560</v>
      </c>
      <c r="X13" s="474">
        <f>'New Counts Pivot Table'!G$135</f>
        <v>433</v>
      </c>
      <c r="Y13" s="472">
        <f>'New Counts Pivot Table'!H$135</f>
        <v>10477</v>
      </c>
      <c r="Z13" s="472">
        <f>'New Counts Pivot Table'!I$135</f>
        <v>1241</v>
      </c>
      <c r="AA13" s="473">
        <f>'New Counts Pivot Table'!J$135</f>
        <v>3386</v>
      </c>
      <c r="AB13" s="473">
        <f>'New Counts Pivot Table'!K$135</f>
        <v>2048</v>
      </c>
      <c r="AC13" s="473">
        <f>'New Counts Pivot Table'!L$135</f>
        <v>1127</v>
      </c>
      <c r="AD13" s="473">
        <f>'New Counts Pivot Table'!M$135</f>
        <v>454</v>
      </c>
      <c r="AE13" s="472">
        <f>'New Counts Pivot Table'!N$135</f>
        <v>8256</v>
      </c>
      <c r="AF13" s="472">
        <f>'New Counts Pivot Table'!O$135</f>
        <v>312</v>
      </c>
      <c r="AG13" s="473">
        <f>'New Counts Pivot Table'!P$135</f>
        <v>0</v>
      </c>
      <c r="AH13" s="472">
        <f>'New Counts Pivot Table'!Q$135</f>
        <v>312</v>
      </c>
    </row>
    <row r="14" spans="1:36">
      <c r="A14" s="466"/>
      <c r="B14" s="467" t="s">
        <v>1059</v>
      </c>
      <c r="C14" s="468">
        <f t="shared" si="0"/>
        <v>0.12702265372168284</v>
      </c>
      <c r="D14" s="469">
        <f t="shared" si="0"/>
        <v>0.15619231783422696</v>
      </c>
      <c r="E14" s="469">
        <f t="shared" si="0"/>
        <v>0.12334966653055669</v>
      </c>
      <c r="F14" s="469">
        <f t="shared" si="0"/>
        <v>0.10609773677382153</v>
      </c>
      <c r="G14" s="469">
        <f t="shared" si="0"/>
        <v>0.11592994161801501</v>
      </c>
      <c r="H14" s="469">
        <f t="shared" si="0"/>
        <v>5.267938237965486E-2</v>
      </c>
      <c r="I14" s="468">
        <f t="shared" si="0"/>
        <v>0.1250482404573644</v>
      </c>
      <c r="J14" s="475">
        <f t="shared" si="0"/>
        <v>0.34053231939163497</v>
      </c>
      <c r="K14" s="469">
        <f t="shared" si="0"/>
        <v>6.9612403100775197E-2</v>
      </c>
      <c r="L14" s="469">
        <f t="shared" si="0"/>
        <v>5.0261394337040806E-2</v>
      </c>
      <c r="M14" s="469">
        <f t="shared" si="0"/>
        <v>5.0823045267489715E-2</v>
      </c>
      <c r="N14" s="468">
        <f t="shared" si="1"/>
        <v>9.9639553801763578E-2</v>
      </c>
      <c r="O14" s="468">
        <f t="shared" si="1"/>
        <v>2.607132154629907E-2</v>
      </c>
      <c r="P14" s="469">
        <f t="shared" si="1"/>
        <v>0</v>
      </c>
      <c r="Q14" s="470">
        <f t="shared" si="1"/>
        <v>1.8208455420678109E-2</v>
      </c>
      <c r="R14" s="508"/>
      <c r="S14" s="472">
        <f>'New Counts Pivot Table'!B$136</f>
        <v>7065</v>
      </c>
      <c r="T14" s="473">
        <f>'New Counts Pivot Table'!C$136</f>
        <v>1777</v>
      </c>
      <c r="U14" s="473">
        <f>'New Counts Pivot Table'!D$136</f>
        <v>3625</v>
      </c>
      <c r="V14" s="473">
        <f>'New Counts Pivot Table'!E$136</f>
        <v>736</v>
      </c>
      <c r="W14" s="473">
        <f>'New Counts Pivot Table'!F$136</f>
        <v>556</v>
      </c>
      <c r="X14" s="474">
        <f>'New Counts Pivot Table'!G$136</f>
        <v>174</v>
      </c>
      <c r="Y14" s="472">
        <f>'New Counts Pivot Table'!H$136</f>
        <v>13933</v>
      </c>
      <c r="Z14" s="472">
        <f>'New Counts Pivot Table'!I$136</f>
        <v>2239</v>
      </c>
      <c r="AA14" s="473">
        <f>'New Counts Pivot Table'!J$136</f>
        <v>1347</v>
      </c>
      <c r="AB14" s="473">
        <f>'New Counts Pivot Table'!K$136</f>
        <v>573</v>
      </c>
      <c r="AC14" s="473">
        <f>'New Counts Pivot Table'!L$136</f>
        <v>247</v>
      </c>
      <c r="AD14" s="473">
        <f>'New Counts Pivot Table'!M$136</f>
        <v>28</v>
      </c>
      <c r="AE14" s="472">
        <f>'New Counts Pivot Table'!N$136</f>
        <v>4434</v>
      </c>
      <c r="AF14" s="472">
        <f>'New Counts Pivot Table'!O$136</f>
        <v>87</v>
      </c>
      <c r="AG14" s="473">
        <f>'New Counts Pivot Table'!P$136</f>
        <v>0</v>
      </c>
      <c r="AH14" s="472">
        <f>'New Counts Pivot Table'!Q$136</f>
        <v>87</v>
      </c>
    </row>
    <row r="15" spans="1:36">
      <c r="A15" s="466"/>
      <c r="B15" s="467" t="s">
        <v>1060</v>
      </c>
      <c r="C15" s="468">
        <f t="shared" si="0"/>
        <v>0</v>
      </c>
      <c r="D15" s="469">
        <f t="shared" si="0"/>
        <v>0</v>
      </c>
      <c r="E15" s="509">
        <f t="shared" si="0"/>
        <v>5.1041241322988978E-4</v>
      </c>
      <c r="F15" s="469">
        <f t="shared" si="0"/>
        <v>0</v>
      </c>
      <c r="G15" s="469">
        <f t="shared" si="0"/>
        <v>0</v>
      </c>
      <c r="H15" s="469">
        <f t="shared" si="0"/>
        <v>0</v>
      </c>
      <c r="I15" s="491">
        <f t="shared" si="0"/>
        <v>1.3462453217975067E-4</v>
      </c>
      <c r="J15" s="468">
        <f t="shared" si="0"/>
        <v>3.1482889733840301E-2</v>
      </c>
      <c r="K15" s="469">
        <f t="shared" si="0"/>
        <v>0.35560723514211884</v>
      </c>
      <c r="L15" s="469">
        <f t="shared" si="0"/>
        <v>0.51308726009613692</v>
      </c>
      <c r="M15" s="469">
        <f t="shared" si="0"/>
        <v>0.48765432098765432</v>
      </c>
      <c r="N15" s="468">
        <f t="shared" si="1"/>
        <v>0.34398342486809108</v>
      </c>
      <c r="O15" s="468">
        <f t="shared" si="1"/>
        <v>0.83248426730596348</v>
      </c>
      <c r="P15" s="469">
        <f t="shared" si="1"/>
        <v>1</v>
      </c>
      <c r="Q15" s="470">
        <f t="shared" si="1"/>
        <v>0.88300544160736705</v>
      </c>
      <c r="R15" s="508"/>
      <c r="S15" s="472">
        <f>'New Counts Pivot Table'!B$137</f>
        <v>0</v>
      </c>
      <c r="T15" s="473">
        <f>'New Counts Pivot Table'!C$137</f>
        <v>0</v>
      </c>
      <c r="U15" s="473">
        <f>'New Counts Pivot Table'!D$137</f>
        <v>15</v>
      </c>
      <c r="V15" s="473">
        <f>'New Counts Pivot Table'!E$137</f>
        <v>0</v>
      </c>
      <c r="W15" s="473">
        <f>'New Counts Pivot Table'!F$137</f>
        <v>0</v>
      </c>
      <c r="X15" s="474">
        <f>'New Counts Pivot Table'!G$137</f>
        <v>0</v>
      </c>
      <c r="Y15" s="472">
        <f>'New Counts Pivot Table'!H$137</f>
        <v>15</v>
      </c>
      <c r="Z15" s="472">
        <f>'New Counts Pivot Table'!I$137</f>
        <v>207</v>
      </c>
      <c r="AA15" s="473">
        <f>'New Counts Pivot Table'!J$137</f>
        <v>6881</v>
      </c>
      <c r="AB15" s="473">
        <f>'New Counts Pivot Table'!K$137</f>
        <v>5849.4</v>
      </c>
      <c r="AC15" s="473">
        <f>'New Counts Pivot Table'!L$137</f>
        <v>2370</v>
      </c>
      <c r="AD15" s="473">
        <f>'New Counts Pivot Table'!M$137</f>
        <v>0</v>
      </c>
      <c r="AE15" s="472">
        <f>'New Counts Pivot Table'!N$137</f>
        <v>15307.4</v>
      </c>
      <c r="AF15" s="472">
        <f>'New Counts Pivot Table'!O$137</f>
        <v>2778</v>
      </c>
      <c r="AG15" s="473">
        <f>'New Counts Pivot Table'!P$137</f>
        <v>1441</v>
      </c>
      <c r="AH15" s="472">
        <f>'New Counts Pivot Table'!Q$137</f>
        <v>4219</v>
      </c>
    </row>
    <row r="16" spans="1:36" s="486" customFormat="1">
      <c r="A16" s="476" t="s">
        <v>910</v>
      </c>
      <c r="B16" s="477" t="s">
        <v>1061</v>
      </c>
      <c r="C16" s="478">
        <f t="shared" si="0"/>
        <v>1</v>
      </c>
      <c r="D16" s="479">
        <f t="shared" si="0"/>
        <v>1</v>
      </c>
      <c r="E16" s="479">
        <f t="shared" si="0"/>
        <v>1</v>
      </c>
      <c r="F16" s="479">
        <f t="shared" si="0"/>
        <v>1</v>
      </c>
      <c r="G16" s="479">
        <f t="shared" si="0"/>
        <v>1</v>
      </c>
      <c r="H16" s="479">
        <f t="shared" si="0"/>
        <v>1</v>
      </c>
      <c r="I16" s="478">
        <f t="shared" si="0"/>
        <v>1</v>
      </c>
      <c r="J16" s="478">
        <f t="shared" si="0"/>
        <v>1</v>
      </c>
      <c r="K16" s="479">
        <f t="shared" si="0"/>
        <v>1</v>
      </c>
      <c r="L16" s="479">
        <f t="shared" si="0"/>
        <v>1</v>
      </c>
      <c r="M16" s="479">
        <f t="shared" si="0"/>
        <v>1</v>
      </c>
      <c r="N16" s="478">
        <f t="shared" si="1"/>
        <v>1</v>
      </c>
      <c r="O16" s="478">
        <f t="shared" si="1"/>
        <v>1</v>
      </c>
      <c r="P16" s="479">
        <f t="shared" si="1"/>
        <v>1</v>
      </c>
      <c r="Q16" s="480">
        <f t="shared" si="1"/>
        <v>1</v>
      </c>
      <c r="R16" s="510"/>
      <c r="S16" s="482">
        <f>'New Counts Pivot Table'!B$138</f>
        <v>55620</v>
      </c>
      <c r="T16" s="483">
        <f>'New Counts Pivot Table'!C$138</f>
        <v>11377</v>
      </c>
      <c r="U16" s="483">
        <f>'New Counts Pivot Table'!D$138</f>
        <v>29388</v>
      </c>
      <c r="V16" s="483">
        <f>'New Counts Pivot Table'!E$138</f>
        <v>6937</v>
      </c>
      <c r="W16" s="483">
        <f>'New Counts Pivot Table'!F$138</f>
        <v>4796</v>
      </c>
      <c r="X16" s="484">
        <f>'New Counts Pivot Table'!G$138</f>
        <v>3303</v>
      </c>
      <c r="Y16" s="482">
        <f>'New Counts Pivot Table'!H$138</f>
        <v>111421</v>
      </c>
      <c r="Z16" s="482">
        <f>'New Counts Pivot Table'!I$138</f>
        <v>6575</v>
      </c>
      <c r="AA16" s="483">
        <f>'New Counts Pivot Table'!J$138</f>
        <v>19350</v>
      </c>
      <c r="AB16" s="483">
        <f>'New Counts Pivot Table'!K$138</f>
        <v>11400.4</v>
      </c>
      <c r="AC16" s="483">
        <f>'New Counts Pivot Table'!L$138</f>
        <v>4860</v>
      </c>
      <c r="AD16" s="483">
        <f>'New Counts Pivot Table'!M$138</f>
        <v>2315</v>
      </c>
      <c r="AE16" s="482">
        <f>'New Counts Pivot Table'!N$138</f>
        <v>44500.4</v>
      </c>
      <c r="AF16" s="482">
        <f>'New Counts Pivot Table'!O$138</f>
        <v>3337</v>
      </c>
      <c r="AG16" s="483">
        <f>'New Counts Pivot Table'!P$138</f>
        <v>1441</v>
      </c>
      <c r="AH16" s="482">
        <f>'New Counts Pivot Table'!Q$138</f>
        <v>4778</v>
      </c>
      <c r="AI16" s="485"/>
      <c r="AJ16" s="485"/>
    </row>
    <row r="17" spans="1:36">
      <c r="A17" s="457" t="s">
        <v>904</v>
      </c>
      <c r="B17" s="458" t="s">
        <v>28</v>
      </c>
      <c r="C17" s="459">
        <f t="shared" ref="C17:M23" si="2">S17/S$23</f>
        <v>0.27362428842504743</v>
      </c>
      <c r="D17" s="460">
        <f t="shared" si="2"/>
        <v>0.2468407750631845</v>
      </c>
      <c r="E17" s="460">
        <f t="shared" si="2"/>
        <v>0.21786941580756014</v>
      </c>
      <c r="F17" s="460">
        <f t="shared" si="2"/>
        <v>0.22343324250681199</v>
      </c>
      <c r="G17" s="460">
        <f t="shared" si="2"/>
        <v>0.23220973782771537</v>
      </c>
      <c r="H17" s="460">
        <f t="shared" si="2"/>
        <v>0.2839506172839506</v>
      </c>
      <c r="I17" s="459">
        <f t="shared" si="2"/>
        <v>0.25</v>
      </c>
      <c r="J17" s="459">
        <f>IFERROR(Z17/Z$23,0)</f>
        <v>0</v>
      </c>
      <c r="K17" s="460">
        <f>AA17/AA$23</f>
        <v>0</v>
      </c>
      <c r="L17" s="460">
        <f>AB17/AB$23</f>
        <v>0</v>
      </c>
      <c r="M17" s="460">
        <f>AC17/AC$23</f>
        <v>0</v>
      </c>
      <c r="N17" s="459">
        <f t="shared" ref="N17:Q23" si="3">AE17/AE$23</f>
        <v>0</v>
      </c>
      <c r="O17" s="459">
        <f t="shared" si="3"/>
        <v>0</v>
      </c>
      <c r="P17" s="460">
        <f t="shared" si="3"/>
        <v>0</v>
      </c>
      <c r="Q17" s="461">
        <f t="shared" si="3"/>
        <v>0</v>
      </c>
      <c r="R17" s="507"/>
      <c r="S17" s="463">
        <f>'New Counts Pivot Table'!B$5</f>
        <v>721</v>
      </c>
      <c r="T17" s="464">
        <f>'New Counts Pivot Table'!C$5</f>
        <v>293</v>
      </c>
      <c r="U17" s="464">
        <f>'New Counts Pivot Table'!D$5</f>
        <v>317</v>
      </c>
      <c r="V17" s="464">
        <f>'New Counts Pivot Table'!E$5</f>
        <v>82</v>
      </c>
      <c r="W17" s="464">
        <f>'New Counts Pivot Table'!F$5</f>
        <v>62</v>
      </c>
      <c r="X17" s="465">
        <f>'New Counts Pivot Table'!G$5</f>
        <v>23</v>
      </c>
      <c r="Y17" s="463">
        <f>'New Counts Pivot Table'!H$5</f>
        <v>1498</v>
      </c>
      <c r="Z17" s="463">
        <f>'New Counts Pivot Table'!I$5</f>
        <v>0</v>
      </c>
      <c r="AA17" s="464">
        <f>'New Counts Pivot Table'!J$5</f>
        <v>0</v>
      </c>
      <c r="AB17" s="464">
        <f>'New Counts Pivot Table'!K$5</f>
        <v>0</v>
      </c>
      <c r="AC17" s="464">
        <f>'New Counts Pivot Table'!L$5</f>
        <v>0</v>
      </c>
      <c r="AD17" s="464">
        <f>'New Counts Pivot Table'!M$5</f>
        <v>0</v>
      </c>
      <c r="AE17" s="463">
        <f>'New Counts Pivot Table'!N$5</f>
        <v>0</v>
      </c>
      <c r="AF17" s="463">
        <f>'New Counts Pivot Table'!O$5</f>
        <v>0</v>
      </c>
      <c r="AG17" s="464">
        <f>'New Counts Pivot Table'!P$5</f>
        <v>0</v>
      </c>
      <c r="AH17" s="463">
        <f>'New Counts Pivot Table'!Q$5</f>
        <v>0</v>
      </c>
    </row>
    <row r="18" spans="1:36">
      <c r="A18" s="466"/>
      <c r="B18" s="467" t="s">
        <v>17</v>
      </c>
      <c r="C18" s="468">
        <f t="shared" si="2"/>
        <v>0.27210626185958253</v>
      </c>
      <c r="D18" s="469">
        <f t="shared" si="2"/>
        <v>0.2931760741364785</v>
      </c>
      <c r="E18" s="469">
        <f t="shared" si="2"/>
        <v>0.22268041237113403</v>
      </c>
      <c r="F18" s="469">
        <f t="shared" si="2"/>
        <v>0.26975476839237056</v>
      </c>
      <c r="G18" s="469">
        <f t="shared" si="2"/>
        <v>0.2696629213483146</v>
      </c>
      <c r="H18" s="469">
        <f t="shared" si="2"/>
        <v>0.27160493827160492</v>
      </c>
      <c r="I18" s="468">
        <f t="shared" si="2"/>
        <v>0.26401869158878505</v>
      </c>
      <c r="J18" s="468">
        <f t="shared" ref="J18:J23" si="4">IFERROR(Z18/Z$23,0)</f>
        <v>0</v>
      </c>
      <c r="K18" s="469">
        <f t="shared" si="2"/>
        <v>0</v>
      </c>
      <c r="L18" s="469">
        <f t="shared" si="2"/>
        <v>0</v>
      </c>
      <c r="M18" s="469">
        <f t="shared" si="2"/>
        <v>0</v>
      </c>
      <c r="N18" s="468">
        <f t="shared" si="3"/>
        <v>0</v>
      </c>
      <c r="O18" s="468">
        <f t="shared" si="3"/>
        <v>0</v>
      </c>
      <c r="P18" s="469">
        <f t="shared" si="3"/>
        <v>0</v>
      </c>
      <c r="Q18" s="470">
        <f t="shared" si="3"/>
        <v>0</v>
      </c>
      <c r="R18" s="508"/>
      <c r="S18" s="472">
        <f>'New Counts Pivot Table'!B$6</f>
        <v>717</v>
      </c>
      <c r="T18" s="473">
        <f>'New Counts Pivot Table'!C$6</f>
        <v>348</v>
      </c>
      <c r="U18" s="473">
        <f>'New Counts Pivot Table'!D$6</f>
        <v>324</v>
      </c>
      <c r="V18" s="473">
        <f>'New Counts Pivot Table'!E$6</f>
        <v>99</v>
      </c>
      <c r="W18" s="473">
        <f>'New Counts Pivot Table'!F$6</f>
        <v>72</v>
      </c>
      <c r="X18" s="474">
        <f>'New Counts Pivot Table'!G$6</f>
        <v>22</v>
      </c>
      <c r="Y18" s="472">
        <f>'New Counts Pivot Table'!H$6</f>
        <v>1582</v>
      </c>
      <c r="Z18" s="472">
        <f>'New Counts Pivot Table'!I$6</f>
        <v>0</v>
      </c>
      <c r="AA18" s="473">
        <f>'New Counts Pivot Table'!J$6</f>
        <v>0</v>
      </c>
      <c r="AB18" s="473">
        <f>'New Counts Pivot Table'!K$6</f>
        <v>0</v>
      </c>
      <c r="AC18" s="473">
        <f>'New Counts Pivot Table'!L$6</f>
        <v>0</v>
      </c>
      <c r="AD18" s="473">
        <f>'New Counts Pivot Table'!M$6</f>
        <v>0</v>
      </c>
      <c r="AE18" s="472">
        <f>'New Counts Pivot Table'!N$6</f>
        <v>0</v>
      </c>
      <c r="AF18" s="472">
        <f>'New Counts Pivot Table'!O$6</f>
        <v>0</v>
      </c>
      <c r="AG18" s="473">
        <f>'New Counts Pivot Table'!P$6</f>
        <v>0</v>
      </c>
      <c r="AH18" s="472">
        <f>'New Counts Pivot Table'!Q$6</f>
        <v>0</v>
      </c>
    </row>
    <row r="19" spans="1:36">
      <c r="A19" s="466"/>
      <c r="B19" s="467" t="s">
        <v>18</v>
      </c>
      <c r="C19" s="468">
        <f t="shared" si="2"/>
        <v>0.27703984819734345</v>
      </c>
      <c r="D19" s="469">
        <f t="shared" si="2"/>
        <v>0.31002527379949452</v>
      </c>
      <c r="E19" s="469">
        <f t="shared" si="2"/>
        <v>0.34158075601374571</v>
      </c>
      <c r="F19" s="469">
        <f t="shared" si="2"/>
        <v>0.29700272479564033</v>
      </c>
      <c r="G19" s="469">
        <f t="shared" si="2"/>
        <v>0.3707865168539326</v>
      </c>
      <c r="H19" s="469">
        <f t="shared" si="2"/>
        <v>0.43209876543209874</v>
      </c>
      <c r="I19" s="468">
        <f t="shared" si="2"/>
        <v>0.3067423230974633</v>
      </c>
      <c r="J19" s="468">
        <f t="shared" si="4"/>
        <v>0</v>
      </c>
      <c r="K19" s="469">
        <f t="shared" si="2"/>
        <v>0</v>
      </c>
      <c r="L19" s="469">
        <f t="shared" si="2"/>
        <v>0</v>
      </c>
      <c r="M19" s="469">
        <f t="shared" si="2"/>
        <v>0</v>
      </c>
      <c r="N19" s="468">
        <f t="shared" si="3"/>
        <v>0</v>
      </c>
      <c r="O19" s="468">
        <f t="shared" si="3"/>
        <v>0</v>
      </c>
      <c r="P19" s="469">
        <f t="shared" si="3"/>
        <v>0</v>
      </c>
      <c r="Q19" s="470">
        <f t="shared" si="3"/>
        <v>0</v>
      </c>
      <c r="R19" s="508"/>
      <c r="S19" s="472">
        <f>'New Counts Pivot Table'!B$7</f>
        <v>730</v>
      </c>
      <c r="T19" s="473">
        <f>'New Counts Pivot Table'!C$7</f>
        <v>368</v>
      </c>
      <c r="U19" s="473">
        <f>'New Counts Pivot Table'!D$7</f>
        <v>497</v>
      </c>
      <c r="V19" s="473">
        <f>'New Counts Pivot Table'!E$7</f>
        <v>109</v>
      </c>
      <c r="W19" s="473">
        <f>'New Counts Pivot Table'!F$7</f>
        <v>99</v>
      </c>
      <c r="X19" s="474">
        <f>'New Counts Pivot Table'!G$7</f>
        <v>35</v>
      </c>
      <c r="Y19" s="472">
        <f>'New Counts Pivot Table'!H$7</f>
        <v>1838</v>
      </c>
      <c r="Z19" s="472">
        <f>'New Counts Pivot Table'!I$7</f>
        <v>0</v>
      </c>
      <c r="AA19" s="473">
        <f>'New Counts Pivot Table'!J$7</f>
        <v>0</v>
      </c>
      <c r="AB19" s="473">
        <f>'New Counts Pivot Table'!K$7</f>
        <v>0</v>
      </c>
      <c r="AC19" s="473">
        <f>'New Counts Pivot Table'!L$7</f>
        <v>0</v>
      </c>
      <c r="AD19" s="473">
        <f>'New Counts Pivot Table'!M$7</f>
        <v>0</v>
      </c>
      <c r="AE19" s="472">
        <f>'New Counts Pivot Table'!N$7</f>
        <v>0</v>
      </c>
      <c r="AF19" s="472">
        <f>'New Counts Pivot Table'!O$7</f>
        <v>0</v>
      </c>
      <c r="AG19" s="473">
        <f>'New Counts Pivot Table'!P$7</f>
        <v>0</v>
      </c>
      <c r="AH19" s="472">
        <f>'New Counts Pivot Table'!Q$7</f>
        <v>0</v>
      </c>
    </row>
    <row r="20" spans="1:36">
      <c r="A20" s="466"/>
      <c r="B20" s="467" t="s">
        <v>19</v>
      </c>
      <c r="C20" s="468">
        <f t="shared" si="2"/>
        <v>0.13320683111954459</v>
      </c>
      <c r="D20" s="469">
        <f t="shared" si="2"/>
        <v>9.9410278011794445E-2</v>
      </c>
      <c r="E20" s="469">
        <f t="shared" si="2"/>
        <v>0.20756013745704469</v>
      </c>
      <c r="F20" s="469">
        <f t="shared" si="2"/>
        <v>0.11716621253405994</v>
      </c>
      <c r="G20" s="469">
        <f t="shared" si="2"/>
        <v>0.11610486891385768</v>
      </c>
      <c r="H20" s="469">
        <f t="shared" si="2"/>
        <v>1.2345679012345678E-2</v>
      </c>
      <c r="I20" s="468">
        <f t="shared" si="2"/>
        <v>0.14118825100133511</v>
      </c>
      <c r="J20" s="468">
        <f t="shared" si="4"/>
        <v>0</v>
      </c>
      <c r="K20" s="469">
        <f t="shared" si="2"/>
        <v>0</v>
      </c>
      <c r="L20" s="469">
        <f t="shared" si="2"/>
        <v>0</v>
      </c>
      <c r="M20" s="469">
        <f t="shared" si="2"/>
        <v>0</v>
      </c>
      <c r="N20" s="468">
        <f t="shared" si="3"/>
        <v>0</v>
      </c>
      <c r="O20" s="468">
        <f t="shared" si="3"/>
        <v>0</v>
      </c>
      <c r="P20" s="469">
        <f t="shared" si="3"/>
        <v>0</v>
      </c>
      <c r="Q20" s="470">
        <f t="shared" si="3"/>
        <v>0</v>
      </c>
      <c r="R20" s="508"/>
      <c r="S20" s="472">
        <f>'New Counts Pivot Table'!B$8</f>
        <v>351</v>
      </c>
      <c r="T20" s="473">
        <f>'New Counts Pivot Table'!C$8</f>
        <v>118</v>
      </c>
      <c r="U20" s="473">
        <f>'New Counts Pivot Table'!D$8</f>
        <v>302</v>
      </c>
      <c r="V20" s="473">
        <f>'New Counts Pivot Table'!E$8</f>
        <v>43</v>
      </c>
      <c r="W20" s="473">
        <f>'New Counts Pivot Table'!F$8</f>
        <v>31</v>
      </c>
      <c r="X20" s="474">
        <f>'New Counts Pivot Table'!G$8</f>
        <v>1</v>
      </c>
      <c r="Y20" s="472">
        <f>'New Counts Pivot Table'!H$8</f>
        <v>846</v>
      </c>
      <c r="Z20" s="472">
        <f>'New Counts Pivot Table'!I$8</f>
        <v>0</v>
      </c>
      <c r="AA20" s="473">
        <f>'New Counts Pivot Table'!J$8</f>
        <v>0</v>
      </c>
      <c r="AB20" s="473">
        <f>'New Counts Pivot Table'!K$8</f>
        <v>0</v>
      </c>
      <c r="AC20" s="473">
        <f>'New Counts Pivot Table'!L$8</f>
        <v>0</v>
      </c>
      <c r="AD20" s="473">
        <f>'New Counts Pivot Table'!M$8</f>
        <v>0</v>
      </c>
      <c r="AE20" s="472">
        <f>'New Counts Pivot Table'!N$8</f>
        <v>0</v>
      </c>
      <c r="AF20" s="472">
        <f>'New Counts Pivot Table'!O$8</f>
        <v>0</v>
      </c>
      <c r="AG20" s="473">
        <f>'New Counts Pivot Table'!P$8</f>
        <v>0</v>
      </c>
      <c r="AH20" s="472">
        <f>'New Counts Pivot Table'!Q$8</f>
        <v>0</v>
      </c>
    </row>
    <row r="21" spans="1:36">
      <c r="A21" s="466"/>
      <c r="B21" s="467" t="s">
        <v>1059</v>
      </c>
      <c r="C21" s="468">
        <f t="shared" si="2"/>
        <v>4.4022770398481972E-2</v>
      </c>
      <c r="D21" s="469">
        <f t="shared" si="2"/>
        <v>5.0547598989048023E-2</v>
      </c>
      <c r="E21" s="469">
        <f t="shared" si="2"/>
        <v>1.0309278350515464E-2</v>
      </c>
      <c r="F21" s="469">
        <f t="shared" si="2"/>
        <v>9.264305177111716E-2</v>
      </c>
      <c r="G21" s="469">
        <f t="shared" si="2"/>
        <v>1.1235955056179775E-2</v>
      </c>
      <c r="H21" s="469">
        <f t="shared" si="2"/>
        <v>0</v>
      </c>
      <c r="I21" s="468">
        <f t="shared" si="2"/>
        <v>3.8050734312416554E-2</v>
      </c>
      <c r="J21" s="468">
        <f t="shared" si="4"/>
        <v>0</v>
      </c>
      <c r="K21" s="469">
        <f t="shared" si="2"/>
        <v>0</v>
      </c>
      <c r="L21" s="469">
        <f t="shared" si="2"/>
        <v>0</v>
      </c>
      <c r="M21" s="469">
        <f t="shared" si="2"/>
        <v>0</v>
      </c>
      <c r="N21" s="468">
        <f t="shared" si="3"/>
        <v>0</v>
      </c>
      <c r="O21" s="468">
        <f t="shared" si="3"/>
        <v>0</v>
      </c>
      <c r="P21" s="469">
        <f t="shared" si="3"/>
        <v>0</v>
      </c>
      <c r="Q21" s="470">
        <f t="shared" si="3"/>
        <v>0</v>
      </c>
      <c r="R21" s="508"/>
      <c r="S21" s="472">
        <f>'New Counts Pivot Table'!B$9</f>
        <v>116</v>
      </c>
      <c r="T21" s="473">
        <f>'New Counts Pivot Table'!C$9</f>
        <v>60</v>
      </c>
      <c r="U21" s="473">
        <f>'New Counts Pivot Table'!D$9</f>
        <v>15</v>
      </c>
      <c r="V21" s="473">
        <f>'New Counts Pivot Table'!E$9</f>
        <v>34</v>
      </c>
      <c r="W21" s="473">
        <f>'New Counts Pivot Table'!F$9</f>
        <v>3</v>
      </c>
      <c r="X21" s="474">
        <f>'New Counts Pivot Table'!G$9</f>
        <v>0</v>
      </c>
      <c r="Y21" s="472">
        <f>'New Counts Pivot Table'!H$9</f>
        <v>228</v>
      </c>
      <c r="Z21" s="472">
        <f>'New Counts Pivot Table'!I$9</f>
        <v>0</v>
      </c>
      <c r="AA21" s="473">
        <f>'New Counts Pivot Table'!J$9</f>
        <v>0</v>
      </c>
      <c r="AB21" s="473">
        <f>'New Counts Pivot Table'!K$9</f>
        <v>0</v>
      </c>
      <c r="AC21" s="473">
        <f>'New Counts Pivot Table'!L$9</f>
        <v>0</v>
      </c>
      <c r="AD21" s="473">
        <f>'New Counts Pivot Table'!M$9</f>
        <v>0</v>
      </c>
      <c r="AE21" s="472">
        <f>'New Counts Pivot Table'!N$9</f>
        <v>0</v>
      </c>
      <c r="AF21" s="472">
        <f>'New Counts Pivot Table'!O$9</f>
        <v>0</v>
      </c>
      <c r="AG21" s="473">
        <f>'New Counts Pivot Table'!P$9</f>
        <v>0</v>
      </c>
      <c r="AH21" s="472">
        <f>'New Counts Pivot Table'!Q$9</f>
        <v>0</v>
      </c>
    </row>
    <row r="22" spans="1:36">
      <c r="A22" s="466"/>
      <c r="B22" s="467" t="s">
        <v>1060</v>
      </c>
      <c r="C22" s="468">
        <f t="shared" si="2"/>
        <v>0</v>
      </c>
      <c r="D22" s="469">
        <f t="shared" si="2"/>
        <v>0</v>
      </c>
      <c r="E22" s="469">
        <f t="shared" si="2"/>
        <v>0</v>
      </c>
      <c r="F22" s="469">
        <f t="shared" si="2"/>
        <v>0</v>
      </c>
      <c r="G22" s="469">
        <f t="shared" si="2"/>
        <v>0</v>
      </c>
      <c r="H22" s="469">
        <f t="shared" si="2"/>
        <v>0</v>
      </c>
      <c r="I22" s="468">
        <f t="shared" si="2"/>
        <v>0</v>
      </c>
      <c r="J22" s="468">
        <f t="shared" si="4"/>
        <v>0</v>
      </c>
      <c r="K22" s="469">
        <f t="shared" si="2"/>
        <v>1</v>
      </c>
      <c r="L22" s="469">
        <f t="shared" si="2"/>
        <v>1</v>
      </c>
      <c r="M22" s="469">
        <f t="shared" si="2"/>
        <v>1</v>
      </c>
      <c r="N22" s="468">
        <f t="shared" si="3"/>
        <v>1</v>
      </c>
      <c r="O22" s="468">
        <f t="shared" si="3"/>
        <v>1</v>
      </c>
      <c r="P22" s="469">
        <f t="shared" si="3"/>
        <v>1</v>
      </c>
      <c r="Q22" s="470">
        <f t="shared" si="3"/>
        <v>1</v>
      </c>
      <c r="R22" s="508"/>
      <c r="S22" s="472">
        <f>'New Counts Pivot Table'!B$10</f>
        <v>0</v>
      </c>
      <c r="T22" s="473">
        <f>'New Counts Pivot Table'!C$10</f>
        <v>0</v>
      </c>
      <c r="U22" s="473">
        <f>'New Counts Pivot Table'!D$10</f>
        <v>0</v>
      </c>
      <c r="V22" s="473">
        <f>'New Counts Pivot Table'!E$10</f>
        <v>0</v>
      </c>
      <c r="W22" s="473">
        <f>'New Counts Pivot Table'!F$10</f>
        <v>0</v>
      </c>
      <c r="X22" s="474">
        <f>'New Counts Pivot Table'!G$10</f>
        <v>0</v>
      </c>
      <c r="Y22" s="472">
        <f>'New Counts Pivot Table'!H$10</f>
        <v>0</v>
      </c>
      <c r="Z22" s="472">
        <f>'New Counts Pivot Table'!I$10</f>
        <v>0</v>
      </c>
      <c r="AA22" s="473">
        <f>'New Counts Pivot Table'!J$10</f>
        <v>286</v>
      </c>
      <c r="AB22" s="473">
        <f>'New Counts Pivot Table'!K$10</f>
        <v>1063</v>
      </c>
      <c r="AC22" s="473">
        <f>'New Counts Pivot Table'!L$10</f>
        <v>381</v>
      </c>
      <c r="AD22" s="473">
        <f>'New Counts Pivot Table'!M$10</f>
        <v>0</v>
      </c>
      <c r="AE22" s="472">
        <f>'New Counts Pivot Table'!N$10</f>
        <v>1730</v>
      </c>
      <c r="AF22" s="472">
        <f>'New Counts Pivot Table'!O$10</f>
        <v>46</v>
      </c>
      <c r="AG22" s="473">
        <f>'New Counts Pivot Table'!P$10</f>
        <v>88</v>
      </c>
      <c r="AH22" s="472">
        <f>'New Counts Pivot Table'!Q$10</f>
        <v>134</v>
      </c>
    </row>
    <row r="23" spans="1:36" s="486" customFormat="1">
      <c r="A23" s="476"/>
      <c r="B23" s="477" t="s">
        <v>1061</v>
      </c>
      <c r="C23" s="478">
        <f t="shared" si="2"/>
        <v>1</v>
      </c>
      <c r="D23" s="479">
        <f t="shared" si="2"/>
        <v>1</v>
      </c>
      <c r="E23" s="479">
        <f t="shared" si="2"/>
        <v>1</v>
      </c>
      <c r="F23" s="479">
        <f t="shared" si="2"/>
        <v>1</v>
      </c>
      <c r="G23" s="479">
        <f t="shared" si="2"/>
        <v>1</v>
      </c>
      <c r="H23" s="479">
        <f t="shared" si="2"/>
        <v>1</v>
      </c>
      <c r="I23" s="478">
        <f t="shared" si="2"/>
        <v>1</v>
      </c>
      <c r="J23" s="478">
        <f t="shared" si="4"/>
        <v>0</v>
      </c>
      <c r="K23" s="479">
        <f t="shared" si="2"/>
        <v>1</v>
      </c>
      <c r="L23" s="479">
        <f t="shared" si="2"/>
        <v>1</v>
      </c>
      <c r="M23" s="479">
        <f t="shared" si="2"/>
        <v>1</v>
      </c>
      <c r="N23" s="478">
        <f t="shared" si="3"/>
        <v>1</v>
      </c>
      <c r="O23" s="478">
        <f t="shared" si="3"/>
        <v>1</v>
      </c>
      <c r="P23" s="479">
        <f t="shared" si="3"/>
        <v>1</v>
      </c>
      <c r="Q23" s="480">
        <f t="shared" si="3"/>
        <v>1</v>
      </c>
      <c r="R23" s="510"/>
      <c r="S23" s="482">
        <f>'New Counts Pivot Table'!B$11</f>
        <v>2635</v>
      </c>
      <c r="T23" s="483">
        <f>'New Counts Pivot Table'!C$11</f>
        <v>1187</v>
      </c>
      <c r="U23" s="483">
        <f>'New Counts Pivot Table'!D$11</f>
        <v>1455</v>
      </c>
      <c r="V23" s="483">
        <f>'New Counts Pivot Table'!E$11</f>
        <v>367</v>
      </c>
      <c r="W23" s="483">
        <f>'New Counts Pivot Table'!F$11</f>
        <v>267</v>
      </c>
      <c r="X23" s="484">
        <f>'New Counts Pivot Table'!G$11</f>
        <v>81</v>
      </c>
      <c r="Y23" s="482">
        <f>'New Counts Pivot Table'!H$11</f>
        <v>5992</v>
      </c>
      <c r="Z23" s="482">
        <f>'New Counts Pivot Table'!I$11</f>
        <v>0</v>
      </c>
      <c r="AA23" s="483">
        <f>'New Counts Pivot Table'!J$11</f>
        <v>286</v>
      </c>
      <c r="AB23" s="483">
        <f>'New Counts Pivot Table'!K$11</f>
        <v>1063</v>
      </c>
      <c r="AC23" s="483">
        <f>'New Counts Pivot Table'!L$11</f>
        <v>381</v>
      </c>
      <c r="AD23" s="483">
        <f>'New Counts Pivot Table'!M$11</f>
        <v>0</v>
      </c>
      <c r="AE23" s="482">
        <f>'New Counts Pivot Table'!N$11</f>
        <v>1730</v>
      </c>
      <c r="AF23" s="482">
        <f>'New Counts Pivot Table'!O$11</f>
        <v>46</v>
      </c>
      <c r="AG23" s="483">
        <f>'New Counts Pivot Table'!P$11</f>
        <v>88</v>
      </c>
      <c r="AH23" s="482">
        <f>'New Counts Pivot Table'!Q$11</f>
        <v>134</v>
      </c>
      <c r="AI23" s="485"/>
      <c r="AJ23" s="485"/>
    </row>
    <row r="24" spans="1:36">
      <c r="A24" s="457" t="s">
        <v>176</v>
      </c>
      <c r="B24" s="458" t="s">
        <v>28</v>
      </c>
      <c r="C24" s="459">
        <f t="shared" ref="C24:C30" si="5">S24/S$30</f>
        <v>0.28500414250207123</v>
      </c>
      <c r="D24" s="460">
        <f>IFERROR(T24/T$30,0)</f>
        <v>0.36</v>
      </c>
      <c r="E24" s="460">
        <f t="shared" ref="E24:I30" si="6">U24/U$30</f>
        <v>0.19185645272601795</v>
      </c>
      <c r="F24" s="460">
        <f t="shared" si="6"/>
        <v>0.19318181818181818</v>
      </c>
      <c r="G24" s="460">
        <f t="shared" si="6"/>
        <v>0.16806722689075632</v>
      </c>
      <c r="H24" s="460">
        <f t="shared" si="6"/>
        <v>0.12919896640826872</v>
      </c>
      <c r="I24" s="459">
        <f t="shared" si="6"/>
        <v>0.23096576392437404</v>
      </c>
      <c r="J24" s="459">
        <f t="shared" ref="J24:J30" si="7">IFERROR(Z24/Z$30,0)</f>
        <v>0</v>
      </c>
      <c r="K24" s="460">
        <f t="shared" ref="K24:M30" si="8">AA24/AA$30</f>
        <v>3.4246575342465752E-3</v>
      </c>
      <c r="L24" s="511">
        <f t="shared" si="8"/>
        <v>5.0505050505050509E-3</v>
      </c>
      <c r="M24" s="460">
        <f t="shared" si="8"/>
        <v>3.5756853396901071E-3</v>
      </c>
      <c r="N24" s="459">
        <f t="shared" ref="N24:N30" si="9">AE24/AE$30</f>
        <v>3.7622272385252069E-3</v>
      </c>
      <c r="O24" s="459">
        <f>IFERROR(AF24/AF$30,0)</f>
        <v>0</v>
      </c>
      <c r="P24" s="487">
        <f>IFERROR(AG24/AG$30,0)</f>
        <v>0</v>
      </c>
      <c r="Q24" s="461">
        <f>IFERROR(AH24/AH$30,0)</f>
        <v>0</v>
      </c>
      <c r="R24" s="507"/>
      <c r="S24" s="463">
        <f>'New Counts Pivot Table'!B$13</f>
        <v>344</v>
      </c>
      <c r="T24" s="464">
        <f>'New Counts Pivot Table'!C$13</f>
        <v>144</v>
      </c>
      <c r="U24" s="464">
        <f>'New Counts Pivot Table'!D$13</f>
        <v>278</v>
      </c>
      <c r="V24" s="464">
        <f>'New Counts Pivot Table'!E$13</f>
        <v>68</v>
      </c>
      <c r="W24" s="464">
        <f>'New Counts Pivot Table'!F$13</f>
        <v>20</v>
      </c>
      <c r="X24" s="465">
        <f>'New Counts Pivot Table'!G$13</f>
        <v>50</v>
      </c>
      <c r="Y24" s="463">
        <f>'New Counts Pivot Table'!H$13</f>
        <v>904</v>
      </c>
      <c r="Z24" s="463">
        <f>'New Counts Pivot Table'!I$13</f>
        <v>0</v>
      </c>
      <c r="AA24" s="464">
        <f>'New Counts Pivot Table'!J$13</f>
        <v>1</v>
      </c>
      <c r="AB24" s="464">
        <f>'New Counts Pivot Table'!K$13</f>
        <v>1</v>
      </c>
      <c r="AC24" s="464">
        <f>'New Counts Pivot Table'!L$13</f>
        <v>3</v>
      </c>
      <c r="AD24" s="464">
        <f>'New Counts Pivot Table'!M$13</f>
        <v>0</v>
      </c>
      <c r="AE24" s="463">
        <f>'New Counts Pivot Table'!N$13</f>
        <v>5</v>
      </c>
      <c r="AF24" s="463">
        <f>'New Counts Pivot Table'!O$13</f>
        <v>0</v>
      </c>
      <c r="AG24" s="464">
        <f>'New Counts Pivot Table'!P$13</f>
        <v>0</v>
      </c>
      <c r="AH24" s="463">
        <f>'New Counts Pivot Table'!Q$13</f>
        <v>0</v>
      </c>
    </row>
    <row r="25" spans="1:36">
      <c r="A25" s="466"/>
      <c r="B25" s="467" t="s">
        <v>17</v>
      </c>
      <c r="C25" s="468">
        <f t="shared" si="5"/>
        <v>0.18889809444904723</v>
      </c>
      <c r="D25" s="469">
        <f t="shared" ref="D25:D30" si="10">IFERROR(T25/T$30,0)</f>
        <v>0.26500000000000001</v>
      </c>
      <c r="E25" s="469">
        <f t="shared" si="6"/>
        <v>0.24154589371980675</v>
      </c>
      <c r="F25" s="469">
        <f t="shared" si="6"/>
        <v>0.23579545454545456</v>
      </c>
      <c r="G25" s="469">
        <f t="shared" si="6"/>
        <v>0.30252100840336132</v>
      </c>
      <c r="H25" s="469">
        <f t="shared" si="6"/>
        <v>0.24031007751937986</v>
      </c>
      <c r="I25" s="468">
        <f t="shared" si="6"/>
        <v>0.228921819110884</v>
      </c>
      <c r="J25" s="468">
        <f t="shared" si="7"/>
        <v>0</v>
      </c>
      <c r="K25" s="469">
        <f t="shared" si="8"/>
        <v>0</v>
      </c>
      <c r="L25" s="469">
        <f t="shared" si="8"/>
        <v>5.5555555555555552E-2</v>
      </c>
      <c r="M25" s="488">
        <f t="shared" si="8"/>
        <v>1.7878426698450536E-2</v>
      </c>
      <c r="N25" s="468">
        <f t="shared" si="9"/>
        <v>1.9563581640331076E-2</v>
      </c>
      <c r="O25" s="468">
        <f t="shared" ref="O25:Q30" si="11">IFERROR(AF25/AF$30,0)</f>
        <v>0</v>
      </c>
      <c r="P25" s="489">
        <f t="shared" si="11"/>
        <v>0</v>
      </c>
      <c r="Q25" s="470">
        <f t="shared" si="11"/>
        <v>0</v>
      </c>
      <c r="R25" s="508"/>
      <c r="S25" s="472">
        <f>'New Counts Pivot Table'!B$14</f>
        <v>228</v>
      </c>
      <c r="T25" s="473">
        <f>'New Counts Pivot Table'!C$14</f>
        <v>106</v>
      </c>
      <c r="U25" s="473">
        <f>'New Counts Pivot Table'!D$14</f>
        <v>350</v>
      </c>
      <c r="V25" s="473">
        <f>'New Counts Pivot Table'!E$14</f>
        <v>83</v>
      </c>
      <c r="W25" s="473">
        <f>'New Counts Pivot Table'!F$14</f>
        <v>36</v>
      </c>
      <c r="X25" s="474">
        <f>'New Counts Pivot Table'!G$14</f>
        <v>93</v>
      </c>
      <c r="Y25" s="472">
        <f>'New Counts Pivot Table'!H$14</f>
        <v>896</v>
      </c>
      <c r="Z25" s="472">
        <f>'New Counts Pivot Table'!I$14</f>
        <v>0</v>
      </c>
      <c r="AA25" s="473">
        <f>'New Counts Pivot Table'!J$14</f>
        <v>0</v>
      </c>
      <c r="AB25" s="473">
        <f>'New Counts Pivot Table'!K$14</f>
        <v>11</v>
      </c>
      <c r="AC25" s="473">
        <f>'New Counts Pivot Table'!L$14</f>
        <v>15</v>
      </c>
      <c r="AD25" s="473">
        <f>'New Counts Pivot Table'!M$14</f>
        <v>0</v>
      </c>
      <c r="AE25" s="472">
        <f>'New Counts Pivot Table'!N$14</f>
        <v>26</v>
      </c>
      <c r="AF25" s="472">
        <f>'New Counts Pivot Table'!O$14</f>
        <v>0</v>
      </c>
      <c r="AG25" s="473">
        <f>'New Counts Pivot Table'!P$14</f>
        <v>0</v>
      </c>
      <c r="AH25" s="472">
        <f>'New Counts Pivot Table'!Q$14</f>
        <v>0</v>
      </c>
    </row>
    <row r="26" spans="1:36">
      <c r="A26" s="466"/>
      <c r="B26" s="467" t="s">
        <v>18</v>
      </c>
      <c r="C26" s="468">
        <f t="shared" si="5"/>
        <v>0.20381110190555096</v>
      </c>
      <c r="D26" s="469">
        <f t="shared" si="10"/>
        <v>0.22500000000000001</v>
      </c>
      <c r="E26" s="469">
        <f t="shared" si="6"/>
        <v>0.2726017943409248</v>
      </c>
      <c r="F26" s="469">
        <f t="shared" si="6"/>
        <v>0.34943181818181818</v>
      </c>
      <c r="G26" s="469">
        <f t="shared" si="6"/>
        <v>0.29411764705882354</v>
      </c>
      <c r="H26" s="469">
        <f t="shared" si="6"/>
        <v>0.34366925064599485</v>
      </c>
      <c r="I26" s="468">
        <f t="shared" si="6"/>
        <v>0.26111394992335207</v>
      </c>
      <c r="J26" s="468">
        <f t="shared" si="7"/>
        <v>0</v>
      </c>
      <c r="K26" s="469">
        <f t="shared" si="8"/>
        <v>0</v>
      </c>
      <c r="L26" s="469">
        <f t="shared" si="8"/>
        <v>0.15151515151515152</v>
      </c>
      <c r="M26" s="469">
        <f t="shared" si="8"/>
        <v>0.12038140643623362</v>
      </c>
      <c r="N26" s="468">
        <f t="shared" si="9"/>
        <v>9.8570353649360426E-2</v>
      </c>
      <c r="O26" s="468">
        <f t="shared" si="11"/>
        <v>0</v>
      </c>
      <c r="P26" s="489">
        <f t="shared" si="11"/>
        <v>0</v>
      </c>
      <c r="Q26" s="470">
        <f t="shared" si="11"/>
        <v>0</v>
      </c>
      <c r="R26" s="508"/>
      <c r="S26" s="472">
        <f>'New Counts Pivot Table'!B$15</f>
        <v>246</v>
      </c>
      <c r="T26" s="473">
        <f>'New Counts Pivot Table'!C$15</f>
        <v>90</v>
      </c>
      <c r="U26" s="473">
        <f>'New Counts Pivot Table'!D$15</f>
        <v>395</v>
      </c>
      <c r="V26" s="473">
        <f>'New Counts Pivot Table'!E$15</f>
        <v>123</v>
      </c>
      <c r="W26" s="473">
        <f>'New Counts Pivot Table'!F$15</f>
        <v>35</v>
      </c>
      <c r="X26" s="474">
        <f>'New Counts Pivot Table'!G$15</f>
        <v>133</v>
      </c>
      <c r="Y26" s="472">
        <f>'New Counts Pivot Table'!H$15</f>
        <v>1022</v>
      </c>
      <c r="Z26" s="472">
        <f>'New Counts Pivot Table'!I$15</f>
        <v>0</v>
      </c>
      <c r="AA26" s="473">
        <f>'New Counts Pivot Table'!J$15</f>
        <v>0</v>
      </c>
      <c r="AB26" s="473">
        <f>'New Counts Pivot Table'!K$15</f>
        <v>30</v>
      </c>
      <c r="AC26" s="473">
        <f>'New Counts Pivot Table'!L$15</f>
        <v>101</v>
      </c>
      <c r="AD26" s="473">
        <f>'New Counts Pivot Table'!M$15</f>
        <v>0</v>
      </c>
      <c r="AE26" s="472">
        <f>'New Counts Pivot Table'!N$15</f>
        <v>131</v>
      </c>
      <c r="AF26" s="472">
        <f>'New Counts Pivot Table'!O$15</f>
        <v>0</v>
      </c>
      <c r="AG26" s="473">
        <f>'New Counts Pivot Table'!P$15</f>
        <v>0</v>
      </c>
      <c r="AH26" s="472">
        <f>'New Counts Pivot Table'!Q$15</f>
        <v>0</v>
      </c>
    </row>
    <row r="27" spans="1:36">
      <c r="A27" s="466"/>
      <c r="B27" s="467" t="s">
        <v>19</v>
      </c>
      <c r="C27" s="468">
        <f t="shared" si="5"/>
        <v>0.26263463131731568</v>
      </c>
      <c r="D27" s="469">
        <f t="shared" si="10"/>
        <v>0.15</v>
      </c>
      <c r="E27" s="469">
        <f t="shared" si="6"/>
        <v>0.16839199447895101</v>
      </c>
      <c r="F27" s="469">
        <f t="shared" si="6"/>
        <v>0.20170454545454544</v>
      </c>
      <c r="G27" s="469">
        <f t="shared" si="6"/>
        <v>0.23529411764705882</v>
      </c>
      <c r="H27" s="469">
        <f t="shared" si="6"/>
        <v>0.27906976744186046</v>
      </c>
      <c r="I27" s="468">
        <f t="shared" si="6"/>
        <v>0.21154828819621871</v>
      </c>
      <c r="J27" s="468">
        <f t="shared" si="7"/>
        <v>0</v>
      </c>
      <c r="K27" s="469">
        <f t="shared" si="8"/>
        <v>0.45205479452054792</v>
      </c>
      <c r="L27" s="469">
        <f t="shared" si="8"/>
        <v>0.39393939393939392</v>
      </c>
      <c r="M27" s="469">
        <f t="shared" si="8"/>
        <v>0.3396901072705602</v>
      </c>
      <c r="N27" s="468">
        <f t="shared" si="9"/>
        <v>0.3724604966139955</v>
      </c>
      <c r="O27" s="468">
        <f t="shared" si="11"/>
        <v>0</v>
      </c>
      <c r="P27" s="489">
        <f t="shared" si="11"/>
        <v>0</v>
      </c>
      <c r="Q27" s="470">
        <f t="shared" si="11"/>
        <v>0</v>
      </c>
      <c r="R27" s="508"/>
      <c r="S27" s="472">
        <f>'New Counts Pivot Table'!B$16</f>
        <v>317</v>
      </c>
      <c r="T27" s="473">
        <f>'New Counts Pivot Table'!C$16</f>
        <v>60</v>
      </c>
      <c r="U27" s="473">
        <f>'New Counts Pivot Table'!D$16</f>
        <v>244</v>
      </c>
      <c r="V27" s="473">
        <f>'New Counts Pivot Table'!E$16</f>
        <v>71</v>
      </c>
      <c r="W27" s="473">
        <f>'New Counts Pivot Table'!F$16</f>
        <v>28</v>
      </c>
      <c r="X27" s="474">
        <f>'New Counts Pivot Table'!G$16</f>
        <v>108</v>
      </c>
      <c r="Y27" s="472">
        <f>'New Counts Pivot Table'!H$16</f>
        <v>828</v>
      </c>
      <c r="Z27" s="472">
        <f>'New Counts Pivot Table'!I$16</f>
        <v>0</v>
      </c>
      <c r="AA27" s="473">
        <f>'New Counts Pivot Table'!J$16</f>
        <v>132</v>
      </c>
      <c r="AB27" s="473">
        <f>'New Counts Pivot Table'!K$16</f>
        <v>78</v>
      </c>
      <c r="AC27" s="473">
        <f>'New Counts Pivot Table'!L$16</f>
        <v>285</v>
      </c>
      <c r="AD27" s="473">
        <f>'New Counts Pivot Table'!M$16</f>
        <v>0</v>
      </c>
      <c r="AE27" s="472">
        <f>'New Counts Pivot Table'!N$16</f>
        <v>495</v>
      </c>
      <c r="AF27" s="472">
        <f>'New Counts Pivot Table'!O$16</f>
        <v>0</v>
      </c>
      <c r="AG27" s="473">
        <f>'New Counts Pivot Table'!P$16</f>
        <v>0</v>
      </c>
      <c r="AH27" s="472">
        <f>'New Counts Pivot Table'!Q$16</f>
        <v>0</v>
      </c>
    </row>
    <row r="28" spans="1:36">
      <c r="A28" s="466"/>
      <c r="B28" s="467" t="s">
        <v>1059</v>
      </c>
      <c r="C28" s="468">
        <f t="shared" si="5"/>
        <v>5.9652029826014911E-2</v>
      </c>
      <c r="D28" s="469">
        <f t="shared" si="10"/>
        <v>0</v>
      </c>
      <c r="E28" s="469">
        <f t="shared" si="6"/>
        <v>0.12560386473429952</v>
      </c>
      <c r="F28" s="469">
        <f t="shared" si="6"/>
        <v>1.9886363636363636E-2</v>
      </c>
      <c r="G28" s="469">
        <f t="shared" si="6"/>
        <v>0</v>
      </c>
      <c r="H28" s="469">
        <f t="shared" si="6"/>
        <v>7.7519379844961239E-3</v>
      </c>
      <c r="I28" s="468">
        <f t="shared" si="6"/>
        <v>6.7450178845171183E-2</v>
      </c>
      <c r="J28" s="468">
        <f t="shared" si="7"/>
        <v>0</v>
      </c>
      <c r="K28" s="469">
        <f t="shared" si="8"/>
        <v>0</v>
      </c>
      <c r="L28" s="469">
        <f t="shared" si="8"/>
        <v>0</v>
      </c>
      <c r="M28" s="469">
        <f t="shared" si="8"/>
        <v>0</v>
      </c>
      <c r="N28" s="468">
        <f t="shared" si="9"/>
        <v>0</v>
      </c>
      <c r="O28" s="468">
        <f t="shared" si="11"/>
        <v>0</v>
      </c>
      <c r="P28" s="489">
        <f t="shared" si="11"/>
        <v>0</v>
      </c>
      <c r="Q28" s="470">
        <f t="shared" si="11"/>
        <v>0</v>
      </c>
      <c r="R28" s="508"/>
      <c r="S28" s="472">
        <f>'New Counts Pivot Table'!B$17</f>
        <v>72</v>
      </c>
      <c r="T28" s="473">
        <f>'New Counts Pivot Table'!C$17</f>
        <v>0</v>
      </c>
      <c r="U28" s="473">
        <f>'New Counts Pivot Table'!D$17</f>
        <v>182</v>
      </c>
      <c r="V28" s="473">
        <f>'New Counts Pivot Table'!E$17</f>
        <v>7</v>
      </c>
      <c r="W28" s="473">
        <f>'New Counts Pivot Table'!F$17</f>
        <v>0</v>
      </c>
      <c r="X28" s="474">
        <f>'New Counts Pivot Table'!G$17</f>
        <v>3</v>
      </c>
      <c r="Y28" s="472">
        <f>'New Counts Pivot Table'!H$17</f>
        <v>264</v>
      </c>
      <c r="Z28" s="472">
        <f>'New Counts Pivot Table'!I$17</f>
        <v>0</v>
      </c>
      <c r="AA28" s="473">
        <f>'New Counts Pivot Table'!J$17</f>
        <v>0</v>
      </c>
      <c r="AB28" s="473">
        <f>'New Counts Pivot Table'!K$17</f>
        <v>0</v>
      </c>
      <c r="AC28" s="473">
        <f>'New Counts Pivot Table'!L$17</f>
        <v>0</v>
      </c>
      <c r="AD28" s="473">
        <f>'New Counts Pivot Table'!M$17</f>
        <v>0</v>
      </c>
      <c r="AE28" s="472">
        <f>'New Counts Pivot Table'!N$17</f>
        <v>0</v>
      </c>
      <c r="AF28" s="472">
        <f>'New Counts Pivot Table'!O$17</f>
        <v>0</v>
      </c>
      <c r="AG28" s="473">
        <f>'New Counts Pivot Table'!P$17</f>
        <v>0</v>
      </c>
      <c r="AH28" s="472">
        <f>'New Counts Pivot Table'!Q$17</f>
        <v>0</v>
      </c>
    </row>
    <row r="29" spans="1:36">
      <c r="A29" s="466"/>
      <c r="B29" s="467" t="s">
        <v>1060</v>
      </c>
      <c r="C29" s="468">
        <f t="shared" si="5"/>
        <v>0</v>
      </c>
      <c r="D29" s="469">
        <f t="shared" si="10"/>
        <v>0</v>
      </c>
      <c r="E29" s="469">
        <f t="shared" si="6"/>
        <v>0</v>
      </c>
      <c r="F29" s="469">
        <f t="shared" si="6"/>
        <v>0</v>
      </c>
      <c r="G29" s="469">
        <f t="shared" si="6"/>
        <v>0</v>
      </c>
      <c r="H29" s="469">
        <f t="shared" si="6"/>
        <v>0</v>
      </c>
      <c r="I29" s="468">
        <f t="shared" si="6"/>
        <v>0</v>
      </c>
      <c r="J29" s="468">
        <f t="shared" si="7"/>
        <v>0</v>
      </c>
      <c r="K29" s="469">
        <f t="shared" si="8"/>
        <v>0.54452054794520544</v>
      </c>
      <c r="L29" s="469">
        <f t="shared" si="8"/>
        <v>0.39393939393939392</v>
      </c>
      <c r="M29" s="469">
        <f t="shared" si="8"/>
        <v>0.5184743742550656</v>
      </c>
      <c r="N29" s="468">
        <f t="shared" si="9"/>
        <v>0.50564334085778784</v>
      </c>
      <c r="O29" s="468">
        <f t="shared" si="11"/>
        <v>0</v>
      </c>
      <c r="P29" s="489">
        <f t="shared" si="11"/>
        <v>0</v>
      </c>
      <c r="Q29" s="470">
        <f t="shared" si="11"/>
        <v>0</v>
      </c>
      <c r="R29" s="508"/>
      <c r="S29" s="472">
        <f>'New Counts Pivot Table'!B$18</f>
        <v>0</v>
      </c>
      <c r="T29" s="473">
        <f>'New Counts Pivot Table'!C$18</f>
        <v>0</v>
      </c>
      <c r="U29" s="473">
        <f>'New Counts Pivot Table'!D$18</f>
        <v>0</v>
      </c>
      <c r="V29" s="473">
        <f>'New Counts Pivot Table'!E$18</f>
        <v>0</v>
      </c>
      <c r="W29" s="473">
        <f>'New Counts Pivot Table'!F$18</f>
        <v>0</v>
      </c>
      <c r="X29" s="474">
        <f>'New Counts Pivot Table'!G$18</f>
        <v>0</v>
      </c>
      <c r="Y29" s="472">
        <f>'New Counts Pivot Table'!H$18</f>
        <v>0</v>
      </c>
      <c r="Z29" s="472">
        <f>'New Counts Pivot Table'!I$18</f>
        <v>0</v>
      </c>
      <c r="AA29" s="473">
        <f>'New Counts Pivot Table'!J$18</f>
        <v>159</v>
      </c>
      <c r="AB29" s="473">
        <f>'New Counts Pivot Table'!K$18</f>
        <v>78</v>
      </c>
      <c r="AC29" s="473">
        <f>'New Counts Pivot Table'!L$18</f>
        <v>435</v>
      </c>
      <c r="AD29" s="473">
        <f>'New Counts Pivot Table'!M$18</f>
        <v>0</v>
      </c>
      <c r="AE29" s="472">
        <f>'New Counts Pivot Table'!N$18</f>
        <v>672</v>
      </c>
      <c r="AF29" s="472">
        <f>'New Counts Pivot Table'!O$18</f>
        <v>0</v>
      </c>
      <c r="AG29" s="473">
        <f>'New Counts Pivot Table'!P$18</f>
        <v>0</v>
      </c>
      <c r="AH29" s="472">
        <f>'New Counts Pivot Table'!Q$18</f>
        <v>0</v>
      </c>
    </row>
    <row r="30" spans="1:36" s="486" customFormat="1">
      <c r="A30" s="476"/>
      <c r="B30" s="477" t="s">
        <v>1061</v>
      </c>
      <c r="C30" s="478">
        <f t="shared" si="5"/>
        <v>1</v>
      </c>
      <c r="D30" s="479">
        <f t="shared" si="10"/>
        <v>1</v>
      </c>
      <c r="E30" s="479">
        <f t="shared" si="6"/>
        <v>1</v>
      </c>
      <c r="F30" s="479">
        <f t="shared" si="6"/>
        <v>1</v>
      </c>
      <c r="G30" s="479">
        <f t="shared" si="6"/>
        <v>1</v>
      </c>
      <c r="H30" s="479">
        <f t="shared" si="6"/>
        <v>1</v>
      </c>
      <c r="I30" s="478">
        <f t="shared" si="6"/>
        <v>1</v>
      </c>
      <c r="J30" s="478">
        <f t="shared" si="7"/>
        <v>0</v>
      </c>
      <c r="K30" s="479">
        <f t="shared" si="8"/>
        <v>1</v>
      </c>
      <c r="L30" s="479">
        <f t="shared" si="8"/>
        <v>1</v>
      </c>
      <c r="M30" s="479">
        <f t="shared" si="8"/>
        <v>1</v>
      </c>
      <c r="N30" s="478">
        <f t="shared" si="9"/>
        <v>1</v>
      </c>
      <c r="O30" s="478">
        <f t="shared" si="11"/>
        <v>0</v>
      </c>
      <c r="P30" s="490">
        <f t="shared" si="11"/>
        <v>0</v>
      </c>
      <c r="Q30" s="480">
        <f t="shared" si="11"/>
        <v>0</v>
      </c>
      <c r="R30" s="510"/>
      <c r="S30" s="482">
        <f>'New Counts Pivot Table'!B$19</f>
        <v>1207</v>
      </c>
      <c r="T30" s="483">
        <f>'New Counts Pivot Table'!C$19</f>
        <v>400</v>
      </c>
      <c r="U30" s="483">
        <f>'New Counts Pivot Table'!D$19</f>
        <v>1449</v>
      </c>
      <c r="V30" s="483">
        <f>'New Counts Pivot Table'!E$19</f>
        <v>352</v>
      </c>
      <c r="W30" s="483">
        <f>'New Counts Pivot Table'!F$19</f>
        <v>119</v>
      </c>
      <c r="X30" s="484">
        <f>'New Counts Pivot Table'!G$19</f>
        <v>387</v>
      </c>
      <c r="Y30" s="482">
        <f>'New Counts Pivot Table'!H$19</f>
        <v>3914</v>
      </c>
      <c r="Z30" s="482">
        <f>'New Counts Pivot Table'!I$19</f>
        <v>0</v>
      </c>
      <c r="AA30" s="483">
        <f>'New Counts Pivot Table'!J$19</f>
        <v>292</v>
      </c>
      <c r="AB30" s="483">
        <f>'New Counts Pivot Table'!K$19</f>
        <v>198</v>
      </c>
      <c r="AC30" s="483">
        <f>'New Counts Pivot Table'!L$19</f>
        <v>839</v>
      </c>
      <c r="AD30" s="483">
        <f>'New Counts Pivot Table'!M$19</f>
        <v>0</v>
      </c>
      <c r="AE30" s="482">
        <f>'New Counts Pivot Table'!N$19</f>
        <v>1329</v>
      </c>
      <c r="AF30" s="482">
        <f>'New Counts Pivot Table'!O$19</f>
        <v>0</v>
      </c>
      <c r="AG30" s="483">
        <f>'New Counts Pivot Table'!P$19</f>
        <v>0</v>
      </c>
      <c r="AH30" s="482">
        <f>'New Counts Pivot Table'!Q$19</f>
        <v>0</v>
      </c>
      <c r="AI30" s="485"/>
      <c r="AJ30" s="485"/>
    </row>
    <row r="31" spans="1:36">
      <c r="A31" s="457" t="s">
        <v>209</v>
      </c>
      <c r="B31" s="458" t="s">
        <v>28</v>
      </c>
      <c r="C31" s="459">
        <f t="shared" ref="C31:C37" si="12">S31/S$37</f>
        <v>0.3380281690140845</v>
      </c>
      <c r="D31" s="460">
        <f t="shared" ref="D31:D37" si="13">IFERROR(T31/T$37,0)</f>
        <v>0</v>
      </c>
      <c r="E31" s="460">
        <f t="shared" ref="E31:E37" si="14">U31/U$37</f>
        <v>0.18454935622317598</v>
      </c>
      <c r="F31" s="460">
        <f>IFERROR(V31/V$37,0)</f>
        <v>0</v>
      </c>
      <c r="G31" s="460">
        <f>IFERROR(W31/W$37,0)</f>
        <v>0</v>
      </c>
      <c r="H31" s="460">
        <f>IFERROR(X31/X$37,0)</f>
        <v>0</v>
      </c>
      <c r="I31" s="459">
        <f t="shared" ref="I31:I37" si="15">Y31/Y$37</f>
        <v>0.31190650109569029</v>
      </c>
      <c r="J31" s="459">
        <f t="shared" ref="J31:J37" si="16">IFERROR(Z31/Z$37,0)</f>
        <v>0</v>
      </c>
      <c r="K31" s="460" t="e">
        <f t="shared" ref="K31:L37" si="17">AA31/AA$37</f>
        <v>#DIV/0!</v>
      </c>
      <c r="L31" s="460">
        <f t="shared" si="17"/>
        <v>0</v>
      </c>
      <c r="M31" s="487">
        <f>IFERROR(AC31/AC$37,0)</f>
        <v>0</v>
      </c>
      <c r="N31" s="459">
        <f t="shared" ref="N31:N37" si="18">AE31/AE$37</f>
        <v>0</v>
      </c>
      <c r="O31" s="459">
        <f t="shared" ref="O31:Q37" si="19">IFERROR(AF31/AF$37,0)</f>
        <v>0</v>
      </c>
      <c r="P31" s="487">
        <f t="shared" si="19"/>
        <v>0</v>
      </c>
      <c r="Q31" s="461">
        <f t="shared" si="19"/>
        <v>0</v>
      </c>
      <c r="R31" s="507"/>
      <c r="S31" s="463">
        <f>'New Counts Pivot Table'!B$21</f>
        <v>384</v>
      </c>
      <c r="T31" s="464">
        <f>'New Counts Pivot Table'!C$21</f>
        <v>0</v>
      </c>
      <c r="U31" s="464">
        <f>'New Counts Pivot Table'!D$21</f>
        <v>43</v>
      </c>
      <c r="V31" s="464">
        <f>'New Counts Pivot Table'!E$21</f>
        <v>0</v>
      </c>
      <c r="W31" s="464">
        <f>'New Counts Pivot Table'!F$21</f>
        <v>0</v>
      </c>
      <c r="X31" s="465">
        <f>'New Counts Pivot Table'!G$21</f>
        <v>0</v>
      </c>
      <c r="Y31" s="463">
        <f>'New Counts Pivot Table'!H$21</f>
        <v>427</v>
      </c>
      <c r="Z31" s="463">
        <f>'New Counts Pivot Table'!I$21</f>
        <v>0</v>
      </c>
      <c r="AA31" s="464">
        <f>'New Counts Pivot Table'!J$21</f>
        <v>0</v>
      </c>
      <c r="AB31" s="464">
        <f>'New Counts Pivot Table'!K$21</f>
        <v>0</v>
      </c>
      <c r="AC31" s="464">
        <f>'New Counts Pivot Table'!L$21</f>
        <v>0</v>
      </c>
      <c r="AD31" s="464">
        <f>'New Counts Pivot Table'!M$21</f>
        <v>0</v>
      </c>
      <c r="AE31" s="463">
        <f>'New Counts Pivot Table'!N$21</f>
        <v>0</v>
      </c>
      <c r="AF31" s="463">
        <f>'New Counts Pivot Table'!O$21</f>
        <v>0</v>
      </c>
      <c r="AG31" s="464">
        <f>'New Counts Pivot Table'!P$21</f>
        <v>0</v>
      </c>
      <c r="AH31" s="463">
        <f>'New Counts Pivot Table'!Q$21</f>
        <v>0</v>
      </c>
    </row>
    <row r="32" spans="1:36">
      <c r="A32" s="466"/>
      <c r="B32" s="467" t="s">
        <v>17</v>
      </c>
      <c r="C32" s="468">
        <f t="shared" si="12"/>
        <v>0.3125</v>
      </c>
      <c r="D32" s="469">
        <f t="shared" si="13"/>
        <v>0</v>
      </c>
      <c r="E32" s="469">
        <f t="shared" si="14"/>
        <v>0.44206008583690987</v>
      </c>
      <c r="F32" s="469">
        <f t="shared" ref="F32:H37" si="20">IFERROR(V32/V$37,0)</f>
        <v>0</v>
      </c>
      <c r="G32" s="469">
        <f t="shared" si="20"/>
        <v>0</v>
      </c>
      <c r="H32" s="469">
        <f t="shared" si="20"/>
        <v>0</v>
      </c>
      <c r="I32" s="468">
        <f t="shared" si="15"/>
        <v>0.33455076698319941</v>
      </c>
      <c r="J32" s="468">
        <f t="shared" si="16"/>
        <v>0</v>
      </c>
      <c r="K32" s="469" t="e">
        <f t="shared" si="17"/>
        <v>#DIV/0!</v>
      </c>
      <c r="L32" s="469">
        <f t="shared" si="17"/>
        <v>0</v>
      </c>
      <c r="M32" s="489">
        <f t="shared" ref="M32:M37" si="21">IFERROR(AC32/AC$37,0)</f>
        <v>0</v>
      </c>
      <c r="N32" s="468">
        <f t="shared" si="18"/>
        <v>0</v>
      </c>
      <c r="O32" s="468">
        <f t="shared" si="19"/>
        <v>0</v>
      </c>
      <c r="P32" s="489">
        <f t="shared" si="19"/>
        <v>0</v>
      </c>
      <c r="Q32" s="470">
        <f t="shared" si="19"/>
        <v>0</v>
      </c>
      <c r="R32" s="508"/>
      <c r="S32" s="472">
        <f>'New Counts Pivot Table'!B$22</f>
        <v>355</v>
      </c>
      <c r="T32" s="473">
        <f>'New Counts Pivot Table'!C$22</f>
        <v>0</v>
      </c>
      <c r="U32" s="473">
        <f>'New Counts Pivot Table'!D$22</f>
        <v>103</v>
      </c>
      <c r="V32" s="473">
        <f>'New Counts Pivot Table'!E$22</f>
        <v>0</v>
      </c>
      <c r="W32" s="473">
        <f>'New Counts Pivot Table'!F$22</f>
        <v>0</v>
      </c>
      <c r="X32" s="474">
        <f>'New Counts Pivot Table'!G$22</f>
        <v>0</v>
      </c>
      <c r="Y32" s="472">
        <f>'New Counts Pivot Table'!H$22</f>
        <v>458</v>
      </c>
      <c r="Z32" s="472">
        <f>'New Counts Pivot Table'!I$22</f>
        <v>0</v>
      </c>
      <c r="AA32" s="473">
        <f>'New Counts Pivot Table'!J$22</f>
        <v>0</v>
      </c>
      <c r="AB32" s="473">
        <f>'New Counts Pivot Table'!K$22</f>
        <v>0</v>
      </c>
      <c r="AC32" s="473">
        <f>'New Counts Pivot Table'!L$22</f>
        <v>0</v>
      </c>
      <c r="AD32" s="473">
        <f>'New Counts Pivot Table'!M$22</f>
        <v>0</v>
      </c>
      <c r="AE32" s="472">
        <f>'New Counts Pivot Table'!N$22</f>
        <v>0</v>
      </c>
      <c r="AF32" s="472">
        <f>'New Counts Pivot Table'!O$22</f>
        <v>0</v>
      </c>
      <c r="AG32" s="473">
        <f>'New Counts Pivot Table'!P$22</f>
        <v>0</v>
      </c>
      <c r="AH32" s="472">
        <f>'New Counts Pivot Table'!Q$22</f>
        <v>0</v>
      </c>
    </row>
    <row r="33" spans="1:36">
      <c r="A33" s="466"/>
      <c r="B33" s="467" t="s">
        <v>18</v>
      </c>
      <c r="C33" s="468">
        <f t="shared" si="12"/>
        <v>0.27376760563380281</v>
      </c>
      <c r="D33" s="469">
        <f t="shared" si="13"/>
        <v>0</v>
      </c>
      <c r="E33" s="469">
        <f t="shared" si="14"/>
        <v>0.22746781115879827</v>
      </c>
      <c r="F33" s="469">
        <f t="shared" si="20"/>
        <v>0</v>
      </c>
      <c r="G33" s="469">
        <f t="shared" si="20"/>
        <v>0</v>
      </c>
      <c r="H33" s="469">
        <f t="shared" si="20"/>
        <v>0</v>
      </c>
      <c r="I33" s="468">
        <f t="shared" si="15"/>
        <v>0.26588750913075238</v>
      </c>
      <c r="J33" s="468">
        <f t="shared" si="16"/>
        <v>0</v>
      </c>
      <c r="K33" s="469" t="e">
        <f t="shared" si="17"/>
        <v>#DIV/0!</v>
      </c>
      <c r="L33" s="469">
        <f t="shared" si="17"/>
        <v>0</v>
      </c>
      <c r="M33" s="489">
        <f t="shared" si="21"/>
        <v>0</v>
      </c>
      <c r="N33" s="468">
        <f t="shared" si="18"/>
        <v>0</v>
      </c>
      <c r="O33" s="468">
        <f t="shared" si="19"/>
        <v>0</v>
      </c>
      <c r="P33" s="489">
        <f t="shared" si="19"/>
        <v>0</v>
      </c>
      <c r="Q33" s="470">
        <f t="shared" si="19"/>
        <v>0</v>
      </c>
      <c r="R33" s="508"/>
      <c r="S33" s="472">
        <f>'New Counts Pivot Table'!B$23</f>
        <v>311</v>
      </c>
      <c r="T33" s="473">
        <f>'New Counts Pivot Table'!C$23</f>
        <v>0</v>
      </c>
      <c r="U33" s="473">
        <f>'New Counts Pivot Table'!D$23</f>
        <v>53</v>
      </c>
      <c r="V33" s="473">
        <f>'New Counts Pivot Table'!E$23</f>
        <v>0</v>
      </c>
      <c r="W33" s="473">
        <f>'New Counts Pivot Table'!F$23</f>
        <v>0</v>
      </c>
      <c r="X33" s="474">
        <f>'New Counts Pivot Table'!G$23</f>
        <v>0</v>
      </c>
      <c r="Y33" s="472">
        <f>'New Counts Pivot Table'!H$23</f>
        <v>364</v>
      </c>
      <c r="Z33" s="472">
        <f>'New Counts Pivot Table'!I$23</f>
        <v>0</v>
      </c>
      <c r="AA33" s="473">
        <f>'New Counts Pivot Table'!J$23</f>
        <v>0</v>
      </c>
      <c r="AB33" s="473">
        <f>'New Counts Pivot Table'!K$23</f>
        <v>0</v>
      </c>
      <c r="AC33" s="473">
        <f>'New Counts Pivot Table'!L$23</f>
        <v>0</v>
      </c>
      <c r="AD33" s="473">
        <f>'New Counts Pivot Table'!M$23</f>
        <v>0</v>
      </c>
      <c r="AE33" s="472">
        <f>'New Counts Pivot Table'!N$23</f>
        <v>0</v>
      </c>
      <c r="AF33" s="472">
        <f>'New Counts Pivot Table'!O$23</f>
        <v>0</v>
      </c>
      <c r="AG33" s="473">
        <f>'New Counts Pivot Table'!P$23</f>
        <v>0</v>
      </c>
      <c r="AH33" s="472">
        <f>'New Counts Pivot Table'!Q$23</f>
        <v>0</v>
      </c>
    </row>
    <row r="34" spans="1:36">
      <c r="A34" s="466"/>
      <c r="B34" s="467" t="s">
        <v>19</v>
      </c>
      <c r="C34" s="468">
        <f t="shared" si="12"/>
        <v>7.5704225352112672E-2</v>
      </c>
      <c r="D34" s="469">
        <f t="shared" si="13"/>
        <v>0</v>
      </c>
      <c r="E34" s="469">
        <f t="shared" si="14"/>
        <v>6.4377682403433473E-2</v>
      </c>
      <c r="F34" s="469">
        <f t="shared" si="20"/>
        <v>0</v>
      </c>
      <c r="G34" s="469">
        <f t="shared" si="20"/>
        <v>0</v>
      </c>
      <c r="H34" s="469">
        <f t="shared" si="20"/>
        <v>0</v>
      </c>
      <c r="I34" s="468">
        <f t="shared" si="15"/>
        <v>7.3776479181884583E-2</v>
      </c>
      <c r="J34" s="468">
        <f t="shared" si="16"/>
        <v>0</v>
      </c>
      <c r="K34" s="469" t="e">
        <f t="shared" si="17"/>
        <v>#DIV/0!</v>
      </c>
      <c r="L34" s="469">
        <f t="shared" si="17"/>
        <v>0</v>
      </c>
      <c r="M34" s="489">
        <f t="shared" si="21"/>
        <v>0</v>
      </c>
      <c r="N34" s="468">
        <f t="shared" si="18"/>
        <v>0</v>
      </c>
      <c r="O34" s="468">
        <f t="shared" si="19"/>
        <v>0</v>
      </c>
      <c r="P34" s="489">
        <f t="shared" si="19"/>
        <v>0</v>
      </c>
      <c r="Q34" s="470">
        <f t="shared" si="19"/>
        <v>0</v>
      </c>
      <c r="R34" s="508"/>
      <c r="S34" s="472">
        <f>'New Counts Pivot Table'!B$24</f>
        <v>86</v>
      </c>
      <c r="T34" s="473">
        <f>'New Counts Pivot Table'!C$24</f>
        <v>0</v>
      </c>
      <c r="U34" s="473">
        <f>'New Counts Pivot Table'!D$24</f>
        <v>15</v>
      </c>
      <c r="V34" s="473">
        <f>'New Counts Pivot Table'!E$24</f>
        <v>0</v>
      </c>
      <c r="W34" s="473">
        <f>'New Counts Pivot Table'!F$24</f>
        <v>0</v>
      </c>
      <c r="X34" s="474">
        <f>'New Counts Pivot Table'!G$24</f>
        <v>0</v>
      </c>
      <c r="Y34" s="472">
        <f>'New Counts Pivot Table'!H$24</f>
        <v>101</v>
      </c>
      <c r="Z34" s="472">
        <f>'New Counts Pivot Table'!I$24</f>
        <v>0</v>
      </c>
      <c r="AA34" s="473">
        <f>'New Counts Pivot Table'!J$24</f>
        <v>0</v>
      </c>
      <c r="AB34" s="473">
        <f>'New Counts Pivot Table'!K$24</f>
        <v>0</v>
      </c>
      <c r="AC34" s="473">
        <f>'New Counts Pivot Table'!L$24</f>
        <v>0</v>
      </c>
      <c r="AD34" s="473">
        <f>'New Counts Pivot Table'!M$24</f>
        <v>0</v>
      </c>
      <c r="AE34" s="472">
        <f>'New Counts Pivot Table'!N$24</f>
        <v>0</v>
      </c>
      <c r="AF34" s="472">
        <f>'New Counts Pivot Table'!O$24</f>
        <v>0</v>
      </c>
      <c r="AG34" s="473">
        <f>'New Counts Pivot Table'!P$24</f>
        <v>0</v>
      </c>
      <c r="AH34" s="472">
        <f>'New Counts Pivot Table'!Q$24</f>
        <v>0</v>
      </c>
    </row>
    <row r="35" spans="1:36">
      <c r="A35" s="466"/>
      <c r="B35" s="467" t="s">
        <v>1059</v>
      </c>
      <c r="C35" s="468">
        <f t="shared" si="12"/>
        <v>0</v>
      </c>
      <c r="D35" s="469">
        <f t="shared" si="13"/>
        <v>0</v>
      </c>
      <c r="E35" s="469">
        <f t="shared" si="14"/>
        <v>8.15450643776824E-2</v>
      </c>
      <c r="F35" s="469">
        <f t="shared" si="20"/>
        <v>0</v>
      </c>
      <c r="G35" s="469">
        <f t="shared" si="20"/>
        <v>0</v>
      </c>
      <c r="H35" s="469">
        <f t="shared" si="20"/>
        <v>0</v>
      </c>
      <c r="I35" s="468">
        <f t="shared" si="15"/>
        <v>1.3878743608473338E-2</v>
      </c>
      <c r="J35" s="468">
        <f t="shared" si="16"/>
        <v>0</v>
      </c>
      <c r="K35" s="469" t="e">
        <f t="shared" si="17"/>
        <v>#DIV/0!</v>
      </c>
      <c r="L35" s="469">
        <f t="shared" si="17"/>
        <v>0</v>
      </c>
      <c r="M35" s="489">
        <f t="shared" si="21"/>
        <v>0</v>
      </c>
      <c r="N35" s="468">
        <f t="shared" si="18"/>
        <v>0</v>
      </c>
      <c r="O35" s="468">
        <f t="shared" si="19"/>
        <v>0</v>
      </c>
      <c r="P35" s="489">
        <f t="shared" si="19"/>
        <v>0</v>
      </c>
      <c r="Q35" s="470">
        <f t="shared" si="19"/>
        <v>0</v>
      </c>
      <c r="R35" s="508"/>
      <c r="S35" s="472">
        <f>'New Counts Pivot Table'!B$25</f>
        <v>0</v>
      </c>
      <c r="T35" s="473">
        <f>'New Counts Pivot Table'!C$25</f>
        <v>0</v>
      </c>
      <c r="U35" s="473">
        <f>'New Counts Pivot Table'!D$25</f>
        <v>19</v>
      </c>
      <c r="V35" s="473">
        <f>'New Counts Pivot Table'!E$25</f>
        <v>0</v>
      </c>
      <c r="W35" s="473">
        <f>'New Counts Pivot Table'!F$25</f>
        <v>0</v>
      </c>
      <c r="X35" s="474">
        <f>'New Counts Pivot Table'!G$25</f>
        <v>0</v>
      </c>
      <c r="Y35" s="472">
        <f>'New Counts Pivot Table'!H$25</f>
        <v>19</v>
      </c>
      <c r="Z35" s="472">
        <f>'New Counts Pivot Table'!I$25</f>
        <v>0</v>
      </c>
      <c r="AA35" s="473">
        <f>'New Counts Pivot Table'!J$25</f>
        <v>0</v>
      </c>
      <c r="AB35" s="473">
        <f>'New Counts Pivot Table'!K$25</f>
        <v>0</v>
      </c>
      <c r="AC35" s="473">
        <f>'New Counts Pivot Table'!L$25</f>
        <v>0</v>
      </c>
      <c r="AD35" s="473">
        <f>'New Counts Pivot Table'!M$25</f>
        <v>0</v>
      </c>
      <c r="AE35" s="472">
        <f>'New Counts Pivot Table'!N$25</f>
        <v>0</v>
      </c>
      <c r="AF35" s="472">
        <f>'New Counts Pivot Table'!O$25</f>
        <v>0</v>
      </c>
      <c r="AG35" s="473">
        <f>'New Counts Pivot Table'!P$25</f>
        <v>0</v>
      </c>
      <c r="AH35" s="472">
        <f>'New Counts Pivot Table'!Q$25</f>
        <v>0</v>
      </c>
    </row>
    <row r="36" spans="1:36">
      <c r="A36" s="466"/>
      <c r="B36" s="467" t="s">
        <v>1060</v>
      </c>
      <c r="C36" s="468">
        <f t="shared" si="12"/>
        <v>0</v>
      </c>
      <c r="D36" s="469">
        <f t="shared" si="13"/>
        <v>0</v>
      </c>
      <c r="E36" s="469">
        <f t="shared" si="14"/>
        <v>0</v>
      </c>
      <c r="F36" s="469">
        <f t="shared" si="20"/>
        <v>0</v>
      </c>
      <c r="G36" s="469">
        <f t="shared" si="20"/>
        <v>0</v>
      </c>
      <c r="H36" s="469">
        <f t="shared" si="20"/>
        <v>0</v>
      </c>
      <c r="I36" s="468">
        <f t="shared" si="15"/>
        <v>0</v>
      </c>
      <c r="J36" s="468">
        <f t="shared" si="16"/>
        <v>0</v>
      </c>
      <c r="K36" s="469" t="e">
        <f t="shared" si="17"/>
        <v>#DIV/0!</v>
      </c>
      <c r="L36" s="469">
        <f t="shared" si="17"/>
        <v>1</v>
      </c>
      <c r="M36" s="489">
        <f t="shared" si="21"/>
        <v>0</v>
      </c>
      <c r="N36" s="468">
        <f t="shared" si="18"/>
        <v>1</v>
      </c>
      <c r="O36" s="468">
        <f t="shared" si="19"/>
        <v>0</v>
      </c>
      <c r="P36" s="489">
        <f t="shared" si="19"/>
        <v>0</v>
      </c>
      <c r="Q36" s="470">
        <f t="shared" si="19"/>
        <v>0</v>
      </c>
      <c r="R36" s="508"/>
      <c r="S36" s="472">
        <f>'New Counts Pivot Table'!B$26</f>
        <v>0</v>
      </c>
      <c r="T36" s="473">
        <f>'New Counts Pivot Table'!C$26</f>
        <v>0</v>
      </c>
      <c r="U36" s="473">
        <f>'New Counts Pivot Table'!D$26</f>
        <v>0</v>
      </c>
      <c r="V36" s="473">
        <f>'New Counts Pivot Table'!E$26</f>
        <v>0</v>
      </c>
      <c r="W36" s="473">
        <f>'New Counts Pivot Table'!F$26</f>
        <v>0</v>
      </c>
      <c r="X36" s="474">
        <f>'New Counts Pivot Table'!G$26</f>
        <v>0</v>
      </c>
      <c r="Y36" s="472">
        <f>'New Counts Pivot Table'!H$26</f>
        <v>0</v>
      </c>
      <c r="Z36" s="472">
        <f>'New Counts Pivot Table'!I$26</f>
        <v>0</v>
      </c>
      <c r="AA36" s="473">
        <f>'New Counts Pivot Table'!J$26</f>
        <v>0</v>
      </c>
      <c r="AB36" s="473">
        <f>'New Counts Pivot Table'!K$26</f>
        <v>409</v>
      </c>
      <c r="AC36" s="473">
        <f>'New Counts Pivot Table'!L$26</f>
        <v>0</v>
      </c>
      <c r="AD36" s="473">
        <f>'New Counts Pivot Table'!M$26</f>
        <v>0</v>
      </c>
      <c r="AE36" s="472">
        <f>'New Counts Pivot Table'!N$26</f>
        <v>409</v>
      </c>
      <c r="AF36" s="472">
        <f>'New Counts Pivot Table'!O$26</f>
        <v>0</v>
      </c>
      <c r="AG36" s="473">
        <f>'New Counts Pivot Table'!P$26</f>
        <v>0</v>
      </c>
      <c r="AH36" s="472">
        <f>'New Counts Pivot Table'!Q$26</f>
        <v>0</v>
      </c>
    </row>
    <row r="37" spans="1:36" s="486" customFormat="1">
      <c r="A37" s="476"/>
      <c r="B37" s="477" t="s">
        <v>1061</v>
      </c>
      <c r="C37" s="478">
        <f t="shared" si="12"/>
        <v>1</v>
      </c>
      <c r="D37" s="479">
        <f t="shared" si="13"/>
        <v>0</v>
      </c>
      <c r="E37" s="479">
        <f t="shared" si="14"/>
        <v>1</v>
      </c>
      <c r="F37" s="479">
        <f t="shared" si="20"/>
        <v>0</v>
      </c>
      <c r="G37" s="479">
        <f t="shared" si="20"/>
        <v>0</v>
      </c>
      <c r="H37" s="479">
        <f t="shared" si="20"/>
        <v>0</v>
      </c>
      <c r="I37" s="478">
        <f t="shared" si="15"/>
        <v>1</v>
      </c>
      <c r="J37" s="478">
        <f t="shared" si="16"/>
        <v>0</v>
      </c>
      <c r="K37" s="479" t="e">
        <f t="shared" si="17"/>
        <v>#DIV/0!</v>
      </c>
      <c r="L37" s="479">
        <f t="shared" si="17"/>
        <v>1</v>
      </c>
      <c r="M37" s="490">
        <f t="shared" si="21"/>
        <v>0</v>
      </c>
      <c r="N37" s="478">
        <f t="shared" si="18"/>
        <v>1</v>
      </c>
      <c r="O37" s="478">
        <f t="shared" si="19"/>
        <v>0</v>
      </c>
      <c r="P37" s="490">
        <f t="shared" si="19"/>
        <v>0</v>
      </c>
      <c r="Q37" s="480">
        <f t="shared" si="19"/>
        <v>0</v>
      </c>
      <c r="R37" s="510"/>
      <c r="S37" s="482">
        <f>'New Counts Pivot Table'!B$27</f>
        <v>1136</v>
      </c>
      <c r="T37" s="483">
        <f>'New Counts Pivot Table'!C$27</f>
        <v>0</v>
      </c>
      <c r="U37" s="483">
        <f>'New Counts Pivot Table'!D$27</f>
        <v>233</v>
      </c>
      <c r="V37" s="483">
        <f>'New Counts Pivot Table'!E$27</f>
        <v>0</v>
      </c>
      <c r="W37" s="483">
        <f>'New Counts Pivot Table'!F$27</f>
        <v>0</v>
      </c>
      <c r="X37" s="484">
        <f>'New Counts Pivot Table'!G$27</f>
        <v>0</v>
      </c>
      <c r="Y37" s="482">
        <f>'New Counts Pivot Table'!H$27</f>
        <v>1369</v>
      </c>
      <c r="Z37" s="482">
        <f>'New Counts Pivot Table'!I$27</f>
        <v>0</v>
      </c>
      <c r="AA37" s="483">
        <f>'New Counts Pivot Table'!J$27</f>
        <v>0</v>
      </c>
      <c r="AB37" s="483">
        <f>'New Counts Pivot Table'!K$27</f>
        <v>409</v>
      </c>
      <c r="AC37" s="483">
        <f>'New Counts Pivot Table'!L$27</f>
        <v>0</v>
      </c>
      <c r="AD37" s="483">
        <f>'New Counts Pivot Table'!M$27</f>
        <v>0</v>
      </c>
      <c r="AE37" s="482">
        <f>'New Counts Pivot Table'!N$27</f>
        <v>409</v>
      </c>
      <c r="AF37" s="482">
        <f>'New Counts Pivot Table'!O$27</f>
        <v>0</v>
      </c>
      <c r="AG37" s="483">
        <f>'New Counts Pivot Table'!P$27</f>
        <v>0</v>
      </c>
      <c r="AH37" s="482">
        <f>'New Counts Pivot Table'!Q$27</f>
        <v>0</v>
      </c>
      <c r="AI37" s="485"/>
      <c r="AJ37" s="485"/>
    </row>
    <row r="38" spans="1:36">
      <c r="A38" s="457" t="s">
        <v>213</v>
      </c>
      <c r="B38" s="458" t="s">
        <v>28</v>
      </c>
      <c r="C38" s="459">
        <f t="shared" ref="C38:C44" si="22">S38/S$44</f>
        <v>0.29132774371167564</v>
      </c>
      <c r="D38" s="460">
        <f t="shared" ref="D38:D44" si="23">IFERROR(T38/T$44,0)</f>
        <v>0</v>
      </c>
      <c r="E38" s="460">
        <f t="shared" ref="E38:E44" si="24">U38/U$44</f>
        <v>0.24942616679418517</v>
      </c>
      <c r="F38" s="460">
        <f t="shared" ref="F38:H44" si="25">IFERROR(V38/V$44,0)</f>
        <v>0.15334773218142547</v>
      </c>
      <c r="G38" s="460">
        <f t="shared" si="25"/>
        <v>0</v>
      </c>
      <c r="H38" s="460">
        <f t="shared" si="25"/>
        <v>0.39473684210526316</v>
      </c>
      <c r="I38" s="459">
        <f t="shared" ref="I38:I44" si="26">Y38/Y$44</f>
        <v>0.2800650604859205</v>
      </c>
      <c r="J38" s="459">
        <f t="shared" ref="J38:J44" si="27">IFERROR(Z38/Z$44,0)</f>
        <v>0.14000411776816965</v>
      </c>
      <c r="K38" s="460">
        <f t="shared" ref="K38:L44" si="28">AA38/AA$44</f>
        <v>0.19601328903654486</v>
      </c>
      <c r="L38" s="460">
        <f t="shared" si="28"/>
        <v>2.0833333333333332E-2</v>
      </c>
      <c r="M38" s="487">
        <f t="shared" ref="M38:M44" si="29">IFERROR(AC38/AC$44,0)</f>
        <v>5.4545454545454543E-2</v>
      </c>
      <c r="N38" s="459">
        <f t="shared" ref="N38:N44" si="30">AE38/AE$44</f>
        <v>0.14482295687195837</v>
      </c>
      <c r="O38" s="459">
        <f t="shared" ref="O38:Q44" si="31">IFERROR(AF38/AF$44,0)</f>
        <v>0</v>
      </c>
      <c r="P38" s="487">
        <f t="shared" si="31"/>
        <v>0</v>
      </c>
      <c r="Q38" s="461">
        <f t="shared" si="31"/>
        <v>0</v>
      </c>
      <c r="R38" s="507"/>
      <c r="S38" s="463">
        <f>'New Counts Pivot Table'!B$29</f>
        <v>2328</v>
      </c>
      <c r="T38" s="464">
        <f>'New Counts Pivot Table'!C$29</f>
        <v>0</v>
      </c>
      <c r="U38" s="464">
        <f>'New Counts Pivot Table'!D$29</f>
        <v>326</v>
      </c>
      <c r="V38" s="464">
        <f>'New Counts Pivot Table'!E$29</f>
        <v>71</v>
      </c>
      <c r="W38" s="464">
        <f>'New Counts Pivot Table'!F$29</f>
        <v>0</v>
      </c>
      <c r="X38" s="465">
        <f>'New Counts Pivot Table'!G$29</f>
        <v>30</v>
      </c>
      <c r="Y38" s="463">
        <f>'New Counts Pivot Table'!H$29</f>
        <v>2755</v>
      </c>
      <c r="Z38" s="463">
        <f>'New Counts Pivot Table'!I$29</f>
        <v>680</v>
      </c>
      <c r="AA38" s="464">
        <f>'New Counts Pivot Table'!J$29</f>
        <v>177</v>
      </c>
      <c r="AB38" s="464">
        <f>'New Counts Pivot Table'!K$29</f>
        <v>3</v>
      </c>
      <c r="AC38" s="464">
        <f>'New Counts Pivot Table'!L$29</f>
        <v>3</v>
      </c>
      <c r="AD38" s="464">
        <f>'New Counts Pivot Table'!M$29</f>
        <v>0</v>
      </c>
      <c r="AE38" s="463">
        <f>'New Counts Pivot Table'!N$29</f>
        <v>863</v>
      </c>
      <c r="AF38" s="463">
        <f>'New Counts Pivot Table'!O$29</f>
        <v>0</v>
      </c>
      <c r="AG38" s="464">
        <f>'New Counts Pivot Table'!P$29</f>
        <v>0</v>
      </c>
      <c r="AH38" s="463">
        <f>'New Counts Pivot Table'!Q$29</f>
        <v>0</v>
      </c>
    </row>
    <row r="39" spans="1:36">
      <c r="A39" s="466"/>
      <c r="B39" s="467" t="s">
        <v>17</v>
      </c>
      <c r="C39" s="468">
        <f t="shared" si="22"/>
        <v>0.26279564510073833</v>
      </c>
      <c r="D39" s="469">
        <f t="shared" si="23"/>
        <v>0</v>
      </c>
      <c r="E39" s="469">
        <f t="shared" si="24"/>
        <v>0.26931905126243305</v>
      </c>
      <c r="F39" s="469">
        <f t="shared" si="25"/>
        <v>0.25917926565874733</v>
      </c>
      <c r="G39" s="469">
        <f t="shared" si="25"/>
        <v>0</v>
      </c>
      <c r="H39" s="469">
        <f t="shared" si="25"/>
        <v>0.28947368421052633</v>
      </c>
      <c r="I39" s="468">
        <f t="shared" si="26"/>
        <v>0.26369828199654366</v>
      </c>
      <c r="J39" s="468">
        <f t="shared" si="27"/>
        <v>0.1282684784846613</v>
      </c>
      <c r="K39" s="469">
        <f t="shared" si="28"/>
        <v>0.18715393133997785</v>
      </c>
      <c r="L39" s="469">
        <f t="shared" si="28"/>
        <v>4.1666666666666664E-2</v>
      </c>
      <c r="M39" s="489">
        <f t="shared" si="29"/>
        <v>0.12727272727272726</v>
      </c>
      <c r="N39" s="468">
        <f t="shared" si="30"/>
        <v>0.13508978016445713</v>
      </c>
      <c r="O39" s="468">
        <f t="shared" si="31"/>
        <v>0</v>
      </c>
      <c r="P39" s="489">
        <f t="shared" si="31"/>
        <v>0</v>
      </c>
      <c r="Q39" s="470">
        <f t="shared" si="31"/>
        <v>0</v>
      </c>
      <c r="R39" s="508"/>
      <c r="S39" s="472">
        <f>'New Counts Pivot Table'!B$30</f>
        <v>2100</v>
      </c>
      <c r="T39" s="473">
        <f>'New Counts Pivot Table'!C$30</f>
        <v>0</v>
      </c>
      <c r="U39" s="473">
        <f>'New Counts Pivot Table'!D$30</f>
        <v>352</v>
      </c>
      <c r="V39" s="473">
        <f>'New Counts Pivot Table'!E$30</f>
        <v>120</v>
      </c>
      <c r="W39" s="473">
        <f>'New Counts Pivot Table'!F$30</f>
        <v>0</v>
      </c>
      <c r="X39" s="474">
        <f>'New Counts Pivot Table'!G$30</f>
        <v>22</v>
      </c>
      <c r="Y39" s="472">
        <f>'New Counts Pivot Table'!H$30</f>
        <v>2594</v>
      </c>
      <c r="Z39" s="472">
        <f>'New Counts Pivot Table'!I$30</f>
        <v>623</v>
      </c>
      <c r="AA39" s="473">
        <f>'New Counts Pivot Table'!J$30</f>
        <v>169</v>
      </c>
      <c r="AB39" s="473">
        <f>'New Counts Pivot Table'!K$30</f>
        <v>6</v>
      </c>
      <c r="AC39" s="473">
        <f>'New Counts Pivot Table'!L$30</f>
        <v>7</v>
      </c>
      <c r="AD39" s="473">
        <f>'New Counts Pivot Table'!M$30</f>
        <v>0</v>
      </c>
      <c r="AE39" s="472">
        <f>'New Counts Pivot Table'!N$30</f>
        <v>805</v>
      </c>
      <c r="AF39" s="472">
        <f>'New Counts Pivot Table'!O$30</f>
        <v>0</v>
      </c>
      <c r="AG39" s="473">
        <f>'New Counts Pivot Table'!P$30</f>
        <v>0</v>
      </c>
      <c r="AH39" s="472">
        <f>'New Counts Pivot Table'!Q$30</f>
        <v>0</v>
      </c>
    </row>
    <row r="40" spans="1:36">
      <c r="A40" s="466"/>
      <c r="B40" s="467" t="s">
        <v>18</v>
      </c>
      <c r="C40" s="468">
        <f t="shared" si="22"/>
        <v>0.2206232011012389</v>
      </c>
      <c r="D40" s="469">
        <f t="shared" si="23"/>
        <v>0</v>
      </c>
      <c r="E40" s="469">
        <f t="shared" si="24"/>
        <v>0.30604437643458299</v>
      </c>
      <c r="F40" s="469">
        <f t="shared" si="25"/>
        <v>0.33261339092872572</v>
      </c>
      <c r="G40" s="469">
        <f t="shared" si="25"/>
        <v>0</v>
      </c>
      <c r="H40" s="469">
        <f t="shared" si="25"/>
        <v>0.30263157894736842</v>
      </c>
      <c r="I40" s="468">
        <f t="shared" si="26"/>
        <v>0.23787740164684354</v>
      </c>
      <c r="J40" s="468">
        <f t="shared" si="27"/>
        <v>0.1696520485896644</v>
      </c>
      <c r="K40" s="469">
        <f t="shared" si="28"/>
        <v>0.18383167220376523</v>
      </c>
      <c r="L40" s="469">
        <f t="shared" si="28"/>
        <v>9.0277777777777776E-2</v>
      </c>
      <c r="M40" s="489">
        <f t="shared" si="29"/>
        <v>0.2</v>
      </c>
      <c r="N40" s="468">
        <f t="shared" si="30"/>
        <v>0.1701627789897634</v>
      </c>
      <c r="O40" s="468">
        <f t="shared" si="31"/>
        <v>0</v>
      </c>
      <c r="P40" s="489">
        <f t="shared" si="31"/>
        <v>0</v>
      </c>
      <c r="Q40" s="470">
        <f t="shared" si="31"/>
        <v>0</v>
      </c>
      <c r="R40" s="508"/>
      <c r="S40" s="472">
        <f>'New Counts Pivot Table'!B$31</f>
        <v>1763</v>
      </c>
      <c r="T40" s="473">
        <f>'New Counts Pivot Table'!C$31</f>
        <v>0</v>
      </c>
      <c r="U40" s="473">
        <f>'New Counts Pivot Table'!D$31</f>
        <v>400</v>
      </c>
      <c r="V40" s="473">
        <f>'New Counts Pivot Table'!E$31</f>
        <v>154</v>
      </c>
      <c r="W40" s="473">
        <f>'New Counts Pivot Table'!F$31</f>
        <v>0</v>
      </c>
      <c r="X40" s="474">
        <f>'New Counts Pivot Table'!G$31</f>
        <v>23</v>
      </c>
      <c r="Y40" s="472">
        <f>'New Counts Pivot Table'!H$31</f>
        <v>2340</v>
      </c>
      <c r="Z40" s="472">
        <f>'New Counts Pivot Table'!I$31</f>
        <v>824</v>
      </c>
      <c r="AA40" s="473">
        <f>'New Counts Pivot Table'!J$31</f>
        <v>166</v>
      </c>
      <c r="AB40" s="473">
        <f>'New Counts Pivot Table'!K$31</f>
        <v>13</v>
      </c>
      <c r="AC40" s="473">
        <f>'New Counts Pivot Table'!L$31</f>
        <v>11</v>
      </c>
      <c r="AD40" s="473">
        <f>'New Counts Pivot Table'!M$31</f>
        <v>0</v>
      </c>
      <c r="AE40" s="472">
        <f>'New Counts Pivot Table'!N$31</f>
        <v>1014</v>
      </c>
      <c r="AF40" s="472">
        <f>'New Counts Pivot Table'!O$31</f>
        <v>0</v>
      </c>
      <c r="AG40" s="473">
        <f>'New Counts Pivot Table'!P$31</f>
        <v>0</v>
      </c>
      <c r="AH40" s="472">
        <f>'New Counts Pivot Table'!Q$31</f>
        <v>0</v>
      </c>
    </row>
    <row r="41" spans="1:36">
      <c r="A41" s="466"/>
      <c r="B41" s="467" t="s">
        <v>19</v>
      </c>
      <c r="C41" s="468">
        <f t="shared" si="22"/>
        <v>0.13565260918533351</v>
      </c>
      <c r="D41" s="469">
        <f t="shared" si="23"/>
        <v>0</v>
      </c>
      <c r="E41" s="469">
        <f t="shared" si="24"/>
        <v>0.15761285386381024</v>
      </c>
      <c r="F41" s="469">
        <f t="shared" si="25"/>
        <v>0.25269978401727861</v>
      </c>
      <c r="G41" s="469">
        <f t="shared" si="25"/>
        <v>0</v>
      </c>
      <c r="H41" s="469">
        <f t="shared" si="25"/>
        <v>1.3157894736842105E-2</v>
      </c>
      <c r="I41" s="468">
        <f t="shared" si="26"/>
        <v>0.14313306902510928</v>
      </c>
      <c r="J41" s="468">
        <f t="shared" si="27"/>
        <v>0.11303273625694873</v>
      </c>
      <c r="K41" s="469">
        <f t="shared" si="28"/>
        <v>0.41860465116279072</v>
      </c>
      <c r="L41" s="469">
        <f t="shared" si="28"/>
        <v>0.8125</v>
      </c>
      <c r="M41" s="489">
        <f t="shared" si="29"/>
        <v>9.0909090909090912E-2</v>
      </c>
      <c r="N41" s="468">
        <f t="shared" si="30"/>
        <v>0.17603624769256587</v>
      </c>
      <c r="O41" s="468">
        <f t="shared" si="31"/>
        <v>0</v>
      </c>
      <c r="P41" s="489">
        <f t="shared" si="31"/>
        <v>0</v>
      </c>
      <c r="Q41" s="470">
        <f t="shared" si="31"/>
        <v>0</v>
      </c>
      <c r="R41" s="508"/>
      <c r="S41" s="472">
        <f>'New Counts Pivot Table'!B$32</f>
        <v>1084</v>
      </c>
      <c r="T41" s="473">
        <f>'New Counts Pivot Table'!C$32</f>
        <v>0</v>
      </c>
      <c r="U41" s="473">
        <f>'New Counts Pivot Table'!D$32</f>
        <v>206</v>
      </c>
      <c r="V41" s="473">
        <f>'New Counts Pivot Table'!E$32</f>
        <v>117</v>
      </c>
      <c r="W41" s="473">
        <f>'New Counts Pivot Table'!F$32</f>
        <v>0</v>
      </c>
      <c r="X41" s="474">
        <f>'New Counts Pivot Table'!G$32</f>
        <v>1</v>
      </c>
      <c r="Y41" s="472">
        <f>'New Counts Pivot Table'!H$32</f>
        <v>1408</v>
      </c>
      <c r="Z41" s="472">
        <f>'New Counts Pivot Table'!I$32</f>
        <v>549</v>
      </c>
      <c r="AA41" s="473">
        <f>'New Counts Pivot Table'!J$32</f>
        <v>378</v>
      </c>
      <c r="AB41" s="473">
        <f>'New Counts Pivot Table'!K$32</f>
        <v>117</v>
      </c>
      <c r="AC41" s="473">
        <f>'New Counts Pivot Table'!L$32</f>
        <v>5</v>
      </c>
      <c r="AD41" s="473">
        <f>'New Counts Pivot Table'!M$32</f>
        <v>0</v>
      </c>
      <c r="AE41" s="472">
        <f>'New Counts Pivot Table'!N$32</f>
        <v>1049</v>
      </c>
      <c r="AF41" s="472">
        <f>'New Counts Pivot Table'!O$32</f>
        <v>0</v>
      </c>
      <c r="AG41" s="473">
        <f>'New Counts Pivot Table'!P$32</f>
        <v>0</v>
      </c>
      <c r="AH41" s="472">
        <f>'New Counts Pivot Table'!Q$32</f>
        <v>0</v>
      </c>
    </row>
    <row r="42" spans="1:36">
      <c r="A42" s="466"/>
      <c r="B42" s="467" t="s">
        <v>1059</v>
      </c>
      <c r="C42" s="468">
        <f t="shared" si="22"/>
        <v>8.9600800901013647E-2</v>
      </c>
      <c r="D42" s="469">
        <f t="shared" si="23"/>
        <v>0</v>
      </c>
      <c r="E42" s="469">
        <f t="shared" si="24"/>
        <v>1.7597551644988524E-2</v>
      </c>
      <c r="F42" s="488">
        <f t="shared" si="25"/>
        <v>2.1598272138228943E-3</v>
      </c>
      <c r="G42" s="469">
        <f t="shared" si="25"/>
        <v>0</v>
      </c>
      <c r="H42" s="469">
        <f t="shared" si="25"/>
        <v>0</v>
      </c>
      <c r="I42" s="468">
        <f t="shared" si="26"/>
        <v>7.5226186845583007E-2</v>
      </c>
      <c r="J42" s="468">
        <f t="shared" si="27"/>
        <v>0.44904261890055591</v>
      </c>
      <c r="K42" s="469">
        <f t="shared" si="28"/>
        <v>1.4396456256921373E-2</v>
      </c>
      <c r="L42" s="469">
        <f t="shared" si="28"/>
        <v>3.4722222222222224E-2</v>
      </c>
      <c r="M42" s="489">
        <f t="shared" si="29"/>
        <v>0.52727272727272723</v>
      </c>
      <c r="N42" s="468">
        <f t="shared" si="30"/>
        <v>0.37388823628125523</v>
      </c>
      <c r="O42" s="468">
        <f t="shared" si="31"/>
        <v>0</v>
      </c>
      <c r="P42" s="489">
        <f t="shared" si="31"/>
        <v>0</v>
      </c>
      <c r="Q42" s="470">
        <f t="shared" si="31"/>
        <v>0</v>
      </c>
      <c r="R42" s="508"/>
      <c r="S42" s="472">
        <f>'New Counts Pivot Table'!B$33</f>
        <v>716</v>
      </c>
      <c r="T42" s="473">
        <f>'New Counts Pivot Table'!C$33</f>
        <v>0</v>
      </c>
      <c r="U42" s="473">
        <f>'New Counts Pivot Table'!D$33</f>
        <v>23</v>
      </c>
      <c r="V42" s="473">
        <f>'New Counts Pivot Table'!E$33</f>
        <v>1</v>
      </c>
      <c r="W42" s="473">
        <f>'New Counts Pivot Table'!F$33</f>
        <v>0</v>
      </c>
      <c r="X42" s="474">
        <f>'New Counts Pivot Table'!G$33</f>
        <v>0</v>
      </c>
      <c r="Y42" s="472">
        <f>'New Counts Pivot Table'!H$33</f>
        <v>740</v>
      </c>
      <c r="Z42" s="472">
        <f>'New Counts Pivot Table'!I$33</f>
        <v>2181</v>
      </c>
      <c r="AA42" s="473">
        <f>'New Counts Pivot Table'!J$33</f>
        <v>13</v>
      </c>
      <c r="AB42" s="473">
        <f>'New Counts Pivot Table'!K$33</f>
        <v>5</v>
      </c>
      <c r="AC42" s="473">
        <f>'New Counts Pivot Table'!L$33</f>
        <v>29</v>
      </c>
      <c r="AD42" s="473">
        <f>'New Counts Pivot Table'!M$33</f>
        <v>0</v>
      </c>
      <c r="AE42" s="472">
        <f>'New Counts Pivot Table'!N$33</f>
        <v>2228</v>
      </c>
      <c r="AF42" s="472">
        <f>'New Counts Pivot Table'!O$33</f>
        <v>0</v>
      </c>
      <c r="AG42" s="473">
        <f>'New Counts Pivot Table'!P$33</f>
        <v>0</v>
      </c>
      <c r="AH42" s="472">
        <f>'New Counts Pivot Table'!Q$33</f>
        <v>0</v>
      </c>
    </row>
    <row r="43" spans="1:36">
      <c r="A43" s="466"/>
      <c r="B43" s="467" t="s">
        <v>1060</v>
      </c>
      <c r="C43" s="468">
        <f t="shared" si="22"/>
        <v>0</v>
      </c>
      <c r="D43" s="469">
        <f t="shared" si="23"/>
        <v>0</v>
      </c>
      <c r="E43" s="469">
        <f t="shared" si="24"/>
        <v>0</v>
      </c>
      <c r="F43" s="469">
        <f t="shared" si="25"/>
        <v>0</v>
      </c>
      <c r="G43" s="469">
        <f t="shared" si="25"/>
        <v>0</v>
      </c>
      <c r="H43" s="469">
        <f t="shared" si="25"/>
        <v>0</v>
      </c>
      <c r="I43" s="468">
        <f t="shared" si="26"/>
        <v>0</v>
      </c>
      <c r="J43" s="468">
        <f t="shared" si="27"/>
        <v>0</v>
      </c>
      <c r="K43" s="469">
        <f t="shared" si="28"/>
        <v>0</v>
      </c>
      <c r="L43" s="469">
        <f t="shared" si="28"/>
        <v>0</v>
      </c>
      <c r="M43" s="489">
        <f t="shared" si="29"/>
        <v>0</v>
      </c>
      <c r="N43" s="468">
        <f t="shared" si="30"/>
        <v>0</v>
      </c>
      <c r="O43" s="468">
        <f t="shared" si="31"/>
        <v>0</v>
      </c>
      <c r="P43" s="489">
        <f t="shared" si="31"/>
        <v>0</v>
      </c>
      <c r="Q43" s="470">
        <f t="shared" si="31"/>
        <v>0</v>
      </c>
      <c r="R43" s="508"/>
      <c r="S43" s="472">
        <f>'New Counts Pivot Table'!B$34</f>
        <v>0</v>
      </c>
      <c r="T43" s="473">
        <f>'New Counts Pivot Table'!C$34</f>
        <v>0</v>
      </c>
      <c r="U43" s="473">
        <f>'New Counts Pivot Table'!D$34</f>
        <v>0</v>
      </c>
      <c r="V43" s="473">
        <f>'New Counts Pivot Table'!E$34</f>
        <v>0</v>
      </c>
      <c r="W43" s="473">
        <f>'New Counts Pivot Table'!F$34</f>
        <v>0</v>
      </c>
      <c r="X43" s="474">
        <f>'New Counts Pivot Table'!G$34</f>
        <v>0</v>
      </c>
      <c r="Y43" s="472">
        <f>'New Counts Pivot Table'!H$34</f>
        <v>0</v>
      </c>
      <c r="Z43" s="472">
        <f>'New Counts Pivot Table'!I$34</f>
        <v>0</v>
      </c>
      <c r="AA43" s="473">
        <f>'New Counts Pivot Table'!J$34</f>
        <v>0</v>
      </c>
      <c r="AB43" s="473">
        <f>'New Counts Pivot Table'!K$34</f>
        <v>0</v>
      </c>
      <c r="AC43" s="473">
        <f>'New Counts Pivot Table'!L$34</f>
        <v>0</v>
      </c>
      <c r="AD43" s="473">
        <f>'New Counts Pivot Table'!M$34</f>
        <v>0</v>
      </c>
      <c r="AE43" s="472">
        <f>'New Counts Pivot Table'!N$34</f>
        <v>0</v>
      </c>
      <c r="AF43" s="472">
        <f>'New Counts Pivot Table'!O$34</f>
        <v>0</v>
      </c>
      <c r="AG43" s="473">
        <f>'New Counts Pivot Table'!P$34</f>
        <v>0</v>
      </c>
      <c r="AH43" s="472">
        <f>'New Counts Pivot Table'!Q$34</f>
        <v>0</v>
      </c>
    </row>
    <row r="44" spans="1:36" s="486" customFormat="1">
      <c r="A44" s="476"/>
      <c r="B44" s="477" t="s">
        <v>1061</v>
      </c>
      <c r="C44" s="478">
        <f t="shared" si="22"/>
        <v>1</v>
      </c>
      <c r="D44" s="479">
        <f t="shared" si="23"/>
        <v>0</v>
      </c>
      <c r="E44" s="479">
        <f t="shared" si="24"/>
        <v>1</v>
      </c>
      <c r="F44" s="479">
        <f t="shared" si="25"/>
        <v>1</v>
      </c>
      <c r="G44" s="479">
        <f t="shared" si="25"/>
        <v>0</v>
      </c>
      <c r="H44" s="479">
        <f t="shared" si="25"/>
        <v>1</v>
      </c>
      <c r="I44" s="478">
        <f t="shared" si="26"/>
        <v>1</v>
      </c>
      <c r="J44" s="478">
        <f t="shared" si="27"/>
        <v>1</v>
      </c>
      <c r="K44" s="479">
        <f t="shared" si="28"/>
        <v>1</v>
      </c>
      <c r="L44" s="479">
        <f t="shared" si="28"/>
        <v>1</v>
      </c>
      <c r="M44" s="490">
        <f t="shared" si="29"/>
        <v>1</v>
      </c>
      <c r="N44" s="478">
        <f t="shared" si="30"/>
        <v>1</v>
      </c>
      <c r="O44" s="478">
        <f t="shared" si="31"/>
        <v>0</v>
      </c>
      <c r="P44" s="490">
        <f t="shared" si="31"/>
        <v>0</v>
      </c>
      <c r="Q44" s="480">
        <f t="shared" si="31"/>
        <v>0</v>
      </c>
      <c r="R44" s="510"/>
      <c r="S44" s="482">
        <f>'New Counts Pivot Table'!B$35</f>
        <v>7991</v>
      </c>
      <c r="T44" s="483">
        <f>'New Counts Pivot Table'!C$35</f>
        <v>0</v>
      </c>
      <c r="U44" s="483">
        <f>'New Counts Pivot Table'!D$35</f>
        <v>1307</v>
      </c>
      <c r="V44" s="483">
        <f>'New Counts Pivot Table'!E$35</f>
        <v>463</v>
      </c>
      <c r="W44" s="483">
        <f>'New Counts Pivot Table'!F$35</f>
        <v>0</v>
      </c>
      <c r="X44" s="484">
        <f>'New Counts Pivot Table'!G$35</f>
        <v>76</v>
      </c>
      <c r="Y44" s="482">
        <f>'New Counts Pivot Table'!H$35</f>
        <v>9837</v>
      </c>
      <c r="Z44" s="482">
        <f>'New Counts Pivot Table'!I$35</f>
        <v>4857</v>
      </c>
      <c r="AA44" s="483">
        <f>'New Counts Pivot Table'!J$35</f>
        <v>903</v>
      </c>
      <c r="AB44" s="483">
        <f>'New Counts Pivot Table'!K$35</f>
        <v>144</v>
      </c>
      <c r="AC44" s="483">
        <f>'New Counts Pivot Table'!L$35</f>
        <v>55</v>
      </c>
      <c r="AD44" s="483">
        <f>'New Counts Pivot Table'!M$35</f>
        <v>0</v>
      </c>
      <c r="AE44" s="482">
        <f>'New Counts Pivot Table'!N$35</f>
        <v>5959</v>
      </c>
      <c r="AF44" s="482">
        <f>'New Counts Pivot Table'!O$35</f>
        <v>0</v>
      </c>
      <c r="AG44" s="483">
        <f>'New Counts Pivot Table'!P$35</f>
        <v>0</v>
      </c>
      <c r="AH44" s="482">
        <f>'New Counts Pivot Table'!Q$35</f>
        <v>0</v>
      </c>
      <c r="AI44" s="485"/>
      <c r="AJ44" s="485"/>
    </row>
    <row r="45" spans="1:36">
      <c r="A45" s="457" t="s">
        <v>225</v>
      </c>
      <c r="B45" s="458" t="s">
        <v>28</v>
      </c>
      <c r="C45" s="459">
        <f t="shared" ref="C45:C51" si="32">S45/S$51</f>
        <v>0.3080654942389327</v>
      </c>
      <c r="D45" s="460">
        <f t="shared" ref="D45:D51" si="33">IFERROR(T45/T$51,0)</f>
        <v>0.38690476190476192</v>
      </c>
      <c r="E45" s="460">
        <f t="shared" ref="E45:E51" si="34">U45/U$51</f>
        <v>0.21343012704174227</v>
      </c>
      <c r="F45" s="460">
        <f t="shared" ref="F45:H51" si="35">IFERROR(V45/V$51,0)</f>
        <v>0.21514273893256103</v>
      </c>
      <c r="G45" s="460">
        <f t="shared" si="35"/>
        <v>0.1529051987767584</v>
      </c>
      <c r="H45" s="460">
        <f t="shared" si="35"/>
        <v>0.11180773249738767</v>
      </c>
      <c r="I45" s="459">
        <f t="shared" ref="I45:I51" si="36">Y45/Y$51</f>
        <v>0.24598829526146876</v>
      </c>
      <c r="J45" s="459">
        <f t="shared" ref="J45:J51" si="37">IFERROR(Z45/Z$51,0)</f>
        <v>0.13355592654424039</v>
      </c>
      <c r="K45" s="460">
        <f t="shared" ref="K45:L51" si="38">AA45/AA$51</f>
        <v>9.4339622641509441E-2</v>
      </c>
      <c r="L45" s="460">
        <f t="shared" si="38"/>
        <v>0.17886178861788618</v>
      </c>
      <c r="M45" s="487">
        <f t="shared" ref="M45:M51" si="39">IFERROR(AC45/AC$51,0)</f>
        <v>0.18333333333333332</v>
      </c>
      <c r="N45" s="459">
        <f t="shared" ref="N45:N51" si="40">AE45/AE$51</f>
        <v>0.12686567164179105</v>
      </c>
      <c r="O45" s="459">
        <f t="shared" ref="O45:Q51" si="41">IFERROR(AF45/AF$51,0)</f>
        <v>0</v>
      </c>
      <c r="P45" s="487">
        <f t="shared" si="41"/>
        <v>0</v>
      </c>
      <c r="Q45" s="461">
        <f t="shared" si="41"/>
        <v>0</v>
      </c>
      <c r="R45" s="507"/>
      <c r="S45" s="463">
        <f>'New Counts Pivot Table'!B$37</f>
        <v>1016</v>
      </c>
      <c r="T45" s="464">
        <f>'New Counts Pivot Table'!C$37</f>
        <v>325</v>
      </c>
      <c r="U45" s="464">
        <f>'New Counts Pivot Table'!D$37</f>
        <v>588</v>
      </c>
      <c r="V45" s="464">
        <f>'New Counts Pivot Table'!E$37</f>
        <v>520</v>
      </c>
      <c r="W45" s="464">
        <f>'New Counts Pivot Table'!F$37</f>
        <v>50</v>
      </c>
      <c r="X45" s="465">
        <f>'New Counts Pivot Table'!G$37</f>
        <v>107</v>
      </c>
      <c r="Y45" s="463">
        <f>'New Counts Pivot Table'!H$37</f>
        <v>2606</v>
      </c>
      <c r="Z45" s="463">
        <f>'New Counts Pivot Table'!I$37</f>
        <v>80</v>
      </c>
      <c r="AA45" s="464">
        <f>'New Counts Pivot Table'!J$37</f>
        <v>40</v>
      </c>
      <c r="AB45" s="464">
        <f>'New Counts Pivot Table'!K$37</f>
        <v>22</v>
      </c>
      <c r="AC45" s="464">
        <f>'New Counts Pivot Table'!L$37</f>
        <v>11</v>
      </c>
      <c r="AD45" s="464">
        <f>'New Counts Pivot Table'!M$37</f>
        <v>0</v>
      </c>
      <c r="AE45" s="463">
        <f>'New Counts Pivot Table'!N$37</f>
        <v>153</v>
      </c>
      <c r="AF45" s="463">
        <f>'New Counts Pivot Table'!O$37</f>
        <v>0</v>
      </c>
      <c r="AG45" s="464">
        <f>'New Counts Pivot Table'!P$37</f>
        <v>0</v>
      </c>
      <c r="AH45" s="463">
        <f>'New Counts Pivot Table'!Q$37</f>
        <v>0</v>
      </c>
    </row>
    <row r="46" spans="1:36">
      <c r="A46" s="466"/>
      <c r="B46" s="467" t="s">
        <v>17</v>
      </c>
      <c r="C46" s="468">
        <f t="shared" si="32"/>
        <v>0.27349909035779263</v>
      </c>
      <c r="D46" s="469">
        <f t="shared" si="33"/>
        <v>0.26428571428571429</v>
      </c>
      <c r="E46" s="469">
        <f t="shared" si="34"/>
        <v>0.26279491833030855</v>
      </c>
      <c r="F46" s="469">
        <f t="shared" si="35"/>
        <v>0.24244931733553993</v>
      </c>
      <c r="G46" s="469">
        <f t="shared" si="35"/>
        <v>0.22324159021406728</v>
      </c>
      <c r="H46" s="469">
        <f t="shared" si="35"/>
        <v>0.3207941483803553</v>
      </c>
      <c r="I46" s="468">
        <f t="shared" si="36"/>
        <v>0.265622050217104</v>
      </c>
      <c r="J46" s="468">
        <f t="shared" si="37"/>
        <v>0.19031719532554256</v>
      </c>
      <c r="K46" s="469">
        <f t="shared" si="38"/>
        <v>0.31367924528301888</v>
      </c>
      <c r="L46" s="469">
        <f t="shared" si="38"/>
        <v>0.28455284552845528</v>
      </c>
      <c r="M46" s="489">
        <f t="shared" si="39"/>
        <v>0.33333333333333331</v>
      </c>
      <c r="N46" s="468">
        <f t="shared" si="40"/>
        <v>0.25041459369817581</v>
      </c>
      <c r="O46" s="468">
        <f t="shared" si="41"/>
        <v>0</v>
      </c>
      <c r="P46" s="489">
        <f t="shared" si="41"/>
        <v>0</v>
      </c>
      <c r="Q46" s="470">
        <f t="shared" si="41"/>
        <v>0</v>
      </c>
      <c r="R46" s="508"/>
      <c r="S46" s="472">
        <f>'New Counts Pivot Table'!B$38</f>
        <v>902</v>
      </c>
      <c r="T46" s="473">
        <f>'New Counts Pivot Table'!C$38</f>
        <v>222</v>
      </c>
      <c r="U46" s="473">
        <f>'New Counts Pivot Table'!D$38</f>
        <v>724</v>
      </c>
      <c r="V46" s="473">
        <f>'New Counts Pivot Table'!E$38</f>
        <v>586</v>
      </c>
      <c r="W46" s="473">
        <f>'New Counts Pivot Table'!F$38</f>
        <v>73</v>
      </c>
      <c r="X46" s="474">
        <f>'New Counts Pivot Table'!G$38</f>
        <v>307</v>
      </c>
      <c r="Y46" s="472">
        <f>'New Counts Pivot Table'!H$38</f>
        <v>2814</v>
      </c>
      <c r="Z46" s="472">
        <f>'New Counts Pivot Table'!I$38</f>
        <v>114</v>
      </c>
      <c r="AA46" s="473">
        <f>'New Counts Pivot Table'!J$38</f>
        <v>133</v>
      </c>
      <c r="AB46" s="473">
        <f>'New Counts Pivot Table'!K$38</f>
        <v>35</v>
      </c>
      <c r="AC46" s="473">
        <f>'New Counts Pivot Table'!L$38</f>
        <v>20</v>
      </c>
      <c r="AD46" s="473">
        <f>'New Counts Pivot Table'!M$38</f>
        <v>0</v>
      </c>
      <c r="AE46" s="472">
        <f>'New Counts Pivot Table'!N$38</f>
        <v>302</v>
      </c>
      <c r="AF46" s="472">
        <f>'New Counts Pivot Table'!O$38</f>
        <v>0</v>
      </c>
      <c r="AG46" s="473">
        <f>'New Counts Pivot Table'!P$38</f>
        <v>0</v>
      </c>
      <c r="AH46" s="472">
        <f>'New Counts Pivot Table'!Q$38</f>
        <v>0</v>
      </c>
    </row>
    <row r="47" spans="1:36">
      <c r="A47" s="466"/>
      <c r="B47" s="467" t="s">
        <v>18</v>
      </c>
      <c r="C47" s="468">
        <f t="shared" si="32"/>
        <v>0.21922377198302001</v>
      </c>
      <c r="D47" s="469">
        <f t="shared" si="33"/>
        <v>0.17976190476190476</v>
      </c>
      <c r="E47" s="469">
        <f t="shared" si="34"/>
        <v>0.28892921960072593</v>
      </c>
      <c r="F47" s="469">
        <f t="shared" si="35"/>
        <v>0.30450972279685562</v>
      </c>
      <c r="G47" s="469">
        <f t="shared" si="35"/>
        <v>0.29663608562691129</v>
      </c>
      <c r="H47" s="469">
        <f t="shared" si="35"/>
        <v>0.42737722048066873</v>
      </c>
      <c r="I47" s="468">
        <f t="shared" si="36"/>
        <v>0.27487256937889371</v>
      </c>
      <c r="J47" s="468">
        <f t="shared" si="37"/>
        <v>0.41068447412353926</v>
      </c>
      <c r="K47" s="469">
        <f t="shared" si="38"/>
        <v>0.29245283018867924</v>
      </c>
      <c r="L47" s="469">
        <f t="shared" si="38"/>
        <v>0.26829268292682928</v>
      </c>
      <c r="M47" s="489">
        <f t="shared" si="39"/>
        <v>0.15</v>
      </c>
      <c r="N47" s="468">
        <f t="shared" si="40"/>
        <v>0.34162520729684909</v>
      </c>
      <c r="O47" s="468">
        <f t="shared" si="41"/>
        <v>0</v>
      </c>
      <c r="P47" s="489">
        <f t="shared" si="41"/>
        <v>0</v>
      </c>
      <c r="Q47" s="470">
        <f t="shared" si="41"/>
        <v>0</v>
      </c>
      <c r="R47" s="508"/>
      <c r="S47" s="472">
        <f>'New Counts Pivot Table'!B$39</f>
        <v>723</v>
      </c>
      <c r="T47" s="473">
        <f>'New Counts Pivot Table'!C$39</f>
        <v>151</v>
      </c>
      <c r="U47" s="473">
        <f>'New Counts Pivot Table'!D$39</f>
        <v>796</v>
      </c>
      <c r="V47" s="473">
        <f>'New Counts Pivot Table'!E$39</f>
        <v>736</v>
      </c>
      <c r="W47" s="473">
        <f>'New Counts Pivot Table'!F$39</f>
        <v>97</v>
      </c>
      <c r="X47" s="474">
        <f>'New Counts Pivot Table'!G$39</f>
        <v>409</v>
      </c>
      <c r="Y47" s="472">
        <f>'New Counts Pivot Table'!H$39</f>
        <v>2912</v>
      </c>
      <c r="Z47" s="472">
        <f>'New Counts Pivot Table'!I$39</f>
        <v>246</v>
      </c>
      <c r="AA47" s="473">
        <f>'New Counts Pivot Table'!J$39</f>
        <v>124</v>
      </c>
      <c r="AB47" s="473">
        <f>'New Counts Pivot Table'!K$39</f>
        <v>33</v>
      </c>
      <c r="AC47" s="473">
        <f>'New Counts Pivot Table'!L$39</f>
        <v>9</v>
      </c>
      <c r="AD47" s="473">
        <f>'New Counts Pivot Table'!M$39</f>
        <v>0</v>
      </c>
      <c r="AE47" s="472">
        <f>'New Counts Pivot Table'!N$39</f>
        <v>412</v>
      </c>
      <c r="AF47" s="472">
        <f>'New Counts Pivot Table'!O$39</f>
        <v>0</v>
      </c>
      <c r="AG47" s="473">
        <f>'New Counts Pivot Table'!P$39</f>
        <v>0</v>
      </c>
      <c r="AH47" s="472">
        <f>'New Counts Pivot Table'!Q$39</f>
        <v>0</v>
      </c>
    </row>
    <row r="48" spans="1:36">
      <c r="A48" s="466"/>
      <c r="B48" s="467" t="s">
        <v>19</v>
      </c>
      <c r="C48" s="468">
        <f t="shared" si="32"/>
        <v>6.2462098241358399E-2</v>
      </c>
      <c r="D48" s="469">
        <f t="shared" si="33"/>
        <v>2.6190476190476191E-2</v>
      </c>
      <c r="E48" s="469">
        <f t="shared" si="34"/>
        <v>0.10163339382940109</v>
      </c>
      <c r="F48" s="469">
        <f t="shared" si="35"/>
        <v>5.7923045097227968E-2</v>
      </c>
      <c r="G48" s="469">
        <f t="shared" si="35"/>
        <v>0.20183486238532111</v>
      </c>
      <c r="H48" s="469">
        <f t="shared" si="35"/>
        <v>5.6426332288401257E-2</v>
      </c>
      <c r="I48" s="468">
        <f t="shared" si="36"/>
        <v>7.2493864451576365E-2</v>
      </c>
      <c r="J48" s="468">
        <f t="shared" si="37"/>
        <v>0.17529215358931552</v>
      </c>
      <c r="K48" s="469">
        <f t="shared" si="38"/>
        <v>0.1650943396226415</v>
      </c>
      <c r="L48" s="469">
        <f t="shared" si="38"/>
        <v>0.26829268292682928</v>
      </c>
      <c r="M48" s="489">
        <f t="shared" si="39"/>
        <v>0.3</v>
      </c>
      <c r="N48" s="468">
        <f t="shared" si="40"/>
        <v>0.18739635157545606</v>
      </c>
      <c r="O48" s="468">
        <f t="shared" si="41"/>
        <v>0</v>
      </c>
      <c r="P48" s="489">
        <f t="shared" si="41"/>
        <v>0</v>
      </c>
      <c r="Q48" s="470">
        <f t="shared" si="41"/>
        <v>0</v>
      </c>
      <c r="R48" s="508"/>
      <c r="S48" s="472">
        <f>'New Counts Pivot Table'!B$40</f>
        <v>206</v>
      </c>
      <c r="T48" s="473">
        <f>'New Counts Pivot Table'!C$40</f>
        <v>22</v>
      </c>
      <c r="U48" s="473">
        <f>'New Counts Pivot Table'!D$40</f>
        <v>280</v>
      </c>
      <c r="V48" s="473">
        <f>'New Counts Pivot Table'!E$40</f>
        <v>140</v>
      </c>
      <c r="W48" s="473">
        <f>'New Counts Pivot Table'!F$40</f>
        <v>66</v>
      </c>
      <c r="X48" s="474">
        <f>'New Counts Pivot Table'!G$40</f>
        <v>54</v>
      </c>
      <c r="Y48" s="472">
        <f>'New Counts Pivot Table'!H$40</f>
        <v>768</v>
      </c>
      <c r="Z48" s="472">
        <f>'New Counts Pivot Table'!I$40</f>
        <v>105</v>
      </c>
      <c r="AA48" s="473">
        <f>'New Counts Pivot Table'!J$40</f>
        <v>70</v>
      </c>
      <c r="AB48" s="473">
        <f>'New Counts Pivot Table'!K$40</f>
        <v>33</v>
      </c>
      <c r="AC48" s="473">
        <f>'New Counts Pivot Table'!L$40</f>
        <v>18</v>
      </c>
      <c r="AD48" s="473">
        <f>'New Counts Pivot Table'!M$40</f>
        <v>0</v>
      </c>
      <c r="AE48" s="472">
        <f>'New Counts Pivot Table'!N$40</f>
        <v>226</v>
      </c>
      <c r="AF48" s="472">
        <f>'New Counts Pivot Table'!O$40</f>
        <v>0</v>
      </c>
      <c r="AG48" s="473">
        <f>'New Counts Pivot Table'!P$40</f>
        <v>0</v>
      </c>
      <c r="AH48" s="472">
        <f>'New Counts Pivot Table'!Q$40</f>
        <v>0</v>
      </c>
    </row>
    <row r="49" spans="1:36">
      <c r="A49" s="466"/>
      <c r="B49" s="467" t="s">
        <v>1059</v>
      </c>
      <c r="C49" s="468">
        <f t="shared" si="32"/>
        <v>0.13674954517889631</v>
      </c>
      <c r="D49" s="469">
        <f t="shared" si="33"/>
        <v>0.14285714285714285</v>
      </c>
      <c r="E49" s="469">
        <f t="shared" si="34"/>
        <v>0.13321234119782213</v>
      </c>
      <c r="F49" s="469">
        <f t="shared" si="35"/>
        <v>0.17997517583781547</v>
      </c>
      <c r="G49" s="469">
        <f t="shared" si="35"/>
        <v>0.12538226299694188</v>
      </c>
      <c r="H49" s="469">
        <f t="shared" si="35"/>
        <v>8.3594566353187044E-2</v>
      </c>
      <c r="I49" s="468">
        <f t="shared" si="36"/>
        <v>0.14102322069095716</v>
      </c>
      <c r="J49" s="468">
        <f t="shared" si="37"/>
        <v>9.0150250417362271E-2</v>
      </c>
      <c r="K49" s="469">
        <f t="shared" si="38"/>
        <v>0.13443396226415094</v>
      </c>
      <c r="L49" s="469">
        <f t="shared" si="38"/>
        <v>0</v>
      </c>
      <c r="M49" s="489">
        <f t="shared" si="39"/>
        <v>3.3333333333333333E-2</v>
      </c>
      <c r="N49" s="468">
        <f t="shared" si="40"/>
        <v>9.369817578772803E-2</v>
      </c>
      <c r="O49" s="468">
        <f t="shared" si="41"/>
        <v>0</v>
      </c>
      <c r="P49" s="489">
        <f t="shared" si="41"/>
        <v>0</v>
      </c>
      <c r="Q49" s="470">
        <f t="shared" si="41"/>
        <v>0</v>
      </c>
      <c r="R49" s="508"/>
      <c r="S49" s="472">
        <f>'New Counts Pivot Table'!B$41</f>
        <v>451</v>
      </c>
      <c r="T49" s="473">
        <f>'New Counts Pivot Table'!C$41</f>
        <v>120</v>
      </c>
      <c r="U49" s="473">
        <f>'New Counts Pivot Table'!D$41</f>
        <v>367</v>
      </c>
      <c r="V49" s="473">
        <f>'New Counts Pivot Table'!E$41</f>
        <v>435</v>
      </c>
      <c r="W49" s="473">
        <f>'New Counts Pivot Table'!F$41</f>
        <v>41</v>
      </c>
      <c r="X49" s="474">
        <f>'New Counts Pivot Table'!G$41</f>
        <v>80</v>
      </c>
      <c r="Y49" s="472">
        <f>'New Counts Pivot Table'!H$41</f>
        <v>1494</v>
      </c>
      <c r="Z49" s="472">
        <f>'New Counts Pivot Table'!I$41</f>
        <v>54</v>
      </c>
      <c r="AA49" s="473">
        <f>'New Counts Pivot Table'!J$41</f>
        <v>57</v>
      </c>
      <c r="AB49" s="473">
        <f>'New Counts Pivot Table'!K$41</f>
        <v>0</v>
      </c>
      <c r="AC49" s="473">
        <f>'New Counts Pivot Table'!L$41</f>
        <v>2</v>
      </c>
      <c r="AD49" s="473">
        <f>'New Counts Pivot Table'!M$41</f>
        <v>0</v>
      </c>
      <c r="AE49" s="472">
        <f>'New Counts Pivot Table'!N$41</f>
        <v>113</v>
      </c>
      <c r="AF49" s="472">
        <f>'New Counts Pivot Table'!O$41</f>
        <v>0</v>
      </c>
      <c r="AG49" s="473">
        <f>'New Counts Pivot Table'!P$41</f>
        <v>0</v>
      </c>
      <c r="AH49" s="472">
        <f>'New Counts Pivot Table'!Q$41</f>
        <v>0</v>
      </c>
    </row>
    <row r="50" spans="1:36">
      <c r="A50" s="466"/>
      <c r="B50" s="467" t="s">
        <v>1060</v>
      </c>
      <c r="C50" s="468">
        <f t="shared" si="32"/>
        <v>0</v>
      </c>
      <c r="D50" s="469">
        <f t="shared" si="33"/>
        <v>0</v>
      </c>
      <c r="E50" s="469">
        <f t="shared" si="34"/>
        <v>0</v>
      </c>
      <c r="F50" s="469">
        <f t="shared" si="35"/>
        <v>0</v>
      </c>
      <c r="G50" s="469">
        <f t="shared" si="35"/>
        <v>0</v>
      </c>
      <c r="H50" s="469">
        <f t="shared" si="35"/>
        <v>0</v>
      </c>
      <c r="I50" s="468">
        <f t="shared" si="36"/>
        <v>0</v>
      </c>
      <c r="J50" s="468">
        <f t="shared" si="37"/>
        <v>0</v>
      </c>
      <c r="K50" s="469">
        <f t="shared" si="38"/>
        <v>0</v>
      </c>
      <c r="L50" s="469">
        <f t="shared" si="38"/>
        <v>0</v>
      </c>
      <c r="M50" s="489">
        <f t="shared" si="39"/>
        <v>0</v>
      </c>
      <c r="N50" s="468">
        <f t="shared" si="40"/>
        <v>0</v>
      </c>
      <c r="O50" s="468">
        <f t="shared" si="41"/>
        <v>1</v>
      </c>
      <c r="P50" s="489">
        <f t="shared" si="41"/>
        <v>0</v>
      </c>
      <c r="Q50" s="470">
        <f t="shared" si="41"/>
        <v>1</v>
      </c>
      <c r="R50" s="508"/>
      <c r="S50" s="472">
        <f>'New Counts Pivot Table'!B$42</f>
        <v>0</v>
      </c>
      <c r="T50" s="473">
        <f>'New Counts Pivot Table'!C$42</f>
        <v>0</v>
      </c>
      <c r="U50" s="473">
        <f>'New Counts Pivot Table'!D$42</f>
        <v>0</v>
      </c>
      <c r="V50" s="473">
        <f>'New Counts Pivot Table'!E$42</f>
        <v>0</v>
      </c>
      <c r="W50" s="473">
        <f>'New Counts Pivot Table'!F$42</f>
        <v>0</v>
      </c>
      <c r="X50" s="474">
        <f>'New Counts Pivot Table'!G$42</f>
        <v>0</v>
      </c>
      <c r="Y50" s="472">
        <f>'New Counts Pivot Table'!H$42</f>
        <v>0</v>
      </c>
      <c r="Z50" s="472">
        <f>'New Counts Pivot Table'!I$42</f>
        <v>0</v>
      </c>
      <c r="AA50" s="473">
        <f>'New Counts Pivot Table'!J$42</f>
        <v>0</v>
      </c>
      <c r="AB50" s="473">
        <f>'New Counts Pivot Table'!K$42</f>
        <v>0</v>
      </c>
      <c r="AC50" s="473">
        <f>'New Counts Pivot Table'!L$42</f>
        <v>0</v>
      </c>
      <c r="AD50" s="473">
        <f>'New Counts Pivot Table'!M$42</f>
        <v>0</v>
      </c>
      <c r="AE50" s="472">
        <f>'New Counts Pivot Table'!N$42</f>
        <v>0</v>
      </c>
      <c r="AF50" s="472">
        <f>'New Counts Pivot Table'!O$42</f>
        <v>2405</v>
      </c>
      <c r="AG50" s="473">
        <f>'New Counts Pivot Table'!P$42</f>
        <v>0</v>
      </c>
      <c r="AH50" s="472">
        <f>'New Counts Pivot Table'!Q$42</f>
        <v>2405</v>
      </c>
    </row>
    <row r="51" spans="1:36" s="486" customFormat="1">
      <c r="A51" s="476"/>
      <c r="B51" s="477" t="s">
        <v>1061</v>
      </c>
      <c r="C51" s="478">
        <f t="shared" si="32"/>
        <v>1</v>
      </c>
      <c r="D51" s="479">
        <f t="shared" si="33"/>
        <v>1</v>
      </c>
      <c r="E51" s="479">
        <f t="shared" si="34"/>
        <v>1</v>
      </c>
      <c r="F51" s="479">
        <f t="shared" si="35"/>
        <v>1</v>
      </c>
      <c r="G51" s="479">
        <f t="shared" si="35"/>
        <v>1</v>
      </c>
      <c r="H51" s="479">
        <f t="shared" si="35"/>
        <v>1</v>
      </c>
      <c r="I51" s="478">
        <f t="shared" si="36"/>
        <v>1</v>
      </c>
      <c r="J51" s="478">
        <f t="shared" si="37"/>
        <v>1</v>
      </c>
      <c r="K51" s="479">
        <f t="shared" si="38"/>
        <v>1</v>
      </c>
      <c r="L51" s="479">
        <f t="shared" si="38"/>
        <v>1</v>
      </c>
      <c r="M51" s="490">
        <f t="shared" si="39"/>
        <v>1</v>
      </c>
      <c r="N51" s="478">
        <f t="shared" si="40"/>
        <v>1</v>
      </c>
      <c r="O51" s="478">
        <f t="shared" si="41"/>
        <v>1</v>
      </c>
      <c r="P51" s="490">
        <f t="shared" si="41"/>
        <v>0</v>
      </c>
      <c r="Q51" s="480">
        <f t="shared" si="41"/>
        <v>1</v>
      </c>
      <c r="R51" s="510"/>
      <c r="S51" s="482">
        <f>'New Counts Pivot Table'!B$43</f>
        <v>3298</v>
      </c>
      <c r="T51" s="483">
        <f>'New Counts Pivot Table'!C$43</f>
        <v>840</v>
      </c>
      <c r="U51" s="483">
        <f>'New Counts Pivot Table'!D$43</f>
        <v>2755</v>
      </c>
      <c r="V51" s="483">
        <f>'New Counts Pivot Table'!E$43</f>
        <v>2417</v>
      </c>
      <c r="W51" s="483">
        <f>'New Counts Pivot Table'!F$43</f>
        <v>327</v>
      </c>
      <c r="X51" s="484">
        <f>'New Counts Pivot Table'!G$43</f>
        <v>957</v>
      </c>
      <c r="Y51" s="482">
        <f>'New Counts Pivot Table'!H$43</f>
        <v>10594</v>
      </c>
      <c r="Z51" s="482">
        <f>'New Counts Pivot Table'!I$43</f>
        <v>599</v>
      </c>
      <c r="AA51" s="483">
        <f>'New Counts Pivot Table'!J$43</f>
        <v>424</v>
      </c>
      <c r="AB51" s="483">
        <f>'New Counts Pivot Table'!K$43</f>
        <v>123</v>
      </c>
      <c r="AC51" s="483">
        <f>'New Counts Pivot Table'!L$43</f>
        <v>60</v>
      </c>
      <c r="AD51" s="483">
        <f>'New Counts Pivot Table'!M$43</f>
        <v>0</v>
      </c>
      <c r="AE51" s="482">
        <f>'New Counts Pivot Table'!N$43</f>
        <v>1206</v>
      </c>
      <c r="AF51" s="482">
        <f>'New Counts Pivot Table'!O$43</f>
        <v>2405</v>
      </c>
      <c r="AG51" s="483">
        <f>'New Counts Pivot Table'!P$43</f>
        <v>0</v>
      </c>
      <c r="AH51" s="482">
        <f>'New Counts Pivot Table'!Q$43</f>
        <v>2405</v>
      </c>
      <c r="AI51" s="485"/>
      <c r="AJ51" s="485"/>
    </row>
    <row r="52" spans="1:36">
      <c r="A52" s="457" t="s">
        <v>283</v>
      </c>
      <c r="B52" s="458" t="s">
        <v>28</v>
      </c>
      <c r="C52" s="459">
        <f t="shared" ref="C52:C58" si="42">S52/S$58</f>
        <v>0.31946195880622108</v>
      </c>
      <c r="D52" s="460">
        <f t="shared" ref="D52:D58" si="43">IFERROR(T52/T$58,0)</f>
        <v>0</v>
      </c>
      <c r="E52" s="460">
        <f t="shared" ref="E52:E58" si="44">U52/U$58</f>
        <v>0.20161834120026972</v>
      </c>
      <c r="F52" s="460">
        <f t="shared" ref="F52:H58" si="45">IFERROR(V52/V$58,0)</f>
        <v>0.28971962616822428</v>
      </c>
      <c r="G52" s="460">
        <f t="shared" si="45"/>
        <v>0</v>
      </c>
      <c r="H52" s="460">
        <f t="shared" si="45"/>
        <v>0</v>
      </c>
      <c r="I52" s="459">
        <f t="shared" ref="I52:I58" si="46">Y52/Y$58</f>
        <v>0.25476889214966986</v>
      </c>
      <c r="J52" s="459">
        <f t="shared" ref="J52:J58" si="47">IFERROR(Z52/Z$58,0)</f>
        <v>0</v>
      </c>
      <c r="K52" s="460">
        <f t="shared" ref="K52:L58" si="48">AA52/AA$58</f>
        <v>0.35278514588859416</v>
      </c>
      <c r="L52" s="460">
        <f t="shared" si="48"/>
        <v>0.39498432601880878</v>
      </c>
      <c r="M52" s="487">
        <f t="shared" ref="M52:M58" si="49">IFERROR(AC52/AC$58,0)</f>
        <v>0.51587301587301593</v>
      </c>
      <c r="N52" s="459">
        <f t="shared" ref="N52:N58" si="50">AE52/AE$58</f>
        <v>0.39452054794520547</v>
      </c>
      <c r="O52" s="459">
        <f t="shared" ref="O52:Q58" si="51">IFERROR(AF52/AF$58,0)</f>
        <v>0.1111111111111111</v>
      </c>
      <c r="P52" s="487">
        <f t="shared" si="51"/>
        <v>0</v>
      </c>
      <c r="Q52" s="461">
        <f t="shared" si="51"/>
        <v>0.1111111111111111</v>
      </c>
      <c r="R52" s="507"/>
      <c r="S52" s="463">
        <f>'New Counts Pivot Table'!B$45</f>
        <v>760</v>
      </c>
      <c r="T52" s="464">
        <f>'New Counts Pivot Table'!C$45</f>
        <v>0</v>
      </c>
      <c r="U52" s="464">
        <f>'New Counts Pivot Table'!D$45</f>
        <v>598</v>
      </c>
      <c r="V52" s="464">
        <f>'New Counts Pivot Table'!E$45</f>
        <v>31</v>
      </c>
      <c r="W52" s="464">
        <f>'New Counts Pivot Table'!F$45</f>
        <v>0</v>
      </c>
      <c r="X52" s="465">
        <f>'New Counts Pivot Table'!G$45</f>
        <v>0</v>
      </c>
      <c r="Y52" s="463">
        <f>'New Counts Pivot Table'!H$45</f>
        <v>1389</v>
      </c>
      <c r="Z52" s="463">
        <f>'New Counts Pivot Table'!I$45</f>
        <v>0</v>
      </c>
      <c r="AA52" s="464">
        <f>'New Counts Pivot Table'!J$45</f>
        <v>133</v>
      </c>
      <c r="AB52" s="464">
        <f>'New Counts Pivot Table'!K$45</f>
        <v>378</v>
      </c>
      <c r="AC52" s="464">
        <f>'New Counts Pivot Table'!L$45</f>
        <v>65</v>
      </c>
      <c r="AD52" s="464">
        <f>'New Counts Pivot Table'!M$45</f>
        <v>0</v>
      </c>
      <c r="AE52" s="463">
        <f>'New Counts Pivot Table'!N$45</f>
        <v>576</v>
      </c>
      <c r="AF52" s="463">
        <f>'New Counts Pivot Table'!O$45</f>
        <v>18</v>
      </c>
      <c r="AG52" s="464">
        <f>'New Counts Pivot Table'!P$45</f>
        <v>0</v>
      </c>
      <c r="AH52" s="463">
        <f>'New Counts Pivot Table'!Q$45</f>
        <v>18</v>
      </c>
    </row>
    <row r="53" spans="1:36">
      <c r="A53" s="466"/>
      <c r="B53" s="467" t="s">
        <v>17</v>
      </c>
      <c r="C53" s="468">
        <f t="shared" si="42"/>
        <v>0.28583438419503993</v>
      </c>
      <c r="D53" s="469">
        <f t="shared" si="43"/>
        <v>0</v>
      </c>
      <c r="E53" s="469">
        <f t="shared" si="44"/>
        <v>0.27815239379635875</v>
      </c>
      <c r="F53" s="469">
        <f t="shared" si="45"/>
        <v>0.24299065420560748</v>
      </c>
      <c r="G53" s="469">
        <f t="shared" si="45"/>
        <v>0</v>
      </c>
      <c r="H53" s="469">
        <f t="shared" si="45"/>
        <v>0</v>
      </c>
      <c r="I53" s="468">
        <f t="shared" si="46"/>
        <v>0.28081438004402054</v>
      </c>
      <c r="J53" s="468">
        <f t="shared" si="47"/>
        <v>0</v>
      </c>
      <c r="K53" s="469">
        <f t="shared" si="48"/>
        <v>0.38992042440318303</v>
      </c>
      <c r="L53" s="469">
        <f t="shared" si="48"/>
        <v>0.32288401253918497</v>
      </c>
      <c r="M53" s="489">
        <f t="shared" si="49"/>
        <v>0.16666666666666666</v>
      </c>
      <c r="N53" s="468">
        <f t="shared" si="50"/>
        <v>0.32671232876712331</v>
      </c>
      <c r="O53" s="468">
        <f t="shared" si="51"/>
        <v>0.29629629629629628</v>
      </c>
      <c r="P53" s="489">
        <f t="shared" si="51"/>
        <v>0</v>
      </c>
      <c r="Q53" s="470">
        <f t="shared" si="51"/>
        <v>0.29629629629629628</v>
      </c>
      <c r="R53" s="508"/>
      <c r="S53" s="472">
        <f>'New Counts Pivot Table'!B$46</f>
        <v>680</v>
      </c>
      <c r="T53" s="473">
        <f>'New Counts Pivot Table'!C$46</f>
        <v>0</v>
      </c>
      <c r="U53" s="473">
        <f>'New Counts Pivot Table'!D$46</f>
        <v>825</v>
      </c>
      <c r="V53" s="473">
        <f>'New Counts Pivot Table'!E$46</f>
        <v>26</v>
      </c>
      <c r="W53" s="473">
        <f>'New Counts Pivot Table'!F$46</f>
        <v>0</v>
      </c>
      <c r="X53" s="474">
        <f>'New Counts Pivot Table'!G$46</f>
        <v>0</v>
      </c>
      <c r="Y53" s="472">
        <f>'New Counts Pivot Table'!H$46</f>
        <v>1531</v>
      </c>
      <c r="Z53" s="472">
        <f>'New Counts Pivot Table'!I$46</f>
        <v>0</v>
      </c>
      <c r="AA53" s="473">
        <f>'New Counts Pivot Table'!J$46</f>
        <v>147</v>
      </c>
      <c r="AB53" s="473">
        <f>'New Counts Pivot Table'!K$46</f>
        <v>309</v>
      </c>
      <c r="AC53" s="473">
        <f>'New Counts Pivot Table'!L$46</f>
        <v>21</v>
      </c>
      <c r="AD53" s="473">
        <f>'New Counts Pivot Table'!M$46</f>
        <v>0</v>
      </c>
      <c r="AE53" s="472">
        <f>'New Counts Pivot Table'!N$46</f>
        <v>477</v>
      </c>
      <c r="AF53" s="472">
        <f>'New Counts Pivot Table'!O$46</f>
        <v>48</v>
      </c>
      <c r="AG53" s="473">
        <f>'New Counts Pivot Table'!P$46</f>
        <v>0</v>
      </c>
      <c r="AH53" s="472">
        <f>'New Counts Pivot Table'!Q$46</f>
        <v>48</v>
      </c>
    </row>
    <row r="54" spans="1:36">
      <c r="A54" s="466"/>
      <c r="B54" s="467" t="s">
        <v>18</v>
      </c>
      <c r="C54" s="468">
        <f t="shared" si="42"/>
        <v>0.27238335435056749</v>
      </c>
      <c r="D54" s="469">
        <f t="shared" si="43"/>
        <v>0</v>
      </c>
      <c r="E54" s="469">
        <f t="shared" si="44"/>
        <v>0.23229939312204989</v>
      </c>
      <c r="F54" s="469">
        <f t="shared" si="45"/>
        <v>0.43925233644859812</v>
      </c>
      <c r="G54" s="469">
        <f t="shared" si="45"/>
        <v>0</v>
      </c>
      <c r="H54" s="469">
        <f t="shared" si="45"/>
        <v>0</v>
      </c>
      <c r="I54" s="468">
        <f t="shared" si="46"/>
        <v>0.25385179750550257</v>
      </c>
      <c r="J54" s="468">
        <f t="shared" si="47"/>
        <v>0</v>
      </c>
      <c r="K54" s="469">
        <f t="shared" si="48"/>
        <v>0.10610079575596817</v>
      </c>
      <c r="L54" s="469">
        <f t="shared" si="48"/>
        <v>0.15151515151515152</v>
      </c>
      <c r="M54" s="489">
        <f t="shared" si="49"/>
        <v>0.15873015873015872</v>
      </c>
      <c r="N54" s="468">
        <f t="shared" si="50"/>
        <v>0.1404109589041096</v>
      </c>
      <c r="O54" s="468">
        <f t="shared" si="51"/>
        <v>0.30246913580246915</v>
      </c>
      <c r="P54" s="489">
        <f t="shared" si="51"/>
        <v>0</v>
      </c>
      <c r="Q54" s="470">
        <f t="shared" si="51"/>
        <v>0.30246913580246915</v>
      </c>
      <c r="R54" s="508"/>
      <c r="S54" s="472">
        <f>'New Counts Pivot Table'!B$47</f>
        <v>648</v>
      </c>
      <c r="T54" s="473">
        <f>'New Counts Pivot Table'!C$47</f>
        <v>0</v>
      </c>
      <c r="U54" s="473">
        <f>'New Counts Pivot Table'!D$47</f>
        <v>689</v>
      </c>
      <c r="V54" s="473">
        <f>'New Counts Pivot Table'!E$47</f>
        <v>47</v>
      </c>
      <c r="W54" s="473">
        <f>'New Counts Pivot Table'!F$47</f>
        <v>0</v>
      </c>
      <c r="X54" s="474">
        <f>'New Counts Pivot Table'!G$47</f>
        <v>0</v>
      </c>
      <c r="Y54" s="472">
        <f>'New Counts Pivot Table'!H$47</f>
        <v>1384</v>
      </c>
      <c r="Z54" s="472">
        <f>'New Counts Pivot Table'!I$47</f>
        <v>0</v>
      </c>
      <c r="AA54" s="473">
        <f>'New Counts Pivot Table'!J$47</f>
        <v>40</v>
      </c>
      <c r="AB54" s="473">
        <f>'New Counts Pivot Table'!K$47</f>
        <v>145</v>
      </c>
      <c r="AC54" s="473">
        <f>'New Counts Pivot Table'!L$47</f>
        <v>20</v>
      </c>
      <c r="AD54" s="473">
        <f>'New Counts Pivot Table'!M$47</f>
        <v>0</v>
      </c>
      <c r="AE54" s="472">
        <f>'New Counts Pivot Table'!N$47</f>
        <v>205</v>
      </c>
      <c r="AF54" s="472">
        <f>'New Counts Pivot Table'!O$47</f>
        <v>49</v>
      </c>
      <c r="AG54" s="473">
        <f>'New Counts Pivot Table'!P$47</f>
        <v>0</v>
      </c>
      <c r="AH54" s="472">
        <f>'New Counts Pivot Table'!Q$47</f>
        <v>49</v>
      </c>
    </row>
    <row r="55" spans="1:36">
      <c r="A55" s="466"/>
      <c r="B55" s="467" t="s">
        <v>19</v>
      </c>
      <c r="C55" s="468">
        <f t="shared" si="42"/>
        <v>3.4047919293820936E-2</v>
      </c>
      <c r="D55" s="469">
        <f t="shared" si="43"/>
        <v>0</v>
      </c>
      <c r="E55" s="469">
        <f t="shared" si="44"/>
        <v>0.1301416048550236</v>
      </c>
      <c r="F55" s="469">
        <f t="shared" si="45"/>
        <v>2.8037383177570093E-2</v>
      </c>
      <c r="G55" s="469">
        <f t="shared" si="45"/>
        <v>0</v>
      </c>
      <c r="H55" s="469">
        <f t="shared" si="45"/>
        <v>0</v>
      </c>
      <c r="I55" s="468">
        <f t="shared" si="46"/>
        <v>8.6206896551724144E-2</v>
      </c>
      <c r="J55" s="468">
        <f t="shared" si="47"/>
        <v>0</v>
      </c>
      <c r="K55" s="469">
        <f t="shared" si="48"/>
        <v>0.15119363395225463</v>
      </c>
      <c r="L55" s="469">
        <f t="shared" si="48"/>
        <v>0.12643678160919541</v>
      </c>
      <c r="M55" s="489">
        <f t="shared" si="49"/>
        <v>0.15079365079365079</v>
      </c>
      <c r="N55" s="468">
        <f t="shared" si="50"/>
        <v>0.13493150684931507</v>
      </c>
      <c r="O55" s="468">
        <f t="shared" si="51"/>
        <v>0.29012345679012347</v>
      </c>
      <c r="P55" s="489">
        <f t="shared" si="51"/>
        <v>0</v>
      </c>
      <c r="Q55" s="470">
        <f t="shared" si="51"/>
        <v>0.29012345679012347</v>
      </c>
      <c r="R55" s="508"/>
      <c r="S55" s="472">
        <f>'New Counts Pivot Table'!B$48</f>
        <v>81</v>
      </c>
      <c r="T55" s="473">
        <f>'New Counts Pivot Table'!C$48</f>
        <v>0</v>
      </c>
      <c r="U55" s="473">
        <f>'New Counts Pivot Table'!D$48</f>
        <v>386</v>
      </c>
      <c r="V55" s="473">
        <f>'New Counts Pivot Table'!E$48</f>
        <v>3</v>
      </c>
      <c r="W55" s="473">
        <f>'New Counts Pivot Table'!F$48</f>
        <v>0</v>
      </c>
      <c r="X55" s="474">
        <f>'New Counts Pivot Table'!G$48</f>
        <v>0</v>
      </c>
      <c r="Y55" s="472">
        <f>'New Counts Pivot Table'!H$48</f>
        <v>470</v>
      </c>
      <c r="Z55" s="472">
        <f>'New Counts Pivot Table'!I$48</f>
        <v>0</v>
      </c>
      <c r="AA55" s="473">
        <f>'New Counts Pivot Table'!J$48</f>
        <v>57</v>
      </c>
      <c r="AB55" s="473">
        <f>'New Counts Pivot Table'!K$48</f>
        <v>121</v>
      </c>
      <c r="AC55" s="473">
        <f>'New Counts Pivot Table'!L$48</f>
        <v>19</v>
      </c>
      <c r="AD55" s="473">
        <f>'New Counts Pivot Table'!M$48</f>
        <v>0</v>
      </c>
      <c r="AE55" s="472">
        <f>'New Counts Pivot Table'!N$48</f>
        <v>197</v>
      </c>
      <c r="AF55" s="472">
        <f>'New Counts Pivot Table'!O$48</f>
        <v>47</v>
      </c>
      <c r="AG55" s="473">
        <f>'New Counts Pivot Table'!P$48</f>
        <v>0</v>
      </c>
      <c r="AH55" s="472">
        <f>'New Counts Pivot Table'!Q$48</f>
        <v>47</v>
      </c>
    </row>
    <row r="56" spans="1:36">
      <c r="A56" s="466"/>
      <c r="B56" s="467" t="s">
        <v>1059</v>
      </c>
      <c r="C56" s="468">
        <f t="shared" si="42"/>
        <v>8.8272383354350573E-2</v>
      </c>
      <c r="D56" s="469">
        <f t="shared" si="43"/>
        <v>0</v>
      </c>
      <c r="E56" s="469">
        <f t="shared" si="44"/>
        <v>0.15778826702629806</v>
      </c>
      <c r="F56" s="469">
        <f t="shared" si="45"/>
        <v>0</v>
      </c>
      <c r="G56" s="469">
        <f t="shared" si="45"/>
        <v>0</v>
      </c>
      <c r="H56" s="469">
        <f t="shared" si="45"/>
        <v>0</v>
      </c>
      <c r="I56" s="468">
        <f t="shared" si="46"/>
        <v>0.1243580337490829</v>
      </c>
      <c r="J56" s="468">
        <f t="shared" si="47"/>
        <v>0</v>
      </c>
      <c r="K56" s="469">
        <f t="shared" si="48"/>
        <v>0</v>
      </c>
      <c r="L56" s="469">
        <f t="shared" si="48"/>
        <v>4.1797283176593526E-3</v>
      </c>
      <c r="M56" s="489">
        <f t="shared" si="49"/>
        <v>7.9365079365079361E-3</v>
      </c>
      <c r="N56" s="468">
        <f t="shared" si="50"/>
        <v>3.4246575342465752E-3</v>
      </c>
      <c r="O56" s="468">
        <f t="shared" si="51"/>
        <v>0</v>
      </c>
      <c r="P56" s="489">
        <f t="shared" si="51"/>
        <v>0</v>
      </c>
      <c r="Q56" s="470">
        <f t="shared" si="51"/>
        <v>0</v>
      </c>
      <c r="R56" s="508"/>
      <c r="S56" s="472">
        <f>'New Counts Pivot Table'!B$49</f>
        <v>210</v>
      </c>
      <c r="T56" s="473">
        <f>'New Counts Pivot Table'!C$49</f>
        <v>0</v>
      </c>
      <c r="U56" s="473">
        <f>'New Counts Pivot Table'!D$49</f>
        <v>468</v>
      </c>
      <c r="V56" s="473">
        <f>'New Counts Pivot Table'!E$49</f>
        <v>0</v>
      </c>
      <c r="W56" s="473">
        <f>'New Counts Pivot Table'!F$49</f>
        <v>0</v>
      </c>
      <c r="X56" s="474">
        <f>'New Counts Pivot Table'!G$49</f>
        <v>0</v>
      </c>
      <c r="Y56" s="472">
        <f>'New Counts Pivot Table'!H$49</f>
        <v>678</v>
      </c>
      <c r="Z56" s="472">
        <f>'New Counts Pivot Table'!I$49</f>
        <v>0</v>
      </c>
      <c r="AA56" s="473">
        <f>'New Counts Pivot Table'!J$49</f>
        <v>0</v>
      </c>
      <c r="AB56" s="473">
        <f>'New Counts Pivot Table'!K$49</f>
        <v>4</v>
      </c>
      <c r="AC56" s="473">
        <f>'New Counts Pivot Table'!L$49</f>
        <v>1</v>
      </c>
      <c r="AD56" s="473">
        <f>'New Counts Pivot Table'!M$49</f>
        <v>0</v>
      </c>
      <c r="AE56" s="472">
        <f>'New Counts Pivot Table'!N$49</f>
        <v>5</v>
      </c>
      <c r="AF56" s="472">
        <f>'New Counts Pivot Table'!O$49</f>
        <v>0</v>
      </c>
      <c r="AG56" s="473">
        <f>'New Counts Pivot Table'!P$49</f>
        <v>0</v>
      </c>
      <c r="AH56" s="472">
        <f>'New Counts Pivot Table'!Q$49</f>
        <v>0</v>
      </c>
    </row>
    <row r="57" spans="1:36">
      <c r="A57" s="466"/>
      <c r="B57" s="467" t="s">
        <v>1060</v>
      </c>
      <c r="C57" s="468">
        <f t="shared" si="42"/>
        <v>0</v>
      </c>
      <c r="D57" s="469">
        <f t="shared" si="43"/>
        <v>0</v>
      </c>
      <c r="E57" s="469">
        <f t="shared" si="44"/>
        <v>0</v>
      </c>
      <c r="F57" s="469">
        <f t="shared" si="45"/>
        <v>0</v>
      </c>
      <c r="G57" s="469">
        <f t="shared" si="45"/>
        <v>0</v>
      </c>
      <c r="H57" s="469">
        <f t="shared" si="45"/>
        <v>0</v>
      </c>
      <c r="I57" s="468">
        <f t="shared" si="46"/>
        <v>0</v>
      </c>
      <c r="J57" s="468">
        <f t="shared" si="47"/>
        <v>0</v>
      </c>
      <c r="K57" s="469">
        <f t="shared" si="48"/>
        <v>0</v>
      </c>
      <c r="L57" s="469">
        <f t="shared" si="48"/>
        <v>0</v>
      </c>
      <c r="M57" s="489">
        <f t="shared" si="49"/>
        <v>0</v>
      </c>
      <c r="N57" s="468">
        <f t="shared" si="50"/>
        <v>0</v>
      </c>
      <c r="O57" s="468">
        <f t="shared" si="51"/>
        <v>0</v>
      </c>
      <c r="P57" s="489">
        <f t="shared" si="51"/>
        <v>0</v>
      </c>
      <c r="Q57" s="470">
        <f t="shared" si="51"/>
        <v>0</v>
      </c>
      <c r="R57" s="508"/>
      <c r="S57" s="472">
        <f>'New Counts Pivot Table'!B$50</f>
        <v>0</v>
      </c>
      <c r="T57" s="473">
        <f>'New Counts Pivot Table'!C$50</f>
        <v>0</v>
      </c>
      <c r="U57" s="473">
        <f>'New Counts Pivot Table'!D$50</f>
        <v>0</v>
      </c>
      <c r="V57" s="473">
        <f>'New Counts Pivot Table'!E$50</f>
        <v>0</v>
      </c>
      <c r="W57" s="473">
        <f>'New Counts Pivot Table'!F$50</f>
        <v>0</v>
      </c>
      <c r="X57" s="474">
        <f>'New Counts Pivot Table'!G$50</f>
        <v>0</v>
      </c>
      <c r="Y57" s="472">
        <f>'New Counts Pivot Table'!H$50</f>
        <v>0</v>
      </c>
      <c r="Z57" s="472">
        <f>'New Counts Pivot Table'!I$50</f>
        <v>0</v>
      </c>
      <c r="AA57" s="473">
        <f>'New Counts Pivot Table'!J$50</f>
        <v>0</v>
      </c>
      <c r="AB57" s="473">
        <f>'New Counts Pivot Table'!K$50</f>
        <v>0</v>
      </c>
      <c r="AC57" s="473">
        <f>'New Counts Pivot Table'!L$50</f>
        <v>0</v>
      </c>
      <c r="AD57" s="473">
        <f>'New Counts Pivot Table'!M$50</f>
        <v>0</v>
      </c>
      <c r="AE57" s="472">
        <f>'New Counts Pivot Table'!N$50</f>
        <v>0</v>
      </c>
      <c r="AF57" s="472">
        <f>'New Counts Pivot Table'!O$50</f>
        <v>0</v>
      </c>
      <c r="AG57" s="473">
        <f>'New Counts Pivot Table'!P$50</f>
        <v>0</v>
      </c>
      <c r="AH57" s="472">
        <f>'New Counts Pivot Table'!Q$50</f>
        <v>0</v>
      </c>
    </row>
    <row r="58" spans="1:36" s="486" customFormat="1">
      <c r="A58" s="476"/>
      <c r="B58" s="477" t="s">
        <v>1061</v>
      </c>
      <c r="C58" s="478">
        <f t="shared" si="42"/>
        <v>1</v>
      </c>
      <c r="D58" s="479">
        <f t="shared" si="43"/>
        <v>0</v>
      </c>
      <c r="E58" s="479">
        <f t="shared" si="44"/>
        <v>1</v>
      </c>
      <c r="F58" s="479">
        <f t="shared" si="45"/>
        <v>1</v>
      </c>
      <c r="G58" s="479">
        <f t="shared" si="45"/>
        <v>0</v>
      </c>
      <c r="H58" s="479">
        <f t="shared" si="45"/>
        <v>0</v>
      </c>
      <c r="I58" s="478">
        <f t="shared" si="46"/>
        <v>1</v>
      </c>
      <c r="J58" s="478">
        <f t="shared" si="47"/>
        <v>0</v>
      </c>
      <c r="K58" s="479">
        <f t="shared" si="48"/>
        <v>1</v>
      </c>
      <c r="L58" s="479">
        <f t="shared" si="48"/>
        <v>1</v>
      </c>
      <c r="M58" s="490">
        <f t="shared" si="49"/>
        <v>1</v>
      </c>
      <c r="N58" s="478">
        <f t="shared" si="50"/>
        <v>1</v>
      </c>
      <c r="O58" s="478">
        <f t="shared" si="51"/>
        <v>1</v>
      </c>
      <c r="P58" s="490">
        <f t="shared" si="51"/>
        <v>0</v>
      </c>
      <c r="Q58" s="480">
        <f t="shared" si="51"/>
        <v>1</v>
      </c>
      <c r="R58" s="510"/>
      <c r="S58" s="482">
        <f>'New Counts Pivot Table'!B$51</f>
        <v>2379</v>
      </c>
      <c r="T58" s="483">
        <f>'New Counts Pivot Table'!C$51</f>
        <v>0</v>
      </c>
      <c r="U58" s="483">
        <f>'New Counts Pivot Table'!D$51</f>
        <v>2966</v>
      </c>
      <c r="V58" s="483">
        <f>'New Counts Pivot Table'!E$51</f>
        <v>107</v>
      </c>
      <c r="W58" s="483">
        <f>'New Counts Pivot Table'!F$51</f>
        <v>0</v>
      </c>
      <c r="X58" s="484">
        <f>'New Counts Pivot Table'!G$51</f>
        <v>0</v>
      </c>
      <c r="Y58" s="482">
        <f>'New Counts Pivot Table'!H$51</f>
        <v>5452</v>
      </c>
      <c r="Z58" s="482">
        <f>'New Counts Pivot Table'!I$51</f>
        <v>0</v>
      </c>
      <c r="AA58" s="483">
        <f>'New Counts Pivot Table'!J$51</f>
        <v>377</v>
      </c>
      <c r="AB58" s="483">
        <f>'New Counts Pivot Table'!K$51</f>
        <v>957</v>
      </c>
      <c r="AC58" s="483">
        <f>'New Counts Pivot Table'!L$51</f>
        <v>126</v>
      </c>
      <c r="AD58" s="483">
        <f>'New Counts Pivot Table'!M$51</f>
        <v>0</v>
      </c>
      <c r="AE58" s="482">
        <f>'New Counts Pivot Table'!N$51</f>
        <v>1460</v>
      </c>
      <c r="AF58" s="482">
        <f>'New Counts Pivot Table'!O$51</f>
        <v>162</v>
      </c>
      <c r="AG58" s="483">
        <f>'New Counts Pivot Table'!P$51</f>
        <v>0</v>
      </c>
      <c r="AH58" s="482">
        <f>'New Counts Pivot Table'!Q$51</f>
        <v>162</v>
      </c>
      <c r="AI58" s="485"/>
      <c r="AJ58" s="485"/>
    </row>
    <row r="59" spans="1:36">
      <c r="A59" s="457" t="s">
        <v>308</v>
      </c>
      <c r="B59" s="458" t="s">
        <v>28</v>
      </c>
      <c r="C59" s="459">
        <f t="shared" ref="C59:C65" si="52">S59/S$65</f>
        <v>0.32515337423312884</v>
      </c>
      <c r="D59" s="460">
        <f t="shared" ref="D59:D65" si="53">IFERROR(T59/T$65,0)</f>
        <v>0.23730158730158729</v>
      </c>
      <c r="E59" s="460">
        <f t="shared" ref="E59:E65" si="54">U59/U$65</f>
        <v>0.21863117870722434</v>
      </c>
      <c r="F59" s="460">
        <f t="shared" ref="F59:H65" si="55">IFERROR(V59/V$65,0)</f>
        <v>0.21159153633854647</v>
      </c>
      <c r="G59" s="460">
        <f t="shared" si="55"/>
        <v>0.18947368421052632</v>
      </c>
      <c r="H59" s="460">
        <f t="shared" si="55"/>
        <v>0.17073170731707318</v>
      </c>
      <c r="I59" s="459">
        <f t="shared" ref="I59:I65" si="56">Y59/Y$65</f>
        <v>0.24897540983606559</v>
      </c>
      <c r="J59" s="459">
        <f t="shared" ref="J59:J65" si="57">IFERROR(Z59/Z$65,0)</f>
        <v>0</v>
      </c>
      <c r="K59" s="460">
        <f t="shared" ref="K59:L65" si="58">AA59/AA$65</f>
        <v>0.17101449275362318</v>
      </c>
      <c r="L59" s="460">
        <f t="shared" si="58"/>
        <v>6.25E-2</v>
      </c>
      <c r="M59" s="487">
        <f t="shared" ref="M59:M65" si="59">IFERROR(AC59/AC$65,0)</f>
        <v>0.17123287671232876</v>
      </c>
      <c r="N59" s="459">
        <f t="shared" ref="N59:N65" si="60">AE59/AE$65</f>
        <v>0.14323843416370108</v>
      </c>
      <c r="O59" s="459">
        <f t="shared" ref="O59:Q65" si="61">IFERROR(AF59/AF$65,0)</f>
        <v>3.0226700251889168E-2</v>
      </c>
      <c r="P59" s="487">
        <f t="shared" si="61"/>
        <v>0</v>
      </c>
      <c r="Q59" s="461">
        <f t="shared" si="61"/>
        <v>3.0226700251889168E-2</v>
      </c>
      <c r="R59" s="507"/>
      <c r="S59" s="463">
        <f>'New Counts Pivot Table'!B$53</f>
        <v>424</v>
      </c>
      <c r="T59" s="464">
        <f>'New Counts Pivot Table'!C$53</f>
        <v>299</v>
      </c>
      <c r="U59" s="464">
        <f>'New Counts Pivot Table'!D$53</f>
        <v>230</v>
      </c>
      <c r="V59" s="464">
        <f>'New Counts Pivot Table'!E$53</f>
        <v>230</v>
      </c>
      <c r="W59" s="464">
        <f>'New Counts Pivot Table'!F$53</f>
        <v>18</v>
      </c>
      <c r="X59" s="465">
        <f>'New Counts Pivot Table'!G$53</f>
        <v>14</v>
      </c>
      <c r="Y59" s="463">
        <f>'New Counts Pivot Table'!H$53</f>
        <v>1215</v>
      </c>
      <c r="Z59" s="463">
        <f>'New Counts Pivot Table'!I$53</f>
        <v>0</v>
      </c>
      <c r="AA59" s="464">
        <f>'New Counts Pivot Table'!J$53</f>
        <v>118</v>
      </c>
      <c r="AB59" s="464">
        <f>'New Counts Pivot Table'!K$53</f>
        <v>18</v>
      </c>
      <c r="AC59" s="464">
        <f>'New Counts Pivot Table'!L$53</f>
        <v>25</v>
      </c>
      <c r="AD59" s="464">
        <f>'New Counts Pivot Table'!M$53</f>
        <v>0</v>
      </c>
      <c r="AE59" s="463">
        <f>'New Counts Pivot Table'!N$53</f>
        <v>161</v>
      </c>
      <c r="AF59" s="463">
        <f>'New Counts Pivot Table'!O$53</f>
        <v>12</v>
      </c>
      <c r="AG59" s="464">
        <f>'New Counts Pivot Table'!P$53</f>
        <v>0</v>
      </c>
      <c r="AH59" s="463">
        <f>'New Counts Pivot Table'!Q$53</f>
        <v>12</v>
      </c>
    </row>
    <row r="60" spans="1:36">
      <c r="A60" s="466"/>
      <c r="B60" s="467" t="s">
        <v>17</v>
      </c>
      <c r="C60" s="468">
        <f t="shared" si="52"/>
        <v>0.23082822085889571</v>
      </c>
      <c r="D60" s="469">
        <f t="shared" si="53"/>
        <v>0.27063492063492062</v>
      </c>
      <c r="E60" s="469">
        <f t="shared" si="54"/>
        <v>0.23288973384030418</v>
      </c>
      <c r="F60" s="469">
        <f t="shared" si="55"/>
        <v>0.24287028518859247</v>
      </c>
      <c r="G60" s="469">
        <f t="shared" si="55"/>
        <v>0.32631578947368423</v>
      </c>
      <c r="H60" s="469">
        <f t="shared" si="55"/>
        <v>0.28048780487804881</v>
      </c>
      <c r="I60" s="468">
        <f t="shared" si="56"/>
        <v>0.24692622950819673</v>
      </c>
      <c r="J60" s="468">
        <f t="shared" si="57"/>
        <v>0</v>
      </c>
      <c r="K60" s="469">
        <f t="shared" si="58"/>
        <v>0.20434782608695654</v>
      </c>
      <c r="L60" s="469">
        <f t="shared" si="58"/>
        <v>8.3333333333333329E-2</v>
      </c>
      <c r="M60" s="489">
        <f t="shared" si="59"/>
        <v>0.17808219178082191</v>
      </c>
      <c r="N60" s="468">
        <f t="shared" si="60"/>
        <v>0.16992882562277581</v>
      </c>
      <c r="O60" s="468">
        <f t="shared" si="61"/>
        <v>2.2670025188916875E-2</v>
      </c>
      <c r="P60" s="489">
        <f t="shared" si="61"/>
        <v>0</v>
      </c>
      <c r="Q60" s="470">
        <f t="shared" si="61"/>
        <v>2.2670025188916875E-2</v>
      </c>
      <c r="R60" s="508"/>
      <c r="S60" s="472">
        <f>'New Counts Pivot Table'!B$54</f>
        <v>301</v>
      </c>
      <c r="T60" s="473">
        <f>'New Counts Pivot Table'!C$54</f>
        <v>341</v>
      </c>
      <c r="U60" s="473">
        <f>'New Counts Pivot Table'!D$54</f>
        <v>245</v>
      </c>
      <c r="V60" s="473">
        <f>'New Counts Pivot Table'!E$54</f>
        <v>264</v>
      </c>
      <c r="W60" s="473">
        <f>'New Counts Pivot Table'!F$54</f>
        <v>31</v>
      </c>
      <c r="X60" s="474">
        <f>'New Counts Pivot Table'!G$54</f>
        <v>23</v>
      </c>
      <c r="Y60" s="472">
        <f>'New Counts Pivot Table'!H$54</f>
        <v>1205</v>
      </c>
      <c r="Z60" s="472">
        <f>'New Counts Pivot Table'!I$54</f>
        <v>0</v>
      </c>
      <c r="AA60" s="473">
        <f>'New Counts Pivot Table'!J$54</f>
        <v>141</v>
      </c>
      <c r="AB60" s="473">
        <f>'New Counts Pivot Table'!K$54</f>
        <v>24</v>
      </c>
      <c r="AC60" s="473">
        <f>'New Counts Pivot Table'!L$54</f>
        <v>26</v>
      </c>
      <c r="AD60" s="473">
        <f>'New Counts Pivot Table'!M$54</f>
        <v>0</v>
      </c>
      <c r="AE60" s="472">
        <f>'New Counts Pivot Table'!N$54</f>
        <v>191</v>
      </c>
      <c r="AF60" s="472">
        <f>'New Counts Pivot Table'!O$54</f>
        <v>9</v>
      </c>
      <c r="AG60" s="473">
        <f>'New Counts Pivot Table'!P$54</f>
        <v>0</v>
      </c>
      <c r="AH60" s="472">
        <f>'New Counts Pivot Table'!Q$54</f>
        <v>9</v>
      </c>
    </row>
    <row r="61" spans="1:36">
      <c r="A61" s="466"/>
      <c r="B61" s="467" t="s">
        <v>18</v>
      </c>
      <c r="C61" s="468">
        <f t="shared" si="52"/>
        <v>0.23542944785276074</v>
      </c>
      <c r="D61" s="469">
        <f t="shared" si="53"/>
        <v>0.22619047619047619</v>
      </c>
      <c r="E61" s="469">
        <f t="shared" si="54"/>
        <v>0.20627376425855512</v>
      </c>
      <c r="F61" s="469">
        <f t="shared" si="55"/>
        <v>0.33026678932842685</v>
      </c>
      <c r="G61" s="469">
        <f t="shared" si="55"/>
        <v>0.4631578947368421</v>
      </c>
      <c r="H61" s="469">
        <f t="shared" si="55"/>
        <v>0.31707317073170732</v>
      </c>
      <c r="I61" s="468">
        <f t="shared" si="56"/>
        <v>0.25368852459016394</v>
      </c>
      <c r="J61" s="468">
        <f t="shared" si="57"/>
        <v>0</v>
      </c>
      <c r="K61" s="469">
        <f t="shared" si="58"/>
        <v>0.22318840579710145</v>
      </c>
      <c r="L61" s="469">
        <f t="shared" si="58"/>
        <v>0.15277777777777779</v>
      </c>
      <c r="M61" s="489">
        <f t="shared" si="59"/>
        <v>0.16438356164383561</v>
      </c>
      <c r="N61" s="468">
        <f t="shared" si="60"/>
        <v>0.19750889679715303</v>
      </c>
      <c r="O61" s="468">
        <f t="shared" si="61"/>
        <v>6.0453400503778336E-2</v>
      </c>
      <c r="P61" s="489">
        <f t="shared" si="61"/>
        <v>0</v>
      </c>
      <c r="Q61" s="470">
        <f t="shared" si="61"/>
        <v>6.0453400503778336E-2</v>
      </c>
      <c r="R61" s="508"/>
      <c r="S61" s="472">
        <f>'New Counts Pivot Table'!B$55</f>
        <v>307</v>
      </c>
      <c r="T61" s="473">
        <f>'New Counts Pivot Table'!C$55</f>
        <v>285</v>
      </c>
      <c r="U61" s="473">
        <f>'New Counts Pivot Table'!D$55</f>
        <v>217</v>
      </c>
      <c r="V61" s="473">
        <f>'New Counts Pivot Table'!E$55</f>
        <v>359</v>
      </c>
      <c r="W61" s="473">
        <f>'New Counts Pivot Table'!F$55</f>
        <v>44</v>
      </c>
      <c r="X61" s="474">
        <f>'New Counts Pivot Table'!G$55</f>
        <v>26</v>
      </c>
      <c r="Y61" s="472">
        <f>'New Counts Pivot Table'!H$55</f>
        <v>1238</v>
      </c>
      <c r="Z61" s="472">
        <f>'New Counts Pivot Table'!I$55</f>
        <v>0</v>
      </c>
      <c r="AA61" s="473">
        <f>'New Counts Pivot Table'!J$55</f>
        <v>154</v>
      </c>
      <c r="AB61" s="473">
        <f>'New Counts Pivot Table'!K$55</f>
        <v>44</v>
      </c>
      <c r="AC61" s="473">
        <f>'New Counts Pivot Table'!L$55</f>
        <v>24</v>
      </c>
      <c r="AD61" s="473">
        <f>'New Counts Pivot Table'!M$55</f>
        <v>0</v>
      </c>
      <c r="AE61" s="472">
        <f>'New Counts Pivot Table'!N$55</f>
        <v>222</v>
      </c>
      <c r="AF61" s="472">
        <f>'New Counts Pivot Table'!O$55</f>
        <v>24</v>
      </c>
      <c r="AG61" s="473">
        <f>'New Counts Pivot Table'!P$55</f>
        <v>0</v>
      </c>
      <c r="AH61" s="472">
        <f>'New Counts Pivot Table'!Q$55</f>
        <v>24</v>
      </c>
    </row>
    <row r="62" spans="1:36">
      <c r="A62" s="466"/>
      <c r="B62" s="467" t="s">
        <v>19</v>
      </c>
      <c r="C62" s="468">
        <f t="shared" si="52"/>
        <v>0.19018404907975461</v>
      </c>
      <c r="D62" s="469">
        <f t="shared" si="53"/>
        <v>0.23730158730158729</v>
      </c>
      <c r="E62" s="469">
        <f t="shared" si="54"/>
        <v>0.31273764258555131</v>
      </c>
      <c r="F62" s="469">
        <f t="shared" si="55"/>
        <v>0.18123275068997241</v>
      </c>
      <c r="G62" s="469">
        <f t="shared" si="55"/>
        <v>2.1052631578947368E-2</v>
      </c>
      <c r="H62" s="469">
        <f t="shared" si="55"/>
        <v>0.23170731707317074</v>
      </c>
      <c r="I62" s="468">
        <f t="shared" si="56"/>
        <v>0.22418032786885245</v>
      </c>
      <c r="J62" s="468">
        <f t="shared" si="57"/>
        <v>0</v>
      </c>
      <c r="K62" s="469">
        <f t="shared" si="58"/>
        <v>0.38840579710144929</v>
      </c>
      <c r="L62" s="469">
        <f t="shared" si="58"/>
        <v>0.69097222222222221</v>
      </c>
      <c r="M62" s="489">
        <f t="shared" si="59"/>
        <v>0.46575342465753422</v>
      </c>
      <c r="N62" s="468">
        <f t="shared" si="60"/>
        <v>0.47597864768683273</v>
      </c>
      <c r="O62" s="468">
        <f t="shared" si="61"/>
        <v>0.66750629722921917</v>
      </c>
      <c r="P62" s="489">
        <f t="shared" si="61"/>
        <v>0</v>
      </c>
      <c r="Q62" s="470">
        <f t="shared" si="61"/>
        <v>0.66750629722921917</v>
      </c>
      <c r="R62" s="508"/>
      <c r="S62" s="472">
        <f>'New Counts Pivot Table'!B$56</f>
        <v>248</v>
      </c>
      <c r="T62" s="473">
        <f>'New Counts Pivot Table'!C$56</f>
        <v>299</v>
      </c>
      <c r="U62" s="473">
        <f>'New Counts Pivot Table'!D$56</f>
        <v>329</v>
      </c>
      <c r="V62" s="473">
        <f>'New Counts Pivot Table'!E$56</f>
        <v>197</v>
      </c>
      <c r="W62" s="473">
        <f>'New Counts Pivot Table'!F$56</f>
        <v>2</v>
      </c>
      <c r="X62" s="474">
        <f>'New Counts Pivot Table'!G$56</f>
        <v>19</v>
      </c>
      <c r="Y62" s="472">
        <f>'New Counts Pivot Table'!H$56</f>
        <v>1094</v>
      </c>
      <c r="Z62" s="472">
        <f>'New Counts Pivot Table'!I$56</f>
        <v>0</v>
      </c>
      <c r="AA62" s="473">
        <f>'New Counts Pivot Table'!J$56</f>
        <v>268</v>
      </c>
      <c r="AB62" s="473">
        <f>'New Counts Pivot Table'!K$56</f>
        <v>199</v>
      </c>
      <c r="AC62" s="473">
        <f>'New Counts Pivot Table'!L$56</f>
        <v>68</v>
      </c>
      <c r="AD62" s="473">
        <f>'New Counts Pivot Table'!M$56</f>
        <v>0</v>
      </c>
      <c r="AE62" s="472">
        <f>'New Counts Pivot Table'!N$56</f>
        <v>535</v>
      </c>
      <c r="AF62" s="472">
        <f>'New Counts Pivot Table'!O$56</f>
        <v>265</v>
      </c>
      <c r="AG62" s="473">
        <f>'New Counts Pivot Table'!P$56</f>
        <v>0</v>
      </c>
      <c r="AH62" s="472">
        <f>'New Counts Pivot Table'!Q$56</f>
        <v>265</v>
      </c>
    </row>
    <row r="63" spans="1:36">
      <c r="A63" s="466"/>
      <c r="B63" s="467" t="s">
        <v>1059</v>
      </c>
      <c r="C63" s="468">
        <f t="shared" si="52"/>
        <v>1.8404907975460124E-2</v>
      </c>
      <c r="D63" s="469">
        <f t="shared" si="53"/>
        <v>2.8571428571428571E-2</v>
      </c>
      <c r="E63" s="469">
        <f t="shared" si="54"/>
        <v>2.9467680608365018E-2</v>
      </c>
      <c r="F63" s="469">
        <f t="shared" si="55"/>
        <v>3.4038638454461818E-2</v>
      </c>
      <c r="G63" s="469">
        <f t="shared" si="55"/>
        <v>0</v>
      </c>
      <c r="H63" s="469">
        <f t="shared" si="55"/>
        <v>0</v>
      </c>
      <c r="I63" s="468">
        <f t="shared" si="56"/>
        <v>2.6229508196721311E-2</v>
      </c>
      <c r="J63" s="468">
        <f t="shared" si="57"/>
        <v>0</v>
      </c>
      <c r="K63" s="469">
        <f t="shared" si="58"/>
        <v>1.3043478260869565E-2</v>
      </c>
      <c r="L63" s="469">
        <f t="shared" si="58"/>
        <v>1.0416666666666666E-2</v>
      </c>
      <c r="M63" s="489">
        <f t="shared" si="59"/>
        <v>2.0547945205479451E-2</v>
      </c>
      <c r="N63" s="468">
        <f t="shared" si="60"/>
        <v>1.3345195729537367E-2</v>
      </c>
      <c r="O63" s="468">
        <f t="shared" si="61"/>
        <v>0.21914357682619648</v>
      </c>
      <c r="P63" s="489">
        <f t="shared" si="61"/>
        <v>0</v>
      </c>
      <c r="Q63" s="470">
        <f t="shared" si="61"/>
        <v>0.21914357682619648</v>
      </c>
      <c r="R63" s="508"/>
      <c r="S63" s="472">
        <f>'New Counts Pivot Table'!B$57</f>
        <v>24</v>
      </c>
      <c r="T63" s="473">
        <f>'New Counts Pivot Table'!C$57</f>
        <v>36</v>
      </c>
      <c r="U63" s="473">
        <f>'New Counts Pivot Table'!D$57</f>
        <v>31</v>
      </c>
      <c r="V63" s="473">
        <f>'New Counts Pivot Table'!E$57</f>
        <v>37</v>
      </c>
      <c r="W63" s="473">
        <f>'New Counts Pivot Table'!F$57</f>
        <v>0</v>
      </c>
      <c r="X63" s="474">
        <f>'New Counts Pivot Table'!G$57</f>
        <v>0</v>
      </c>
      <c r="Y63" s="472">
        <f>'New Counts Pivot Table'!H$57</f>
        <v>128</v>
      </c>
      <c r="Z63" s="472">
        <f>'New Counts Pivot Table'!I$57</f>
        <v>0</v>
      </c>
      <c r="AA63" s="473">
        <f>'New Counts Pivot Table'!J$57</f>
        <v>9</v>
      </c>
      <c r="AB63" s="473">
        <f>'New Counts Pivot Table'!K$57</f>
        <v>3</v>
      </c>
      <c r="AC63" s="473">
        <f>'New Counts Pivot Table'!L$57</f>
        <v>3</v>
      </c>
      <c r="AD63" s="473">
        <f>'New Counts Pivot Table'!M$57</f>
        <v>0</v>
      </c>
      <c r="AE63" s="472">
        <f>'New Counts Pivot Table'!N$57</f>
        <v>15</v>
      </c>
      <c r="AF63" s="472">
        <f>'New Counts Pivot Table'!O$57</f>
        <v>87</v>
      </c>
      <c r="AG63" s="473">
        <f>'New Counts Pivot Table'!P$57</f>
        <v>0</v>
      </c>
      <c r="AH63" s="472">
        <f>'New Counts Pivot Table'!Q$57</f>
        <v>87</v>
      </c>
    </row>
    <row r="64" spans="1:36">
      <c r="A64" s="466"/>
      <c r="B64" s="467" t="s">
        <v>1060</v>
      </c>
      <c r="C64" s="468">
        <f t="shared" si="52"/>
        <v>0</v>
      </c>
      <c r="D64" s="469">
        <f t="shared" si="53"/>
        <v>0</v>
      </c>
      <c r="E64" s="469">
        <f t="shared" si="54"/>
        <v>0</v>
      </c>
      <c r="F64" s="469">
        <f t="shared" si="55"/>
        <v>0</v>
      </c>
      <c r="G64" s="469">
        <f t="shared" si="55"/>
        <v>0</v>
      </c>
      <c r="H64" s="469">
        <f t="shared" si="55"/>
        <v>0</v>
      </c>
      <c r="I64" s="468">
        <f t="shared" si="56"/>
        <v>0</v>
      </c>
      <c r="J64" s="468">
        <f t="shared" si="57"/>
        <v>0</v>
      </c>
      <c r="K64" s="469">
        <f t="shared" si="58"/>
        <v>0</v>
      </c>
      <c r="L64" s="469">
        <f t="shared" si="58"/>
        <v>0</v>
      </c>
      <c r="M64" s="489">
        <f t="shared" si="59"/>
        <v>0</v>
      </c>
      <c r="N64" s="468">
        <f t="shared" si="60"/>
        <v>0</v>
      </c>
      <c r="O64" s="468">
        <f t="shared" si="61"/>
        <v>0</v>
      </c>
      <c r="P64" s="489">
        <f t="shared" si="61"/>
        <v>0</v>
      </c>
      <c r="Q64" s="470">
        <f t="shared" si="61"/>
        <v>0</v>
      </c>
      <c r="R64" s="508"/>
      <c r="S64" s="472">
        <f>'New Counts Pivot Table'!B$58</f>
        <v>0</v>
      </c>
      <c r="T64" s="473">
        <f>'New Counts Pivot Table'!C$58</f>
        <v>0</v>
      </c>
      <c r="U64" s="473">
        <f>'New Counts Pivot Table'!D$58</f>
        <v>0</v>
      </c>
      <c r="V64" s="473">
        <f>'New Counts Pivot Table'!E$58</f>
        <v>0</v>
      </c>
      <c r="W64" s="473">
        <f>'New Counts Pivot Table'!F$58</f>
        <v>0</v>
      </c>
      <c r="X64" s="474">
        <f>'New Counts Pivot Table'!G$58</f>
        <v>0</v>
      </c>
      <c r="Y64" s="472">
        <f>'New Counts Pivot Table'!H$58</f>
        <v>0</v>
      </c>
      <c r="Z64" s="472">
        <f>'New Counts Pivot Table'!I$58</f>
        <v>0</v>
      </c>
      <c r="AA64" s="473">
        <f>'New Counts Pivot Table'!J$58</f>
        <v>0</v>
      </c>
      <c r="AB64" s="473">
        <f>'New Counts Pivot Table'!K$58</f>
        <v>0</v>
      </c>
      <c r="AC64" s="473">
        <f>'New Counts Pivot Table'!L$58</f>
        <v>0</v>
      </c>
      <c r="AD64" s="473">
        <f>'New Counts Pivot Table'!M$58</f>
        <v>0</v>
      </c>
      <c r="AE64" s="472">
        <f>'New Counts Pivot Table'!N$58</f>
        <v>0</v>
      </c>
      <c r="AF64" s="472">
        <f>'New Counts Pivot Table'!O$58</f>
        <v>0</v>
      </c>
      <c r="AG64" s="473">
        <f>'New Counts Pivot Table'!P$58</f>
        <v>0</v>
      </c>
      <c r="AH64" s="472">
        <f>'New Counts Pivot Table'!Q$58</f>
        <v>0</v>
      </c>
    </row>
    <row r="65" spans="1:36" s="486" customFormat="1">
      <c r="A65" s="476"/>
      <c r="B65" s="477" t="s">
        <v>1061</v>
      </c>
      <c r="C65" s="478">
        <f t="shared" si="52"/>
        <v>1</v>
      </c>
      <c r="D65" s="479">
        <f t="shared" si="53"/>
        <v>1</v>
      </c>
      <c r="E65" s="479">
        <f t="shared" si="54"/>
        <v>1</v>
      </c>
      <c r="F65" s="479">
        <f t="shared" si="55"/>
        <v>1</v>
      </c>
      <c r="G65" s="479">
        <f t="shared" si="55"/>
        <v>1</v>
      </c>
      <c r="H65" s="479">
        <f t="shared" si="55"/>
        <v>1</v>
      </c>
      <c r="I65" s="478">
        <f t="shared" si="56"/>
        <v>1</v>
      </c>
      <c r="J65" s="478">
        <f t="shared" si="57"/>
        <v>0</v>
      </c>
      <c r="K65" s="479">
        <f t="shared" si="58"/>
        <v>1</v>
      </c>
      <c r="L65" s="479">
        <f t="shared" si="58"/>
        <v>1</v>
      </c>
      <c r="M65" s="490">
        <f t="shared" si="59"/>
        <v>1</v>
      </c>
      <c r="N65" s="478">
        <f t="shared" si="60"/>
        <v>1</v>
      </c>
      <c r="O65" s="478">
        <f t="shared" si="61"/>
        <v>1</v>
      </c>
      <c r="P65" s="490">
        <f t="shared" si="61"/>
        <v>0</v>
      </c>
      <c r="Q65" s="480">
        <f t="shared" si="61"/>
        <v>1</v>
      </c>
      <c r="R65" s="510"/>
      <c r="S65" s="482">
        <f>'New Counts Pivot Table'!B$59</f>
        <v>1304</v>
      </c>
      <c r="T65" s="483">
        <f>'New Counts Pivot Table'!C$59</f>
        <v>1260</v>
      </c>
      <c r="U65" s="483">
        <f>'New Counts Pivot Table'!D$59</f>
        <v>1052</v>
      </c>
      <c r="V65" s="483">
        <f>'New Counts Pivot Table'!E$59</f>
        <v>1087</v>
      </c>
      <c r="W65" s="483">
        <f>'New Counts Pivot Table'!F$59</f>
        <v>95</v>
      </c>
      <c r="X65" s="484">
        <f>'New Counts Pivot Table'!G$59</f>
        <v>82</v>
      </c>
      <c r="Y65" s="482">
        <f>'New Counts Pivot Table'!H$59</f>
        <v>4880</v>
      </c>
      <c r="Z65" s="482">
        <f>'New Counts Pivot Table'!I$59</f>
        <v>0</v>
      </c>
      <c r="AA65" s="483">
        <f>'New Counts Pivot Table'!J$59</f>
        <v>690</v>
      </c>
      <c r="AB65" s="483">
        <f>'New Counts Pivot Table'!K$59</f>
        <v>288</v>
      </c>
      <c r="AC65" s="483">
        <f>'New Counts Pivot Table'!L$59</f>
        <v>146</v>
      </c>
      <c r="AD65" s="483">
        <f>'New Counts Pivot Table'!M$59</f>
        <v>0</v>
      </c>
      <c r="AE65" s="482">
        <f>'New Counts Pivot Table'!N$59</f>
        <v>1124</v>
      </c>
      <c r="AF65" s="482">
        <f>'New Counts Pivot Table'!O$59</f>
        <v>397</v>
      </c>
      <c r="AG65" s="483">
        <f>'New Counts Pivot Table'!P$59</f>
        <v>0</v>
      </c>
      <c r="AH65" s="482">
        <f>'New Counts Pivot Table'!Q$59</f>
        <v>397</v>
      </c>
      <c r="AI65" s="485"/>
      <c r="AJ65" s="485"/>
    </row>
    <row r="66" spans="1:36">
      <c r="A66" s="466" t="s">
        <v>338</v>
      </c>
      <c r="B66" s="458" t="s">
        <v>28</v>
      </c>
      <c r="C66" s="459">
        <f t="shared" ref="C66:C72" si="62">S66/S$72</f>
        <v>0.39545202440377147</v>
      </c>
      <c r="D66" s="460">
        <f t="shared" ref="D66:D72" si="63">IFERROR(T66/T$72,0)</f>
        <v>0.22590361445783133</v>
      </c>
      <c r="E66" s="460">
        <f t="shared" ref="E66:E72" si="64">U66/U$72</f>
        <v>0.23649906890130354</v>
      </c>
      <c r="F66" s="460">
        <f t="shared" ref="F66:H72" si="65">IFERROR(V66/V$72,0)</f>
        <v>0.23814133591481124</v>
      </c>
      <c r="G66" s="460">
        <f t="shared" si="65"/>
        <v>0.18181818181818182</v>
      </c>
      <c r="H66" s="460">
        <f t="shared" si="65"/>
        <v>0.34965034965034963</v>
      </c>
      <c r="I66" s="459">
        <f t="shared" ref="I66:I72" si="66">Y66/Y$72</f>
        <v>0.29183555298204977</v>
      </c>
      <c r="J66" s="459">
        <f t="shared" ref="J66:J72" si="67">IFERROR(Z66/Z$72,0)</f>
        <v>0</v>
      </c>
      <c r="K66" s="460">
        <f t="shared" ref="K66:L72" si="68">AA66/AA$72</f>
        <v>0.36662817551963051</v>
      </c>
      <c r="L66" s="460">
        <f t="shared" si="68"/>
        <v>0.18392857142857144</v>
      </c>
      <c r="M66" s="487">
        <f t="shared" ref="M66:M72" si="69">IFERROR(AC66/AC$72,0)</f>
        <v>0.22727272727272727</v>
      </c>
      <c r="N66" s="459">
        <f t="shared" ref="N66:N72" si="70">AE66/AE$72</f>
        <v>0.3144578313253012</v>
      </c>
      <c r="O66" s="459">
        <f t="shared" ref="O66:Q72" si="71">IFERROR(AF66/AF$72,0)</f>
        <v>0</v>
      </c>
      <c r="P66" s="487">
        <f t="shared" si="71"/>
        <v>0</v>
      </c>
      <c r="Q66" s="461">
        <f t="shared" si="71"/>
        <v>0</v>
      </c>
      <c r="R66" s="507"/>
      <c r="S66" s="463">
        <f>'New Counts Pivot Table'!B$61</f>
        <v>713</v>
      </c>
      <c r="T66" s="464">
        <f>'New Counts Pivot Table'!C$61</f>
        <v>225</v>
      </c>
      <c r="U66" s="464">
        <f>'New Counts Pivot Table'!D$61</f>
        <v>254</v>
      </c>
      <c r="V66" s="464">
        <f>'New Counts Pivot Table'!E$61</f>
        <v>246</v>
      </c>
      <c r="W66" s="464">
        <f>'New Counts Pivot Table'!F$61</f>
        <v>24</v>
      </c>
      <c r="X66" s="465">
        <f>'New Counts Pivot Table'!G$61</f>
        <v>50</v>
      </c>
      <c r="Y66" s="463">
        <f>'New Counts Pivot Table'!H$61</f>
        <v>1512</v>
      </c>
      <c r="Z66" s="463">
        <f>'New Counts Pivot Table'!I$61</f>
        <v>0</v>
      </c>
      <c r="AA66" s="464">
        <f>'New Counts Pivot Table'!J$61</f>
        <v>635</v>
      </c>
      <c r="AB66" s="464">
        <f>'New Counts Pivot Table'!K$61</f>
        <v>103</v>
      </c>
      <c r="AC66" s="464">
        <f>'New Counts Pivot Table'!L$61</f>
        <v>45</v>
      </c>
      <c r="AD66" s="464">
        <f>'New Counts Pivot Table'!M$61</f>
        <v>0</v>
      </c>
      <c r="AE66" s="463">
        <f>'New Counts Pivot Table'!N$61</f>
        <v>783</v>
      </c>
      <c r="AF66" s="463">
        <f>'New Counts Pivot Table'!O$61</f>
        <v>0</v>
      </c>
      <c r="AG66" s="464">
        <f>'New Counts Pivot Table'!P$61</f>
        <v>0</v>
      </c>
      <c r="AH66" s="463">
        <f>'New Counts Pivot Table'!Q$61</f>
        <v>0</v>
      </c>
    </row>
    <row r="67" spans="1:36">
      <c r="A67" s="466"/>
      <c r="B67" s="467" t="s">
        <v>17</v>
      </c>
      <c r="C67" s="468">
        <f t="shared" si="62"/>
        <v>0.2384914032168608</v>
      </c>
      <c r="D67" s="469">
        <f t="shared" si="63"/>
        <v>0.29317269076305219</v>
      </c>
      <c r="E67" s="469">
        <f t="shared" si="64"/>
        <v>0.25791433891992549</v>
      </c>
      <c r="F67" s="469">
        <f t="shared" si="65"/>
        <v>0.30880929332042595</v>
      </c>
      <c r="G67" s="469">
        <f t="shared" si="65"/>
        <v>0.30303030303030304</v>
      </c>
      <c r="H67" s="469">
        <f t="shared" si="65"/>
        <v>0.32167832167832167</v>
      </c>
      <c r="I67" s="468">
        <f t="shared" si="66"/>
        <v>0.2709901563404748</v>
      </c>
      <c r="J67" s="468">
        <f t="shared" si="67"/>
        <v>0</v>
      </c>
      <c r="K67" s="469">
        <f t="shared" si="68"/>
        <v>0.30946882217090071</v>
      </c>
      <c r="L67" s="469">
        <f t="shared" si="68"/>
        <v>0.23571428571428571</v>
      </c>
      <c r="M67" s="489">
        <f t="shared" si="69"/>
        <v>0.22727272727272727</v>
      </c>
      <c r="N67" s="468">
        <f t="shared" si="70"/>
        <v>0.28634538152610439</v>
      </c>
      <c r="O67" s="468">
        <f t="shared" si="71"/>
        <v>0</v>
      </c>
      <c r="P67" s="489">
        <f t="shared" si="71"/>
        <v>0</v>
      </c>
      <c r="Q67" s="470">
        <f t="shared" si="71"/>
        <v>0</v>
      </c>
      <c r="R67" s="508"/>
      <c r="S67" s="472">
        <f>'New Counts Pivot Table'!B$62</f>
        <v>430</v>
      </c>
      <c r="T67" s="473">
        <f>'New Counts Pivot Table'!C$62</f>
        <v>292</v>
      </c>
      <c r="U67" s="473">
        <f>'New Counts Pivot Table'!D$62</f>
        <v>277</v>
      </c>
      <c r="V67" s="473">
        <f>'New Counts Pivot Table'!E$62</f>
        <v>319</v>
      </c>
      <c r="W67" s="473">
        <f>'New Counts Pivot Table'!F$62</f>
        <v>40</v>
      </c>
      <c r="X67" s="474">
        <f>'New Counts Pivot Table'!G$62</f>
        <v>46</v>
      </c>
      <c r="Y67" s="472">
        <f>'New Counts Pivot Table'!H$62</f>
        <v>1404</v>
      </c>
      <c r="Z67" s="472">
        <f>'New Counts Pivot Table'!I$62</f>
        <v>0</v>
      </c>
      <c r="AA67" s="473">
        <f>'New Counts Pivot Table'!J$62</f>
        <v>536</v>
      </c>
      <c r="AB67" s="473">
        <f>'New Counts Pivot Table'!K$62</f>
        <v>132</v>
      </c>
      <c r="AC67" s="473">
        <f>'New Counts Pivot Table'!L$62</f>
        <v>45</v>
      </c>
      <c r="AD67" s="473">
        <f>'New Counts Pivot Table'!M$62</f>
        <v>0</v>
      </c>
      <c r="AE67" s="472">
        <f>'New Counts Pivot Table'!N$62</f>
        <v>713</v>
      </c>
      <c r="AF67" s="472">
        <f>'New Counts Pivot Table'!O$62</f>
        <v>0</v>
      </c>
      <c r="AG67" s="473">
        <f>'New Counts Pivot Table'!P$62</f>
        <v>0</v>
      </c>
      <c r="AH67" s="472">
        <f>'New Counts Pivot Table'!Q$62</f>
        <v>0</v>
      </c>
    </row>
    <row r="68" spans="1:36">
      <c r="A68" s="466"/>
      <c r="B68" s="467" t="s">
        <v>18</v>
      </c>
      <c r="C68" s="468">
        <f t="shared" si="62"/>
        <v>0.17859123682750971</v>
      </c>
      <c r="D68" s="469">
        <f t="shared" si="63"/>
        <v>0.21787148594377509</v>
      </c>
      <c r="E68" s="469">
        <f t="shared" si="64"/>
        <v>0.26722532588454379</v>
      </c>
      <c r="F68" s="469">
        <f t="shared" si="65"/>
        <v>0.30203291384317521</v>
      </c>
      <c r="G68" s="469">
        <f t="shared" si="65"/>
        <v>0.43939393939393939</v>
      </c>
      <c r="H68" s="469">
        <f t="shared" si="65"/>
        <v>0.32167832167832167</v>
      </c>
      <c r="I68" s="468">
        <f t="shared" si="66"/>
        <v>0.23972206137811233</v>
      </c>
      <c r="J68" s="468">
        <f t="shared" si="67"/>
        <v>0</v>
      </c>
      <c r="K68" s="469">
        <f t="shared" si="68"/>
        <v>0.26270207852193994</v>
      </c>
      <c r="L68" s="469">
        <f t="shared" si="68"/>
        <v>0.43392857142857144</v>
      </c>
      <c r="M68" s="489">
        <f t="shared" si="69"/>
        <v>0.3888888888888889</v>
      </c>
      <c r="N68" s="468">
        <f t="shared" si="70"/>
        <v>0.3112449799196787</v>
      </c>
      <c r="O68" s="468">
        <f t="shared" si="71"/>
        <v>0</v>
      </c>
      <c r="P68" s="489">
        <f t="shared" si="71"/>
        <v>0</v>
      </c>
      <c r="Q68" s="470">
        <f t="shared" si="71"/>
        <v>0</v>
      </c>
      <c r="R68" s="508"/>
      <c r="S68" s="472">
        <f>'New Counts Pivot Table'!B$63</f>
        <v>322</v>
      </c>
      <c r="T68" s="473">
        <f>'New Counts Pivot Table'!C$63</f>
        <v>217</v>
      </c>
      <c r="U68" s="473">
        <f>'New Counts Pivot Table'!D$63</f>
        <v>287</v>
      </c>
      <c r="V68" s="473">
        <f>'New Counts Pivot Table'!E$63</f>
        <v>312</v>
      </c>
      <c r="W68" s="473">
        <f>'New Counts Pivot Table'!F$63</f>
        <v>58</v>
      </c>
      <c r="X68" s="474">
        <f>'New Counts Pivot Table'!G$63</f>
        <v>46</v>
      </c>
      <c r="Y68" s="472">
        <f>'New Counts Pivot Table'!H$63</f>
        <v>1242</v>
      </c>
      <c r="Z68" s="472">
        <f>'New Counts Pivot Table'!I$63</f>
        <v>0</v>
      </c>
      <c r="AA68" s="473">
        <f>'New Counts Pivot Table'!J$63</f>
        <v>455</v>
      </c>
      <c r="AB68" s="473">
        <f>'New Counts Pivot Table'!K$63</f>
        <v>243</v>
      </c>
      <c r="AC68" s="473">
        <f>'New Counts Pivot Table'!L$63</f>
        <v>77</v>
      </c>
      <c r="AD68" s="473">
        <f>'New Counts Pivot Table'!M$63</f>
        <v>0</v>
      </c>
      <c r="AE68" s="472">
        <f>'New Counts Pivot Table'!N$63</f>
        <v>775</v>
      </c>
      <c r="AF68" s="472">
        <f>'New Counts Pivot Table'!O$63</f>
        <v>0</v>
      </c>
      <c r="AG68" s="473">
        <f>'New Counts Pivot Table'!P$63</f>
        <v>0</v>
      </c>
      <c r="AH68" s="472">
        <f>'New Counts Pivot Table'!Q$63</f>
        <v>0</v>
      </c>
    </row>
    <row r="69" spans="1:36">
      <c r="A69" s="466"/>
      <c r="B69" s="467" t="s">
        <v>19</v>
      </c>
      <c r="C69" s="468">
        <f t="shared" si="62"/>
        <v>3.8824181919023849E-3</v>
      </c>
      <c r="D69" s="469">
        <f t="shared" si="63"/>
        <v>1.5060240963855422E-2</v>
      </c>
      <c r="E69" s="469">
        <f t="shared" si="64"/>
        <v>1.5828677839851025E-2</v>
      </c>
      <c r="F69" s="469">
        <f t="shared" si="65"/>
        <v>2.8073572120038724E-2</v>
      </c>
      <c r="G69" s="469">
        <f t="shared" si="65"/>
        <v>7.575757575757576E-2</v>
      </c>
      <c r="H69" s="469">
        <f t="shared" si="65"/>
        <v>0</v>
      </c>
      <c r="I69" s="468">
        <f t="shared" si="66"/>
        <v>1.5055008685581933E-2</v>
      </c>
      <c r="J69" s="468">
        <f t="shared" si="67"/>
        <v>0</v>
      </c>
      <c r="K69" s="469">
        <f t="shared" si="68"/>
        <v>6.0046189376443418E-2</v>
      </c>
      <c r="L69" s="469">
        <f t="shared" si="68"/>
        <v>7.857142857142857E-2</v>
      </c>
      <c r="M69" s="489">
        <f t="shared" si="69"/>
        <v>0.14646464646464646</v>
      </c>
      <c r="N69" s="468">
        <f t="shared" si="70"/>
        <v>7.1084337349397592E-2</v>
      </c>
      <c r="O69" s="468">
        <f t="shared" si="71"/>
        <v>0</v>
      </c>
      <c r="P69" s="489">
        <f t="shared" si="71"/>
        <v>0</v>
      </c>
      <c r="Q69" s="470">
        <f t="shared" si="71"/>
        <v>0</v>
      </c>
      <c r="R69" s="508"/>
      <c r="S69" s="472">
        <f>'New Counts Pivot Table'!B$64</f>
        <v>7</v>
      </c>
      <c r="T69" s="473">
        <f>'New Counts Pivot Table'!C$64</f>
        <v>15</v>
      </c>
      <c r="U69" s="473">
        <f>'New Counts Pivot Table'!D$64</f>
        <v>17</v>
      </c>
      <c r="V69" s="473">
        <f>'New Counts Pivot Table'!E$64</f>
        <v>29</v>
      </c>
      <c r="W69" s="473">
        <f>'New Counts Pivot Table'!F$64</f>
        <v>10</v>
      </c>
      <c r="X69" s="474">
        <f>'New Counts Pivot Table'!G$64</f>
        <v>0</v>
      </c>
      <c r="Y69" s="472">
        <f>'New Counts Pivot Table'!H$64</f>
        <v>78</v>
      </c>
      <c r="Z69" s="472">
        <f>'New Counts Pivot Table'!I$64</f>
        <v>0</v>
      </c>
      <c r="AA69" s="473">
        <f>'New Counts Pivot Table'!J$64</f>
        <v>104</v>
      </c>
      <c r="AB69" s="473">
        <f>'New Counts Pivot Table'!K$64</f>
        <v>44</v>
      </c>
      <c r="AC69" s="473">
        <f>'New Counts Pivot Table'!L$64</f>
        <v>29</v>
      </c>
      <c r="AD69" s="473">
        <f>'New Counts Pivot Table'!M$64</f>
        <v>0</v>
      </c>
      <c r="AE69" s="472">
        <f>'New Counts Pivot Table'!N$64</f>
        <v>177</v>
      </c>
      <c r="AF69" s="472">
        <f>'New Counts Pivot Table'!O$64</f>
        <v>0</v>
      </c>
      <c r="AG69" s="473">
        <f>'New Counts Pivot Table'!P$64</f>
        <v>0</v>
      </c>
      <c r="AH69" s="472">
        <f>'New Counts Pivot Table'!Q$64</f>
        <v>0</v>
      </c>
    </row>
    <row r="70" spans="1:36">
      <c r="A70" s="466"/>
      <c r="B70" s="467" t="s">
        <v>1059</v>
      </c>
      <c r="C70" s="468">
        <f t="shared" si="62"/>
        <v>0.18358291735995563</v>
      </c>
      <c r="D70" s="469">
        <f t="shared" si="63"/>
        <v>0.24799196787148595</v>
      </c>
      <c r="E70" s="469">
        <f t="shared" si="64"/>
        <v>0.22253258845437615</v>
      </c>
      <c r="F70" s="469">
        <f t="shared" si="65"/>
        <v>0.12294288480154889</v>
      </c>
      <c r="G70" s="469">
        <f t="shared" si="65"/>
        <v>0</v>
      </c>
      <c r="H70" s="469">
        <f t="shared" si="65"/>
        <v>6.993006993006993E-3</v>
      </c>
      <c r="I70" s="468">
        <f t="shared" si="66"/>
        <v>0.18239722061378114</v>
      </c>
      <c r="J70" s="468">
        <f t="shared" si="67"/>
        <v>0</v>
      </c>
      <c r="K70" s="469">
        <f t="shared" si="68"/>
        <v>1.1547344110854503E-3</v>
      </c>
      <c r="L70" s="469">
        <f t="shared" si="68"/>
        <v>6.7857142857142852E-2</v>
      </c>
      <c r="M70" s="489">
        <f t="shared" si="69"/>
        <v>1.0101010101010102E-2</v>
      </c>
      <c r="N70" s="491">
        <f t="shared" si="70"/>
        <v>1.6867469879518072E-2</v>
      </c>
      <c r="O70" s="468">
        <f t="shared" si="71"/>
        <v>0</v>
      </c>
      <c r="P70" s="489">
        <f t="shared" si="71"/>
        <v>0</v>
      </c>
      <c r="Q70" s="470">
        <f t="shared" si="71"/>
        <v>0</v>
      </c>
      <c r="R70" s="508"/>
      <c r="S70" s="472">
        <f>'New Counts Pivot Table'!B$65</f>
        <v>331</v>
      </c>
      <c r="T70" s="473">
        <f>'New Counts Pivot Table'!C$65</f>
        <v>247</v>
      </c>
      <c r="U70" s="473">
        <f>'New Counts Pivot Table'!D$65</f>
        <v>239</v>
      </c>
      <c r="V70" s="473">
        <f>'New Counts Pivot Table'!E$65</f>
        <v>127</v>
      </c>
      <c r="W70" s="473">
        <f>'New Counts Pivot Table'!F$65</f>
        <v>0</v>
      </c>
      <c r="X70" s="474">
        <f>'New Counts Pivot Table'!G$65</f>
        <v>1</v>
      </c>
      <c r="Y70" s="472">
        <f>'New Counts Pivot Table'!H$65</f>
        <v>945</v>
      </c>
      <c r="Z70" s="472">
        <f>'New Counts Pivot Table'!I$65</f>
        <v>0</v>
      </c>
      <c r="AA70" s="473">
        <f>'New Counts Pivot Table'!J$65</f>
        <v>2</v>
      </c>
      <c r="AB70" s="473">
        <f>'New Counts Pivot Table'!K$65</f>
        <v>38</v>
      </c>
      <c r="AC70" s="473">
        <f>'New Counts Pivot Table'!L$65</f>
        <v>2</v>
      </c>
      <c r="AD70" s="473">
        <f>'New Counts Pivot Table'!M$65</f>
        <v>0</v>
      </c>
      <c r="AE70" s="472">
        <f>'New Counts Pivot Table'!N$65</f>
        <v>42</v>
      </c>
      <c r="AF70" s="472">
        <f>'New Counts Pivot Table'!O$65</f>
        <v>0</v>
      </c>
      <c r="AG70" s="473">
        <f>'New Counts Pivot Table'!P$65</f>
        <v>0</v>
      </c>
      <c r="AH70" s="472">
        <f>'New Counts Pivot Table'!Q$65</f>
        <v>0</v>
      </c>
    </row>
    <row r="71" spans="1:36">
      <c r="A71" s="466"/>
      <c r="B71" s="467" t="s">
        <v>1060</v>
      </c>
      <c r="C71" s="468">
        <f t="shared" si="62"/>
        <v>0</v>
      </c>
      <c r="D71" s="469">
        <f t="shared" si="63"/>
        <v>0</v>
      </c>
      <c r="E71" s="469">
        <f t="shared" si="64"/>
        <v>0</v>
      </c>
      <c r="F71" s="469">
        <f t="shared" si="65"/>
        <v>0</v>
      </c>
      <c r="G71" s="469">
        <f t="shared" si="65"/>
        <v>0</v>
      </c>
      <c r="H71" s="469">
        <f t="shared" si="65"/>
        <v>0</v>
      </c>
      <c r="I71" s="468">
        <f t="shared" si="66"/>
        <v>0</v>
      </c>
      <c r="J71" s="468">
        <f t="shared" si="67"/>
        <v>0</v>
      </c>
      <c r="K71" s="469">
        <f t="shared" si="68"/>
        <v>0</v>
      </c>
      <c r="L71" s="469">
        <f t="shared" si="68"/>
        <v>0</v>
      </c>
      <c r="M71" s="489">
        <f t="shared" si="69"/>
        <v>0</v>
      </c>
      <c r="N71" s="468">
        <f t="shared" si="70"/>
        <v>0</v>
      </c>
      <c r="O71" s="468">
        <f t="shared" si="71"/>
        <v>0</v>
      </c>
      <c r="P71" s="489">
        <f t="shared" si="71"/>
        <v>0</v>
      </c>
      <c r="Q71" s="470">
        <f t="shared" si="71"/>
        <v>0</v>
      </c>
      <c r="R71" s="508"/>
      <c r="S71" s="472">
        <f>'New Counts Pivot Table'!B$66</f>
        <v>0</v>
      </c>
      <c r="T71" s="473">
        <f>'New Counts Pivot Table'!C$66</f>
        <v>0</v>
      </c>
      <c r="U71" s="473">
        <f>'New Counts Pivot Table'!D$66</f>
        <v>0</v>
      </c>
      <c r="V71" s="473">
        <f>'New Counts Pivot Table'!E$66</f>
        <v>0</v>
      </c>
      <c r="W71" s="473">
        <f>'New Counts Pivot Table'!F$66</f>
        <v>0</v>
      </c>
      <c r="X71" s="474">
        <f>'New Counts Pivot Table'!G$66</f>
        <v>0</v>
      </c>
      <c r="Y71" s="472">
        <f>'New Counts Pivot Table'!H$66</f>
        <v>0</v>
      </c>
      <c r="Z71" s="472">
        <f>'New Counts Pivot Table'!I$66</f>
        <v>0</v>
      </c>
      <c r="AA71" s="473">
        <f>'New Counts Pivot Table'!J$66</f>
        <v>0</v>
      </c>
      <c r="AB71" s="473">
        <f>'New Counts Pivot Table'!K$66</f>
        <v>0</v>
      </c>
      <c r="AC71" s="473">
        <f>'New Counts Pivot Table'!L$66</f>
        <v>0</v>
      </c>
      <c r="AD71" s="473">
        <f>'New Counts Pivot Table'!M$66</f>
        <v>0</v>
      </c>
      <c r="AE71" s="472">
        <f>'New Counts Pivot Table'!N$66</f>
        <v>0</v>
      </c>
      <c r="AF71" s="472">
        <f>'New Counts Pivot Table'!O$66</f>
        <v>0</v>
      </c>
      <c r="AG71" s="473">
        <f>'New Counts Pivot Table'!P$66</f>
        <v>0</v>
      </c>
      <c r="AH71" s="472">
        <f>'New Counts Pivot Table'!Q$66</f>
        <v>0</v>
      </c>
    </row>
    <row r="72" spans="1:36" s="486" customFormat="1">
      <c r="A72" s="476"/>
      <c r="B72" s="477" t="s">
        <v>1061</v>
      </c>
      <c r="C72" s="478">
        <f t="shared" si="62"/>
        <v>1</v>
      </c>
      <c r="D72" s="479">
        <f t="shared" si="63"/>
        <v>1</v>
      </c>
      <c r="E72" s="479">
        <f t="shared" si="64"/>
        <v>1</v>
      </c>
      <c r="F72" s="479">
        <f t="shared" si="65"/>
        <v>1</v>
      </c>
      <c r="G72" s="479">
        <f t="shared" si="65"/>
        <v>1</v>
      </c>
      <c r="H72" s="479">
        <f t="shared" si="65"/>
        <v>1</v>
      </c>
      <c r="I72" s="478">
        <f t="shared" si="66"/>
        <v>1</v>
      </c>
      <c r="J72" s="478">
        <f t="shared" si="67"/>
        <v>0</v>
      </c>
      <c r="K72" s="479">
        <f t="shared" si="68"/>
        <v>1</v>
      </c>
      <c r="L72" s="479">
        <f t="shared" si="68"/>
        <v>1</v>
      </c>
      <c r="M72" s="490">
        <f t="shared" si="69"/>
        <v>1</v>
      </c>
      <c r="N72" s="478">
        <f t="shared" si="70"/>
        <v>1</v>
      </c>
      <c r="O72" s="478">
        <f t="shared" si="71"/>
        <v>0</v>
      </c>
      <c r="P72" s="490">
        <f t="shared" si="71"/>
        <v>0</v>
      </c>
      <c r="Q72" s="480">
        <f t="shared" si="71"/>
        <v>0</v>
      </c>
      <c r="R72" s="510"/>
      <c r="S72" s="482">
        <f>'New Counts Pivot Table'!B$67</f>
        <v>1803</v>
      </c>
      <c r="T72" s="483">
        <f>'New Counts Pivot Table'!C$67</f>
        <v>996</v>
      </c>
      <c r="U72" s="483">
        <f>'New Counts Pivot Table'!D$67</f>
        <v>1074</v>
      </c>
      <c r="V72" s="483">
        <f>'New Counts Pivot Table'!E$67</f>
        <v>1033</v>
      </c>
      <c r="W72" s="483">
        <f>'New Counts Pivot Table'!F$67</f>
        <v>132</v>
      </c>
      <c r="X72" s="484">
        <f>'New Counts Pivot Table'!G$67</f>
        <v>143</v>
      </c>
      <c r="Y72" s="482">
        <f>'New Counts Pivot Table'!H$67</f>
        <v>5181</v>
      </c>
      <c r="Z72" s="482">
        <f>'New Counts Pivot Table'!I$67</f>
        <v>0</v>
      </c>
      <c r="AA72" s="483">
        <f>'New Counts Pivot Table'!J$67</f>
        <v>1732</v>
      </c>
      <c r="AB72" s="483">
        <f>'New Counts Pivot Table'!K$67</f>
        <v>560</v>
      </c>
      <c r="AC72" s="483">
        <f>'New Counts Pivot Table'!L$67</f>
        <v>198</v>
      </c>
      <c r="AD72" s="483">
        <f>'New Counts Pivot Table'!M$67</f>
        <v>0</v>
      </c>
      <c r="AE72" s="482">
        <f>'New Counts Pivot Table'!N$67</f>
        <v>2490</v>
      </c>
      <c r="AF72" s="482">
        <f>'New Counts Pivot Table'!O$67</f>
        <v>0</v>
      </c>
      <c r="AG72" s="483">
        <f>'New Counts Pivot Table'!P$67</f>
        <v>0</v>
      </c>
      <c r="AH72" s="482">
        <f>'New Counts Pivot Table'!Q$67</f>
        <v>0</v>
      </c>
      <c r="AI72" s="485"/>
      <c r="AJ72" s="485"/>
    </row>
    <row r="73" spans="1:36">
      <c r="A73" s="457" t="s">
        <v>366</v>
      </c>
      <c r="B73" s="458" t="s">
        <v>28</v>
      </c>
      <c r="C73" s="459">
        <f t="shared" ref="C73:C79" si="72">S73/S$79</f>
        <v>0.22713506965475469</v>
      </c>
      <c r="D73" s="460">
        <f>IFERROR(T73/T$79,0)</f>
        <v>0.22557976106816585</v>
      </c>
      <c r="E73" s="460">
        <f>IFERROR(U73/U$79,0)</f>
        <v>0</v>
      </c>
      <c r="F73" s="460">
        <f>IFERROR(V73/V$79,0)</f>
        <v>0.16666666666666666</v>
      </c>
      <c r="G73" s="460">
        <f>IFERROR(W73/W$79,0)</f>
        <v>0.23943661971830985</v>
      </c>
      <c r="H73" s="460">
        <f>IFERROR(X73/X$79,0)</f>
        <v>0</v>
      </c>
      <c r="I73" s="459">
        <f t="shared" ref="I73:I79" si="73">Y73/Y$79</f>
        <v>0.21984649122807018</v>
      </c>
      <c r="J73" s="459">
        <f t="shared" ref="J73:J79" si="74">IFERROR(Z73/Z$79,0)</f>
        <v>0</v>
      </c>
      <c r="K73" s="460">
        <f t="shared" ref="K73:L79" si="75">AA73/AA$79</f>
        <v>0</v>
      </c>
      <c r="L73" s="460">
        <f t="shared" si="75"/>
        <v>0</v>
      </c>
      <c r="M73" s="487">
        <f t="shared" ref="M73:M79" si="76">IFERROR(AC73/AC$79,0)</f>
        <v>0</v>
      </c>
      <c r="N73" s="459">
        <f t="shared" ref="N73:N79" si="77">AE73/AE$79</f>
        <v>0</v>
      </c>
      <c r="O73" s="459">
        <f t="shared" ref="O73:Q79" si="78">IFERROR(AF73/AF$79,0)</f>
        <v>0</v>
      </c>
      <c r="P73" s="487">
        <f t="shared" si="78"/>
        <v>0</v>
      </c>
      <c r="Q73" s="461">
        <f t="shared" si="78"/>
        <v>0</v>
      </c>
      <c r="R73" s="507"/>
      <c r="S73" s="463">
        <f>'New Counts Pivot Table'!B$69</f>
        <v>375</v>
      </c>
      <c r="T73" s="464">
        <f>'New Counts Pivot Table'!C$69</f>
        <v>321</v>
      </c>
      <c r="U73" s="464">
        <f>'New Counts Pivot Table'!D$69</f>
        <v>0</v>
      </c>
      <c r="V73" s="464">
        <f>'New Counts Pivot Table'!E$69</f>
        <v>72</v>
      </c>
      <c r="W73" s="464">
        <f>'New Counts Pivot Table'!F$69</f>
        <v>34</v>
      </c>
      <c r="X73" s="465">
        <f>'New Counts Pivot Table'!G$69</f>
        <v>0</v>
      </c>
      <c r="Y73" s="463">
        <f>'New Counts Pivot Table'!H$69</f>
        <v>802</v>
      </c>
      <c r="Z73" s="463">
        <f>'New Counts Pivot Table'!I$69</f>
        <v>0</v>
      </c>
      <c r="AA73" s="464">
        <f>'New Counts Pivot Table'!J$69</f>
        <v>0</v>
      </c>
      <c r="AB73" s="464">
        <f>'New Counts Pivot Table'!K$69</f>
        <v>0</v>
      </c>
      <c r="AC73" s="464">
        <f>'New Counts Pivot Table'!L$69</f>
        <v>0</v>
      </c>
      <c r="AD73" s="464">
        <f>'New Counts Pivot Table'!M$69</f>
        <v>0</v>
      </c>
      <c r="AE73" s="463">
        <f>'New Counts Pivot Table'!N$69</f>
        <v>0</v>
      </c>
      <c r="AF73" s="463">
        <f>'New Counts Pivot Table'!O$69</f>
        <v>0</v>
      </c>
      <c r="AG73" s="464">
        <f>'New Counts Pivot Table'!P$69</f>
        <v>0</v>
      </c>
      <c r="AH73" s="463">
        <f>'New Counts Pivot Table'!Q$69</f>
        <v>0</v>
      </c>
    </row>
    <row r="74" spans="1:36">
      <c r="A74" s="466"/>
      <c r="B74" s="467" t="s">
        <v>17</v>
      </c>
      <c r="C74" s="468">
        <f t="shared" si="72"/>
        <v>0.25923682616596</v>
      </c>
      <c r="D74" s="469">
        <f t="shared" ref="D74:H79" si="79">IFERROR(T74/T$79,0)</f>
        <v>0.26985242445537594</v>
      </c>
      <c r="E74" s="469">
        <f t="shared" si="79"/>
        <v>0</v>
      </c>
      <c r="F74" s="469">
        <f t="shared" si="79"/>
        <v>0.18981481481481483</v>
      </c>
      <c r="G74" s="469">
        <f t="shared" si="79"/>
        <v>0.18309859154929578</v>
      </c>
      <c r="H74" s="469">
        <f t="shared" si="79"/>
        <v>0</v>
      </c>
      <c r="I74" s="468">
        <f t="shared" si="73"/>
        <v>0.25219298245614036</v>
      </c>
      <c r="J74" s="468">
        <f t="shared" si="74"/>
        <v>0</v>
      </c>
      <c r="K74" s="469">
        <f t="shared" si="75"/>
        <v>0</v>
      </c>
      <c r="L74" s="469">
        <f t="shared" si="75"/>
        <v>0</v>
      </c>
      <c r="M74" s="489">
        <f t="shared" si="76"/>
        <v>0</v>
      </c>
      <c r="N74" s="468">
        <f t="shared" si="77"/>
        <v>0</v>
      </c>
      <c r="O74" s="468">
        <f t="shared" si="78"/>
        <v>0</v>
      </c>
      <c r="P74" s="489">
        <f t="shared" si="78"/>
        <v>0</v>
      </c>
      <c r="Q74" s="470">
        <f t="shared" si="78"/>
        <v>0</v>
      </c>
      <c r="R74" s="508"/>
      <c r="S74" s="472">
        <f>'New Counts Pivot Table'!B$70</f>
        <v>428</v>
      </c>
      <c r="T74" s="473">
        <f>'New Counts Pivot Table'!C$70</f>
        <v>384</v>
      </c>
      <c r="U74" s="473">
        <f>'New Counts Pivot Table'!D$70</f>
        <v>0</v>
      </c>
      <c r="V74" s="473">
        <f>'New Counts Pivot Table'!E$70</f>
        <v>82</v>
      </c>
      <c r="W74" s="473">
        <f>'New Counts Pivot Table'!F$70</f>
        <v>26</v>
      </c>
      <c r="X74" s="474">
        <f>'New Counts Pivot Table'!G$70</f>
        <v>0</v>
      </c>
      <c r="Y74" s="472">
        <f>'New Counts Pivot Table'!H$70</f>
        <v>920</v>
      </c>
      <c r="Z74" s="472">
        <f>'New Counts Pivot Table'!I$70</f>
        <v>0</v>
      </c>
      <c r="AA74" s="473">
        <f>'New Counts Pivot Table'!J$70</f>
        <v>0</v>
      </c>
      <c r="AB74" s="473">
        <f>'New Counts Pivot Table'!K$70</f>
        <v>0</v>
      </c>
      <c r="AC74" s="473">
        <f>'New Counts Pivot Table'!L$70</f>
        <v>0</v>
      </c>
      <c r="AD74" s="473">
        <f>'New Counts Pivot Table'!M$70</f>
        <v>0</v>
      </c>
      <c r="AE74" s="472">
        <f>'New Counts Pivot Table'!N$70</f>
        <v>0</v>
      </c>
      <c r="AF74" s="472">
        <f>'New Counts Pivot Table'!O$70</f>
        <v>0</v>
      </c>
      <c r="AG74" s="473">
        <f>'New Counts Pivot Table'!P$70</f>
        <v>0</v>
      </c>
      <c r="AH74" s="472">
        <f>'New Counts Pivot Table'!Q$70</f>
        <v>0</v>
      </c>
    </row>
    <row r="75" spans="1:36">
      <c r="A75" s="466"/>
      <c r="B75" s="467" t="s">
        <v>18</v>
      </c>
      <c r="C75" s="468">
        <f t="shared" si="72"/>
        <v>0.29981829194427617</v>
      </c>
      <c r="D75" s="469">
        <f t="shared" si="79"/>
        <v>0.29444834855938157</v>
      </c>
      <c r="E75" s="469">
        <f t="shared" si="79"/>
        <v>0</v>
      </c>
      <c r="F75" s="469">
        <f t="shared" si="79"/>
        <v>0.39814814814814814</v>
      </c>
      <c r="G75" s="469">
        <f t="shared" si="79"/>
        <v>0.28169014084507044</v>
      </c>
      <c r="H75" s="469">
        <f t="shared" si="79"/>
        <v>0</v>
      </c>
      <c r="I75" s="468">
        <f t="shared" si="73"/>
        <v>0.30866228070175439</v>
      </c>
      <c r="J75" s="468">
        <f t="shared" si="74"/>
        <v>0</v>
      </c>
      <c r="K75" s="469">
        <f t="shared" si="75"/>
        <v>0</v>
      </c>
      <c r="L75" s="469">
        <f t="shared" si="75"/>
        <v>0</v>
      </c>
      <c r="M75" s="489">
        <f t="shared" si="76"/>
        <v>0</v>
      </c>
      <c r="N75" s="468">
        <f t="shared" si="77"/>
        <v>0</v>
      </c>
      <c r="O75" s="468">
        <f t="shared" si="78"/>
        <v>0</v>
      </c>
      <c r="P75" s="489">
        <f t="shared" si="78"/>
        <v>0</v>
      </c>
      <c r="Q75" s="470">
        <f t="shared" si="78"/>
        <v>0</v>
      </c>
      <c r="R75" s="508"/>
      <c r="S75" s="472">
        <f>'New Counts Pivot Table'!B$71</f>
        <v>495</v>
      </c>
      <c r="T75" s="473">
        <f>'New Counts Pivot Table'!C$71</f>
        <v>419</v>
      </c>
      <c r="U75" s="473">
        <f>'New Counts Pivot Table'!D$71</f>
        <v>0</v>
      </c>
      <c r="V75" s="473">
        <f>'New Counts Pivot Table'!E$71</f>
        <v>172</v>
      </c>
      <c r="W75" s="473">
        <f>'New Counts Pivot Table'!F$71</f>
        <v>40</v>
      </c>
      <c r="X75" s="474">
        <f>'New Counts Pivot Table'!G$71</f>
        <v>0</v>
      </c>
      <c r="Y75" s="472">
        <f>'New Counts Pivot Table'!H$71</f>
        <v>1126</v>
      </c>
      <c r="Z75" s="472">
        <f>'New Counts Pivot Table'!I$71</f>
        <v>0</v>
      </c>
      <c r="AA75" s="473">
        <f>'New Counts Pivot Table'!J$71</f>
        <v>0</v>
      </c>
      <c r="AB75" s="473">
        <f>'New Counts Pivot Table'!K$71</f>
        <v>0</v>
      </c>
      <c r="AC75" s="473">
        <f>'New Counts Pivot Table'!L$71</f>
        <v>0</v>
      </c>
      <c r="AD75" s="473">
        <f>'New Counts Pivot Table'!M$71</f>
        <v>0</v>
      </c>
      <c r="AE75" s="472">
        <f>'New Counts Pivot Table'!N$71</f>
        <v>0</v>
      </c>
      <c r="AF75" s="472">
        <f>'New Counts Pivot Table'!O$71</f>
        <v>0</v>
      </c>
      <c r="AG75" s="473">
        <f>'New Counts Pivot Table'!P$71</f>
        <v>0</v>
      </c>
      <c r="AH75" s="472">
        <f>'New Counts Pivot Table'!Q$71</f>
        <v>0</v>
      </c>
    </row>
    <row r="76" spans="1:36">
      <c r="A76" s="466"/>
      <c r="B76" s="467" t="s">
        <v>19</v>
      </c>
      <c r="C76" s="468">
        <f t="shared" si="72"/>
        <v>0.17989097516656571</v>
      </c>
      <c r="D76" s="469">
        <f t="shared" si="79"/>
        <v>0.18271257905832747</v>
      </c>
      <c r="E76" s="469">
        <f t="shared" si="79"/>
        <v>0</v>
      </c>
      <c r="F76" s="469">
        <f t="shared" si="79"/>
        <v>0.24537037037037038</v>
      </c>
      <c r="G76" s="469">
        <f t="shared" si="79"/>
        <v>0.29577464788732394</v>
      </c>
      <c r="H76" s="469">
        <f t="shared" si="79"/>
        <v>0</v>
      </c>
      <c r="I76" s="468">
        <f t="shared" si="73"/>
        <v>0.19325657894736842</v>
      </c>
      <c r="J76" s="468">
        <f t="shared" si="74"/>
        <v>0</v>
      </c>
      <c r="K76" s="469">
        <f t="shared" si="75"/>
        <v>0</v>
      </c>
      <c r="L76" s="469">
        <f t="shared" si="75"/>
        <v>0</v>
      </c>
      <c r="M76" s="489">
        <f t="shared" si="76"/>
        <v>0</v>
      </c>
      <c r="N76" s="468">
        <f t="shared" si="77"/>
        <v>0</v>
      </c>
      <c r="O76" s="468">
        <f t="shared" si="78"/>
        <v>0</v>
      </c>
      <c r="P76" s="489">
        <f t="shared" si="78"/>
        <v>0</v>
      </c>
      <c r="Q76" s="470">
        <f t="shared" si="78"/>
        <v>0</v>
      </c>
      <c r="R76" s="508"/>
      <c r="S76" s="472">
        <f>'New Counts Pivot Table'!B$72</f>
        <v>297</v>
      </c>
      <c r="T76" s="473">
        <f>'New Counts Pivot Table'!C$72</f>
        <v>260</v>
      </c>
      <c r="U76" s="473">
        <f>'New Counts Pivot Table'!D$72</f>
        <v>0</v>
      </c>
      <c r="V76" s="473">
        <f>'New Counts Pivot Table'!E$72</f>
        <v>106</v>
      </c>
      <c r="W76" s="473">
        <f>'New Counts Pivot Table'!F$72</f>
        <v>42</v>
      </c>
      <c r="X76" s="474">
        <f>'New Counts Pivot Table'!G$72</f>
        <v>0</v>
      </c>
      <c r="Y76" s="472">
        <f>'New Counts Pivot Table'!H$72</f>
        <v>705</v>
      </c>
      <c r="Z76" s="472">
        <f>'New Counts Pivot Table'!I$72</f>
        <v>0</v>
      </c>
      <c r="AA76" s="473">
        <f>'New Counts Pivot Table'!J$72</f>
        <v>0</v>
      </c>
      <c r="AB76" s="473">
        <f>'New Counts Pivot Table'!K$72</f>
        <v>0</v>
      </c>
      <c r="AC76" s="473">
        <f>'New Counts Pivot Table'!L$72</f>
        <v>0</v>
      </c>
      <c r="AD76" s="473">
        <f>'New Counts Pivot Table'!M$72</f>
        <v>0</v>
      </c>
      <c r="AE76" s="472">
        <f>'New Counts Pivot Table'!N$72</f>
        <v>0</v>
      </c>
      <c r="AF76" s="472">
        <f>'New Counts Pivot Table'!O$72</f>
        <v>0</v>
      </c>
      <c r="AG76" s="473">
        <f>'New Counts Pivot Table'!P$72</f>
        <v>0</v>
      </c>
      <c r="AH76" s="472">
        <f>'New Counts Pivot Table'!Q$72</f>
        <v>0</v>
      </c>
    </row>
    <row r="77" spans="1:36">
      <c r="A77" s="466"/>
      <c r="B77" s="467" t="s">
        <v>1059</v>
      </c>
      <c r="C77" s="468">
        <f t="shared" si="72"/>
        <v>3.3918837068443369E-2</v>
      </c>
      <c r="D77" s="469">
        <f t="shared" si="79"/>
        <v>2.7406886858749122E-2</v>
      </c>
      <c r="E77" s="469">
        <f t="shared" si="79"/>
        <v>0</v>
      </c>
      <c r="F77" s="488">
        <f t="shared" si="79"/>
        <v>0</v>
      </c>
      <c r="G77" s="469">
        <f t="shared" si="79"/>
        <v>0</v>
      </c>
      <c r="H77" s="469">
        <f t="shared" si="79"/>
        <v>0</v>
      </c>
      <c r="I77" s="468">
        <f t="shared" si="73"/>
        <v>2.6041666666666668E-2</v>
      </c>
      <c r="J77" s="468">
        <f t="shared" si="74"/>
        <v>0</v>
      </c>
      <c r="K77" s="469">
        <f t="shared" si="75"/>
        <v>0</v>
      </c>
      <c r="L77" s="469">
        <f t="shared" si="75"/>
        <v>0</v>
      </c>
      <c r="M77" s="489">
        <f t="shared" si="76"/>
        <v>0</v>
      </c>
      <c r="N77" s="468">
        <f t="shared" si="77"/>
        <v>0</v>
      </c>
      <c r="O77" s="468">
        <f t="shared" si="78"/>
        <v>0</v>
      </c>
      <c r="P77" s="489">
        <f t="shared" si="78"/>
        <v>0</v>
      </c>
      <c r="Q77" s="470">
        <f t="shared" si="78"/>
        <v>0</v>
      </c>
      <c r="R77" s="508"/>
      <c r="S77" s="472">
        <f>'New Counts Pivot Table'!B$73</f>
        <v>56</v>
      </c>
      <c r="T77" s="473">
        <f>'New Counts Pivot Table'!C$73</f>
        <v>39</v>
      </c>
      <c r="U77" s="473">
        <f>'New Counts Pivot Table'!D$73</f>
        <v>0</v>
      </c>
      <c r="V77" s="473">
        <f>'New Counts Pivot Table'!E$73</f>
        <v>0</v>
      </c>
      <c r="W77" s="473">
        <f>'New Counts Pivot Table'!F$73</f>
        <v>0</v>
      </c>
      <c r="X77" s="474">
        <f>'New Counts Pivot Table'!G$73</f>
        <v>0</v>
      </c>
      <c r="Y77" s="472">
        <f>'New Counts Pivot Table'!H$73</f>
        <v>95</v>
      </c>
      <c r="Z77" s="472">
        <f>'New Counts Pivot Table'!I$73</f>
        <v>0</v>
      </c>
      <c r="AA77" s="473">
        <f>'New Counts Pivot Table'!J$73</f>
        <v>0</v>
      </c>
      <c r="AB77" s="473">
        <f>'New Counts Pivot Table'!K$73</f>
        <v>0</v>
      </c>
      <c r="AC77" s="473">
        <f>'New Counts Pivot Table'!L$73</f>
        <v>0</v>
      </c>
      <c r="AD77" s="473">
        <f>'New Counts Pivot Table'!M$73</f>
        <v>0</v>
      </c>
      <c r="AE77" s="472">
        <f>'New Counts Pivot Table'!N$73</f>
        <v>0</v>
      </c>
      <c r="AF77" s="472">
        <f>'New Counts Pivot Table'!O$73</f>
        <v>0</v>
      </c>
      <c r="AG77" s="473">
        <f>'New Counts Pivot Table'!P$73</f>
        <v>0</v>
      </c>
      <c r="AH77" s="472">
        <f>'New Counts Pivot Table'!Q$73</f>
        <v>0</v>
      </c>
    </row>
    <row r="78" spans="1:36">
      <c r="A78" s="466"/>
      <c r="B78" s="467" t="s">
        <v>1060</v>
      </c>
      <c r="C78" s="468">
        <f t="shared" si="72"/>
        <v>0</v>
      </c>
      <c r="D78" s="469">
        <f t="shared" si="79"/>
        <v>0</v>
      </c>
      <c r="E78" s="469">
        <f t="shared" si="79"/>
        <v>0</v>
      </c>
      <c r="F78" s="469">
        <f t="shared" si="79"/>
        <v>0</v>
      </c>
      <c r="G78" s="469">
        <f t="shared" si="79"/>
        <v>0</v>
      </c>
      <c r="H78" s="469">
        <f t="shared" si="79"/>
        <v>0</v>
      </c>
      <c r="I78" s="468">
        <f t="shared" si="73"/>
        <v>0</v>
      </c>
      <c r="J78" s="468">
        <f t="shared" si="74"/>
        <v>0</v>
      </c>
      <c r="K78" s="469">
        <f t="shared" si="75"/>
        <v>1</v>
      </c>
      <c r="L78" s="469">
        <f t="shared" si="75"/>
        <v>1</v>
      </c>
      <c r="M78" s="489">
        <f t="shared" si="76"/>
        <v>1</v>
      </c>
      <c r="N78" s="468">
        <f t="shared" si="77"/>
        <v>1</v>
      </c>
      <c r="O78" s="468">
        <f t="shared" si="78"/>
        <v>0</v>
      </c>
      <c r="P78" s="489">
        <f t="shared" si="78"/>
        <v>0</v>
      </c>
      <c r="Q78" s="470">
        <f t="shared" si="78"/>
        <v>0</v>
      </c>
      <c r="R78" s="508"/>
      <c r="S78" s="472">
        <f>'New Counts Pivot Table'!B$74</f>
        <v>0</v>
      </c>
      <c r="T78" s="473">
        <f>'New Counts Pivot Table'!C$74</f>
        <v>0</v>
      </c>
      <c r="U78" s="473">
        <f>'New Counts Pivot Table'!D$74</f>
        <v>0</v>
      </c>
      <c r="V78" s="473">
        <f>'New Counts Pivot Table'!E$74</f>
        <v>0</v>
      </c>
      <c r="W78" s="473">
        <f>'New Counts Pivot Table'!F$74</f>
        <v>0</v>
      </c>
      <c r="X78" s="474">
        <f>'New Counts Pivot Table'!G$74</f>
        <v>0</v>
      </c>
      <c r="Y78" s="472">
        <f>'New Counts Pivot Table'!H$74</f>
        <v>0</v>
      </c>
      <c r="Z78" s="472">
        <f>'New Counts Pivot Table'!I$74</f>
        <v>0</v>
      </c>
      <c r="AA78" s="473">
        <f>'New Counts Pivot Table'!J$74</f>
        <v>1099</v>
      </c>
      <c r="AB78" s="473">
        <f>'New Counts Pivot Table'!K$74</f>
        <v>1138.4000000000001</v>
      </c>
      <c r="AC78" s="473">
        <f>'New Counts Pivot Table'!L$74</f>
        <v>148</v>
      </c>
      <c r="AD78" s="473">
        <f>'New Counts Pivot Table'!M$74</f>
        <v>0</v>
      </c>
      <c r="AE78" s="472">
        <f>'New Counts Pivot Table'!N$74</f>
        <v>2385.4</v>
      </c>
      <c r="AF78" s="472">
        <f>'New Counts Pivot Table'!O$74</f>
        <v>0</v>
      </c>
      <c r="AG78" s="473">
        <f>'New Counts Pivot Table'!P$74</f>
        <v>0</v>
      </c>
      <c r="AH78" s="472">
        <f>'New Counts Pivot Table'!Q$74</f>
        <v>0</v>
      </c>
    </row>
    <row r="79" spans="1:36" s="486" customFormat="1">
      <c r="A79" s="476"/>
      <c r="B79" s="477" t="s">
        <v>1061</v>
      </c>
      <c r="C79" s="478">
        <f t="shared" si="72"/>
        <v>1</v>
      </c>
      <c r="D79" s="479">
        <f t="shared" si="79"/>
        <v>1</v>
      </c>
      <c r="E79" s="479">
        <f t="shared" si="79"/>
        <v>0</v>
      </c>
      <c r="F79" s="479">
        <f t="shared" si="79"/>
        <v>1</v>
      </c>
      <c r="G79" s="479">
        <f t="shared" si="79"/>
        <v>1</v>
      </c>
      <c r="H79" s="479">
        <f t="shared" si="79"/>
        <v>0</v>
      </c>
      <c r="I79" s="478">
        <f t="shared" si="73"/>
        <v>1</v>
      </c>
      <c r="J79" s="478">
        <f t="shared" si="74"/>
        <v>0</v>
      </c>
      <c r="K79" s="479">
        <f t="shared" si="75"/>
        <v>1</v>
      </c>
      <c r="L79" s="479">
        <f t="shared" si="75"/>
        <v>1</v>
      </c>
      <c r="M79" s="490">
        <f t="shared" si="76"/>
        <v>1</v>
      </c>
      <c r="N79" s="478">
        <f t="shared" si="77"/>
        <v>1</v>
      </c>
      <c r="O79" s="478">
        <f t="shared" si="78"/>
        <v>0</v>
      </c>
      <c r="P79" s="490">
        <f t="shared" si="78"/>
        <v>0</v>
      </c>
      <c r="Q79" s="480">
        <f t="shared" si="78"/>
        <v>0</v>
      </c>
      <c r="R79" s="510"/>
      <c r="S79" s="482">
        <f>'New Counts Pivot Table'!B$75</f>
        <v>1651</v>
      </c>
      <c r="T79" s="483">
        <f>'New Counts Pivot Table'!C$75</f>
        <v>1423</v>
      </c>
      <c r="U79" s="483">
        <f>'New Counts Pivot Table'!D$75</f>
        <v>0</v>
      </c>
      <c r="V79" s="483">
        <f>'New Counts Pivot Table'!E$75</f>
        <v>432</v>
      </c>
      <c r="W79" s="483">
        <f>'New Counts Pivot Table'!F$75</f>
        <v>142</v>
      </c>
      <c r="X79" s="484">
        <f>'New Counts Pivot Table'!G$75</f>
        <v>0</v>
      </c>
      <c r="Y79" s="482">
        <f>'New Counts Pivot Table'!H$75</f>
        <v>3648</v>
      </c>
      <c r="Z79" s="482">
        <f>'New Counts Pivot Table'!I$75</f>
        <v>0</v>
      </c>
      <c r="AA79" s="483">
        <f>'New Counts Pivot Table'!J$75</f>
        <v>1099</v>
      </c>
      <c r="AB79" s="483">
        <f>'New Counts Pivot Table'!K$75</f>
        <v>1138.4000000000001</v>
      </c>
      <c r="AC79" s="483">
        <f>'New Counts Pivot Table'!L$75</f>
        <v>148</v>
      </c>
      <c r="AD79" s="483">
        <f>'New Counts Pivot Table'!M$75</f>
        <v>0</v>
      </c>
      <c r="AE79" s="482">
        <f>'New Counts Pivot Table'!N$75</f>
        <v>2385.4</v>
      </c>
      <c r="AF79" s="482">
        <f>'New Counts Pivot Table'!O$75</f>
        <v>0</v>
      </c>
      <c r="AG79" s="483">
        <f>'New Counts Pivot Table'!P$75</f>
        <v>0</v>
      </c>
      <c r="AH79" s="482">
        <f>'New Counts Pivot Table'!Q$75</f>
        <v>0</v>
      </c>
      <c r="AI79" s="485"/>
      <c r="AJ79" s="485"/>
    </row>
    <row r="80" spans="1:36">
      <c r="A80" s="466" t="s">
        <v>390</v>
      </c>
      <c r="B80" s="458" t="s">
        <v>28</v>
      </c>
      <c r="C80" s="459">
        <f t="shared" ref="C80:C86" si="80">S80/S$86</f>
        <v>0.31612781244091509</v>
      </c>
      <c r="D80" s="460">
        <f t="shared" ref="D80:H86" si="81">IFERROR(T80/T$86,0)</f>
        <v>0.20016339869281047</v>
      </c>
      <c r="E80" s="460">
        <f t="shared" si="81"/>
        <v>0.25494276795005205</v>
      </c>
      <c r="F80" s="460">
        <f t="shared" si="81"/>
        <v>0.234375</v>
      </c>
      <c r="G80" s="460">
        <f t="shared" si="81"/>
        <v>0.19112627986348124</v>
      </c>
      <c r="H80" s="460">
        <f t="shared" si="81"/>
        <v>0.30153846153846153</v>
      </c>
      <c r="I80" s="459">
        <f t="shared" ref="I80:I86" si="82">Y80/Y$86</f>
        <v>0.27662595853450722</v>
      </c>
      <c r="J80" s="459">
        <f t="shared" ref="J80:J86" si="83">IFERROR(Z80/Z$86,0)</f>
        <v>0</v>
      </c>
      <c r="K80" s="460">
        <f t="shared" ref="K80:L86" si="84">AA80/AA$86</f>
        <v>0</v>
      </c>
      <c r="L80" s="460">
        <f t="shared" si="84"/>
        <v>0</v>
      </c>
      <c r="M80" s="487">
        <f t="shared" ref="M80:M86" si="85">IFERROR(AC80/AC$86,0)</f>
        <v>2.3622047244094488E-3</v>
      </c>
      <c r="N80" s="459">
        <f t="shared" ref="N80:N86" si="86">AE80/AE$86</f>
        <v>4.6482801363495507E-4</v>
      </c>
      <c r="O80" s="459">
        <f t="shared" ref="O80:Q86" si="87">IFERROR(AF80/AF$86,0)</f>
        <v>0</v>
      </c>
      <c r="P80" s="487">
        <f t="shared" si="87"/>
        <v>0</v>
      </c>
      <c r="Q80" s="461">
        <f t="shared" si="87"/>
        <v>0</v>
      </c>
      <c r="R80" s="507"/>
      <c r="S80" s="463">
        <f>'New Counts Pivot Table'!B$77</f>
        <v>1672</v>
      </c>
      <c r="T80" s="464">
        <f>'New Counts Pivot Table'!C$77</f>
        <v>245</v>
      </c>
      <c r="U80" s="464">
        <f>'New Counts Pivot Table'!D$77</f>
        <v>735</v>
      </c>
      <c r="V80" s="464">
        <f>'New Counts Pivot Table'!E$77</f>
        <v>60</v>
      </c>
      <c r="W80" s="464">
        <f>'New Counts Pivot Table'!F$77</f>
        <v>112</v>
      </c>
      <c r="X80" s="465">
        <f>'New Counts Pivot Table'!G$77</f>
        <v>98</v>
      </c>
      <c r="Y80" s="463">
        <f>'New Counts Pivot Table'!H$77</f>
        <v>2922</v>
      </c>
      <c r="Z80" s="463">
        <f>'New Counts Pivot Table'!I$77</f>
        <v>0</v>
      </c>
      <c r="AA80" s="464">
        <f>'New Counts Pivot Table'!J$77</f>
        <v>0</v>
      </c>
      <c r="AB80" s="464">
        <f>'New Counts Pivot Table'!K$77</f>
        <v>0</v>
      </c>
      <c r="AC80" s="464">
        <f>'New Counts Pivot Table'!L$77</f>
        <v>3</v>
      </c>
      <c r="AD80" s="464">
        <f>'New Counts Pivot Table'!M$77</f>
        <v>0</v>
      </c>
      <c r="AE80" s="463">
        <f>'New Counts Pivot Table'!N$77</f>
        <v>3</v>
      </c>
      <c r="AF80" s="463">
        <f>'New Counts Pivot Table'!O$77</f>
        <v>0</v>
      </c>
      <c r="AG80" s="464">
        <f>'New Counts Pivot Table'!P$77</f>
        <v>0</v>
      </c>
      <c r="AH80" s="463">
        <f>'New Counts Pivot Table'!Q$77</f>
        <v>0</v>
      </c>
    </row>
    <row r="81" spans="1:36">
      <c r="A81" s="466"/>
      <c r="B81" s="467" t="s">
        <v>17</v>
      </c>
      <c r="C81" s="468">
        <f t="shared" si="80"/>
        <v>0.27717905086027605</v>
      </c>
      <c r="D81" s="469">
        <f t="shared" si="81"/>
        <v>0.32598039215686275</v>
      </c>
      <c r="E81" s="469">
        <f t="shared" si="81"/>
        <v>0.30003468609087758</v>
      </c>
      <c r="F81" s="469">
        <f t="shared" si="81"/>
        <v>0.33203125</v>
      </c>
      <c r="G81" s="469">
        <f t="shared" si="81"/>
        <v>0.34470989761092152</v>
      </c>
      <c r="H81" s="469">
        <f t="shared" si="81"/>
        <v>0.28923076923076924</v>
      </c>
      <c r="I81" s="468">
        <f t="shared" si="82"/>
        <v>0.29451860266969609</v>
      </c>
      <c r="J81" s="468">
        <f t="shared" si="83"/>
        <v>0</v>
      </c>
      <c r="K81" s="469">
        <f t="shared" si="84"/>
        <v>0</v>
      </c>
      <c r="L81" s="469">
        <f t="shared" si="84"/>
        <v>0</v>
      </c>
      <c r="M81" s="492">
        <f t="shared" si="85"/>
        <v>1.5748031496062992E-3</v>
      </c>
      <c r="N81" s="491">
        <f t="shared" si="86"/>
        <v>3.0988534242330339E-4</v>
      </c>
      <c r="O81" s="468">
        <f t="shared" si="87"/>
        <v>0</v>
      </c>
      <c r="P81" s="489">
        <f t="shared" si="87"/>
        <v>0</v>
      </c>
      <c r="Q81" s="470">
        <f t="shared" si="87"/>
        <v>0</v>
      </c>
      <c r="R81" s="508"/>
      <c r="S81" s="472">
        <f>'New Counts Pivot Table'!B$78</f>
        <v>1466</v>
      </c>
      <c r="T81" s="473">
        <f>'New Counts Pivot Table'!C$78</f>
        <v>399</v>
      </c>
      <c r="U81" s="473">
        <f>'New Counts Pivot Table'!D$78</f>
        <v>865</v>
      </c>
      <c r="V81" s="473">
        <f>'New Counts Pivot Table'!E$78</f>
        <v>85</v>
      </c>
      <c r="W81" s="473">
        <f>'New Counts Pivot Table'!F$78</f>
        <v>202</v>
      </c>
      <c r="X81" s="474">
        <f>'New Counts Pivot Table'!G$78</f>
        <v>94</v>
      </c>
      <c r="Y81" s="472">
        <f>'New Counts Pivot Table'!H$78</f>
        <v>3111</v>
      </c>
      <c r="Z81" s="472">
        <f>'New Counts Pivot Table'!I$78</f>
        <v>0</v>
      </c>
      <c r="AA81" s="473">
        <f>'New Counts Pivot Table'!J$78</f>
        <v>0</v>
      </c>
      <c r="AB81" s="473">
        <f>'New Counts Pivot Table'!K$78</f>
        <v>0</v>
      </c>
      <c r="AC81" s="473">
        <f>'New Counts Pivot Table'!L$78</f>
        <v>2</v>
      </c>
      <c r="AD81" s="473">
        <f>'New Counts Pivot Table'!M$78</f>
        <v>0</v>
      </c>
      <c r="AE81" s="472">
        <f>'New Counts Pivot Table'!N$78</f>
        <v>2</v>
      </c>
      <c r="AF81" s="472">
        <f>'New Counts Pivot Table'!O$78</f>
        <v>0</v>
      </c>
      <c r="AG81" s="473">
        <f>'New Counts Pivot Table'!P$78</f>
        <v>0</v>
      </c>
      <c r="AH81" s="472">
        <f>'New Counts Pivot Table'!Q$78</f>
        <v>0</v>
      </c>
    </row>
    <row r="82" spans="1:36">
      <c r="A82" s="466"/>
      <c r="B82" s="467" t="s">
        <v>18</v>
      </c>
      <c r="C82" s="468">
        <f t="shared" si="80"/>
        <v>0.19531102287767063</v>
      </c>
      <c r="D82" s="469">
        <f t="shared" si="81"/>
        <v>0.16911764705882354</v>
      </c>
      <c r="E82" s="469">
        <f t="shared" si="81"/>
        <v>0.23655913978494625</v>
      </c>
      <c r="F82" s="469">
        <f t="shared" si="81"/>
        <v>0.29296875</v>
      </c>
      <c r="G82" s="469">
        <f t="shared" si="81"/>
        <v>0.24232081911262798</v>
      </c>
      <c r="H82" s="469">
        <f t="shared" si="81"/>
        <v>0.22461538461538461</v>
      </c>
      <c r="I82" s="468">
        <f t="shared" si="82"/>
        <v>0.2094102054340623</v>
      </c>
      <c r="J82" s="468">
        <f t="shared" si="83"/>
        <v>0</v>
      </c>
      <c r="K82" s="469">
        <f t="shared" si="84"/>
        <v>0</v>
      </c>
      <c r="L82" s="469">
        <f t="shared" si="84"/>
        <v>0</v>
      </c>
      <c r="M82" s="489">
        <f t="shared" si="85"/>
        <v>0</v>
      </c>
      <c r="N82" s="468">
        <f t="shared" si="86"/>
        <v>0</v>
      </c>
      <c r="O82" s="468">
        <f t="shared" si="87"/>
        <v>0</v>
      </c>
      <c r="P82" s="489">
        <f t="shared" si="87"/>
        <v>0</v>
      </c>
      <c r="Q82" s="470">
        <f t="shared" si="87"/>
        <v>0</v>
      </c>
      <c r="R82" s="508"/>
      <c r="S82" s="472">
        <f>'New Counts Pivot Table'!B$79</f>
        <v>1033</v>
      </c>
      <c r="T82" s="473">
        <f>'New Counts Pivot Table'!C$79</f>
        <v>207</v>
      </c>
      <c r="U82" s="473">
        <f>'New Counts Pivot Table'!D$79</f>
        <v>682</v>
      </c>
      <c r="V82" s="473">
        <f>'New Counts Pivot Table'!E$79</f>
        <v>75</v>
      </c>
      <c r="W82" s="473">
        <f>'New Counts Pivot Table'!F$79</f>
        <v>142</v>
      </c>
      <c r="X82" s="474">
        <f>'New Counts Pivot Table'!G$79</f>
        <v>73</v>
      </c>
      <c r="Y82" s="472">
        <f>'New Counts Pivot Table'!H$79</f>
        <v>2212</v>
      </c>
      <c r="Z82" s="472">
        <f>'New Counts Pivot Table'!I$79</f>
        <v>0</v>
      </c>
      <c r="AA82" s="473">
        <f>'New Counts Pivot Table'!J$79</f>
        <v>0</v>
      </c>
      <c r="AB82" s="473">
        <f>'New Counts Pivot Table'!K$79</f>
        <v>0</v>
      </c>
      <c r="AC82" s="473">
        <f>'New Counts Pivot Table'!L$79</f>
        <v>0</v>
      </c>
      <c r="AD82" s="473">
        <f>'New Counts Pivot Table'!M$79</f>
        <v>0</v>
      </c>
      <c r="AE82" s="472">
        <f>'New Counts Pivot Table'!N$79</f>
        <v>0</v>
      </c>
      <c r="AF82" s="472">
        <f>'New Counts Pivot Table'!O$79</f>
        <v>0</v>
      </c>
      <c r="AG82" s="473">
        <f>'New Counts Pivot Table'!P$79</f>
        <v>0</v>
      </c>
      <c r="AH82" s="472">
        <f>'New Counts Pivot Table'!Q$79</f>
        <v>0</v>
      </c>
    </row>
    <row r="83" spans="1:36">
      <c r="A83" s="466"/>
      <c r="B83" s="467" t="s">
        <v>19</v>
      </c>
      <c r="C83" s="475">
        <f t="shared" si="80"/>
        <v>1.8907165815844206E-3</v>
      </c>
      <c r="D83" s="488">
        <f t="shared" si="81"/>
        <v>2.4509803921568627E-3</v>
      </c>
      <c r="E83" s="469">
        <f t="shared" si="81"/>
        <v>1.3527575442247659E-2</v>
      </c>
      <c r="F83" s="488">
        <f t="shared" si="81"/>
        <v>1.953125E-2</v>
      </c>
      <c r="G83" s="469">
        <f t="shared" si="81"/>
        <v>6.4846416382252553E-2</v>
      </c>
      <c r="H83" s="488">
        <f t="shared" si="81"/>
        <v>6.1538461538461538E-3</v>
      </c>
      <c r="I83" s="468">
        <f t="shared" si="82"/>
        <v>9.1829972545678304E-3</v>
      </c>
      <c r="J83" s="468">
        <f t="shared" si="83"/>
        <v>0</v>
      </c>
      <c r="K83" s="469">
        <f t="shared" si="84"/>
        <v>0</v>
      </c>
      <c r="L83" s="469">
        <f t="shared" si="84"/>
        <v>0.20946470131885184</v>
      </c>
      <c r="M83" s="489">
        <f t="shared" si="85"/>
        <v>0.15354330708661418</v>
      </c>
      <c r="N83" s="468">
        <f t="shared" si="86"/>
        <v>0.11388286334056399</v>
      </c>
      <c r="O83" s="468">
        <f t="shared" si="87"/>
        <v>0</v>
      </c>
      <c r="P83" s="489">
        <f t="shared" si="87"/>
        <v>0</v>
      </c>
      <c r="Q83" s="470">
        <f t="shared" si="87"/>
        <v>0</v>
      </c>
      <c r="R83" s="508"/>
      <c r="S83" s="472">
        <f>'New Counts Pivot Table'!B$80</f>
        <v>10</v>
      </c>
      <c r="T83" s="473">
        <f>'New Counts Pivot Table'!C$80</f>
        <v>3</v>
      </c>
      <c r="U83" s="473">
        <f>'New Counts Pivot Table'!D$80</f>
        <v>39</v>
      </c>
      <c r="V83" s="473">
        <f>'New Counts Pivot Table'!E$80</f>
        <v>5</v>
      </c>
      <c r="W83" s="473">
        <f>'New Counts Pivot Table'!F$80</f>
        <v>38</v>
      </c>
      <c r="X83" s="474">
        <f>'New Counts Pivot Table'!G$80</f>
        <v>2</v>
      </c>
      <c r="Y83" s="472">
        <f>'New Counts Pivot Table'!H$80</f>
        <v>97</v>
      </c>
      <c r="Z83" s="472">
        <f>'New Counts Pivot Table'!I$80</f>
        <v>0</v>
      </c>
      <c r="AA83" s="473">
        <f>'New Counts Pivot Table'!J$80</f>
        <v>0</v>
      </c>
      <c r="AB83" s="473">
        <f>'New Counts Pivot Table'!K$80</f>
        <v>540</v>
      </c>
      <c r="AC83" s="473">
        <f>'New Counts Pivot Table'!L$80</f>
        <v>195</v>
      </c>
      <c r="AD83" s="473">
        <f>'New Counts Pivot Table'!M$80</f>
        <v>0</v>
      </c>
      <c r="AE83" s="472">
        <f>'New Counts Pivot Table'!N$80</f>
        <v>735</v>
      </c>
      <c r="AF83" s="472">
        <f>'New Counts Pivot Table'!O$80</f>
        <v>0</v>
      </c>
      <c r="AG83" s="473">
        <f>'New Counts Pivot Table'!P$80</f>
        <v>0</v>
      </c>
      <c r="AH83" s="472">
        <f>'New Counts Pivot Table'!Q$80</f>
        <v>0</v>
      </c>
    </row>
    <row r="84" spans="1:36">
      <c r="A84" s="466"/>
      <c r="B84" s="467" t="s">
        <v>1059</v>
      </c>
      <c r="C84" s="468">
        <f t="shared" si="80"/>
        <v>0.20949139723955379</v>
      </c>
      <c r="D84" s="469">
        <f t="shared" si="81"/>
        <v>0.30228758169934639</v>
      </c>
      <c r="E84" s="469">
        <f t="shared" si="81"/>
        <v>0.19493583073187651</v>
      </c>
      <c r="F84" s="469">
        <f t="shared" si="81"/>
        <v>0.12109375</v>
      </c>
      <c r="G84" s="469">
        <f t="shared" si="81"/>
        <v>0.15699658703071673</v>
      </c>
      <c r="H84" s="469">
        <f t="shared" si="81"/>
        <v>0.17846153846153845</v>
      </c>
      <c r="I84" s="468">
        <f t="shared" si="82"/>
        <v>0.21026223610716652</v>
      </c>
      <c r="J84" s="468">
        <f t="shared" si="83"/>
        <v>0</v>
      </c>
      <c r="K84" s="469">
        <f t="shared" si="84"/>
        <v>0</v>
      </c>
      <c r="L84" s="469">
        <f t="shared" si="84"/>
        <v>0</v>
      </c>
      <c r="M84" s="489">
        <f t="shared" si="85"/>
        <v>0</v>
      </c>
      <c r="N84" s="468">
        <f t="shared" si="86"/>
        <v>0</v>
      </c>
      <c r="O84" s="468">
        <f t="shared" si="87"/>
        <v>0</v>
      </c>
      <c r="P84" s="489">
        <f t="shared" si="87"/>
        <v>0</v>
      </c>
      <c r="Q84" s="470">
        <f t="shared" si="87"/>
        <v>0</v>
      </c>
      <c r="R84" s="508"/>
      <c r="S84" s="472">
        <f>'New Counts Pivot Table'!B$81</f>
        <v>1108</v>
      </c>
      <c r="T84" s="473">
        <f>'New Counts Pivot Table'!C$81</f>
        <v>370</v>
      </c>
      <c r="U84" s="473">
        <f>'New Counts Pivot Table'!D$81</f>
        <v>562</v>
      </c>
      <c r="V84" s="473">
        <f>'New Counts Pivot Table'!E$81</f>
        <v>31</v>
      </c>
      <c r="W84" s="473">
        <f>'New Counts Pivot Table'!F$81</f>
        <v>92</v>
      </c>
      <c r="X84" s="474">
        <f>'New Counts Pivot Table'!G$81</f>
        <v>58</v>
      </c>
      <c r="Y84" s="472">
        <f>'New Counts Pivot Table'!H$81</f>
        <v>2221</v>
      </c>
      <c r="Z84" s="472">
        <f>'New Counts Pivot Table'!I$81</f>
        <v>0</v>
      </c>
      <c r="AA84" s="473">
        <f>'New Counts Pivot Table'!J$81</f>
        <v>0</v>
      </c>
      <c r="AB84" s="473">
        <f>'New Counts Pivot Table'!K$81</f>
        <v>0</v>
      </c>
      <c r="AC84" s="473">
        <f>'New Counts Pivot Table'!L$81</f>
        <v>0</v>
      </c>
      <c r="AD84" s="473">
        <f>'New Counts Pivot Table'!M$81</f>
        <v>0</v>
      </c>
      <c r="AE84" s="472">
        <f>'New Counts Pivot Table'!N$81</f>
        <v>0</v>
      </c>
      <c r="AF84" s="472">
        <f>'New Counts Pivot Table'!O$81</f>
        <v>0</v>
      </c>
      <c r="AG84" s="473">
        <f>'New Counts Pivot Table'!P$81</f>
        <v>0</v>
      </c>
      <c r="AH84" s="472">
        <f>'New Counts Pivot Table'!Q$81</f>
        <v>0</v>
      </c>
    </row>
    <row r="85" spans="1:36">
      <c r="A85" s="466"/>
      <c r="B85" s="467" t="s">
        <v>1060</v>
      </c>
      <c r="C85" s="468">
        <f t="shared" si="80"/>
        <v>0</v>
      </c>
      <c r="D85" s="469">
        <f t="shared" si="81"/>
        <v>0</v>
      </c>
      <c r="E85" s="469">
        <f t="shared" si="81"/>
        <v>0</v>
      </c>
      <c r="F85" s="469">
        <f t="shared" si="81"/>
        <v>0</v>
      </c>
      <c r="G85" s="469">
        <f t="shared" si="81"/>
        <v>0</v>
      </c>
      <c r="H85" s="469">
        <f t="shared" si="81"/>
        <v>0</v>
      </c>
      <c r="I85" s="468">
        <f t="shared" si="82"/>
        <v>0</v>
      </c>
      <c r="J85" s="468">
        <f t="shared" si="83"/>
        <v>0</v>
      </c>
      <c r="K85" s="469">
        <f t="shared" si="84"/>
        <v>1</v>
      </c>
      <c r="L85" s="469">
        <f t="shared" si="84"/>
        <v>0.79053529868114814</v>
      </c>
      <c r="M85" s="489">
        <f t="shared" si="85"/>
        <v>0.84251968503937003</v>
      </c>
      <c r="N85" s="468">
        <f t="shared" si="86"/>
        <v>0.88534242330337776</v>
      </c>
      <c r="O85" s="468">
        <f t="shared" si="87"/>
        <v>0</v>
      </c>
      <c r="P85" s="489">
        <f t="shared" si="87"/>
        <v>0</v>
      </c>
      <c r="Q85" s="470">
        <f t="shared" si="87"/>
        <v>0</v>
      </c>
      <c r="R85" s="508"/>
      <c r="S85" s="472">
        <f>'New Counts Pivot Table'!B$82</f>
        <v>0</v>
      </c>
      <c r="T85" s="473">
        <f>'New Counts Pivot Table'!C$82</f>
        <v>0</v>
      </c>
      <c r="U85" s="473">
        <f>'New Counts Pivot Table'!D$82</f>
        <v>0</v>
      </c>
      <c r="V85" s="473">
        <f>'New Counts Pivot Table'!E$82</f>
        <v>0</v>
      </c>
      <c r="W85" s="473">
        <f>'New Counts Pivot Table'!F$82</f>
        <v>0</v>
      </c>
      <c r="X85" s="474">
        <f>'New Counts Pivot Table'!G$82</f>
        <v>0</v>
      </c>
      <c r="Y85" s="472">
        <f>'New Counts Pivot Table'!H$82</f>
        <v>0</v>
      </c>
      <c r="Z85" s="472">
        <f>'New Counts Pivot Table'!I$82</f>
        <v>0</v>
      </c>
      <c r="AA85" s="473">
        <f>'New Counts Pivot Table'!J$82</f>
        <v>2606</v>
      </c>
      <c r="AB85" s="473">
        <f>'New Counts Pivot Table'!K$82</f>
        <v>2038</v>
      </c>
      <c r="AC85" s="473">
        <f>'New Counts Pivot Table'!L$82</f>
        <v>1070</v>
      </c>
      <c r="AD85" s="473">
        <f>'New Counts Pivot Table'!M$82</f>
        <v>0</v>
      </c>
      <c r="AE85" s="472">
        <f>'New Counts Pivot Table'!N$82</f>
        <v>5714</v>
      </c>
      <c r="AF85" s="472">
        <f>'New Counts Pivot Table'!O$82</f>
        <v>0</v>
      </c>
      <c r="AG85" s="473">
        <f>'New Counts Pivot Table'!P$82</f>
        <v>0</v>
      </c>
      <c r="AH85" s="472">
        <f>'New Counts Pivot Table'!Q$82</f>
        <v>0</v>
      </c>
    </row>
    <row r="86" spans="1:36" s="486" customFormat="1">
      <c r="A86" s="476"/>
      <c r="B86" s="477" t="s">
        <v>1061</v>
      </c>
      <c r="C86" s="478">
        <f t="shared" si="80"/>
        <v>1</v>
      </c>
      <c r="D86" s="479">
        <f t="shared" si="81"/>
        <v>1</v>
      </c>
      <c r="E86" s="479">
        <f t="shared" si="81"/>
        <v>1</v>
      </c>
      <c r="F86" s="479">
        <f t="shared" si="81"/>
        <v>1</v>
      </c>
      <c r="G86" s="479">
        <f t="shared" si="81"/>
        <v>1</v>
      </c>
      <c r="H86" s="479">
        <f t="shared" si="81"/>
        <v>1</v>
      </c>
      <c r="I86" s="478">
        <f t="shared" si="82"/>
        <v>1</v>
      </c>
      <c r="J86" s="478">
        <f t="shared" si="83"/>
        <v>0</v>
      </c>
      <c r="K86" s="479">
        <f t="shared" si="84"/>
        <v>1</v>
      </c>
      <c r="L86" s="479">
        <f t="shared" si="84"/>
        <v>1</v>
      </c>
      <c r="M86" s="490">
        <f t="shared" si="85"/>
        <v>1</v>
      </c>
      <c r="N86" s="478">
        <f t="shared" si="86"/>
        <v>1</v>
      </c>
      <c r="O86" s="478">
        <f t="shared" si="87"/>
        <v>0</v>
      </c>
      <c r="P86" s="490">
        <f t="shared" si="87"/>
        <v>0</v>
      </c>
      <c r="Q86" s="480">
        <f t="shared" si="87"/>
        <v>0</v>
      </c>
      <c r="R86" s="510"/>
      <c r="S86" s="482">
        <f>'New Counts Pivot Table'!B$83</f>
        <v>5289</v>
      </c>
      <c r="T86" s="483">
        <f>'New Counts Pivot Table'!C$83</f>
        <v>1224</v>
      </c>
      <c r="U86" s="483">
        <f>'New Counts Pivot Table'!D$83</f>
        <v>2883</v>
      </c>
      <c r="V86" s="483">
        <f>'New Counts Pivot Table'!E$83</f>
        <v>256</v>
      </c>
      <c r="W86" s="483">
        <f>'New Counts Pivot Table'!F$83</f>
        <v>586</v>
      </c>
      <c r="X86" s="484">
        <f>'New Counts Pivot Table'!G$83</f>
        <v>325</v>
      </c>
      <c r="Y86" s="482">
        <f>'New Counts Pivot Table'!H$83</f>
        <v>10563</v>
      </c>
      <c r="Z86" s="482">
        <f>'New Counts Pivot Table'!I$83</f>
        <v>0</v>
      </c>
      <c r="AA86" s="483">
        <f>'New Counts Pivot Table'!J$83</f>
        <v>2606</v>
      </c>
      <c r="AB86" s="483">
        <f>'New Counts Pivot Table'!K$83</f>
        <v>2578</v>
      </c>
      <c r="AC86" s="483">
        <f>'New Counts Pivot Table'!L$83</f>
        <v>1270</v>
      </c>
      <c r="AD86" s="483">
        <f>'New Counts Pivot Table'!M$83</f>
        <v>0</v>
      </c>
      <c r="AE86" s="482">
        <f>'New Counts Pivot Table'!N$83</f>
        <v>6454</v>
      </c>
      <c r="AF86" s="482">
        <f>'New Counts Pivot Table'!O$83</f>
        <v>0</v>
      </c>
      <c r="AG86" s="483">
        <f>'New Counts Pivot Table'!P$83</f>
        <v>0</v>
      </c>
      <c r="AH86" s="482">
        <f>'New Counts Pivot Table'!Q$83</f>
        <v>0</v>
      </c>
      <c r="AI86" s="485"/>
      <c r="AJ86" s="485"/>
    </row>
    <row r="87" spans="1:36">
      <c r="A87" s="466" t="s">
        <v>406</v>
      </c>
      <c r="B87" s="458" t="s">
        <v>28</v>
      </c>
      <c r="C87" s="459">
        <f t="shared" ref="C87:C93" si="88">S87/S$93</f>
        <v>0.31564868479714669</v>
      </c>
      <c r="D87" s="460">
        <f t="shared" ref="D87:H93" si="89">IFERROR(T87/T$93,0)</f>
        <v>0</v>
      </c>
      <c r="E87" s="460">
        <f t="shared" si="89"/>
        <v>0.31770222743259086</v>
      </c>
      <c r="F87" s="460">
        <f t="shared" si="89"/>
        <v>0.47747747747747749</v>
      </c>
      <c r="G87" s="460">
        <f t="shared" si="89"/>
        <v>0.19246861924686193</v>
      </c>
      <c r="H87" s="460">
        <f t="shared" si="89"/>
        <v>0.22058823529411764</v>
      </c>
      <c r="I87" s="459">
        <f t="shared" ref="I87:I93" si="90">Y87/Y$93</f>
        <v>0.29433139534883723</v>
      </c>
      <c r="J87" s="459">
        <f t="shared" ref="J87:J93" si="91">IFERROR(Z87/Z$93,0)</f>
        <v>0</v>
      </c>
      <c r="K87" s="460">
        <f t="shared" ref="K87:L93" si="92">AA87/AA$93</f>
        <v>0</v>
      </c>
      <c r="L87" s="460">
        <f t="shared" si="92"/>
        <v>0</v>
      </c>
      <c r="M87" s="487">
        <f t="shared" ref="M87:M93" si="93">IFERROR(AC87/AC$93,0)</f>
        <v>0</v>
      </c>
      <c r="N87" s="459">
        <f t="shared" ref="N87:N93" si="94">AE87/AE$93</f>
        <v>0</v>
      </c>
      <c r="O87" s="459">
        <f t="shared" ref="O87:Q93" si="95">IFERROR(AF87/AF$93,0)</f>
        <v>0</v>
      </c>
      <c r="P87" s="487">
        <f t="shared" si="95"/>
        <v>0</v>
      </c>
      <c r="Q87" s="461">
        <f t="shared" si="95"/>
        <v>0</v>
      </c>
      <c r="R87" s="507"/>
      <c r="S87" s="463">
        <f>'New Counts Pivot Table'!B$85</f>
        <v>708</v>
      </c>
      <c r="T87" s="464">
        <f>'New Counts Pivot Table'!C$85</f>
        <v>0</v>
      </c>
      <c r="U87" s="464">
        <f>'New Counts Pivot Table'!D$85</f>
        <v>271</v>
      </c>
      <c r="V87" s="464">
        <f>'New Counts Pivot Table'!E$85</f>
        <v>53</v>
      </c>
      <c r="W87" s="464">
        <f>'New Counts Pivot Table'!F$85</f>
        <v>138</v>
      </c>
      <c r="X87" s="465">
        <f>'New Counts Pivot Table'!G$85</f>
        <v>45</v>
      </c>
      <c r="Y87" s="463">
        <f>'New Counts Pivot Table'!H$85</f>
        <v>1215</v>
      </c>
      <c r="Z87" s="463">
        <f>'New Counts Pivot Table'!I$85</f>
        <v>0</v>
      </c>
      <c r="AA87" s="464">
        <f>'New Counts Pivot Table'!J$85</f>
        <v>0</v>
      </c>
      <c r="AB87" s="464">
        <f>'New Counts Pivot Table'!K$85</f>
        <v>0</v>
      </c>
      <c r="AC87" s="464">
        <f>'New Counts Pivot Table'!L$85</f>
        <v>0</v>
      </c>
      <c r="AD87" s="464">
        <f>'New Counts Pivot Table'!M$85</f>
        <v>0</v>
      </c>
      <c r="AE87" s="463">
        <f>'New Counts Pivot Table'!N$85</f>
        <v>0</v>
      </c>
      <c r="AF87" s="463">
        <f>'New Counts Pivot Table'!O$85</f>
        <v>0</v>
      </c>
      <c r="AG87" s="464">
        <f>'New Counts Pivot Table'!P$85</f>
        <v>0</v>
      </c>
      <c r="AH87" s="463">
        <f>'New Counts Pivot Table'!Q$85</f>
        <v>0</v>
      </c>
    </row>
    <row r="88" spans="1:36">
      <c r="A88" s="466"/>
      <c r="B88" s="467" t="s">
        <v>17</v>
      </c>
      <c r="C88" s="468">
        <f t="shared" si="88"/>
        <v>0.24699063753901027</v>
      </c>
      <c r="D88" s="469">
        <f t="shared" si="89"/>
        <v>0</v>
      </c>
      <c r="E88" s="469">
        <f t="shared" si="89"/>
        <v>0.17702227432590856</v>
      </c>
      <c r="F88" s="469">
        <f t="shared" si="89"/>
        <v>0.1981981981981982</v>
      </c>
      <c r="G88" s="469">
        <f t="shared" si="89"/>
        <v>0.21338912133891214</v>
      </c>
      <c r="H88" s="469">
        <f t="shared" si="89"/>
        <v>0.22549019607843138</v>
      </c>
      <c r="I88" s="468">
        <f t="shared" si="90"/>
        <v>0.2243217054263566</v>
      </c>
      <c r="J88" s="468">
        <f t="shared" si="91"/>
        <v>0</v>
      </c>
      <c r="K88" s="469">
        <f t="shared" si="92"/>
        <v>0</v>
      </c>
      <c r="L88" s="469">
        <f t="shared" si="92"/>
        <v>0</v>
      </c>
      <c r="M88" s="489">
        <f t="shared" si="93"/>
        <v>0</v>
      </c>
      <c r="N88" s="468">
        <f t="shared" si="94"/>
        <v>0</v>
      </c>
      <c r="O88" s="468">
        <f t="shared" si="95"/>
        <v>0</v>
      </c>
      <c r="P88" s="489">
        <f t="shared" si="95"/>
        <v>0</v>
      </c>
      <c r="Q88" s="470">
        <f t="shared" si="95"/>
        <v>0</v>
      </c>
      <c r="R88" s="508"/>
      <c r="S88" s="472">
        <f>'New Counts Pivot Table'!B$86</f>
        <v>554</v>
      </c>
      <c r="T88" s="473">
        <f>'New Counts Pivot Table'!C$86</f>
        <v>0</v>
      </c>
      <c r="U88" s="473">
        <f>'New Counts Pivot Table'!D$86</f>
        <v>151</v>
      </c>
      <c r="V88" s="473">
        <f>'New Counts Pivot Table'!E$86</f>
        <v>22</v>
      </c>
      <c r="W88" s="473">
        <f>'New Counts Pivot Table'!F$86</f>
        <v>153</v>
      </c>
      <c r="X88" s="474">
        <f>'New Counts Pivot Table'!G$86</f>
        <v>46</v>
      </c>
      <c r="Y88" s="472">
        <f>'New Counts Pivot Table'!H$86</f>
        <v>926</v>
      </c>
      <c r="Z88" s="472">
        <f>'New Counts Pivot Table'!I$86</f>
        <v>0</v>
      </c>
      <c r="AA88" s="473">
        <f>'New Counts Pivot Table'!J$86</f>
        <v>0</v>
      </c>
      <c r="AB88" s="473">
        <f>'New Counts Pivot Table'!K$86</f>
        <v>0</v>
      </c>
      <c r="AC88" s="473">
        <f>'New Counts Pivot Table'!L$86</f>
        <v>0</v>
      </c>
      <c r="AD88" s="473">
        <f>'New Counts Pivot Table'!M$86</f>
        <v>0</v>
      </c>
      <c r="AE88" s="472">
        <f>'New Counts Pivot Table'!N$86</f>
        <v>0</v>
      </c>
      <c r="AF88" s="472">
        <f>'New Counts Pivot Table'!O$86</f>
        <v>0</v>
      </c>
      <c r="AG88" s="473">
        <f>'New Counts Pivot Table'!P$86</f>
        <v>0</v>
      </c>
      <c r="AH88" s="472">
        <f>'New Counts Pivot Table'!Q$86</f>
        <v>0</v>
      </c>
    </row>
    <row r="89" spans="1:36">
      <c r="A89" s="466"/>
      <c r="B89" s="467" t="s">
        <v>18</v>
      </c>
      <c r="C89" s="468">
        <f t="shared" si="88"/>
        <v>0.27240303165403479</v>
      </c>
      <c r="D89" s="469">
        <f t="shared" si="89"/>
        <v>0</v>
      </c>
      <c r="E89" s="469">
        <f t="shared" si="89"/>
        <v>0.2403282532239156</v>
      </c>
      <c r="F89" s="469">
        <f t="shared" si="89"/>
        <v>0.1981981981981982</v>
      </c>
      <c r="G89" s="469">
        <f t="shared" si="89"/>
        <v>0.30264993026499304</v>
      </c>
      <c r="H89" s="469">
        <f t="shared" si="89"/>
        <v>0.30882352941176472</v>
      </c>
      <c r="I89" s="468">
        <f t="shared" si="90"/>
        <v>0.27083333333333331</v>
      </c>
      <c r="J89" s="468">
        <f t="shared" si="91"/>
        <v>0</v>
      </c>
      <c r="K89" s="469">
        <f t="shared" si="92"/>
        <v>0</v>
      </c>
      <c r="L89" s="469">
        <f t="shared" si="92"/>
        <v>0</v>
      </c>
      <c r="M89" s="489">
        <f t="shared" si="93"/>
        <v>0</v>
      </c>
      <c r="N89" s="468">
        <f t="shared" si="94"/>
        <v>0</v>
      </c>
      <c r="O89" s="468">
        <f t="shared" si="95"/>
        <v>0</v>
      </c>
      <c r="P89" s="489">
        <f t="shared" si="95"/>
        <v>0</v>
      </c>
      <c r="Q89" s="470">
        <f t="shared" si="95"/>
        <v>0</v>
      </c>
      <c r="R89" s="508"/>
      <c r="S89" s="472">
        <f>'New Counts Pivot Table'!B$87</f>
        <v>611</v>
      </c>
      <c r="T89" s="473">
        <f>'New Counts Pivot Table'!C$87</f>
        <v>0</v>
      </c>
      <c r="U89" s="473">
        <f>'New Counts Pivot Table'!D$87</f>
        <v>205</v>
      </c>
      <c r="V89" s="473">
        <f>'New Counts Pivot Table'!E$87</f>
        <v>22</v>
      </c>
      <c r="W89" s="473">
        <f>'New Counts Pivot Table'!F$87</f>
        <v>217</v>
      </c>
      <c r="X89" s="474">
        <f>'New Counts Pivot Table'!G$87</f>
        <v>63</v>
      </c>
      <c r="Y89" s="472">
        <f>'New Counts Pivot Table'!H$87</f>
        <v>1118</v>
      </c>
      <c r="Z89" s="472">
        <f>'New Counts Pivot Table'!I$87</f>
        <v>0</v>
      </c>
      <c r="AA89" s="473">
        <f>'New Counts Pivot Table'!J$87</f>
        <v>0</v>
      </c>
      <c r="AB89" s="473">
        <f>'New Counts Pivot Table'!K$87</f>
        <v>0</v>
      </c>
      <c r="AC89" s="473">
        <f>'New Counts Pivot Table'!L$87</f>
        <v>0</v>
      </c>
      <c r="AD89" s="473">
        <f>'New Counts Pivot Table'!M$87</f>
        <v>0</v>
      </c>
      <c r="AE89" s="472">
        <f>'New Counts Pivot Table'!N$87</f>
        <v>0</v>
      </c>
      <c r="AF89" s="472">
        <f>'New Counts Pivot Table'!O$87</f>
        <v>0</v>
      </c>
      <c r="AG89" s="473">
        <f>'New Counts Pivot Table'!P$87</f>
        <v>0</v>
      </c>
      <c r="AH89" s="472">
        <f>'New Counts Pivot Table'!Q$87</f>
        <v>0</v>
      </c>
    </row>
    <row r="90" spans="1:36">
      <c r="A90" s="466"/>
      <c r="B90" s="467" t="s">
        <v>19</v>
      </c>
      <c r="C90" s="468">
        <f t="shared" si="88"/>
        <v>0.16495764600980828</v>
      </c>
      <c r="D90" s="469">
        <f t="shared" si="89"/>
        <v>0</v>
      </c>
      <c r="E90" s="469">
        <f t="shared" si="89"/>
        <v>0.26494724501758499</v>
      </c>
      <c r="F90" s="469">
        <f t="shared" si="89"/>
        <v>0.12612612612612611</v>
      </c>
      <c r="G90" s="469">
        <f t="shared" si="89"/>
        <v>0.2914923291492329</v>
      </c>
      <c r="H90" s="469">
        <f t="shared" si="89"/>
        <v>0.24509803921568626</v>
      </c>
      <c r="I90" s="468">
        <f t="shared" si="90"/>
        <v>0.21051356589147288</v>
      </c>
      <c r="J90" s="468">
        <f t="shared" si="91"/>
        <v>0</v>
      </c>
      <c r="K90" s="469">
        <f t="shared" si="92"/>
        <v>0</v>
      </c>
      <c r="L90" s="469">
        <f t="shared" si="92"/>
        <v>0</v>
      </c>
      <c r="M90" s="489">
        <f t="shared" si="93"/>
        <v>0</v>
      </c>
      <c r="N90" s="468">
        <f t="shared" si="94"/>
        <v>0</v>
      </c>
      <c r="O90" s="468">
        <f t="shared" si="95"/>
        <v>0</v>
      </c>
      <c r="P90" s="489">
        <f t="shared" si="95"/>
        <v>0</v>
      </c>
      <c r="Q90" s="470">
        <f t="shared" si="95"/>
        <v>0</v>
      </c>
      <c r="R90" s="508"/>
      <c r="S90" s="472">
        <f>'New Counts Pivot Table'!B$88</f>
        <v>370</v>
      </c>
      <c r="T90" s="473">
        <f>'New Counts Pivot Table'!C$88</f>
        <v>0</v>
      </c>
      <c r="U90" s="473">
        <f>'New Counts Pivot Table'!D$88</f>
        <v>226</v>
      </c>
      <c r="V90" s="473">
        <f>'New Counts Pivot Table'!E$88</f>
        <v>14</v>
      </c>
      <c r="W90" s="473">
        <f>'New Counts Pivot Table'!F$88</f>
        <v>209</v>
      </c>
      <c r="X90" s="474">
        <f>'New Counts Pivot Table'!G$88</f>
        <v>50</v>
      </c>
      <c r="Y90" s="472">
        <f>'New Counts Pivot Table'!H$88</f>
        <v>869</v>
      </c>
      <c r="Z90" s="472">
        <f>'New Counts Pivot Table'!I$88</f>
        <v>0</v>
      </c>
      <c r="AA90" s="473">
        <f>'New Counts Pivot Table'!J$88</f>
        <v>0</v>
      </c>
      <c r="AB90" s="473">
        <f>'New Counts Pivot Table'!K$88</f>
        <v>0</v>
      </c>
      <c r="AC90" s="473">
        <f>'New Counts Pivot Table'!L$88</f>
        <v>0</v>
      </c>
      <c r="AD90" s="473">
        <f>'New Counts Pivot Table'!M$88</f>
        <v>0</v>
      </c>
      <c r="AE90" s="472">
        <f>'New Counts Pivot Table'!N$88</f>
        <v>0</v>
      </c>
      <c r="AF90" s="472">
        <f>'New Counts Pivot Table'!O$88</f>
        <v>0</v>
      </c>
      <c r="AG90" s="473">
        <f>'New Counts Pivot Table'!P$88</f>
        <v>0</v>
      </c>
      <c r="AH90" s="472">
        <f>'New Counts Pivot Table'!Q$88</f>
        <v>0</v>
      </c>
    </row>
    <row r="91" spans="1:36">
      <c r="A91" s="466"/>
      <c r="B91" s="467" t="s">
        <v>1059</v>
      </c>
      <c r="C91" s="468">
        <f t="shared" si="88"/>
        <v>0</v>
      </c>
      <c r="D91" s="469">
        <f t="shared" si="89"/>
        <v>0</v>
      </c>
      <c r="E91" s="469">
        <f t="shared" si="89"/>
        <v>0</v>
      </c>
      <c r="F91" s="469">
        <f t="shared" si="89"/>
        <v>0</v>
      </c>
      <c r="G91" s="469">
        <f t="shared" si="89"/>
        <v>0</v>
      </c>
      <c r="H91" s="469">
        <f t="shared" si="89"/>
        <v>0</v>
      </c>
      <c r="I91" s="468">
        <f t="shared" si="90"/>
        <v>0</v>
      </c>
      <c r="J91" s="468">
        <f t="shared" si="91"/>
        <v>0</v>
      </c>
      <c r="K91" s="469">
        <f t="shared" si="92"/>
        <v>0</v>
      </c>
      <c r="L91" s="469">
        <f t="shared" si="92"/>
        <v>0</v>
      </c>
      <c r="M91" s="489">
        <f t="shared" si="93"/>
        <v>0</v>
      </c>
      <c r="N91" s="468">
        <f t="shared" si="94"/>
        <v>0</v>
      </c>
      <c r="O91" s="468">
        <f t="shared" si="95"/>
        <v>0</v>
      </c>
      <c r="P91" s="489">
        <f t="shared" si="95"/>
        <v>0</v>
      </c>
      <c r="Q91" s="470">
        <f t="shared" si="95"/>
        <v>0</v>
      </c>
      <c r="R91" s="508"/>
      <c r="S91" s="472">
        <f>'New Counts Pivot Table'!B$89</f>
        <v>0</v>
      </c>
      <c r="T91" s="473">
        <f>'New Counts Pivot Table'!C$89</f>
        <v>0</v>
      </c>
      <c r="U91" s="473">
        <f>'New Counts Pivot Table'!D$89</f>
        <v>0</v>
      </c>
      <c r="V91" s="473">
        <f>'New Counts Pivot Table'!E$89</f>
        <v>0</v>
      </c>
      <c r="W91" s="473">
        <f>'New Counts Pivot Table'!F$89</f>
        <v>0</v>
      </c>
      <c r="X91" s="474">
        <f>'New Counts Pivot Table'!G$89</f>
        <v>0</v>
      </c>
      <c r="Y91" s="472">
        <f>'New Counts Pivot Table'!H$89</f>
        <v>0</v>
      </c>
      <c r="Z91" s="472">
        <f>'New Counts Pivot Table'!I$89</f>
        <v>0</v>
      </c>
      <c r="AA91" s="473">
        <f>'New Counts Pivot Table'!J$89</f>
        <v>0</v>
      </c>
      <c r="AB91" s="473">
        <f>'New Counts Pivot Table'!K$89</f>
        <v>0</v>
      </c>
      <c r="AC91" s="473">
        <f>'New Counts Pivot Table'!L$89</f>
        <v>0</v>
      </c>
      <c r="AD91" s="473">
        <f>'New Counts Pivot Table'!M$89</f>
        <v>0</v>
      </c>
      <c r="AE91" s="472">
        <f>'New Counts Pivot Table'!N$89</f>
        <v>0</v>
      </c>
      <c r="AF91" s="472">
        <f>'New Counts Pivot Table'!O$89</f>
        <v>0</v>
      </c>
      <c r="AG91" s="473">
        <f>'New Counts Pivot Table'!P$89</f>
        <v>0</v>
      </c>
      <c r="AH91" s="472">
        <f>'New Counts Pivot Table'!Q$89</f>
        <v>0</v>
      </c>
    </row>
    <row r="92" spans="1:36">
      <c r="A92" s="466"/>
      <c r="B92" s="467" t="s">
        <v>1060</v>
      </c>
      <c r="C92" s="468">
        <f t="shared" si="88"/>
        <v>0</v>
      </c>
      <c r="D92" s="469">
        <f t="shared" si="89"/>
        <v>0</v>
      </c>
      <c r="E92" s="469">
        <f t="shared" si="89"/>
        <v>0</v>
      </c>
      <c r="F92" s="469">
        <f t="shared" si="89"/>
        <v>0</v>
      </c>
      <c r="G92" s="469">
        <f t="shared" si="89"/>
        <v>0</v>
      </c>
      <c r="H92" s="469">
        <f t="shared" si="89"/>
        <v>0</v>
      </c>
      <c r="I92" s="468">
        <f t="shared" si="90"/>
        <v>0</v>
      </c>
      <c r="J92" s="468">
        <f t="shared" si="91"/>
        <v>1</v>
      </c>
      <c r="K92" s="469">
        <f t="shared" si="92"/>
        <v>1</v>
      </c>
      <c r="L92" s="469">
        <f t="shared" si="92"/>
        <v>1</v>
      </c>
      <c r="M92" s="489">
        <f t="shared" si="93"/>
        <v>1</v>
      </c>
      <c r="N92" s="468">
        <f t="shared" si="94"/>
        <v>1</v>
      </c>
      <c r="O92" s="468">
        <f t="shared" si="95"/>
        <v>1</v>
      </c>
      <c r="P92" s="489">
        <f t="shared" si="95"/>
        <v>1</v>
      </c>
      <c r="Q92" s="470">
        <f t="shared" si="95"/>
        <v>1</v>
      </c>
      <c r="R92" s="508"/>
      <c r="S92" s="472">
        <f>'New Counts Pivot Table'!B$90</f>
        <v>0</v>
      </c>
      <c r="T92" s="473">
        <f>'New Counts Pivot Table'!C$90</f>
        <v>0</v>
      </c>
      <c r="U92" s="473">
        <f>'New Counts Pivot Table'!D$90</f>
        <v>0</v>
      </c>
      <c r="V92" s="473">
        <f>'New Counts Pivot Table'!E$90</f>
        <v>0</v>
      </c>
      <c r="W92" s="473">
        <f>'New Counts Pivot Table'!F$90</f>
        <v>0</v>
      </c>
      <c r="X92" s="474">
        <f>'New Counts Pivot Table'!G$90</f>
        <v>0</v>
      </c>
      <c r="Y92" s="472">
        <f>'New Counts Pivot Table'!H$90</f>
        <v>0</v>
      </c>
      <c r="Z92" s="472">
        <f>'New Counts Pivot Table'!I$90</f>
        <v>207</v>
      </c>
      <c r="AA92" s="473">
        <f>'New Counts Pivot Table'!J$90</f>
        <v>430</v>
      </c>
      <c r="AB92" s="473">
        <f>'New Counts Pivot Table'!K$90</f>
        <v>205</v>
      </c>
      <c r="AC92" s="473">
        <f>'New Counts Pivot Table'!L$90</f>
        <v>333</v>
      </c>
      <c r="AD92" s="473">
        <f>'New Counts Pivot Table'!M$90</f>
        <v>0</v>
      </c>
      <c r="AE92" s="472">
        <f>'New Counts Pivot Table'!N$90</f>
        <v>1175</v>
      </c>
      <c r="AF92" s="472">
        <f>'New Counts Pivot Table'!O$90</f>
        <v>286</v>
      </c>
      <c r="AG92" s="473">
        <f>'New Counts Pivot Table'!P$90</f>
        <v>854</v>
      </c>
      <c r="AH92" s="472">
        <f>'New Counts Pivot Table'!Q$90</f>
        <v>1140</v>
      </c>
    </row>
    <row r="93" spans="1:36" s="486" customFormat="1">
      <c r="A93" s="476"/>
      <c r="B93" s="477" t="s">
        <v>1061</v>
      </c>
      <c r="C93" s="478">
        <f t="shared" si="88"/>
        <v>1</v>
      </c>
      <c r="D93" s="479">
        <f t="shared" si="89"/>
        <v>0</v>
      </c>
      <c r="E93" s="479">
        <f t="shared" si="89"/>
        <v>1</v>
      </c>
      <c r="F93" s="479">
        <f t="shared" si="89"/>
        <v>1</v>
      </c>
      <c r="G93" s="479">
        <f t="shared" si="89"/>
        <v>1</v>
      </c>
      <c r="H93" s="479">
        <f t="shared" si="89"/>
        <v>1</v>
      </c>
      <c r="I93" s="478">
        <f t="shared" si="90"/>
        <v>1</v>
      </c>
      <c r="J93" s="478">
        <f t="shared" si="91"/>
        <v>1</v>
      </c>
      <c r="K93" s="479">
        <f t="shared" si="92"/>
        <v>1</v>
      </c>
      <c r="L93" s="479">
        <f t="shared" si="92"/>
        <v>1</v>
      </c>
      <c r="M93" s="490">
        <f t="shared" si="93"/>
        <v>1</v>
      </c>
      <c r="N93" s="478">
        <f t="shared" si="94"/>
        <v>1</v>
      </c>
      <c r="O93" s="478">
        <f t="shared" si="95"/>
        <v>1</v>
      </c>
      <c r="P93" s="490">
        <f t="shared" si="95"/>
        <v>1</v>
      </c>
      <c r="Q93" s="480">
        <f t="shared" si="95"/>
        <v>1</v>
      </c>
      <c r="R93" s="510"/>
      <c r="S93" s="482">
        <f>'New Counts Pivot Table'!B$91</f>
        <v>2243</v>
      </c>
      <c r="T93" s="483">
        <f>'New Counts Pivot Table'!C$91</f>
        <v>0</v>
      </c>
      <c r="U93" s="483">
        <f>'New Counts Pivot Table'!D$91</f>
        <v>853</v>
      </c>
      <c r="V93" s="483">
        <f>'New Counts Pivot Table'!E$91</f>
        <v>111</v>
      </c>
      <c r="W93" s="483">
        <f>'New Counts Pivot Table'!F$91</f>
        <v>717</v>
      </c>
      <c r="X93" s="484">
        <f>'New Counts Pivot Table'!G$91</f>
        <v>204</v>
      </c>
      <c r="Y93" s="482">
        <f>'New Counts Pivot Table'!H$91</f>
        <v>4128</v>
      </c>
      <c r="Z93" s="482">
        <f>'New Counts Pivot Table'!I$91</f>
        <v>207</v>
      </c>
      <c r="AA93" s="483">
        <f>'New Counts Pivot Table'!J$91</f>
        <v>430</v>
      </c>
      <c r="AB93" s="483">
        <f>'New Counts Pivot Table'!K$91</f>
        <v>205</v>
      </c>
      <c r="AC93" s="483">
        <f>'New Counts Pivot Table'!L$91</f>
        <v>333</v>
      </c>
      <c r="AD93" s="483">
        <f>'New Counts Pivot Table'!M$91</f>
        <v>0</v>
      </c>
      <c r="AE93" s="482">
        <f>'New Counts Pivot Table'!N$91</f>
        <v>1175</v>
      </c>
      <c r="AF93" s="482">
        <f>'New Counts Pivot Table'!O$91</f>
        <v>286</v>
      </c>
      <c r="AG93" s="483">
        <f>'New Counts Pivot Table'!P$91</f>
        <v>854</v>
      </c>
      <c r="AH93" s="482">
        <f>'New Counts Pivot Table'!Q$91</f>
        <v>1140</v>
      </c>
      <c r="AI93" s="485"/>
      <c r="AJ93" s="485"/>
    </row>
    <row r="94" spans="1:36">
      <c r="A94" s="457" t="s">
        <v>456</v>
      </c>
      <c r="B94" s="458" t="s">
        <v>28</v>
      </c>
      <c r="C94" s="459">
        <f t="shared" ref="C94:C100" si="96">S94/S$100</f>
        <v>0.27853525516166733</v>
      </c>
      <c r="D94" s="460">
        <f t="shared" ref="D94:H100" si="97">IFERROR(T94/T$100,0)</f>
        <v>0</v>
      </c>
      <c r="E94" s="460">
        <f t="shared" si="97"/>
        <v>0.3096903096903097</v>
      </c>
      <c r="F94" s="460">
        <f t="shared" si="97"/>
        <v>0</v>
      </c>
      <c r="G94" s="460">
        <f t="shared" si="97"/>
        <v>0.24842370744010089</v>
      </c>
      <c r="H94" s="460">
        <f t="shared" si="97"/>
        <v>0.16938110749185667</v>
      </c>
      <c r="I94" s="459">
        <f t="shared" ref="I94:I100" si="98">Y94/Y$100</f>
        <v>0.26653266331658293</v>
      </c>
      <c r="J94" s="459">
        <f t="shared" ref="J94:J100" si="99">IFERROR(Z94/Z$100,0)</f>
        <v>0</v>
      </c>
      <c r="K94" s="460">
        <f t="shared" ref="K94:L100" si="100">AA94/AA$100</f>
        <v>0</v>
      </c>
      <c r="L94" s="460">
        <f t="shared" si="100"/>
        <v>0</v>
      </c>
      <c r="M94" s="487">
        <f t="shared" ref="M94:M100" si="101">IFERROR(AC94/AC$100,0)</f>
        <v>4.878048780487805E-2</v>
      </c>
      <c r="N94" s="493">
        <f t="shared" ref="N94:N100" si="102">AE94/AE$100</f>
        <v>6.7665538907684874E-3</v>
      </c>
      <c r="O94" s="459">
        <f t="shared" ref="O94:Q100" si="103">IFERROR(AF94/AF$100,0)</f>
        <v>0</v>
      </c>
      <c r="P94" s="487">
        <f t="shared" si="103"/>
        <v>0</v>
      </c>
      <c r="Q94" s="461">
        <f t="shared" si="103"/>
        <v>0</v>
      </c>
      <c r="R94" s="507"/>
      <c r="S94" s="463">
        <f>'New Counts Pivot Table'!B$93</f>
        <v>715</v>
      </c>
      <c r="T94" s="464">
        <f>'New Counts Pivot Table'!C$93</f>
        <v>0</v>
      </c>
      <c r="U94" s="464">
        <f>'New Counts Pivot Table'!D$93</f>
        <v>310</v>
      </c>
      <c r="V94" s="464">
        <f>'New Counts Pivot Table'!E$93</f>
        <v>0</v>
      </c>
      <c r="W94" s="464">
        <f>'New Counts Pivot Table'!F$93</f>
        <v>197</v>
      </c>
      <c r="X94" s="465">
        <f>'New Counts Pivot Table'!G$93</f>
        <v>104</v>
      </c>
      <c r="Y94" s="463">
        <f>'New Counts Pivot Table'!H$93</f>
        <v>1326</v>
      </c>
      <c r="Z94" s="463">
        <f>'New Counts Pivot Table'!I$93</f>
        <v>0</v>
      </c>
      <c r="AA94" s="464">
        <f>'New Counts Pivot Table'!J$93</f>
        <v>0</v>
      </c>
      <c r="AB94" s="464">
        <f>'New Counts Pivot Table'!K$93</f>
        <v>0</v>
      </c>
      <c r="AC94" s="464">
        <f>'New Counts Pivot Table'!L$93</f>
        <v>14</v>
      </c>
      <c r="AD94" s="464">
        <f>'New Counts Pivot Table'!M$93</f>
        <v>0</v>
      </c>
      <c r="AE94" s="463">
        <f>'New Counts Pivot Table'!N$93</f>
        <v>14</v>
      </c>
      <c r="AF94" s="463">
        <f>'New Counts Pivot Table'!O$93</f>
        <v>0</v>
      </c>
      <c r="AG94" s="464">
        <f>'New Counts Pivot Table'!P$93</f>
        <v>0</v>
      </c>
      <c r="AH94" s="463">
        <f>'New Counts Pivot Table'!Q$93</f>
        <v>0</v>
      </c>
    </row>
    <row r="95" spans="1:36">
      <c r="A95" s="466"/>
      <c r="B95" s="467" t="s">
        <v>17</v>
      </c>
      <c r="C95" s="468">
        <f t="shared" si="96"/>
        <v>0.27386053759252044</v>
      </c>
      <c r="D95" s="469">
        <f t="shared" si="97"/>
        <v>0</v>
      </c>
      <c r="E95" s="469">
        <f t="shared" si="97"/>
        <v>0.31668331668331667</v>
      </c>
      <c r="F95" s="469">
        <f t="shared" si="97"/>
        <v>0</v>
      </c>
      <c r="G95" s="469">
        <f t="shared" si="97"/>
        <v>0.27490542244640603</v>
      </c>
      <c r="H95" s="469">
        <f t="shared" si="97"/>
        <v>0.250814332247557</v>
      </c>
      <c r="I95" s="468">
        <f t="shared" si="98"/>
        <v>0.27979899497487437</v>
      </c>
      <c r="J95" s="468">
        <f t="shared" si="99"/>
        <v>0</v>
      </c>
      <c r="K95" s="469">
        <f t="shared" si="100"/>
        <v>0</v>
      </c>
      <c r="L95" s="469">
        <f t="shared" si="100"/>
        <v>0</v>
      </c>
      <c r="M95" s="489">
        <f t="shared" si="101"/>
        <v>0.13937282229965156</v>
      </c>
      <c r="N95" s="468">
        <f t="shared" si="102"/>
        <v>1.9333011116481391E-2</v>
      </c>
      <c r="O95" s="468">
        <f t="shared" si="103"/>
        <v>0</v>
      </c>
      <c r="P95" s="489">
        <f t="shared" si="103"/>
        <v>0</v>
      </c>
      <c r="Q95" s="470">
        <f t="shared" si="103"/>
        <v>0</v>
      </c>
      <c r="R95" s="508"/>
      <c r="S95" s="472">
        <f>'New Counts Pivot Table'!B$94</f>
        <v>703</v>
      </c>
      <c r="T95" s="473">
        <f>'New Counts Pivot Table'!C$94</f>
        <v>0</v>
      </c>
      <c r="U95" s="473">
        <f>'New Counts Pivot Table'!D$94</f>
        <v>317</v>
      </c>
      <c r="V95" s="473">
        <f>'New Counts Pivot Table'!E$94</f>
        <v>0</v>
      </c>
      <c r="W95" s="473">
        <f>'New Counts Pivot Table'!F$94</f>
        <v>218</v>
      </c>
      <c r="X95" s="474">
        <f>'New Counts Pivot Table'!G$94</f>
        <v>154</v>
      </c>
      <c r="Y95" s="472">
        <f>'New Counts Pivot Table'!H$94</f>
        <v>1392</v>
      </c>
      <c r="Z95" s="472">
        <f>'New Counts Pivot Table'!I$94</f>
        <v>0</v>
      </c>
      <c r="AA95" s="473">
        <f>'New Counts Pivot Table'!J$94</f>
        <v>0</v>
      </c>
      <c r="AB95" s="473">
        <f>'New Counts Pivot Table'!K$94</f>
        <v>0</v>
      </c>
      <c r="AC95" s="473">
        <f>'New Counts Pivot Table'!L$94</f>
        <v>40</v>
      </c>
      <c r="AD95" s="473">
        <f>'New Counts Pivot Table'!M$94</f>
        <v>0</v>
      </c>
      <c r="AE95" s="472">
        <f>'New Counts Pivot Table'!N$94</f>
        <v>40</v>
      </c>
      <c r="AF95" s="472">
        <f>'New Counts Pivot Table'!O$94</f>
        <v>0</v>
      </c>
      <c r="AG95" s="473">
        <f>'New Counts Pivot Table'!P$94</f>
        <v>0</v>
      </c>
      <c r="AH95" s="472">
        <f>'New Counts Pivot Table'!Q$94</f>
        <v>0</v>
      </c>
    </row>
    <row r="96" spans="1:36">
      <c r="A96" s="466"/>
      <c r="B96" s="467" t="s">
        <v>18</v>
      </c>
      <c r="C96" s="468">
        <f t="shared" si="96"/>
        <v>0.24698091156992599</v>
      </c>
      <c r="D96" s="469">
        <f t="shared" si="97"/>
        <v>0</v>
      </c>
      <c r="E96" s="469">
        <f t="shared" si="97"/>
        <v>0.2777222777222777</v>
      </c>
      <c r="F96" s="469">
        <f t="shared" si="97"/>
        <v>0</v>
      </c>
      <c r="G96" s="469">
        <f t="shared" si="97"/>
        <v>0.27616645649432536</v>
      </c>
      <c r="H96" s="469">
        <f t="shared" si="97"/>
        <v>0.31921824104234525</v>
      </c>
      <c r="I96" s="468">
        <f t="shared" si="98"/>
        <v>0.26673366834170853</v>
      </c>
      <c r="J96" s="468">
        <f t="shared" si="99"/>
        <v>0</v>
      </c>
      <c r="K96" s="469">
        <f t="shared" si="100"/>
        <v>0</v>
      </c>
      <c r="L96" s="469">
        <f t="shared" si="100"/>
        <v>0</v>
      </c>
      <c r="M96" s="489">
        <f t="shared" si="101"/>
        <v>7.3170731707317069E-2</v>
      </c>
      <c r="N96" s="468">
        <f t="shared" si="102"/>
        <v>1.0149830836152731E-2</v>
      </c>
      <c r="O96" s="468">
        <f t="shared" si="103"/>
        <v>0</v>
      </c>
      <c r="P96" s="489">
        <f t="shared" si="103"/>
        <v>0</v>
      </c>
      <c r="Q96" s="470">
        <f t="shared" si="103"/>
        <v>0</v>
      </c>
      <c r="R96" s="508"/>
      <c r="S96" s="472">
        <f>'New Counts Pivot Table'!B$95</f>
        <v>634</v>
      </c>
      <c r="T96" s="473">
        <f>'New Counts Pivot Table'!C$95</f>
        <v>0</v>
      </c>
      <c r="U96" s="473">
        <f>'New Counts Pivot Table'!D$95</f>
        <v>278</v>
      </c>
      <c r="V96" s="473">
        <f>'New Counts Pivot Table'!E$95</f>
        <v>0</v>
      </c>
      <c r="W96" s="473">
        <f>'New Counts Pivot Table'!F$95</f>
        <v>219</v>
      </c>
      <c r="X96" s="474">
        <f>'New Counts Pivot Table'!G$95</f>
        <v>196</v>
      </c>
      <c r="Y96" s="472">
        <f>'New Counts Pivot Table'!H$95</f>
        <v>1327</v>
      </c>
      <c r="Z96" s="472">
        <f>'New Counts Pivot Table'!I$95</f>
        <v>0</v>
      </c>
      <c r="AA96" s="473">
        <f>'New Counts Pivot Table'!J$95</f>
        <v>0</v>
      </c>
      <c r="AB96" s="473">
        <f>'New Counts Pivot Table'!K$95</f>
        <v>0</v>
      </c>
      <c r="AC96" s="473">
        <f>'New Counts Pivot Table'!L$95</f>
        <v>21</v>
      </c>
      <c r="AD96" s="473">
        <f>'New Counts Pivot Table'!M$95</f>
        <v>0</v>
      </c>
      <c r="AE96" s="472">
        <f>'New Counts Pivot Table'!N$95</f>
        <v>21</v>
      </c>
      <c r="AF96" s="472">
        <f>'New Counts Pivot Table'!O$95</f>
        <v>0</v>
      </c>
      <c r="AG96" s="473">
        <f>'New Counts Pivot Table'!P$95</f>
        <v>0</v>
      </c>
      <c r="AH96" s="472">
        <f>'New Counts Pivot Table'!Q$95</f>
        <v>0</v>
      </c>
    </row>
    <row r="97" spans="1:36">
      <c r="A97" s="466"/>
      <c r="B97" s="467" t="s">
        <v>19</v>
      </c>
      <c r="C97" s="468">
        <f t="shared" si="96"/>
        <v>7.3237241916634208E-2</v>
      </c>
      <c r="D97" s="469">
        <f t="shared" si="97"/>
        <v>0</v>
      </c>
      <c r="E97" s="469">
        <f t="shared" si="97"/>
        <v>9.4905094905094911E-2</v>
      </c>
      <c r="F97" s="469">
        <f t="shared" si="97"/>
        <v>0</v>
      </c>
      <c r="G97" s="469">
        <f t="shared" si="97"/>
        <v>5.6746532156368219E-2</v>
      </c>
      <c r="H97" s="469">
        <f t="shared" si="97"/>
        <v>0.23452768729641693</v>
      </c>
      <c r="I97" s="468">
        <f t="shared" si="98"/>
        <v>9.487437185929648E-2</v>
      </c>
      <c r="J97" s="468">
        <f t="shared" si="99"/>
        <v>0</v>
      </c>
      <c r="K97" s="469">
        <f t="shared" si="100"/>
        <v>0</v>
      </c>
      <c r="L97" s="469">
        <f t="shared" si="100"/>
        <v>0</v>
      </c>
      <c r="M97" s="489">
        <f t="shared" si="101"/>
        <v>0.13937282229965156</v>
      </c>
      <c r="N97" s="468">
        <f t="shared" si="102"/>
        <v>1.9333011116481391E-2</v>
      </c>
      <c r="O97" s="468">
        <f t="shared" si="103"/>
        <v>0</v>
      </c>
      <c r="P97" s="489">
        <f t="shared" si="103"/>
        <v>0</v>
      </c>
      <c r="Q97" s="470">
        <f t="shared" si="103"/>
        <v>0</v>
      </c>
      <c r="R97" s="508"/>
      <c r="S97" s="472">
        <f>'New Counts Pivot Table'!B$96</f>
        <v>188</v>
      </c>
      <c r="T97" s="473">
        <f>'New Counts Pivot Table'!C$96</f>
        <v>0</v>
      </c>
      <c r="U97" s="473">
        <f>'New Counts Pivot Table'!D$96</f>
        <v>95</v>
      </c>
      <c r="V97" s="473">
        <f>'New Counts Pivot Table'!E$96</f>
        <v>0</v>
      </c>
      <c r="W97" s="473">
        <f>'New Counts Pivot Table'!F$96</f>
        <v>45</v>
      </c>
      <c r="X97" s="474">
        <f>'New Counts Pivot Table'!G$96</f>
        <v>144</v>
      </c>
      <c r="Y97" s="472">
        <f>'New Counts Pivot Table'!H$96</f>
        <v>472</v>
      </c>
      <c r="Z97" s="472">
        <f>'New Counts Pivot Table'!I$96</f>
        <v>0</v>
      </c>
      <c r="AA97" s="473">
        <f>'New Counts Pivot Table'!J$96</f>
        <v>0</v>
      </c>
      <c r="AB97" s="473">
        <f>'New Counts Pivot Table'!K$96</f>
        <v>0</v>
      </c>
      <c r="AC97" s="473">
        <f>'New Counts Pivot Table'!L$96</f>
        <v>40</v>
      </c>
      <c r="AD97" s="473">
        <f>'New Counts Pivot Table'!M$96</f>
        <v>0</v>
      </c>
      <c r="AE97" s="472">
        <f>'New Counts Pivot Table'!N$96</f>
        <v>40</v>
      </c>
      <c r="AF97" s="472">
        <f>'New Counts Pivot Table'!O$96</f>
        <v>0</v>
      </c>
      <c r="AG97" s="473">
        <f>'New Counts Pivot Table'!P$96</f>
        <v>0</v>
      </c>
      <c r="AH97" s="472">
        <f>'New Counts Pivot Table'!Q$96</f>
        <v>0</v>
      </c>
    </row>
    <row r="98" spans="1:36">
      <c r="A98" s="466"/>
      <c r="B98" s="467" t="s">
        <v>1059</v>
      </c>
      <c r="C98" s="468">
        <f t="shared" si="96"/>
        <v>0.12738605375925205</v>
      </c>
      <c r="D98" s="469">
        <f t="shared" si="97"/>
        <v>0</v>
      </c>
      <c r="E98" s="488">
        <f t="shared" si="97"/>
        <v>9.99000999000999E-4</v>
      </c>
      <c r="F98" s="469">
        <f t="shared" si="97"/>
        <v>0</v>
      </c>
      <c r="G98" s="469">
        <f t="shared" si="97"/>
        <v>0.1437578814627995</v>
      </c>
      <c r="H98" s="469">
        <f t="shared" si="97"/>
        <v>2.6058631921824105E-2</v>
      </c>
      <c r="I98" s="468">
        <f t="shared" si="98"/>
        <v>9.206030150753769E-2</v>
      </c>
      <c r="J98" s="468">
        <f t="shared" si="99"/>
        <v>0</v>
      </c>
      <c r="K98" s="469">
        <f t="shared" si="100"/>
        <v>1</v>
      </c>
      <c r="L98" s="469">
        <f t="shared" si="100"/>
        <v>1</v>
      </c>
      <c r="M98" s="489">
        <f t="shared" si="101"/>
        <v>0.5993031358885017</v>
      </c>
      <c r="N98" s="468">
        <f t="shared" si="102"/>
        <v>0.94441759304011597</v>
      </c>
      <c r="O98" s="468">
        <f t="shared" si="103"/>
        <v>0</v>
      </c>
      <c r="P98" s="489">
        <f t="shared" si="103"/>
        <v>0</v>
      </c>
      <c r="Q98" s="470">
        <f t="shared" si="103"/>
        <v>0</v>
      </c>
      <c r="R98" s="508"/>
      <c r="S98" s="472">
        <f>'New Counts Pivot Table'!B$97</f>
        <v>327</v>
      </c>
      <c r="T98" s="473">
        <f>'New Counts Pivot Table'!C$97</f>
        <v>0</v>
      </c>
      <c r="U98" s="473">
        <f>'New Counts Pivot Table'!D$97</f>
        <v>1</v>
      </c>
      <c r="V98" s="473">
        <f>'New Counts Pivot Table'!E$97</f>
        <v>0</v>
      </c>
      <c r="W98" s="473">
        <f>'New Counts Pivot Table'!F$97</f>
        <v>114</v>
      </c>
      <c r="X98" s="474">
        <f>'New Counts Pivot Table'!G$97</f>
        <v>16</v>
      </c>
      <c r="Y98" s="472">
        <f>'New Counts Pivot Table'!H$97</f>
        <v>458</v>
      </c>
      <c r="Z98" s="472">
        <f>'New Counts Pivot Table'!I$97</f>
        <v>0</v>
      </c>
      <c r="AA98" s="473">
        <f>'New Counts Pivot Table'!J$97</f>
        <v>1259</v>
      </c>
      <c r="AB98" s="473">
        <f>'New Counts Pivot Table'!K$97</f>
        <v>523</v>
      </c>
      <c r="AC98" s="473">
        <f>'New Counts Pivot Table'!L$97</f>
        <v>172</v>
      </c>
      <c r="AD98" s="473">
        <f>'New Counts Pivot Table'!M$97</f>
        <v>0</v>
      </c>
      <c r="AE98" s="472">
        <f>'New Counts Pivot Table'!N$97</f>
        <v>1954</v>
      </c>
      <c r="AF98" s="472">
        <f>'New Counts Pivot Table'!O$97</f>
        <v>0</v>
      </c>
      <c r="AG98" s="473">
        <f>'New Counts Pivot Table'!P$97</f>
        <v>0</v>
      </c>
      <c r="AH98" s="472">
        <f>'New Counts Pivot Table'!Q$97</f>
        <v>0</v>
      </c>
    </row>
    <row r="99" spans="1:36">
      <c r="A99" s="466"/>
      <c r="B99" s="467" t="s">
        <v>1060</v>
      </c>
      <c r="C99" s="468">
        <f t="shared" si="96"/>
        <v>0</v>
      </c>
      <c r="D99" s="469">
        <f t="shared" si="97"/>
        <v>0</v>
      </c>
      <c r="E99" s="469">
        <f t="shared" si="97"/>
        <v>0</v>
      </c>
      <c r="F99" s="469">
        <f t="shared" si="97"/>
        <v>0</v>
      </c>
      <c r="G99" s="469">
        <f t="shared" si="97"/>
        <v>0</v>
      </c>
      <c r="H99" s="469">
        <f t="shared" si="97"/>
        <v>0</v>
      </c>
      <c r="I99" s="468">
        <f t="shared" si="98"/>
        <v>0</v>
      </c>
      <c r="J99" s="468">
        <f t="shared" si="99"/>
        <v>0</v>
      </c>
      <c r="K99" s="469">
        <f t="shared" si="100"/>
        <v>0</v>
      </c>
      <c r="L99" s="469">
        <f t="shared" si="100"/>
        <v>0</v>
      </c>
      <c r="M99" s="489">
        <f t="shared" si="101"/>
        <v>0</v>
      </c>
      <c r="N99" s="468">
        <f t="shared" si="102"/>
        <v>0</v>
      </c>
      <c r="O99" s="468">
        <f t="shared" si="103"/>
        <v>0</v>
      </c>
      <c r="P99" s="489">
        <f t="shared" si="103"/>
        <v>0</v>
      </c>
      <c r="Q99" s="470">
        <f t="shared" si="103"/>
        <v>0</v>
      </c>
      <c r="R99" s="508"/>
      <c r="S99" s="472">
        <f>'New Counts Pivot Table'!B$98</f>
        <v>0</v>
      </c>
      <c r="T99" s="473">
        <f>'New Counts Pivot Table'!C$98</f>
        <v>0</v>
      </c>
      <c r="U99" s="473">
        <f>'New Counts Pivot Table'!D$98</f>
        <v>0</v>
      </c>
      <c r="V99" s="473">
        <f>'New Counts Pivot Table'!E$98</f>
        <v>0</v>
      </c>
      <c r="W99" s="473">
        <f>'New Counts Pivot Table'!F$98</f>
        <v>0</v>
      </c>
      <c r="X99" s="474">
        <f>'New Counts Pivot Table'!G$98</f>
        <v>0</v>
      </c>
      <c r="Y99" s="472">
        <f>'New Counts Pivot Table'!H$98</f>
        <v>0</v>
      </c>
      <c r="Z99" s="472">
        <f>'New Counts Pivot Table'!I$98</f>
        <v>0</v>
      </c>
      <c r="AA99" s="473">
        <f>'New Counts Pivot Table'!J$98</f>
        <v>0</v>
      </c>
      <c r="AB99" s="473">
        <f>'New Counts Pivot Table'!K$98</f>
        <v>0</v>
      </c>
      <c r="AC99" s="473">
        <f>'New Counts Pivot Table'!L$98</f>
        <v>0</v>
      </c>
      <c r="AD99" s="473">
        <f>'New Counts Pivot Table'!M$98</f>
        <v>0</v>
      </c>
      <c r="AE99" s="472">
        <f>'New Counts Pivot Table'!N$98</f>
        <v>0</v>
      </c>
      <c r="AF99" s="472">
        <f>'New Counts Pivot Table'!O$98</f>
        <v>0</v>
      </c>
      <c r="AG99" s="473">
        <f>'New Counts Pivot Table'!P$98</f>
        <v>0</v>
      </c>
      <c r="AH99" s="472">
        <f>'New Counts Pivot Table'!Q$98</f>
        <v>0</v>
      </c>
    </row>
    <row r="100" spans="1:36" s="486" customFormat="1">
      <c r="A100" s="476"/>
      <c r="B100" s="477" t="s">
        <v>1061</v>
      </c>
      <c r="C100" s="478">
        <f t="shared" si="96"/>
        <v>1</v>
      </c>
      <c r="D100" s="479">
        <f t="shared" si="97"/>
        <v>0</v>
      </c>
      <c r="E100" s="479">
        <f t="shared" si="97"/>
        <v>1</v>
      </c>
      <c r="F100" s="479">
        <f t="shared" si="97"/>
        <v>0</v>
      </c>
      <c r="G100" s="479">
        <f t="shared" si="97"/>
        <v>1</v>
      </c>
      <c r="H100" s="479">
        <f t="shared" si="97"/>
        <v>1</v>
      </c>
      <c r="I100" s="478">
        <f t="shared" si="98"/>
        <v>1</v>
      </c>
      <c r="J100" s="478">
        <f t="shared" si="99"/>
        <v>0</v>
      </c>
      <c r="K100" s="479">
        <f t="shared" si="100"/>
        <v>1</v>
      </c>
      <c r="L100" s="479">
        <f t="shared" si="100"/>
        <v>1</v>
      </c>
      <c r="M100" s="490">
        <f t="shared" si="101"/>
        <v>1</v>
      </c>
      <c r="N100" s="478">
        <f t="shared" si="102"/>
        <v>1</v>
      </c>
      <c r="O100" s="478">
        <f t="shared" si="103"/>
        <v>0</v>
      </c>
      <c r="P100" s="490">
        <f t="shared" si="103"/>
        <v>0</v>
      </c>
      <c r="Q100" s="480">
        <f t="shared" si="103"/>
        <v>0</v>
      </c>
      <c r="R100" s="510"/>
      <c r="S100" s="482">
        <f>'New Counts Pivot Table'!B$99</f>
        <v>2567</v>
      </c>
      <c r="T100" s="483">
        <f>'New Counts Pivot Table'!C$99</f>
        <v>0</v>
      </c>
      <c r="U100" s="483">
        <f>'New Counts Pivot Table'!D$99</f>
        <v>1001</v>
      </c>
      <c r="V100" s="483">
        <f>'New Counts Pivot Table'!E$99</f>
        <v>0</v>
      </c>
      <c r="W100" s="483">
        <f>'New Counts Pivot Table'!F$99</f>
        <v>793</v>
      </c>
      <c r="X100" s="484">
        <f>'New Counts Pivot Table'!G$99</f>
        <v>614</v>
      </c>
      <c r="Y100" s="482">
        <f>'New Counts Pivot Table'!H$99</f>
        <v>4975</v>
      </c>
      <c r="Z100" s="482">
        <f>'New Counts Pivot Table'!I$99</f>
        <v>0</v>
      </c>
      <c r="AA100" s="483">
        <f>'New Counts Pivot Table'!J$99</f>
        <v>1259</v>
      </c>
      <c r="AB100" s="483">
        <f>'New Counts Pivot Table'!K$99</f>
        <v>523</v>
      </c>
      <c r="AC100" s="483">
        <f>'New Counts Pivot Table'!L$99</f>
        <v>287</v>
      </c>
      <c r="AD100" s="483">
        <f>'New Counts Pivot Table'!M$99</f>
        <v>0</v>
      </c>
      <c r="AE100" s="482">
        <f>'New Counts Pivot Table'!N$99</f>
        <v>2069</v>
      </c>
      <c r="AF100" s="482">
        <f>'New Counts Pivot Table'!O$99</f>
        <v>0</v>
      </c>
      <c r="AG100" s="483">
        <f>'New Counts Pivot Table'!P$99</f>
        <v>0</v>
      </c>
      <c r="AH100" s="482">
        <f>'New Counts Pivot Table'!Q$99</f>
        <v>0</v>
      </c>
      <c r="AI100" s="485"/>
      <c r="AJ100" s="485"/>
    </row>
    <row r="101" spans="1:36">
      <c r="A101" s="457" t="s">
        <v>489</v>
      </c>
      <c r="B101" s="458" t="s">
        <v>28</v>
      </c>
      <c r="C101" s="459">
        <f t="shared" ref="C101:C107" si="104">S101/S$107</f>
        <v>0.30083682008368201</v>
      </c>
      <c r="D101" s="460">
        <f t="shared" ref="D101:H107" si="105">IFERROR(T101/T$107,0)</f>
        <v>0.28351648351648351</v>
      </c>
      <c r="E101" s="460">
        <f t="shared" si="105"/>
        <v>0.33997220935618344</v>
      </c>
      <c r="F101" s="460">
        <f t="shared" si="105"/>
        <v>0</v>
      </c>
      <c r="G101" s="460">
        <f t="shared" si="105"/>
        <v>0.26460481099656358</v>
      </c>
      <c r="H101" s="460">
        <f t="shared" si="105"/>
        <v>0</v>
      </c>
      <c r="I101" s="459">
        <f t="shared" ref="I101:I107" si="106">Y101/Y$107</f>
        <v>0.31095652173913041</v>
      </c>
      <c r="J101" s="459">
        <f t="shared" ref="J101:J107" si="107">IFERROR(Z101/Z$107,0)</f>
        <v>0</v>
      </c>
      <c r="K101" s="460">
        <f t="shared" ref="K101:L107" si="108">AA101/AA$107</f>
        <v>0.10954773869346733</v>
      </c>
      <c r="L101" s="460">
        <f t="shared" si="108"/>
        <v>0.11360634081902246</v>
      </c>
      <c r="M101" s="487">
        <f t="shared" ref="M101:M107" si="109">IFERROR(AC101/AC$107,0)</f>
        <v>9.0909090909090912E-2</v>
      </c>
      <c r="N101" s="459">
        <f t="shared" ref="N101:N107" si="110">AE101/AE$107</f>
        <v>0.11068068622025456</v>
      </c>
      <c r="O101" s="459">
        <f t="shared" ref="O101:Q107" si="111">IFERROR(AF101/AF$107,0)</f>
        <v>0</v>
      </c>
      <c r="P101" s="487">
        <f t="shared" si="111"/>
        <v>0</v>
      </c>
      <c r="Q101" s="461">
        <f t="shared" si="111"/>
        <v>0</v>
      </c>
      <c r="R101" s="507"/>
      <c r="S101" s="463">
        <f>'New Counts Pivot Table'!B$101</f>
        <v>719</v>
      </c>
      <c r="T101" s="464">
        <f>'New Counts Pivot Table'!C$101</f>
        <v>258</v>
      </c>
      <c r="U101" s="464">
        <f>'New Counts Pivot Table'!D$101</f>
        <v>734</v>
      </c>
      <c r="V101" s="464">
        <f>'New Counts Pivot Table'!E$101</f>
        <v>0</v>
      </c>
      <c r="W101" s="464">
        <f>'New Counts Pivot Table'!F$101</f>
        <v>77</v>
      </c>
      <c r="X101" s="465">
        <f>'New Counts Pivot Table'!G$101</f>
        <v>0</v>
      </c>
      <c r="Y101" s="463">
        <f>'New Counts Pivot Table'!H$101</f>
        <v>1788</v>
      </c>
      <c r="Z101" s="463">
        <f>'New Counts Pivot Table'!I$101</f>
        <v>0</v>
      </c>
      <c r="AA101" s="464">
        <f>'New Counts Pivot Table'!J$101</f>
        <v>109</v>
      </c>
      <c r="AB101" s="464">
        <f>'New Counts Pivot Table'!K$101</f>
        <v>86</v>
      </c>
      <c r="AC101" s="464">
        <f>'New Counts Pivot Table'!L$101</f>
        <v>5</v>
      </c>
      <c r="AD101" s="464">
        <f>'New Counts Pivot Table'!M$101</f>
        <v>0</v>
      </c>
      <c r="AE101" s="463">
        <f>'New Counts Pivot Table'!N$101</f>
        <v>200</v>
      </c>
      <c r="AF101" s="463">
        <f>'New Counts Pivot Table'!O$101</f>
        <v>0</v>
      </c>
      <c r="AG101" s="464">
        <f>'New Counts Pivot Table'!P$101</f>
        <v>0</v>
      </c>
      <c r="AH101" s="463">
        <f>'New Counts Pivot Table'!Q$101</f>
        <v>0</v>
      </c>
    </row>
    <row r="102" spans="1:36">
      <c r="A102" s="466"/>
      <c r="B102" s="467" t="s">
        <v>17</v>
      </c>
      <c r="C102" s="468">
        <f t="shared" si="104"/>
        <v>0.26025104602510463</v>
      </c>
      <c r="D102" s="469">
        <f t="shared" si="105"/>
        <v>0.2967032967032967</v>
      </c>
      <c r="E102" s="469">
        <f t="shared" si="105"/>
        <v>0.21028253821213524</v>
      </c>
      <c r="F102" s="469">
        <f t="shared" si="105"/>
        <v>0</v>
      </c>
      <c r="G102" s="469">
        <f t="shared" si="105"/>
        <v>0.24742268041237114</v>
      </c>
      <c r="H102" s="469">
        <f t="shared" si="105"/>
        <v>0</v>
      </c>
      <c r="I102" s="468">
        <f t="shared" si="106"/>
        <v>0.24660869565217391</v>
      </c>
      <c r="J102" s="468">
        <f t="shared" si="107"/>
        <v>0</v>
      </c>
      <c r="K102" s="469">
        <f t="shared" si="108"/>
        <v>0.36381909547738694</v>
      </c>
      <c r="L102" s="469">
        <f t="shared" si="108"/>
        <v>0.45046235138705415</v>
      </c>
      <c r="M102" s="489">
        <f t="shared" si="109"/>
        <v>0.36363636363636365</v>
      </c>
      <c r="N102" s="468">
        <f t="shared" si="110"/>
        <v>0.40011068068622024</v>
      </c>
      <c r="O102" s="468">
        <f t="shared" si="111"/>
        <v>0</v>
      </c>
      <c r="P102" s="489">
        <f t="shared" si="111"/>
        <v>0</v>
      </c>
      <c r="Q102" s="470">
        <f t="shared" si="111"/>
        <v>0</v>
      </c>
      <c r="R102" s="508"/>
      <c r="S102" s="472">
        <f>'New Counts Pivot Table'!B$102</f>
        <v>622</v>
      </c>
      <c r="T102" s="473">
        <f>'New Counts Pivot Table'!C$102</f>
        <v>270</v>
      </c>
      <c r="U102" s="473">
        <f>'New Counts Pivot Table'!D$102</f>
        <v>454</v>
      </c>
      <c r="V102" s="473">
        <f>'New Counts Pivot Table'!E$102</f>
        <v>0</v>
      </c>
      <c r="W102" s="473">
        <f>'New Counts Pivot Table'!F$102</f>
        <v>72</v>
      </c>
      <c r="X102" s="474">
        <f>'New Counts Pivot Table'!G$102</f>
        <v>0</v>
      </c>
      <c r="Y102" s="472">
        <f>'New Counts Pivot Table'!H$102</f>
        <v>1418</v>
      </c>
      <c r="Z102" s="472">
        <f>'New Counts Pivot Table'!I$102</f>
        <v>0</v>
      </c>
      <c r="AA102" s="473">
        <f>'New Counts Pivot Table'!J$102</f>
        <v>362</v>
      </c>
      <c r="AB102" s="473">
        <f>'New Counts Pivot Table'!K$102</f>
        <v>341</v>
      </c>
      <c r="AC102" s="473">
        <f>'New Counts Pivot Table'!L$102</f>
        <v>20</v>
      </c>
      <c r="AD102" s="473">
        <f>'New Counts Pivot Table'!M$102</f>
        <v>0</v>
      </c>
      <c r="AE102" s="472">
        <f>'New Counts Pivot Table'!N$102</f>
        <v>723</v>
      </c>
      <c r="AF102" s="472">
        <f>'New Counts Pivot Table'!O$102</f>
        <v>0</v>
      </c>
      <c r="AG102" s="473">
        <f>'New Counts Pivot Table'!P$102</f>
        <v>0</v>
      </c>
      <c r="AH102" s="472">
        <f>'New Counts Pivot Table'!Q$102</f>
        <v>0</v>
      </c>
    </row>
    <row r="103" spans="1:36">
      <c r="A103" s="466"/>
      <c r="B103" s="467" t="s">
        <v>18</v>
      </c>
      <c r="C103" s="468">
        <f t="shared" si="104"/>
        <v>0.24393305439330543</v>
      </c>
      <c r="D103" s="469">
        <f t="shared" si="105"/>
        <v>0.27692307692307694</v>
      </c>
      <c r="E103" s="469">
        <f t="shared" si="105"/>
        <v>0.23714682723483094</v>
      </c>
      <c r="F103" s="469">
        <f t="shared" si="105"/>
        <v>0</v>
      </c>
      <c r="G103" s="469">
        <f t="shared" si="105"/>
        <v>0.20618556701030927</v>
      </c>
      <c r="H103" s="469">
        <f t="shared" si="105"/>
        <v>0</v>
      </c>
      <c r="I103" s="468">
        <f t="shared" si="106"/>
        <v>0.24469565217391304</v>
      </c>
      <c r="J103" s="468">
        <f t="shared" si="107"/>
        <v>0</v>
      </c>
      <c r="K103" s="469">
        <f t="shared" si="108"/>
        <v>0.22512562814070353</v>
      </c>
      <c r="L103" s="469">
        <f t="shared" si="108"/>
        <v>0.22060766182298547</v>
      </c>
      <c r="M103" s="489">
        <f t="shared" si="109"/>
        <v>0.23636363636363636</v>
      </c>
      <c r="N103" s="468">
        <f t="shared" si="110"/>
        <v>0.22357498616491422</v>
      </c>
      <c r="O103" s="468">
        <f t="shared" si="111"/>
        <v>0</v>
      </c>
      <c r="P103" s="489">
        <f t="shared" si="111"/>
        <v>0</v>
      </c>
      <c r="Q103" s="470">
        <f t="shared" si="111"/>
        <v>0</v>
      </c>
      <c r="R103" s="508"/>
      <c r="S103" s="472">
        <f>'New Counts Pivot Table'!B$103</f>
        <v>583</v>
      </c>
      <c r="T103" s="473">
        <f>'New Counts Pivot Table'!C$103</f>
        <v>252</v>
      </c>
      <c r="U103" s="473">
        <f>'New Counts Pivot Table'!D$103</f>
        <v>512</v>
      </c>
      <c r="V103" s="473">
        <f>'New Counts Pivot Table'!E$103</f>
        <v>0</v>
      </c>
      <c r="W103" s="473">
        <f>'New Counts Pivot Table'!F$103</f>
        <v>60</v>
      </c>
      <c r="X103" s="474">
        <f>'New Counts Pivot Table'!G$103</f>
        <v>0</v>
      </c>
      <c r="Y103" s="472">
        <f>'New Counts Pivot Table'!H$103</f>
        <v>1407</v>
      </c>
      <c r="Z103" s="472">
        <f>'New Counts Pivot Table'!I$103</f>
        <v>0</v>
      </c>
      <c r="AA103" s="473">
        <f>'New Counts Pivot Table'!J$103</f>
        <v>224</v>
      </c>
      <c r="AB103" s="473">
        <f>'New Counts Pivot Table'!K$103</f>
        <v>167</v>
      </c>
      <c r="AC103" s="473">
        <f>'New Counts Pivot Table'!L$103</f>
        <v>13</v>
      </c>
      <c r="AD103" s="473">
        <f>'New Counts Pivot Table'!M$103</f>
        <v>0</v>
      </c>
      <c r="AE103" s="472">
        <f>'New Counts Pivot Table'!N$103</f>
        <v>404</v>
      </c>
      <c r="AF103" s="472">
        <f>'New Counts Pivot Table'!O$103</f>
        <v>0</v>
      </c>
      <c r="AG103" s="473">
        <f>'New Counts Pivot Table'!P$103</f>
        <v>0</v>
      </c>
      <c r="AH103" s="472">
        <f>'New Counts Pivot Table'!Q$103</f>
        <v>0</v>
      </c>
    </row>
    <row r="104" spans="1:36">
      <c r="A104" s="466"/>
      <c r="B104" s="467" t="s">
        <v>19</v>
      </c>
      <c r="C104" s="468">
        <f t="shared" si="104"/>
        <v>6.9874476987447698E-2</v>
      </c>
      <c r="D104" s="469">
        <f t="shared" si="105"/>
        <v>4.2857142857142858E-2</v>
      </c>
      <c r="E104" s="469">
        <f t="shared" si="105"/>
        <v>6.0213061602593793E-2</v>
      </c>
      <c r="F104" s="469">
        <f t="shared" si="105"/>
        <v>0</v>
      </c>
      <c r="G104" s="469">
        <f t="shared" si="105"/>
        <v>3.7800687285223365E-2</v>
      </c>
      <c r="H104" s="469">
        <f t="shared" si="105"/>
        <v>0</v>
      </c>
      <c r="I104" s="468">
        <f t="shared" si="106"/>
        <v>6.0347826086956519E-2</v>
      </c>
      <c r="J104" s="468">
        <f t="shared" si="107"/>
        <v>0</v>
      </c>
      <c r="K104" s="469">
        <f t="shared" si="108"/>
        <v>0.29447236180904524</v>
      </c>
      <c r="L104" s="469">
        <f t="shared" si="108"/>
        <v>0.21532364597093792</v>
      </c>
      <c r="M104" s="489">
        <f t="shared" si="109"/>
        <v>0.30909090909090908</v>
      </c>
      <c r="N104" s="468">
        <f t="shared" si="110"/>
        <v>0.26175982291090205</v>
      </c>
      <c r="O104" s="468">
        <f t="shared" si="111"/>
        <v>0</v>
      </c>
      <c r="P104" s="489">
        <f t="shared" si="111"/>
        <v>0</v>
      </c>
      <c r="Q104" s="470">
        <f t="shared" si="111"/>
        <v>0</v>
      </c>
      <c r="R104" s="508"/>
      <c r="S104" s="472">
        <f>'New Counts Pivot Table'!B$104</f>
        <v>167</v>
      </c>
      <c r="T104" s="473">
        <f>'New Counts Pivot Table'!C$104</f>
        <v>39</v>
      </c>
      <c r="U104" s="473">
        <f>'New Counts Pivot Table'!D$104</f>
        <v>130</v>
      </c>
      <c r="V104" s="473">
        <f>'New Counts Pivot Table'!E$104</f>
        <v>0</v>
      </c>
      <c r="W104" s="473">
        <f>'New Counts Pivot Table'!F$104</f>
        <v>11</v>
      </c>
      <c r="X104" s="474">
        <f>'New Counts Pivot Table'!G$104</f>
        <v>0</v>
      </c>
      <c r="Y104" s="472">
        <f>'New Counts Pivot Table'!H$104</f>
        <v>347</v>
      </c>
      <c r="Z104" s="472">
        <f>'New Counts Pivot Table'!I$104</f>
        <v>0</v>
      </c>
      <c r="AA104" s="473">
        <f>'New Counts Pivot Table'!J$104</f>
        <v>293</v>
      </c>
      <c r="AB104" s="473">
        <f>'New Counts Pivot Table'!K$104</f>
        <v>163</v>
      </c>
      <c r="AC104" s="473">
        <f>'New Counts Pivot Table'!L$104</f>
        <v>17</v>
      </c>
      <c r="AD104" s="473">
        <f>'New Counts Pivot Table'!M$104</f>
        <v>0</v>
      </c>
      <c r="AE104" s="472">
        <f>'New Counts Pivot Table'!N$104</f>
        <v>473</v>
      </c>
      <c r="AF104" s="472">
        <f>'New Counts Pivot Table'!O$104</f>
        <v>0</v>
      </c>
      <c r="AG104" s="473">
        <f>'New Counts Pivot Table'!P$104</f>
        <v>0</v>
      </c>
      <c r="AH104" s="472">
        <f>'New Counts Pivot Table'!Q$104</f>
        <v>0</v>
      </c>
    </row>
    <row r="105" spans="1:36">
      <c r="A105" s="466"/>
      <c r="B105" s="467" t="s">
        <v>1059</v>
      </c>
      <c r="C105" s="468">
        <f t="shared" si="104"/>
        <v>0.12510460251046024</v>
      </c>
      <c r="D105" s="469">
        <f t="shared" si="105"/>
        <v>0.1</v>
      </c>
      <c r="E105" s="469">
        <f t="shared" si="105"/>
        <v>0.15238536359425661</v>
      </c>
      <c r="F105" s="469">
        <f t="shared" si="105"/>
        <v>0</v>
      </c>
      <c r="G105" s="469">
        <f t="shared" si="105"/>
        <v>0.24398625429553264</v>
      </c>
      <c r="H105" s="469">
        <f t="shared" si="105"/>
        <v>0</v>
      </c>
      <c r="I105" s="468">
        <f t="shared" si="106"/>
        <v>0.13739130434782609</v>
      </c>
      <c r="J105" s="468">
        <f t="shared" si="107"/>
        <v>0</v>
      </c>
      <c r="K105" s="469">
        <f t="shared" si="108"/>
        <v>7.0351758793969852E-3</v>
      </c>
      <c r="L105" s="469">
        <f t="shared" si="108"/>
        <v>0</v>
      </c>
      <c r="M105" s="489">
        <f t="shared" si="109"/>
        <v>0</v>
      </c>
      <c r="N105" s="468">
        <f t="shared" si="110"/>
        <v>3.87382401770891E-3</v>
      </c>
      <c r="O105" s="468">
        <f t="shared" si="111"/>
        <v>0</v>
      </c>
      <c r="P105" s="489">
        <f t="shared" si="111"/>
        <v>0</v>
      </c>
      <c r="Q105" s="470">
        <f t="shared" si="111"/>
        <v>0</v>
      </c>
      <c r="R105" s="508"/>
      <c r="S105" s="472">
        <f>'New Counts Pivot Table'!B$105</f>
        <v>299</v>
      </c>
      <c r="T105" s="473">
        <f>'New Counts Pivot Table'!C$105</f>
        <v>91</v>
      </c>
      <c r="U105" s="473">
        <f>'New Counts Pivot Table'!D$105</f>
        <v>329</v>
      </c>
      <c r="V105" s="473">
        <f>'New Counts Pivot Table'!E$105</f>
        <v>0</v>
      </c>
      <c r="W105" s="473">
        <f>'New Counts Pivot Table'!F$105</f>
        <v>71</v>
      </c>
      <c r="X105" s="474">
        <f>'New Counts Pivot Table'!G$105</f>
        <v>0</v>
      </c>
      <c r="Y105" s="472">
        <f>'New Counts Pivot Table'!H$105</f>
        <v>790</v>
      </c>
      <c r="Z105" s="472">
        <f>'New Counts Pivot Table'!I$105</f>
        <v>0</v>
      </c>
      <c r="AA105" s="473">
        <f>'New Counts Pivot Table'!J$105</f>
        <v>7</v>
      </c>
      <c r="AB105" s="473">
        <f>'New Counts Pivot Table'!K$105</f>
        <v>0</v>
      </c>
      <c r="AC105" s="473">
        <f>'New Counts Pivot Table'!L$105</f>
        <v>0</v>
      </c>
      <c r="AD105" s="473">
        <f>'New Counts Pivot Table'!M$105</f>
        <v>0</v>
      </c>
      <c r="AE105" s="472">
        <f>'New Counts Pivot Table'!N$105</f>
        <v>7</v>
      </c>
      <c r="AF105" s="472">
        <f>'New Counts Pivot Table'!O$105</f>
        <v>0</v>
      </c>
      <c r="AG105" s="473">
        <f>'New Counts Pivot Table'!P$105</f>
        <v>0</v>
      </c>
      <c r="AH105" s="472">
        <f>'New Counts Pivot Table'!Q$105</f>
        <v>0</v>
      </c>
    </row>
    <row r="106" spans="1:36">
      <c r="A106" s="466"/>
      <c r="B106" s="467" t="s">
        <v>1060</v>
      </c>
      <c r="C106" s="468">
        <f t="shared" si="104"/>
        <v>0</v>
      </c>
      <c r="D106" s="469">
        <f t="shared" si="105"/>
        <v>0</v>
      </c>
      <c r="E106" s="469">
        <f t="shared" si="105"/>
        <v>0</v>
      </c>
      <c r="F106" s="469">
        <f t="shared" si="105"/>
        <v>0</v>
      </c>
      <c r="G106" s="469">
        <f t="shared" si="105"/>
        <v>0</v>
      </c>
      <c r="H106" s="469">
        <f t="shared" si="105"/>
        <v>0</v>
      </c>
      <c r="I106" s="468">
        <f t="shared" si="106"/>
        <v>0</v>
      </c>
      <c r="J106" s="468">
        <f t="shared" si="107"/>
        <v>0</v>
      </c>
      <c r="K106" s="469">
        <f t="shared" si="108"/>
        <v>0</v>
      </c>
      <c r="L106" s="469">
        <f t="shared" si="108"/>
        <v>0</v>
      </c>
      <c r="M106" s="489">
        <f t="shared" si="109"/>
        <v>0</v>
      </c>
      <c r="N106" s="468">
        <f t="shared" si="110"/>
        <v>0</v>
      </c>
      <c r="O106" s="468">
        <f t="shared" si="111"/>
        <v>1</v>
      </c>
      <c r="P106" s="489">
        <f t="shared" si="111"/>
        <v>1</v>
      </c>
      <c r="Q106" s="470">
        <f t="shared" si="111"/>
        <v>1</v>
      </c>
      <c r="R106" s="508"/>
      <c r="S106" s="472">
        <f>'New Counts Pivot Table'!B$106</f>
        <v>0</v>
      </c>
      <c r="T106" s="473">
        <f>'New Counts Pivot Table'!C$106</f>
        <v>0</v>
      </c>
      <c r="U106" s="473">
        <f>'New Counts Pivot Table'!D$106</f>
        <v>0</v>
      </c>
      <c r="V106" s="473">
        <f>'New Counts Pivot Table'!E$106</f>
        <v>0</v>
      </c>
      <c r="W106" s="473">
        <f>'New Counts Pivot Table'!F$106</f>
        <v>0</v>
      </c>
      <c r="X106" s="474">
        <f>'New Counts Pivot Table'!G$106</f>
        <v>0</v>
      </c>
      <c r="Y106" s="472">
        <f>'New Counts Pivot Table'!H$106</f>
        <v>0</v>
      </c>
      <c r="Z106" s="472">
        <f>'New Counts Pivot Table'!I$106</f>
        <v>0</v>
      </c>
      <c r="AA106" s="473">
        <f>'New Counts Pivot Table'!J$106</f>
        <v>0</v>
      </c>
      <c r="AB106" s="473">
        <f>'New Counts Pivot Table'!K$106</f>
        <v>0</v>
      </c>
      <c r="AC106" s="473">
        <f>'New Counts Pivot Table'!L$106</f>
        <v>0</v>
      </c>
      <c r="AD106" s="473">
        <f>'New Counts Pivot Table'!M$106</f>
        <v>0</v>
      </c>
      <c r="AE106" s="472">
        <f>'New Counts Pivot Table'!N$106</f>
        <v>0</v>
      </c>
      <c r="AF106" s="472">
        <f>'New Counts Pivot Table'!O$106</f>
        <v>41</v>
      </c>
      <c r="AG106" s="473">
        <f>'New Counts Pivot Table'!P$106</f>
        <v>499</v>
      </c>
      <c r="AH106" s="472">
        <f>'New Counts Pivot Table'!Q$106</f>
        <v>540</v>
      </c>
    </row>
    <row r="107" spans="1:36" s="486" customFormat="1">
      <c r="A107" s="476"/>
      <c r="B107" s="477" t="s">
        <v>1061</v>
      </c>
      <c r="C107" s="478">
        <f t="shared" si="104"/>
        <v>1</v>
      </c>
      <c r="D107" s="479">
        <f t="shared" si="105"/>
        <v>1</v>
      </c>
      <c r="E107" s="479">
        <f t="shared" si="105"/>
        <v>1</v>
      </c>
      <c r="F107" s="479">
        <f t="shared" si="105"/>
        <v>0</v>
      </c>
      <c r="G107" s="479">
        <f t="shared" si="105"/>
        <v>1</v>
      </c>
      <c r="H107" s="479">
        <f t="shared" si="105"/>
        <v>0</v>
      </c>
      <c r="I107" s="478">
        <f t="shared" si="106"/>
        <v>1</v>
      </c>
      <c r="J107" s="478">
        <f t="shared" si="107"/>
        <v>0</v>
      </c>
      <c r="K107" s="479">
        <f t="shared" si="108"/>
        <v>1</v>
      </c>
      <c r="L107" s="479">
        <f t="shared" si="108"/>
        <v>1</v>
      </c>
      <c r="M107" s="490">
        <f t="shared" si="109"/>
        <v>1</v>
      </c>
      <c r="N107" s="478">
        <f t="shared" si="110"/>
        <v>1</v>
      </c>
      <c r="O107" s="478">
        <f t="shared" si="111"/>
        <v>1</v>
      </c>
      <c r="P107" s="490">
        <f t="shared" si="111"/>
        <v>1</v>
      </c>
      <c r="Q107" s="480">
        <f t="shared" si="111"/>
        <v>1</v>
      </c>
      <c r="R107" s="510"/>
      <c r="S107" s="482">
        <f>'New Counts Pivot Table'!B$107</f>
        <v>2390</v>
      </c>
      <c r="T107" s="483">
        <f>'New Counts Pivot Table'!C$107</f>
        <v>910</v>
      </c>
      <c r="U107" s="483">
        <f>'New Counts Pivot Table'!D$107</f>
        <v>2159</v>
      </c>
      <c r="V107" s="483">
        <f>'New Counts Pivot Table'!E$107</f>
        <v>0</v>
      </c>
      <c r="W107" s="483">
        <f>'New Counts Pivot Table'!F$107</f>
        <v>291</v>
      </c>
      <c r="X107" s="484">
        <f>'New Counts Pivot Table'!G$107</f>
        <v>0</v>
      </c>
      <c r="Y107" s="482">
        <f>'New Counts Pivot Table'!H$107</f>
        <v>5750</v>
      </c>
      <c r="Z107" s="482">
        <f>'New Counts Pivot Table'!I$107</f>
        <v>0</v>
      </c>
      <c r="AA107" s="483">
        <f>'New Counts Pivot Table'!J$107</f>
        <v>995</v>
      </c>
      <c r="AB107" s="483">
        <f>'New Counts Pivot Table'!K$107</f>
        <v>757</v>
      </c>
      <c r="AC107" s="483">
        <f>'New Counts Pivot Table'!L$107</f>
        <v>55</v>
      </c>
      <c r="AD107" s="483">
        <f>'New Counts Pivot Table'!M$107</f>
        <v>0</v>
      </c>
      <c r="AE107" s="482">
        <f>'New Counts Pivot Table'!N$107</f>
        <v>1807</v>
      </c>
      <c r="AF107" s="482">
        <f>'New Counts Pivot Table'!O$107</f>
        <v>41</v>
      </c>
      <c r="AG107" s="483">
        <f>'New Counts Pivot Table'!P$107</f>
        <v>499</v>
      </c>
      <c r="AH107" s="482">
        <f>'New Counts Pivot Table'!Q$107</f>
        <v>540</v>
      </c>
      <c r="AI107" s="485"/>
      <c r="AJ107" s="485"/>
    </row>
    <row r="108" spans="1:36">
      <c r="A108" s="457" t="s">
        <v>540</v>
      </c>
      <c r="B108" s="458" t="s">
        <v>28</v>
      </c>
      <c r="C108" s="459">
        <f t="shared" ref="C108:C114" si="112">S108/S$114</f>
        <v>0.31190613897380814</v>
      </c>
      <c r="D108" s="460">
        <f t="shared" ref="D108:H114" si="113">IFERROR(T108/T$114,0)</f>
        <v>0.19486343253159397</v>
      </c>
      <c r="E108" s="460">
        <f t="shared" si="113"/>
        <v>0.19781451386943122</v>
      </c>
      <c r="F108" s="460">
        <f t="shared" si="113"/>
        <v>0.14743589743589744</v>
      </c>
      <c r="G108" s="460">
        <f t="shared" si="113"/>
        <v>0.1306930693069307</v>
      </c>
      <c r="H108" s="460">
        <f t="shared" si="113"/>
        <v>0</v>
      </c>
      <c r="I108" s="459">
        <f t="shared" ref="I108:I114" si="114">Y108/Y$114</f>
        <v>0.25663009195504422</v>
      </c>
      <c r="J108" s="459">
        <f t="shared" ref="J108:J114" si="115">IFERROR(Z108/Z$114,0)</f>
        <v>9.6491228070175433E-2</v>
      </c>
      <c r="K108" s="460">
        <f t="shared" ref="K108:L114" si="116">AA108/AA$114</f>
        <v>0.27067942351943808</v>
      </c>
      <c r="L108" s="460">
        <f t="shared" si="116"/>
        <v>0.15425315425315425</v>
      </c>
      <c r="M108" s="487">
        <f t="shared" ref="M108:M114" si="117">IFERROR(AC108/AC$114,0)</f>
        <v>0.16593886462882096</v>
      </c>
      <c r="N108" s="459">
        <f t="shared" ref="N108:N114" si="118">AE108/AE$114</f>
        <v>0.23116123642439432</v>
      </c>
      <c r="O108" s="459">
        <f t="shared" ref="O108:Q114" si="119">IFERROR(AF108/AF$114,0)</f>
        <v>0</v>
      </c>
      <c r="P108" s="487">
        <f t="shared" si="119"/>
        <v>0</v>
      </c>
      <c r="Q108" s="461">
        <f t="shared" si="119"/>
        <v>0</v>
      </c>
      <c r="R108" s="507"/>
      <c r="S108" s="463">
        <f>'New Counts Pivot Table'!B$109</f>
        <v>3775</v>
      </c>
      <c r="T108" s="464">
        <f>'New Counts Pivot Table'!C$109</f>
        <v>478</v>
      </c>
      <c r="U108" s="464">
        <f>'New Counts Pivot Table'!D$109</f>
        <v>1412</v>
      </c>
      <c r="V108" s="464">
        <f>'New Counts Pivot Table'!E$109</f>
        <v>46</v>
      </c>
      <c r="W108" s="464">
        <f>'New Counts Pivot Table'!F$109</f>
        <v>66</v>
      </c>
      <c r="X108" s="465">
        <f>'New Counts Pivot Table'!G$109</f>
        <v>0</v>
      </c>
      <c r="Y108" s="463">
        <f>'New Counts Pivot Table'!H$109</f>
        <v>5777</v>
      </c>
      <c r="Z108" s="463">
        <f>'New Counts Pivot Table'!I$109</f>
        <v>77</v>
      </c>
      <c r="AA108" s="464">
        <f>'New Counts Pivot Table'!J$109</f>
        <v>2235</v>
      </c>
      <c r="AB108" s="464">
        <f>'New Counts Pivot Table'!K$109</f>
        <v>379</v>
      </c>
      <c r="AC108" s="464">
        <f>'New Counts Pivot Table'!L$109</f>
        <v>76</v>
      </c>
      <c r="AD108" s="464">
        <f>'New Counts Pivot Table'!M$109</f>
        <v>0</v>
      </c>
      <c r="AE108" s="463">
        <f>'New Counts Pivot Table'!N$109</f>
        <v>2767</v>
      </c>
      <c r="AF108" s="463">
        <f>'New Counts Pivot Table'!O$109</f>
        <v>0</v>
      </c>
      <c r="AG108" s="464">
        <f>'New Counts Pivot Table'!P$109</f>
        <v>0</v>
      </c>
      <c r="AH108" s="463">
        <f>'New Counts Pivot Table'!Q$109</f>
        <v>0</v>
      </c>
    </row>
    <row r="109" spans="1:36">
      <c r="A109" s="466"/>
      <c r="B109" s="467" t="s">
        <v>17</v>
      </c>
      <c r="C109" s="468">
        <f t="shared" si="112"/>
        <v>0.23638767247789805</v>
      </c>
      <c r="D109" s="469">
        <f t="shared" si="113"/>
        <v>0.24174480228291886</v>
      </c>
      <c r="E109" s="469">
        <f t="shared" si="113"/>
        <v>0.23984309330344633</v>
      </c>
      <c r="F109" s="469">
        <f t="shared" si="113"/>
        <v>0.26282051282051283</v>
      </c>
      <c r="G109" s="469">
        <f t="shared" si="113"/>
        <v>0.29306930693069305</v>
      </c>
      <c r="H109" s="469">
        <f t="shared" si="113"/>
        <v>0</v>
      </c>
      <c r="I109" s="468">
        <f t="shared" si="114"/>
        <v>0.23970503309493138</v>
      </c>
      <c r="J109" s="468">
        <f t="shared" si="115"/>
        <v>0.11027568922305764</v>
      </c>
      <c r="K109" s="469">
        <f t="shared" si="116"/>
        <v>0.11057284728109483</v>
      </c>
      <c r="L109" s="469">
        <f t="shared" si="116"/>
        <v>8.2214082214082218E-2</v>
      </c>
      <c r="M109" s="489">
        <f t="shared" si="117"/>
        <v>8.296943231441048E-2</v>
      </c>
      <c r="N109" s="468">
        <f t="shared" si="118"/>
        <v>0.10367585630743525</v>
      </c>
      <c r="O109" s="468">
        <f t="shared" si="119"/>
        <v>0</v>
      </c>
      <c r="P109" s="489">
        <f t="shared" si="119"/>
        <v>0</v>
      </c>
      <c r="Q109" s="470">
        <f t="shared" si="119"/>
        <v>0</v>
      </c>
      <c r="R109" s="508"/>
      <c r="S109" s="472">
        <f>'New Counts Pivot Table'!B$110</f>
        <v>2861</v>
      </c>
      <c r="T109" s="473">
        <f>'New Counts Pivot Table'!C$110</f>
        <v>593</v>
      </c>
      <c r="U109" s="473">
        <f>'New Counts Pivot Table'!D$110</f>
        <v>1712</v>
      </c>
      <c r="V109" s="473">
        <f>'New Counts Pivot Table'!E$110</f>
        <v>82</v>
      </c>
      <c r="W109" s="473">
        <f>'New Counts Pivot Table'!F$110</f>
        <v>148</v>
      </c>
      <c r="X109" s="474">
        <f>'New Counts Pivot Table'!G$110</f>
        <v>0</v>
      </c>
      <c r="Y109" s="472">
        <f>'New Counts Pivot Table'!H$110</f>
        <v>5396</v>
      </c>
      <c r="Z109" s="472">
        <f>'New Counts Pivot Table'!I$110</f>
        <v>88</v>
      </c>
      <c r="AA109" s="473">
        <f>'New Counts Pivot Table'!J$110</f>
        <v>913</v>
      </c>
      <c r="AB109" s="473">
        <f>'New Counts Pivot Table'!K$110</f>
        <v>202</v>
      </c>
      <c r="AC109" s="473">
        <f>'New Counts Pivot Table'!L$110</f>
        <v>38</v>
      </c>
      <c r="AD109" s="473">
        <f>'New Counts Pivot Table'!M$110</f>
        <v>0</v>
      </c>
      <c r="AE109" s="472">
        <f>'New Counts Pivot Table'!N$110</f>
        <v>1241</v>
      </c>
      <c r="AF109" s="472">
        <f>'New Counts Pivot Table'!O$110</f>
        <v>0</v>
      </c>
      <c r="AG109" s="473">
        <f>'New Counts Pivot Table'!P$110</f>
        <v>0</v>
      </c>
      <c r="AH109" s="472">
        <f>'New Counts Pivot Table'!Q$110</f>
        <v>0</v>
      </c>
    </row>
    <row r="110" spans="1:36">
      <c r="A110" s="466"/>
      <c r="B110" s="467" t="s">
        <v>18</v>
      </c>
      <c r="C110" s="468">
        <f t="shared" si="112"/>
        <v>0.15839048169875239</v>
      </c>
      <c r="D110" s="469">
        <f t="shared" si="113"/>
        <v>0.25397472482674277</v>
      </c>
      <c r="E110" s="469">
        <f t="shared" si="113"/>
        <v>0.29209862706640516</v>
      </c>
      <c r="F110" s="469">
        <f t="shared" si="113"/>
        <v>0.33653846153846156</v>
      </c>
      <c r="G110" s="469">
        <f t="shared" si="113"/>
        <v>0.2613861386138614</v>
      </c>
      <c r="H110" s="469">
        <f t="shared" si="113"/>
        <v>0</v>
      </c>
      <c r="I110" s="468">
        <f t="shared" si="114"/>
        <v>0.21598329705477323</v>
      </c>
      <c r="J110" s="468">
        <f t="shared" si="115"/>
        <v>9.0225563909774431E-2</v>
      </c>
      <c r="K110" s="469">
        <f t="shared" si="116"/>
        <v>8.768317790965241E-2</v>
      </c>
      <c r="L110" s="469">
        <f t="shared" si="116"/>
        <v>8.3435083435083435E-2</v>
      </c>
      <c r="M110" s="489">
        <f t="shared" si="117"/>
        <v>0.14628820960698691</v>
      </c>
      <c r="N110" s="468">
        <f t="shared" si="118"/>
        <v>8.9223057644110274E-2</v>
      </c>
      <c r="O110" s="468">
        <f t="shared" si="119"/>
        <v>0</v>
      </c>
      <c r="P110" s="489">
        <f t="shared" si="119"/>
        <v>0</v>
      </c>
      <c r="Q110" s="470">
        <f t="shared" si="119"/>
        <v>0</v>
      </c>
      <c r="R110" s="508"/>
      <c r="S110" s="472">
        <f>'New Counts Pivot Table'!B$111</f>
        <v>1917</v>
      </c>
      <c r="T110" s="473">
        <f>'New Counts Pivot Table'!C$111</f>
        <v>623</v>
      </c>
      <c r="U110" s="473">
        <f>'New Counts Pivot Table'!D$111</f>
        <v>2085</v>
      </c>
      <c r="V110" s="473">
        <f>'New Counts Pivot Table'!E$111</f>
        <v>105</v>
      </c>
      <c r="W110" s="473">
        <f>'New Counts Pivot Table'!F$111</f>
        <v>132</v>
      </c>
      <c r="X110" s="474">
        <f>'New Counts Pivot Table'!G$111</f>
        <v>0</v>
      </c>
      <c r="Y110" s="472">
        <f>'New Counts Pivot Table'!H$111</f>
        <v>4862</v>
      </c>
      <c r="Z110" s="472">
        <f>'New Counts Pivot Table'!I$111</f>
        <v>72</v>
      </c>
      <c r="AA110" s="473">
        <f>'New Counts Pivot Table'!J$111</f>
        <v>724</v>
      </c>
      <c r="AB110" s="473">
        <f>'New Counts Pivot Table'!K$111</f>
        <v>205</v>
      </c>
      <c r="AC110" s="473">
        <f>'New Counts Pivot Table'!L$111</f>
        <v>67</v>
      </c>
      <c r="AD110" s="473">
        <f>'New Counts Pivot Table'!M$111</f>
        <v>0</v>
      </c>
      <c r="AE110" s="472">
        <f>'New Counts Pivot Table'!N$111</f>
        <v>1068</v>
      </c>
      <c r="AF110" s="472">
        <f>'New Counts Pivot Table'!O$111</f>
        <v>0</v>
      </c>
      <c r="AG110" s="473">
        <f>'New Counts Pivot Table'!P$111</f>
        <v>0</v>
      </c>
      <c r="AH110" s="472">
        <f>'New Counts Pivot Table'!Q$111</f>
        <v>0</v>
      </c>
    </row>
    <row r="111" spans="1:36">
      <c r="A111" s="466"/>
      <c r="B111" s="467" t="s">
        <v>19</v>
      </c>
      <c r="C111" s="468">
        <f t="shared" si="112"/>
        <v>5.2218458233495829E-2</v>
      </c>
      <c r="D111" s="488">
        <f t="shared" si="113"/>
        <v>2.8536485935589076E-3</v>
      </c>
      <c r="E111" s="469">
        <f t="shared" si="113"/>
        <v>8.3496777808910058E-2</v>
      </c>
      <c r="F111" s="469">
        <f t="shared" si="113"/>
        <v>4.807692307692308E-2</v>
      </c>
      <c r="G111" s="488">
        <f t="shared" si="113"/>
        <v>5.9405940594059407E-3</v>
      </c>
      <c r="H111" s="469">
        <f t="shared" si="113"/>
        <v>0</v>
      </c>
      <c r="I111" s="468">
        <f t="shared" si="114"/>
        <v>5.5661676513704413E-2</v>
      </c>
      <c r="J111" s="468">
        <f t="shared" si="115"/>
        <v>0.70300751879699253</v>
      </c>
      <c r="K111" s="469">
        <f t="shared" si="116"/>
        <v>0.25239190989463484</v>
      </c>
      <c r="L111" s="469">
        <f t="shared" si="116"/>
        <v>0.30647130647130649</v>
      </c>
      <c r="M111" s="489">
        <f t="shared" si="117"/>
        <v>0.59825327510917026</v>
      </c>
      <c r="N111" s="468">
        <f t="shared" si="118"/>
        <v>0.30676691729323308</v>
      </c>
      <c r="O111" s="468">
        <f t="shared" si="119"/>
        <v>0</v>
      </c>
      <c r="P111" s="489">
        <f t="shared" si="119"/>
        <v>0</v>
      </c>
      <c r="Q111" s="470">
        <f t="shared" si="119"/>
        <v>0</v>
      </c>
      <c r="R111" s="508"/>
      <c r="S111" s="472">
        <f>'New Counts Pivot Table'!B$112</f>
        <v>632</v>
      </c>
      <c r="T111" s="473">
        <f>'New Counts Pivot Table'!C$112</f>
        <v>7</v>
      </c>
      <c r="U111" s="473">
        <f>'New Counts Pivot Table'!D$112</f>
        <v>596</v>
      </c>
      <c r="V111" s="473">
        <f>'New Counts Pivot Table'!E$112</f>
        <v>15</v>
      </c>
      <c r="W111" s="473">
        <f>'New Counts Pivot Table'!F$112</f>
        <v>3</v>
      </c>
      <c r="X111" s="474">
        <f>'New Counts Pivot Table'!G$112</f>
        <v>0</v>
      </c>
      <c r="Y111" s="472">
        <f>'New Counts Pivot Table'!H$112</f>
        <v>1253</v>
      </c>
      <c r="Z111" s="472">
        <f>'New Counts Pivot Table'!I$112</f>
        <v>561</v>
      </c>
      <c r="AA111" s="473">
        <f>'New Counts Pivot Table'!J$112</f>
        <v>2084</v>
      </c>
      <c r="AB111" s="473">
        <f>'New Counts Pivot Table'!K$112</f>
        <v>753</v>
      </c>
      <c r="AC111" s="473">
        <f>'New Counts Pivot Table'!L$112</f>
        <v>274</v>
      </c>
      <c r="AD111" s="473">
        <f>'New Counts Pivot Table'!M$112</f>
        <v>0</v>
      </c>
      <c r="AE111" s="472">
        <f>'New Counts Pivot Table'!N$112</f>
        <v>3672</v>
      </c>
      <c r="AF111" s="472">
        <f>'New Counts Pivot Table'!O$112</f>
        <v>0</v>
      </c>
      <c r="AG111" s="473">
        <f>'New Counts Pivot Table'!P$112</f>
        <v>0</v>
      </c>
      <c r="AH111" s="472">
        <f>'New Counts Pivot Table'!Q$112</f>
        <v>0</v>
      </c>
    </row>
    <row r="112" spans="1:36">
      <c r="A112" s="466"/>
      <c r="B112" s="467" t="s">
        <v>1059</v>
      </c>
      <c r="C112" s="468">
        <f t="shared" si="112"/>
        <v>0.24109724861604562</v>
      </c>
      <c r="D112" s="469">
        <f t="shared" si="113"/>
        <v>0.30656339176518549</v>
      </c>
      <c r="E112" s="469">
        <f t="shared" si="113"/>
        <v>0.18674698795180722</v>
      </c>
      <c r="F112" s="469">
        <f t="shared" si="113"/>
        <v>0.20512820512820512</v>
      </c>
      <c r="G112" s="469">
        <f t="shared" si="113"/>
        <v>0.30891089108910891</v>
      </c>
      <c r="H112" s="469">
        <f t="shared" si="113"/>
        <v>0</v>
      </c>
      <c r="I112" s="468">
        <f t="shared" si="114"/>
        <v>0.23201990138154679</v>
      </c>
      <c r="J112" s="468">
        <f t="shared" si="115"/>
        <v>0</v>
      </c>
      <c r="K112" s="469">
        <f t="shared" si="116"/>
        <v>0</v>
      </c>
      <c r="L112" s="469">
        <f t="shared" si="116"/>
        <v>0</v>
      </c>
      <c r="M112" s="489">
        <f t="shared" si="117"/>
        <v>0</v>
      </c>
      <c r="N112" s="468">
        <f t="shared" si="118"/>
        <v>0</v>
      </c>
      <c r="O112" s="468">
        <f t="shared" si="119"/>
        <v>0</v>
      </c>
      <c r="P112" s="489">
        <f t="shared" si="119"/>
        <v>0</v>
      </c>
      <c r="Q112" s="470">
        <f t="shared" si="119"/>
        <v>0</v>
      </c>
      <c r="R112" s="508"/>
      <c r="S112" s="472">
        <f>'New Counts Pivot Table'!B$113</f>
        <v>2918</v>
      </c>
      <c r="T112" s="473">
        <f>'New Counts Pivot Table'!C$113</f>
        <v>752</v>
      </c>
      <c r="U112" s="473">
        <f>'New Counts Pivot Table'!D$113</f>
        <v>1333</v>
      </c>
      <c r="V112" s="473">
        <f>'New Counts Pivot Table'!E$113</f>
        <v>64</v>
      </c>
      <c r="W112" s="473">
        <f>'New Counts Pivot Table'!F$113</f>
        <v>156</v>
      </c>
      <c r="X112" s="474">
        <f>'New Counts Pivot Table'!G$113</f>
        <v>0</v>
      </c>
      <c r="Y112" s="472">
        <f>'New Counts Pivot Table'!H$113</f>
        <v>5223</v>
      </c>
      <c r="Z112" s="472">
        <f>'New Counts Pivot Table'!I$113</f>
        <v>0</v>
      </c>
      <c r="AA112" s="473">
        <f>'New Counts Pivot Table'!J$113</f>
        <v>0</v>
      </c>
      <c r="AB112" s="473">
        <f>'New Counts Pivot Table'!K$113</f>
        <v>0</v>
      </c>
      <c r="AC112" s="473">
        <f>'New Counts Pivot Table'!L$113</f>
        <v>0</v>
      </c>
      <c r="AD112" s="473">
        <f>'New Counts Pivot Table'!M$113</f>
        <v>0</v>
      </c>
      <c r="AE112" s="472">
        <f>'New Counts Pivot Table'!N$113</f>
        <v>0</v>
      </c>
      <c r="AF112" s="472">
        <f>'New Counts Pivot Table'!O$113</f>
        <v>0</v>
      </c>
      <c r="AG112" s="473">
        <f>'New Counts Pivot Table'!P$113</f>
        <v>0</v>
      </c>
      <c r="AH112" s="472">
        <f>'New Counts Pivot Table'!Q$113</f>
        <v>0</v>
      </c>
    </row>
    <row r="113" spans="1:36">
      <c r="A113" s="466"/>
      <c r="B113" s="467" t="s">
        <v>1060</v>
      </c>
      <c r="C113" s="468">
        <f t="shared" si="112"/>
        <v>0</v>
      </c>
      <c r="D113" s="469">
        <f t="shared" si="113"/>
        <v>0</v>
      </c>
      <c r="E113" s="469">
        <f t="shared" si="113"/>
        <v>0</v>
      </c>
      <c r="F113" s="469">
        <f t="shared" si="113"/>
        <v>0</v>
      </c>
      <c r="G113" s="469">
        <f t="shared" si="113"/>
        <v>0</v>
      </c>
      <c r="H113" s="469">
        <f t="shared" si="113"/>
        <v>0</v>
      </c>
      <c r="I113" s="468">
        <f t="shared" si="114"/>
        <v>0</v>
      </c>
      <c r="J113" s="468">
        <f t="shared" si="115"/>
        <v>0</v>
      </c>
      <c r="K113" s="469">
        <f t="shared" si="116"/>
        <v>0.27867264139517983</v>
      </c>
      <c r="L113" s="469">
        <f t="shared" si="116"/>
        <v>0.37362637362637363</v>
      </c>
      <c r="M113" s="489">
        <f t="shared" si="117"/>
        <v>6.5502183406113534E-3</v>
      </c>
      <c r="N113" s="468">
        <f t="shared" si="118"/>
        <v>0.26917293233082706</v>
      </c>
      <c r="O113" s="468">
        <f t="shared" si="119"/>
        <v>0</v>
      </c>
      <c r="P113" s="489">
        <f t="shared" si="119"/>
        <v>0</v>
      </c>
      <c r="Q113" s="470">
        <f t="shared" si="119"/>
        <v>0</v>
      </c>
      <c r="R113" s="508"/>
      <c r="S113" s="472">
        <f>'New Counts Pivot Table'!B$114</f>
        <v>0</v>
      </c>
      <c r="T113" s="473">
        <f>'New Counts Pivot Table'!C$114</f>
        <v>0</v>
      </c>
      <c r="U113" s="473">
        <f>'New Counts Pivot Table'!D$114</f>
        <v>0</v>
      </c>
      <c r="V113" s="473">
        <f>'New Counts Pivot Table'!E$114</f>
        <v>0</v>
      </c>
      <c r="W113" s="473">
        <f>'New Counts Pivot Table'!F$114</f>
        <v>0</v>
      </c>
      <c r="X113" s="474">
        <f>'New Counts Pivot Table'!G$114</f>
        <v>0</v>
      </c>
      <c r="Y113" s="472">
        <f>'New Counts Pivot Table'!H$114</f>
        <v>0</v>
      </c>
      <c r="Z113" s="472">
        <f>'New Counts Pivot Table'!I$114</f>
        <v>0</v>
      </c>
      <c r="AA113" s="473">
        <f>'New Counts Pivot Table'!J$114</f>
        <v>2301</v>
      </c>
      <c r="AB113" s="473">
        <f>'New Counts Pivot Table'!K$114</f>
        <v>918</v>
      </c>
      <c r="AC113" s="473">
        <f>'New Counts Pivot Table'!L$114</f>
        <v>3</v>
      </c>
      <c r="AD113" s="473">
        <f>'New Counts Pivot Table'!M$114</f>
        <v>0</v>
      </c>
      <c r="AE113" s="472">
        <f>'New Counts Pivot Table'!N$114</f>
        <v>3222</v>
      </c>
      <c r="AF113" s="472">
        <f>'New Counts Pivot Table'!O$114</f>
        <v>0</v>
      </c>
      <c r="AG113" s="473">
        <f>'New Counts Pivot Table'!P$114</f>
        <v>0</v>
      </c>
      <c r="AH113" s="472">
        <f>'New Counts Pivot Table'!Q$114</f>
        <v>0</v>
      </c>
    </row>
    <row r="114" spans="1:36" s="486" customFormat="1">
      <c r="A114" s="476"/>
      <c r="B114" s="477" t="s">
        <v>1061</v>
      </c>
      <c r="C114" s="478">
        <f t="shared" si="112"/>
        <v>1</v>
      </c>
      <c r="D114" s="479">
        <f t="shared" si="113"/>
        <v>1</v>
      </c>
      <c r="E114" s="479">
        <f t="shared" si="113"/>
        <v>1</v>
      </c>
      <c r="F114" s="479">
        <f t="shared" si="113"/>
        <v>1</v>
      </c>
      <c r="G114" s="479">
        <f t="shared" si="113"/>
        <v>1</v>
      </c>
      <c r="H114" s="479">
        <f t="shared" si="113"/>
        <v>0</v>
      </c>
      <c r="I114" s="478">
        <f t="shared" si="114"/>
        <v>1</v>
      </c>
      <c r="J114" s="478">
        <f t="shared" si="115"/>
        <v>1</v>
      </c>
      <c r="K114" s="479">
        <f t="shared" si="116"/>
        <v>1</v>
      </c>
      <c r="L114" s="479">
        <f t="shared" si="116"/>
        <v>1</v>
      </c>
      <c r="M114" s="490">
        <f t="shared" si="117"/>
        <v>1</v>
      </c>
      <c r="N114" s="478">
        <f t="shared" si="118"/>
        <v>1</v>
      </c>
      <c r="O114" s="478">
        <f t="shared" si="119"/>
        <v>0</v>
      </c>
      <c r="P114" s="490">
        <f t="shared" si="119"/>
        <v>0</v>
      </c>
      <c r="Q114" s="480">
        <f t="shared" si="119"/>
        <v>0</v>
      </c>
      <c r="R114" s="510"/>
      <c r="S114" s="482">
        <f>'New Counts Pivot Table'!B$115</f>
        <v>12103</v>
      </c>
      <c r="T114" s="483">
        <f>'New Counts Pivot Table'!C$115</f>
        <v>2453</v>
      </c>
      <c r="U114" s="483">
        <f>'New Counts Pivot Table'!D$115</f>
        <v>7138</v>
      </c>
      <c r="V114" s="483">
        <f>'New Counts Pivot Table'!E$115</f>
        <v>312</v>
      </c>
      <c r="W114" s="483">
        <f>'New Counts Pivot Table'!F$115</f>
        <v>505</v>
      </c>
      <c r="X114" s="484">
        <f>'New Counts Pivot Table'!G$115</f>
        <v>0</v>
      </c>
      <c r="Y114" s="482">
        <f>'New Counts Pivot Table'!H$115</f>
        <v>22511</v>
      </c>
      <c r="Z114" s="482">
        <f>'New Counts Pivot Table'!I$115</f>
        <v>798</v>
      </c>
      <c r="AA114" s="483">
        <f>'New Counts Pivot Table'!J$115</f>
        <v>8257</v>
      </c>
      <c r="AB114" s="483">
        <f>'New Counts Pivot Table'!K$115</f>
        <v>2457</v>
      </c>
      <c r="AC114" s="483">
        <f>'New Counts Pivot Table'!L$115</f>
        <v>458</v>
      </c>
      <c r="AD114" s="483">
        <f>'New Counts Pivot Table'!M$115</f>
        <v>0</v>
      </c>
      <c r="AE114" s="482">
        <f>'New Counts Pivot Table'!N$115</f>
        <v>11970</v>
      </c>
      <c r="AF114" s="482">
        <f>'New Counts Pivot Table'!O$115</f>
        <v>0</v>
      </c>
      <c r="AG114" s="483">
        <f>'New Counts Pivot Table'!P$115</f>
        <v>0</v>
      </c>
      <c r="AH114" s="482">
        <f>'New Counts Pivot Table'!Q$115</f>
        <v>0</v>
      </c>
      <c r="AI114" s="485"/>
      <c r="AJ114" s="485"/>
    </row>
    <row r="115" spans="1:36">
      <c r="A115" s="457" t="s">
        <v>649</v>
      </c>
      <c r="B115" s="458" t="s">
        <v>28</v>
      </c>
      <c r="C115" s="459">
        <f t="shared" ref="C115:C121" si="120">S115/S$121</f>
        <v>0.29333128457283342</v>
      </c>
      <c r="D115" s="460">
        <f t="shared" ref="D115:H121" si="121">IFERROR(T115/T$121,0)</f>
        <v>0.35233918128654973</v>
      </c>
      <c r="E115" s="460">
        <f t="shared" si="121"/>
        <v>0.29392971246006389</v>
      </c>
      <c r="F115" s="460">
        <f t="shared" si="121"/>
        <v>0</v>
      </c>
      <c r="G115" s="460">
        <f t="shared" si="121"/>
        <v>0.14855072463768115</v>
      </c>
      <c r="H115" s="460">
        <f t="shared" si="121"/>
        <v>0.24509803921568626</v>
      </c>
      <c r="I115" s="459">
        <f t="shared" ref="I115:I121" si="122">Y115/Y$121</f>
        <v>0.29303156640857653</v>
      </c>
      <c r="J115" s="459">
        <f>IFERROR(Z115/Z$121,0)</f>
        <v>0</v>
      </c>
      <c r="K115" s="460">
        <f>IFERROR(AA115/AA$121,0)</f>
        <v>0</v>
      </c>
      <c r="L115" s="460">
        <f>IFERROR(AB115/AB$121,0)</f>
        <v>0</v>
      </c>
      <c r="M115" s="487">
        <f>IFERROR(AC115/AC$121,0)</f>
        <v>0.30555555555555558</v>
      </c>
      <c r="N115" s="459">
        <f t="shared" ref="N115:N121" si="123">AE115/AE$121</f>
        <v>0.20204168438962145</v>
      </c>
      <c r="O115" s="459">
        <f t="shared" ref="O115:Q121" si="124">IFERROR(AF115/AF$121,0)</f>
        <v>0</v>
      </c>
      <c r="P115" s="487">
        <f t="shared" si="124"/>
        <v>0</v>
      </c>
      <c r="Q115" s="461">
        <f t="shared" si="124"/>
        <v>0</v>
      </c>
      <c r="R115" s="507"/>
      <c r="S115" s="463">
        <f>'New Counts Pivot Table'!B$117</f>
        <v>1909</v>
      </c>
      <c r="T115" s="464">
        <f>'New Counts Pivot Table'!C$117</f>
        <v>241</v>
      </c>
      <c r="U115" s="464">
        <f>'New Counts Pivot Table'!D$117</f>
        <v>736</v>
      </c>
      <c r="V115" s="464">
        <f>'New Counts Pivot Table'!E$117</f>
        <v>0</v>
      </c>
      <c r="W115" s="464">
        <f>'New Counts Pivot Table'!F$117</f>
        <v>41</v>
      </c>
      <c r="X115" s="465">
        <f>'New Counts Pivot Table'!G$117</f>
        <v>25</v>
      </c>
      <c r="Y115" s="463">
        <f>'New Counts Pivot Table'!H$117</f>
        <v>2952</v>
      </c>
      <c r="Z115" s="463">
        <f>'New Counts Pivot Table'!I$117</f>
        <v>0</v>
      </c>
      <c r="AA115" s="464">
        <f>'New Counts Pivot Table'!J$117</f>
        <v>0</v>
      </c>
      <c r="AB115" s="464">
        <f>'New Counts Pivot Table'!K$117</f>
        <v>0</v>
      </c>
      <c r="AC115" s="464">
        <f>'New Counts Pivot Table'!L$117</f>
        <v>11</v>
      </c>
      <c r="AD115" s="464">
        <f>'New Counts Pivot Table'!M$117</f>
        <v>464</v>
      </c>
      <c r="AE115" s="463">
        <f>'New Counts Pivot Table'!N$117</f>
        <v>475</v>
      </c>
      <c r="AF115" s="463">
        <f>'New Counts Pivot Table'!O$117</f>
        <v>0</v>
      </c>
      <c r="AG115" s="464">
        <f>'New Counts Pivot Table'!P$117</f>
        <v>0</v>
      </c>
      <c r="AH115" s="463">
        <f>'New Counts Pivot Table'!Q$117</f>
        <v>0</v>
      </c>
    </row>
    <row r="116" spans="1:36">
      <c r="A116" s="466"/>
      <c r="B116" s="467" t="s">
        <v>17</v>
      </c>
      <c r="C116" s="468">
        <f t="shared" si="120"/>
        <v>0.29148740012292562</v>
      </c>
      <c r="D116" s="469">
        <f t="shared" si="121"/>
        <v>0.28362573099415206</v>
      </c>
      <c r="E116" s="469">
        <f t="shared" si="121"/>
        <v>0.28873801916932906</v>
      </c>
      <c r="F116" s="469">
        <f t="shared" si="121"/>
        <v>0</v>
      </c>
      <c r="G116" s="469">
        <f t="shared" si="121"/>
        <v>0.30434782608695654</v>
      </c>
      <c r="H116" s="469">
        <f t="shared" si="121"/>
        <v>0.26470588235294118</v>
      </c>
      <c r="I116" s="468">
        <f t="shared" si="122"/>
        <v>0.29035139964264445</v>
      </c>
      <c r="J116" s="468">
        <f t="shared" ref="J116:M121" si="125">IFERROR(Z116/Z$121,0)</f>
        <v>0</v>
      </c>
      <c r="K116" s="469">
        <f t="shared" si="125"/>
        <v>0</v>
      </c>
      <c r="L116" s="469">
        <f t="shared" si="125"/>
        <v>0</v>
      </c>
      <c r="M116" s="489">
        <f t="shared" si="125"/>
        <v>0.3888888888888889</v>
      </c>
      <c r="N116" s="468">
        <f t="shared" si="123"/>
        <v>0.31646108039132287</v>
      </c>
      <c r="O116" s="468">
        <f t="shared" si="124"/>
        <v>0</v>
      </c>
      <c r="P116" s="489">
        <f t="shared" si="124"/>
        <v>0</v>
      </c>
      <c r="Q116" s="470">
        <f t="shared" si="124"/>
        <v>0</v>
      </c>
      <c r="R116" s="508"/>
      <c r="S116" s="472">
        <f>'New Counts Pivot Table'!B$118</f>
        <v>1897</v>
      </c>
      <c r="T116" s="473">
        <f>'New Counts Pivot Table'!C$118</f>
        <v>194</v>
      </c>
      <c r="U116" s="473">
        <f>'New Counts Pivot Table'!D$118</f>
        <v>723</v>
      </c>
      <c r="V116" s="473">
        <f>'New Counts Pivot Table'!E$118</f>
        <v>0</v>
      </c>
      <c r="W116" s="473">
        <f>'New Counts Pivot Table'!F$118</f>
        <v>84</v>
      </c>
      <c r="X116" s="474">
        <f>'New Counts Pivot Table'!G$118</f>
        <v>27</v>
      </c>
      <c r="Y116" s="472">
        <f>'New Counts Pivot Table'!H$118</f>
        <v>2925</v>
      </c>
      <c r="Z116" s="472">
        <f>'New Counts Pivot Table'!I$118</f>
        <v>0</v>
      </c>
      <c r="AA116" s="473">
        <f>'New Counts Pivot Table'!J$118</f>
        <v>0</v>
      </c>
      <c r="AB116" s="473">
        <f>'New Counts Pivot Table'!K$118</f>
        <v>0</v>
      </c>
      <c r="AC116" s="473">
        <f>'New Counts Pivot Table'!L$118</f>
        <v>14</v>
      </c>
      <c r="AD116" s="473">
        <f>'New Counts Pivot Table'!M$118</f>
        <v>730</v>
      </c>
      <c r="AE116" s="472">
        <f>'New Counts Pivot Table'!N$118</f>
        <v>744</v>
      </c>
      <c r="AF116" s="472">
        <f>'New Counts Pivot Table'!O$118</f>
        <v>0</v>
      </c>
      <c r="AG116" s="473">
        <f>'New Counts Pivot Table'!P$118</f>
        <v>0</v>
      </c>
      <c r="AH116" s="472">
        <f>'New Counts Pivot Table'!Q$118</f>
        <v>0</v>
      </c>
    </row>
    <row r="117" spans="1:36">
      <c r="A117" s="466"/>
      <c r="B117" s="467" t="s">
        <v>18</v>
      </c>
      <c r="C117" s="468">
        <f t="shared" si="120"/>
        <v>0.26997541487400123</v>
      </c>
      <c r="D117" s="469">
        <f t="shared" si="121"/>
        <v>0.23830409356725146</v>
      </c>
      <c r="E117" s="469">
        <f t="shared" si="121"/>
        <v>0.26477635782747605</v>
      </c>
      <c r="F117" s="469">
        <f t="shared" si="121"/>
        <v>0</v>
      </c>
      <c r="G117" s="469">
        <f t="shared" si="121"/>
        <v>0.24637681159420291</v>
      </c>
      <c r="H117" s="469">
        <f t="shared" si="121"/>
        <v>0.25490196078431371</v>
      </c>
      <c r="I117" s="468">
        <f t="shared" si="122"/>
        <v>0.26573357157037919</v>
      </c>
      <c r="J117" s="468">
        <f t="shared" si="125"/>
        <v>0</v>
      </c>
      <c r="K117" s="469">
        <f t="shared" si="125"/>
        <v>0</v>
      </c>
      <c r="L117" s="469">
        <f t="shared" si="125"/>
        <v>0</v>
      </c>
      <c r="M117" s="489">
        <f t="shared" si="125"/>
        <v>0.19444444444444445</v>
      </c>
      <c r="N117" s="468">
        <f t="shared" si="123"/>
        <v>0.27477669076988515</v>
      </c>
      <c r="O117" s="468">
        <f t="shared" si="124"/>
        <v>0</v>
      </c>
      <c r="P117" s="489">
        <f t="shared" si="124"/>
        <v>0</v>
      </c>
      <c r="Q117" s="470">
        <f t="shared" si="124"/>
        <v>0</v>
      </c>
      <c r="R117" s="508"/>
      <c r="S117" s="472">
        <f>'New Counts Pivot Table'!B$119</f>
        <v>1757</v>
      </c>
      <c r="T117" s="473">
        <f>'New Counts Pivot Table'!C$119</f>
        <v>163</v>
      </c>
      <c r="U117" s="473">
        <f>'New Counts Pivot Table'!D$119</f>
        <v>663</v>
      </c>
      <c r="V117" s="473">
        <f>'New Counts Pivot Table'!E$119</f>
        <v>0</v>
      </c>
      <c r="W117" s="473">
        <f>'New Counts Pivot Table'!F$119</f>
        <v>68</v>
      </c>
      <c r="X117" s="474">
        <f>'New Counts Pivot Table'!G$119</f>
        <v>26</v>
      </c>
      <c r="Y117" s="472">
        <f>'New Counts Pivot Table'!H$119</f>
        <v>2677</v>
      </c>
      <c r="Z117" s="472">
        <f>'New Counts Pivot Table'!I$119</f>
        <v>0</v>
      </c>
      <c r="AA117" s="473">
        <f>'New Counts Pivot Table'!J$119</f>
        <v>0</v>
      </c>
      <c r="AB117" s="473">
        <f>'New Counts Pivot Table'!K$119</f>
        <v>0</v>
      </c>
      <c r="AC117" s="473">
        <f>'New Counts Pivot Table'!L$119</f>
        <v>7</v>
      </c>
      <c r="AD117" s="473">
        <f>'New Counts Pivot Table'!M$119</f>
        <v>639</v>
      </c>
      <c r="AE117" s="472">
        <f>'New Counts Pivot Table'!N$119</f>
        <v>646</v>
      </c>
      <c r="AF117" s="472">
        <f>'New Counts Pivot Table'!O$119</f>
        <v>0</v>
      </c>
      <c r="AG117" s="473">
        <f>'New Counts Pivot Table'!P$119</f>
        <v>0</v>
      </c>
      <c r="AH117" s="472">
        <f>'New Counts Pivot Table'!Q$119</f>
        <v>0</v>
      </c>
    </row>
    <row r="118" spans="1:36">
      <c r="A118" s="466"/>
      <c r="B118" s="467" t="s">
        <v>19</v>
      </c>
      <c r="C118" s="468">
        <f t="shared" si="120"/>
        <v>8.1745543945912727E-2</v>
      </c>
      <c r="D118" s="469">
        <f t="shared" si="121"/>
        <v>3.5087719298245612E-2</v>
      </c>
      <c r="E118" s="469">
        <f t="shared" si="121"/>
        <v>0.12420127795527157</v>
      </c>
      <c r="F118" s="469">
        <f t="shared" si="121"/>
        <v>0</v>
      </c>
      <c r="G118" s="469">
        <f t="shared" si="121"/>
        <v>0.10869565217391304</v>
      </c>
      <c r="H118" s="469">
        <f t="shared" si="121"/>
        <v>0.23529411764705882</v>
      </c>
      <c r="I118" s="468">
        <f t="shared" si="122"/>
        <v>9.1423466349017268E-2</v>
      </c>
      <c r="J118" s="468">
        <f t="shared" si="125"/>
        <v>0</v>
      </c>
      <c r="K118" s="469">
        <f t="shared" si="125"/>
        <v>0</v>
      </c>
      <c r="L118" s="469">
        <f t="shared" si="125"/>
        <v>0</v>
      </c>
      <c r="M118" s="489">
        <f t="shared" si="125"/>
        <v>0.1111111111111111</v>
      </c>
      <c r="N118" s="468">
        <f t="shared" si="123"/>
        <v>0.19481071884304552</v>
      </c>
      <c r="O118" s="468">
        <f t="shared" si="124"/>
        <v>0</v>
      </c>
      <c r="P118" s="489">
        <f t="shared" si="124"/>
        <v>0</v>
      </c>
      <c r="Q118" s="470">
        <f t="shared" si="124"/>
        <v>0</v>
      </c>
      <c r="R118" s="508"/>
      <c r="S118" s="472">
        <f>'New Counts Pivot Table'!B$120</f>
        <v>532</v>
      </c>
      <c r="T118" s="473">
        <f>'New Counts Pivot Table'!C$120</f>
        <v>24</v>
      </c>
      <c r="U118" s="473">
        <f>'New Counts Pivot Table'!D$120</f>
        <v>311</v>
      </c>
      <c r="V118" s="473">
        <f>'New Counts Pivot Table'!E$120</f>
        <v>0</v>
      </c>
      <c r="W118" s="473">
        <f>'New Counts Pivot Table'!F$120</f>
        <v>30</v>
      </c>
      <c r="X118" s="474">
        <f>'New Counts Pivot Table'!G$120</f>
        <v>24</v>
      </c>
      <c r="Y118" s="472">
        <f>'New Counts Pivot Table'!H$120</f>
        <v>921</v>
      </c>
      <c r="Z118" s="472">
        <f>'New Counts Pivot Table'!I$120</f>
        <v>0</v>
      </c>
      <c r="AA118" s="473">
        <f>'New Counts Pivot Table'!J$120</f>
        <v>0</v>
      </c>
      <c r="AB118" s="473">
        <f>'New Counts Pivot Table'!K$120</f>
        <v>0</v>
      </c>
      <c r="AC118" s="473">
        <f>'New Counts Pivot Table'!L$120</f>
        <v>4</v>
      </c>
      <c r="AD118" s="473">
        <f>'New Counts Pivot Table'!M$120</f>
        <v>454</v>
      </c>
      <c r="AE118" s="472">
        <f>'New Counts Pivot Table'!N$120</f>
        <v>458</v>
      </c>
      <c r="AF118" s="472">
        <f>'New Counts Pivot Table'!O$120</f>
        <v>0</v>
      </c>
      <c r="AG118" s="473">
        <f>'New Counts Pivot Table'!P$120</f>
        <v>0</v>
      </c>
      <c r="AH118" s="472">
        <f>'New Counts Pivot Table'!Q$120</f>
        <v>0</v>
      </c>
    </row>
    <row r="119" spans="1:36">
      <c r="A119" s="466"/>
      <c r="B119" s="467" t="s">
        <v>1059</v>
      </c>
      <c r="C119" s="468">
        <f t="shared" si="120"/>
        <v>6.3460356484326977E-2</v>
      </c>
      <c r="D119" s="469">
        <f t="shared" si="121"/>
        <v>9.0643274853801165E-2</v>
      </c>
      <c r="E119" s="469">
        <f t="shared" si="121"/>
        <v>2.2364217252396165E-2</v>
      </c>
      <c r="F119" s="469">
        <f t="shared" si="121"/>
        <v>0</v>
      </c>
      <c r="G119" s="469">
        <f t="shared" si="121"/>
        <v>0.19202898550724637</v>
      </c>
      <c r="H119" s="469">
        <f t="shared" si="121"/>
        <v>0</v>
      </c>
      <c r="I119" s="468">
        <f t="shared" si="122"/>
        <v>5.7971014492753624E-2</v>
      </c>
      <c r="J119" s="468">
        <f t="shared" si="125"/>
        <v>0</v>
      </c>
      <c r="K119" s="469">
        <f t="shared" si="125"/>
        <v>0</v>
      </c>
      <c r="L119" s="469">
        <f t="shared" si="125"/>
        <v>0</v>
      </c>
      <c r="M119" s="489">
        <f t="shared" si="125"/>
        <v>0</v>
      </c>
      <c r="N119" s="468">
        <f t="shared" si="123"/>
        <v>1.1909825606125054E-2</v>
      </c>
      <c r="O119" s="468">
        <f t="shared" si="124"/>
        <v>0</v>
      </c>
      <c r="P119" s="489">
        <f t="shared" si="124"/>
        <v>0</v>
      </c>
      <c r="Q119" s="470">
        <f t="shared" si="124"/>
        <v>0</v>
      </c>
      <c r="R119" s="508"/>
      <c r="S119" s="472">
        <f>'New Counts Pivot Table'!B$121</f>
        <v>413</v>
      </c>
      <c r="T119" s="473">
        <f>'New Counts Pivot Table'!C$121</f>
        <v>62</v>
      </c>
      <c r="U119" s="473">
        <f>'New Counts Pivot Table'!D$121</f>
        <v>56</v>
      </c>
      <c r="V119" s="473">
        <f>'New Counts Pivot Table'!E$121</f>
        <v>0</v>
      </c>
      <c r="W119" s="473">
        <f>'New Counts Pivot Table'!F$121</f>
        <v>53</v>
      </c>
      <c r="X119" s="474">
        <f>'New Counts Pivot Table'!G$121</f>
        <v>0</v>
      </c>
      <c r="Y119" s="472">
        <f>'New Counts Pivot Table'!H$121</f>
        <v>584</v>
      </c>
      <c r="Z119" s="472">
        <f>'New Counts Pivot Table'!I$121</f>
        <v>0</v>
      </c>
      <c r="AA119" s="473">
        <f>'New Counts Pivot Table'!J$121</f>
        <v>0</v>
      </c>
      <c r="AB119" s="473">
        <f>'New Counts Pivot Table'!K$121</f>
        <v>0</v>
      </c>
      <c r="AC119" s="473">
        <f>'New Counts Pivot Table'!L$121</f>
        <v>0</v>
      </c>
      <c r="AD119" s="473">
        <f>'New Counts Pivot Table'!M$121</f>
        <v>28</v>
      </c>
      <c r="AE119" s="472">
        <f>'New Counts Pivot Table'!N$121</f>
        <v>28</v>
      </c>
      <c r="AF119" s="472">
        <f>'New Counts Pivot Table'!O$121</f>
        <v>0</v>
      </c>
      <c r="AG119" s="473">
        <f>'New Counts Pivot Table'!P$121</f>
        <v>0</v>
      </c>
      <c r="AH119" s="472">
        <f>'New Counts Pivot Table'!Q$121</f>
        <v>0</v>
      </c>
    </row>
    <row r="120" spans="1:36">
      <c r="A120" s="466"/>
      <c r="B120" s="467" t="s">
        <v>1060</v>
      </c>
      <c r="C120" s="468">
        <f t="shared" si="120"/>
        <v>0</v>
      </c>
      <c r="D120" s="469">
        <f t="shared" si="121"/>
        <v>0</v>
      </c>
      <c r="E120" s="488">
        <f t="shared" si="121"/>
        <v>5.9904153354632585E-3</v>
      </c>
      <c r="F120" s="469">
        <f t="shared" si="121"/>
        <v>0</v>
      </c>
      <c r="G120" s="469">
        <f t="shared" si="121"/>
        <v>0</v>
      </c>
      <c r="H120" s="469">
        <f t="shared" si="121"/>
        <v>0</v>
      </c>
      <c r="I120" s="475">
        <f t="shared" si="122"/>
        <v>1.4889815366289458E-3</v>
      </c>
      <c r="J120" s="468">
        <f t="shared" si="125"/>
        <v>0</v>
      </c>
      <c r="K120" s="469">
        <f t="shared" si="125"/>
        <v>0</v>
      </c>
      <c r="L120" s="469">
        <f t="shared" si="125"/>
        <v>0</v>
      </c>
      <c r="M120" s="489">
        <f t="shared" si="125"/>
        <v>0</v>
      </c>
      <c r="N120" s="468">
        <f t="shared" si="123"/>
        <v>0</v>
      </c>
      <c r="O120" s="468">
        <f t="shared" si="124"/>
        <v>0</v>
      </c>
      <c r="P120" s="489">
        <f t="shared" si="124"/>
        <v>0</v>
      </c>
      <c r="Q120" s="470">
        <f t="shared" si="124"/>
        <v>0</v>
      </c>
      <c r="R120" s="508"/>
      <c r="S120" s="472">
        <f>'New Counts Pivot Table'!B$122</f>
        <v>0</v>
      </c>
      <c r="T120" s="473">
        <f>'New Counts Pivot Table'!C$122</f>
        <v>0</v>
      </c>
      <c r="U120" s="473">
        <f>'New Counts Pivot Table'!D$122</f>
        <v>15</v>
      </c>
      <c r="V120" s="473">
        <f>'New Counts Pivot Table'!E$122</f>
        <v>0</v>
      </c>
      <c r="W120" s="473">
        <f>'New Counts Pivot Table'!F$122</f>
        <v>0</v>
      </c>
      <c r="X120" s="474">
        <f>'New Counts Pivot Table'!G$122</f>
        <v>0</v>
      </c>
      <c r="Y120" s="472">
        <f>'New Counts Pivot Table'!H$122</f>
        <v>15</v>
      </c>
      <c r="Z120" s="472">
        <f>'New Counts Pivot Table'!I$122</f>
        <v>0</v>
      </c>
      <c r="AA120" s="473">
        <f>'New Counts Pivot Table'!J$122</f>
        <v>0</v>
      </c>
      <c r="AB120" s="473">
        <f>'New Counts Pivot Table'!K$122</f>
        <v>0</v>
      </c>
      <c r="AC120" s="473">
        <f>'New Counts Pivot Table'!L$122</f>
        <v>0</v>
      </c>
      <c r="AD120" s="473">
        <f>'New Counts Pivot Table'!M$122</f>
        <v>0</v>
      </c>
      <c r="AE120" s="472">
        <f>'New Counts Pivot Table'!N$122</f>
        <v>0</v>
      </c>
      <c r="AF120" s="472">
        <f>'New Counts Pivot Table'!O$122</f>
        <v>0</v>
      </c>
      <c r="AG120" s="473">
        <f>'New Counts Pivot Table'!P$122</f>
        <v>0</v>
      </c>
      <c r="AH120" s="472">
        <f>'New Counts Pivot Table'!Q$122</f>
        <v>0</v>
      </c>
    </row>
    <row r="121" spans="1:36" s="486" customFormat="1">
      <c r="A121" s="476"/>
      <c r="B121" s="477" t="s">
        <v>1061</v>
      </c>
      <c r="C121" s="478">
        <f t="shared" si="120"/>
        <v>1</v>
      </c>
      <c r="D121" s="479">
        <f t="shared" si="121"/>
        <v>1</v>
      </c>
      <c r="E121" s="479">
        <f t="shared" si="121"/>
        <v>1</v>
      </c>
      <c r="F121" s="479">
        <f t="shared" si="121"/>
        <v>0</v>
      </c>
      <c r="G121" s="479">
        <f t="shared" si="121"/>
        <v>1</v>
      </c>
      <c r="H121" s="479">
        <f t="shared" si="121"/>
        <v>1</v>
      </c>
      <c r="I121" s="478">
        <f t="shared" si="122"/>
        <v>1</v>
      </c>
      <c r="J121" s="478">
        <f t="shared" si="125"/>
        <v>0</v>
      </c>
      <c r="K121" s="479">
        <f t="shared" si="125"/>
        <v>0</v>
      </c>
      <c r="L121" s="479">
        <f t="shared" si="125"/>
        <v>0</v>
      </c>
      <c r="M121" s="490">
        <f t="shared" si="125"/>
        <v>1</v>
      </c>
      <c r="N121" s="478">
        <f t="shared" si="123"/>
        <v>1</v>
      </c>
      <c r="O121" s="478">
        <f t="shared" si="124"/>
        <v>0</v>
      </c>
      <c r="P121" s="490">
        <f t="shared" si="124"/>
        <v>0</v>
      </c>
      <c r="Q121" s="480">
        <f t="shared" si="124"/>
        <v>0</v>
      </c>
      <c r="R121" s="510"/>
      <c r="S121" s="482">
        <f>'New Counts Pivot Table'!B$123</f>
        <v>6508</v>
      </c>
      <c r="T121" s="483">
        <f>'New Counts Pivot Table'!C$123</f>
        <v>684</v>
      </c>
      <c r="U121" s="483">
        <f>'New Counts Pivot Table'!D$123</f>
        <v>2504</v>
      </c>
      <c r="V121" s="483">
        <f>'New Counts Pivot Table'!E$123</f>
        <v>0</v>
      </c>
      <c r="W121" s="483">
        <f>'New Counts Pivot Table'!F$123</f>
        <v>276</v>
      </c>
      <c r="X121" s="484">
        <f>'New Counts Pivot Table'!G$123</f>
        <v>102</v>
      </c>
      <c r="Y121" s="482">
        <f>'New Counts Pivot Table'!H$123</f>
        <v>10074</v>
      </c>
      <c r="Z121" s="482">
        <f>'New Counts Pivot Table'!I$123</f>
        <v>0</v>
      </c>
      <c r="AA121" s="483">
        <f>'New Counts Pivot Table'!J$123</f>
        <v>0</v>
      </c>
      <c r="AB121" s="483">
        <f>'New Counts Pivot Table'!K$123</f>
        <v>0</v>
      </c>
      <c r="AC121" s="483">
        <f>'New Counts Pivot Table'!L$123</f>
        <v>36</v>
      </c>
      <c r="AD121" s="483">
        <f>'New Counts Pivot Table'!M$123</f>
        <v>2315</v>
      </c>
      <c r="AE121" s="482">
        <f>'New Counts Pivot Table'!N$123</f>
        <v>2351</v>
      </c>
      <c r="AF121" s="482">
        <f>'New Counts Pivot Table'!O$123</f>
        <v>0</v>
      </c>
      <c r="AG121" s="483">
        <f>'New Counts Pivot Table'!P$123</f>
        <v>0</v>
      </c>
      <c r="AH121" s="482">
        <f>'New Counts Pivot Table'!Q$123</f>
        <v>0</v>
      </c>
      <c r="AI121" s="485"/>
      <c r="AJ121" s="485"/>
    </row>
    <row r="122" spans="1:36">
      <c r="A122" s="457" t="s">
        <v>690</v>
      </c>
      <c r="B122" s="458" t="s">
        <v>28</v>
      </c>
      <c r="C122" s="459">
        <f t="shared" ref="C122:C128" si="126">S122/S$128</f>
        <v>0.26971326164874554</v>
      </c>
      <c r="D122" s="460">
        <f t="shared" ref="D122:H128" si="127">IFERROR(T122/T$128,0)</f>
        <v>0</v>
      </c>
      <c r="E122" s="460">
        <f t="shared" si="127"/>
        <v>0.32737030411449014</v>
      </c>
      <c r="F122" s="460">
        <f t="shared" si="127"/>
        <v>0</v>
      </c>
      <c r="G122" s="460">
        <f t="shared" si="127"/>
        <v>0.27106227106227104</v>
      </c>
      <c r="H122" s="460">
        <f t="shared" si="127"/>
        <v>0.2289156626506024</v>
      </c>
      <c r="I122" s="459">
        <f t="shared" ref="I122:I128" si="128">Y122/Y$128</f>
        <v>0.27732079905992951</v>
      </c>
      <c r="J122" s="459">
        <f t="shared" ref="J122:M128" si="129">IFERROR(Z122/Z$128,0)</f>
        <v>0.26315789473684209</v>
      </c>
      <c r="K122" s="460">
        <f t="shared" si="129"/>
        <v>0</v>
      </c>
      <c r="L122" s="460">
        <f t="shared" si="129"/>
        <v>0</v>
      </c>
      <c r="M122" s="487">
        <f t="shared" si="129"/>
        <v>0.1517094017094017</v>
      </c>
      <c r="N122" s="459">
        <f t="shared" ref="N122:N128" si="130">AE122/AE$128</f>
        <v>0.17353951890034364</v>
      </c>
      <c r="O122" s="459">
        <f t="shared" ref="O122:Q128" si="131">IFERROR(AF122/AF$128,0)</f>
        <v>0</v>
      </c>
      <c r="P122" s="487">
        <f t="shared" si="131"/>
        <v>0</v>
      </c>
      <c r="Q122" s="461">
        <f t="shared" si="131"/>
        <v>0</v>
      </c>
      <c r="R122" s="507"/>
      <c r="S122" s="463">
        <f>'New Counts Pivot Table'!B$125</f>
        <v>301</v>
      </c>
      <c r="T122" s="464">
        <f>'New Counts Pivot Table'!C$125</f>
        <v>0</v>
      </c>
      <c r="U122" s="464">
        <f>'New Counts Pivot Table'!D$125</f>
        <v>183</v>
      </c>
      <c r="V122" s="464">
        <f>'New Counts Pivot Table'!E$125</f>
        <v>0</v>
      </c>
      <c r="W122" s="464">
        <f>'New Counts Pivot Table'!F$125</f>
        <v>148</v>
      </c>
      <c r="X122" s="465">
        <f>'New Counts Pivot Table'!G$125</f>
        <v>76</v>
      </c>
      <c r="Y122" s="463">
        <f>'New Counts Pivot Table'!H$125</f>
        <v>708</v>
      </c>
      <c r="Z122" s="463">
        <f>'New Counts Pivot Table'!I$125</f>
        <v>30</v>
      </c>
      <c r="AA122" s="464">
        <f>'New Counts Pivot Table'!J$125</f>
        <v>0</v>
      </c>
      <c r="AB122" s="464">
        <f>'New Counts Pivot Table'!K$125</f>
        <v>0</v>
      </c>
      <c r="AC122" s="464">
        <f>'New Counts Pivot Table'!L$125</f>
        <v>71</v>
      </c>
      <c r="AD122" s="464">
        <f>'New Counts Pivot Table'!M$125</f>
        <v>0</v>
      </c>
      <c r="AE122" s="463">
        <f>'New Counts Pivot Table'!N$125</f>
        <v>101</v>
      </c>
      <c r="AF122" s="463">
        <f>'New Counts Pivot Table'!O$125</f>
        <v>0</v>
      </c>
      <c r="AG122" s="464">
        <f>'New Counts Pivot Table'!P$125</f>
        <v>0</v>
      </c>
      <c r="AH122" s="463">
        <f>'New Counts Pivot Table'!Q$125</f>
        <v>0</v>
      </c>
    </row>
    <row r="123" spans="1:36">
      <c r="A123" s="466"/>
      <c r="B123" s="467" t="s">
        <v>17</v>
      </c>
      <c r="C123" s="468">
        <f t="shared" si="126"/>
        <v>0.31272401433691754</v>
      </c>
      <c r="D123" s="469">
        <f t="shared" si="127"/>
        <v>0</v>
      </c>
      <c r="E123" s="469">
        <f t="shared" si="127"/>
        <v>0.23434704830053668</v>
      </c>
      <c r="F123" s="469">
        <f t="shared" si="127"/>
        <v>0</v>
      </c>
      <c r="G123" s="469">
        <f t="shared" si="127"/>
        <v>0.28021978021978022</v>
      </c>
      <c r="H123" s="469">
        <f t="shared" si="127"/>
        <v>0.27108433734939757</v>
      </c>
      <c r="I123" s="468">
        <f t="shared" si="128"/>
        <v>0.28319623971797886</v>
      </c>
      <c r="J123" s="468">
        <f t="shared" si="129"/>
        <v>0.21929824561403508</v>
      </c>
      <c r="K123" s="469">
        <f t="shared" si="129"/>
        <v>0</v>
      </c>
      <c r="L123" s="469">
        <f t="shared" si="129"/>
        <v>0</v>
      </c>
      <c r="M123" s="489">
        <f t="shared" si="129"/>
        <v>0.1623931623931624</v>
      </c>
      <c r="N123" s="468">
        <f t="shared" si="130"/>
        <v>0.17353951890034364</v>
      </c>
      <c r="O123" s="468">
        <f t="shared" si="131"/>
        <v>0</v>
      </c>
      <c r="P123" s="489">
        <f t="shared" si="131"/>
        <v>0</v>
      </c>
      <c r="Q123" s="470">
        <f t="shared" si="131"/>
        <v>0</v>
      </c>
      <c r="R123" s="508"/>
      <c r="S123" s="472">
        <f>'New Counts Pivot Table'!B$126</f>
        <v>349</v>
      </c>
      <c r="T123" s="473">
        <f>'New Counts Pivot Table'!C$126</f>
        <v>0</v>
      </c>
      <c r="U123" s="473">
        <f>'New Counts Pivot Table'!D$126</f>
        <v>131</v>
      </c>
      <c r="V123" s="473">
        <f>'New Counts Pivot Table'!E$126</f>
        <v>0</v>
      </c>
      <c r="W123" s="473">
        <f>'New Counts Pivot Table'!F$126</f>
        <v>153</v>
      </c>
      <c r="X123" s="474">
        <f>'New Counts Pivot Table'!G$126</f>
        <v>90</v>
      </c>
      <c r="Y123" s="472">
        <f>'New Counts Pivot Table'!H$126</f>
        <v>723</v>
      </c>
      <c r="Z123" s="472">
        <f>'New Counts Pivot Table'!I$126</f>
        <v>25</v>
      </c>
      <c r="AA123" s="473">
        <f>'New Counts Pivot Table'!J$126</f>
        <v>0</v>
      </c>
      <c r="AB123" s="473">
        <f>'New Counts Pivot Table'!K$126</f>
        <v>0</v>
      </c>
      <c r="AC123" s="473">
        <f>'New Counts Pivot Table'!L$126</f>
        <v>76</v>
      </c>
      <c r="AD123" s="473">
        <f>'New Counts Pivot Table'!M$126</f>
        <v>0</v>
      </c>
      <c r="AE123" s="472">
        <f>'New Counts Pivot Table'!N$126</f>
        <v>101</v>
      </c>
      <c r="AF123" s="472">
        <f>'New Counts Pivot Table'!O$126</f>
        <v>0</v>
      </c>
      <c r="AG123" s="473">
        <f>'New Counts Pivot Table'!P$126</f>
        <v>0</v>
      </c>
      <c r="AH123" s="472">
        <f>'New Counts Pivot Table'!Q$126</f>
        <v>0</v>
      </c>
    </row>
    <row r="124" spans="1:36">
      <c r="A124" s="466"/>
      <c r="B124" s="467" t="s">
        <v>18</v>
      </c>
      <c r="C124" s="468">
        <f t="shared" si="126"/>
        <v>0.34229390681003585</v>
      </c>
      <c r="D124" s="469">
        <f t="shared" si="127"/>
        <v>0</v>
      </c>
      <c r="E124" s="469">
        <f t="shared" si="127"/>
        <v>0.28622540250447226</v>
      </c>
      <c r="F124" s="469">
        <f t="shared" si="127"/>
        <v>0</v>
      </c>
      <c r="G124" s="469">
        <f t="shared" si="127"/>
        <v>0.31868131868131866</v>
      </c>
      <c r="H124" s="469">
        <f t="shared" si="127"/>
        <v>0.36144578313253012</v>
      </c>
      <c r="I124" s="468">
        <f t="shared" si="128"/>
        <v>0.32745789267528397</v>
      </c>
      <c r="J124" s="468">
        <f t="shared" si="129"/>
        <v>0.25438596491228072</v>
      </c>
      <c r="K124" s="469">
        <f t="shared" si="129"/>
        <v>0</v>
      </c>
      <c r="L124" s="469">
        <f t="shared" si="129"/>
        <v>0</v>
      </c>
      <c r="M124" s="489">
        <f t="shared" si="129"/>
        <v>0.23504273504273504</v>
      </c>
      <c r="N124" s="468">
        <f t="shared" si="130"/>
        <v>0.23883161512027493</v>
      </c>
      <c r="O124" s="468">
        <f t="shared" si="131"/>
        <v>0</v>
      </c>
      <c r="P124" s="489">
        <f t="shared" si="131"/>
        <v>0</v>
      </c>
      <c r="Q124" s="470">
        <f t="shared" si="131"/>
        <v>0</v>
      </c>
      <c r="R124" s="508"/>
      <c r="S124" s="472">
        <f>'New Counts Pivot Table'!B$127</f>
        <v>382</v>
      </c>
      <c r="T124" s="473">
        <f>'New Counts Pivot Table'!C$127</f>
        <v>0</v>
      </c>
      <c r="U124" s="473">
        <f>'New Counts Pivot Table'!D$127</f>
        <v>160</v>
      </c>
      <c r="V124" s="473">
        <f>'New Counts Pivot Table'!E$127</f>
        <v>0</v>
      </c>
      <c r="W124" s="473">
        <f>'New Counts Pivot Table'!F$127</f>
        <v>174</v>
      </c>
      <c r="X124" s="474">
        <f>'New Counts Pivot Table'!G$127</f>
        <v>120</v>
      </c>
      <c r="Y124" s="472">
        <f>'New Counts Pivot Table'!H$127</f>
        <v>836</v>
      </c>
      <c r="Z124" s="472">
        <f>'New Counts Pivot Table'!I$127</f>
        <v>29</v>
      </c>
      <c r="AA124" s="473">
        <f>'New Counts Pivot Table'!J$127</f>
        <v>0</v>
      </c>
      <c r="AB124" s="473">
        <f>'New Counts Pivot Table'!K$127</f>
        <v>0</v>
      </c>
      <c r="AC124" s="473">
        <f>'New Counts Pivot Table'!L$127</f>
        <v>110</v>
      </c>
      <c r="AD124" s="473">
        <f>'New Counts Pivot Table'!M$127</f>
        <v>0</v>
      </c>
      <c r="AE124" s="472">
        <f>'New Counts Pivot Table'!N$127</f>
        <v>139</v>
      </c>
      <c r="AF124" s="472">
        <f>'New Counts Pivot Table'!O$127</f>
        <v>0</v>
      </c>
      <c r="AG124" s="473">
        <f>'New Counts Pivot Table'!P$127</f>
        <v>0</v>
      </c>
      <c r="AH124" s="472">
        <f>'New Counts Pivot Table'!Q$127</f>
        <v>0</v>
      </c>
    </row>
    <row r="125" spans="1:36">
      <c r="A125" s="466"/>
      <c r="B125" s="467" t="s">
        <v>19</v>
      </c>
      <c r="C125" s="468">
        <f t="shared" si="126"/>
        <v>5.3763440860215055E-2</v>
      </c>
      <c r="D125" s="469">
        <f t="shared" si="127"/>
        <v>0</v>
      </c>
      <c r="E125" s="469">
        <f t="shared" si="127"/>
        <v>0.15205724508050089</v>
      </c>
      <c r="F125" s="469">
        <f t="shared" si="127"/>
        <v>0</v>
      </c>
      <c r="G125" s="469">
        <f t="shared" si="127"/>
        <v>8.2417582417582416E-2</v>
      </c>
      <c r="H125" s="469">
        <f t="shared" si="127"/>
        <v>9.036144578313253E-2</v>
      </c>
      <c r="I125" s="468">
        <f t="shared" si="128"/>
        <v>8.6173129651390526E-2</v>
      </c>
      <c r="J125" s="468">
        <f t="shared" si="129"/>
        <v>0.22807017543859648</v>
      </c>
      <c r="K125" s="469">
        <f t="shared" si="129"/>
        <v>0</v>
      </c>
      <c r="L125" s="469">
        <f t="shared" si="129"/>
        <v>0</v>
      </c>
      <c r="M125" s="489">
        <f t="shared" si="129"/>
        <v>0.36965811965811968</v>
      </c>
      <c r="N125" s="468">
        <f t="shared" si="130"/>
        <v>0.34192439862542956</v>
      </c>
      <c r="O125" s="468">
        <f t="shared" si="131"/>
        <v>0</v>
      </c>
      <c r="P125" s="489">
        <f t="shared" si="131"/>
        <v>0</v>
      </c>
      <c r="Q125" s="470">
        <f t="shared" si="131"/>
        <v>0</v>
      </c>
      <c r="R125" s="508"/>
      <c r="S125" s="472">
        <f>'New Counts Pivot Table'!B$128</f>
        <v>60</v>
      </c>
      <c r="T125" s="473">
        <f>'New Counts Pivot Table'!C$128</f>
        <v>0</v>
      </c>
      <c r="U125" s="473">
        <f>'New Counts Pivot Table'!D$128</f>
        <v>85</v>
      </c>
      <c r="V125" s="473">
        <f>'New Counts Pivot Table'!E$128</f>
        <v>0</v>
      </c>
      <c r="W125" s="473">
        <f>'New Counts Pivot Table'!F$128</f>
        <v>45</v>
      </c>
      <c r="X125" s="474">
        <f>'New Counts Pivot Table'!G$128</f>
        <v>30</v>
      </c>
      <c r="Y125" s="472">
        <f>'New Counts Pivot Table'!H$128</f>
        <v>220</v>
      </c>
      <c r="Z125" s="472">
        <f>'New Counts Pivot Table'!I$128</f>
        <v>26</v>
      </c>
      <c r="AA125" s="473">
        <f>'New Counts Pivot Table'!J$128</f>
        <v>0</v>
      </c>
      <c r="AB125" s="473">
        <f>'New Counts Pivot Table'!K$128</f>
        <v>0</v>
      </c>
      <c r="AC125" s="473">
        <f>'New Counts Pivot Table'!L$128</f>
        <v>173</v>
      </c>
      <c r="AD125" s="473">
        <f>'New Counts Pivot Table'!M$128</f>
        <v>0</v>
      </c>
      <c r="AE125" s="472">
        <f>'New Counts Pivot Table'!N$128</f>
        <v>199</v>
      </c>
      <c r="AF125" s="472">
        <f>'New Counts Pivot Table'!O$128</f>
        <v>0</v>
      </c>
      <c r="AG125" s="473">
        <f>'New Counts Pivot Table'!P$128</f>
        <v>0</v>
      </c>
      <c r="AH125" s="472">
        <f>'New Counts Pivot Table'!Q$128</f>
        <v>0</v>
      </c>
    </row>
    <row r="126" spans="1:36">
      <c r="A126" s="466"/>
      <c r="B126" s="467" t="s">
        <v>1059</v>
      </c>
      <c r="C126" s="468">
        <f t="shared" si="126"/>
        <v>2.1505376344086023E-2</v>
      </c>
      <c r="D126" s="469">
        <f t="shared" si="127"/>
        <v>0</v>
      </c>
      <c r="E126" s="469">
        <f t="shared" si="127"/>
        <v>0</v>
      </c>
      <c r="F126" s="469">
        <f t="shared" si="127"/>
        <v>0</v>
      </c>
      <c r="G126" s="469">
        <f t="shared" si="127"/>
        <v>4.7619047619047616E-2</v>
      </c>
      <c r="H126" s="469">
        <f t="shared" si="127"/>
        <v>4.8192771084337352E-2</v>
      </c>
      <c r="I126" s="468">
        <f t="shared" si="128"/>
        <v>2.5851938895417155E-2</v>
      </c>
      <c r="J126" s="468">
        <f t="shared" si="129"/>
        <v>3.5087719298245612E-2</v>
      </c>
      <c r="K126" s="469">
        <f t="shared" si="129"/>
        <v>0</v>
      </c>
      <c r="L126" s="469">
        <f t="shared" si="129"/>
        <v>0</v>
      </c>
      <c r="M126" s="489">
        <f t="shared" si="129"/>
        <v>8.11965811965812E-2</v>
      </c>
      <c r="N126" s="468">
        <f t="shared" si="130"/>
        <v>7.2164948453608241E-2</v>
      </c>
      <c r="O126" s="468">
        <f t="shared" si="131"/>
        <v>0</v>
      </c>
      <c r="P126" s="489">
        <f t="shared" si="131"/>
        <v>0</v>
      </c>
      <c r="Q126" s="470">
        <f t="shared" si="131"/>
        <v>0</v>
      </c>
      <c r="R126" s="508"/>
      <c r="S126" s="472">
        <f>'New Counts Pivot Table'!B$129</f>
        <v>24</v>
      </c>
      <c r="T126" s="473">
        <f>'New Counts Pivot Table'!C$129</f>
        <v>0</v>
      </c>
      <c r="U126" s="473">
        <f>'New Counts Pivot Table'!D$129</f>
        <v>0</v>
      </c>
      <c r="V126" s="473">
        <f>'New Counts Pivot Table'!E$129</f>
        <v>0</v>
      </c>
      <c r="W126" s="473">
        <f>'New Counts Pivot Table'!F$129</f>
        <v>26</v>
      </c>
      <c r="X126" s="474">
        <f>'New Counts Pivot Table'!G$129</f>
        <v>16</v>
      </c>
      <c r="Y126" s="472">
        <f>'New Counts Pivot Table'!H$129</f>
        <v>66</v>
      </c>
      <c r="Z126" s="472">
        <f>'New Counts Pivot Table'!I$129</f>
        <v>4</v>
      </c>
      <c r="AA126" s="473">
        <f>'New Counts Pivot Table'!J$129</f>
        <v>0</v>
      </c>
      <c r="AB126" s="473">
        <f>'New Counts Pivot Table'!K$129</f>
        <v>0</v>
      </c>
      <c r="AC126" s="473">
        <f>'New Counts Pivot Table'!L$129</f>
        <v>38</v>
      </c>
      <c r="AD126" s="473">
        <f>'New Counts Pivot Table'!M$129</f>
        <v>0</v>
      </c>
      <c r="AE126" s="472">
        <f>'New Counts Pivot Table'!N$129</f>
        <v>42</v>
      </c>
      <c r="AF126" s="472">
        <f>'New Counts Pivot Table'!O$129</f>
        <v>0</v>
      </c>
      <c r="AG126" s="473">
        <f>'New Counts Pivot Table'!P$129</f>
        <v>0</v>
      </c>
      <c r="AH126" s="472">
        <f>'New Counts Pivot Table'!Q$129</f>
        <v>0</v>
      </c>
    </row>
    <row r="127" spans="1:36">
      <c r="A127" s="466"/>
      <c r="B127" s="467" t="s">
        <v>1060</v>
      </c>
      <c r="C127" s="468">
        <f t="shared" si="126"/>
        <v>0</v>
      </c>
      <c r="D127" s="469">
        <f t="shared" si="127"/>
        <v>0</v>
      </c>
      <c r="E127" s="469">
        <f t="shared" si="127"/>
        <v>0</v>
      </c>
      <c r="F127" s="469">
        <f t="shared" si="127"/>
        <v>0</v>
      </c>
      <c r="G127" s="469">
        <f t="shared" si="127"/>
        <v>0</v>
      </c>
      <c r="H127" s="469">
        <f t="shared" si="127"/>
        <v>0</v>
      </c>
      <c r="I127" s="468">
        <f t="shared" si="128"/>
        <v>0</v>
      </c>
      <c r="J127" s="468">
        <f t="shared" si="129"/>
        <v>0</v>
      </c>
      <c r="K127" s="469">
        <f t="shared" si="129"/>
        <v>0</v>
      </c>
      <c r="L127" s="469">
        <f t="shared" si="129"/>
        <v>0</v>
      </c>
      <c r="M127" s="489">
        <f t="shared" si="129"/>
        <v>0</v>
      </c>
      <c r="N127" s="468">
        <f t="shared" si="130"/>
        <v>0</v>
      </c>
      <c r="O127" s="468">
        <f t="shared" si="131"/>
        <v>0</v>
      </c>
      <c r="P127" s="489">
        <f t="shared" si="131"/>
        <v>0</v>
      </c>
      <c r="Q127" s="470">
        <f t="shared" si="131"/>
        <v>0</v>
      </c>
      <c r="R127" s="508"/>
      <c r="S127" s="472">
        <f>'New Counts Pivot Table'!B$130</f>
        <v>0</v>
      </c>
      <c r="T127" s="473">
        <f>'New Counts Pivot Table'!C$130</f>
        <v>0</v>
      </c>
      <c r="U127" s="473">
        <f>'New Counts Pivot Table'!D$130</f>
        <v>0</v>
      </c>
      <c r="V127" s="473">
        <f>'New Counts Pivot Table'!E$130</f>
        <v>0</v>
      </c>
      <c r="W127" s="473">
        <f>'New Counts Pivot Table'!F$130</f>
        <v>0</v>
      </c>
      <c r="X127" s="474">
        <f>'New Counts Pivot Table'!G$130</f>
        <v>0</v>
      </c>
      <c r="Y127" s="472">
        <f>'New Counts Pivot Table'!H$130</f>
        <v>0</v>
      </c>
      <c r="Z127" s="472">
        <f>'New Counts Pivot Table'!I$130</f>
        <v>0</v>
      </c>
      <c r="AA127" s="473">
        <f>'New Counts Pivot Table'!J$130</f>
        <v>0</v>
      </c>
      <c r="AB127" s="473">
        <f>'New Counts Pivot Table'!K$130</f>
        <v>0</v>
      </c>
      <c r="AC127" s="473">
        <f>'New Counts Pivot Table'!L$130</f>
        <v>0</v>
      </c>
      <c r="AD127" s="473">
        <f>'New Counts Pivot Table'!M$130</f>
        <v>0</v>
      </c>
      <c r="AE127" s="472">
        <f>'New Counts Pivot Table'!N$130</f>
        <v>0</v>
      </c>
      <c r="AF127" s="472">
        <f>'New Counts Pivot Table'!O$130</f>
        <v>0</v>
      </c>
      <c r="AG127" s="473">
        <f>'New Counts Pivot Table'!P$130</f>
        <v>0</v>
      </c>
      <c r="AH127" s="472">
        <f>'New Counts Pivot Table'!Q$130</f>
        <v>0</v>
      </c>
    </row>
    <row r="128" spans="1:36" s="486" customFormat="1">
      <c r="A128" s="476"/>
      <c r="B128" s="477" t="s">
        <v>1061</v>
      </c>
      <c r="C128" s="478">
        <f t="shared" si="126"/>
        <v>1</v>
      </c>
      <c r="D128" s="479">
        <f t="shared" si="127"/>
        <v>0</v>
      </c>
      <c r="E128" s="479">
        <f t="shared" si="127"/>
        <v>1</v>
      </c>
      <c r="F128" s="479">
        <f t="shared" si="127"/>
        <v>0</v>
      </c>
      <c r="G128" s="479">
        <f t="shared" si="127"/>
        <v>1</v>
      </c>
      <c r="H128" s="479">
        <f t="shared" si="127"/>
        <v>1</v>
      </c>
      <c r="I128" s="478">
        <f t="shared" si="128"/>
        <v>1</v>
      </c>
      <c r="J128" s="478">
        <f t="shared" si="129"/>
        <v>1</v>
      </c>
      <c r="K128" s="479">
        <f t="shared" si="129"/>
        <v>0</v>
      </c>
      <c r="L128" s="479">
        <f t="shared" si="129"/>
        <v>0</v>
      </c>
      <c r="M128" s="490">
        <f t="shared" si="129"/>
        <v>1</v>
      </c>
      <c r="N128" s="478">
        <f t="shared" si="130"/>
        <v>1</v>
      </c>
      <c r="O128" s="478">
        <f t="shared" si="131"/>
        <v>0</v>
      </c>
      <c r="P128" s="490">
        <f t="shared" si="131"/>
        <v>0</v>
      </c>
      <c r="Q128" s="480">
        <f t="shared" si="131"/>
        <v>0</v>
      </c>
      <c r="R128" s="510"/>
      <c r="S128" s="482">
        <f>'New Counts Pivot Table'!B$131</f>
        <v>1116</v>
      </c>
      <c r="T128" s="483">
        <f>'New Counts Pivot Table'!C$131</f>
        <v>0</v>
      </c>
      <c r="U128" s="483">
        <f>'New Counts Pivot Table'!D$131</f>
        <v>559</v>
      </c>
      <c r="V128" s="483">
        <f>'New Counts Pivot Table'!E$131</f>
        <v>0</v>
      </c>
      <c r="W128" s="483">
        <f>'New Counts Pivot Table'!F$131</f>
        <v>546</v>
      </c>
      <c r="X128" s="484">
        <f>'New Counts Pivot Table'!G$131</f>
        <v>332</v>
      </c>
      <c r="Y128" s="482">
        <f>'New Counts Pivot Table'!H$131</f>
        <v>2553</v>
      </c>
      <c r="Z128" s="482">
        <f>'New Counts Pivot Table'!I$131</f>
        <v>114</v>
      </c>
      <c r="AA128" s="483">
        <f>'New Counts Pivot Table'!J$131</f>
        <v>0</v>
      </c>
      <c r="AB128" s="483">
        <f>'New Counts Pivot Table'!K$131</f>
        <v>0</v>
      </c>
      <c r="AC128" s="483">
        <f>'New Counts Pivot Table'!L$131</f>
        <v>468</v>
      </c>
      <c r="AD128" s="483">
        <f>'New Counts Pivot Table'!M$131</f>
        <v>0</v>
      </c>
      <c r="AE128" s="482">
        <f>'New Counts Pivot Table'!N$131</f>
        <v>582</v>
      </c>
      <c r="AF128" s="482">
        <f>'New Counts Pivot Table'!O$131</f>
        <v>0</v>
      </c>
      <c r="AG128" s="483">
        <f>'New Counts Pivot Table'!P$131</f>
        <v>0</v>
      </c>
      <c r="AH128" s="482">
        <f>'New Counts Pivot Table'!Q$131</f>
        <v>0</v>
      </c>
      <c r="AI128" s="485"/>
      <c r="AJ128" s="485"/>
    </row>
    <row r="129" spans="17:17">
      <c r="Q129" s="494" t="s">
        <v>1156</v>
      </c>
    </row>
    <row r="130" spans="17:17">
      <c r="Q130" s="495"/>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2016</oddFooter>
  </headerFooter>
  <rowBreaks count="5" manualBreakCount="5">
    <brk id="30" max="16" man="1"/>
    <brk id="51" max="16" man="1"/>
    <brk id="72" max="16" man="1"/>
    <brk id="93" max="16" man="1"/>
    <brk id="114"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30"/>
  <sheetViews>
    <sheetView showZeros="0" view="pageBreakPreview" topLeftCell="A52" zoomScaleNormal="100" zoomScaleSheetLayoutView="100" workbookViewId="0">
      <selection activeCell="G11" sqref="G11"/>
    </sheetView>
  </sheetViews>
  <sheetFormatPr defaultColWidth="8.88671875" defaultRowHeight="15"/>
  <cols>
    <col min="1" max="1" width="4.6640625" style="393" customWidth="1"/>
    <col min="2" max="2" width="15.6640625" style="424" customWidth="1"/>
    <col min="3" max="3" width="6.21875" style="393" bestFit="1" customWidth="1"/>
    <col min="4" max="4" width="5.88671875" style="393" customWidth="1"/>
    <col min="5" max="5" width="5.77734375" style="393" customWidth="1"/>
    <col min="6" max="6" width="5.21875" style="393" customWidth="1"/>
    <col min="7" max="7" width="5.77734375" style="393" customWidth="1"/>
    <col min="8" max="8" width="5.44140625" style="393" customWidth="1"/>
    <col min="9" max="9" width="5.44140625" style="393" bestFit="1" customWidth="1"/>
    <col min="10" max="10" width="5.88671875" style="393" customWidth="1"/>
    <col min="11" max="11" width="5.6640625" style="393" customWidth="1"/>
    <col min="12" max="13" width="6.21875" style="393" customWidth="1"/>
    <col min="14" max="16" width="5.88671875" style="393" customWidth="1"/>
    <col min="17" max="17" width="6.6640625" style="424" customWidth="1"/>
    <col min="18" max="18" width="3.6640625" style="425" customWidth="1"/>
    <col min="19" max="24" width="7.21875" style="409" customWidth="1"/>
    <col min="25" max="25" width="7.77734375" style="409" customWidth="1"/>
    <col min="26" max="26" width="6.77734375" style="409" customWidth="1"/>
    <col min="27" max="27" width="7.21875" style="409" customWidth="1"/>
    <col min="28" max="28" width="8.109375" style="409" customWidth="1"/>
    <col min="29" max="30" width="6.44140625" style="409" customWidth="1"/>
    <col min="31" max="31" width="7.77734375" style="409" customWidth="1"/>
    <col min="32" max="32" width="6.77734375" style="409" customWidth="1"/>
    <col min="33" max="33" width="7.88671875" style="409" customWidth="1"/>
    <col min="34" max="34" width="6.33203125" style="426" customWidth="1"/>
    <col min="35" max="35" width="5.33203125" style="409" customWidth="1"/>
    <col min="36" max="36" width="8.88671875" style="409" customWidth="1"/>
    <col min="37" max="16384" width="8.88671875" style="393"/>
  </cols>
  <sheetData>
    <row r="1" spans="1:36" customFormat="1">
      <c r="A1" s="398"/>
      <c r="B1" s="399"/>
      <c r="C1" s="399"/>
      <c r="D1" s="399"/>
      <c r="E1" s="399"/>
      <c r="F1" s="399"/>
      <c r="G1" s="399"/>
      <c r="H1" s="399"/>
      <c r="I1" s="399"/>
      <c r="J1" s="399"/>
      <c r="K1" s="399"/>
      <c r="L1" s="399"/>
      <c r="M1" s="399"/>
      <c r="N1" s="400"/>
      <c r="O1" s="400"/>
      <c r="P1" s="401"/>
      <c r="Q1" s="401"/>
      <c r="R1" s="402"/>
    </row>
    <row r="2" spans="1:36" ht="18">
      <c r="A2" s="403" t="s">
        <v>1046</v>
      </c>
      <c r="B2" s="404"/>
      <c r="C2" s="405"/>
      <c r="D2" s="405"/>
      <c r="E2" s="405"/>
      <c r="F2" s="405"/>
      <c r="G2" s="405"/>
      <c r="H2" s="405"/>
      <c r="I2" s="405"/>
      <c r="J2" s="405"/>
      <c r="K2" s="405"/>
      <c r="L2" s="405"/>
      <c r="M2" s="405"/>
      <c r="N2" s="405"/>
      <c r="O2" s="405"/>
      <c r="P2" s="405"/>
      <c r="Q2" s="404"/>
      <c r="R2" s="406" t="s">
        <v>910</v>
      </c>
      <c r="S2" s="407"/>
      <c r="T2" s="407"/>
      <c r="U2" s="407"/>
      <c r="V2" s="407"/>
      <c r="W2" s="407"/>
      <c r="X2" s="407"/>
      <c r="Y2" s="407"/>
      <c r="Z2" s="407"/>
      <c r="AA2" s="407"/>
      <c r="AB2" s="407"/>
      <c r="AC2" s="407"/>
      <c r="AD2" s="407"/>
      <c r="AE2" s="407"/>
      <c r="AF2" s="407"/>
      <c r="AG2" s="407"/>
      <c r="AH2" s="408"/>
    </row>
    <row r="3" spans="1:36" ht="18">
      <c r="A3" s="410" t="s">
        <v>1047</v>
      </c>
      <c r="B3" s="411"/>
      <c r="C3" s="412"/>
      <c r="D3" s="412"/>
      <c r="E3" s="412"/>
      <c r="F3" s="412"/>
      <c r="G3" s="412"/>
      <c r="H3" s="412"/>
      <c r="I3" s="412"/>
      <c r="J3" s="412"/>
      <c r="K3" s="412"/>
      <c r="L3" s="412"/>
      <c r="M3" s="412"/>
      <c r="N3" s="412"/>
      <c r="O3" s="412"/>
      <c r="P3" s="412"/>
      <c r="Q3" s="411"/>
      <c r="R3" s="406" t="s">
        <v>910</v>
      </c>
      <c r="S3" s="407"/>
      <c r="T3" s="407"/>
      <c r="U3" s="407"/>
      <c r="V3" s="407"/>
      <c r="W3" s="407"/>
      <c r="X3" s="407"/>
      <c r="Y3" s="407"/>
      <c r="Z3" s="407"/>
      <c r="AA3" s="407"/>
      <c r="AB3" s="407"/>
      <c r="AC3" s="407"/>
      <c r="AD3" s="407"/>
      <c r="AE3" s="407"/>
      <c r="AF3" s="407"/>
      <c r="AG3" s="407"/>
      <c r="AH3" s="408"/>
    </row>
    <row r="4" spans="1:36" s="419" customFormat="1" ht="18.75" customHeight="1">
      <c r="A4" s="410" t="s">
        <v>1062</v>
      </c>
      <c r="B4" s="413"/>
      <c r="C4" s="414"/>
      <c r="D4" s="414"/>
      <c r="E4" s="414"/>
      <c r="F4" s="414"/>
      <c r="G4" s="414"/>
      <c r="H4" s="414"/>
      <c r="I4" s="414"/>
      <c r="J4" s="414"/>
      <c r="K4" s="414"/>
      <c r="L4" s="414"/>
      <c r="M4" s="414"/>
      <c r="N4" s="414"/>
      <c r="O4" s="414"/>
      <c r="P4" s="414"/>
      <c r="Q4" s="413"/>
      <c r="R4" s="415" t="s">
        <v>910</v>
      </c>
      <c r="S4" s="416"/>
      <c r="T4" s="416"/>
      <c r="U4" s="416"/>
      <c r="V4" s="416"/>
      <c r="W4" s="416"/>
      <c r="X4" s="416"/>
      <c r="Y4" s="416"/>
      <c r="Z4" s="416"/>
      <c r="AA4" s="416"/>
      <c r="AB4" s="416"/>
      <c r="AC4" s="416"/>
      <c r="AD4" s="416"/>
      <c r="AE4" s="416"/>
      <c r="AF4" s="416"/>
      <c r="AG4" s="416"/>
      <c r="AH4" s="417"/>
      <c r="AI4" s="418"/>
      <c r="AJ4" s="418"/>
    </row>
    <row r="5" spans="1:36" s="419" customFormat="1" ht="15.75" customHeight="1">
      <c r="A5" s="420"/>
      <c r="B5" s="413"/>
      <c r="C5" s="414"/>
      <c r="D5" s="421"/>
      <c r="E5" s="421"/>
      <c r="F5" s="421"/>
      <c r="G5" s="421"/>
      <c r="H5" s="421"/>
      <c r="I5" s="421"/>
      <c r="J5" s="421"/>
      <c r="K5" s="421"/>
      <c r="L5" s="421"/>
      <c r="M5" s="414"/>
      <c r="N5" s="414"/>
      <c r="O5" s="414"/>
      <c r="P5" s="414"/>
      <c r="Q5" s="413"/>
      <c r="R5" s="415" t="s">
        <v>910</v>
      </c>
      <c r="S5" s="422"/>
      <c r="T5" s="416"/>
      <c r="U5" s="416"/>
      <c r="V5" s="416"/>
      <c r="W5" s="416"/>
      <c r="X5" s="416"/>
      <c r="Y5" s="416"/>
      <c r="Z5" s="416"/>
      <c r="AA5" s="416"/>
      <c r="AB5" s="416"/>
      <c r="AC5" s="416"/>
      <c r="AD5" s="416"/>
      <c r="AE5" s="416"/>
      <c r="AF5" s="416"/>
      <c r="AG5" s="416"/>
      <c r="AH5" s="417"/>
      <c r="AI5" s="418"/>
      <c r="AJ5" s="418"/>
    </row>
    <row r="6" spans="1:36" ht="15.75" customHeight="1">
      <c r="A6" s="423"/>
      <c r="R6" s="425" t="s">
        <v>910</v>
      </c>
    </row>
    <row r="7" spans="1:36">
      <c r="A7" s="427"/>
      <c r="B7" s="428"/>
      <c r="C7" s="429" t="s">
        <v>1048</v>
      </c>
      <c r="D7" s="430"/>
      <c r="E7" s="430"/>
      <c r="F7" s="430"/>
      <c r="G7" s="430"/>
      <c r="H7" s="430"/>
      <c r="I7" s="430"/>
      <c r="J7" s="430"/>
      <c r="K7" s="430"/>
      <c r="L7" s="430"/>
      <c r="M7" s="430"/>
      <c r="N7" s="430"/>
      <c r="O7" s="430"/>
      <c r="P7" s="430"/>
      <c r="Q7" s="431"/>
      <c r="R7" s="432" t="s">
        <v>1049</v>
      </c>
      <c r="S7" s="429" t="s">
        <v>1050</v>
      </c>
      <c r="T7" s="433"/>
      <c r="U7" s="433"/>
      <c r="V7" s="433"/>
      <c r="W7" s="433"/>
      <c r="X7" s="433"/>
      <c r="Y7" s="433"/>
      <c r="Z7" s="433"/>
      <c r="AA7" s="433"/>
      <c r="AB7" s="433"/>
      <c r="AC7" s="433"/>
      <c r="AD7" s="433"/>
      <c r="AE7" s="433"/>
      <c r="AF7" s="433"/>
      <c r="AG7" s="433"/>
      <c r="AH7" s="433"/>
    </row>
    <row r="8" spans="1:36">
      <c r="A8" s="434"/>
      <c r="B8" s="435"/>
      <c r="C8" s="436" t="s">
        <v>949</v>
      </c>
      <c r="D8" s="437"/>
      <c r="E8" s="437"/>
      <c r="F8" s="437"/>
      <c r="G8" s="437"/>
      <c r="H8" s="437"/>
      <c r="I8" s="437"/>
      <c r="J8" s="438" t="s">
        <v>951</v>
      </c>
      <c r="K8" s="439"/>
      <c r="L8" s="439"/>
      <c r="M8" s="439"/>
      <c r="N8" s="440"/>
      <c r="O8" s="438" t="s">
        <v>1051</v>
      </c>
      <c r="P8" s="439"/>
      <c r="Q8" s="441"/>
      <c r="S8" s="436" t="s">
        <v>949</v>
      </c>
      <c r="T8" s="442"/>
      <c r="U8" s="442"/>
      <c r="V8" s="442"/>
      <c r="W8" s="442"/>
      <c r="X8" s="442"/>
      <c r="Y8" s="442"/>
      <c r="Z8" s="443" t="s">
        <v>951</v>
      </c>
      <c r="AA8" s="444"/>
      <c r="AB8" s="444"/>
      <c r="AC8" s="444"/>
      <c r="AD8" s="444"/>
      <c r="AE8" s="442"/>
      <c r="AF8" s="443" t="s">
        <v>1051</v>
      </c>
      <c r="AG8" s="444"/>
      <c r="AH8" s="442"/>
    </row>
    <row r="9" spans="1:36" ht="41.25" customHeight="1">
      <c r="A9" s="445"/>
      <c r="B9" s="446"/>
      <c r="C9" s="447">
        <v>1</v>
      </c>
      <c r="D9" s="448">
        <v>2</v>
      </c>
      <c r="E9" s="448">
        <v>3</v>
      </c>
      <c r="F9" s="448">
        <v>4</v>
      </c>
      <c r="G9" s="448">
        <v>5</v>
      </c>
      <c r="H9" s="448">
        <v>6</v>
      </c>
      <c r="I9" s="449" t="s">
        <v>1052</v>
      </c>
      <c r="J9" s="450" t="s">
        <v>1053</v>
      </c>
      <c r="K9" s="448">
        <v>1</v>
      </c>
      <c r="L9" s="448">
        <v>2</v>
      </c>
      <c r="M9" s="448">
        <v>3</v>
      </c>
      <c r="N9" s="449" t="s">
        <v>1054</v>
      </c>
      <c r="O9" s="450">
        <v>1</v>
      </c>
      <c r="P9" s="450">
        <v>2</v>
      </c>
      <c r="Q9" s="449" t="s">
        <v>1055</v>
      </c>
      <c r="R9" s="451"/>
      <c r="S9" s="452">
        <v>1</v>
      </c>
      <c r="T9" s="453">
        <v>2</v>
      </c>
      <c r="U9" s="453">
        <v>3</v>
      </c>
      <c r="V9" s="453">
        <v>4</v>
      </c>
      <c r="W9" s="453">
        <v>5</v>
      </c>
      <c r="X9" s="453">
        <v>6</v>
      </c>
      <c r="Y9" s="454" t="s">
        <v>1056</v>
      </c>
      <c r="Z9" s="455" t="s">
        <v>1053</v>
      </c>
      <c r="AA9" s="453">
        <v>1</v>
      </c>
      <c r="AB9" s="453">
        <v>2</v>
      </c>
      <c r="AC9" s="453">
        <v>3</v>
      </c>
      <c r="AD9" s="455" t="s">
        <v>1057</v>
      </c>
      <c r="AE9" s="454" t="s">
        <v>1055</v>
      </c>
      <c r="AF9" s="455">
        <v>1</v>
      </c>
      <c r="AG9" s="455">
        <v>2</v>
      </c>
      <c r="AH9" s="456" t="s">
        <v>1055</v>
      </c>
    </row>
    <row r="10" spans="1:36">
      <c r="A10" s="457" t="s">
        <v>1058</v>
      </c>
      <c r="B10" s="458" t="s">
        <v>28</v>
      </c>
      <c r="C10" s="459">
        <f t="shared" ref="C10:M16" si="0">S10/S$16</f>
        <v>0.30354193077484537</v>
      </c>
      <c r="D10" s="460">
        <f t="shared" si="0"/>
        <v>0.26130941019278486</v>
      </c>
      <c r="E10" s="460">
        <f t="shared" si="0"/>
        <v>0.24197682394137396</v>
      </c>
      <c r="F10" s="460">
        <f t="shared" si="0"/>
        <v>0.21203291052451148</v>
      </c>
      <c r="G10" s="460">
        <f t="shared" si="0"/>
        <v>0.20519982810485604</v>
      </c>
      <c r="H10" s="460">
        <f t="shared" si="0"/>
        <v>0.17965653896961692</v>
      </c>
      <c r="I10" s="459">
        <f t="shared" si="0"/>
        <v>0.26966855248320593</v>
      </c>
      <c r="J10" s="459">
        <f t="shared" si="0"/>
        <v>2.6424564511366991E-2</v>
      </c>
      <c r="K10" s="460">
        <f t="shared" si="0"/>
        <v>0.14860330814601549</v>
      </c>
      <c r="L10" s="460">
        <f t="shared" si="0"/>
        <v>7.841370815024544E-2</v>
      </c>
      <c r="M10" s="460">
        <f t="shared" si="0"/>
        <v>6.4502349423323363E-2</v>
      </c>
      <c r="N10" s="459">
        <f t="shared" ref="N10:Q16" si="1">AE10/AE$16</f>
        <v>0.10425657512564646</v>
      </c>
      <c r="O10" s="459">
        <f t="shared" si="1"/>
        <v>8.8468578401464312E-3</v>
      </c>
      <c r="P10" s="460">
        <f t="shared" si="1"/>
        <v>0</v>
      </c>
      <c r="Q10" s="461">
        <f t="shared" si="1"/>
        <v>6.1492790500424091E-3</v>
      </c>
      <c r="R10" s="462"/>
      <c r="S10" s="463">
        <f>'Old Counts Pivot Table'!B$132</f>
        <v>15803</v>
      </c>
      <c r="T10" s="464">
        <f>'Old Counts Pivot Table'!C$132</f>
        <v>2738</v>
      </c>
      <c r="U10" s="464">
        <f>'Old Counts Pivot Table'!D$132</f>
        <v>6703</v>
      </c>
      <c r="V10" s="464">
        <f>'Old Counts Pivot Table'!E$132</f>
        <v>1237</v>
      </c>
      <c r="W10" s="464">
        <f>'Old Counts Pivot Table'!F$132</f>
        <v>955</v>
      </c>
      <c r="X10" s="465">
        <f>'Old Counts Pivot Table'!G$132</f>
        <v>544</v>
      </c>
      <c r="Y10" s="463">
        <f>'Old Counts Pivot Table'!H$132</f>
        <v>27980</v>
      </c>
      <c r="Z10" s="463">
        <f>'Old Counts Pivot Table'!I$132</f>
        <v>179</v>
      </c>
      <c r="AA10" s="464">
        <f>'Old Counts Pivot Table'!J$132</f>
        <v>2653</v>
      </c>
      <c r="AB10" s="464">
        <f>'Old Counts Pivot Table'!K$132</f>
        <v>853</v>
      </c>
      <c r="AC10" s="464">
        <f>'Old Counts Pivot Table'!L$132</f>
        <v>302</v>
      </c>
      <c r="AD10" s="464">
        <f>'Old Counts Pivot Table'!M$132</f>
        <v>446</v>
      </c>
      <c r="AE10" s="463">
        <f>'Old Counts Pivot Table'!N$132</f>
        <v>4433</v>
      </c>
      <c r="AF10" s="463">
        <f>'Old Counts Pivot Table'!O$132</f>
        <v>29</v>
      </c>
      <c r="AG10" s="464">
        <f>'Old Counts Pivot Table'!P$132</f>
        <v>0</v>
      </c>
      <c r="AH10" s="463">
        <f>'Old Counts Pivot Table'!Q$132</f>
        <v>29</v>
      </c>
    </row>
    <row r="11" spans="1:36">
      <c r="A11" s="466"/>
      <c r="B11" s="467" t="s">
        <v>17</v>
      </c>
      <c r="C11" s="468">
        <f t="shared" si="0"/>
        <v>0.27207944374015597</v>
      </c>
      <c r="D11" s="469">
        <f t="shared" si="0"/>
        <v>0.2845962970032449</v>
      </c>
      <c r="E11" s="469">
        <f t="shared" si="0"/>
        <v>0.26316739467889244</v>
      </c>
      <c r="F11" s="469">
        <f t="shared" si="0"/>
        <v>0.25265683921837506</v>
      </c>
      <c r="G11" s="469">
        <f t="shared" si="0"/>
        <v>0.26901590030081651</v>
      </c>
      <c r="H11" s="469">
        <f t="shared" si="0"/>
        <v>0.27212681638044917</v>
      </c>
      <c r="I11" s="468">
        <f t="shared" si="0"/>
        <v>0.2697360178108465</v>
      </c>
      <c r="J11" s="468">
        <f t="shared" si="0"/>
        <v>3.3953351048125184E-2</v>
      </c>
      <c r="K11" s="469">
        <f t="shared" si="0"/>
        <v>9.5502691439486018E-2</v>
      </c>
      <c r="L11" s="469">
        <f t="shared" si="0"/>
        <v>8.2090787078744634E-2</v>
      </c>
      <c r="M11" s="469">
        <f t="shared" si="0"/>
        <v>5.0832977360102519E-2</v>
      </c>
      <c r="N11" s="468">
        <f t="shared" si="1"/>
        <v>8.9063760433300956E-2</v>
      </c>
      <c r="O11" s="468">
        <f t="shared" si="1"/>
        <v>1.7998779743746186E-2</v>
      </c>
      <c r="P11" s="469">
        <f t="shared" si="1"/>
        <v>0</v>
      </c>
      <c r="Q11" s="470">
        <f t="shared" si="1"/>
        <v>1.2510602205258695E-2</v>
      </c>
      <c r="R11" s="471"/>
      <c r="S11" s="472">
        <f>'Old Counts Pivot Table'!B$133</f>
        <v>14165</v>
      </c>
      <c r="T11" s="473">
        <f>'Old Counts Pivot Table'!C$133</f>
        <v>2982</v>
      </c>
      <c r="U11" s="473">
        <f>'Old Counts Pivot Table'!D$133</f>
        <v>7290</v>
      </c>
      <c r="V11" s="473">
        <f>'Old Counts Pivot Table'!E$133</f>
        <v>1474</v>
      </c>
      <c r="W11" s="473">
        <f>'Old Counts Pivot Table'!F$133</f>
        <v>1252</v>
      </c>
      <c r="X11" s="474">
        <f>'Old Counts Pivot Table'!G$133</f>
        <v>824</v>
      </c>
      <c r="Y11" s="472">
        <f>'Old Counts Pivot Table'!H$133</f>
        <v>27987</v>
      </c>
      <c r="Z11" s="472">
        <f>'Old Counts Pivot Table'!I$133</f>
        <v>230</v>
      </c>
      <c r="AA11" s="473">
        <f>'Old Counts Pivot Table'!J$133</f>
        <v>1705</v>
      </c>
      <c r="AB11" s="473">
        <f>'Old Counts Pivot Table'!K$133</f>
        <v>893</v>
      </c>
      <c r="AC11" s="473">
        <f>'Old Counts Pivot Table'!L$133</f>
        <v>238</v>
      </c>
      <c r="AD11" s="473">
        <f>'Old Counts Pivot Table'!M$133</f>
        <v>721</v>
      </c>
      <c r="AE11" s="472">
        <f>'Old Counts Pivot Table'!N$133</f>
        <v>3787</v>
      </c>
      <c r="AF11" s="472">
        <f>'Old Counts Pivot Table'!O$133</f>
        <v>59</v>
      </c>
      <c r="AG11" s="473">
        <f>'Old Counts Pivot Table'!P$133</f>
        <v>0</v>
      </c>
      <c r="AH11" s="472">
        <f>'Old Counts Pivot Table'!Q$133</f>
        <v>59</v>
      </c>
    </row>
    <row r="12" spans="1:36">
      <c r="A12" s="466"/>
      <c r="B12" s="467" t="s">
        <v>18</v>
      </c>
      <c r="C12" s="468">
        <f t="shared" si="0"/>
        <v>0.21912335292535823</v>
      </c>
      <c r="D12" s="469">
        <f t="shared" si="0"/>
        <v>0.23678182859324298</v>
      </c>
      <c r="E12" s="469">
        <f t="shared" si="0"/>
        <v>0.27024295151799577</v>
      </c>
      <c r="F12" s="469">
        <f t="shared" si="0"/>
        <v>0.32344874871443263</v>
      </c>
      <c r="G12" s="469">
        <f t="shared" si="0"/>
        <v>0.29007305543618395</v>
      </c>
      <c r="H12" s="469">
        <f t="shared" si="0"/>
        <v>0.34577278731836197</v>
      </c>
      <c r="I12" s="468">
        <f t="shared" si="0"/>
        <v>0.24729897741839105</v>
      </c>
      <c r="J12" s="468">
        <f t="shared" si="0"/>
        <v>5.255388249188072E-2</v>
      </c>
      <c r="K12" s="469">
        <f t="shared" si="0"/>
        <v>7.5729993446442864E-2</v>
      </c>
      <c r="L12" s="469">
        <f t="shared" si="0"/>
        <v>6.0947583239874238E-2</v>
      </c>
      <c r="M12" s="469">
        <f t="shared" si="0"/>
        <v>7.1550619393421611E-2</v>
      </c>
      <c r="N12" s="468">
        <f t="shared" si="1"/>
        <v>7.9562371678335658E-2</v>
      </c>
      <c r="O12" s="468">
        <f t="shared" si="1"/>
        <v>1.8303843807199512E-2</v>
      </c>
      <c r="P12" s="469">
        <f t="shared" si="1"/>
        <v>0</v>
      </c>
      <c r="Q12" s="470">
        <f t="shared" si="1"/>
        <v>1.2722646310432569E-2</v>
      </c>
      <c r="R12" s="471"/>
      <c r="S12" s="472">
        <f>'Old Counts Pivot Table'!B$134</f>
        <v>11408</v>
      </c>
      <c r="T12" s="473">
        <f>'Old Counts Pivot Table'!C$134</f>
        <v>2481</v>
      </c>
      <c r="U12" s="473">
        <f>'Old Counts Pivot Table'!D$134</f>
        <v>7486</v>
      </c>
      <c r="V12" s="473">
        <f>'Old Counts Pivot Table'!E$134</f>
        <v>1887</v>
      </c>
      <c r="W12" s="473">
        <f>'Old Counts Pivot Table'!F$134</f>
        <v>1350</v>
      </c>
      <c r="X12" s="474">
        <f>'Old Counts Pivot Table'!G$134</f>
        <v>1047</v>
      </c>
      <c r="Y12" s="472">
        <f>'Old Counts Pivot Table'!H$134</f>
        <v>25659</v>
      </c>
      <c r="Z12" s="472">
        <f>'Old Counts Pivot Table'!I$134</f>
        <v>356</v>
      </c>
      <c r="AA12" s="473">
        <f>'Old Counts Pivot Table'!J$134</f>
        <v>1352</v>
      </c>
      <c r="AB12" s="473">
        <f>'Old Counts Pivot Table'!K$134</f>
        <v>663</v>
      </c>
      <c r="AC12" s="473">
        <f>'Old Counts Pivot Table'!L$134</f>
        <v>335</v>
      </c>
      <c r="AD12" s="473">
        <f>'Old Counts Pivot Table'!M$134</f>
        <v>677</v>
      </c>
      <c r="AE12" s="472">
        <f>'Old Counts Pivot Table'!N$134</f>
        <v>3383</v>
      </c>
      <c r="AF12" s="472">
        <f>'Old Counts Pivot Table'!O$134</f>
        <v>60</v>
      </c>
      <c r="AG12" s="473">
        <f>'Old Counts Pivot Table'!P$134</f>
        <v>0</v>
      </c>
      <c r="AH12" s="472">
        <f>'Old Counts Pivot Table'!Q$134</f>
        <v>60</v>
      </c>
    </row>
    <row r="13" spans="1:36">
      <c r="A13" s="466"/>
      <c r="B13" s="467" t="s">
        <v>19</v>
      </c>
      <c r="C13" s="468">
        <f t="shared" si="0"/>
        <v>8.3285313664476973E-2</v>
      </c>
      <c r="D13" s="469">
        <f t="shared" si="0"/>
        <v>8.0740599351021181E-2</v>
      </c>
      <c r="E13" s="469">
        <f t="shared" si="0"/>
        <v>0.10642215082487996</v>
      </c>
      <c r="F13" s="469">
        <f t="shared" si="0"/>
        <v>0.12170037709976003</v>
      </c>
      <c r="G13" s="469">
        <f t="shared" si="0"/>
        <v>0.13386334336055006</v>
      </c>
      <c r="H13" s="469">
        <f t="shared" si="0"/>
        <v>0.14167767503302509</v>
      </c>
      <c r="I13" s="468">
        <f t="shared" si="0"/>
        <v>9.5338145860038359E-2</v>
      </c>
      <c r="J13" s="468">
        <f t="shared" si="0"/>
        <v>9.9202834366696191E-2</v>
      </c>
      <c r="K13" s="469">
        <f t="shared" si="0"/>
        <v>0.18209926678578828</v>
      </c>
      <c r="L13" s="469">
        <f t="shared" si="0"/>
        <v>0.24470960269162176</v>
      </c>
      <c r="M13" s="469">
        <f t="shared" si="0"/>
        <v>0.28727039726612558</v>
      </c>
      <c r="N13" s="468">
        <f t="shared" si="1"/>
        <v>0.1970597435095402</v>
      </c>
      <c r="O13" s="468">
        <f t="shared" si="1"/>
        <v>0.10036607687614399</v>
      </c>
      <c r="P13" s="469">
        <f t="shared" si="1"/>
        <v>0</v>
      </c>
      <c r="Q13" s="470">
        <f t="shared" si="1"/>
        <v>6.9762510602205258E-2</v>
      </c>
      <c r="R13" s="471"/>
      <c r="S13" s="472">
        <f>'Old Counts Pivot Table'!B$135</f>
        <v>4336</v>
      </c>
      <c r="T13" s="473">
        <f>'Old Counts Pivot Table'!C$135</f>
        <v>846</v>
      </c>
      <c r="U13" s="473">
        <f>'Old Counts Pivot Table'!D$135</f>
        <v>2948</v>
      </c>
      <c r="V13" s="473">
        <f>'Old Counts Pivot Table'!E$135</f>
        <v>710</v>
      </c>
      <c r="W13" s="473">
        <f>'Old Counts Pivot Table'!F$135</f>
        <v>623</v>
      </c>
      <c r="X13" s="474">
        <f>'Old Counts Pivot Table'!G$135</f>
        <v>429</v>
      </c>
      <c r="Y13" s="472">
        <f>'Old Counts Pivot Table'!H$135</f>
        <v>9892</v>
      </c>
      <c r="Z13" s="472">
        <f>'Old Counts Pivot Table'!I$135</f>
        <v>672</v>
      </c>
      <c r="AA13" s="473">
        <f>'Old Counts Pivot Table'!J$135</f>
        <v>3251</v>
      </c>
      <c r="AB13" s="473">
        <f>'Old Counts Pivot Table'!K$135</f>
        <v>2662</v>
      </c>
      <c r="AC13" s="473">
        <f>'Old Counts Pivot Table'!L$135</f>
        <v>1345</v>
      </c>
      <c r="AD13" s="473">
        <f>'Old Counts Pivot Table'!M$135</f>
        <v>449</v>
      </c>
      <c r="AE13" s="472">
        <f>'Old Counts Pivot Table'!N$135</f>
        <v>8379</v>
      </c>
      <c r="AF13" s="472">
        <f>'Old Counts Pivot Table'!O$135</f>
        <v>329</v>
      </c>
      <c r="AG13" s="473">
        <f>'Old Counts Pivot Table'!P$135</f>
        <v>0</v>
      </c>
      <c r="AH13" s="472">
        <f>'Old Counts Pivot Table'!Q$135</f>
        <v>329</v>
      </c>
    </row>
    <row r="14" spans="1:36">
      <c r="A14" s="466"/>
      <c r="B14" s="467" t="s">
        <v>1059</v>
      </c>
      <c r="C14" s="468">
        <f t="shared" si="0"/>
        <v>0.12196995889516346</v>
      </c>
      <c r="D14" s="469">
        <f t="shared" si="0"/>
        <v>0.13657186485970604</v>
      </c>
      <c r="E14" s="469">
        <f t="shared" si="0"/>
        <v>0.1137143063427313</v>
      </c>
      <c r="F14" s="469">
        <f t="shared" si="0"/>
        <v>8.9989715461090164E-2</v>
      </c>
      <c r="G14" s="469">
        <f t="shared" si="0"/>
        <v>0.10184787279759347</v>
      </c>
      <c r="H14" s="469">
        <f t="shared" si="0"/>
        <v>5.5151915455746367E-2</v>
      </c>
      <c r="I14" s="468">
        <f t="shared" si="0"/>
        <v>0.11658972406680995</v>
      </c>
      <c r="J14" s="475">
        <f t="shared" si="0"/>
        <v>8.1192795984647188E-3</v>
      </c>
      <c r="K14" s="469">
        <f t="shared" si="0"/>
        <v>7.6850259621686109E-2</v>
      </c>
      <c r="L14" s="469">
        <f t="shared" si="0"/>
        <v>5.2949936570388483E-2</v>
      </c>
      <c r="M14" s="469">
        <f t="shared" si="0"/>
        <v>4.6561298590346009E-2</v>
      </c>
      <c r="N14" s="468">
        <f t="shared" si="1"/>
        <v>5.3174851423209261E-2</v>
      </c>
      <c r="O14" s="468">
        <f t="shared" si="1"/>
        <v>2.8370957901159243E-2</v>
      </c>
      <c r="P14" s="469">
        <f t="shared" si="1"/>
        <v>0</v>
      </c>
      <c r="Q14" s="470">
        <f t="shared" si="1"/>
        <v>1.9720101781170483E-2</v>
      </c>
      <c r="R14" s="471"/>
      <c r="S14" s="472">
        <f>'Old Counts Pivot Table'!B$136</f>
        <v>6350</v>
      </c>
      <c r="T14" s="473">
        <f>'Old Counts Pivot Table'!C$136</f>
        <v>1431</v>
      </c>
      <c r="U14" s="473">
        <f>'Old Counts Pivot Table'!D$136</f>
        <v>3150</v>
      </c>
      <c r="V14" s="473">
        <f>'Old Counts Pivot Table'!E$136</f>
        <v>525</v>
      </c>
      <c r="W14" s="473">
        <f>'Old Counts Pivot Table'!F$136</f>
        <v>474</v>
      </c>
      <c r="X14" s="474">
        <f>'Old Counts Pivot Table'!G$136</f>
        <v>167</v>
      </c>
      <c r="Y14" s="472">
        <f>'Old Counts Pivot Table'!H$136</f>
        <v>12097</v>
      </c>
      <c r="Z14" s="472">
        <f>'Old Counts Pivot Table'!I$136</f>
        <v>55</v>
      </c>
      <c r="AA14" s="473">
        <f>'Old Counts Pivot Table'!J$136</f>
        <v>1372</v>
      </c>
      <c r="AB14" s="473">
        <f>'Old Counts Pivot Table'!K$136</f>
        <v>576</v>
      </c>
      <c r="AC14" s="473">
        <f>'Old Counts Pivot Table'!L$136</f>
        <v>218</v>
      </c>
      <c r="AD14" s="473">
        <f>'Old Counts Pivot Table'!M$136</f>
        <v>40</v>
      </c>
      <c r="AE14" s="472">
        <f>'Old Counts Pivot Table'!N$136</f>
        <v>2261</v>
      </c>
      <c r="AF14" s="472">
        <f>'Old Counts Pivot Table'!O$136</f>
        <v>93</v>
      </c>
      <c r="AG14" s="473">
        <f>'Old Counts Pivot Table'!P$136</f>
        <v>0</v>
      </c>
      <c r="AH14" s="472">
        <f>'Old Counts Pivot Table'!Q$136</f>
        <v>93</v>
      </c>
    </row>
    <row r="15" spans="1:36">
      <c r="A15" s="466"/>
      <c r="B15" s="467" t="s">
        <v>1060</v>
      </c>
      <c r="C15" s="468">
        <f t="shared" si="0"/>
        <v>0</v>
      </c>
      <c r="D15" s="469">
        <f t="shared" si="0"/>
        <v>0</v>
      </c>
      <c r="E15" s="469">
        <f t="shared" si="0"/>
        <v>4.4763726941265654E-3</v>
      </c>
      <c r="F15" s="469">
        <f t="shared" si="0"/>
        <v>1.7140898183064793E-4</v>
      </c>
      <c r="G15" s="469">
        <f t="shared" si="0"/>
        <v>0</v>
      </c>
      <c r="H15" s="469">
        <f t="shared" si="0"/>
        <v>5.6142668428005287E-3</v>
      </c>
      <c r="I15" s="468">
        <f t="shared" si="0"/>
        <v>1.3685823607081933E-3</v>
      </c>
      <c r="J15" s="468">
        <f t="shared" si="0"/>
        <v>0.77974608798346623</v>
      </c>
      <c r="K15" s="469">
        <f t="shared" si="0"/>
        <v>0.42121448056058114</v>
      </c>
      <c r="L15" s="469">
        <f t="shared" si="0"/>
        <v>0.48088838226912534</v>
      </c>
      <c r="M15" s="469">
        <f t="shared" si="0"/>
        <v>0.47928235796668089</v>
      </c>
      <c r="N15" s="468">
        <f t="shared" si="1"/>
        <v>0.47688269782996745</v>
      </c>
      <c r="O15" s="468">
        <f t="shared" si="1"/>
        <v>0.82611348383160466</v>
      </c>
      <c r="P15" s="469">
        <f t="shared" si="1"/>
        <v>1</v>
      </c>
      <c r="Q15" s="470">
        <f t="shared" si="1"/>
        <v>0.87913486005089059</v>
      </c>
      <c r="R15" s="471"/>
      <c r="S15" s="472">
        <f>'Old Counts Pivot Table'!B$137</f>
        <v>0</v>
      </c>
      <c r="T15" s="473">
        <f>'Old Counts Pivot Table'!C$137</f>
        <v>0</v>
      </c>
      <c r="U15" s="473">
        <f>'Old Counts Pivot Table'!D$137</f>
        <v>124</v>
      </c>
      <c r="V15" s="473">
        <f>'Old Counts Pivot Table'!E$137</f>
        <v>1</v>
      </c>
      <c r="W15" s="473">
        <f>'Old Counts Pivot Table'!F$137</f>
        <v>0</v>
      </c>
      <c r="X15" s="474">
        <f>'Old Counts Pivot Table'!G$137</f>
        <v>17</v>
      </c>
      <c r="Y15" s="472">
        <f>'Old Counts Pivot Table'!H$137</f>
        <v>142</v>
      </c>
      <c r="Z15" s="472">
        <f>'Old Counts Pivot Table'!I$137</f>
        <v>5282</v>
      </c>
      <c r="AA15" s="473">
        <f>'Old Counts Pivot Table'!J$137</f>
        <v>7519.9</v>
      </c>
      <c r="AB15" s="473">
        <f>'Old Counts Pivot Table'!K$137</f>
        <v>5231.2</v>
      </c>
      <c r="AC15" s="473">
        <f>'Old Counts Pivot Table'!L$137</f>
        <v>2244</v>
      </c>
      <c r="AD15" s="473">
        <f>'Old Counts Pivot Table'!M$137</f>
        <v>0</v>
      </c>
      <c r="AE15" s="472">
        <f>'Old Counts Pivot Table'!N$137</f>
        <v>20277.099999999999</v>
      </c>
      <c r="AF15" s="472">
        <f>'Old Counts Pivot Table'!O$137</f>
        <v>2708</v>
      </c>
      <c r="AG15" s="473">
        <f>'Old Counts Pivot Table'!P$137</f>
        <v>1438</v>
      </c>
      <c r="AH15" s="472">
        <f>'Old Counts Pivot Table'!Q$137</f>
        <v>4146</v>
      </c>
    </row>
    <row r="16" spans="1:36" s="486" customFormat="1">
      <c r="A16" s="476" t="s">
        <v>910</v>
      </c>
      <c r="B16" s="477" t="s">
        <v>1061</v>
      </c>
      <c r="C16" s="478">
        <f t="shared" si="0"/>
        <v>1</v>
      </c>
      <c r="D16" s="479">
        <f t="shared" si="0"/>
        <v>1</v>
      </c>
      <c r="E16" s="479">
        <f t="shared" si="0"/>
        <v>1</v>
      </c>
      <c r="F16" s="479">
        <f t="shared" si="0"/>
        <v>1</v>
      </c>
      <c r="G16" s="479">
        <f t="shared" si="0"/>
        <v>1</v>
      </c>
      <c r="H16" s="479">
        <f t="shared" si="0"/>
        <v>1</v>
      </c>
      <c r="I16" s="478">
        <f t="shared" si="0"/>
        <v>1</v>
      </c>
      <c r="J16" s="478">
        <f t="shared" si="0"/>
        <v>1</v>
      </c>
      <c r="K16" s="479">
        <f t="shared" si="0"/>
        <v>1</v>
      </c>
      <c r="L16" s="479">
        <f t="shared" si="0"/>
        <v>1</v>
      </c>
      <c r="M16" s="479">
        <f t="shared" si="0"/>
        <v>1</v>
      </c>
      <c r="N16" s="478">
        <f t="shared" si="1"/>
        <v>1</v>
      </c>
      <c r="O16" s="478">
        <f t="shared" si="1"/>
        <v>1</v>
      </c>
      <c r="P16" s="479">
        <f t="shared" si="1"/>
        <v>1</v>
      </c>
      <c r="Q16" s="480">
        <f t="shared" si="1"/>
        <v>1</v>
      </c>
      <c r="R16" s="481"/>
      <c r="S16" s="482">
        <f>'Old Counts Pivot Table'!B$138</f>
        <v>52062</v>
      </c>
      <c r="T16" s="483">
        <f>'Old Counts Pivot Table'!C$138</f>
        <v>10478</v>
      </c>
      <c r="U16" s="483">
        <f>'Old Counts Pivot Table'!D$138</f>
        <v>27701</v>
      </c>
      <c r="V16" s="483">
        <f>'Old Counts Pivot Table'!E$138</f>
        <v>5834</v>
      </c>
      <c r="W16" s="483">
        <f>'Old Counts Pivot Table'!F$138</f>
        <v>4654</v>
      </c>
      <c r="X16" s="484">
        <f>'Old Counts Pivot Table'!G$138</f>
        <v>3028</v>
      </c>
      <c r="Y16" s="482">
        <f>'Old Counts Pivot Table'!H$138</f>
        <v>103757</v>
      </c>
      <c r="Z16" s="482">
        <f>'Old Counts Pivot Table'!I$138</f>
        <v>6774</v>
      </c>
      <c r="AA16" s="483">
        <f>'Old Counts Pivot Table'!J$138</f>
        <v>17852.900000000001</v>
      </c>
      <c r="AB16" s="483">
        <f>'Old Counts Pivot Table'!K$138</f>
        <v>10878.2</v>
      </c>
      <c r="AC16" s="483">
        <f>'Old Counts Pivot Table'!L$138</f>
        <v>4682</v>
      </c>
      <c r="AD16" s="483">
        <f>'Old Counts Pivot Table'!M$138</f>
        <v>2333</v>
      </c>
      <c r="AE16" s="482">
        <f>'Old Counts Pivot Table'!N$138</f>
        <v>42520.1</v>
      </c>
      <c r="AF16" s="482">
        <f>'Old Counts Pivot Table'!O$138</f>
        <v>3278</v>
      </c>
      <c r="AG16" s="483">
        <f>'Old Counts Pivot Table'!P$138</f>
        <v>1438</v>
      </c>
      <c r="AH16" s="482">
        <f>'Old Counts Pivot Table'!Q$138</f>
        <v>4716</v>
      </c>
      <c r="AI16" s="485"/>
      <c r="AJ16" s="485"/>
    </row>
    <row r="17" spans="1:36">
      <c r="A17" s="457" t="s">
        <v>904</v>
      </c>
      <c r="B17" s="458" t="s">
        <v>28</v>
      </c>
      <c r="C17" s="459">
        <f t="shared" ref="C17:I23" si="2">S17/S$23</f>
        <v>0.28938018160284246</v>
      </c>
      <c r="D17" s="460">
        <f t="shared" si="2"/>
        <v>0.25232067510548523</v>
      </c>
      <c r="E17" s="460">
        <f t="shared" si="2"/>
        <v>0.23566433566433567</v>
      </c>
      <c r="F17" s="460">
        <f t="shared" si="2"/>
        <v>0.27607361963190186</v>
      </c>
      <c r="G17" s="460">
        <f t="shared" si="2"/>
        <v>0.22433460076045628</v>
      </c>
      <c r="H17" s="460">
        <f t="shared" si="2"/>
        <v>0.26582278481012656</v>
      </c>
      <c r="I17" s="459">
        <f t="shared" si="2"/>
        <v>0.26461485557083908</v>
      </c>
      <c r="J17" s="459">
        <f t="shared" ref="J17:J23" si="3">IFERROR(Z17/Z$23,0)</f>
        <v>0</v>
      </c>
      <c r="K17" s="460">
        <f t="shared" ref="K17:M23" si="4">AA17/AA$23</f>
        <v>0</v>
      </c>
      <c r="L17" s="460">
        <f t="shared" si="4"/>
        <v>0</v>
      </c>
      <c r="M17" s="460">
        <f t="shared" si="4"/>
        <v>0</v>
      </c>
      <c r="N17" s="459">
        <f t="shared" ref="N17:Q23" si="5">AE17/AE$23</f>
        <v>0</v>
      </c>
      <c r="O17" s="459">
        <f t="shared" si="5"/>
        <v>0</v>
      </c>
      <c r="P17" s="460">
        <f t="shared" si="5"/>
        <v>0</v>
      </c>
      <c r="Q17" s="461">
        <f t="shared" si="5"/>
        <v>0</v>
      </c>
      <c r="R17" s="462"/>
      <c r="S17" s="463">
        <f>'Old Counts Pivot Table'!B$5</f>
        <v>733</v>
      </c>
      <c r="T17" s="464">
        <f>'Old Counts Pivot Table'!C$5</f>
        <v>299</v>
      </c>
      <c r="U17" s="464">
        <f>'Old Counts Pivot Table'!D$5</f>
        <v>337</v>
      </c>
      <c r="V17" s="464">
        <f>'Old Counts Pivot Table'!E$5</f>
        <v>90</v>
      </c>
      <c r="W17" s="464">
        <f>'Old Counts Pivot Table'!F$5</f>
        <v>59</v>
      </c>
      <c r="X17" s="465">
        <f>'Old Counts Pivot Table'!G$5</f>
        <v>21</v>
      </c>
      <c r="Y17" s="463">
        <f>'Old Counts Pivot Table'!H$5</f>
        <v>1539</v>
      </c>
      <c r="Z17" s="463">
        <f>'Old Counts Pivot Table'!I$5</f>
        <v>0</v>
      </c>
      <c r="AA17" s="464">
        <f>'Old Counts Pivot Table'!J$5</f>
        <v>0</v>
      </c>
      <c r="AB17" s="464">
        <f>'Old Counts Pivot Table'!K$5</f>
        <v>0</v>
      </c>
      <c r="AC17" s="464">
        <f>'Old Counts Pivot Table'!L$5</f>
        <v>0</v>
      </c>
      <c r="AD17" s="464">
        <f>'Old Counts Pivot Table'!M$5</f>
        <v>0</v>
      </c>
      <c r="AE17" s="463">
        <f>'Old Counts Pivot Table'!N$5</f>
        <v>0</v>
      </c>
      <c r="AF17" s="463">
        <f>'Old Counts Pivot Table'!O$5</f>
        <v>0</v>
      </c>
      <c r="AG17" s="464">
        <f>'Old Counts Pivot Table'!P$5</f>
        <v>0</v>
      </c>
      <c r="AH17" s="463">
        <f>'Old Counts Pivot Table'!Q$5</f>
        <v>0</v>
      </c>
    </row>
    <row r="18" spans="1:36">
      <c r="A18" s="466"/>
      <c r="B18" s="467" t="s">
        <v>17</v>
      </c>
      <c r="C18" s="468">
        <f t="shared" si="2"/>
        <v>0.28701144887485197</v>
      </c>
      <c r="D18" s="469">
        <f t="shared" si="2"/>
        <v>0.29535864978902954</v>
      </c>
      <c r="E18" s="469">
        <f t="shared" si="2"/>
        <v>0.22307692307692309</v>
      </c>
      <c r="F18" s="469">
        <f t="shared" si="2"/>
        <v>0.29447852760736198</v>
      </c>
      <c r="G18" s="469">
        <f t="shared" si="2"/>
        <v>0.26996197718631176</v>
      </c>
      <c r="H18" s="469">
        <f t="shared" si="2"/>
        <v>0.25316455696202533</v>
      </c>
      <c r="I18" s="468">
        <f t="shared" si="2"/>
        <v>0.2721801925722146</v>
      </c>
      <c r="J18" s="468">
        <f t="shared" si="3"/>
        <v>0</v>
      </c>
      <c r="K18" s="469">
        <f t="shared" si="4"/>
        <v>0</v>
      </c>
      <c r="L18" s="469">
        <f t="shared" si="4"/>
        <v>0</v>
      </c>
      <c r="M18" s="469">
        <f t="shared" si="4"/>
        <v>0</v>
      </c>
      <c r="N18" s="468">
        <f t="shared" si="5"/>
        <v>0</v>
      </c>
      <c r="O18" s="468">
        <f t="shared" si="5"/>
        <v>0</v>
      </c>
      <c r="P18" s="469">
        <f t="shared" si="5"/>
        <v>0</v>
      </c>
      <c r="Q18" s="470">
        <f t="shared" si="5"/>
        <v>0</v>
      </c>
      <c r="R18" s="471"/>
      <c r="S18" s="472">
        <f>'Old Counts Pivot Table'!B$6</f>
        <v>727</v>
      </c>
      <c r="T18" s="473">
        <f>'Old Counts Pivot Table'!C$6</f>
        <v>350</v>
      </c>
      <c r="U18" s="473">
        <f>'Old Counts Pivot Table'!D$6</f>
        <v>319</v>
      </c>
      <c r="V18" s="473">
        <f>'Old Counts Pivot Table'!E$6</f>
        <v>96</v>
      </c>
      <c r="W18" s="473">
        <f>'Old Counts Pivot Table'!F$6</f>
        <v>71</v>
      </c>
      <c r="X18" s="474">
        <f>'Old Counts Pivot Table'!G$6</f>
        <v>20</v>
      </c>
      <c r="Y18" s="472">
        <f>'Old Counts Pivot Table'!H$6</f>
        <v>1583</v>
      </c>
      <c r="Z18" s="472">
        <f>'Old Counts Pivot Table'!I$6</f>
        <v>0</v>
      </c>
      <c r="AA18" s="473">
        <f>'Old Counts Pivot Table'!J$6</f>
        <v>0</v>
      </c>
      <c r="AB18" s="473">
        <f>'Old Counts Pivot Table'!K$6</f>
        <v>0</v>
      </c>
      <c r="AC18" s="473">
        <f>'Old Counts Pivot Table'!L$6</f>
        <v>0</v>
      </c>
      <c r="AD18" s="473">
        <f>'Old Counts Pivot Table'!M$6</f>
        <v>0</v>
      </c>
      <c r="AE18" s="472">
        <f>'Old Counts Pivot Table'!N$6</f>
        <v>0</v>
      </c>
      <c r="AF18" s="472">
        <f>'Old Counts Pivot Table'!O$6</f>
        <v>0</v>
      </c>
      <c r="AG18" s="473">
        <f>'Old Counts Pivot Table'!P$6</f>
        <v>0</v>
      </c>
      <c r="AH18" s="472">
        <f>'Old Counts Pivot Table'!Q$6</f>
        <v>0</v>
      </c>
    </row>
    <row r="19" spans="1:36">
      <c r="A19" s="466"/>
      <c r="B19" s="467" t="s">
        <v>18</v>
      </c>
      <c r="C19" s="468">
        <f t="shared" si="2"/>
        <v>0.25819186735096722</v>
      </c>
      <c r="D19" s="469">
        <f t="shared" si="2"/>
        <v>0.31139240506329113</v>
      </c>
      <c r="E19" s="469">
        <f t="shared" si="2"/>
        <v>0.33286713286713288</v>
      </c>
      <c r="F19" s="469">
        <f t="shared" si="2"/>
        <v>0.25766871165644173</v>
      </c>
      <c r="G19" s="469">
        <f t="shared" si="2"/>
        <v>0.38783269961977185</v>
      </c>
      <c r="H19" s="469">
        <f t="shared" si="2"/>
        <v>0.48101265822784811</v>
      </c>
      <c r="I19" s="468">
        <f t="shared" si="2"/>
        <v>0.29625171939477302</v>
      </c>
      <c r="J19" s="468">
        <f t="shared" si="3"/>
        <v>0</v>
      </c>
      <c r="K19" s="469">
        <f t="shared" si="4"/>
        <v>0</v>
      </c>
      <c r="L19" s="469">
        <f t="shared" si="4"/>
        <v>0</v>
      </c>
      <c r="M19" s="469">
        <f t="shared" si="4"/>
        <v>0</v>
      </c>
      <c r="N19" s="468">
        <f t="shared" si="5"/>
        <v>0</v>
      </c>
      <c r="O19" s="468">
        <f t="shared" si="5"/>
        <v>0</v>
      </c>
      <c r="P19" s="469">
        <f t="shared" si="5"/>
        <v>0</v>
      </c>
      <c r="Q19" s="470">
        <f t="shared" si="5"/>
        <v>0</v>
      </c>
      <c r="R19" s="471"/>
      <c r="S19" s="472">
        <f>'Old Counts Pivot Table'!B$7</f>
        <v>654</v>
      </c>
      <c r="T19" s="473">
        <f>'Old Counts Pivot Table'!C$7</f>
        <v>369</v>
      </c>
      <c r="U19" s="473">
        <f>'Old Counts Pivot Table'!D$7</f>
        <v>476</v>
      </c>
      <c r="V19" s="473">
        <f>'Old Counts Pivot Table'!E$7</f>
        <v>84</v>
      </c>
      <c r="W19" s="473">
        <f>'Old Counts Pivot Table'!F$7</f>
        <v>102</v>
      </c>
      <c r="X19" s="474">
        <f>'Old Counts Pivot Table'!G$7</f>
        <v>38</v>
      </c>
      <c r="Y19" s="472">
        <f>'Old Counts Pivot Table'!H$7</f>
        <v>1723</v>
      </c>
      <c r="Z19" s="472">
        <f>'Old Counts Pivot Table'!I$7</f>
        <v>0</v>
      </c>
      <c r="AA19" s="473">
        <f>'Old Counts Pivot Table'!J$7</f>
        <v>0</v>
      </c>
      <c r="AB19" s="473">
        <f>'Old Counts Pivot Table'!K$7</f>
        <v>0</v>
      </c>
      <c r="AC19" s="473">
        <f>'Old Counts Pivot Table'!L$7</f>
        <v>0</v>
      </c>
      <c r="AD19" s="473">
        <f>'Old Counts Pivot Table'!M$7</f>
        <v>0</v>
      </c>
      <c r="AE19" s="472">
        <f>'Old Counts Pivot Table'!N$7</f>
        <v>0</v>
      </c>
      <c r="AF19" s="472">
        <f>'Old Counts Pivot Table'!O$7</f>
        <v>0</v>
      </c>
      <c r="AG19" s="473">
        <f>'Old Counts Pivot Table'!P$7</f>
        <v>0</v>
      </c>
      <c r="AH19" s="472">
        <f>'Old Counts Pivot Table'!Q$7</f>
        <v>0</v>
      </c>
    </row>
    <row r="20" spans="1:36">
      <c r="A20" s="466"/>
      <c r="B20" s="467" t="s">
        <v>19</v>
      </c>
      <c r="C20" s="468">
        <f t="shared" si="2"/>
        <v>0.13028030003947888</v>
      </c>
      <c r="D20" s="469">
        <f t="shared" si="2"/>
        <v>9.8734177215189872E-2</v>
      </c>
      <c r="E20" s="469">
        <f t="shared" si="2"/>
        <v>0.19860139860139861</v>
      </c>
      <c r="F20" s="469">
        <f t="shared" si="2"/>
        <v>0.12576687116564417</v>
      </c>
      <c r="G20" s="469">
        <f t="shared" si="2"/>
        <v>0.10646387832699619</v>
      </c>
      <c r="H20" s="469">
        <f t="shared" si="2"/>
        <v>0</v>
      </c>
      <c r="I20" s="468">
        <f t="shared" si="2"/>
        <v>0.13755158184319119</v>
      </c>
      <c r="J20" s="468">
        <f t="shared" si="3"/>
        <v>0</v>
      </c>
      <c r="K20" s="469">
        <f t="shared" si="4"/>
        <v>0</v>
      </c>
      <c r="L20" s="469">
        <f t="shared" si="4"/>
        <v>0</v>
      </c>
      <c r="M20" s="469">
        <f t="shared" si="4"/>
        <v>0</v>
      </c>
      <c r="N20" s="468">
        <f t="shared" si="5"/>
        <v>0</v>
      </c>
      <c r="O20" s="468">
        <f t="shared" si="5"/>
        <v>0</v>
      </c>
      <c r="P20" s="469">
        <f t="shared" si="5"/>
        <v>0</v>
      </c>
      <c r="Q20" s="470">
        <f t="shared" si="5"/>
        <v>0</v>
      </c>
      <c r="R20" s="471"/>
      <c r="S20" s="472">
        <f>'Old Counts Pivot Table'!B$8</f>
        <v>330</v>
      </c>
      <c r="T20" s="473">
        <f>'Old Counts Pivot Table'!C$8</f>
        <v>117</v>
      </c>
      <c r="U20" s="473">
        <f>'Old Counts Pivot Table'!D$8</f>
        <v>284</v>
      </c>
      <c r="V20" s="473">
        <f>'Old Counts Pivot Table'!E$8</f>
        <v>41</v>
      </c>
      <c r="W20" s="473">
        <f>'Old Counts Pivot Table'!F$8</f>
        <v>28</v>
      </c>
      <c r="X20" s="474">
        <f>'Old Counts Pivot Table'!G$8</f>
        <v>0</v>
      </c>
      <c r="Y20" s="472">
        <f>'Old Counts Pivot Table'!H$8</f>
        <v>800</v>
      </c>
      <c r="Z20" s="472">
        <f>'Old Counts Pivot Table'!I$8</f>
        <v>0</v>
      </c>
      <c r="AA20" s="473">
        <f>'Old Counts Pivot Table'!J$8</f>
        <v>0</v>
      </c>
      <c r="AB20" s="473">
        <f>'Old Counts Pivot Table'!K$8</f>
        <v>0</v>
      </c>
      <c r="AC20" s="473">
        <f>'Old Counts Pivot Table'!L$8</f>
        <v>0</v>
      </c>
      <c r="AD20" s="473">
        <f>'Old Counts Pivot Table'!M$8</f>
        <v>0</v>
      </c>
      <c r="AE20" s="472">
        <f>'Old Counts Pivot Table'!N$8</f>
        <v>0</v>
      </c>
      <c r="AF20" s="472">
        <f>'Old Counts Pivot Table'!O$8</f>
        <v>0</v>
      </c>
      <c r="AG20" s="473">
        <f>'Old Counts Pivot Table'!P$8</f>
        <v>0</v>
      </c>
      <c r="AH20" s="472">
        <f>'Old Counts Pivot Table'!Q$8</f>
        <v>0</v>
      </c>
    </row>
    <row r="21" spans="1:36">
      <c r="A21" s="466"/>
      <c r="B21" s="467" t="s">
        <v>1059</v>
      </c>
      <c r="C21" s="468">
        <f t="shared" si="2"/>
        <v>3.5136202131859452E-2</v>
      </c>
      <c r="D21" s="469">
        <f t="shared" si="2"/>
        <v>4.2194092827004218E-2</v>
      </c>
      <c r="E21" s="469">
        <f t="shared" si="2"/>
        <v>9.7902097902097911E-3</v>
      </c>
      <c r="F21" s="469">
        <f t="shared" si="2"/>
        <v>4.6012269938650305E-2</v>
      </c>
      <c r="G21" s="469">
        <f t="shared" si="2"/>
        <v>1.1406844106463879E-2</v>
      </c>
      <c r="H21" s="469">
        <f t="shared" si="2"/>
        <v>0</v>
      </c>
      <c r="I21" s="468">
        <f t="shared" si="2"/>
        <v>2.9401650618982117E-2</v>
      </c>
      <c r="J21" s="468">
        <f t="shared" si="3"/>
        <v>0</v>
      </c>
      <c r="K21" s="469">
        <f t="shared" si="4"/>
        <v>0</v>
      </c>
      <c r="L21" s="469">
        <f t="shared" si="4"/>
        <v>0</v>
      </c>
      <c r="M21" s="469">
        <f t="shared" si="4"/>
        <v>0</v>
      </c>
      <c r="N21" s="468">
        <f t="shared" si="5"/>
        <v>0</v>
      </c>
      <c r="O21" s="468">
        <f t="shared" si="5"/>
        <v>0</v>
      </c>
      <c r="P21" s="469">
        <f t="shared" si="5"/>
        <v>0</v>
      </c>
      <c r="Q21" s="470">
        <f t="shared" si="5"/>
        <v>0</v>
      </c>
      <c r="R21" s="471"/>
      <c r="S21" s="472">
        <f>'Old Counts Pivot Table'!B$9</f>
        <v>89</v>
      </c>
      <c r="T21" s="473">
        <f>'Old Counts Pivot Table'!C$9</f>
        <v>50</v>
      </c>
      <c r="U21" s="473">
        <f>'Old Counts Pivot Table'!D$9</f>
        <v>14</v>
      </c>
      <c r="V21" s="473">
        <f>'Old Counts Pivot Table'!E$9</f>
        <v>15</v>
      </c>
      <c r="W21" s="473">
        <f>'Old Counts Pivot Table'!F$9</f>
        <v>3</v>
      </c>
      <c r="X21" s="474">
        <f>'Old Counts Pivot Table'!G$9</f>
        <v>0</v>
      </c>
      <c r="Y21" s="472">
        <f>'Old Counts Pivot Table'!H$9</f>
        <v>171</v>
      </c>
      <c r="Z21" s="472">
        <f>'Old Counts Pivot Table'!I$9</f>
        <v>0</v>
      </c>
      <c r="AA21" s="473">
        <f>'Old Counts Pivot Table'!J$9</f>
        <v>0</v>
      </c>
      <c r="AB21" s="473">
        <f>'Old Counts Pivot Table'!K$9</f>
        <v>0</v>
      </c>
      <c r="AC21" s="473">
        <f>'Old Counts Pivot Table'!L$9</f>
        <v>0</v>
      </c>
      <c r="AD21" s="473">
        <f>'Old Counts Pivot Table'!M$9</f>
        <v>0</v>
      </c>
      <c r="AE21" s="472">
        <f>'Old Counts Pivot Table'!N$9</f>
        <v>0</v>
      </c>
      <c r="AF21" s="472">
        <f>'Old Counts Pivot Table'!O$9</f>
        <v>0</v>
      </c>
      <c r="AG21" s="473">
        <f>'Old Counts Pivot Table'!P$9</f>
        <v>0</v>
      </c>
      <c r="AH21" s="472">
        <f>'Old Counts Pivot Table'!Q$9</f>
        <v>0</v>
      </c>
    </row>
    <row r="22" spans="1:36">
      <c r="A22" s="466"/>
      <c r="B22" s="467" t="s">
        <v>1060</v>
      </c>
      <c r="C22" s="468">
        <f t="shared" si="2"/>
        <v>0</v>
      </c>
      <c r="D22" s="469">
        <f t="shared" si="2"/>
        <v>0</v>
      </c>
      <c r="E22" s="469">
        <f t="shared" si="2"/>
        <v>0</v>
      </c>
      <c r="F22" s="469">
        <f t="shared" si="2"/>
        <v>0</v>
      </c>
      <c r="G22" s="469">
        <f t="shared" si="2"/>
        <v>0</v>
      </c>
      <c r="H22" s="469">
        <f t="shared" si="2"/>
        <v>0</v>
      </c>
      <c r="I22" s="468">
        <f t="shared" si="2"/>
        <v>0</v>
      </c>
      <c r="J22" s="468">
        <f t="shared" si="3"/>
        <v>0</v>
      </c>
      <c r="K22" s="469">
        <f t="shared" si="4"/>
        <v>1</v>
      </c>
      <c r="L22" s="469">
        <f t="shared" si="4"/>
        <v>1</v>
      </c>
      <c r="M22" s="469">
        <f t="shared" si="4"/>
        <v>1</v>
      </c>
      <c r="N22" s="468">
        <f t="shared" si="5"/>
        <v>1</v>
      </c>
      <c r="O22" s="468">
        <f t="shared" si="5"/>
        <v>1</v>
      </c>
      <c r="P22" s="469">
        <f t="shared" si="5"/>
        <v>1</v>
      </c>
      <c r="Q22" s="470">
        <f t="shared" si="5"/>
        <v>1</v>
      </c>
      <c r="R22" s="471"/>
      <c r="S22" s="472">
        <f>'Old Counts Pivot Table'!B$10</f>
        <v>0</v>
      </c>
      <c r="T22" s="473">
        <f>'Old Counts Pivot Table'!C$10</f>
        <v>0</v>
      </c>
      <c r="U22" s="473">
        <f>'Old Counts Pivot Table'!D$10</f>
        <v>0</v>
      </c>
      <c r="V22" s="473">
        <f>'Old Counts Pivot Table'!E$10</f>
        <v>0</v>
      </c>
      <c r="W22" s="473">
        <f>'Old Counts Pivot Table'!F$10</f>
        <v>0</v>
      </c>
      <c r="X22" s="474">
        <f>'Old Counts Pivot Table'!G$10</f>
        <v>0</v>
      </c>
      <c r="Y22" s="472">
        <f>'Old Counts Pivot Table'!H$10</f>
        <v>0</v>
      </c>
      <c r="Z22" s="472">
        <f>'Old Counts Pivot Table'!I$10</f>
        <v>0</v>
      </c>
      <c r="AA22" s="473">
        <f>'Old Counts Pivot Table'!J$10</f>
        <v>285</v>
      </c>
      <c r="AB22" s="473">
        <f>'Old Counts Pivot Table'!K$10</f>
        <v>1047</v>
      </c>
      <c r="AC22" s="473">
        <f>'Old Counts Pivot Table'!L$10</f>
        <v>394</v>
      </c>
      <c r="AD22" s="473">
        <f>'Old Counts Pivot Table'!M$10</f>
        <v>0</v>
      </c>
      <c r="AE22" s="472">
        <f>'Old Counts Pivot Table'!N$10</f>
        <v>1726</v>
      </c>
      <c r="AF22" s="472">
        <f>'Old Counts Pivot Table'!O$10</f>
        <v>49</v>
      </c>
      <c r="AG22" s="473">
        <f>'Old Counts Pivot Table'!P$10</f>
        <v>92</v>
      </c>
      <c r="AH22" s="472">
        <f>'Old Counts Pivot Table'!Q$10</f>
        <v>141</v>
      </c>
    </row>
    <row r="23" spans="1:36" s="486" customFormat="1">
      <c r="A23" s="476"/>
      <c r="B23" s="477" t="s">
        <v>1061</v>
      </c>
      <c r="C23" s="478">
        <f t="shared" si="2"/>
        <v>1</v>
      </c>
      <c r="D23" s="479">
        <f t="shared" si="2"/>
        <v>1</v>
      </c>
      <c r="E23" s="479">
        <f t="shared" si="2"/>
        <v>1</v>
      </c>
      <c r="F23" s="479">
        <f t="shared" si="2"/>
        <v>1</v>
      </c>
      <c r="G23" s="479">
        <f t="shared" si="2"/>
        <v>1</v>
      </c>
      <c r="H23" s="479">
        <f t="shared" si="2"/>
        <v>1</v>
      </c>
      <c r="I23" s="478">
        <f t="shared" si="2"/>
        <v>1</v>
      </c>
      <c r="J23" s="478">
        <f t="shared" si="3"/>
        <v>0</v>
      </c>
      <c r="K23" s="479">
        <f t="shared" si="4"/>
        <v>1</v>
      </c>
      <c r="L23" s="479">
        <f t="shared" si="4"/>
        <v>1</v>
      </c>
      <c r="M23" s="479">
        <f t="shared" si="4"/>
        <v>1</v>
      </c>
      <c r="N23" s="478">
        <f t="shared" si="5"/>
        <v>1</v>
      </c>
      <c r="O23" s="478">
        <f t="shared" si="5"/>
        <v>1</v>
      </c>
      <c r="P23" s="479">
        <f t="shared" si="5"/>
        <v>1</v>
      </c>
      <c r="Q23" s="480">
        <f t="shared" si="5"/>
        <v>1</v>
      </c>
      <c r="R23" s="481"/>
      <c r="S23" s="482">
        <f>'Old Counts Pivot Table'!B$11</f>
        <v>2533</v>
      </c>
      <c r="T23" s="483">
        <f>'Old Counts Pivot Table'!C$11</f>
        <v>1185</v>
      </c>
      <c r="U23" s="483">
        <f>'Old Counts Pivot Table'!D$11</f>
        <v>1430</v>
      </c>
      <c r="V23" s="483">
        <f>'Old Counts Pivot Table'!E$11</f>
        <v>326</v>
      </c>
      <c r="W23" s="483">
        <f>'Old Counts Pivot Table'!F$11</f>
        <v>263</v>
      </c>
      <c r="X23" s="484">
        <f>'Old Counts Pivot Table'!G$11</f>
        <v>79</v>
      </c>
      <c r="Y23" s="482">
        <f>'Old Counts Pivot Table'!H$11</f>
        <v>5816</v>
      </c>
      <c r="Z23" s="482">
        <f>'Old Counts Pivot Table'!I$11</f>
        <v>0</v>
      </c>
      <c r="AA23" s="483">
        <f>'Old Counts Pivot Table'!J$11</f>
        <v>285</v>
      </c>
      <c r="AB23" s="483">
        <f>'Old Counts Pivot Table'!K$11</f>
        <v>1047</v>
      </c>
      <c r="AC23" s="483">
        <f>'Old Counts Pivot Table'!L$11</f>
        <v>394</v>
      </c>
      <c r="AD23" s="483">
        <f>'Old Counts Pivot Table'!M$11</f>
        <v>0</v>
      </c>
      <c r="AE23" s="482">
        <f>'Old Counts Pivot Table'!N$11</f>
        <v>1726</v>
      </c>
      <c r="AF23" s="482">
        <f>'Old Counts Pivot Table'!O$11</f>
        <v>49</v>
      </c>
      <c r="AG23" s="483">
        <f>'Old Counts Pivot Table'!P$11</f>
        <v>92</v>
      </c>
      <c r="AH23" s="482">
        <f>'Old Counts Pivot Table'!Q$11</f>
        <v>141</v>
      </c>
      <c r="AI23" s="485"/>
      <c r="AJ23" s="485"/>
    </row>
    <row r="24" spans="1:36">
      <c r="A24" s="457" t="s">
        <v>176</v>
      </c>
      <c r="B24" s="458" t="s">
        <v>28</v>
      </c>
      <c r="C24" s="459">
        <f t="shared" ref="C24:C30" si="6">S24/S$30</f>
        <v>0.29416884247171454</v>
      </c>
      <c r="D24" s="460">
        <f t="shared" ref="D24:D30" si="7">IFERROR(T24/T$30,0)</f>
        <v>0.33712984054669703</v>
      </c>
      <c r="E24" s="460">
        <f t="shared" ref="E24:I30" si="8">U24/U$30</f>
        <v>0.18523775727466288</v>
      </c>
      <c r="F24" s="460">
        <f t="shared" si="8"/>
        <v>0.21865889212827988</v>
      </c>
      <c r="G24" s="460">
        <f t="shared" si="8"/>
        <v>0.11038961038961038</v>
      </c>
      <c r="H24" s="460">
        <f t="shared" si="8"/>
        <v>0.11838790931989925</v>
      </c>
      <c r="I24" s="459">
        <f t="shared" si="8"/>
        <v>0.22770496016448213</v>
      </c>
      <c r="J24" s="459">
        <f t="shared" ref="J24:J30" si="9">IFERROR(Z24/Z$30,0)</f>
        <v>0</v>
      </c>
      <c r="K24" s="460">
        <f t="shared" ref="K24:M30" si="10">AA24/AA$30</f>
        <v>7.2131147540983612E-2</v>
      </c>
      <c r="L24" s="460">
        <f t="shared" si="10"/>
        <v>1.4285714285714285E-2</v>
      </c>
      <c r="M24" s="460">
        <f t="shared" si="10"/>
        <v>1.5294117647058824E-2</v>
      </c>
      <c r="N24" s="459">
        <f t="shared" ref="N24:N30" si="11">AE24/AE$30</f>
        <v>2.7838827838827841E-2</v>
      </c>
      <c r="O24" s="459">
        <f t="shared" ref="O24:Q30" si="12">IFERROR(AF24/AF$30,0)</f>
        <v>0</v>
      </c>
      <c r="P24" s="487">
        <f t="shared" si="12"/>
        <v>0</v>
      </c>
      <c r="Q24" s="461">
        <f t="shared" si="12"/>
        <v>0</v>
      </c>
      <c r="R24" s="462"/>
      <c r="S24" s="463">
        <f>'Old Counts Pivot Table'!B$13</f>
        <v>338</v>
      </c>
      <c r="T24" s="464">
        <f>'Old Counts Pivot Table'!C$13</f>
        <v>148</v>
      </c>
      <c r="U24" s="464">
        <f>'Old Counts Pivot Table'!D$13</f>
        <v>261</v>
      </c>
      <c r="V24" s="464">
        <f>'Old Counts Pivot Table'!E$13</f>
        <v>75</v>
      </c>
      <c r="W24" s="464">
        <f>'Old Counts Pivot Table'!F$13</f>
        <v>17</v>
      </c>
      <c r="X24" s="465">
        <f>'Old Counts Pivot Table'!G$13</f>
        <v>47</v>
      </c>
      <c r="Y24" s="463">
        <f>'Old Counts Pivot Table'!H$13</f>
        <v>886</v>
      </c>
      <c r="Z24" s="463">
        <f>'Old Counts Pivot Table'!I$13</f>
        <v>0</v>
      </c>
      <c r="AA24" s="464">
        <f>'Old Counts Pivot Table'!J$13</f>
        <v>22</v>
      </c>
      <c r="AB24" s="464">
        <f>'Old Counts Pivot Table'!K$13</f>
        <v>3</v>
      </c>
      <c r="AC24" s="464">
        <f>'Old Counts Pivot Table'!L$13</f>
        <v>13</v>
      </c>
      <c r="AD24" s="464">
        <f>'Old Counts Pivot Table'!M$13</f>
        <v>0</v>
      </c>
      <c r="AE24" s="463">
        <f>'Old Counts Pivot Table'!N$13</f>
        <v>38</v>
      </c>
      <c r="AF24" s="463">
        <f>'Old Counts Pivot Table'!O$13</f>
        <v>0</v>
      </c>
      <c r="AG24" s="464">
        <f>'Old Counts Pivot Table'!P$13</f>
        <v>0</v>
      </c>
      <c r="AH24" s="463">
        <f>'Old Counts Pivot Table'!Q$13</f>
        <v>0</v>
      </c>
    </row>
    <row r="25" spans="1:36">
      <c r="A25" s="466"/>
      <c r="B25" s="467" t="s">
        <v>17</v>
      </c>
      <c r="C25" s="468">
        <f t="shared" si="6"/>
        <v>0.20104438642297651</v>
      </c>
      <c r="D25" s="469">
        <f t="shared" si="7"/>
        <v>0.26879271070615035</v>
      </c>
      <c r="E25" s="469">
        <f t="shared" si="8"/>
        <v>0.24982256919801277</v>
      </c>
      <c r="F25" s="469">
        <f t="shared" si="8"/>
        <v>0.23615160349854228</v>
      </c>
      <c r="G25" s="469">
        <f t="shared" si="8"/>
        <v>0.27272727272727271</v>
      </c>
      <c r="H25" s="469">
        <f t="shared" si="8"/>
        <v>0.22670025188916876</v>
      </c>
      <c r="I25" s="468">
        <f t="shared" si="8"/>
        <v>0.23490105371369827</v>
      </c>
      <c r="J25" s="468">
        <f t="shared" si="9"/>
        <v>0</v>
      </c>
      <c r="K25" s="469">
        <f t="shared" si="10"/>
        <v>5.9016393442622953E-2</v>
      </c>
      <c r="L25" s="469">
        <f t="shared" si="10"/>
        <v>4.2857142857142858E-2</v>
      </c>
      <c r="M25" s="488">
        <f t="shared" si="10"/>
        <v>4.7058823529411761E-3</v>
      </c>
      <c r="N25" s="468">
        <f t="shared" si="11"/>
        <v>2.271062271062271E-2</v>
      </c>
      <c r="O25" s="468">
        <f t="shared" si="12"/>
        <v>0</v>
      </c>
      <c r="P25" s="489">
        <f t="shared" si="12"/>
        <v>0</v>
      </c>
      <c r="Q25" s="470">
        <f t="shared" si="12"/>
        <v>0</v>
      </c>
      <c r="R25" s="471"/>
      <c r="S25" s="472">
        <f>'Old Counts Pivot Table'!B$14</f>
        <v>231</v>
      </c>
      <c r="T25" s="473">
        <f>'Old Counts Pivot Table'!C$14</f>
        <v>118</v>
      </c>
      <c r="U25" s="473">
        <f>'Old Counts Pivot Table'!D$14</f>
        <v>352</v>
      </c>
      <c r="V25" s="473">
        <f>'Old Counts Pivot Table'!E$14</f>
        <v>81</v>
      </c>
      <c r="W25" s="473">
        <f>'Old Counts Pivot Table'!F$14</f>
        <v>42</v>
      </c>
      <c r="X25" s="474">
        <f>'Old Counts Pivot Table'!G$14</f>
        <v>90</v>
      </c>
      <c r="Y25" s="472">
        <f>'Old Counts Pivot Table'!H$14</f>
        <v>914</v>
      </c>
      <c r="Z25" s="472">
        <f>'Old Counts Pivot Table'!I$14</f>
        <v>0</v>
      </c>
      <c r="AA25" s="473">
        <f>'Old Counts Pivot Table'!J$14</f>
        <v>18</v>
      </c>
      <c r="AB25" s="473">
        <f>'Old Counts Pivot Table'!K$14</f>
        <v>9</v>
      </c>
      <c r="AC25" s="473">
        <f>'Old Counts Pivot Table'!L$14</f>
        <v>4</v>
      </c>
      <c r="AD25" s="473">
        <f>'Old Counts Pivot Table'!M$14</f>
        <v>0</v>
      </c>
      <c r="AE25" s="472">
        <f>'Old Counts Pivot Table'!N$14</f>
        <v>31</v>
      </c>
      <c r="AF25" s="472">
        <f>'Old Counts Pivot Table'!O$14</f>
        <v>0</v>
      </c>
      <c r="AG25" s="473">
        <f>'Old Counts Pivot Table'!P$14</f>
        <v>0</v>
      </c>
      <c r="AH25" s="472">
        <f>'Old Counts Pivot Table'!Q$14</f>
        <v>0</v>
      </c>
    </row>
    <row r="26" spans="1:36">
      <c r="A26" s="466"/>
      <c r="B26" s="467" t="s">
        <v>18</v>
      </c>
      <c r="C26" s="468">
        <f t="shared" si="6"/>
        <v>0.19756309834638816</v>
      </c>
      <c r="D26" s="469">
        <f t="shared" si="7"/>
        <v>0.23462414578587698</v>
      </c>
      <c r="E26" s="469">
        <f t="shared" si="8"/>
        <v>0.27182398864442869</v>
      </c>
      <c r="F26" s="469">
        <f t="shared" si="8"/>
        <v>0.33527696793002915</v>
      </c>
      <c r="G26" s="469">
        <f t="shared" si="8"/>
        <v>0.20129870129870131</v>
      </c>
      <c r="H26" s="469">
        <f t="shared" si="8"/>
        <v>0.32493702770780858</v>
      </c>
      <c r="I26" s="468">
        <f t="shared" si="8"/>
        <v>0.25391930095091236</v>
      </c>
      <c r="J26" s="468">
        <f t="shared" si="9"/>
        <v>0</v>
      </c>
      <c r="K26" s="469">
        <f t="shared" si="10"/>
        <v>1.9672131147540985E-2</v>
      </c>
      <c r="L26" s="469">
        <f t="shared" si="10"/>
        <v>0.15714285714285714</v>
      </c>
      <c r="M26" s="469">
        <f t="shared" si="10"/>
        <v>6.9411764705882353E-2</v>
      </c>
      <c r="N26" s="468">
        <f t="shared" si="11"/>
        <v>7.179487179487179E-2</v>
      </c>
      <c r="O26" s="468">
        <f t="shared" si="12"/>
        <v>0</v>
      </c>
      <c r="P26" s="489">
        <f t="shared" si="12"/>
        <v>0</v>
      </c>
      <c r="Q26" s="470">
        <f t="shared" si="12"/>
        <v>0</v>
      </c>
      <c r="R26" s="471"/>
      <c r="S26" s="472">
        <f>'Old Counts Pivot Table'!B$15</f>
        <v>227</v>
      </c>
      <c r="T26" s="473">
        <f>'Old Counts Pivot Table'!C$15</f>
        <v>103</v>
      </c>
      <c r="U26" s="473">
        <f>'Old Counts Pivot Table'!D$15</f>
        <v>383</v>
      </c>
      <c r="V26" s="473">
        <f>'Old Counts Pivot Table'!E$15</f>
        <v>115</v>
      </c>
      <c r="W26" s="473">
        <f>'Old Counts Pivot Table'!F$15</f>
        <v>31</v>
      </c>
      <c r="X26" s="474">
        <f>'Old Counts Pivot Table'!G$15</f>
        <v>129</v>
      </c>
      <c r="Y26" s="472">
        <f>'Old Counts Pivot Table'!H$15</f>
        <v>988</v>
      </c>
      <c r="Z26" s="472">
        <f>'Old Counts Pivot Table'!I$15</f>
        <v>0</v>
      </c>
      <c r="AA26" s="473">
        <f>'Old Counts Pivot Table'!J$15</f>
        <v>6</v>
      </c>
      <c r="AB26" s="473">
        <f>'Old Counts Pivot Table'!K$15</f>
        <v>33</v>
      </c>
      <c r="AC26" s="473">
        <f>'Old Counts Pivot Table'!L$15</f>
        <v>59</v>
      </c>
      <c r="AD26" s="473">
        <f>'Old Counts Pivot Table'!M$15</f>
        <v>0</v>
      </c>
      <c r="AE26" s="472">
        <f>'Old Counts Pivot Table'!N$15</f>
        <v>98</v>
      </c>
      <c r="AF26" s="472">
        <f>'Old Counts Pivot Table'!O$15</f>
        <v>0</v>
      </c>
      <c r="AG26" s="473">
        <f>'Old Counts Pivot Table'!P$15</f>
        <v>0</v>
      </c>
      <c r="AH26" s="472">
        <f>'Old Counts Pivot Table'!Q$15</f>
        <v>0</v>
      </c>
    </row>
    <row r="27" spans="1:36">
      <c r="A27" s="466"/>
      <c r="B27" s="467" t="s">
        <v>19</v>
      </c>
      <c r="C27" s="468">
        <f t="shared" si="6"/>
        <v>0.23672758920800696</v>
      </c>
      <c r="D27" s="469">
        <f t="shared" si="7"/>
        <v>0.15945330296127563</v>
      </c>
      <c r="E27" s="469">
        <f t="shared" si="8"/>
        <v>0.15684882895670688</v>
      </c>
      <c r="F27" s="469">
        <f t="shared" si="8"/>
        <v>0.19825072886297376</v>
      </c>
      <c r="G27" s="469">
        <f t="shared" si="8"/>
        <v>0.41558441558441561</v>
      </c>
      <c r="H27" s="469">
        <f t="shared" si="8"/>
        <v>0.2770780856423174</v>
      </c>
      <c r="I27" s="468">
        <f t="shared" si="8"/>
        <v>0.20688768953996403</v>
      </c>
      <c r="J27" s="468">
        <f t="shared" si="9"/>
        <v>0</v>
      </c>
      <c r="K27" s="469">
        <f t="shared" si="10"/>
        <v>3.2786885245901639E-3</v>
      </c>
      <c r="L27" s="469">
        <f t="shared" si="10"/>
        <v>0.7857142857142857</v>
      </c>
      <c r="M27" s="469">
        <f t="shared" si="10"/>
        <v>0.68352941176470583</v>
      </c>
      <c r="N27" s="468">
        <f t="shared" si="11"/>
        <v>0.54725274725274731</v>
      </c>
      <c r="O27" s="468">
        <f t="shared" si="12"/>
        <v>0</v>
      </c>
      <c r="P27" s="489">
        <f t="shared" si="12"/>
        <v>0</v>
      </c>
      <c r="Q27" s="470">
        <f t="shared" si="12"/>
        <v>0</v>
      </c>
      <c r="R27" s="471"/>
      <c r="S27" s="472">
        <f>'Old Counts Pivot Table'!B$16</f>
        <v>272</v>
      </c>
      <c r="T27" s="473">
        <f>'Old Counts Pivot Table'!C$16</f>
        <v>70</v>
      </c>
      <c r="U27" s="473">
        <f>'Old Counts Pivot Table'!D$16</f>
        <v>221</v>
      </c>
      <c r="V27" s="473">
        <f>'Old Counts Pivot Table'!E$16</f>
        <v>68</v>
      </c>
      <c r="W27" s="473">
        <f>'Old Counts Pivot Table'!F$16</f>
        <v>64</v>
      </c>
      <c r="X27" s="474">
        <f>'Old Counts Pivot Table'!G$16</f>
        <v>110</v>
      </c>
      <c r="Y27" s="472">
        <f>'Old Counts Pivot Table'!H$16</f>
        <v>805</v>
      </c>
      <c r="Z27" s="472">
        <f>'Old Counts Pivot Table'!I$16</f>
        <v>0</v>
      </c>
      <c r="AA27" s="473">
        <f>'Old Counts Pivot Table'!J$16</f>
        <v>1</v>
      </c>
      <c r="AB27" s="473">
        <f>'Old Counts Pivot Table'!K$16</f>
        <v>165</v>
      </c>
      <c r="AC27" s="473">
        <f>'Old Counts Pivot Table'!L$16</f>
        <v>581</v>
      </c>
      <c r="AD27" s="473">
        <f>'Old Counts Pivot Table'!M$16</f>
        <v>0</v>
      </c>
      <c r="AE27" s="472">
        <f>'Old Counts Pivot Table'!N$16</f>
        <v>747</v>
      </c>
      <c r="AF27" s="472">
        <f>'Old Counts Pivot Table'!O$16</f>
        <v>0</v>
      </c>
      <c r="AG27" s="473">
        <f>'Old Counts Pivot Table'!P$16</f>
        <v>0</v>
      </c>
      <c r="AH27" s="472">
        <f>'Old Counts Pivot Table'!Q$16</f>
        <v>0</v>
      </c>
    </row>
    <row r="28" spans="1:36">
      <c r="A28" s="466"/>
      <c r="B28" s="467" t="s">
        <v>1059</v>
      </c>
      <c r="C28" s="468">
        <f t="shared" si="6"/>
        <v>7.0496083550913843E-2</v>
      </c>
      <c r="D28" s="469">
        <f t="shared" si="7"/>
        <v>0</v>
      </c>
      <c r="E28" s="469">
        <f t="shared" si="8"/>
        <v>5.3938963804116398E-2</v>
      </c>
      <c r="F28" s="469">
        <f t="shared" si="8"/>
        <v>8.7463556851311956E-3</v>
      </c>
      <c r="G28" s="469">
        <f t="shared" si="8"/>
        <v>0</v>
      </c>
      <c r="H28" s="469">
        <f t="shared" si="8"/>
        <v>1.0075566750629723E-2</v>
      </c>
      <c r="I28" s="468">
        <f t="shared" si="8"/>
        <v>4.2148547931123104E-2</v>
      </c>
      <c r="J28" s="468">
        <f t="shared" si="9"/>
        <v>0</v>
      </c>
      <c r="K28" s="469">
        <f t="shared" si="10"/>
        <v>0</v>
      </c>
      <c r="L28" s="469">
        <f t="shared" si="10"/>
        <v>0</v>
      </c>
      <c r="M28" s="469">
        <f t="shared" si="10"/>
        <v>0</v>
      </c>
      <c r="N28" s="468">
        <f t="shared" si="11"/>
        <v>0</v>
      </c>
      <c r="O28" s="468">
        <f t="shared" si="12"/>
        <v>0</v>
      </c>
      <c r="P28" s="489">
        <f t="shared" si="12"/>
        <v>0</v>
      </c>
      <c r="Q28" s="470">
        <f t="shared" si="12"/>
        <v>0</v>
      </c>
      <c r="R28" s="471"/>
      <c r="S28" s="472">
        <f>'Old Counts Pivot Table'!B$17</f>
        <v>81</v>
      </c>
      <c r="T28" s="473">
        <f>'Old Counts Pivot Table'!C$17</f>
        <v>0</v>
      </c>
      <c r="U28" s="473">
        <f>'Old Counts Pivot Table'!D$17</f>
        <v>76</v>
      </c>
      <c r="V28" s="473">
        <f>'Old Counts Pivot Table'!E$17</f>
        <v>3</v>
      </c>
      <c r="W28" s="473">
        <f>'Old Counts Pivot Table'!F$17</f>
        <v>0</v>
      </c>
      <c r="X28" s="474">
        <f>'Old Counts Pivot Table'!G$17</f>
        <v>4</v>
      </c>
      <c r="Y28" s="472">
        <f>'Old Counts Pivot Table'!H$17</f>
        <v>164</v>
      </c>
      <c r="Z28" s="472">
        <f>'Old Counts Pivot Table'!I$17</f>
        <v>0</v>
      </c>
      <c r="AA28" s="473">
        <f>'Old Counts Pivot Table'!J$17</f>
        <v>0</v>
      </c>
      <c r="AB28" s="473">
        <f>'Old Counts Pivot Table'!K$17</f>
        <v>0</v>
      </c>
      <c r="AC28" s="473">
        <f>'Old Counts Pivot Table'!L$17</f>
        <v>0</v>
      </c>
      <c r="AD28" s="473">
        <f>'Old Counts Pivot Table'!M$17</f>
        <v>0</v>
      </c>
      <c r="AE28" s="472">
        <f>'Old Counts Pivot Table'!N$17</f>
        <v>0</v>
      </c>
      <c r="AF28" s="472">
        <f>'Old Counts Pivot Table'!O$17</f>
        <v>0</v>
      </c>
      <c r="AG28" s="473">
        <f>'Old Counts Pivot Table'!P$17</f>
        <v>0</v>
      </c>
      <c r="AH28" s="472">
        <f>'Old Counts Pivot Table'!Q$17</f>
        <v>0</v>
      </c>
    </row>
    <row r="29" spans="1:36">
      <c r="A29" s="466"/>
      <c r="B29" s="467" t="s">
        <v>1060</v>
      </c>
      <c r="C29" s="468">
        <f t="shared" si="6"/>
        <v>0</v>
      </c>
      <c r="D29" s="469">
        <f t="shared" si="7"/>
        <v>0</v>
      </c>
      <c r="E29" s="469">
        <f t="shared" si="8"/>
        <v>8.2327892122072394E-2</v>
      </c>
      <c r="F29" s="469">
        <f t="shared" si="8"/>
        <v>2.9154518950437317E-3</v>
      </c>
      <c r="G29" s="469">
        <f t="shared" si="8"/>
        <v>0</v>
      </c>
      <c r="H29" s="469">
        <f t="shared" si="8"/>
        <v>4.2821158690176324E-2</v>
      </c>
      <c r="I29" s="468">
        <f t="shared" si="8"/>
        <v>3.4438447699820095E-2</v>
      </c>
      <c r="J29" s="468">
        <f t="shared" si="9"/>
        <v>0</v>
      </c>
      <c r="K29" s="469">
        <f t="shared" si="10"/>
        <v>0.84590163934426232</v>
      </c>
      <c r="L29" s="469">
        <f t="shared" si="10"/>
        <v>0</v>
      </c>
      <c r="M29" s="469">
        <f t="shared" si="10"/>
        <v>0.22705882352941176</v>
      </c>
      <c r="N29" s="468">
        <f t="shared" si="11"/>
        <v>0.33040293040293039</v>
      </c>
      <c r="O29" s="468">
        <f t="shared" si="12"/>
        <v>0</v>
      </c>
      <c r="P29" s="489">
        <f t="shared" si="12"/>
        <v>0</v>
      </c>
      <c r="Q29" s="470">
        <f t="shared" si="12"/>
        <v>0</v>
      </c>
      <c r="R29" s="471"/>
      <c r="S29" s="472">
        <f>'Old Counts Pivot Table'!B$18</f>
        <v>0</v>
      </c>
      <c r="T29" s="473">
        <f>'Old Counts Pivot Table'!C$18</f>
        <v>0</v>
      </c>
      <c r="U29" s="473">
        <f>'Old Counts Pivot Table'!D$18</f>
        <v>116</v>
      </c>
      <c r="V29" s="473">
        <f>'Old Counts Pivot Table'!E$18</f>
        <v>1</v>
      </c>
      <c r="W29" s="473">
        <f>'Old Counts Pivot Table'!F$18</f>
        <v>0</v>
      </c>
      <c r="X29" s="474">
        <f>'Old Counts Pivot Table'!G$18</f>
        <v>17</v>
      </c>
      <c r="Y29" s="472">
        <f>'Old Counts Pivot Table'!H$18</f>
        <v>134</v>
      </c>
      <c r="Z29" s="472">
        <f>'Old Counts Pivot Table'!I$18</f>
        <v>0</v>
      </c>
      <c r="AA29" s="473">
        <f>'Old Counts Pivot Table'!J$18</f>
        <v>258</v>
      </c>
      <c r="AB29" s="473">
        <f>'Old Counts Pivot Table'!K$18</f>
        <v>0</v>
      </c>
      <c r="AC29" s="473">
        <f>'Old Counts Pivot Table'!L$18</f>
        <v>193</v>
      </c>
      <c r="AD29" s="473">
        <f>'Old Counts Pivot Table'!M$18</f>
        <v>0</v>
      </c>
      <c r="AE29" s="472">
        <f>'Old Counts Pivot Table'!N$18</f>
        <v>451</v>
      </c>
      <c r="AF29" s="472">
        <f>'Old Counts Pivot Table'!O$18</f>
        <v>0</v>
      </c>
      <c r="AG29" s="473">
        <f>'Old Counts Pivot Table'!P$18</f>
        <v>0</v>
      </c>
      <c r="AH29" s="472">
        <f>'Old Counts Pivot Table'!Q$18</f>
        <v>0</v>
      </c>
    </row>
    <row r="30" spans="1:36" s="486" customFormat="1">
      <c r="A30" s="476"/>
      <c r="B30" s="477" t="s">
        <v>1061</v>
      </c>
      <c r="C30" s="478">
        <f t="shared" si="6"/>
        <v>1</v>
      </c>
      <c r="D30" s="479">
        <f t="shared" si="7"/>
        <v>1</v>
      </c>
      <c r="E30" s="479">
        <f t="shared" si="8"/>
        <v>1</v>
      </c>
      <c r="F30" s="479">
        <f t="shared" si="8"/>
        <v>1</v>
      </c>
      <c r="G30" s="479">
        <f t="shared" si="8"/>
        <v>1</v>
      </c>
      <c r="H30" s="479">
        <f t="shared" si="8"/>
        <v>1</v>
      </c>
      <c r="I30" s="478">
        <f t="shared" si="8"/>
        <v>1</v>
      </c>
      <c r="J30" s="478">
        <f t="shared" si="9"/>
        <v>0</v>
      </c>
      <c r="K30" s="479">
        <f t="shared" si="10"/>
        <v>1</v>
      </c>
      <c r="L30" s="479">
        <f t="shared" si="10"/>
        <v>1</v>
      </c>
      <c r="M30" s="479">
        <f t="shared" si="10"/>
        <v>1</v>
      </c>
      <c r="N30" s="478">
        <f t="shared" si="11"/>
        <v>1</v>
      </c>
      <c r="O30" s="478">
        <f t="shared" si="12"/>
        <v>0</v>
      </c>
      <c r="P30" s="490">
        <f t="shared" si="12"/>
        <v>0</v>
      </c>
      <c r="Q30" s="480">
        <f t="shared" si="12"/>
        <v>0</v>
      </c>
      <c r="R30" s="481"/>
      <c r="S30" s="482">
        <f>'Old Counts Pivot Table'!B$19</f>
        <v>1149</v>
      </c>
      <c r="T30" s="483">
        <f>'Old Counts Pivot Table'!C$19</f>
        <v>439</v>
      </c>
      <c r="U30" s="483">
        <f>'Old Counts Pivot Table'!D$19</f>
        <v>1409</v>
      </c>
      <c r="V30" s="483">
        <f>'Old Counts Pivot Table'!E$19</f>
        <v>343</v>
      </c>
      <c r="W30" s="483">
        <f>'Old Counts Pivot Table'!F$19</f>
        <v>154</v>
      </c>
      <c r="X30" s="484">
        <f>'Old Counts Pivot Table'!G$19</f>
        <v>397</v>
      </c>
      <c r="Y30" s="482">
        <f>'Old Counts Pivot Table'!H$19</f>
        <v>3891</v>
      </c>
      <c r="Z30" s="482">
        <f>'Old Counts Pivot Table'!I$19</f>
        <v>0</v>
      </c>
      <c r="AA30" s="483">
        <f>'Old Counts Pivot Table'!J$19</f>
        <v>305</v>
      </c>
      <c r="AB30" s="483">
        <f>'Old Counts Pivot Table'!K$19</f>
        <v>210</v>
      </c>
      <c r="AC30" s="483">
        <f>'Old Counts Pivot Table'!L$19</f>
        <v>850</v>
      </c>
      <c r="AD30" s="483">
        <f>'Old Counts Pivot Table'!M$19</f>
        <v>0</v>
      </c>
      <c r="AE30" s="482">
        <f>'Old Counts Pivot Table'!N$19</f>
        <v>1365</v>
      </c>
      <c r="AF30" s="482">
        <f>'Old Counts Pivot Table'!O$19</f>
        <v>0</v>
      </c>
      <c r="AG30" s="483">
        <f>'Old Counts Pivot Table'!P$19</f>
        <v>0</v>
      </c>
      <c r="AH30" s="482">
        <f>'Old Counts Pivot Table'!Q$19</f>
        <v>0</v>
      </c>
      <c r="AI30" s="485"/>
      <c r="AJ30" s="485"/>
    </row>
    <row r="31" spans="1:36">
      <c r="A31" s="457" t="s">
        <v>209</v>
      </c>
      <c r="B31" s="458" t="s">
        <v>28</v>
      </c>
      <c r="C31" s="459">
        <f t="shared" ref="C31:C37" si="13">S31/S$37</f>
        <v>0.34316353887399464</v>
      </c>
      <c r="D31" s="460">
        <f t="shared" ref="D31:D37" si="14">IFERROR(T31/T$37,0)</f>
        <v>0</v>
      </c>
      <c r="E31" s="460">
        <f t="shared" ref="E31:E37" si="15">U31/U$37</f>
        <v>0.16521739130434782</v>
      </c>
      <c r="F31" s="460">
        <f t="shared" ref="F31:H37" si="16">IFERROR(V31/V$37,0)</f>
        <v>0</v>
      </c>
      <c r="G31" s="460">
        <f t="shared" si="16"/>
        <v>0</v>
      </c>
      <c r="H31" s="460">
        <f t="shared" si="16"/>
        <v>0</v>
      </c>
      <c r="I31" s="459">
        <f t="shared" ref="I31:I37" si="17">Y31/Y$37</f>
        <v>0.312824314306894</v>
      </c>
      <c r="J31" s="459">
        <f t="shared" ref="J31:J37" si="18">IFERROR(Z31/Z$37,0)</f>
        <v>0</v>
      </c>
      <c r="K31" s="460" t="e">
        <f t="shared" ref="K31:L37" si="19">AA31/AA$37</f>
        <v>#DIV/0!</v>
      </c>
      <c r="L31" s="460">
        <f t="shared" si="19"/>
        <v>0</v>
      </c>
      <c r="M31" s="487">
        <f t="shared" ref="M31:M37" si="20">IFERROR(AC31/AC$37,0)</f>
        <v>0</v>
      </c>
      <c r="N31" s="459">
        <f t="shared" ref="N31:N37" si="21">AE31/AE$37</f>
        <v>0</v>
      </c>
      <c r="O31" s="459">
        <f t="shared" ref="O31:Q37" si="22">IFERROR(AF31/AF$37,0)</f>
        <v>0</v>
      </c>
      <c r="P31" s="487">
        <f t="shared" si="22"/>
        <v>0</v>
      </c>
      <c r="Q31" s="461">
        <f t="shared" si="22"/>
        <v>0</v>
      </c>
      <c r="R31" s="462"/>
      <c r="S31" s="463">
        <f>'Old Counts Pivot Table'!B$21</f>
        <v>384</v>
      </c>
      <c r="T31" s="464">
        <f>'Old Counts Pivot Table'!C$21</f>
        <v>0</v>
      </c>
      <c r="U31" s="464">
        <f>'Old Counts Pivot Table'!D$21</f>
        <v>38</v>
      </c>
      <c r="V31" s="464">
        <f>'Old Counts Pivot Table'!E$21</f>
        <v>0</v>
      </c>
      <c r="W31" s="464">
        <f>'Old Counts Pivot Table'!F$21</f>
        <v>0</v>
      </c>
      <c r="X31" s="465">
        <f>'Old Counts Pivot Table'!G$21</f>
        <v>0</v>
      </c>
      <c r="Y31" s="463">
        <f>'Old Counts Pivot Table'!H$21</f>
        <v>422</v>
      </c>
      <c r="Z31" s="463">
        <f>'Old Counts Pivot Table'!I$21</f>
        <v>0</v>
      </c>
      <c r="AA31" s="464">
        <f>'Old Counts Pivot Table'!J$21</f>
        <v>0</v>
      </c>
      <c r="AB31" s="464">
        <f>'Old Counts Pivot Table'!K$21</f>
        <v>0</v>
      </c>
      <c r="AC31" s="464">
        <f>'Old Counts Pivot Table'!L$21</f>
        <v>0</v>
      </c>
      <c r="AD31" s="464">
        <f>'Old Counts Pivot Table'!M$21</f>
        <v>0</v>
      </c>
      <c r="AE31" s="463">
        <f>'Old Counts Pivot Table'!N$21</f>
        <v>0</v>
      </c>
      <c r="AF31" s="463">
        <f>'Old Counts Pivot Table'!O$21</f>
        <v>0</v>
      </c>
      <c r="AG31" s="464">
        <f>'Old Counts Pivot Table'!P$21</f>
        <v>0</v>
      </c>
      <c r="AH31" s="463">
        <f>'Old Counts Pivot Table'!Q$21</f>
        <v>0</v>
      </c>
    </row>
    <row r="32" spans="1:36">
      <c r="A32" s="466"/>
      <c r="B32" s="467" t="s">
        <v>17</v>
      </c>
      <c r="C32" s="468">
        <f t="shared" si="13"/>
        <v>0.31724754244861486</v>
      </c>
      <c r="D32" s="469">
        <f t="shared" si="14"/>
        <v>0</v>
      </c>
      <c r="E32" s="469">
        <f t="shared" si="15"/>
        <v>0.45652173913043476</v>
      </c>
      <c r="F32" s="469">
        <f t="shared" si="16"/>
        <v>0</v>
      </c>
      <c r="G32" s="469">
        <f t="shared" si="16"/>
        <v>0</v>
      </c>
      <c r="H32" s="469">
        <f t="shared" si="16"/>
        <v>0</v>
      </c>
      <c r="I32" s="468">
        <f t="shared" si="17"/>
        <v>0.34099332839140106</v>
      </c>
      <c r="J32" s="468">
        <f t="shared" si="18"/>
        <v>0</v>
      </c>
      <c r="K32" s="469" t="e">
        <f t="shared" si="19"/>
        <v>#DIV/0!</v>
      </c>
      <c r="L32" s="469">
        <f t="shared" si="19"/>
        <v>0</v>
      </c>
      <c r="M32" s="489">
        <f t="shared" si="20"/>
        <v>0</v>
      </c>
      <c r="N32" s="468">
        <f t="shared" si="21"/>
        <v>0</v>
      </c>
      <c r="O32" s="468">
        <f t="shared" si="22"/>
        <v>0</v>
      </c>
      <c r="P32" s="489">
        <f t="shared" si="22"/>
        <v>0</v>
      </c>
      <c r="Q32" s="470">
        <f t="shared" si="22"/>
        <v>0</v>
      </c>
      <c r="R32" s="471"/>
      <c r="S32" s="472">
        <f>'Old Counts Pivot Table'!B$22</f>
        <v>355</v>
      </c>
      <c r="T32" s="473">
        <f>'Old Counts Pivot Table'!C$22</f>
        <v>0</v>
      </c>
      <c r="U32" s="473">
        <f>'Old Counts Pivot Table'!D$22</f>
        <v>105</v>
      </c>
      <c r="V32" s="473">
        <f>'Old Counts Pivot Table'!E$22</f>
        <v>0</v>
      </c>
      <c r="W32" s="473">
        <f>'Old Counts Pivot Table'!F$22</f>
        <v>0</v>
      </c>
      <c r="X32" s="474">
        <f>'Old Counts Pivot Table'!G$22</f>
        <v>0</v>
      </c>
      <c r="Y32" s="472">
        <f>'Old Counts Pivot Table'!H$22</f>
        <v>460</v>
      </c>
      <c r="Z32" s="472">
        <f>'Old Counts Pivot Table'!I$22</f>
        <v>0</v>
      </c>
      <c r="AA32" s="473">
        <f>'Old Counts Pivot Table'!J$22</f>
        <v>0</v>
      </c>
      <c r="AB32" s="473">
        <f>'Old Counts Pivot Table'!K$22</f>
        <v>0</v>
      </c>
      <c r="AC32" s="473">
        <f>'Old Counts Pivot Table'!L$22</f>
        <v>0</v>
      </c>
      <c r="AD32" s="473">
        <f>'Old Counts Pivot Table'!M$22</f>
        <v>0</v>
      </c>
      <c r="AE32" s="472">
        <f>'Old Counts Pivot Table'!N$22</f>
        <v>0</v>
      </c>
      <c r="AF32" s="472">
        <f>'Old Counts Pivot Table'!O$22</f>
        <v>0</v>
      </c>
      <c r="AG32" s="473">
        <f>'Old Counts Pivot Table'!P$22</f>
        <v>0</v>
      </c>
      <c r="AH32" s="472">
        <f>'Old Counts Pivot Table'!Q$22</f>
        <v>0</v>
      </c>
    </row>
    <row r="33" spans="1:36">
      <c r="A33" s="466"/>
      <c r="B33" s="467" t="s">
        <v>18</v>
      </c>
      <c r="C33" s="468">
        <f t="shared" si="13"/>
        <v>0.26094727435210008</v>
      </c>
      <c r="D33" s="469">
        <f t="shared" si="14"/>
        <v>0</v>
      </c>
      <c r="E33" s="469">
        <f t="shared" si="15"/>
        <v>0.2391304347826087</v>
      </c>
      <c r="F33" s="469">
        <f t="shared" si="16"/>
        <v>0</v>
      </c>
      <c r="G33" s="469">
        <f t="shared" si="16"/>
        <v>0</v>
      </c>
      <c r="H33" s="469">
        <f t="shared" si="16"/>
        <v>0</v>
      </c>
      <c r="I33" s="468">
        <f t="shared" si="17"/>
        <v>0.25722757598220902</v>
      </c>
      <c r="J33" s="468">
        <f t="shared" si="18"/>
        <v>0</v>
      </c>
      <c r="K33" s="469" t="e">
        <f t="shared" si="19"/>
        <v>#DIV/0!</v>
      </c>
      <c r="L33" s="469">
        <f t="shared" si="19"/>
        <v>0</v>
      </c>
      <c r="M33" s="489">
        <f t="shared" si="20"/>
        <v>0</v>
      </c>
      <c r="N33" s="468">
        <f t="shared" si="21"/>
        <v>0</v>
      </c>
      <c r="O33" s="468">
        <f t="shared" si="22"/>
        <v>0</v>
      </c>
      <c r="P33" s="489">
        <f t="shared" si="22"/>
        <v>0</v>
      </c>
      <c r="Q33" s="470">
        <f t="shared" si="22"/>
        <v>0</v>
      </c>
      <c r="R33" s="471"/>
      <c r="S33" s="472">
        <f>'Old Counts Pivot Table'!B$23</f>
        <v>292</v>
      </c>
      <c r="T33" s="473">
        <f>'Old Counts Pivot Table'!C$23</f>
        <v>0</v>
      </c>
      <c r="U33" s="473">
        <f>'Old Counts Pivot Table'!D$23</f>
        <v>55</v>
      </c>
      <c r="V33" s="473">
        <f>'Old Counts Pivot Table'!E$23</f>
        <v>0</v>
      </c>
      <c r="W33" s="473">
        <f>'Old Counts Pivot Table'!F$23</f>
        <v>0</v>
      </c>
      <c r="X33" s="474">
        <f>'Old Counts Pivot Table'!G$23</f>
        <v>0</v>
      </c>
      <c r="Y33" s="472">
        <f>'Old Counts Pivot Table'!H$23</f>
        <v>347</v>
      </c>
      <c r="Z33" s="472">
        <f>'Old Counts Pivot Table'!I$23</f>
        <v>0</v>
      </c>
      <c r="AA33" s="473">
        <f>'Old Counts Pivot Table'!J$23</f>
        <v>0</v>
      </c>
      <c r="AB33" s="473">
        <f>'Old Counts Pivot Table'!K$23</f>
        <v>0</v>
      </c>
      <c r="AC33" s="473">
        <f>'Old Counts Pivot Table'!L$23</f>
        <v>0</v>
      </c>
      <c r="AD33" s="473">
        <f>'Old Counts Pivot Table'!M$23</f>
        <v>0</v>
      </c>
      <c r="AE33" s="472">
        <f>'Old Counts Pivot Table'!N$23</f>
        <v>0</v>
      </c>
      <c r="AF33" s="472">
        <f>'Old Counts Pivot Table'!O$23</f>
        <v>0</v>
      </c>
      <c r="AG33" s="473">
        <f>'Old Counts Pivot Table'!P$23</f>
        <v>0</v>
      </c>
      <c r="AH33" s="472">
        <f>'Old Counts Pivot Table'!Q$23</f>
        <v>0</v>
      </c>
    </row>
    <row r="34" spans="1:36">
      <c r="A34" s="466"/>
      <c r="B34" s="467" t="s">
        <v>19</v>
      </c>
      <c r="C34" s="468">
        <f t="shared" si="13"/>
        <v>7.8641644325290444E-2</v>
      </c>
      <c r="D34" s="469">
        <f t="shared" si="14"/>
        <v>0</v>
      </c>
      <c r="E34" s="469">
        <f t="shared" si="15"/>
        <v>6.9565217391304349E-2</v>
      </c>
      <c r="F34" s="469">
        <f t="shared" si="16"/>
        <v>0</v>
      </c>
      <c r="G34" s="469">
        <f t="shared" si="16"/>
        <v>0</v>
      </c>
      <c r="H34" s="469">
        <f t="shared" si="16"/>
        <v>0</v>
      </c>
      <c r="I34" s="468">
        <f t="shared" si="17"/>
        <v>7.7094143810229804E-2</v>
      </c>
      <c r="J34" s="468">
        <f t="shared" si="18"/>
        <v>0</v>
      </c>
      <c r="K34" s="469" t="e">
        <f t="shared" si="19"/>
        <v>#DIV/0!</v>
      </c>
      <c r="L34" s="469">
        <f t="shared" si="19"/>
        <v>0</v>
      </c>
      <c r="M34" s="489">
        <f t="shared" si="20"/>
        <v>0</v>
      </c>
      <c r="N34" s="468">
        <f t="shared" si="21"/>
        <v>0</v>
      </c>
      <c r="O34" s="468">
        <f t="shared" si="22"/>
        <v>0</v>
      </c>
      <c r="P34" s="489">
        <f t="shared" si="22"/>
        <v>0</v>
      </c>
      <c r="Q34" s="470">
        <f t="shared" si="22"/>
        <v>0</v>
      </c>
      <c r="R34" s="471"/>
      <c r="S34" s="472">
        <f>'Old Counts Pivot Table'!B$24</f>
        <v>88</v>
      </c>
      <c r="T34" s="473">
        <f>'Old Counts Pivot Table'!C$24</f>
        <v>0</v>
      </c>
      <c r="U34" s="473">
        <f>'Old Counts Pivot Table'!D$24</f>
        <v>16</v>
      </c>
      <c r="V34" s="473">
        <f>'Old Counts Pivot Table'!E$24</f>
        <v>0</v>
      </c>
      <c r="W34" s="473">
        <f>'Old Counts Pivot Table'!F$24</f>
        <v>0</v>
      </c>
      <c r="X34" s="474">
        <f>'Old Counts Pivot Table'!G$24</f>
        <v>0</v>
      </c>
      <c r="Y34" s="472">
        <f>'Old Counts Pivot Table'!H$24</f>
        <v>104</v>
      </c>
      <c r="Z34" s="472">
        <f>'Old Counts Pivot Table'!I$24</f>
        <v>0</v>
      </c>
      <c r="AA34" s="473">
        <f>'Old Counts Pivot Table'!J$24</f>
        <v>0</v>
      </c>
      <c r="AB34" s="473">
        <f>'Old Counts Pivot Table'!K$24</f>
        <v>0</v>
      </c>
      <c r="AC34" s="473">
        <f>'Old Counts Pivot Table'!L$24</f>
        <v>0</v>
      </c>
      <c r="AD34" s="473">
        <f>'Old Counts Pivot Table'!M$24</f>
        <v>0</v>
      </c>
      <c r="AE34" s="472">
        <f>'Old Counts Pivot Table'!N$24</f>
        <v>0</v>
      </c>
      <c r="AF34" s="472">
        <f>'Old Counts Pivot Table'!O$24</f>
        <v>0</v>
      </c>
      <c r="AG34" s="473">
        <f>'Old Counts Pivot Table'!P$24</f>
        <v>0</v>
      </c>
      <c r="AH34" s="472">
        <f>'Old Counts Pivot Table'!Q$24</f>
        <v>0</v>
      </c>
    </row>
    <row r="35" spans="1:36">
      <c r="A35" s="466"/>
      <c r="B35" s="467" t="s">
        <v>1059</v>
      </c>
      <c r="C35" s="468">
        <f t="shared" si="13"/>
        <v>0</v>
      </c>
      <c r="D35" s="469">
        <f t="shared" si="14"/>
        <v>0</v>
      </c>
      <c r="E35" s="469">
        <f t="shared" si="15"/>
        <v>6.9565217391304349E-2</v>
      </c>
      <c r="F35" s="469">
        <f t="shared" si="16"/>
        <v>0</v>
      </c>
      <c r="G35" s="469">
        <f t="shared" si="16"/>
        <v>0</v>
      </c>
      <c r="H35" s="469">
        <f t="shared" si="16"/>
        <v>0</v>
      </c>
      <c r="I35" s="475">
        <f t="shared" si="17"/>
        <v>1.1860637509266123E-2</v>
      </c>
      <c r="J35" s="468">
        <f t="shared" si="18"/>
        <v>0</v>
      </c>
      <c r="K35" s="469" t="e">
        <f t="shared" si="19"/>
        <v>#DIV/0!</v>
      </c>
      <c r="L35" s="469">
        <f t="shared" si="19"/>
        <v>0</v>
      </c>
      <c r="M35" s="489">
        <f t="shared" si="20"/>
        <v>0</v>
      </c>
      <c r="N35" s="468">
        <f t="shared" si="21"/>
        <v>0</v>
      </c>
      <c r="O35" s="468">
        <f t="shared" si="22"/>
        <v>0</v>
      </c>
      <c r="P35" s="489">
        <f t="shared" si="22"/>
        <v>0</v>
      </c>
      <c r="Q35" s="470">
        <f t="shared" si="22"/>
        <v>0</v>
      </c>
      <c r="R35" s="471"/>
      <c r="S35" s="472">
        <f>'Old Counts Pivot Table'!B$25</f>
        <v>0</v>
      </c>
      <c r="T35" s="473">
        <f>'Old Counts Pivot Table'!C$25</f>
        <v>0</v>
      </c>
      <c r="U35" s="473">
        <f>'Old Counts Pivot Table'!D$25</f>
        <v>16</v>
      </c>
      <c r="V35" s="473">
        <f>'Old Counts Pivot Table'!E$25</f>
        <v>0</v>
      </c>
      <c r="W35" s="473">
        <f>'Old Counts Pivot Table'!F$25</f>
        <v>0</v>
      </c>
      <c r="X35" s="474">
        <f>'Old Counts Pivot Table'!G$25</f>
        <v>0</v>
      </c>
      <c r="Y35" s="472">
        <f>'Old Counts Pivot Table'!H$25</f>
        <v>16</v>
      </c>
      <c r="Z35" s="472">
        <f>'Old Counts Pivot Table'!I$25</f>
        <v>0</v>
      </c>
      <c r="AA35" s="473">
        <f>'Old Counts Pivot Table'!J$25</f>
        <v>0</v>
      </c>
      <c r="AB35" s="473">
        <f>'Old Counts Pivot Table'!K$25</f>
        <v>0</v>
      </c>
      <c r="AC35" s="473">
        <f>'Old Counts Pivot Table'!L$25</f>
        <v>0</v>
      </c>
      <c r="AD35" s="473">
        <f>'Old Counts Pivot Table'!M$25</f>
        <v>0</v>
      </c>
      <c r="AE35" s="472">
        <f>'Old Counts Pivot Table'!N$25</f>
        <v>0</v>
      </c>
      <c r="AF35" s="472">
        <f>'Old Counts Pivot Table'!O$25</f>
        <v>0</v>
      </c>
      <c r="AG35" s="473">
        <f>'Old Counts Pivot Table'!P$25</f>
        <v>0</v>
      </c>
      <c r="AH35" s="472">
        <f>'Old Counts Pivot Table'!Q$25</f>
        <v>0</v>
      </c>
    </row>
    <row r="36" spans="1:36">
      <c r="A36" s="466"/>
      <c r="B36" s="467" t="s">
        <v>1060</v>
      </c>
      <c r="C36" s="468">
        <f t="shared" si="13"/>
        <v>0</v>
      </c>
      <c r="D36" s="469">
        <f t="shared" si="14"/>
        <v>0</v>
      </c>
      <c r="E36" s="469">
        <f t="shared" si="15"/>
        <v>0</v>
      </c>
      <c r="F36" s="469">
        <f t="shared" si="16"/>
        <v>0</v>
      </c>
      <c r="G36" s="469">
        <f t="shared" si="16"/>
        <v>0</v>
      </c>
      <c r="H36" s="469">
        <f t="shared" si="16"/>
        <v>0</v>
      </c>
      <c r="I36" s="468">
        <f t="shared" si="17"/>
        <v>0</v>
      </c>
      <c r="J36" s="468">
        <f t="shared" si="18"/>
        <v>0</v>
      </c>
      <c r="K36" s="469" t="e">
        <f t="shared" si="19"/>
        <v>#DIV/0!</v>
      </c>
      <c r="L36" s="469">
        <f t="shared" si="19"/>
        <v>1</v>
      </c>
      <c r="M36" s="489">
        <f t="shared" si="20"/>
        <v>0</v>
      </c>
      <c r="N36" s="468">
        <f t="shared" si="21"/>
        <v>1</v>
      </c>
      <c r="O36" s="468">
        <f t="shared" si="22"/>
        <v>0</v>
      </c>
      <c r="P36" s="489">
        <f t="shared" si="22"/>
        <v>0</v>
      </c>
      <c r="Q36" s="470">
        <f t="shared" si="22"/>
        <v>0</v>
      </c>
      <c r="R36" s="471"/>
      <c r="S36" s="472">
        <f>'Old Counts Pivot Table'!B$26</f>
        <v>0</v>
      </c>
      <c r="T36" s="473">
        <f>'Old Counts Pivot Table'!C$26</f>
        <v>0</v>
      </c>
      <c r="U36" s="473">
        <f>'Old Counts Pivot Table'!D$26</f>
        <v>0</v>
      </c>
      <c r="V36" s="473">
        <f>'Old Counts Pivot Table'!E$26</f>
        <v>0</v>
      </c>
      <c r="W36" s="473">
        <f>'Old Counts Pivot Table'!F$26</f>
        <v>0</v>
      </c>
      <c r="X36" s="474">
        <f>'Old Counts Pivot Table'!G$26</f>
        <v>0</v>
      </c>
      <c r="Y36" s="472">
        <f>'Old Counts Pivot Table'!H$26</f>
        <v>0</v>
      </c>
      <c r="Z36" s="472">
        <f>'Old Counts Pivot Table'!I$26</f>
        <v>0</v>
      </c>
      <c r="AA36" s="473">
        <f>'Old Counts Pivot Table'!J$26</f>
        <v>0</v>
      </c>
      <c r="AB36" s="473">
        <f>'Old Counts Pivot Table'!K$26</f>
        <v>400</v>
      </c>
      <c r="AC36" s="473">
        <f>'Old Counts Pivot Table'!L$26</f>
        <v>0</v>
      </c>
      <c r="AD36" s="473">
        <f>'Old Counts Pivot Table'!M$26</f>
        <v>0</v>
      </c>
      <c r="AE36" s="472">
        <f>'Old Counts Pivot Table'!N$26</f>
        <v>400</v>
      </c>
      <c r="AF36" s="472">
        <f>'Old Counts Pivot Table'!O$26</f>
        <v>0</v>
      </c>
      <c r="AG36" s="473">
        <f>'Old Counts Pivot Table'!P$26</f>
        <v>0</v>
      </c>
      <c r="AH36" s="472">
        <f>'Old Counts Pivot Table'!Q$26</f>
        <v>0</v>
      </c>
    </row>
    <row r="37" spans="1:36" s="486" customFormat="1">
      <c r="A37" s="476"/>
      <c r="B37" s="477" t="s">
        <v>1061</v>
      </c>
      <c r="C37" s="478">
        <f t="shared" si="13"/>
        <v>1</v>
      </c>
      <c r="D37" s="479">
        <f t="shared" si="14"/>
        <v>0</v>
      </c>
      <c r="E37" s="479">
        <f t="shared" si="15"/>
        <v>1</v>
      </c>
      <c r="F37" s="479">
        <f t="shared" si="16"/>
        <v>0</v>
      </c>
      <c r="G37" s="479">
        <f t="shared" si="16"/>
        <v>0</v>
      </c>
      <c r="H37" s="479">
        <f t="shared" si="16"/>
        <v>0</v>
      </c>
      <c r="I37" s="478">
        <f t="shared" si="17"/>
        <v>1</v>
      </c>
      <c r="J37" s="478">
        <f t="shared" si="18"/>
        <v>0</v>
      </c>
      <c r="K37" s="479" t="e">
        <f t="shared" si="19"/>
        <v>#DIV/0!</v>
      </c>
      <c r="L37" s="479">
        <f t="shared" si="19"/>
        <v>1</v>
      </c>
      <c r="M37" s="490">
        <f t="shared" si="20"/>
        <v>0</v>
      </c>
      <c r="N37" s="478">
        <f t="shared" si="21"/>
        <v>1</v>
      </c>
      <c r="O37" s="478">
        <f t="shared" si="22"/>
        <v>0</v>
      </c>
      <c r="P37" s="490">
        <f t="shared" si="22"/>
        <v>0</v>
      </c>
      <c r="Q37" s="480">
        <f t="shared" si="22"/>
        <v>0</v>
      </c>
      <c r="R37" s="481"/>
      <c r="S37" s="482">
        <f>'Old Counts Pivot Table'!B$27</f>
        <v>1119</v>
      </c>
      <c r="T37" s="483">
        <f>'Old Counts Pivot Table'!C$27</f>
        <v>0</v>
      </c>
      <c r="U37" s="483">
        <f>'Old Counts Pivot Table'!D$27</f>
        <v>230</v>
      </c>
      <c r="V37" s="483">
        <f>'Old Counts Pivot Table'!E$27</f>
        <v>0</v>
      </c>
      <c r="W37" s="483">
        <f>'Old Counts Pivot Table'!F$27</f>
        <v>0</v>
      </c>
      <c r="X37" s="484">
        <f>'Old Counts Pivot Table'!G$27</f>
        <v>0</v>
      </c>
      <c r="Y37" s="482">
        <f>'Old Counts Pivot Table'!H$27</f>
        <v>1349</v>
      </c>
      <c r="Z37" s="482">
        <f>'Old Counts Pivot Table'!I$27</f>
        <v>0</v>
      </c>
      <c r="AA37" s="483">
        <f>'Old Counts Pivot Table'!J$27</f>
        <v>0</v>
      </c>
      <c r="AB37" s="483">
        <f>'Old Counts Pivot Table'!K$27</f>
        <v>400</v>
      </c>
      <c r="AC37" s="483">
        <f>'Old Counts Pivot Table'!L$27</f>
        <v>0</v>
      </c>
      <c r="AD37" s="483">
        <f>'Old Counts Pivot Table'!M$27</f>
        <v>0</v>
      </c>
      <c r="AE37" s="482">
        <f>'Old Counts Pivot Table'!N$27</f>
        <v>400</v>
      </c>
      <c r="AF37" s="482">
        <f>'Old Counts Pivot Table'!O$27</f>
        <v>0</v>
      </c>
      <c r="AG37" s="483">
        <f>'Old Counts Pivot Table'!P$27</f>
        <v>0</v>
      </c>
      <c r="AH37" s="482">
        <f>'Old Counts Pivot Table'!Q$27</f>
        <v>0</v>
      </c>
      <c r="AI37" s="485"/>
      <c r="AJ37" s="485"/>
    </row>
    <row r="38" spans="1:36">
      <c r="A38" s="457" t="s">
        <v>213</v>
      </c>
      <c r="B38" s="458" t="s">
        <v>28</v>
      </c>
      <c r="C38" s="459">
        <f t="shared" ref="C38:C44" si="23">S38/S$44</f>
        <v>0.28535732133933034</v>
      </c>
      <c r="D38" s="460">
        <f t="shared" ref="D38:D44" si="24">IFERROR(T38/T$44,0)</f>
        <v>0</v>
      </c>
      <c r="E38" s="460">
        <f t="shared" ref="E38:E44" si="25">U38/U$44</f>
        <v>0.25824175824175827</v>
      </c>
      <c r="F38" s="460">
        <f t="shared" ref="F38:H44" si="26">IFERROR(V38/V$44,0)</f>
        <v>0.15570175438596492</v>
      </c>
      <c r="G38" s="460">
        <f t="shared" si="26"/>
        <v>0</v>
      </c>
      <c r="H38" s="460">
        <f t="shared" si="26"/>
        <v>0.33333333333333331</v>
      </c>
      <c r="I38" s="459">
        <f t="shared" ref="I38:I44" si="27">Y38/Y$44</f>
        <v>0.27631445133733346</v>
      </c>
      <c r="J38" s="459">
        <f t="shared" ref="J38:J44" si="28">IFERROR(Z38/Z$44,0)</f>
        <v>0</v>
      </c>
      <c r="K38" s="460">
        <f t="shared" ref="K38:L44" si="29">AA38/AA$44</f>
        <v>0</v>
      </c>
      <c r="L38" s="460">
        <f t="shared" si="29"/>
        <v>0</v>
      </c>
      <c r="M38" s="487">
        <f t="shared" ref="M38:M44" si="30">IFERROR(AC38/AC$44,0)</f>
        <v>0</v>
      </c>
      <c r="N38" s="459">
        <f t="shared" ref="N38:N44" si="31">AE38/AE$44</f>
        <v>0</v>
      </c>
      <c r="O38" s="459">
        <f t="shared" ref="O38:Q44" si="32">IFERROR(AF38/AF$44,0)</f>
        <v>0</v>
      </c>
      <c r="P38" s="487">
        <f t="shared" si="32"/>
        <v>0</v>
      </c>
      <c r="Q38" s="461">
        <f t="shared" si="32"/>
        <v>0</v>
      </c>
      <c r="R38" s="462"/>
      <c r="S38" s="463">
        <f>'Old Counts Pivot Table'!B$29</f>
        <v>2284</v>
      </c>
      <c r="T38" s="464">
        <f>'Old Counts Pivot Table'!C$29</f>
        <v>0</v>
      </c>
      <c r="U38" s="464">
        <f>'Old Counts Pivot Table'!D$29</f>
        <v>329</v>
      </c>
      <c r="V38" s="464">
        <f>'Old Counts Pivot Table'!E$29</f>
        <v>71</v>
      </c>
      <c r="W38" s="464">
        <f>'Old Counts Pivot Table'!F$29</f>
        <v>0</v>
      </c>
      <c r="X38" s="465">
        <f>'Old Counts Pivot Table'!G$29</f>
        <v>33</v>
      </c>
      <c r="Y38" s="463">
        <f>'Old Counts Pivot Table'!H$29</f>
        <v>2717</v>
      </c>
      <c r="Z38" s="463">
        <f>'Old Counts Pivot Table'!I$29</f>
        <v>0</v>
      </c>
      <c r="AA38" s="464">
        <f>'Old Counts Pivot Table'!J$29</f>
        <v>0</v>
      </c>
      <c r="AB38" s="464">
        <f>'Old Counts Pivot Table'!K$29</f>
        <v>0</v>
      </c>
      <c r="AC38" s="464">
        <f>'Old Counts Pivot Table'!L$29</f>
        <v>0</v>
      </c>
      <c r="AD38" s="464">
        <f>'Old Counts Pivot Table'!M$29</f>
        <v>0</v>
      </c>
      <c r="AE38" s="463">
        <f>'Old Counts Pivot Table'!N$29</f>
        <v>0</v>
      </c>
      <c r="AF38" s="463">
        <f>'Old Counts Pivot Table'!O$29</f>
        <v>0</v>
      </c>
      <c r="AG38" s="464">
        <f>'Old Counts Pivot Table'!P$29</f>
        <v>0</v>
      </c>
      <c r="AH38" s="463">
        <f>'Old Counts Pivot Table'!Q$29</f>
        <v>0</v>
      </c>
    </row>
    <row r="39" spans="1:36">
      <c r="A39" s="466"/>
      <c r="B39" s="467" t="s">
        <v>17</v>
      </c>
      <c r="C39" s="468">
        <f t="shared" si="23"/>
        <v>0.26736631684157919</v>
      </c>
      <c r="D39" s="469">
        <f t="shared" si="24"/>
        <v>0</v>
      </c>
      <c r="E39" s="469">
        <f t="shared" si="25"/>
        <v>0.28649921507064363</v>
      </c>
      <c r="F39" s="469">
        <f t="shared" si="26"/>
        <v>0.25</v>
      </c>
      <c r="G39" s="469">
        <f t="shared" si="26"/>
        <v>0</v>
      </c>
      <c r="H39" s="469">
        <f t="shared" si="26"/>
        <v>0.22222222222222221</v>
      </c>
      <c r="I39" s="468">
        <f t="shared" si="27"/>
        <v>0.26858537577545</v>
      </c>
      <c r="J39" s="468">
        <f t="shared" si="28"/>
        <v>0</v>
      </c>
      <c r="K39" s="469">
        <f t="shared" si="29"/>
        <v>0</v>
      </c>
      <c r="L39" s="469">
        <f t="shared" si="29"/>
        <v>0</v>
      </c>
      <c r="M39" s="489">
        <f t="shared" si="30"/>
        <v>0</v>
      </c>
      <c r="N39" s="468">
        <f t="shared" si="31"/>
        <v>0</v>
      </c>
      <c r="O39" s="468">
        <f t="shared" si="32"/>
        <v>0</v>
      </c>
      <c r="P39" s="489">
        <f t="shared" si="32"/>
        <v>0</v>
      </c>
      <c r="Q39" s="470">
        <f t="shared" si="32"/>
        <v>0</v>
      </c>
      <c r="R39" s="471"/>
      <c r="S39" s="472">
        <f>'Old Counts Pivot Table'!B$30</f>
        <v>2140</v>
      </c>
      <c r="T39" s="473">
        <f>'Old Counts Pivot Table'!C$30</f>
        <v>0</v>
      </c>
      <c r="U39" s="473">
        <f>'Old Counts Pivot Table'!D$30</f>
        <v>365</v>
      </c>
      <c r="V39" s="473">
        <f>'Old Counts Pivot Table'!E$30</f>
        <v>114</v>
      </c>
      <c r="W39" s="473">
        <f>'Old Counts Pivot Table'!F$30</f>
        <v>0</v>
      </c>
      <c r="X39" s="474">
        <f>'Old Counts Pivot Table'!G$30</f>
        <v>22</v>
      </c>
      <c r="Y39" s="472">
        <f>'Old Counts Pivot Table'!H$30</f>
        <v>2641</v>
      </c>
      <c r="Z39" s="472">
        <f>'Old Counts Pivot Table'!I$30</f>
        <v>0</v>
      </c>
      <c r="AA39" s="473">
        <f>'Old Counts Pivot Table'!J$30</f>
        <v>0</v>
      </c>
      <c r="AB39" s="473">
        <f>'Old Counts Pivot Table'!K$30</f>
        <v>0</v>
      </c>
      <c r="AC39" s="473">
        <f>'Old Counts Pivot Table'!L$30</f>
        <v>0</v>
      </c>
      <c r="AD39" s="473">
        <f>'Old Counts Pivot Table'!M$30</f>
        <v>0</v>
      </c>
      <c r="AE39" s="472">
        <f>'Old Counts Pivot Table'!N$30</f>
        <v>0</v>
      </c>
      <c r="AF39" s="472">
        <f>'Old Counts Pivot Table'!O$30</f>
        <v>0</v>
      </c>
      <c r="AG39" s="473">
        <f>'Old Counts Pivot Table'!P$30</f>
        <v>0</v>
      </c>
      <c r="AH39" s="472">
        <f>'Old Counts Pivot Table'!Q$30</f>
        <v>0</v>
      </c>
    </row>
    <row r="40" spans="1:36">
      <c r="A40" s="466"/>
      <c r="B40" s="467" t="s">
        <v>18</v>
      </c>
      <c r="C40" s="468">
        <f t="shared" si="23"/>
        <v>0.20839580209895053</v>
      </c>
      <c r="D40" s="469">
        <f t="shared" si="24"/>
        <v>0</v>
      </c>
      <c r="E40" s="469">
        <f t="shared" si="25"/>
        <v>0.29434850863422291</v>
      </c>
      <c r="F40" s="469">
        <f t="shared" si="26"/>
        <v>0.33991228070175439</v>
      </c>
      <c r="G40" s="469">
        <f t="shared" si="26"/>
        <v>0</v>
      </c>
      <c r="H40" s="469">
        <f t="shared" si="26"/>
        <v>0.22222222222222221</v>
      </c>
      <c r="I40" s="468">
        <f t="shared" si="27"/>
        <v>0.22577036509712195</v>
      </c>
      <c r="J40" s="468">
        <f t="shared" si="28"/>
        <v>0</v>
      </c>
      <c r="K40" s="469">
        <f t="shared" si="29"/>
        <v>0</v>
      </c>
      <c r="L40" s="469">
        <f t="shared" si="29"/>
        <v>0</v>
      </c>
      <c r="M40" s="489">
        <f t="shared" si="30"/>
        <v>0</v>
      </c>
      <c r="N40" s="468">
        <f t="shared" si="31"/>
        <v>0</v>
      </c>
      <c r="O40" s="468">
        <f t="shared" si="32"/>
        <v>0</v>
      </c>
      <c r="P40" s="489">
        <f t="shared" si="32"/>
        <v>0</v>
      </c>
      <c r="Q40" s="470">
        <f t="shared" si="32"/>
        <v>0</v>
      </c>
      <c r="R40" s="471"/>
      <c r="S40" s="472">
        <f>'Old Counts Pivot Table'!B$31</f>
        <v>1668</v>
      </c>
      <c r="T40" s="473">
        <f>'Old Counts Pivot Table'!C$31</f>
        <v>0</v>
      </c>
      <c r="U40" s="473">
        <f>'Old Counts Pivot Table'!D$31</f>
        <v>375</v>
      </c>
      <c r="V40" s="473">
        <f>'Old Counts Pivot Table'!E$31</f>
        <v>155</v>
      </c>
      <c r="W40" s="473">
        <f>'Old Counts Pivot Table'!F$31</f>
        <v>0</v>
      </c>
      <c r="X40" s="474">
        <f>'Old Counts Pivot Table'!G$31</f>
        <v>22</v>
      </c>
      <c r="Y40" s="472">
        <f>'Old Counts Pivot Table'!H$31</f>
        <v>2220</v>
      </c>
      <c r="Z40" s="472">
        <f>'Old Counts Pivot Table'!I$31</f>
        <v>0</v>
      </c>
      <c r="AA40" s="473">
        <f>'Old Counts Pivot Table'!J$31</f>
        <v>0</v>
      </c>
      <c r="AB40" s="473">
        <f>'Old Counts Pivot Table'!K$31</f>
        <v>0</v>
      </c>
      <c r="AC40" s="473">
        <f>'Old Counts Pivot Table'!L$31</f>
        <v>0</v>
      </c>
      <c r="AD40" s="473">
        <f>'Old Counts Pivot Table'!M$31</f>
        <v>0</v>
      </c>
      <c r="AE40" s="472">
        <f>'Old Counts Pivot Table'!N$31</f>
        <v>0</v>
      </c>
      <c r="AF40" s="472">
        <f>'Old Counts Pivot Table'!O$31</f>
        <v>0</v>
      </c>
      <c r="AG40" s="473">
        <f>'Old Counts Pivot Table'!P$31</f>
        <v>0</v>
      </c>
      <c r="AH40" s="472">
        <f>'Old Counts Pivot Table'!Q$31</f>
        <v>0</v>
      </c>
    </row>
    <row r="41" spans="1:36">
      <c r="A41" s="466"/>
      <c r="B41" s="467" t="s">
        <v>19</v>
      </c>
      <c r="C41" s="468">
        <f t="shared" si="23"/>
        <v>0.13055972013993003</v>
      </c>
      <c r="D41" s="469">
        <f t="shared" si="24"/>
        <v>0</v>
      </c>
      <c r="E41" s="469">
        <f t="shared" si="25"/>
        <v>0.14364207221350078</v>
      </c>
      <c r="F41" s="469">
        <f t="shared" si="26"/>
        <v>0.25438596491228072</v>
      </c>
      <c r="G41" s="469">
        <f t="shared" si="26"/>
        <v>0</v>
      </c>
      <c r="H41" s="469">
        <f t="shared" si="26"/>
        <v>0.21212121212121213</v>
      </c>
      <c r="I41" s="468">
        <f t="shared" si="27"/>
        <v>0.13881826502593309</v>
      </c>
      <c r="J41" s="468">
        <f t="shared" si="28"/>
        <v>0</v>
      </c>
      <c r="K41" s="469">
        <f t="shared" si="29"/>
        <v>0</v>
      </c>
      <c r="L41" s="469">
        <f t="shared" si="29"/>
        <v>0</v>
      </c>
      <c r="M41" s="489">
        <f t="shared" si="30"/>
        <v>0</v>
      </c>
      <c r="N41" s="468">
        <f t="shared" si="31"/>
        <v>0</v>
      </c>
      <c r="O41" s="468">
        <f t="shared" si="32"/>
        <v>0</v>
      </c>
      <c r="P41" s="489">
        <f t="shared" si="32"/>
        <v>0</v>
      </c>
      <c r="Q41" s="470">
        <f t="shared" si="32"/>
        <v>0</v>
      </c>
      <c r="R41" s="471"/>
      <c r="S41" s="472">
        <f>'Old Counts Pivot Table'!B$32</f>
        <v>1045</v>
      </c>
      <c r="T41" s="473">
        <f>'Old Counts Pivot Table'!C$32</f>
        <v>0</v>
      </c>
      <c r="U41" s="473">
        <f>'Old Counts Pivot Table'!D$32</f>
        <v>183</v>
      </c>
      <c r="V41" s="473">
        <f>'Old Counts Pivot Table'!E$32</f>
        <v>116</v>
      </c>
      <c r="W41" s="473">
        <f>'Old Counts Pivot Table'!F$32</f>
        <v>0</v>
      </c>
      <c r="X41" s="474">
        <f>'Old Counts Pivot Table'!G$32</f>
        <v>21</v>
      </c>
      <c r="Y41" s="472">
        <f>'Old Counts Pivot Table'!H$32</f>
        <v>1365</v>
      </c>
      <c r="Z41" s="472">
        <f>'Old Counts Pivot Table'!I$32</f>
        <v>0</v>
      </c>
      <c r="AA41" s="473">
        <f>'Old Counts Pivot Table'!J$32</f>
        <v>0</v>
      </c>
      <c r="AB41" s="473">
        <f>'Old Counts Pivot Table'!K$32</f>
        <v>0</v>
      </c>
      <c r="AC41" s="473">
        <f>'Old Counts Pivot Table'!L$32</f>
        <v>0</v>
      </c>
      <c r="AD41" s="473">
        <f>'Old Counts Pivot Table'!M$32</f>
        <v>0</v>
      </c>
      <c r="AE41" s="472">
        <f>'Old Counts Pivot Table'!N$32</f>
        <v>0</v>
      </c>
      <c r="AF41" s="472">
        <f>'Old Counts Pivot Table'!O$32</f>
        <v>0</v>
      </c>
      <c r="AG41" s="473">
        <f>'Old Counts Pivot Table'!P$32</f>
        <v>0</v>
      </c>
      <c r="AH41" s="472">
        <f>'Old Counts Pivot Table'!Q$32</f>
        <v>0</v>
      </c>
    </row>
    <row r="42" spans="1:36">
      <c r="A42" s="466"/>
      <c r="B42" s="467" t="s">
        <v>1059</v>
      </c>
      <c r="C42" s="468">
        <f t="shared" si="23"/>
        <v>0.1083208395802099</v>
      </c>
      <c r="D42" s="469">
        <f t="shared" si="24"/>
        <v>0</v>
      </c>
      <c r="E42" s="469">
        <f t="shared" si="25"/>
        <v>1.726844583987441E-2</v>
      </c>
      <c r="F42" s="469">
        <f t="shared" si="26"/>
        <v>0</v>
      </c>
      <c r="G42" s="469">
        <f t="shared" si="26"/>
        <v>0</v>
      </c>
      <c r="H42" s="469">
        <f t="shared" si="26"/>
        <v>1.0101010101010102E-2</v>
      </c>
      <c r="I42" s="468">
        <f t="shared" si="27"/>
        <v>9.0511542764161498E-2</v>
      </c>
      <c r="J42" s="468">
        <f t="shared" si="28"/>
        <v>0</v>
      </c>
      <c r="K42" s="469">
        <f t="shared" si="29"/>
        <v>0</v>
      </c>
      <c r="L42" s="469">
        <f t="shared" si="29"/>
        <v>0</v>
      </c>
      <c r="M42" s="489">
        <f t="shared" si="30"/>
        <v>0</v>
      </c>
      <c r="N42" s="468">
        <f t="shared" si="31"/>
        <v>0</v>
      </c>
      <c r="O42" s="468">
        <f t="shared" si="32"/>
        <v>0</v>
      </c>
      <c r="P42" s="489">
        <f t="shared" si="32"/>
        <v>0</v>
      </c>
      <c r="Q42" s="470">
        <f t="shared" si="32"/>
        <v>0</v>
      </c>
      <c r="R42" s="471"/>
      <c r="S42" s="472">
        <f>'Old Counts Pivot Table'!B$33</f>
        <v>867</v>
      </c>
      <c r="T42" s="473">
        <f>'Old Counts Pivot Table'!C$33</f>
        <v>0</v>
      </c>
      <c r="U42" s="473">
        <f>'Old Counts Pivot Table'!D$33</f>
        <v>22</v>
      </c>
      <c r="V42" s="473">
        <f>'Old Counts Pivot Table'!E$33</f>
        <v>0</v>
      </c>
      <c r="W42" s="473">
        <f>'Old Counts Pivot Table'!F$33</f>
        <v>0</v>
      </c>
      <c r="X42" s="474">
        <f>'Old Counts Pivot Table'!G$33</f>
        <v>1</v>
      </c>
      <c r="Y42" s="472">
        <f>'Old Counts Pivot Table'!H$33</f>
        <v>890</v>
      </c>
      <c r="Z42" s="472">
        <f>'Old Counts Pivot Table'!I$33</f>
        <v>0</v>
      </c>
      <c r="AA42" s="473">
        <f>'Old Counts Pivot Table'!J$33</f>
        <v>0</v>
      </c>
      <c r="AB42" s="473">
        <f>'Old Counts Pivot Table'!K$33</f>
        <v>0</v>
      </c>
      <c r="AC42" s="473">
        <f>'Old Counts Pivot Table'!L$33</f>
        <v>0</v>
      </c>
      <c r="AD42" s="473">
        <f>'Old Counts Pivot Table'!M$33</f>
        <v>0</v>
      </c>
      <c r="AE42" s="472">
        <f>'Old Counts Pivot Table'!N$33</f>
        <v>0</v>
      </c>
      <c r="AF42" s="472">
        <f>'Old Counts Pivot Table'!O$33</f>
        <v>0</v>
      </c>
      <c r="AG42" s="473">
        <f>'Old Counts Pivot Table'!P$33</f>
        <v>0</v>
      </c>
      <c r="AH42" s="472">
        <f>'Old Counts Pivot Table'!Q$33</f>
        <v>0</v>
      </c>
    </row>
    <row r="43" spans="1:36">
      <c r="A43" s="466"/>
      <c r="B43" s="467" t="s">
        <v>1060</v>
      </c>
      <c r="C43" s="468">
        <f t="shared" si="23"/>
        <v>0</v>
      </c>
      <c r="D43" s="469">
        <f t="shared" si="24"/>
        <v>0</v>
      </c>
      <c r="E43" s="469">
        <f t="shared" si="25"/>
        <v>0</v>
      </c>
      <c r="F43" s="469">
        <f t="shared" si="26"/>
        <v>0</v>
      </c>
      <c r="G43" s="469">
        <f t="shared" si="26"/>
        <v>0</v>
      </c>
      <c r="H43" s="469">
        <f t="shared" si="26"/>
        <v>0</v>
      </c>
      <c r="I43" s="468">
        <f t="shared" si="27"/>
        <v>0</v>
      </c>
      <c r="J43" s="468">
        <f t="shared" si="28"/>
        <v>1</v>
      </c>
      <c r="K43" s="469">
        <f t="shared" si="29"/>
        <v>1</v>
      </c>
      <c r="L43" s="469">
        <f t="shared" si="29"/>
        <v>1</v>
      </c>
      <c r="M43" s="489">
        <f t="shared" si="30"/>
        <v>1</v>
      </c>
      <c r="N43" s="468">
        <f t="shared" si="31"/>
        <v>1</v>
      </c>
      <c r="O43" s="468">
        <f t="shared" si="32"/>
        <v>0</v>
      </c>
      <c r="P43" s="489">
        <f t="shared" si="32"/>
        <v>0</v>
      </c>
      <c r="Q43" s="470">
        <f t="shared" si="32"/>
        <v>0</v>
      </c>
      <c r="R43" s="471"/>
      <c r="S43" s="472">
        <f>'Old Counts Pivot Table'!B$34</f>
        <v>0</v>
      </c>
      <c r="T43" s="473">
        <f>'Old Counts Pivot Table'!C$34</f>
        <v>0</v>
      </c>
      <c r="U43" s="473">
        <f>'Old Counts Pivot Table'!D$34</f>
        <v>0</v>
      </c>
      <c r="V43" s="473">
        <f>'Old Counts Pivot Table'!E$34</f>
        <v>0</v>
      </c>
      <c r="W43" s="473">
        <f>'Old Counts Pivot Table'!F$34</f>
        <v>0</v>
      </c>
      <c r="X43" s="474">
        <f>'Old Counts Pivot Table'!G$34</f>
        <v>0</v>
      </c>
      <c r="Y43" s="472">
        <f>'Old Counts Pivot Table'!H$34</f>
        <v>0</v>
      </c>
      <c r="Z43" s="472">
        <f>'Old Counts Pivot Table'!I$34</f>
        <v>5087</v>
      </c>
      <c r="AA43" s="473">
        <f>'Old Counts Pivot Table'!J$34</f>
        <v>925</v>
      </c>
      <c r="AB43" s="473">
        <f>'Old Counts Pivot Table'!K$34</f>
        <v>155</v>
      </c>
      <c r="AC43" s="473">
        <f>'Old Counts Pivot Table'!L$34</f>
        <v>56</v>
      </c>
      <c r="AD43" s="473">
        <f>'Old Counts Pivot Table'!M$34</f>
        <v>0</v>
      </c>
      <c r="AE43" s="472">
        <f>'Old Counts Pivot Table'!N$34</f>
        <v>6223</v>
      </c>
      <c r="AF43" s="472">
        <f>'Old Counts Pivot Table'!O$34</f>
        <v>0</v>
      </c>
      <c r="AG43" s="473">
        <f>'Old Counts Pivot Table'!P$34</f>
        <v>0</v>
      </c>
      <c r="AH43" s="472">
        <f>'Old Counts Pivot Table'!Q$34</f>
        <v>0</v>
      </c>
    </row>
    <row r="44" spans="1:36" s="486" customFormat="1">
      <c r="A44" s="476"/>
      <c r="B44" s="477" t="s">
        <v>1061</v>
      </c>
      <c r="C44" s="478">
        <f t="shared" si="23"/>
        <v>1</v>
      </c>
      <c r="D44" s="479">
        <f t="shared" si="24"/>
        <v>0</v>
      </c>
      <c r="E44" s="479">
        <f t="shared" si="25"/>
        <v>1</v>
      </c>
      <c r="F44" s="479">
        <f t="shared" si="26"/>
        <v>1</v>
      </c>
      <c r="G44" s="479">
        <f t="shared" si="26"/>
        <v>0</v>
      </c>
      <c r="H44" s="479">
        <f t="shared" si="26"/>
        <v>1</v>
      </c>
      <c r="I44" s="478">
        <f t="shared" si="27"/>
        <v>1</v>
      </c>
      <c r="J44" s="478">
        <f t="shared" si="28"/>
        <v>1</v>
      </c>
      <c r="K44" s="479">
        <f t="shared" si="29"/>
        <v>1</v>
      </c>
      <c r="L44" s="479">
        <f t="shared" si="29"/>
        <v>1</v>
      </c>
      <c r="M44" s="490">
        <f t="shared" si="30"/>
        <v>1</v>
      </c>
      <c r="N44" s="478">
        <f t="shared" si="31"/>
        <v>1</v>
      </c>
      <c r="O44" s="478">
        <f t="shared" si="32"/>
        <v>0</v>
      </c>
      <c r="P44" s="490">
        <f t="shared" si="32"/>
        <v>0</v>
      </c>
      <c r="Q44" s="480">
        <f t="shared" si="32"/>
        <v>0</v>
      </c>
      <c r="R44" s="481"/>
      <c r="S44" s="482">
        <f>'Old Counts Pivot Table'!B$35</f>
        <v>8004</v>
      </c>
      <c r="T44" s="483">
        <f>'Old Counts Pivot Table'!C$35</f>
        <v>0</v>
      </c>
      <c r="U44" s="483">
        <f>'Old Counts Pivot Table'!D$35</f>
        <v>1274</v>
      </c>
      <c r="V44" s="483">
        <f>'Old Counts Pivot Table'!E$35</f>
        <v>456</v>
      </c>
      <c r="W44" s="483">
        <f>'Old Counts Pivot Table'!F$35</f>
        <v>0</v>
      </c>
      <c r="X44" s="484">
        <f>'Old Counts Pivot Table'!G$35</f>
        <v>99</v>
      </c>
      <c r="Y44" s="482">
        <f>'Old Counts Pivot Table'!H$35</f>
        <v>9833</v>
      </c>
      <c r="Z44" s="482">
        <f>'Old Counts Pivot Table'!I$35</f>
        <v>5087</v>
      </c>
      <c r="AA44" s="483">
        <f>'Old Counts Pivot Table'!J$35</f>
        <v>925</v>
      </c>
      <c r="AB44" s="483">
        <f>'Old Counts Pivot Table'!K$35</f>
        <v>155</v>
      </c>
      <c r="AC44" s="483">
        <f>'Old Counts Pivot Table'!L$35</f>
        <v>56</v>
      </c>
      <c r="AD44" s="483">
        <f>'Old Counts Pivot Table'!M$35</f>
        <v>0</v>
      </c>
      <c r="AE44" s="482">
        <f>'Old Counts Pivot Table'!N$35</f>
        <v>6223</v>
      </c>
      <c r="AF44" s="482">
        <f>'Old Counts Pivot Table'!O$35</f>
        <v>0</v>
      </c>
      <c r="AG44" s="483">
        <f>'Old Counts Pivot Table'!P$35</f>
        <v>0</v>
      </c>
      <c r="AH44" s="482">
        <f>'Old Counts Pivot Table'!Q$35</f>
        <v>0</v>
      </c>
      <c r="AI44" s="485"/>
      <c r="AJ44" s="485"/>
    </row>
    <row r="45" spans="1:36">
      <c r="A45" s="457" t="s">
        <v>225</v>
      </c>
      <c r="B45" s="458" t="s">
        <v>28</v>
      </c>
      <c r="C45" s="459">
        <f t="shared" ref="C45:C51" si="33">S45/S$51</f>
        <v>0.31981536432575008</v>
      </c>
      <c r="D45" s="460">
        <f t="shared" ref="D45:D51" si="34">IFERROR(T45/T$51,0)</f>
        <v>0.42292870905587671</v>
      </c>
      <c r="E45" s="460">
        <f t="shared" ref="E45:E51" si="35">U45/U$51</f>
        <v>0.20058672533920058</v>
      </c>
      <c r="F45" s="460">
        <f t="shared" ref="F45:H51" si="36">IFERROR(V45/V$51,0)</f>
        <v>0.20969089390142021</v>
      </c>
      <c r="G45" s="460">
        <f t="shared" si="36"/>
        <v>0.17197452229299362</v>
      </c>
      <c r="H45" s="460">
        <f t="shared" si="36"/>
        <v>0.10831509846827134</v>
      </c>
      <c r="I45" s="459">
        <f t="shared" ref="I45:I51" si="37">Y45/Y$51</f>
        <v>0.25057581573896354</v>
      </c>
      <c r="J45" s="459">
        <f t="shared" ref="J45:J51" si="38">IFERROR(Z45/Z$51,0)</f>
        <v>0.12886597938144329</v>
      </c>
      <c r="K45" s="460">
        <f t="shared" ref="K45:L51" si="39">AA45/AA$51</f>
        <v>9.6997690531177835E-2</v>
      </c>
      <c r="L45" s="460">
        <f t="shared" si="39"/>
        <v>0.14516129032258066</v>
      </c>
      <c r="M45" s="487">
        <f t="shared" ref="M45:M51" si="40">IFERROR(AC45/AC$51,0)</f>
        <v>0.15789473684210525</v>
      </c>
      <c r="N45" s="459">
        <f t="shared" ref="N45:N51" si="41">AE45/AE$51</f>
        <v>0.12040133779264214</v>
      </c>
      <c r="O45" s="459">
        <f t="shared" ref="O45:Q51" si="42">IFERROR(AF45/AF$51,0)</f>
        <v>0</v>
      </c>
      <c r="P45" s="487">
        <f t="shared" si="42"/>
        <v>0</v>
      </c>
      <c r="Q45" s="461">
        <f t="shared" si="42"/>
        <v>0</v>
      </c>
      <c r="R45" s="462"/>
      <c r="S45" s="463">
        <f>'Old Counts Pivot Table'!B$37</f>
        <v>970</v>
      </c>
      <c r="T45" s="464">
        <f>'Old Counts Pivot Table'!C$37</f>
        <v>439</v>
      </c>
      <c r="U45" s="464">
        <f>'Old Counts Pivot Table'!D$37</f>
        <v>547</v>
      </c>
      <c r="V45" s="464">
        <f>'Old Counts Pivot Table'!E$37</f>
        <v>502</v>
      </c>
      <c r="W45" s="464">
        <f>'Old Counts Pivot Table'!F$37</f>
        <v>54</v>
      </c>
      <c r="X45" s="465">
        <f>'Old Counts Pivot Table'!G$37</f>
        <v>99</v>
      </c>
      <c r="Y45" s="463">
        <f>'Old Counts Pivot Table'!H$37</f>
        <v>2611</v>
      </c>
      <c r="Z45" s="463">
        <f>'Old Counts Pivot Table'!I$37</f>
        <v>75</v>
      </c>
      <c r="AA45" s="464">
        <f>'Old Counts Pivot Table'!J$37</f>
        <v>42</v>
      </c>
      <c r="AB45" s="464">
        <f>'Old Counts Pivot Table'!K$37</f>
        <v>18</v>
      </c>
      <c r="AC45" s="464">
        <f>'Old Counts Pivot Table'!L$37</f>
        <v>9</v>
      </c>
      <c r="AD45" s="464">
        <f>'Old Counts Pivot Table'!M$37</f>
        <v>0</v>
      </c>
      <c r="AE45" s="463">
        <f>'Old Counts Pivot Table'!N$37</f>
        <v>144</v>
      </c>
      <c r="AF45" s="463">
        <f>'Old Counts Pivot Table'!O$37</f>
        <v>0</v>
      </c>
      <c r="AG45" s="464">
        <f>'Old Counts Pivot Table'!P$37</f>
        <v>0</v>
      </c>
      <c r="AH45" s="463">
        <f>'Old Counts Pivot Table'!Q$37</f>
        <v>0</v>
      </c>
    </row>
    <row r="46" spans="1:36">
      <c r="A46" s="466"/>
      <c r="B46" s="467" t="s">
        <v>17</v>
      </c>
      <c r="C46" s="468">
        <f t="shared" si="33"/>
        <v>0.29080118694362017</v>
      </c>
      <c r="D46" s="469">
        <f t="shared" si="34"/>
        <v>0.279383429672447</v>
      </c>
      <c r="E46" s="469">
        <f t="shared" si="35"/>
        <v>0.25925925925925924</v>
      </c>
      <c r="F46" s="469">
        <f t="shared" si="36"/>
        <v>0.25229741019214702</v>
      </c>
      <c r="G46" s="469">
        <f t="shared" si="36"/>
        <v>0.23248407643312102</v>
      </c>
      <c r="H46" s="469">
        <f t="shared" si="36"/>
        <v>0.30087527352297594</v>
      </c>
      <c r="I46" s="468">
        <f t="shared" si="37"/>
        <v>0.27168905950095967</v>
      </c>
      <c r="J46" s="468">
        <f t="shared" si="38"/>
        <v>0.20274914089347079</v>
      </c>
      <c r="K46" s="469">
        <f t="shared" si="39"/>
        <v>0.29099307159353349</v>
      </c>
      <c r="L46" s="469">
        <f t="shared" si="39"/>
        <v>0.32258064516129031</v>
      </c>
      <c r="M46" s="489">
        <f t="shared" si="40"/>
        <v>0.2982456140350877</v>
      </c>
      <c r="N46" s="468">
        <f t="shared" si="41"/>
        <v>0.25167224080267558</v>
      </c>
      <c r="O46" s="468">
        <f t="shared" si="42"/>
        <v>0</v>
      </c>
      <c r="P46" s="489">
        <f t="shared" si="42"/>
        <v>0</v>
      </c>
      <c r="Q46" s="470">
        <f t="shared" si="42"/>
        <v>0</v>
      </c>
      <c r="R46" s="471"/>
      <c r="S46" s="472">
        <f>'Old Counts Pivot Table'!B$38</f>
        <v>882</v>
      </c>
      <c r="T46" s="473">
        <f>'Old Counts Pivot Table'!C$38</f>
        <v>290</v>
      </c>
      <c r="U46" s="473">
        <f>'Old Counts Pivot Table'!D$38</f>
        <v>707</v>
      </c>
      <c r="V46" s="473">
        <f>'Old Counts Pivot Table'!E$38</f>
        <v>604</v>
      </c>
      <c r="W46" s="473">
        <f>'Old Counts Pivot Table'!F$38</f>
        <v>73</v>
      </c>
      <c r="X46" s="474">
        <f>'Old Counts Pivot Table'!G$38</f>
        <v>275</v>
      </c>
      <c r="Y46" s="472">
        <f>'Old Counts Pivot Table'!H$38</f>
        <v>2831</v>
      </c>
      <c r="Z46" s="472">
        <f>'Old Counts Pivot Table'!I$38</f>
        <v>118</v>
      </c>
      <c r="AA46" s="473">
        <f>'Old Counts Pivot Table'!J$38</f>
        <v>126</v>
      </c>
      <c r="AB46" s="473">
        <f>'Old Counts Pivot Table'!K$38</f>
        <v>40</v>
      </c>
      <c r="AC46" s="473">
        <f>'Old Counts Pivot Table'!L$38</f>
        <v>17</v>
      </c>
      <c r="AD46" s="473">
        <f>'Old Counts Pivot Table'!M$38</f>
        <v>0</v>
      </c>
      <c r="AE46" s="472">
        <f>'Old Counts Pivot Table'!N$38</f>
        <v>301</v>
      </c>
      <c r="AF46" s="472">
        <f>'Old Counts Pivot Table'!O$38</f>
        <v>0</v>
      </c>
      <c r="AG46" s="473">
        <f>'Old Counts Pivot Table'!P$38</f>
        <v>0</v>
      </c>
      <c r="AH46" s="472">
        <f>'Old Counts Pivot Table'!Q$38</f>
        <v>0</v>
      </c>
    </row>
    <row r="47" spans="1:36">
      <c r="A47" s="466"/>
      <c r="B47" s="467" t="s">
        <v>18</v>
      </c>
      <c r="C47" s="468">
        <f t="shared" si="33"/>
        <v>0.23178371249587867</v>
      </c>
      <c r="D47" s="469">
        <f t="shared" si="34"/>
        <v>0.19075144508670519</v>
      </c>
      <c r="E47" s="469">
        <f t="shared" si="35"/>
        <v>0.30326365969930325</v>
      </c>
      <c r="F47" s="469">
        <f t="shared" si="36"/>
        <v>0.31913116123642438</v>
      </c>
      <c r="G47" s="469">
        <f t="shared" si="36"/>
        <v>0.28025477707006369</v>
      </c>
      <c r="H47" s="469">
        <f t="shared" si="36"/>
        <v>0.46827133479212252</v>
      </c>
      <c r="I47" s="468">
        <f t="shared" si="37"/>
        <v>0.28867562380038386</v>
      </c>
      <c r="J47" s="468">
        <f t="shared" si="38"/>
        <v>0.43127147766323026</v>
      </c>
      <c r="K47" s="469">
        <f t="shared" si="39"/>
        <v>0.26327944572748269</v>
      </c>
      <c r="L47" s="469">
        <f t="shared" si="39"/>
        <v>0.29838709677419356</v>
      </c>
      <c r="M47" s="489">
        <f t="shared" si="40"/>
        <v>0.2807017543859649</v>
      </c>
      <c r="N47" s="468">
        <f t="shared" si="41"/>
        <v>0.34949832775919731</v>
      </c>
      <c r="O47" s="468">
        <f t="shared" si="42"/>
        <v>0</v>
      </c>
      <c r="P47" s="489">
        <f t="shared" si="42"/>
        <v>0</v>
      </c>
      <c r="Q47" s="470">
        <f t="shared" si="42"/>
        <v>0</v>
      </c>
      <c r="R47" s="471"/>
      <c r="S47" s="472">
        <f>'Old Counts Pivot Table'!B$39</f>
        <v>703</v>
      </c>
      <c r="T47" s="473">
        <f>'Old Counts Pivot Table'!C$39</f>
        <v>198</v>
      </c>
      <c r="U47" s="473">
        <f>'Old Counts Pivot Table'!D$39</f>
        <v>827</v>
      </c>
      <c r="V47" s="473">
        <f>'Old Counts Pivot Table'!E$39</f>
        <v>764</v>
      </c>
      <c r="W47" s="473">
        <f>'Old Counts Pivot Table'!F$39</f>
        <v>88</v>
      </c>
      <c r="X47" s="474">
        <f>'Old Counts Pivot Table'!G$39</f>
        <v>428</v>
      </c>
      <c r="Y47" s="472">
        <f>'Old Counts Pivot Table'!H$39</f>
        <v>3008</v>
      </c>
      <c r="Z47" s="472">
        <f>'Old Counts Pivot Table'!I$39</f>
        <v>251</v>
      </c>
      <c r="AA47" s="473">
        <f>'Old Counts Pivot Table'!J$39</f>
        <v>114</v>
      </c>
      <c r="AB47" s="473">
        <f>'Old Counts Pivot Table'!K$39</f>
        <v>37</v>
      </c>
      <c r="AC47" s="473">
        <f>'Old Counts Pivot Table'!L$39</f>
        <v>16</v>
      </c>
      <c r="AD47" s="473">
        <f>'Old Counts Pivot Table'!M$39</f>
        <v>0</v>
      </c>
      <c r="AE47" s="472">
        <f>'Old Counts Pivot Table'!N$39</f>
        <v>418</v>
      </c>
      <c r="AF47" s="472">
        <f>'Old Counts Pivot Table'!O$39</f>
        <v>0</v>
      </c>
      <c r="AG47" s="473">
        <f>'Old Counts Pivot Table'!P$39</f>
        <v>0</v>
      </c>
      <c r="AH47" s="472">
        <f>'Old Counts Pivot Table'!Q$39</f>
        <v>0</v>
      </c>
    </row>
    <row r="48" spans="1:36">
      <c r="A48" s="466"/>
      <c r="B48" s="467" t="s">
        <v>19</v>
      </c>
      <c r="C48" s="468">
        <f t="shared" si="33"/>
        <v>4.1213320145070884E-2</v>
      </c>
      <c r="D48" s="469">
        <f t="shared" si="34"/>
        <v>2.8901734104046242E-2</v>
      </c>
      <c r="E48" s="469">
        <f t="shared" si="35"/>
        <v>0.10121012101210121</v>
      </c>
      <c r="F48" s="469">
        <f t="shared" si="36"/>
        <v>5.2213868003341685E-2</v>
      </c>
      <c r="G48" s="469">
        <f t="shared" si="36"/>
        <v>0.20382165605095542</v>
      </c>
      <c r="H48" s="469">
        <f t="shared" si="36"/>
        <v>5.2516411378555797E-2</v>
      </c>
      <c r="I48" s="468">
        <f t="shared" si="37"/>
        <v>6.4107485604606523E-2</v>
      </c>
      <c r="J48" s="468">
        <f t="shared" si="38"/>
        <v>0.15292096219931273</v>
      </c>
      <c r="K48" s="469">
        <f t="shared" si="39"/>
        <v>0.22170900692840648</v>
      </c>
      <c r="L48" s="469">
        <f t="shared" si="39"/>
        <v>0.23387096774193547</v>
      </c>
      <c r="M48" s="489">
        <f t="shared" si="40"/>
        <v>0.24561403508771928</v>
      </c>
      <c r="N48" s="468">
        <f t="shared" si="41"/>
        <v>0.19063545150501673</v>
      </c>
      <c r="O48" s="468">
        <f t="shared" si="42"/>
        <v>0</v>
      </c>
      <c r="P48" s="489">
        <f t="shared" si="42"/>
        <v>0</v>
      </c>
      <c r="Q48" s="470">
        <f t="shared" si="42"/>
        <v>0</v>
      </c>
      <c r="R48" s="471"/>
      <c r="S48" s="472">
        <f>'Old Counts Pivot Table'!B$40</f>
        <v>125</v>
      </c>
      <c r="T48" s="473">
        <f>'Old Counts Pivot Table'!C$40</f>
        <v>30</v>
      </c>
      <c r="U48" s="473">
        <f>'Old Counts Pivot Table'!D$40</f>
        <v>276</v>
      </c>
      <c r="V48" s="473">
        <f>'Old Counts Pivot Table'!E$40</f>
        <v>125</v>
      </c>
      <c r="W48" s="473">
        <f>'Old Counts Pivot Table'!F$40</f>
        <v>64</v>
      </c>
      <c r="X48" s="474">
        <f>'Old Counts Pivot Table'!G$40</f>
        <v>48</v>
      </c>
      <c r="Y48" s="472">
        <f>'Old Counts Pivot Table'!H$40</f>
        <v>668</v>
      </c>
      <c r="Z48" s="472">
        <f>'Old Counts Pivot Table'!I$40</f>
        <v>89</v>
      </c>
      <c r="AA48" s="473">
        <f>'Old Counts Pivot Table'!J$40</f>
        <v>96</v>
      </c>
      <c r="AB48" s="473">
        <f>'Old Counts Pivot Table'!K$40</f>
        <v>29</v>
      </c>
      <c r="AC48" s="473">
        <f>'Old Counts Pivot Table'!L$40</f>
        <v>14</v>
      </c>
      <c r="AD48" s="473">
        <f>'Old Counts Pivot Table'!M$40</f>
        <v>0</v>
      </c>
      <c r="AE48" s="472">
        <f>'Old Counts Pivot Table'!N$40</f>
        <v>228</v>
      </c>
      <c r="AF48" s="472">
        <f>'Old Counts Pivot Table'!O$40</f>
        <v>0</v>
      </c>
      <c r="AG48" s="473">
        <f>'Old Counts Pivot Table'!P$40</f>
        <v>0</v>
      </c>
      <c r="AH48" s="472">
        <f>'Old Counts Pivot Table'!Q$40</f>
        <v>0</v>
      </c>
    </row>
    <row r="49" spans="1:36">
      <c r="A49" s="466"/>
      <c r="B49" s="467" t="s">
        <v>1059</v>
      </c>
      <c r="C49" s="468">
        <f t="shared" si="33"/>
        <v>0.11638641608968019</v>
      </c>
      <c r="D49" s="469">
        <f t="shared" si="34"/>
        <v>7.8034682080924858E-2</v>
      </c>
      <c r="E49" s="469">
        <f t="shared" si="35"/>
        <v>0.13568023469013568</v>
      </c>
      <c r="F49" s="469">
        <f t="shared" si="36"/>
        <v>0.16666666666666666</v>
      </c>
      <c r="G49" s="469">
        <f t="shared" si="36"/>
        <v>0.11146496815286625</v>
      </c>
      <c r="H49" s="469">
        <f t="shared" si="36"/>
        <v>7.0021881838074396E-2</v>
      </c>
      <c r="I49" s="468">
        <f t="shared" si="37"/>
        <v>0.12495201535508638</v>
      </c>
      <c r="J49" s="468">
        <f t="shared" si="38"/>
        <v>8.4192439862542962E-2</v>
      </c>
      <c r="K49" s="469">
        <f t="shared" si="39"/>
        <v>0.12702078521939955</v>
      </c>
      <c r="L49" s="469">
        <f t="shared" si="39"/>
        <v>0</v>
      </c>
      <c r="M49" s="489">
        <f t="shared" si="40"/>
        <v>1.7543859649122806E-2</v>
      </c>
      <c r="N49" s="468">
        <f t="shared" si="41"/>
        <v>8.7792642140468224E-2</v>
      </c>
      <c r="O49" s="468">
        <f t="shared" si="42"/>
        <v>0</v>
      </c>
      <c r="P49" s="489">
        <f t="shared" si="42"/>
        <v>0</v>
      </c>
      <c r="Q49" s="470">
        <f t="shared" si="42"/>
        <v>0</v>
      </c>
      <c r="R49" s="471"/>
      <c r="S49" s="472">
        <f>'Old Counts Pivot Table'!B$41</f>
        <v>353</v>
      </c>
      <c r="T49" s="473">
        <f>'Old Counts Pivot Table'!C$41</f>
        <v>81</v>
      </c>
      <c r="U49" s="473">
        <f>'Old Counts Pivot Table'!D$41</f>
        <v>370</v>
      </c>
      <c r="V49" s="473">
        <f>'Old Counts Pivot Table'!E$41</f>
        <v>399</v>
      </c>
      <c r="W49" s="473">
        <f>'Old Counts Pivot Table'!F$41</f>
        <v>35</v>
      </c>
      <c r="X49" s="474">
        <f>'Old Counts Pivot Table'!G$41</f>
        <v>64</v>
      </c>
      <c r="Y49" s="472">
        <f>'Old Counts Pivot Table'!H$41</f>
        <v>1302</v>
      </c>
      <c r="Z49" s="472">
        <f>'Old Counts Pivot Table'!I$41</f>
        <v>49</v>
      </c>
      <c r="AA49" s="473">
        <f>'Old Counts Pivot Table'!J$41</f>
        <v>55</v>
      </c>
      <c r="AB49" s="473">
        <f>'Old Counts Pivot Table'!K$41</f>
        <v>0</v>
      </c>
      <c r="AC49" s="473">
        <f>'Old Counts Pivot Table'!L$41</f>
        <v>1</v>
      </c>
      <c r="AD49" s="473">
        <f>'Old Counts Pivot Table'!M$41</f>
        <v>0</v>
      </c>
      <c r="AE49" s="472">
        <f>'Old Counts Pivot Table'!N$41</f>
        <v>105</v>
      </c>
      <c r="AF49" s="472">
        <f>'Old Counts Pivot Table'!O$41</f>
        <v>0</v>
      </c>
      <c r="AG49" s="473">
        <f>'Old Counts Pivot Table'!P$41</f>
        <v>0</v>
      </c>
      <c r="AH49" s="472">
        <f>'Old Counts Pivot Table'!Q$41</f>
        <v>0</v>
      </c>
    </row>
    <row r="50" spans="1:36">
      <c r="A50" s="466"/>
      <c r="B50" s="467" t="s">
        <v>1060</v>
      </c>
      <c r="C50" s="468">
        <f t="shared" si="33"/>
        <v>0</v>
      </c>
      <c r="D50" s="469">
        <f t="shared" si="34"/>
        <v>0</v>
      </c>
      <c r="E50" s="469">
        <f t="shared" si="35"/>
        <v>0</v>
      </c>
      <c r="F50" s="469">
        <f t="shared" si="36"/>
        <v>0</v>
      </c>
      <c r="G50" s="469">
        <f t="shared" si="36"/>
        <v>0</v>
      </c>
      <c r="H50" s="469">
        <f t="shared" si="36"/>
        <v>0</v>
      </c>
      <c r="I50" s="468">
        <f t="shared" si="37"/>
        <v>0</v>
      </c>
      <c r="J50" s="468">
        <f t="shared" si="38"/>
        <v>0</v>
      </c>
      <c r="K50" s="469">
        <f t="shared" si="39"/>
        <v>0</v>
      </c>
      <c r="L50" s="469">
        <f t="shared" si="39"/>
        <v>0</v>
      </c>
      <c r="M50" s="489">
        <f t="shared" si="40"/>
        <v>0</v>
      </c>
      <c r="N50" s="468">
        <f t="shared" si="41"/>
        <v>0</v>
      </c>
      <c r="O50" s="468">
        <f t="shared" si="42"/>
        <v>1</v>
      </c>
      <c r="P50" s="489">
        <f t="shared" si="42"/>
        <v>0</v>
      </c>
      <c r="Q50" s="470">
        <f t="shared" si="42"/>
        <v>1</v>
      </c>
      <c r="R50" s="471"/>
      <c r="S50" s="472">
        <f>'Old Counts Pivot Table'!B$42</f>
        <v>0</v>
      </c>
      <c r="T50" s="473">
        <f>'Old Counts Pivot Table'!C$42</f>
        <v>0</v>
      </c>
      <c r="U50" s="473">
        <f>'Old Counts Pivot Table'!D$42</f>
        <v>0</v>
      </c>
      <c r="V50" s="473">
        <f>'Old Counts Pivot Table'!E$42</f>
        <v>0</v>
      </c>
      <c r="W50" s="473">
        <f>'Old Counts Pivot Table'!F$42</f>
        <v>0</v>
      </c>
      <c r="X50" s="474">
        <f>'Old Counts Pivot Table'!G$42</f>
        <v>0</v>
      </c>
      <c r="Y50" s="472">
        <f>'Old Counts Pivot Table'!H$42</f>
        <v>0</v>
      </c>
      <c r="Z50" s="472">
        <f>'Old Counts Pivot Table'!I$42</f>
        <v>0</v>
      </c>
      <c r="AA50" s="473">
        <f>'Old Counts Pivot Table'!J$42</f>
        <v>0</v>
      </c>
      <c r="AB50" s="473">
        <f>'Old Counts Pivot Table'!K$42</f>
        <v>0</v>
      </c>
      <c r="AC50" s="473">
        <f>'Old Counts Pivot Table'!L$42</f>
        <v>0</v>
      </c>
      <c r="AD50" s="473">
        <f>'Old Counts Pivot Table'!M$42</f>
        <v>0</v>
      </c>
      <c r="AE50" s="472">
        <f>'Old Counts Pivot Table'!N$42</f>
        <v>0</v>
      </c>
      <c r="AF50" s="472">
        <f>'Old Counts Pivot Table'!O$42</f>
        <v>2334</v>
      </c>
      <c r="AG50" s="473">
        <f>'Old Counts Pivot Table'!P$42</f>
        <v>0</v>
      </c>
      <c r="AH50" s="472">
        <f>'Old Counts Pivot Table'!Q$42</f>
        <v>2334</v>
      </c>
    </row>
    <row r="51" spans="1:36" s="486" customFormat="1">
      <c r="A51" s="476"/>
      <c r="B51" s="477" t="s">
        <v>1061</v>
      </c>
      <c r="C51" s="478">
        <f t="shared" si="33"/>
        <v>1</v>
      </c>
      <c r="D51" s="479">
        <f t="shared" si="34"/>
        <v>1</v>
      </c>
      <c r="E51" s="479">
        <f t="shared" si="35"/>
        <v>1</v>
      </c>
      <c r="F51" s="479">
        <f t="shared" si="36"/>
        <v>1</v>
      </c>
      <c r="G51" s="479">
        <f t="shared" si="36"/>
        <v>1</v>
      </c>
      <c r="H51" s="479">
        <f t="shared" si="36"/>
        <v>1</v>
      </c>
      <c r="I51" s="478">
        <f t="shared" si="37"/>
        <v>1</v>
      </c>
      <c r="J51" s="478">
        <f t="shared" si="38"/>
        <v>1</v>
      </c>
      <c r="K51" s="479">
        <f t="shared" si="39"/>
        <v>1</v>
      </c>
      <c r="L51" s="479">
        <f t="shared" si="39"/>
        <v>1</v>
      </c>
      <c r="M51" s="490">
        <f t="shared" si="40"/>
        <v>1</v>
      </c>
      <c r="N51" s="478">
        <f t="shared" si="41"/>
        <v>1</v>
      </c>
      <c r="O51" s="478">
        <f t="shared" si="42"/>
        <v>1</v>
      </c>
      <c r="P51" s="490">
        <f t="shared" si="42"/>
        <v>0</v>
      </c>
      <c r="Q51" s="480">
        <f t="shared" si="42"/>
        <v>1</v>
      </c>
      <c r="R51" s="481"/>
      <c r="S51" s="482">
        <f>'Old Counts Pivot Table'!B$43</f>
        <v>3033</v>
      </c>
      <c r="T51" s="483">
        <f>'Old Counts Pivot Table'!C$43</f>
        <v>1038</v>
      </c>
      <c r="U51" s="483">
        <f>'Old Counts Pivot Table'!D$43</f>
        <v>2727</v>
      </c>
      <c r="V51" s="483">
        <f>'Old Counts Pivot Table'!E$43</f>
        <v>2394</v>
      </c>
      <c r="W51" s="483">
        <f>'Old Counts Pivot Table'!F$43</f>
        <v>314</v>
      </c>
      <c r="X51" s="484">
        <f>'Old Counts Pivot Table'!G$43</f>
        <v>914</v>
      </c>
      <c r="Y51" s="482">
        <f>'Old Counts Pivot Table'!H$43</f>
        <v>10420</v>
      </c>
      <c r="Z51" s="482">
        <f>'Old Counts Pivot Table'!I$43</f>
        <v>582</v>
      </c>
      <c r="AA51" s="483">
        <f>'Old Counts Pivot Table'!J$43</f>
        <v>433</v>
      </c>
      <c r="AB51" s="483">
        <f>'Old Counts Pivot Table'!K$43</f>
        <v>124</v>
      </c>
      <c r="AC51" s="483">
        <f>'Old Counts Pivot Table'!L$43</f>
        <v>57</v>
      </c>
      <c r="AD51" s="483">
        <f>'Old Counts Pivot Table'!M$43</f>
        <v>0</v>
      </c>
      <c r="AE51" s="482">
        <f>'Old Counts Pivot Table'!N$43</f>
        <v>1196</v>
      </c>
      <c r="AF51" s="482">
        <f>'Old Counts Pivot Table'!O$43</f>
        <v>2334</v>
      </c>
      <c r="AG51" s="483">
        <f>'Old Counts Pivot Table'!P$43</f>
        <v>0</v>
      </c>
      <c r="AH51" s="482">
        <f>'Old Counts Pivot Table'!Q$43</f>
        <v>2334</v>
      </c>
      <c r="AI51" s="485"/>
      <c r="AJ51" s="485"/>
    </row>
    <row r="52" spans="1:36">
      <c r="A52" s="457" t="s">
        <v>283</v>
      </c>
      <c r="B52" s="458" t="s">
        <v>28</v>
      </c>
      <c r="C52" s="459">
        <f t="shared" ref="C52:C58" si="43">S52/S$58</f>
        <v>0.32248394004282654</v>
      </c>
      <c r="D52" s="460">
        <f t="shared" ref="D52:D58" si="44">IFERROR(T52/T$58,0)</f>
        <v>0</v>
      </c>
      <c r="E52" s="460">
        <f t="shared" ref="E52:E58" si="45">U52/U$58</f>
        <v>0.22011251758087202</v>
      </c>
      <c r="F52" s="460">
        <f t="shared" ref="F52:H58" si="46">IFERROR(V52/V$58,0)</f>
        <v>0.27272727272727271</v>
      </c>
      <c r="G52" s="460">
        <f t="shared" si="46"/>
        <v>0</v>
      </c>
      <c r="H52" s="460">
        <f t="shared" si="46"/>
        <v>0</v>
      </c>
      <c r="I52" s="459">
        <f t="shared" ref="I52:I58" si="47">Y52/Y$58</f>
        <v>0.26641509433962263</v>
      </c>
      <c r="J52" s="459">
        <f t="shared" ref="J52:J58" si="48">IFERROR(Z52/Z$58,0)</f>
        <v>0</v>
      </c>
      <c r="K52" s="460">
        <f t="shared" ref="K52:L58" si="49">AA52/AA$58</f>
        <v>0.328125</v>
      </c>
      <c r="L52" s="460">
        <f t="shared" si="49"/>
        <v>0.36414048059149723</v>
      </c>
      <c r="M52" s="487">
        <f t="shared" ref="M52:M58" si="50">IFERROR(AC52/AC$58,0)</f>
        <v>0.52898550724637683</v>
      </c>
      <c r="N52" s="459">
        <f t="shared" ref="N52:N58" si="51">AE52/AE$58</f>
        <v>0.36810551558752996</v>
      </c>
      <c r="O52" s="459">
        <f t="shared" ref="O52:Q58" si="52">IFERROR(AF52/AF$58,0)</f>
        <v>9.4117647058823528E-2</v>
      </c>
      <c r="P52" s="487">
        <f t="shared" si="52"/>
        <v>0</v>
      </c>
      <c r="Q52" s="461">
        <f t="shared" si="52"/>
        <v>9.4117647058823528E-2</v>
      </c>
      <c r="R52" s="462"/>
      <c r="S52" s="463">
        <f>'Old Counts Pivot Table'!B$45</f>
        <v>753</v>
      </c>
      <c r="T52" s="464">
        <f>'Old Counts Pivot Table'!C$45</f>
        <v>0</v>
      </c>
      <c r="U52" s="464">
        <f>'Old Counts Pivot Table'!D$45</f>
        <v>626</v>
      </c>
      <c r="V52" s="464">
        <f>'Old Counts Pivot Table'!E$45</f>
        <v>33</v>
      </c>
      <c r="W52" s="464">
        <f>'Old Counts Pivot Table'!F$45</f>
        <v>0</v>
      </c>
      <c r="X52" s="465">
        <f>'Old Counts Pivot Table'!G$45</f>
        <v>0</v>
      </c>
      <c r="Y52" s="463">
        <f>'Old Counts Pivot Table'!H$45</f>
        <v>1412</v>
      </c>
      <c r="Z52" s="463">
        <f>'Old Counts Pivot Table'!I$45</f>
        <v>0</v>
      </c>
      <c r="AA52" s="464">
        <f>'Old Counts Pivot Table'!J$45</f>
        <v>147</v>
      </c>
      <c r="AB52" s="464">
        <f>'Old Counts Pivot Table'!K$45</f>
        <v>394</v>
      </c>
      <c r="AC52" s="464">
        <f>'Old Counts Pivot Table'!L$45</f>
        <v>73</v>
      </c>
      <c r="AD52" s="464">
        <f>'Old Counts Pivot Table'!M$45</f>
        <v>0</v>
      </c>
      <c r="AE52" s="463">
        <f>'Old Counts Pivot Table'!N$45</f>
        <v>614</v>
      </c>
      <c r="AF52" s="463">
        <f>'Old Counts Pivot Table'!O$45</f>
        <v>16</v>
      </c>
      <c r="AG52" s="464">
        <f>'Old Counts Pivot Table'!P$45</f>
        <v>0</v>
      </c>
      <c r="AH52" s="463">
        <f>'Old Counts Pivot Table'!Q$45</f>
        <v>16</v>
      </c>
    </row>
    <row r="53" spans="1:36">
      <c r="A53" s="466"/>
      <c r="B53" s="467" t="s">
        <v>17</v>
      </c>
      <c r="C53" s="468">
        <f t="shared" si="43"/>
        <v>0.28137044967880087</v>
      </c>
      <c r="D53" s="469">
        <f t="shared" si="44"/>
        <v>0</v>
      </c>
      <c r="E53" s="469">
        <f t="shared" si="45"/>
        <v>0.28656821378340364</v>
      </c>
      <c r="F53" s="469">
        <f t="shared" si="46"/>
        <v>0.24793388429752067</v>
      </c>
      <c r="G53" s="469">
        <f t="shared" si="46"/>
        <v>0</v>
      </c>
      <c r="H53" s="469">
        <f t="shared" si="46"/>
        <v>0</v>
      </c>
      <c r="I53" s="468">
        <f t="shared" si="47"/>
        <v>0.28339622641509432</v>
      </c>
      <c r="J53" s="468">
        <f t="shared" si="48"/>
        <v>0</v>
      </c>
      <c r="K53" s="469">
        <f t="shared" si="49"/>
        <v>0.37723214285714285</v>
      </c>
      <c r="L53" s="469">
        <f t="shared" si="49"/>
        <v>0.2754158964879852</v>
      </c>
      <c r="M53" s="489">
        <f t="shared" si="50"/>
        <v>0.13768115942028986</v>
      </c>
      <c r="N53" s="468">
        <f t="shared" si="51"/>
        <v>0.29136690647482016</v>
      </c>
      <c r="O53" s="468">
        <f t="shared" si="52"/>
        <v>0.29411764705882354</v>
      </c>
      <c r="P53" s="489">
        <f t="shared" si="52"/>
        <v>0</v>
      </c>
      <c r="Q53" s="470">
        <f t="shared" si="52"/>
        <v>0.29411764705882354</v>
      </c>
      <c r="R53" s="471"/>
      <c r="S53" s="472">
        <f>'Old Counts Pivot Table'!B$46</f>
        <v>657</v>
      </c>
      <c r="T53" s="473">
        <f>'Old Counts Pivot Table'!C$46</f>
        <v>0</v>
      </c>
      <c r="U53" s="473">
        <f>'Old Counts Pivot Table'!D$46</f>
        <v>815</v>
      </c>
      <c r="V53" s="473">
        <f>'Old Counts Pivot Table'!E$46</f>
        <v>30</v>
      </c>
      <c r="W53" s="473">
        <f>'Old Counts Pivot Table'!F$46</f>
        <v>0</v>
      </c>
      <c r="X53" s="474">
        <f>'Old Counts Pivot Table'!G$46</f>
        <v>0</v>
      </c>
      <c r="Y53" s="472">
        <f>'Old Counts Pivot Table'!H$46</f>
        <v>1502</v>
      </c>
      <c r="Z53" s="472">
        <f>'Old Counts Pivot Table'!I$46</f>
        <v>0</v>
      </c>
      <c r="AA53" s="473">
        <f>'Old Counts Pivot Table'!J$46</f>
        <v>169</v>
      </c>
      <c r="AB53" s="473">
        <f>'Old Counts Pivot Table'!K$46</f>
        <v>298</v>
      </c>
      <c r="AC53" s="473">
        <f>'Old Counts Pivot Table'!L$46</f>
        <v>19</v>
      </c>
      <c r="AD53" s="473">
        <f>'Old Counts Pivot Table'!M$46</f>
        <v>0</v>
      </c>
      <c r="AE53" s="472">
        <f>'Old Counts Pivot Table'!N$46</f>
        <v>486</v>
      </c>
      <c r="AF53" s="472">
        <f>'Old Counts Pivot Table'!O$46</f>
        <v>50</v>
      </c>
      <c r="AG53" s="473">
        <f>'Old Counts Pivot Table'!P$46</f>
        <v>0</v>
      </c>
      <c r="AH53" s="472">
        <f>'Old Counts Pivot Table'!Q$46</f>
        <v>50</v>
      </c>
    </row>
    <row r="54" spans="1:36">
      <c r="A54" s="466"/>
      <c r="B54" s="467" t="s">
        <v>18</v>
      </c>
      <c r="C54" s="468">
        <f t="shared" si="43"/>
        <v>0.2809421841541756</v>
      </c>
      <c r="D54" s="469">
        <f t="shared" si="44"/>
        <v>0</v>
      </c>
      <c r="E54" s="469">
        <f t="shared" si="45"/>
        <v>0.25070323488045004</v>
      </c>
      <c r="F54" s="469">
        <f t="shared" si="46"/>
        <v>0.43801652892561982</v>
      </c>
      <c r="G54" s="469">
        <f t="shared" si="46"/>
        <v>0</v>
      </c>
      <c r="H54" s="469">
        <f t="shared" si="46"/>
        <v>0</v>
      </c>
      <c r="I54" s="468">
        <f t="shared" si="47"/>
        <v>0.26830188679245282</v>
      </c>
      <c r="J54" s="468">
        <f t="shared" si="48"/>
        <v>0</v>
      </c>
      <c r="K54" s="469">
        <f t="shared" si="49"/>
        <v>0.12723214285714285</v>
      </c>
      <c r="L54" s="469">
        <f t="shared" si="49"/>
        <v>0.1876155268022181</v>
      </c>
      <c r="M54" s="489">
        <f t="shared" si="50"/>
        <v>0.18840579710144928</v>
      </c>
      <c r="N54" s="468">
        <f t="shared" si="51"/>
        <v>0.17146282973621102</v>
      </c>
      <c r="O54" s="468">
        <f t="shared" si="52"/>
        <v>0.26470588235294118</v>
      </c>
      <c r="P54" s="489">
        <f t="shared" si="52"/>
        <v>0</v>
      </c>
      <c r="Q54" s="470">
        <f t="shared" si="52"/>
        <v>0.26470588235294118</v>
      </c>
      <c r="R54" s="471"/>
      <c r="S54" s="472">
        <f>'Old Counts Pivot Table'!B$47</f>
        <v>656</v>
      </c>
      <c r="T54" s="473">
        <f>'Old Counts Pivot Table'!C$47</f>
        <v>0</v>
      </c>
      <c r="U54" s="473">
        <f>'Old Counts Pivot Table'!D$47</f>
        <v>713</v>
      </c>
      <c r="V54" s="473">
        <f>'Old Counts Pivot Table'!E$47</f>
        <v>53</v>
      </c>
      <c r="W54" s="473">
        <f>'Old Counts Pivot Table'!F$47</f>
        <v>0</v>
      </c>
      <c r="X54" s="474">
        <f>'Old Counts Pivot Table'!G$47</f>
        <v>0</v>
      </c>
      <c r="Y54" s="472">
        <f>'Old Counts Pivot Table'!H$47</f>
        <v>1422</v>
      </c>
      <c r="Z54" s="472">
        <f>'Old Counts Pivot Table'!I$47</f>
        <v>0</v>
      </c>
      <c r="AA54" s="473">
        <f>'Old Counts Pivot Table'!J$47</f>
        <v>57</v>
      </c>
      <c r="AB54" s="473">
        <f>'Old Counts Pivot Table'!K$47</f>
        <v>203</v>
      </c>
      <c r="AC54" s="473">
        <f>'Old Counts Pivot Table'!L$47</f>
        <v>26</v>
      </c>
      <c r="AD54" s="473">
        <f>'Old Counts Pivot Table'!M$47</f>
        <v>0</v>
      </c>
      <c r="AE54" s="472">
        <f>'Old Counts Pivot Table'!N$47</f>
        <v>286</v>
      </c>
      <c r="AF54" s="472">
        <f>'Old Counts Pivot Table'!O$47</f>
        <v>45</v>
      </c>
      <c r="AG54" s="473">
        <f>'Old Counts Pivot Table'!P$47</f>
        <v>0</v>
      </c>
      <c r="AH54" s="472">
        <f>'Old Counts Pivot Table'!Q$47</f>
        <v>45</v>
      </c>
    </row>
    <row r="55" spans="1:36">
      <c r="A55" s="466"/>
      <c r="B55" s="467" t="s">
        <v>19</v>
      </c>
      <c r="C55" s="468">
        <f t="shared" si="43"/>
        <v>3.7687366167023555E-2</v>
      </c>
      <c r="D55" s="469">
        <f t="shared" si="44"/>
        <v>0</v>
      </c>
      <c r="E55" s="469">
        <f t="shared" si="45"/>
        <v>9.0014064697609003E-2</v>
      </c>
      <c r="F55" s="469">
        <f t="shared" si="46"/>
        <v>4.1322314049586778E-2</v>
      </c>
      <c r="G55" s="469">
        <f t="shared" si="46"/>
        <v>0</v>
      </c>
      <c r="H55" s="469">
        <f t="shared" si="46"/>
        <v>0</v>
      </c>
      <c r="I55" s="468">
        <f t="shared" si="47"/>
        <v>6.584905660377359E-2</v>
      </c>
      <c r="J55" s="468">
        <f t="shared" si="48"/>
        <v>0</v>
      </c>
      <c r="K55" s="469">
        <f t="shared" si="49"/>
        <v>0.16741071428571427</v>
      </c>
      <c r="L55" s="469">
        <f t="shared" si="49"/>
        <v>0.13031423290203328</v>
      </c>
      <c r="M55" s="489">
        <f t="shared" si="50"/>
        <v>0.13768115942028986</v>
      </c>
      <c r="N55" s="468">
        <f t="shared" si="51"/>
        <v>0.14088729016786572</v>
      </c>
      <c r="O55" s="468">
        <f t="shared" si="52"/>
        <v>0.34705882352941175</v>
      </c>
      <c r="P55" s="489">
        <f t="shared" si="52"/>
        <v>0</v>
      </c>
      <c r="Q55" s="470">
        <f t="shared" si="52"/>
        <v>0.34705882352941175</v>
      </c>
      <c r="R55" s="471"/>
      <c r="S55" s="472">
        <f>'Old Counts Pivot Table'!B$48</f>
        <v>88</v>
      </c>
      <c r="T55" s="473">
        <f>'Old Counts Pivot Table'!C$48</f>
        <v>0</v>
      </c>
      <c r="U55" s="473">
        <f>'Old Counts Pivot Table'!D$48</f>
        <v>256</v>
      </c>
      <c r="V55" s="473">
        <f>'Old Counts Pivot Table'!E$48</f>
        <v>5</v>
      </c>
      <c r="W55" s="473">
        <f>'Old Counts Pivot Table'!F$48</f>
        <v>0</v>
      </c>
      <c r="X55" s="474">
        <f>'Old Counts Pivot Table'!G$48</f>
        <v>0</v>
      </c>
      <c r="Y55" s="472">
        <f>'Old Counts Pivot Table'!H$48</f>
        <v>349</v>
      </c>
      <c r="Z55" s="472">
        <f>'Old Counts Pivot Table'!I$48</f>
        <v>0</v>
      </c>
      <c r="AA55" s="473">
        <f>'Old Counts Pivot Table'!J$48</f>
        <v>75</v>
      </c>
      <c r="AB55" s="473">
        <f>'Old Counts Pivot Table'!K$48</f>
        <v>141</v>
      </c>
      <c r="AC55" s="473">
        <f>'Old Counts Pivot Table'!L$48</f>
        <v>19</v>
      </c>
      <c r="AD55" s="473">
        <f>'Old Counts Pivot Table'!M$48</f>
        <v>0</v>
      </c>
      <c r="AE55" s="472">
        <f>'Old Counts Pivot Table'!N$48</f>
        <v>235</v>
      </c>
      <c r="AF55" s="472">
        <f>'Old Counts Pivot Table'!O$48</f>
        <v>59</v>
      </c>
      <c r="AG55" s="473">
        <f>'Old Counts Pivot Table'!P$48</f>
        <v>0</v>
      </c>
      <c r="AH55" s="472">
        <f>'Old Counts Pivot Table'!Q$48</f>
        <v>59</v>
      </c>
    </row>
    <row r="56" spans="1:36">
      <c r="A56" s="466"/>
      <c r="B56" s="467" t="s">
        <v>1059</v>
      </c>
      <c r="C56" s="468">
        <f t="shared" si="43"/>
        <v>7.751605995717345E-2</v>
      </c>
      <c r="D56" s="469">
        <f t="shared" si="44"/>
        <v>0</v>
      </c>
      <c r="E56" s="469">
        <f t="shared" si="45"/>
        <v>0.15260196905766527</v>
      </c>
      <c r="F56" s="469">
        <f t="shared" si="46"/>
        <v>0</v>
      </c>
      <c r="G56" s="469">
        <f t="shared" si="46"/>
        <v>0</v>
      </c>
      <c r="H56" s="469">
        <f t="shared" si="46"/>
        <v>0</v>
      </c>
      <c r="I56" s="468">
        <f t="shared" si="47"/>
        <v>0.11603773584905661</v>
      </c>
      <c r="J56" s="468">
        <f t="shared" si="48"/>
        <v>0</v>
      </c>
      <c r="K56" s="469">
        <f t="shared" si="49"/>
        <v>0</v>
      </c>
      <c r="L56" s="469">
        <f t="shared" si="49"/>
        <v>4.2513863216266171E-2</v>
      </c>
      <c r="M56" s="489">
        <f t="shared" si="50"/>
        <v>7.246376811594203E-3</v>
      </c>
      <c r="N56" s="468">
        <f t="shared" si="51"/>
        <v>2.817745803357314E-2</v>
      </c>
      <c r="O56" s="468">
        <f t="shared" si="52"/>
        <v>0</v>
      </c>
      <c r="P56" s="489">
        <f t="shared" si="52"/>
        <v>0</v>
      </c>
      <c r="Q56" s="470">
        <f t="shared" si="52"/>
        <v>0</v>
      </c>
      <c r="R56" s="471"/>
      <c r="S56" s="472">
        <f>'Old Counts Pivot Table'!B$49</f>
        <v>181</v>
      </c>
      <c r="T56" s="473">
        <f>'Old Counts Pivot Table'!C$49</f>
        <v>0</v>
      </c>
      <c r="U56" s="473">
        <f>'Old Counts Pivot Table'!D$49</f>
        <v>434</v>
      </c>
      <c r="V56" s="473">
        <f>'Old Counts Pivot Table'!E$49</f>
        <v>0</v>
      </c>
      <c r="W56" s="473">
        <f>'Old Counts Pivot Table'!F$49</f>
        <v>0</v>
      </c>
      <c r="X56" s="474">
        <f>'Old Counts Pivot Table'!G$49</f>
        <v>0</v>
      </c>
      <c r="Y56" s="472">
        <f>'Old Counts Pivot Table'!H$49</f>
        <v>615</v>
      </c>
      <c r="Z56" s="472">
        <f>'Old Counts Pivot Table'!I$49</f>
        <v>0</v>
      </c>
      <c r="AA56" s="473">
        <f>'Old Counts Pivot Table'!J$49</f>
        <v>0</v>
      </c>
      <c r="AB56" s="473">
        <f>'Old Counts Pivot Table'!K$49</f>
        <v>46</v>
      </c>
      <c r="AC56" s="473">
        <f>'Old Counts Pivot Table'!L$49</f>
        <v>1</v>
      </c>
      <c r="AD56" s="473">
        <f>'Old Counts Pivot Table'!M$49</f>
        <v>0</v>
      </c>
      <c r="AE56" s="472">
        <f>'Old Counts Pivot Table'!N$49</f>
        <v>47</v>
      </c>
      <c r="AF56" s="472">
        <f>'Old Counts Pivot Table'!O$49</f>
        <v>0</v>
      </c>
      <c r="AG56" s="473">
        <f>'Old Counts Pivot Table'!P$49</f>
        <v>0</v>
      </c>
      <c r="AH56" s="472">
        <f>'Old Counts Pivot Table'!Q$49</f>
        <v>0</v>
      </c>
    </row>
    <row r="57" spans="1:36">
      <c r="A57" s="466"/>
      <c r="B57" s="467" t="s">
        <v>1060</v>
      </c>
      <c r="C57" s="468">
        <f t="shared" si="43"/>
        <v>0</v>
      </c>
      <c r="D57" s="469">
        <f t="shared" si="44"/>
        <v>0</v>
      </c>
      <c r="E57" s="469">
        <f t="shared" si="45"/>
        <v>0</v>
      </c>
      <c r="F57" s="469">
        <f t="shared" si="46"/>
        <v>0</v>
      </c>
      <c r="G57" s="469">
        <f t="shared" si="46"/>
        <v>0</v>
      </c>
      <c r="H57" s="469">
        <f t="shared" si="46"/>
        <v>0</v>
      </c>
      <c r="I57" s="468">
        <f t="shared" si="47"/>
        <v>0</v>
      </c>
      <c r="J57" s="468">
        <f t="shared" si="48"/>
        <v>0</v>
      </c>
      <c r="K57" s="469">
        <f t="shared" si="49"/>
        <v>0</v>
      </c>
      <c r="L57" s="469">
        <f t="shared" si="49"/>
        <v>0</v>
      </c>
      <c r="M57" s="489">
        <f t="shared" si="50"/>
        <v>0</v>
      </c>
      <c r="N57" s="468">
        <f t="shared" si="51"/>
        <v>0</v>
      </c>
      <c r="O57" s="468">
        <f t="shared" si="52"/>
        <v>0</v>
      </c>
      <c r="P57" s="489">
        <f t="shared" si="52"/>
        <v>0</v>
      </c>
      <c r="Q57" s="470">
        <f t="shared" si="52"/>
        <v>0</v>
      </c>
      <c r="R57" s="471"/>
      <c r="S57" s="472">
        <f>'Old Counts Pivot Table'!B$50</f>
        <v>0</v>
      </c>
      <c r="T57" s="473">
        <f>'Old Counts Pivot Table'!C$50</f>
        <v>0</v>
      </c>
      <c r="U57" s="473">
        <f>'Old Counts Pivot Table'!D$50</f>
        <v>0</v>
      </c>
      <c r="V57" s="473">
        <f>'Old Counts Pivot Table'!E$50</f>
        <v>0</v>
      </c>
      <c r="W57" s="473">
        <f>'Old Counts Pivot Table'!F$50</f>
        <v>0</v>
      </c>
      <c r="X57" s="474">
        <f>'Old Counts Pivot Table'!G$50</f>
        <v>0</v>
      </c>
      <c r="Y57" s="472">
        <f>'Old Counts Pivot Table'!H$50</f>
        <v>0</v>
      </c>
      <c r="Z57" s="472">
        <f>'Old Counts Pivot Table'!I$50</f>
        <v>0</v>
      </c>
      <c r="AA57" s="473">
        <f>'Old Counts Pivot Table'!J$50</f>
        <v>0</v>
      </c>
      <c r="AB57" s="473">
        <f>'Old Counts Pivot Table'!K$50</f>
        <v>0</v>
      </c>
      <c r="AC57" s="473">
        <f>'Old Counts Pivot Table'!L$50</f>
        <v>0</v>
      </c>
      <c r="AD57" s="473">
        <f>'Old Counts Pivot Table'!M$50</f>
        <v>0</v>
      </c>
      <c r="AE57" s="472">
        <f>'Old Counts Pivot Table'!N$50</f>
        <v>0</v>
      </c>
      <c r="AF57" s="472">
        <f>'Old Counts Pivot Table'!O$50</f>
        <v>0</v>
      </c>
      <c r="AG57" s="473">
        <f>'Old Counts Pivot Table'!P$50</f>
        <v>0</v>
      </c>
      <c r="AH57" s="472">
        <f>'Old Counts Pivot Table'!Q$50</f>
        <v>0</v>
      </c>
    </row>
    <row r="58" spans="1:36" s="486" customFormat="1">
      <c r="A58" s="476"/>
      <c r="B58" s="477" t="s">
        <v>1061</v>
      </c>
      <c r="C58" s="478">
        <f t="shared" si="43"/>
        <v>1</v>
      </c>
      <c r="D58" s="479">
        <f t="shared" si="44"/>
        <v>0</v>
      </c>
      <c r="E58" s="479">
        <f t="shared" si="45"/>
        <v>1</v>
      </c>
      <c r="F58" s="479">
        <f t="shared" si="46"/>
        <v>1</v>
      </c>
      <c r="G58" s="479">
        <f t="shared" si="46"/>
        <v>0</v>
      </c>
      <c r="H58" s="479">
        <f t="shared" si="46"/>
        <v>0</v>
      </c>
      <c r="I58" s="478">
        <f t="shared" si="47"/>
        <v>1</v>
      </c>
      <c r="J58" s="478">
        <f t="shared" si="48"/>
        <v>0</v>
      </c>
      <c r="K58" s="479">
        <f t="shared" si="49"/>
        <v>1</v>
      </c>
      <c r="L58" s="479">
        <f t="shared" si="49"/>
        <v>1</v>
      </c>
      <c r="M58" s="490">
        <f t="shared" si="50"/>
        <v>1</v>
      </c>
      <c r="N58" s="478">
        <f t="shared" si="51"/>
        <v>1</v>
      </c>
      <c r="O58" s="478">
        <f t="shared" si="52"/>
        <v>1</v>
      </c>
      <c r="P58" s="490">
        <f t="shared" si="52"/>
        <v>0</v>
      </c>
      <c r="Q58" s="480">
        <f t="shared" si="52"/>
        <v>1</v>
      </c>
      <c r="R58" s="481"/>
      <c r="S58" s="482">
        <f>'Old Counts Pivot Table'!B$51</f>
        <v>2335</v>
      </c>
      <c r="T58" s="483">
        <f>'Old Counts Pivot Table'!C$51</f>
        <v>0</v>
      </c>
      <c r="U58" s="483">
        <f>'Old Counts Pivot Table'!D$51</f>
        <v>2844</v>
      </c>
      <c r="V58" s="483">
        <f>'Old Counts Pivot Table'!E$51</f>
        <v>121</v>
      </c>
      <c r="W58" s="483">
        <f>'Old Counts Pivot Table'!F$51</f>
        <v>0</v>
      </c>
      <c r="X58" s="484">
        <f>'Old Counts Pivot Table'!G$51</f>
        <v>0</v>
      </c>
      <c r="Y58" s="482">
        <f>'Old Counts Pivot Table'!H$51</f>
        <v>5300</v>
      </c>
      <c r="Z58" s="482">
        <f>'Old Counts Pivot Table'!I$51</f>
        <v>0</v>
      </c>
      <c r="AA58" s="483">
        <f>'Old Counts Pivot Table'!J$51</f>
        <v>448</v>
      </c>
      <c r="AB58" s="483">
        <f>'Old Counts Pivot Table'!K$51</f>
        <v>1082</v>
      </c>
      <c r="AC58" s="483">
        <f>'Old Counts Pivot Table'!L$51</f>
        <v>138</v>
      </c>
      <c r="AD58" s="483">
        <f>'Old Counts Pivot Table'!M$51</f>
        <v>0</v>
      </c>
      <c r="AE58" s="482">
        <f>'Old Counts Pivot Table'!N$51</f>
        <v>1668</v>
      </c>
      <c r="AF58" s="482">
        <f>'Old Counts Pivot Table'!O$51</f>
        <v>170</v>
      </c>
      <c r="AG58" s="483">
        <f>'Old Counts Pivot Table'!P$51</f>
        <v>0</v>
      </c>
      <c r="AH58" s="482">
        <f>'Old Counts Pivot Table'!Q$51</f>
        <v>170</v>
      </c>
      <c r="AI58" s="485"/>
      <c r="AJ58" s="485"/>
    </row>
    <row r="59" spans="1:36">
      <c r="A59" s="457" t="s">
        <v>308</v>
      </c>
      <c r="B59" s="458" t="s">
        <v>28</v>
      </c>
      <c r="C59" s="459">
        <f t="shared" ref="C59:C65" si="53">S59/S$65</f>
        <v>0.33229085222830335</v>
      </c>
      <c r="D59" s="460">
        <f t="shared" ref="D59:D65" si="54">IFERROR(T59/T$65,0)</f>
        <v>0.23300970873786409</v>
      </c>
      <c r="E59" s="460">
        <f t="shared" ref="E59:E65" si="55">U59/U$65</f>
        <v>0.22688274547187798</v>
      </c>
      <c r="F59" s="460">
        <f t="shared" ref="F59:H65" si="56">IFERROR(V59/V$65,0)</f>
        <v>0.20772058823529413</v>
      </c>
      <c r="G59" s="460">
        <f t="shared" si="56"/>
        <v>0.1134020618556701</v>
      </c>
      <c r="H59" s="460">
        <f t="shared" si="56"/>
        <v>0.19736842105263158</v>
      </c>
      <c r="I59" s="459">
        <f t="shared" ref="I59:I65" si="57">Y59/Y$65</f>
        <v>0.24932642487046633</v>
      </c>
      <c r="J59" s="459">
        <f t="shared" ref="J59:J65" si="58">IFERROR(Z59/Z$65,0)</f>
        <v>0</v>
      </c>
      <c r="K59" s="460">
        <f t="shared" ref="K59:L65" si="59">AA59/AA$65</f>
        <v>0.14825174825174825</v>
      </c>
      <c r="L59" s="460">
        <f t="shared" si="59"/>
        <v>8.8028169014084501E-2</v>
      </c>
      <c r="M59" s="487">
        <f t="shared" ref="M59:M65" si="60">IFERROR(AC59/AC$65,0)</f>
        <v>0.18115942028985507</v>
      </c>
      <c r="N59" s="459">
        <f t="shared" ref="N59:N65" si="61">AE59/AE$65</f>
        <v>0.13720316622691292</v>
      </c>
      <c r="O59" s="459">
        <f t="shared" ref="O59:Q65" si="62">IFERROR(AF59/AF$65,0)</f>
        <v>3.2500000000000001E-2</v>
      </c>
      <c r="P59" s="487">
        <f t="shared" si="62"/>
        <v>0</v>
      </c>
      <c r="Q59" s="461">
        <f t="shared" si="62"/>
        <v>3.2500000000000001E-2</v>
      </c>
      <c r="R59" s="462"/>
      <c r="S59" s="463">
        <f>'Old Counts Pivot Table'!B$53</f>
        <v>425</v>
      </c>
      <c r="T59" s="464">
        <f>'Old Counts Pivot Table'!C$53</f>
        <v>288</v>
      </c>
      <c r="U59" s="464">
        <f>'Old Counts Pivot Table'!D$53</f>
        <v>238</v>
      </c>
      <c r="V59" s="464">
        <f>'Old Counts Pivot Table'!E$53</f>
        <v>226</v>
      </c>
      <c r="W59" s="464">
        <f>'Old Counts Pivot Table'!F$53</f>
        <v>11</v>
      </c>
      <c r="X59" s="465">
        <f>'Old Counts Pivot Table'!G$53</f>
        <v>15</v>
      </c>
      <c r="Y59" s="463">
        <f>'Old Counts Pivot Table'!H$53</f>
        <v>1203</v>
      </c>
      <c r="Z59" s="463">
        <f>'Old Counts Pivot Table'!I$53</f>
        <v>0</v>
      </c>
      <c r="AA59" s="464">
        <f>'Old Counts Pivot Table'!J$53</f>
        <v>106</v>
      </c>
      <c r="AB59" s="464">
        <f>'Old Counts Pivot Table'!K$53</f>
        <v>25</v>
      </c>
      <c r="AC59" s="464">
        <f>'Old Counts Pivot Table'!L$53</f>
        <v>25</v>
      </c>
      <c r="AD59" s="464">
        <f>'Old Counts Pivot Table'!M$53</f>
        <v>0</v>
      </c>
      <c r="AE59" s="463">
        <f>'Old Counts Pivot Table'!N$53</f>
        <v>156</v>
      </c>
      <c r="AF59" s="463">
        <f>'Old Counts Pivot Table'!O$53</f>
        <v>13</v>
      </c>
      <c r="AG59" s="464">
        <f>'Old Counts Pivot Table'!P$53</f>
        <v>0</v>
      </c>
      <c r="AH59" s="463">
        <f>'Old Counts Pivot Table'!Q$53</f>
        <v>13</v>
      </c>
    </row>
    <row r="60" spans="1:36">
      <c r="A60" s="466"/>
      <c r="B60" s="467" t="s">
        <v>17</v>
      </c>
      <c r="C60" s="468">
        <f t="shared" si="53"/>
        <v>0.23690383111806099</v>
      </c>
      <c r="D60" s="469">
        <f t="shared" si="54"/>
        <v>0.27588996763754048</v>
      </c>
      <c r="E60" s="469">
        <f t="shared" si="55"/>
        <v>0.24499523355576741</v>
      </c>
      <c r="F60" s="469">
        <f t="shared" si="56"/>
        <v>0.24264705882352941</v>
      </c>
      <c r="G60" s="469">
        <f t="shared" si="56"/>
        <v>0.28865979381443296</v>
      </c>
      <c r="H60" s="469">
        <f t="shared" si="56"/>
        <v>0.27631578947368424</v>
      </c>
      <c r="I60" s="468">
        <f t="shared" si="57"/>
        <v>0.25160621761658031</v>
      </c>
      <c r="J60" s="468">
        <f t="shared" si="58"/>
        <v>0</v>
      </c>
      <c r="K60" s="469">
        <f t="shared" si="59"/>
        <v>0.18461538461538463</v>
      </c>
      <c r="L60" s="469">
        <f t="shared" si="59"/>
        <v>6.3380281690140844E-2</v>
      </c>
      <c r="M60" s="489">
        <f t="shared" si="60"/>
        <v>0.19565217391304349</v>
      </c>
      <c r="N60" s="468">
        <f t="shared" si="61"/>
        <v>0.15567282321899736</v>
      </c>
      <c r="O60" s="468">
        <f t="shared" si="62"/>
        <v>2.2499999999999999E-2</v>
      </c>
      <c r="P60" s="489">
        <f t="shared" si="62"/>
        <v>0</v>
      </c>
      <c r="Q60" s="470">
        <f t="shared" si="62"/>
        <v>2.2499999999999999E-2</v>
      </c>
      <c r="R60" s="471"/>
      <c r="S60" s="472">
        <f>'Old Counts Pivot Table'!B$54</f>
        <v>303</v>
      </c>
      <c r="T60" s="473">
        <f>'Old Counts Pivot Table'!C$54</f>
        <v>341</v>
      </c>
      <c r="U60" s="473">
        <f>'Old Counts Pivot Table'!D$54</f>
        <v>257</v>
      </c>
      <c r="V60" s="473">
        <f>'Old Counts Pivot Table'!E$54</f>
        <v>264</v>
      </c>
      <c r="W60" s="473">
        <f>'Old Counts Pivot Table'!F$54</f>
        <v>28</v>
      </c>
      <c r="X60" s="474">
        <f>'Old Counts Pivot Table'!G$54</f>
        <v>21</v>
      </c>
      <c r="Y60" s="472">
        <f>'Old Counts Pivot Table'!H$54</f>
        <v>1214</v>
      </c>
      <c r="Z60" s="472">
        <f>'Old Counts Pivot Table'!I$54</f>
        <v>0</v>
      </c>
      <c r="AA60" s="473">
        <f>'Old Counts Pivot Table'!J$54</f>
        <v>132</v>
      </c>
      <c r="AB60" s="473">
        <f>'Old Counts Pivot Table'!K$54</f>
        <v>18</v>
      </c>
      <c r="AC60" s="473">
        <f>'Old Counts Pivot Table'!L$54</f>
        <v>27</v>
      </c>
      <c r="AD60" s="473">
        <f>'Old Counts Pivot Table'!M$54</f>
        <v>0</v>
      </c>
      <c r="AE60" s="472">
        <f>'Old Counts Pivot Table'!N$54</f>
        <v>177</v>
      </c>
      <c r="AF60" s="472">
        <f>'Old Counts Pivot Table'!O$54</f>
        <v>9</v>
      </c>
      <c r="AG60" s="473">
        <f>'Old Counts Pivot Table'!P$54</f>
        <v>0</v>
      </c>
      <c r="AH60" s="472">
        <f>'Old Counts Pivot Table'!Q$54</f>
        <v>9</v>
      </c>
    </row>
    <row r="61" spans="1:36">
      <c r="A61" s="466"/>
      <c r="B61" s="467" t="s">
        <v>18</v>
      </c>
      <c r="C61" s="468">
        <f t="shared" si="53"/>
        <v>0.21970289288506645</v>
      </c>
      <c r="D61" s="469">
        <f t="shared" si="54"/>
        <v>0.22411003236245955</v>
      </c>
      <c r="E61" s="469">
        <f t="shared" si="55"/>
        <v>0.19542421353670161</v>
      </c>
      <c r="F61" s="469">
        <f t="shared" si="56"/>
        <v>0.32904411764705882</v>
      </c>
      <c r="G61" s="469">
        <f t="shared" si="56"/>
        <v>0.57731958762886593</v>
      </c>
      <c r="H61" s="469">
        <f t="shared" si="56"/>
        <v>0.35526315789473684</v>
      </c>
      <c r="I61" s="468">
        <f t="shared" si="57"/>
        <v>0.2495336787564767</v>
      </c>
      <c r="J61" s="468">
        <f t="shared" si="58"/>
        <v>0</v>
      </c>
      <c r="K61" s="469">
        <f t="shared" si="59"/>
        <v>0.23356643356643356</v>
      </c>
      <c r="L61" s="469">
        <f t="shared" si="59"/>
        <v>0.15492957746478872</v>
      </c>
      <c r="M61" s="489">
        <f t="shared" si="60"/>
        <v>0.13768115942028986</v>
      </c>
      <c r="N61" s="468">
        <f t="shared" si="61"/>
        <v>0.20228671943711521</v>
      </c>
      <c r="O61" s="468">
        <f t="shared" si="62"/>
        <v>3.7499999999999999E-2</v>
      </c>
      <c r="P61" s="489">
        <f t="shared" si="62"/>
        <v>0</v>
      </c>
      <c r="Q61" s="470">
        <f t="shared" si="62"/>
        <v>3.7499999999999999E-2</v>
      </c>
      <c r="R61" s="471"/>
      <c r="S61" s="472">
        <f>'Old Counts Pivot Table'!B$55</f>
        <v>281</v>
      </c>
      <c r="T61" s="473">
        <f>'Old Counts Pivot Table'!C$55</f>
        <v>277</v>
      </c>
      <c r="U61" s="473">
        <f>'Old Counts Pivot Table'!D$55</f>
        <v>205</v>
      </c>
      <c r="V61" s="473">
        <f>'Old Counts Pivot Table'!E$55</f>
        <v>358</v>
      </c>
      <c r="W61" s="473">
        <f>'Old Counts Pivot Table'!F$55</f>
        <v>56</v>
      </c>
      <c r="X61" s="474">
        <f>'Old Counts Pivot Table'!G$55</f>
        <v>27</v>
      </c>
      <c r="Y61" s="472">
        <f>'Old Counts Pivot Table'!H$55</f>
        <v>1204</v>
      </c>
      <c r="Z61" s="472">
        <f>'Old Counts Pivot Table'!I$55</f>
        <v>0</v>
      </c>
      <c r="AA61" s="473">
        <f>'Old Counts Pivot Table'!J$55</f>
        <v>167</v>
      </c>
      <c r="AB61" s="473">
        <f>'Old Counts Pivot Table'!K$55</f>
        <v>44</v>
      </c>
      <c r="AC61" s="473">
        <f>'Old Counts Pivot Table'!L$55</f>
        <v>19</v>
      </c>
      <c r="AD61" s="473">
        <f>'Old Counts Pivot Table'!M$55</f>
        <v>0</v>
      </c>
      <c r="AE61" s="472">
        <f>'Old Counts Pivot Table'!N$55</f>
        <v>230</v>
      </c>
      <c r="AF61" s="472">
        <f>'Old Counts Pivot Table'!O$55</f>
        <v>15</v>
      </c>
      <c r="AG61" s="473">
        <f>'Old Counts Pivot Table'!P$55</f>
        <v>0</v>
      </c>
      <c r="AH61" s="472">
        <f>'Old Counts Pivot Table'!Q$55</f>
        <v>15</v>
      </c>
    </row>
    <row r="62" spans="1:36">
      <c r="A62" s="466"/>
      <c r="B62" s="467" t="s">
        <v>19</v>
      </c>
      <c r="C62" s="468">
        <f t="shared" si="53"/>
        <v>0.19311962470680219</v>
      </c>
      <c r="D62" s="469">
        <f t="shared" si="54"/>
        <v>0.24271844660194175</v>
      </c>
      <c r="E62" s="469">
        <f t="shared" si="55"/>
        <v>0.31458531935176359</v>
      </c>
      <c r="F62" s="469">
        <f t="shared" si="56"/>
        <v>0.19393382352941177</v>
      </c>
      <c r="G62" s="469">
        <f t="shared" si="56"/>
        <v>2.0618556701030927E-2</v>
      </c>
      <c r="H62" s="469">
        <f t="shared" si="56"/>
        <v>0.17105263157894737</v>
      </c>
      <c r="I62" s="468">
        <f t="shared" si="57"/>
        <v>0.22860103626943004</v>
      </c>
      <c r="J62" s="468">
        <f t="shared" si="58"/>
        <v>0</v>
      </c>
      <c r="K62" s="469">
        <f t="shared" si="59"/>
        <v>0.42097902097902096</v>
      </c>
      <c r="L62" s="469">
        <f t="shared" si="59"/>
        <v>0.68661971830985913</v>
      </c>
      <c r="M62" s="489">
        <f t="shared" si="60"/>
        <v>0.4420289855072464</v>
      </c>
      <c r="N62" s="468">
        <f t="shared" si="61"/>
        <v>0.48988566402814426</v>
      </c>
      <c r="O62" s="468">
        <f t="shared" si="62"/>
        <v>0.67500000000000004</v>
      </c>
      <c r="P62" s="489">
        <f t="shared" si="62"/>
        <v>0</v>
      </c>
      <c r="Q62" s="470">
        <f t="shared" si="62"/>
        <v>0.67500000000000004</v>
      </c>
      <c r="R62" s="471"/>
      <c r="S62" s="472">
        <f>'Old Counts Pivot Table'!B$56</f>
        <v>247</v>
      </c>
      <c r="T62" s="473">
        <f>'Old Counts Pivot Table'!C$56</f>
        <v>300</v>
      </c>
      <c r="U62" s="473">
        <f>'Old Counts Pivot Table'!D$56</f>
        <v>330</v>
      </c>
      <c r="V62" s="473">
        <f>'Old Counts Pivot Table'!E$56</f>
        <v>211</v>
      </c>
      <c r="W62" s="473">
        <f>'Old Counts Pivot Table'!F$56</f>
        <v>2</v>
      </c>
      <c r="X62" s="474">
        <f>'Old Counts Pivot Table'!G$56</f>
        <v>13</v>
      </c>
      <c r="Y62" s="472">
        <f>'Old Counts Pivot Table'!H$56</f>
        <v>1103</v>
      </c>
      <c r="Z62" s="472">
        <f>'Old Counts Pivot Table'!I$56</f>
        <v>0</v>
      </c>
      <c r="AA62" s="473">
        <f>'Old Counts Pivot Table'!J$56</f>
        <v>301</v>
      </c>
      <c r="AB62" s="473">
        <f>'Old Counts Pivot Table'!K$56</f>
        <v>195</v>
      </c>
      <c r="AC62" s="473">
        <f>'Old Counts Pivot Table'!L$56</f>
        <v>61</v>
      </c>
      <c r="AD62" s="473">
        <f>'Old Counts Pivot Table'!M$56</f>
        <v>0</v>
      </c>
      <c r="AE62" s="472">
        <f>'Old Counts Pivot Table'!N$56</f>
        <v>557</v>
      </c>
      <c r="AF62" s="472">
        <f>'Old Counts Pivot Table'!O$56</f>
        <v>270</v>
      </c>
      <c r="AG62" s="473">
        <f>'Old Counts Pivot Table'!P$56</f>
        <v>0</v>
      </c>
      <c r="AH62" s="472">
        <f>'Old Counts Pivot Table'!Q$56</f>
        <v>270</v>
      </c>
    </row>
    <row r="63" spans="1:36">
      <c r="A63" s="466"/>
      <c r="B63" s="467" t="s">
        <v>1059</v>
      </c>
      <c r="C63" s="468">
        <f t="shared" si="53"/>
        <v>1.7982799061767005E-2</v>
      </c>
      <c r="D63" s="469">
        <f t="shared" si="54"/>
        <v>2.4271844660194174E-2</v>
      </c>
      <c r="E63" s="469">
        <f t="shared" si="55"/>
        <v>1.8112488083889419E-2</v>
      </c>
      <c r="F63" s="469">
        <f t="shared" si="56"/>
        <v>2.6654411764705881E-2</v>
      </c>
      <c r="G63" s="469">
        <f t="shared" si="56"/>
        <v>0</v>
      </c>
      <c r="H63" s="469">
        <f t="shared" si="56"/>
        <v>0</v>
      </c>
      <c r="I63" s="468">
        <f t="shared" si="57"/>
        <v>2.0932642487046633E-2</v>
      </c>
      <c r="J63" s="468">
        <f t="shared" si="58"/>
        <v>0</v>
      </c>
      <c r="K63" s="469">
        <f t="shared" si="59"/>
        <v>1.2587412587412588E-2</v>
      </c>
      <c r="L63" s="469">
        <f t="shared" si="59"/>
        <v>7.0422535211267607E-3</v>
      </c>
      <c r="M63" s="489">
        <f t="shared" si="60"/>
        <v>4.3478260869565216E-2</v>
      </c>
      <c r="N63" s="468">
        <f t="shared" si="61"/>
        <v>1.4951627088830254E-2</v>
      </c>
      <c r="O63" s="468">
        <f t="shared" si="62"/>
        <v>0.23250000000000001</v>
      </c>
      <c r="P63" s="489">
        <f t="shared" si="62"/>
        <v>0</v>
      </c>
      <c r="Q63" s="470">
        <f t="shared" si="62"/>
        <v>0.23250000000000001</v>
      </c>
      <c r="R63" s="471"/>
      <c r="S63" s="472">
        <f>'Old Counts Pivot Table'!B$57</f>
        <v>23</v>
      </c>
      <c r="T63" s="473">
        <f>'Old Counts Pivot Table'!C$57</f>
        <v>30</v>
      </c>
      <c r="U63" s="473">
        <f>'Old Counts Pivot Table'!D$57</f>
        <v>19</v>
      </c>
      <c r="V63" s="473">
        <f>'Old Counts Pivot Table'!E$57</f>
        <v>29</v>
      </c>
      <c r="W63" s="473">
        <f>'Old Counts Pivot Table'!F$57</f>
        <v>0</v>
      </c>
      <c r="X63" s="474">
        <f>'Old Counts Pivot Table'!G$57</f>
        <v>0</v>
      </c>
      <c r="Y63" s="472">
        <f>'Old Counts Pivot Table'!H$57</f>
        <v>101</v>
      </c>
      <c r="Z63" s="472">
        <f>'Old Counts Pivot Table'!I$57</f>
        <v>0</v>
      </c>
      <c r="AA63" s="473">
        <f>'Old Counts Pivot Table'!J$57</f>
        <v>9</v>
      </c>
      <c r="AB63" s="473">
        <f>'Old Counts Pivot Table'!K$57</f>
        <v>2</v>
      </c>
      <c r="AC63" s="473">
        <f>'Old Counts Pivot Table'!L$57</f>
        <v>6</v>
      </c>
      <c r="AD63" s="473">
        <f>'Old Counts Pivot Table'!M$57</f>
        <v>0</v>
      </c>
      <c r="AE63" s="472">
        <f>'Old Counts Pivot Table'!N$57</f>
        <v>17</v>
      </c>
      <c r="AF63" s="472">
        <f>'Old Counts Pivot Table'!O$57</f>
        <v>93</v>
      </c>
      <c r="AG63" s="473">
        <f>'Old Counts Pivot Table'!P$57</f>
        <v>0</v>
      </c>
      <c r="AH63" s="472">
        <f>'Old Counts Pivot Table'!Q$57</f>
        <v>93</v>
      </c>
    </row>
    <row r="64" spans="1:36">
      <c r="A64" s="466"/>
      <c r="B64" s="467" t="s">
        <v>1060</v>
      </c>
      <c r="C64" s="468">
        <f t="shared" si="53"/>
        <v>0</v>
      </c>
      <c r="D64" s="469">
        <f t="shared" si="54"/>
        <v>0</v>
      </c>
      <c r="E64" s="469">
        <f t="shared" si="55"/>
        <v>0</v>
      </c>
      <c r="F64" s="469">
        <f t="shared" si="56"/>
        <v>0</v>
      </c>
      <c r="G64" s="469">
        <f t="shared" si="56"/>
        <v>0</v>
      </c>
      <c r="H64" s="469">
        <f t="shared" si="56"/>
        <v>0</v>
      </c>
      <c r="I64" s="468">
        <f t="shared" si="57"/>
        <v>0</v>
      </c>
      <c r="J64" s="468">
        <f t="shared" si="58"/>
        <v>0</v>
      </c>
      <c r="K64" s="469">
        <f t="shared" si="59"/>
        <v>0</v>
      </c>
      <c r="L64" s="469">
        <f t="shared" si="59"/>
        <v>0</v>
      </c>
      <c r="M64" s="489">
        <f t="shared" si="60"/>
        <v>0</v>
      </c>
      <c r="N64" s="468">
        <f t="shared" si="61"/>
        <v>0</v>
      </c>
      <c r="O64" s="468">
        <f t="shared" si="62"/>
        <v>0</v>
      </c>
      <c r="P64" s="489">
        <f t="shared" si="62"/>
        <v>0</v>
      </c>
      <c r="Q64" s="470">
        <f t="shared" si="62"/>
        <v>0</v>
      </c>
      <c r="R64" s="471"/>
      <c r="S64" s="472">
        <f>'Old Counts Pivot Table'!B$58</f>
        <v>0</v>
      </c>
      <c r="T64" s="473">
        <f>'Old Counts Pivot Table'!C$58</f>
        <v>0</v>
      </c>
      <c r="U64" s="473">
        <f>'Old Counts Pivot Table'!D$58</f>
        <v>0</v>
      </c>
      <c r="V64" s="473">
        <f>'Old Counts Pivot Table'!E$58</f>
        <v>0</v>
      </c>
      <c r="W64" s="473">
        <f>'Old Counts Pivot Table'!F$58</f>
        <v>0</v>
      </c>
      <c r="X64" s="474">
        <f>'Old Counts Pivot Table'!G$58</f>
        <v>0</v>
      </c>
      <c r="Y64" s="472">
        <f>'Old Counts Pivot Table'!H$58</f>
        <v>0</v>
      </c>
      <c r="Z64" s="472">
        <f>'Old Counts Pivot Table'!I$58</f>
        <v>0</v>
      </c>
      <c r="AA64" s="473">
        <f>'Old Counts Pivot Table'!J$58</f>
        <v>0</v>
      </c>
      <c r="AB64" s="473">
        <f>'Old Counts Pivot Table'!K$58</f>
        <v>0</v>
      </c>
      <c r="AC64" s="473">
        <f>'Old Counts Pivot Table'!L$58</f>
        <v>0</v>
      </c>
      <c r="AD64" s="473">
        <f>'Old Counts Pivot Table'!M$58</f>
        <v>0</v>
      </c>
      <c r="AE64" s="472">
        <f>'Old Counts Pivot Table'!N$58</f>
        <v>0</v>
      </c>
      <c r="AF64" s="472">
        <f>'Old Counts Pivot Table'!O$58</f>
        <v>0</v>
      </c>
      <c r="AG64" s="473">
        <f>'Old Counts Pivot Table'!P$58</f>
        <v>0</v>
      </c>
      <c r="AH64" s="472">
        <f>'Old Counts Pivot Table'!Q$58</f>
        <v>0</v>
      </c>
    </row>
    <row r="65" spans="1:36" s="486" customFormat="1">
      <c r="A65" s="476"/>
      <c r="B65" s="477" t="s">
        <v>1061</v>
      </c>
      <c r="C65" s="478">
        <f t="shared" si="53"/>
        <v>1</v>
      </c>
      <c r="D65" s="479">
        <f t="shared" si="54"/>
        <v>1</v>
      </c>
      <c r="E65" s="479">
        <f t="shared" si="55"/>
        <v>1</v>
      </c>
      <c r="F65" s="479">
        <f t="shared" si="56"/>
        <v>1</v>
      </c>
      <c r="G65" s="479">
        <f t="shared" si="56"/>
        <v>1</v>
      </c>
      <c r="H65" s="479">
        <f t="shared" si="56"/>
        <v>1</v>
      </c>
      <c r="I65" s="478">
        <f t="shared" si="57"/>
        <v>1</v>
      </c>
      <c r="J65" s="478">
        <f t="shared" si="58"/>
        <v>0</v>
      </c>
      <c r="K65" s="479">
        <f t="shared" si="59"/>
        <v>1</v>
      </c>
      <c r="L65" s="479">
        <f t="shared" si="59"/>
        <v>1</v>
      </c>
      <c r="M65" s="490">
        <f t="shared" si="60"/>
        <v>1</v>
      </c>
      <c r="N65" s="478">
        <f t="shared" si="61"/>
        <v>1</v>
      </c>
      <c r="O65" s="478">
        <f t="shared" si="62"/>
        <v>1</v>
      </c>
      <c r="P65" s="490">
        <f t="shared" si="62"/>
        <v>0</v>
      </c>
      <c r="Q65" s="480">
        <f t="shared" si="62"/>
        <v>1</v>
      </c>
      <c r="R65" s="481"/>
      <c r="S65" s="482">
        <f>'Old Counts Pivot Table'!B$59</f>
        <v>1279</v>
      </c>
      <c r="T65" s="483">
        <f>'Old Counts Pivot Table'!C$59</f>
        <v>1236</v>
      </c>
      <c r="U65" s="483">
        <f>'Old Counts Pivot Table'!D$59</f>
        <v>1049</v>
      </c>
      <c r="V65" s="483">
        <f>'Old Counts Pivot Table'!E$59</f>
        <v>1088</v>
      </c>
      <c r="W65" s="483">
        <f>'Old Counts Pivot Table'!F$59</f>
        <v>97</v>
      </c>
      <c r="X65" s="484">
        <f>'Old Counts Pivot Table'!G$59</f>
        <v>76</v>
      </c>
      <c r="Y65" s="482">
        <f>'Old Counts Pivot Table'!H$59</f>
        <v>4825</v>
      </c>
      <c r="Z65" s="482">
        <f>'Old Counts Pivot Table'!I$59</f>
        <v>0</v>
      </c>
      <c r="AA65" s="483">
        <f>'Old Counts Pivot Table'!J$59</f>
        <v>715</v>
      </c>
      <c r="AB65" s="483">
        <f>'Old Counts Pivot Table'!K$59</f>
        <v>284</v>
      </c>
      <c r="AC65" s="483">
        <f>'Old Counts Pivot Table'!L$59</f>
        <v>138</v>
      </c>
      <c r="AD65" s="483">
        <f>'Old Counts Pivot Table'!M$59</f>
        <v>0</v>
      </c>
      <c r="AE65" s="482">
        <f>'Old Counts Pivot Table'!N$59</f>
        <v>1137</v>
      </c>
      <c r="AF65" s="482">
        <f>'Old Counts Pivot Table'!O$59</f>
        <v>400</v>
      </c>
      <c r="AG65" s="483">
        <f>'Old Counts Pivot Table'!P$59</f>
        <v>0</v>
      </c>
      <c r="AH65" s="482">
        <f>'Old Counts Pivot Table'!Q$59</f>
        <v>400</v>
      </c>
      <c r="AI65" s="485"/>
      <c r="AJ65" s="485"/>
    </row>
    <row r="66" spans="1:36">
      <c r="A66" s="457" t="s">
        <v>338</v>
      </c>
      <c r="B66" s="458" t="s">
        <v>28</v>
      </c>
      <c r="C66" s="459" t="e">
        <f t="shared" ref="C66:C72" si="63">S66/S$72</f>
        <v>#DIV/0!</v>
      </c>
      <c r="D66" s="460">
        <f t="shared" ref="D66:D72" si="64">IFERROR(T66/T$72,0)</f>
        <v>0</v>
      </c>
      <c r="E66" s="460" t="e">
        <f t="shared" ref="E66:E72" si="65">U66/U$72</f>
        <v>#DIV/0!</v>
      </c>
      <c r="F66" s="460">
        <f t="shared" ref="F66:H72" si="66">IFERROR(V66/V$72,0)</f>
        <v>0</v>
      </c>
      <c r="G66" s="460">
        <f t="shared" si="66"/>
        <v>0</v>
      </c>
      <c r="H66" s="460">
        <f t="shared" si="66"/>
        <v>0</v>
      </c>
      <c r="I66" s="459" t="e">
        <f t="shared" ref="I66:I72" si="67">Y66/Y$72</f>
        <v>#DIV/0!</v>
      </c>
      <c r="J66" s="459">
        <f t="shared" ref="J66:J72" si="68">IFERROR(Z66/Z$72,0)</f>
        <v>0</v>
      </c>
      <c r="K66" s="460" t="e">
        <f t="shared" ref="K66:L72" si="69">AA66/AA$72</f>
        <v>#DIV/0!</v>
      </c>
      <c r="L66" s="460" t="e">
        <f t="shared" si="69"/>
        <v>#DIV/0!</v>
      </c>
      <c r="M66" s="487">
        <f t="shared" ref="M66:M72" si="70">IFERROR(AC66/AC$72,0)</f>
        <v>0</v>
      </c>
      <c r="N66" s="459" t="e">
        <f t="shared" ref="N66:N72" si="71">AE66/AE$72</f>
        <v>#DIV/0!</v>
      </c>
      <c r="O66" s="459">
        <f t="shared" ref="O66:Q72" si="72">IFERROR(AF66/AF$72,0)</f>
        <v>0</v>
      </c>
      <c r="P66" s="487">
        <f t="shared" si="72"/>
        <v>0</v>
      </c>
      <c r="Q66" s="461">
        <f t="shared" si="72"/>
        <v>0</v>
      </c>
      <c r="R66" s="462"/>
      <c r="S66" s="463">
        <f>'Old Counts Pivot Table'!B$61</f>
        <v>0</v>
      </c>
      <c r="T66" s="464">
        <f>'Old Counts Pivot Table'!C$61</f>
        <v>0</v>
      </c>
      <c r="U66" s="464">
        <f>'Old Counts Pivot Table'!D$61</f>
        <v>0</v>
      </c>
      <c r="V66" s="464">
        <f>'Old Counts Pivot Table'!E$61</f>
        <v>0</v>
      </c>
      <c r="W66" s="464">
        <f>'Old Counts Pivot Table'!F$61</f>
        <v>0</v>
      </c>
      <c r="X66" s="465">
        <f>'Old Counts Pivot Table'!G$61</f>
        <v>0</v>
      </c>
      <c r="Y66" s="463">
        <f>'Old Counts Pivot Table'!H$61</f>
        <v>0</v>
      </c>
      <c r="Z66" s="463">
        <f>'Old Counts Pivot Table'!I$61</f>
        <v>0</v>
      </c>
      <c r="AA66" s="464">
        <f>'Old Counts Pivot Table'!J$61</f>
        <v>0</v>
      </c>
      <c r="AB66" s="464">
        <f>'Old Counts Pivot Table'!K$61</f>
        <v>0</v>
      </c>
      <c r="AC66" s="464">
        <f>'Old Counts Pivot Table'!L$61</f>
        <v>0</v>
      </c>
      <c r="AD66" s="464">
        <f>'Old Counts Pivot Table'!M$61</f>
        <v>0</v>
      </c>
      <c r="AE66" s="463">
        <f>'Old Counts Pivot Table'!N$61</f>
        <v>0</v>
      </c>
      <c r="AF66" s="463">
        <f>'Old Counts Pivot Table'!O$61</f>
        <v>0</v>
      </c>
      <c r="AG66" s="464">
        <f>'Old Counts Pivot Table'!P$61</f>
        <v>0</v>
      </c>
      <c r="AH66" s="463">
        <f>'Old Counts Pivot Table'!Q$61</f>
        <v>0</v>
      </c>
    </row>
    <row r="67" spans="1:36">
      <c r="A67" s="466"/>
      <c r="B67" s="467" t="s">
        <v>17</v>
      </c>
      <c r="C67" s="468" t="e">
        <f t="shared" si="63"/>
        <v>#DIV/0!</v>
      </c>
      <c r="D67" s="469">
        <f t="shared" si="64"/>
        <v>0</v>
      </c>
      <c r="E67" s="469" t="e">
        <f t="shared" si="65"/>
        <v>#DIV/0!</v>
      </c>
      <c r="F67" s="469">
        <f t="shared" si="66"/>
        <v>0</v>
      </c>
      <c r="G67" s="469">
        <f t="shared" si="66"/>
        <v>0</v>
      </c>
      <c r="H67" s="469">
        <f t="shared" si="66"/>
        <v>0</v>
      </c>
      <c r="I67" s="468" t="e">
        <f t="shared" si="67"/>
        <v>#DIV/0!</v>
      </c>
      <c r="J67" s="468">
        <f t="shared" si="68"/>
        <v>0</v>
      </c>
      <c r="K67" s="469" t="e">
        <f t="shared" si="69"/>
        <v>#DIV/0!</v>
      </c>
      <c r="L67" s="469" t="e">
        <f t="shared" si="69"/>
        <v>#DIV/0!</v>
      </c>
      <c r="M67" s="489">
        <f t="shared" si="70"/>
        <v>0</v>
      </c>
      <c r="N67" s="468" t="e">
        <f t="shared" si="71"/>
        <v>#DIV/0!</v>
      </c>
      <c r="O67" s="468">
        <f t="shared" si="72"/>
        <v>0</v>
      </c>
      <c r="P67" s="489">
        <f t="shared" si="72"/>
        <v>0</v>
      </c>
      <c r="Q67" s="470">
        <f t="shared" si="72"/>
        <v>0</v>
      </c>
      <c r="R67" s="471"/>
      <c r="S67" s="472">
        <f>'Old Counts Pivot Table'!B$62</f>
        <v>0</v>
      </c>
      <c r="T67" s="473">
        <f>'Old Counts Pivot Table'!C$62</f>
        <v>0</v>
      </c>
      <c r="U67" s="473">
        <f>'Old Counts Pivot Table'!D$62</f>
        <v>0</v>
      </c>
      <c r="V67" s="473">
        <f>'Old Counts Pivot Table'!E$62</f>
        <v>0</v>
      </c>
      <c r="W67" s="473">
        <f>'Old Counts Pivot Table'!F$62</f>
        <v>0</v>
      </c>
      <c r="X67" s="474">
        <f>'Old Counts Pivot Table'!G$62</f>
        <v>0</v>
      </c>
      <c r="Y67" s="472">
        <f>'Old Counts Pivot Table'!H$62</f>
        <v>0</v>
      </c>
      <c r="Z67" s="472">
        <f>'Old Counts Pivot Table'!I$62</f>
        <v>0</v>
      </c>
      <c r="AA67" s="473">
        <f>'Old Counts Pivot Table'!J$62</f>
        <v>0</v>
      </c>
      <c r="AB67" s="473">
        <f>'Old Counts Pivot Table'!K$62</f>
        <v>0</v>
      </c>
      <c r="AC67" s="473">
        <f>'Old Counts Pivot Table'!L$62</f>
        <v>0</v>
      </c>
      <c r="AD67" s="473">
        <f>'Old Counts Pivot Table'!M$62</f>
        <v>0</v>
      </c>
      <c r="AE67" s="472">
        <f>'Old Counts Pivot Table'!N$62</f>
        <v>0</v>
      </c>
      <c r="AF67" s="472">
        <f>'Old Counts Pivot Table'!O$62</f>
        <v>0</v>
      </c>
      <c r="AG67" s="473">
        <f>'Old Counts Pivot Table'!P$62</f>
        <v>0</v>
      </c>
      <c r="AH67" s="472">
        <f>'Old Counts Pivot Table'!Q$62</f>
        <v>0</v>
      </c>
    </row>
    <row r="68" spans="1:36">
      <c r="A68" s="466"/>
      <c r="B68" s="467" t="s">
        <v>18</v>
      </c>
      <c r="C68" s="468" t="e">
        <f t="shared" si="63"/>
        <v>#DIV/0!</v>
      </c>
      <c r="D68" s="469">
        <f t="shared" si="64"/>
        <v>0</v>
      </c>
      <c r="E68" s="469" t="e">
        <f t="shared" si="65"/>
        <v>#DIV/0!</v>
      </c>
      <c r="F68" s="469">
        <f t="shared" si="66"/>
        <v>0</v>
      </c>
      <c r="G68" s="469">
        <f t="shared" si="66"/>
        <v>0</v>
      </c>
      <c r="H68" s="469">
        <f t="shared" si="66"/>
        <v>0</v>
      </c>
      <c r="I68" s="468" t="e">
        <f t="shared" si="67"/>
        <v>#DIV/0!</v>
      </c>
      <c r="J68" s="468">
        <f t="shared" si="68"/>
        <v>0</v>
      </c>
      <c r="K68" s="469" t="e">
        <f t="shared" si="69"/>
        <v>#DIV/0!</v>
      </c>
      <c r="L68" s="469" t="e">
        <f t="shared" si="69"/>
        <v>#DIV/0!</v>
      </c>
      <c r="M68" s="489">
        <f t="shared" si="70"/>
        <v>0</v>
      </c>
      <c r="N68" s="468" t="e">
        <f t="shared" si="71"/>
        <v>#DIV/0!</v>
      </c>
      <c r="O68" s="468">
        <f t="shared" si="72"/>
        <v>0</v>
      </c>
      <c r="P68" s="489">
        <f t="shared" si="72"/>
        <v>0</v>
      </c>
      <c r="Q68" s="470">
        <f t="shared" si="72"/>
        <v>0</v>
      </c>
      <c r="R68" s="471"/>
      <c r="S68" s="472">
        <f>'Old Counts Pivot Table'!B$63</f>
        <v>0</v>
      </c>
      <c r="T68" s="473">
        <f>'Old Counts Pivot Table'!C$63</f>
        <v>0</v>
      </c>
      <c r="U68" s="473">
        <f>'Old Counts Pivot Table'!D$63</f>
        <v>0</v>
      </c>
      <c r="V68" s="473">
        <f>'Old Counts Pivot Table'!E$63</f>
        <v>0</v>
      </c>
      <c r="W68" s="473">
        <f>'Old Counts Pivot Table'!F$63</f>
        <v>0</v>
      </c>
      <c r="X68" s="474">
        <f>'Old Counts Pivot Table'!G$63</f>
        <v>0</v>
      </c>
      <c r="Y68" s="472">
        <f>'Old Counts Pivot Table'!H$63</f>
        <v>0</v>
      </c>
      <c r="Z68" s="472">
        <f>'Old Counts Pivot Table'!I$63</f>
        <v>0</v>
      </c>
      <c r="AA68" s="473">
        <f>'Old Counts Pivot Table'!J$63</f>
        <v>0</v>
      </c>
      <c r="AB68" s="473">
        <f>'Old Counts Pivot Table'!K$63</f>
        <v>0</v>
      </c>
      <c r="AC68" s="473">
        <f>'Old Counts Pivot Table'!L$63</f>
        <v>0</v>
      </c>
      <c r="AD68" s="473">
        <f>'Old Counts Pivot Table'!M$63</f>
        <v>0</v>
      </c>
      <c r="AE68" s="472">
        <f>'Old Counts Pivot Table'!N$63</f>
        <v>0</v>
      </c>
      <c r="AF68" s="472">
        <f>'Old Counts Pivot Table'!O$63</f>
        <v>0</v>
      </c>
      <c r="AG68" s="473">
        <f>'Old Counts Pivot Table'!P$63</f>
        <v>0</v>
      </c>
      <c r="AH68" s="472">
        <f>'Old Counts Pivot Table'!Q$63</f>
        <v>0</v>
      </c>
    </row>
    <row r="69" spans="1:36">
      <c r="A69" s="466"/>
      <c r="B69" s="467" t="s">
        <v>19</v>
      </c>
      <c r="C69" s="468" t="e">
        <f t="shared" si="63"/>
        <v>#DIV/0!</v>
      </c>
      <c r="D69" s="469">
        <f t="shared" si="64"/>
        <v>0</v>
      </c>
      <c r="E69" s="469" t="e">
        <f t="shared" si="65"/>
        <v>#DIV/0!</v>
      </c>
      <c r="F69" s="469">
        <f t="shared" si="66"/>
        <v>0</v>
      </c>
      <c r="G69" s="469">
        <f t="shared" si="66"/>
        <v>0</v>
      </c>
      <c r="H69" s="469">
        <f t="shared" si="66"/>
        <v>0</v>
      </c>
      <c r="I69" s="468" t="e">
        <f t="shared" si="67"/>
        <v>#DIV/0!</v>
      </c>
      <c r="J69" s="468">
        <f t="shared" si="68"/>
        <v>0</v>
      </c>
      <c r="K69" s="469" t="e">
        <f t="shared" si="69"/>
        <v>#DIV/0!</v>
      </c>
      <c r="L69" s="469" t="e">
        <f t="shared" si="69"/>
        <v>#DIV/0!</v>
      </c>
      <c r="M69" s="489">
        <f t="shared" si="70"/>
        <v>0</v>
      </c>
      <c r="N69" s="468" t="e">
        <f t="shared" si="71"/>
        <v>#DIV/0!</v>
      </c>
      <c r="O69" s="468">
        <f t="shared" si="72"/>
        <v>0</v>
      </c>
      <c r="P69" s="489">
        <f t="shared" si="72"/>
        <v>0</v>
      </c>
      <c r="Q69" s="470">
        <f t="shared" si="72"/>
        <v>0</v>
      </c>
      <c r="R69" s="471"/>
      <c r="S69" s="472">
        <f>'Old Counts Pivot Table'!B$64</f>
        <v>0</v>
      </c>
      <c r="T69" s="473">
        <f>'Old Counts Pivot Table'!C$64</f>
        <v>0</v>
      </c>
      <c r="U69" s="473">
        <f>'Old Counts Pivot Table'!D$64</f>
        <v>0</v>
      </c>
      <c r="V69" s="473">
        <f>'Old Counts Pivot Table'!E$64</f>
        <v>0</v>
      </c>
      <c r="W69" s="473">
        <f>'Old Counts Pivot Table'!F$64</f>
        <v>0</v>
      </c>
      <c r="X69" s="474">
        <f>'Old Counts Pivot Table'!G$64</f>
        <v>0</v>
      </c>
      <c r="Y69" s="472">
        <f>'Old Counts Pivot Table'!H$64</f>
        <v>0</v>
      </c>
      <c r="Z69" s="472">
        <f>'Old Counts Pivot Table'!I$64</f>
        <v>0</v>
      </c>
      <c r="AA69" s="473">
        <f>'Old Counts Pivot Table'!J$64</f>
        <v>0</v>
      </c>
      <c r="AB69" s="473">
        <f>'Old Counts Pivot Table'!K$64</f>
        <v>0</v>
      </c>
      <c r="AC69" s="473">
        <f>'Old Counts Pivot Table'!L$64</f>
        <v>0</v>
      </c>
      <c r="AD69" s="473">
        <f>'Old Counts Pivot Table'!M$64</f>
        <v>0</v>
      </c>
      <c r="AE69" s="472">
        <f>'Old Counts Pivot Table'!N$64</f>
        <v>0</v>
      </c>
      <c r="AF69" s="472">
        <f>'Old Counts Pivot Table'!O$64</f>
        <v>0</v>
      </c>
      <c r="AG69" s="473">
        <f>'Old Counts Pivot Table'!P$64</f>
        <v>0</v>
      </c>
      <c r="AH69" s="472">
        <f>'Old Counts Pivot Table'!Q$64</f>
        <v>0</v>
      </c>
    </row>
    <row r="70" spans="1:36">
      <c r="A70" s="466"/>
      <c r="B70" s="467" t="s">
        <v>1059</v>
      </c>
      <c r="C70" s="468" t="e">
        <f t="shared" si="63"/>
        <v>#DIV/0!</v>
      </c>
      <c r="D70" s="469">
        <f t="shared" si="64"/>
        <v>0</v>
      </c>
      <c r="E70" s="469" t="e">
        <f t="shared" si="65"/>
        <v>#DIV/0!</v>
      </c>
      <c r="F70" s="469">
        <f t="shared" si="66"/>
        <v>0</v>
      </c>
      <c r="G70" s="469">
        <f t="shared" si="66"/>
        <v>0</v>
      </c>
      <c r="H70" s="469">
        <f t="shared" si="66"/>
        <v>0</v>
      </c>
      <c r="I70" s="468" t="e">
        <f t="shared" si="67"/>
        <v>#DIV/0!</v>
      </c>
      <c r="J70" s="468">
        <f t="shared" si="68"/>
        <v>0</v>
      </c>
      <c r="K70" s="469" t="e">
        <f t="shared" si="69"/>
        <v>#DIV/0!</v>
      </c>
      <c r="L70" s="469" t="e">
        <f t="shared" si="69"/>
        <v>#DIV/0!</v>
      </c>
      <c r="M70" s="489">
        <f t="shared" si="70"/>
        <v>0</v>
      </c>
      <c r="N70" s="491" t="e">
        <f t="shared" si="71"/>
        <v>#DIV/0!</v>
      </c>
      <c r="O70" s="468">
        <f t="shared" si="72"/>
        <v>0</v>
      </c>
      <c r="P70" s="489">
        <f t="shared" si="72"/>
        <v>0</v>
      </c>
      <c r="Q70" s="470">
        <f t="shared" si="72"/>
        <v>0</v>
      </c>
      <c r="R70" s="471"/>
      <c r="S70" s="472">
        <f>'Old Counts Pivot Table'!B$65</f>
        <v>0</v>
      </c>
      <c r="T70" s="473">
        <f>'Old Counts Pivot Table'!C$65</f>
        <v>0</v>
      </c>
      <c r="U70" s="473">
        <f>'Old Counts Pivot Table'!D$65</f>
        <v>0</v>
      </c>
      <c r="V70" s="473">
        <f>'Old Counts Pivot Table'!E$65</f>
        <v>0</v>
      </c>
      <c r="W70" s="473">
        <f>'Old Counts Pivot Table'!F$65</f>
        <v>0</v>
      </c>
      <c r="X70" s="474">
        <f>'Old Counts Pivot Table'!G$65</f>
        <v>0</v>
      </c>
      <c r="Y70" s="472">
        <f>'Old Counts Pivot Table'!H$65</f>
        <v>0</v>
      </c>
      <c r="Z70" s="472">
        <f>'Old Counts Pivot Table'!I$65</f>
        <v>0</v>
      </c>
      <c r="AA70" s="473">
        <f>'Old Counts Pivot Table'!J$65</f>
        <v>0</v>
      </c>
      <c r="AB70" s="473">
        <f>'Old Counts Pivot Table'!K$65</f>
        <v>0</v>
      </c>
      <c r="AC70" s="473">
        <f>'Old Counts Pivot Table'!L$65</f>
        <v>0</v>
      </c>
      <c r="AD70" s="473">
        <f>'Old Counts Pivot Table'!M$65</f>
        <v>0</v>
      </c>
      <c r="AE70" s="472">
        <f>'Old Counts Pivot Table'!N$65</f>
        <v>0</v>
      </c>
      <c r="AF70" s="472">
        <f>'Old Counts Pivot Table'!O$65</f>
        <v>0</v>
      </c>
      <c r="AG70" s="473">
        <f>'Old Counts Pivot Table'!P$65</f>
        <v>0</v>
      </c>
      <c r="AH70" s="472">
        <f>'Old Counts Pivot Table'!Q$65</f>
        <v>0</v>
      </c>
    </row>
    <row r="71" spans="1:36">
      <c r="A71" s="466"/>
      <c r="B71" s="467" t="s">
        <v>1060</v>
      </c>
      <c r="C71" s="468" t="e">
        <f t="shared" si="63"/>
        <v>#DIV/0!</v>
      </c>
      <c r="D71" s="469">
        <f t="shared" si="64"/>
        <v>0</v>
      </c>
      <c r="E71" s="469" t="e">
        <f t="shared" si="65"/>
        <v>#DIV/0!</v>
      </c>
      <c r="F71" s="469">
        <f t="shared" si="66"/>
        <v>0</v>
      </c>
      <c r="G71" s="469">
        <f t="shared" si="66"/>
        <v>0</v>
      </c>
      <c r="H71" s="469">
        <f t="shared" si="66"/>
        <v>0</v>
      </c>
      <c r="I71" s="468" t="e">
        <f t="shared" si="67"/>
        <v>#DIV/0!</v>
      </c>
      <c r="J71" s="468">
        <f t="shared" si="68"/>
        <v>0</v>
      </c>
      <c r="K71" s="469" t="e">
        <f t="shared" si="69"/>
        <v>#DIV/0!</v>
      </c>
      <c r="L71" s="469" t="e">
        <f t="shared" si="69"/>
        <v>#DIV/0!</v>
      </c>
      <c r="M71" s="489">
        <f t="shared" si="70"/>
        <v>0</v>
      </c>
      <c r="N71" s="468" t="e">
        <f t="shared" si="71"/>
        <v>#DIV/0!</v>
      </c>
      <c r="O71" s="468">
        <f t="shared" si="72"/>
        <v>0</v>
      </c>
      <c r="P71" s="489">
        <f t="shared" si="72"/>
        <v>0</v>
      </c>
      <c r="Q71" s="470">
        <f t="shared" si="72"/>
        <v>0</v>
      </c>
      <c r="R71" s="471"/>
      <c r="S71" s="472">
        <f>'Old Counts Pivot Table'!B$66</f>
        <v>0</v>
      </c>
      <c r="T71" s="473">
        <f>'Old Counts Pivot Table'!C$66</f>
        <v>0</v>
      </c>
      <c r="U71" s="473">
        <f>'Old Counts Pivot Table'!D$66</f>
        <v>0</v>
      </c>
      <c r="V71" s="473">
        <f>'Old Counts Pivot Table'!E$66</f>
        <v>0</v>
      </c>
      <c r="W71" s="473">
        <f>'Old Counts Pivot Table'!F$66</f>
        <v>0</v>
      </c>
      <c r="X71" s="474">
        <f>'Old Counts Pivot Table'!G$66</f>
        <v>0</v>
      </c>
      <c r="Y71" s="472">
        <f>'Old Counts Pivot Table'!H$66</f>
        <v>0</v>
      </c>
      <c r="Z71" s="472">
        <f>'Old Counts Pivot Table'!I$66</f>
        <v>0</v>
      </c>
      <c r="AA71" s="473">
        <f>'Old Counts Pivot Table'!J$66</f>
        <v>0</v>
      </c>
      <c r="AB71" s="473">
        <f>'Old Counts Pivot Table'!K$66</f>
        <v>0</v>
      </c>
      <c r="AC71" s="473">
        <f>'Old Counts Pivot Table'!L$66</f>
        <v>0</v>
      </c>
      <c r="AD71" s="473">
        <f>'Old Counts Pivot Table'!M$66</f>
        <v>0</v>
      </c>
      <c r="AE71" s="472">
        <f>'Old Counts Pivot Table'!N$66</f>
        <v>0</v>
      </c>
      <c r="AF71" s="472">
        <f>'Old Counts Pivot Table'!O$66</f>
        <v>0</v>
      </c>
      <c r="AG71" s="473">
        <f>'Old Counts Pivot Table'!P$66</f>
        <v>0</v>
      </c>
      <c r="AH71" s="472">
        <f>'Old Counts Pivot Table'!Q$66</f>
        <v>0</v>
      </c>
    </row>
    <row r="72" spans="1:36" s="486" customFormat="1">
      <c r="A72" s="476"/>
      <c r="B72" s="477" t="s">
        <v>1061</v>
      </c>
      <c r="C72" s="478" t="e">
        <f t="shared" si="63"/>
        <v>#DIV/0!</v>
      </c>
      <c r="D72" s="479">
        <f t="shared" si="64"/>
        <v>0</v>
      </c>
      <c r="E72" s="479" t="e">
        <f t="shared" si="65"/>
        <v>#DIV/0!</v>
      </c>
      <c r="F72" s="479">
        <f t="shared" si="66"/>
        <v>0</v>
      </c>
      <c r="G72" s="479">
        <f t="shared" si="66"/>
        <v>0</v>
      </c>
      <c r="H72" s="479">
        <f t="shared" si="66"/>
        <v>0</v>
      </c>
      <c r="I72" s="478" t="e">
        <f t="shared" si="67"/>
        <v>#DIV/0!</v>
      </c>
      <c r="J72" s="478">
        <f t="shared" si="68"/>
        <v>0</v>
      </c>
      <c r="K72" s="479" t="e">
        <f t="shared" si="69"/>
        <v>#DIV/0!</v>
      </c>
      <c r="L72" s="479" t="e">
        <f t="shared" si="69"/>
        <v>#DIV/0!</v>
      </c>
      <c r="M72" s="490">
        <f t="shared" si="70"/>
        <v>0</v>
      </c>
      <c r="N72" s="478" t="e">
        <f t="shared" si="71"/>
        <v>#DIV/0!</v>
      </c>
      <c r="O72" s="478">
        <f t="shared" si="72"/>
        <v>0</v>
      </c>
      <c r="P72" s="490">
        <f t="shared" si="72"/>
        <v>0</v>
      </c>
      <c r="Q72" s="480">
        <f t="shared" si="72"/>
        <v>0</v>
      </c>
      <c r="R72" s="481"/>
      <c r="S72" s="482">
        <f>'Old Counts Pivot Table'!B$67</f>
        <v>0</v>
      </c>
      <c r="T72" s="483">
        <f>'Old Counts Pivot Table'!C$67</f>
        <v>0</v>
      </c>
      <c r="U72" s="483">
        <f>'Old Counts Pivot Table'!D$67</f>
        <v>0</v>
      </c>
      <c r="V72" s="483">
        <f>'Old Counts Pivot Table'!E$67</f>
        <v>0</v>
      </c>
      <c r="W72" s="483">
        <f>'Old Counts Pivot Table'!F$67</f>
        <v>0</v>
      </c>
      <c r="X72" s="484">
        <f>'Old Counts Pivot Table'!G$67</f>
        <v>0</v>
      </c>
      <c r="Y72" s="482">
        <f>'Old Counts Pivot Table'!H$67</f>
        <v>0</v>
      </c>
      <c r="Z72" s="482">
        <f>'Old Counts Pivot Table'!I$67</f>
        <v>0</v>
      </c>
      <c r="AA72" s="483">
        <f>'Old Counts Pivot Table'!J$67</f>
        <v>0</v>
      </c>
      <c r="AB72" s="483">
        <f>'Old Counts Pivot Table'!K$67</f>
        <v>0</v>
      </c>
      <c r="AC72" s="483">
        <f>'Old Counts Pivot Table'!L$67</f>
        <v>0</v>
      </c>
      <c r="AD72" s="483">
        <f>'Old Counts Pivot Table'!M$67</f>
        <v>0</v>
      </c>
      <c r="AE72" s="482">
        <f>'Old Counts Pivot Table'!N$67</f>
        <v>0</v>
      </c>
      <c r="AF72" s="482">
        <f>'Old Counts Pivot Table'!O$67</f>
        <v>0</v>
      </c>
      <c r="AG72" s="483">
        <f>'Old Counts Pivot Table'!P$67</f>
        <v>0</v>
      </c>
      <c r="AH72" s="482">
        <f>'Old Counts Pivot Table'!Q$67</f>
        <v>0</v>
      </c>
      <c r="AI72" s="485"/>
      <c r="AJ72" s="485"/>
    </row>
    <row r="73" spans="1:36">
      <c r="A73" s="457" t="s">
        <v>366</v>
      </c>
      <c r="B73" s="458" t="s">
        <v>28</v>
      </c>
      <c r="C73" s="459">
        <f t="shared" ref="C73:C79" si="73">S73/S$79</f>
        <v>0.22735562310030394</v>
      </c>
      <c r="D73" s="460">
        <f t="shared" ref="D73:H79" si="74">IFERROR(T73/T$79,0)</f>
        <v>0.21664275466284075</v>
      </c>
      <c r="E73" s="460">
        <f t="shared" si="74"/>
        <v>0</v>
      </c>
      <c r="F73" s="460">
        <f t="shared" si="74"/>
        <v>0.16743119266055045</v>
      </c>
      <c r="G73" s="460">
        <f t="shared" si="74"/>
        <v>0.25547445255474455</v>
      </c>
      <c r="H73" s="460">
        <f t="shared" si="74"/>
        <v>0</v>
      </c>
      <c r="I73" s="459">
        <f t="shared" ref="I73:I79" si="75">Y73/Y$79</f>
        <v>0.21705426356589147</v>
      </c>
      <c r="J73" s="459">
        <f t="shared" ref="J73:J79" si="76">IFERROR(Z73/Z$79,0)</f>
        <v>0</v>
      </c>
      <c r="K73" s="460">
        <f t="shared" ref="K73:L79" si="77">AA73/AA$79</f>
        <v>0</v>
      </c>
      <c r="L73" s="460">
        <f t="shared" si="77"/>
        <v>0</v>
      </c>
      <c r="M73" s="487">
        <f t="shared" ref="M73:M79" si="78">IFERROR(AC73/AC$79,0)</f>
        <v>0</v>
      </c>
      <c r="N73" s="459">
        <f t="shared" ref="N73:N79" si="79">AE73/AE$79</f>
        <v>0</v>
      </c>
      <c r="O73" s="459">
        <f t="shared" ref="O73:Q79" si="80">IFERROR(AF73/AF$79,0)</f>
        <v>0</v>
      </c>
      <c r="P73" s="487">
        <f t="shared" si="80"/>
        <v>0</v>
      </c>
      <c r="Q73" s="461">
        <f t="shared" si="80"/>
        <v>0</v>
      </c>
      <c r="R73" s="462"/>
      <c r="S73" s="463">
        <f>'Old Counts Pivot Table'!B$69</f>
        <v>374</v>
      </c>
      <c r="T73" s="464">
        <f>'Old Counts Pivot Table'!C$69</f>
        <v>302</v>
      </c>
      <c r="U73" s="464">
        <f>'Old Counts Pivot Table'!D$69</f>
        <v>0</v>
      </c>
      <c r="V73" s="464">
        <f>'Old Counts Pivot Table'!E$69</f>
        <v>73</v>
      </c>
      <c r="W73" s="464">
        <f>'Old Counts Pivot Table'!F$69</f>
        <v>35</v>
      </c>
      <c r="X73" s="465">
        <f>'Old Counts Pivot Table'!G$69</f>
        <v>0</v>
      </c>
      <c r="Y73" s="463">
        <f>'Old Counts Pivot Table'!H$69</f>
        <v>784</v>
      </c>
      <c r="Z73" s="463">
        <f>'Old Counts Pivot Table'!I$69</f>
        <v>0</v>
      </c>
      <c r="AA73" s="464">
        <f>'Old Counts Pivot Table'!J$69</f>
        <v>0</v>
      </c>
      <c r="AB73" s="464">
        <f>'Old Counts Pivot Table'!K$69</f>
        <v>0</v>
      </c>
      <c r="AC73" s="464">
        <f>'Old Counts Pivot Table'!L$69</f>
        <v>0</v>
      </c>
      <c r="AD73" s="464">
        <f>'Old Counts Pivot Table'!M$69</f>
        <v>0</v>
      </c>
      <c r="AE73" s="463">
        <f>'Old Counts Pivot Table'!N$69</f>
        <v>0</v>
      </c>
      <c r="AF73" s="463">
        <f>'Old Counts Pivot Table'!O$69</f>
        <v>0</v>
      </c>
      <c r="AG73" s="464">
        <f>'Old Counts Pivot Table'!P$69</f>
        <v>0</v>
      </c>
      <c r="AH73" s="463">
        <f>'Old Counts Pivot Table'!Q$69</f>
        <v>0</v>
      </c>
    </row>
    <row r="74" spans="1:36">
      <c r="A74" s="466"/>
      <c r="B74" s="467" t="s">
        <v>17</v>
      </c>
      <c r="C74" s="468">
        <f t="shared" si="73"/>
        <v>0.27477203647416415</v>
      </c>
      <c r="D74" s="469">
        <f t="shared" si="74"/>
        <v>0.2733142037302726</v>
      </c>
      <c r="E74" s="469">
        <f t="shared" si="74"/>
        <v>0</v>
      </c>
      <c r="F74" s="469">
        <f t="shared" si="74"/>
        <v>0.22018348623853212</v>
      </c>
      <c r="G74" s="469">
        <f t="shared" si="74"/>
        <v>0.16788321167883211</v>
      </c>
      <c r="H74" s="469">
        <f t="shared" si="74"/>
        <v>0</v>
      </c>
      <c r="I74" s="468">
        <f t="shared" si="75"/>
        <v>0.26356589147286824</v>
      </c>
      <c r="J74" s="468">
        <f t="shared" si="76"/>
        <v>0</v>
      </c>
      <c r="K74" s="469">
        <f t="shared" si="77"/>
        <v>0</v>
      </c>
      <c r="L74" s="469">
        <f t="shared" si="77"/>
        <v>0</v>
      </c>
      <c r="M74" s="489">
        <f t="shared" si="78"/>
        <v>0</v>
      </c>
      <c r="N74" s="468">
        <f t="shared" si="79"/>
        <v>0</v>
      </c>
      <c r="O74" s="468">
        <f t="shared" si="80"/>
        <v>0</v>
      </c>
      <c r="P74" s="489">
        <f t="shared" si="80"/>
        <v>0</v>
      </c>
      <c r="Q74" s="470">
        <f t="shared" si="80"/>
        <v>0</v>
      </c>
      <c r="R74" s="471"/>
      <c r="S74" s="472">
        <f>'Old Counts Pivot Table'!B$70</f>
        <v>452</v>
      </c>
      <c r="T74" s="473">
        <f>'Old Counts Pivot Table'!C$70</f>
        <v>381</v>
      </c>
      <c r="U74" s="473">
        <f>'Old Counts Pivot Table'!D$70</f>
        <v>0</v>
      </c>
      <c r="V74" s="473">
        <f>'Old Counts Pivot Table'!E$70</f>
        <v>96</v>
      </c>
      <c r="W74" s="473">
        <f>'Old Counts Pivot Table'!F$70</f>
        <v>23</v>
      </c>
      <c r="X74" s="474">
        <f>'Old Counts Pivot Table'!G$70</f>
        <v>0</v>
      </c>
      <c r="Y74" s="472">
        <f>'Old Counts Pivot Table'!H$70</f>
        <v>952</v>
      </c>
      <c r="Z74" s="472">
        <f>'Old Counts Pivot Table'!I$70</f>
        <v>0</v>
      </c>
      <c r="AA74" s="473">
        <f>'Old Counts Pivot Table'!J$70</f>
        <v>0</v>
      </c>
      <c r="AB74" s="473">
        <f>'Old Counts Pivot Table'!K$70</f>
        <v>0</v>
      </c>
      <c r="AC74" s="473">
        <f>'Old Counts Pivot Table'!L$70</f>
        <v>0</v>
      </c>
      <c r="AD74" s="473">
        <f>'Old Counts Pivot Table'!M$70</f>
        <v>0</v>
      </c>
      <c r="AE74" s="472">
        <f>'Old Counts Pivot Table'!N$70</f>
        <v>0</v>
      </c>
      <c r="AF74" s="472">
        <f>'Old Counts Pivot Table'!O$70</f>
        <v>0</v>
      </c>
      <c r="AG74" s="473">
        <f>'Old Counts Pivot Table'!P$70</f>
        <v>0</v>
      </c>
      <c r="AH74" s="472">
        <f>'Old Counts Pivot Table'!Q$70</f>
        <v>0</v>
      </c>
    </row>
    <row r="75" spans="1:36">
      <c r="A75" s="466"/>
      <c r="B75" s="467" t="s">
        <v>18</v>
      </c>
      <c r="C75" s="468">
        <f t="shared" si="73"/>
        <v>0.2844984802431611</v>
      </c>
      <c r="D75" s="469">
        <f t="shared" si="74"/>
        <v>0.2919655667144907</v>
      </c>
      <c r="E75" s="469">
        <f t="shared" si="74"/>
        <v>0</v>
      </c>
      <c r="F75" s="469">
        <f t="shared" si="74"/>
        <v>0.37155963302752293</v>
      </c>
      <c r="G75" s="469">
        <f t="shared" si="74"/>
        <v>0.27737226277372262</v>
      </c>
      <c r="H75" s="469">
        <f t="shared" si="74"/>
        <v>0</v>
      </c>
      <c r="I75" s="468">
        <f t="shared" si="75"/>
        <v>0.29761904761904762</v>
      </c>
      <c r="J75" s="468">
        <f t="shared" si="76"/>
        <v>0</v>
      </c>
      <c r="K75" s="469">
        <f t="shared" si="77"/>
        <v>0</v>
      </c>
      <c r="L75" s="469">
        <f t="shared" si="77"/>
        <v>0</v>
      </c>
      <c r="M75" s="489">
        <f t="shared" si="78"/>
        <v>0</v>
      </c>
      <c r="N75" s="468">
        <f t="shared" si="79"/>
        <v>0</v>
      </c>
      <c r="O75" s="468">
        <f t="shared" si="80"/>
        <v>0</v>
      </c>
      <c r="P75" s="489">
        <f t="shared" si="80"/>
        <v>0</v>
      </c>
      <c r="Q75" s="470">
        <f t="shared" si="80"/>
        <v>0</v>
      </c>
      <c r="R75" s="471"/>
      <c r="S75" s="472">
        <f>'Old Counts Pivot Table'!B$71</f>
        <v>468</v>
      </c>
      <c r="T75" s="473">
        <f>'Old Counts Pivot Table'!C$71</f>
        <v>407</v>
      </c>
      <c r="U75" s="473">
        <f>'Old Counts Pivot Table'!D$71</f>
        <v>0</v>
      </c>
      <c r="V75" s="473">
        <f>'Old Counts Pivot Table'!E$71</f>
        <v>162</v>
      </c>
      <c r="W75" s="473">
        <f>'Old Counts Pivot Table'!F$71</f>
        <v>38</v>
      </c>
      <c r="X75" s="474">
        <f>'Old Counts Pivot Table'!G$71</f>
        <v>0</v>
      </c>
      <c r="Y75" s="472">
        <f>'Old Counts Pivot Table'!H$71</f>
        <v>1075</v>
      </c>
      <c r="Z75" s="472">
        <f>'Old Counts Pivot Table'!I$71</f>
        <v>0</v>
      </c>
      <c r="AA75" s="473">
        <f>'Old Counts Pivot Table'!J$71</f>
        <v>0</v>
      </c>
      <c r="AB75" s="473">
        <f>'Old Counts Pivot Table'!K$71</f>
        <v>0</v>
      </c>
      <c r="AC75" s="473">
        <f>'Old Counts Pivot Table'!L$71</f>
        <v>0</v>
      </c>
      <c r="AD75" s="473">
        <f>'Old Counts Pivot Table'!M$71</f>
        <v>0</v>
      </c>
      <c r="AE75" s="472">
        <f>'Old Counts Pivot Table'!N$71</f>
        <v>0</v>
      </c>
      <c r="AF75" s="472">
        <f>'Old Counts Pivot Table'!O$71</f>
        <v>0</v>
      </c>
      <c r="AG75" s="473">
        <f>'Old Counts Pivot Table'!P$71</f>
        <v>0</v>
      </c>
      <c r="AH75" s="472">
        <f>'Old Counts Pivot Table'!Q$71</f>
        <v>0</v>
      </c>
    </row>
    <row r="76" spans="1:36">
      <c r="A76" s="466"/>
      <c r="B76" s="467" t="s">
        <v>19</v>
      </c>
      <c r="C76" s="468">
        <f t="shared" si="73"/>
        <v>0.17811550151975683</v>
      </c>
      <c r="D76" s="469">
        <f t="shared" si="74"/>
        <v>0.19081779053084649</v>
      </c>
      <c r="E76" s="469">
        <f t="shared" si="74"/>
        <v>0</v>
      </c>
      <c r="F76" s="469">
        <f t="shared" si="74"/>
        <v>0.24082568807339449</v>
      </c>
      <c r="G76" s="469">
        <f t="shared" si="74"/>
        <v>0.29927007299270075</v>
      </c>
      <c r="H76" s="469">
        <f t="shared" si="74"/>
        <v>0</v>
      </c>
      <c r="I76" s="468">
        <f t="shared" si="75"/>
        <v>0.1951827242524917</v>
      </c>
      <c r="J76" s="468">
        <f t="shared" si="76"/>
        <v>0</v>
      </c>
      <c r="K76" s="469">
        <f t="shared" si="77"/>
        <v>0</v>
      </c>
      <c r="L76" s="469">
        <f t="shared" si="77"/>
        <v>0</v>
      </c>
      <c r="M76" s="489">
        <f t="shared" si="78"/>
        <v>0</v>
      </c>
      <c r="N76" s="468">
        <f t="shared" si="79"/>
        <v>0</v>
      </c>
      <c r="O76" s="468">
        <f t="shared" si="80"/>
        <v>0</v>
      </c>
      <c r="P76" s="489">
        <f t="shared" si="80"/>
        <v>0</v>
      </c>
      <c r="Q76" s="470">
        <f t="shared" si="80"/>
        <v>0</v>
      </c>
      <c r="R76" s="471"/>
      <c r="S76" s="472">
        <f>'Old Counts Pivot Table'!B$72</f>
        <v>293</v>
      </c>
      <c r="T76" s="473">
        <f>'Old Counts Pivot Table'!C$72</f>
        <v>266</v>
      </c>
      <c r="U76" s="473">
        <f>'Old Counts Pivot Table'!D$72</f>
        <v>0</v>
      </c>
      <c r="V76" s="473">
        <f>'Old Counts Pivot Table'!E$72</f>
        <v>105</v>
      </c>
      <c r="W76" s="473">
        <f>'Old Counts Pivot Table'!F$72</f>
        <v>41</v>
      </c>
      <c r="X76" s="474">
        <f>'Old Counts Pivot Table'!G$72</f>
        <v>0</v>
      </c>
      <c r="Y76" s="472">
        <f>'Old Counts Pivot Table'!H$72</f>
        <v>705</v>
      </c>
      <c r="Z76" s="472">
        <f>'Old Counts Pivot Table'!I$72</f>
        <v>0</v>
      </c>
      <c r="AA76" s="473">
        <f>'Old Counts Pivot Table'!J$72</f>
        <v>0</v>
      </c>
      <c r="AB76" s="473">
        <f>'Old Counts Pivot Table'!K$72</f>
        <v>0</v>
      </c>
      <c r="AC76" s="473">
        <f>'Old Counts Pivot Table'!L$72</f>
        <v>0</v>
      </c>
      <c r="AD76" s="473">
        <f>'Old Counts Pivot Table'!M$72</f>
        <v>0</v>
      </c>
      <c r="AE76" s="472">
        <f>'Old Counts Pivot Table'!N$72</f>
        <v>0</v>
      </c>
      <c r="AF76" s="472">
        <f>'Old Counts Pivot Table'!O$72</f>
        <v>0</v>
      </c>
      <c r="AG76" s="473">
        <f>'Old Counts Pivot Table'!P$72</f>
        <v>0</v>
      </c>
      <c r="AH76" s="472">
        <f>'Old Counts Pivot Table'!Q$72</f>
        <v>0</v>
      </c>
    </row>
    <row r="77" spans="1:36">
      <c r="A77" s="466"/>
      <c r="B77" s="467" t="s">
        <v>1059</v>
      </c>
      <c r="C77" s="468">
        <f t="shared" si="73"/>
        <v>3.5258358662613981E-2</v>
      </c>
      <c r="D77" s="469">
        <f t="shared" si="74"/>
        <v>2.7259684361549498E-2</v>
      </c>
      <c r="E77" s="469">
        <f t="shared" si="74"/>
        <v>0</v>
      </c>
      <c r="F77" s="469">
        <f t="shared" si="74"/>
        <v>0</v>
      </c>
      <c r="G77" s="469">
        <f t="shared" si="74"/>
        <v>0</v>
      </c>
      <c r="H77" s="469">
        <f t="shared" si="74"/>
        <v>0</v>
      </c>
      <c r="I77" s="468">
        <f t="shared" si="75"/>
        <v>2.6578073089700997E-2</v>
      </c>
      <c r="J77" s="468">
        <f t="shared" si="76"/>
        <v>0</v>
      </c>
      <c r="K77" s="469">
        <f t="shared" si="77"/>
        <v>0</v>
      </c>
      <c r="L77" s="469">
        <f t="shared" si="77"/>
        <v>0</v>
      </c>
      <c r="M77" s="489">
        <f t="shared" si="78"/>
        <v>0</v>
      </c>
      <c r="N77" s="468">
        <f t="shared" si="79"/>
        <v>0</v>
      </c>
      <c r="O77" s="468">
        <f t="shared" si="80"/>
        <v>0</v>
      </c>
      <c r="P77" s="489">
        <f t="shared" si="80"/>
        <v>0</v>
      </c>
      <c r="Q77" s="470">
        <f t="shared" si="80"/>
        <v>0</v>
      </c>
      <c r="R77" s="471"/>
      <c r="S77" s="472">
        <f>'Old Counts Pivot Table'!B$73</f>
        <v>58</v>
      </c>
      <c r="T77" s="473">
        <f>'Old Counts Pivot Table'!C$73</f>
        <v>38</v>
      </c>
      <c r="U77" s="473">
        <f>'Old Counts Pivot Table'!D$73</f>
        <v>0</v>
      </c>
      <c r="V77" s="473">
        <f>'Old Counts Pivot Table'!E$73</f>
        <v>0</v>
      </c>
      <c r="W77" s="473">
        <f>'Old Counts Pivot Table'!F$73</f>
        <v>0</v>
      </c>
      <c r="X77" s="474">
        <f>'Old Counts Pivot Table'!G$73</f>
        <v>0</v>
      </c>
      <c r="Y77" s="472">
        <f>'Old Counts Pivot Table'!H$73</f>
        <v>96</v>
      </c>
      <c r="Z77" s="472">
        <f>'Old Counts Pivot Table'!I$73</f>
        <v>0</v>
      </c>
      <c r="AA77" s="473">
        <f>'Old Counts Pivot Table'!J$73</f>
        <v>0</v>
      </c>
      <c r="AB77" s="473">
        <f>'Old Counts Pivot Table'!K$73</f>
        <v>0</v>
      </c>
      <c r="AC77" s="473">
        <f>'Old Counts Pivot Table'!L$73</f>
        <v>0</v>
      </c>
      <c r="AD77" s="473">
        <f>'Old Counts Pivot Table'!M$73</f>
        <v>0</v>
      </c>
      <c r="AE77" s="472">
        <f>'Old Counts Pivot Table'!N$73</f>
        <v>0</v>
      </c>
      <c r="AF77" s="472">
        <f>'Old Counts Pivot Table'!O$73</f>
        <v>0</v>
      </c>
      <c r="AG77" s="473">
        <f>'Old Counts Pivot Table'!P$73</f>
        <v>0</v>
      </c>
      <c r="AH77" s="472">
        <f>'Old Counts Pivot Table'!Q$73</f>
        <v>0</v>
      </c>
    </row>
    <row r="78" spans="1:36">
      <c r="A78" s="466"/>
      <c r="B78" s="467" t="s">
        <v>1060</v>
      </c>
      <c r="C78" s="468">
        <f t="shared" si="73"/>
        <v>0</v>
      </c>
      <c r="D78" s="469">
        <f t="shared" si="74"/>
        <v>0</v>
      </c>
      <c r="E78" s="469">
        <f t="shared" si="74"/>
        <v>0</v>
      </c>
      <c r="F78" s="469">
        <f t="shared" si="74"/>
        <v>0</v>
      </c>
      <c r="G78" s="469">
        <f t="shared" si="74"/>
        <v>0</v>
      </c>
      <c r="H78" s="469">
        <f t="shared" si="74"/>
        <v>0</v>
      </c>
      <c r="I78" s="468">
        <f t="shared" si="75"/>
        <v>0</v>
      </c>
      <c r="J78" s="468">
        <f t="shared" si="76"/>
        <v>0</v>
      </c>
      <c r="K78" s="469">
        <f t="shared" si="77"/>
        <v>1</v>
      </c>
      <c r="L78" s="469">
        <f t="shared" si="77"/>
        <v>1</v>
      </c>
      <c r="M78" s="489">
        <f t="shared" si="78"/>
        <v>1</v>
      </c>
      <c r="N78" s="468">
        <f t="shared" si="79"/>
        <v>1</v>
      </c>
      <c r="O78" s="468">
        <f t="shared" si="80"/>
        <v>0</v>
      </c>
      <c r="P78" s="489">
        <f t="shared" si="80"/>
        <v>0</v>
      </c>
      <c r="Q78" s="470">
        <f t="shared" si="80"/>
        <v>0</v>
      </c>
      <c r="R78" s="471"/>
      <c r="S78" s="472">
        <f>'Old Counts Pivot Table'!B$74</f>
        <v>0</v>
      </c>
      <c r="T78" s="473">
        <f>'Old Counts Pivot Table'!C$74</f>
        <v>0</v>
      </c>
      <c r="U78" s="473">
        <f>'Old Counts Pivot Table'!D$74</f>
        <v>0</v>
      </c>
      <c r="V78" s="473">
        <f>'Old Counts Pivot Table'!E$74</f>
        <v>0</v>
      </c>
      <c r="W78" s="473">
        <f>'Old Counts Pivot Table'!F$74</f>
        <v>0</v>
      </c>
      <c r="X78" s="474">
        <f>'Old Counts Pivot Table'!G$74</f>
        <v>0</v>
      </c>
      <c r="Y78" s="472">
        <f>'Old Counts Pivot Table'!H$74</f>
        <v>0</v>
      </c>
      <c r="Z78" s="472">
        <f>'Old Counts Pivot Table'!I$74</f>
        <v>0</v>
      </c>
      <c r="AA78" s="473">
        <f>'Old Counts Pivot Table'!J$74</f>
        <v>1094.9000000000001</v>
      </c>
      <c r="AB78" s="473">
        <f>'Old Counts Pivot Table'!K$74</f>
        <v>1151.2</v>
      </c>
      <c r="AC78" s="473">
        <f>'Old Counts Pivot Table'!L$74</f>
        <v>151</v>
      </c>
      <c r="AD78" s="473">
        <f>'Old Counts Pivot Table'!M$74</f>
        <v>0</v>
      </c>
      <c r="AE78" s="472">
        <f>'Old Counts Pivot Table'!N$74</f>
        <v>2397.1000000000004</v>
      </c>
      <c r="AF78" s="472">
        <f>'Old Counts Pivot Table'!O$74</f>
        <v>0</v>
      </c>
      <c r="AG78" s="473">
        <f>'Old Counts Pivot Table'!P$74</f>
        <v>0</v>
      </c>
      <c r="AH78" s="472">
        <f>'Old Counts Pivot Table'!Q$74</f>
        <v>0</v>
      </c>
    </row>
    <row r="79" spans="1:36" s="486" customFormat="1">
      <c r="A79" s="476"/>
      <c r="B79" s="477" t="s">
        <v>1061</v>
      </c>
      <c r="C79" s="478">
        <f t="shared" si="73"/>
        <v>1</v>
      </c>
      <c r="D79" s="479">
        <f t="shared" si="74"/>
        <v>1</v>
      </c>
      <c r="E79" s="479">
        <f t="shared" si="74"/>
        <v>0</v>
      </c>
      <c r="F79" s="479">
        <f t="shared" si="74"/>
        <v>1</v>
      </c>
      <c r="G79" s="479">
        <f t="shared" si="74"/>
        <v>1</v>
      </c>
      <c r="H79" s="479">
        <f t="shared" si="74"/>
        <v>0</v>
      </c>
      <c r="I79" s="478">
        <f t="shared" si="75"/>
        <v>1</v>
      </c>
      <c r="J79" s="478">
        <f t="shared" si="76"/>
        <v>0</v>
      </c>
      <c r="K79" s="479">
        <f t="shared" si="77"/>
        <v>1</v>
      </c>
      <c r="L79" s="479">
        <f t="shared" si="77"/>
        <v>1</v>
      </c>
      <c r="M79" s="490">
        <f t="shared" si="78"/>
        <v>1</v>
      </c>
      <c r="N79" s="478">
        <f t="shared" si="79"/>
        <v>1</v>
      </c>
      <c r="O79" s="478">
        <f t="shared" si="80"/>
        <v>0</v>
      </c>
      <c r="P79" s="490">
        <f t="shared" si="80"/>
        <v>0</v>
      </c>
      <c r="Q79" s="480">
        <f t="shared" si="80"/>
        <v>0</v>
      </c>
      <c r="R79" s="481"/>
      <c r="S79" s="482">
        <f>'Old Counts Pivot Table'!B$75</f>
        <v>1645</v>
      </c>
      <c r="T79" s="483">
        <f>'Old Counts Pivot Table'!C$75</f>
        <v>1394</v>
      </c>
      <c r="U79" s="483">
        <f>'Old Counts Pivot Table'!D$75</f>
        <v>0</v>
      </c>
      <c r="V79" s="483">
        <f>'Old Counts Pivot Table'!E$75</f>
        <v>436</v>
      </c>
      <c r="W79" s="483">
        <f>'Old Counts Pivot Table'!F$75</f>
        <v>137</v>
      </c>
      <c r="X79" s="484">
        <f>'Old Counts Pivot Table'!G$75</f>
        <v>0</v>
      </c>
      <c r="Y79" s="482">
        <f>'Old Counts Pivot Table'!H$75</f>
        <v>3612</v>
      </c>
      <c r="Z79" s="482">
        <f>'Old Counts Pivot Table'!I$75</f>
        <v>0</v>
      </c>
      <c r="AA79" s="483">
        <f>'Old Counts Pivot Table'!J$75</f>
        <v>1094.9000000000001</v>
      </c>
      <c r="AB79" s="483">
        <f>'Old Counts Pivot Table'!K$75</f>
        <v>1151.2</v>
      </c>
      <c r="AC79" s="483">
        <f>'Old Counts Pivot Table'!L$75</f>
        <v>151</v>
      </c>
      <c r="AD79" s="483">
        <f>'Old Counts Pivot Table'!M$75</f>
        <v>0</v>
      </c>
      <c r="AE79" s="482">
        <f>'Old Counts Pivot Table'!N$75</f>
        <v>2397.1000000000004</v>
      </c>
      <c r="AF79" s="482">
        <f>'Old Counts Pivot Table'!O$75</f>
        <v>0</v>
      </c>
      <c r="AG79" s="483">
        <f>'Old Counts Pivot Table'!P$75</f>
        <v>0</v>
      </c>
      <c r="AH79" s="482">
        <f>'Old Counts Pivot Table'!Q$75</f>
        <v>0</v>
      </c>
      <c r="AI79" s="485"/>
      <c r="AJ79" s="485"/>
    </row>
    <row r="80" spans="1:36">
      <c r="A80" s="457" t="s">
        <v>390</v>
      </c>
      <c r="B80" s="458" t="s">
        <v>28</v>
      </c>
      <c r="C80" s="459">
        <f t="shared" ref="C80:C86" si="81">S80/S$86</f>
        <v>0.31374138629914877</v>
      </c>
      <c r="D80" s="460">
        <f t="shared" ref="D80:H86" si="82">IFERROR(T80/T$86,0)</f>
        <v>0.18306451612903227</v>
      </c>
      <c r="E80" s="460">
        <f t="shared" si="82"/>
        <v>0.25382154283682901</v>
      </c>
      <c r="F80" s="460">
        <f t="shared" si="82"/>
        <v>0.25490196078431371</v>
      </c>
      <c r="G80" s="460">
        <f t="shared" si="82"/>
        <v>0.21212121212121213</v>
      </c>
      <c r="H80" s="460">
        <f t="shared" si="82"/>
        <v>0.30914826498422715</v>
      </c>
      <c r="I80" s="459">
        <f t="shared" ref="I80:I86" si="83">Y80/Y$86</f>
        <v>0.27361371023342856</v>
      </c>
      <c r="J80" s="459">
        <f t="shared" ref="J80:J86" si="84">IFERROR(Z80/Z$86,0)</f>
        <v>0</v>
      </c>
      <c r="K80" s="460">
        <f t="shared" ref="K80:L86" si="85">AA80/AA$86</f>
        <v>0</v>
      </c>
      <c r="L80" s="460">
        <f t="shared" si="85"/>
        <v>0</v>
      </c>
      <c r="M80" s="487">
        <f t="shared" ref="M80:M86" si="86">IFERROR(AC80/AC$86,0)</f>
        <v>0</v>
      </c>
      <c r="N80" s="459">
        <f t="shared" ref="N80:N86" si="87">AE80/AE$86</f>
        <v>0</v>
      </c>
      <c r="O80" s="459">
        <f t="shared" ref="O80:Q86" si="88">IFERROR(AF80/AF$86,0)</f>
        <v>0</v>
      </c>
      <c r="P80" s="487">
        <f t="shared" si="88"/>
        <v>0</v>
      </c>
      <c r="Q80" s="461">
        <f t="shared" si="88"/>
        <v>0</v>
      </c>
      <c r="R80" s="462"/>
      <c r="S80" s="463">
        <f>'Old Counts Pivot Table'!B$77</f>
        <v>1548</v>
      </c>
      <c r="T80" s="464">
        <f>'Old Counts Pivot Table'!C$77</f>
        <v>227</v>
      </c>
      <c r="U80" s="464">
        <f>'Old Counts Pivot Table'!D$77</f>
        <v>714</v>
      </c>
      <c r="V80" s="464">
        <f>'Old Counts Pivot Table'!E$77</f>
        <v>65</v>
      </c>
      <c r="W80" s="464">
        <f>'Old Counts Pivot Table'!F$77</f>
        <v>126</v>
      </c>
      <c r="X80" s="465">
        <f>'Old Counts Pivot Table'!G$77</f>
        <v>98</v>
      </c>
      <c r="Y80" s="463">
        <f>'Old Counts Pivot Table'!H$77</f>
        <v>2778</v>
      </c>
      <c r="Z80" s="463">
        <f>'Old Counts Pivot Table'!I$77</f>
        <v>0</v>
      </c>
      <c r="AA80" s="464">
        <f>'Old Counts Pivot Table'!J$77</f>
        <v>0</v>
      </c>
      <c r="AB80" s="464">
        <f>'Old Counts Pivot Table'!K$77</f>
        <v>0</v>
      </c>
      <c r="AC80" s="464">
        <f>'Old Counts Pivot Table'!L$77</f>
        <v>0</v>
      </c>
      <c r="AD80" s="464">
        <f>'Old Counts Pivot Table'!M$77</f>
        <v>0</v>
      </c>
      <c r="AE80" s="463">
        <f>'Old Counts Pivot Table'!N$77</f>
        <v>0</v>
      </c>
      <c r="AF80" s="463">
        <f>'Old Counts Pivot Table'!O$77</f>
        <v>0</v>
      </c>
      <c r="AG80" s="464">
        <f>'Old Counts Pivot Table'!P$77</f>
        <v>0</v>
      </c>
      <c r="AH80" s="463">
        <f>'Old Counts Pivot Table'!Q$77</f>
        <v>0</v>
      </c>
    </row>
    <row r="81" spans="1:36">
      <c r="A81" s="466"/>
      <c r="B81" s="467" t="s">
        <v>17</v>
      </c>
      <c r="C81" s="468">
        <f t="shared" si="81"/>
        <v>0.2853668423186056</v>
      </c>
      <c r="D81" s="469">
        <f t="shared" si="82"/>
        <v>0.34596774193548385</v>
      </c>
      <c r="E81" s="469">
        <f t="shared" si="82"/>
        <v>0.30643441166014929</v>
      </c>
      <c r="F81" s="469">
        <f t="shared" si="82"/>
        <v>0.36078431372549019</v>
      </c>
      <c r="G81" s="469">
        <f t="shared" si="82"/>
        <v>0.32323232323232326</v>
      </c>
      <c r="H81" s="469">
        <f t="shared" si="82"/>
        <v>0.26498422712933756</v>
      </c>
      <c r="I81" s="468">
        <f t="shared" si="83"/>
        <v>0.30207820348665421</v>
      </c>
      <c r="J81" s="468">
        <f t="shared" si="84"/>
        <v>0</v>
      </c>
      <c r="K81" s="469">
        <f t="shared" si="85"/>
        <v>0</v>
      </c>
      <c r="L81" s="469">
        <f t="shared" si="85"/>
        <v>0</v>
      </c>
      <c r="M81" s="492">
        <f t="shared" si="86"/>
        <v>7.7579519006982156E-4</v>
      </c>
      <c r="N81" s="491">
        <f t="shared" si="87"/>
        <v>1.5718327569946557E-4</v>
      </c>
      <c r="O81" s="468">
        <f t="shared" si="88"/>
        <v>0</v>
      </c>
      <c r="P81" s="489">
        <f t="shared" si="88"/>
        <v>0</v>
      </c>
      <c r="Q81" s="470">
        <f t="shared" si="88"/>
        <v>0</v>
      </c>
      <c r="R81" s="471"/>
      <c r="S81" s="472">
        <f>'Old Counts Pivot Table'!B$78</f>
        <v>1408</v>
      </c>
      <c r="T81" s="473">
        <f>'Old Counts Pivot Table'!C$78</f>
        <v>429</v>
      </c>
      <c r="U81" s="473">
        <f>'Old Counts Pivot Table'!D$78</f>
        <v>862</v>
      </c>
      <c r="V81" s="473">
        <f>'Old Counts Pivot Table'!E$78</f>
        <v>92</v>
      </c>
      <c r="W81" s="473">
        <f>'Old Counts Pivot Table'!F$78</f>
        <v>192</v>
      </c>
      <c r="X81" s="474">
        <f>'Old Counts Pivot Table'!G$78</f>
        <v>84</v>
      </c>
      <c r="Y81" s="472">
        <f>'Old Counts Pivot Table'!H$78</f>
        <v>3067</v>
      </c>
      <c r="Z81" s="472">
        <f>'Old Counts Pivot Table'!I$78</f>
        <v>0</v>
      </c>
      <c r="AA81" s="473">
        <f>'Old Counts Pivot Table'!J$78</f>
        <v>0</v>
      </c>
      <c r="AB81" s="473">
        <f>'Old Counts Pivot Table'!K$78</f>
        <v>0</v>
      </c>
      <c r="AC81" s="473">
        <f>'Old Counts Pivot Table'!L$78</f>
        <v>1</v>
      </c>
      <c r="AD81" s="473">
        <f>'Old Counts Pivot Table'!M$78</f>
        <v>0</v>
      </c>
      <c r="AE81" s="472">
        <f>'Old Counts Pivot Table'!N$78</f>
        <v>1</v>
      </c>
      <c r="AF81" s="472">
        <f>'Old Counts Pivot Table'!O$78</f>
        <v>0</v>
      </c>
      <c r="AG81" s="473">
        <f>'Old Counts Pivot Table'!P$78</f>
        <v>0</v>
      </c>
      <c r="AH81" s="472">
        <f>'Old Counts Pivot Table'!Q$78</f>
        <v>0</v>
      </c>
    </row>
    <row r="82" spans="1:36">
      <c r="A82" s="466"/>
      <c r="B82" s="467" t="s">
        <v>18</v>
      </c>
      <c r="C82" s="468">
        <f t="shared" si="81"/>
        <v>0.19740575597892177</v>
      </c>
      <c r="D82" s="469">
        <f t="shared" si="82"/>
        <v>0.17419354838709677</v>
      </c>
      <c r="E82" s="469">
        <f t="shared" si="82"/>
        <v>0.23462495556345539</v>
      </c>
      <c r="F82" s="469">
        <f t="shared" si="82"/>
        <v>0.25882352941176473</v>
      </c>
      <c r="G82" s="469">
        <f t="shared" si="82"/>
        <v>0.25925925925925924</v>
      </c>
      <c r="H82" s="469">
        <f t="shared" si="82"/>
        <v>0.2302839116719243</v>
      </c>
      <c r="I82" s="468">
        <f t="shared" si="83"/>
        <v>0.21107061952132375</v>
      </c>
      <c r="J82" s="468">
        <f t="shared" si="84"/>
        <v>0</v>
      </c>
      <c r="K82" s="469">
        <f t="shared" si="85"/>
        <v>0</v>
      </c>
      <c r="L82" s="469">
        <f t="shared" si="85"/>
        <v>0</v>
      </c>
      <c r="M82" s="489">
        <f t="shared" si="86"/>
        <v>0</v>
      </c>
      <c r="N82" s="468">
        <f t="shared" si="87"/>
        <v>0</v>
      </c>
      <c r="O82" s="468">
        <f t="shared" si="88"/>
        <v>0</v>
      </c>
      <c r="P82" s="489">
        <f t="shared" si="88"/>
        <v>0</v>
      </c>
      <c r="Q82" s="470">
        <f t="shared" si="88"/>
        <v>0</v>
      </c>
      <c r="R82" s="471"/>
      <c r="S82" s="472">
        <f>'Old Counts Pivot Table'!B$79</f>
        <v>974</v>
      </c>
      <c r="T82" s="473">
        <f>'Old Counts Pivot Table'!C$79</f>
        <v>216</v>
      </c>
      <c r="U82" s="473">
        <f>'Old Counts Pivot Table'!D$79</f>
        <v>660</v>
      </c>
      <c r="V82" s="473">
        <f>'Old Counts Pivot Table'!E$79</f>
        <v>66</v>
      </c>
      <c r="W82" s="473">
        <f>'Old Counts Pivot Table'!F$79</f>
        <v>154</v>
      </c>
      <c r="X82" s="474">
        <f>'Old Counts Pivot Table'!G$79</f>
        <v>73</v>
      </c>
      <c r="Y82" s="472">
        <f>'Old Counts Pivot Table'!H$79</f>
        <v>2143</v>
      </c>
      <c r="Z82" s="472">
        <f>'Old Counts Pivot Table'!I$79</f>
        <v>0</v>
      </c>
      <c r="AA82" s="473">
        <f>'Old Counts Pivot Table'!J$79</f>
        <v>0</v>
      </c>
      <c r="AB82" s="473">
        <f>'Old Counts Pivot Table'!K$79</f>
        <v>0</v>
      </c>
      <c r="AC82" s="473">
        <f>'Old Counts Pivot Table'!L$79</f>
        <v>0</v>
      </c>
      <c r="AD82" s="473">
        <f>'Old Counts Pivot Table'!M$79</f>
        <v>0</v>
      </c>
      <c r="AE82" s="472">
        <f>'Old Counts Pivot Table'!N$79</f>
        <v>0</v>
      </c>
      <c r="AF82" s="472">
        <f>'Old Counts Pivot Table'!O$79</f>
        <v>0</v>
      </c>
      <c r="AG82" s="473">
        <f>'Old Counts Pivot Table'!P$79</f>
        <v>0</v>
      </c>
      <c r="AH82" s="472">
        <f>'Old Counts Pivot Table'!Q$79</f>
        <v>0</v>
      </c>
    </row>
    <row r="83" spans="1:36">
      <c r="A83" s="466"/>
      <c r="B83" s="467" t="s">
        <v>19</v>
      </c>
      <c r="C83" s="475">
        <f t="shared" si="81"/>
        <v>1.2160518848804217E-3</v>
      </c>
      <c r="D83" s="469">
        <f t="shared" si="82"/>
        <v>3.2258064516129032E-3</v>
      </c>
      <c r="E83" s="469">
        <f t="shared" si="82"/>
        <v>1.4219694276573054E-2</v>
      </c>
      <c r="F83" s="469">
        <f t="shared" si="82"/>
        <v>1.1764705882352941E-2</v>
      </c>
      <c r="G83" s="469">
        <f t="shared" si="82"/>
        <v>6.9023569023569029E-2</v>
      </c>
      <c r="H83" s="469">
        <f t="shared" si="82"/>
        <v>6.3091482649842269E-3</v>
      </c>
      <c r="I83" s="468">
        <f t="shared" si="83"/>
        <v>9.4553333989953713E-3</v>
      </c>
      <c r="J83" s="468">
        <f t="shared" si="84"/>
        <v>0</v>
      </c>
      <c r="K83" s="469">
        <f t="shared" si="85"/>
        <v>0</v>
      </c>
      <c r="L83" s="469">
        <f t="shared" si="85"/>
        <v>0.33552091878589008</v>
      </c>
      <c r="M83" s="489">
        <f t="shared" si="86"/>
        <v>0.15283165244375485</v>
      </c>
      <c r="N83" s="468">
        <f t="shared" si="87"/>
        <v>0.15954102483495755</v>
      </c>
      <c r="O83" s="468">
        <f t="shared" si="88"/>
        <v>0</v>
      </c>
      <c r="P83" s="489">
        <f t="shared" si="88"/>
        <v>0</v>
      </c>
      <c r="Q83" s="470">
        <f t="shared" si="88"/>
        <v>0</v>
      </c>
      <c r="R83" s="471"/>
      <c r="S83" s="472">
        <f>'Old Counts Pivot Table'!B$80</f>
        <v>6</v>
      </c>
      <c r="T83" s="473">
        <f>'Old Counts Pivot Table'!C$80</f>
        <v>4</v>
      </c>
      <c r="U83" s="473">
        <f>'Old Counts Pivot Table'!D$80</f>
        <v>40</v>
      </c>
      <c r="V83" s="473">
        <f>'Old Counts Pivot Table'!E$80</f>
        <v>3</v>
      </c>
      <c r="W83" s="473">
        <f>'Old Counts Pivot Table'!F$80</f>
        <v>41</v>
      </c>
      <c r="X83" s="474">
        <f>'Old Counts Pivot Table'!G$80</f>
        <v>2</v>
      </c>
      <c r="Y83" s="472">
        <f>'Old Counts Pivot Table'!H$80</f>
        <v>96</v>
      </c>
      <c r="Z83" s="472">
        <f>'Old Counts Pivot Table'!I$80</f>
        <v>0</v>
      </c>
      <c r="AA83" s="473">
        <f>'Old Counts Pivot Table'!J$80</f>
        <v>0</v>
      </c>
      <c r="AB83" s="473">
        <f>'Old Counts Pivot Table'!K$80</f>
        <v>818</v>
      </c>
      <c r="AC83" s="473">
        <f>'Old Counts Pivot Table'!L$80</f>
        <v>197</v>
      </c>
      <c r="AD83" s="473">
        <f>'Old Counts Pivot Table'!M$80</f>
        <v>0</v>
      </c>
      <c r="AE83" s="472">
        <f>'Old Counts Pivot Table'!N$80</f>
        <v>1015</v>
      </c>
      <c r="AF83" s="472">
        <f>'Old Counts Pivot Table'!O$80</f>
        <v>0</v>
      </c>
      <c r="AG83" s="473">
        <f>'Old Counts Pivot Table'!P$80</f>
        <v>0</v>
      </c>
      <c r="AH83" s="472">
        <f>'Old Counts Pivot Table'!Q$80</f>
        <v>0</v>
      </c>
    </row>
    <row r="84" spans="1:36">
      <c r="A84" s="466"/>
      <c r="B84" s="467" t="s">
        <v>1059</v>
      </c>
      <c r="C84" s="468">
        <f t="shared" si="81"/>
        <v>0.20226996351844345</v>
      </c>
      <c r="D84" s="469">
        <f t="shared" si="82"/>
        <v>0.29354838709677417</v>
      </c>
      <c r="E84" s="469">
        <f t="shared" si="82"/>
        <v>0.19089939566299324</v>
      </c>
      <c r="F84" s="469">
        <f t="shared" si="82"/>
        <v>0.11372549019607843</v>
      </c>
      <c r="G84" s="469">
        <f t="shared" si="82"/>
        <v>0.13636363636363635</v>
      </c>
      <c r="H84" s="469">
        <f t="shared" si="82"/>
        <v>0.1892744479495268</v>
      </c>
      <c r="I84" s="468">
        <f t="shared" si="83"/>
        <v>0.20378213335959816</v>
      </c>
      <c r="J84" s="468">
        <f t="shared" si="84"/>
        <v>0</v>
      </c>
      <c r="K84" s="469">
        <f t="shared" si="85"/>
        <v>0</v>
      </c>
      <c r="L84" s="488">
        <f t="shared" si="85"/>
        <v>0</v>
      </c>
      <c r="M84" s="489">
        <f t="shared" si="86"/>
        <v>0</v>
      </c>
      <c r="N84" s="475">
        <f t="shared" si="87"/>
        <v>0</v>
      </c>
      <c r="O84" s="468">
        <f t="shared" si="88"/>
        <v>0</v>
      </c>
      <c r="P84" s="489">
        <f t="shared" si="88"/>
        <v>0</v>
      </c>
      <c r="Q84" s="470">
        <f t="shared" si="88"/>
        <v>0</v>
      </c>
      <c r="R84" s="471"/>
      <c r="S84" s="472">
        <f>'Old Counts Pivot Table'!B$81</f>
        <v>998</v>
      </c>
      <c r="T84" s="473">
        <f>'Old Counts Pivot Table'!C$81</f>
        <v>364</v>
      </c>
      <c r="U84" s="473">
        <f>'Old Counts Pivot Table'!D$81</f>
        <v>537</v>
      </c>
      <c r="V84" s="473">
        <f>'Old Counts Pivot Table'!E$81</f>
        <v>29</v>
      </c>
      <c r="W84" s="473">
        <f>'Old Counts Pivot Table'!F$81</f>
        <v>81</v>
      </c>
      <c r="X84" s="474">
        <f>'Old Counts Pivot Table'!G$81</f>
        <v>60</v>
      </c>
      <c r="Y84" s="472">
        <f>'Old Counts Pivot Table'!H$81</f>
        <v>2069</v>
      </c>
      <c r="Z84" s="472">
        <f>'Old Counts Pivot Table'!I$81</f>
        <v>0</v>
      </c>
      <c r="AA84" s="473">
        <f>'Old Counts Pivot Table'!J$81</f>
        <v>0</v>
      </c>
      <c r="AB84" s="473">
        <f>'Old Counts Pivot Table'!K$81</f>
        <v>0</v>
      </c>
      <c r="AC84" s="473">
        <f>'Old Counts Pivot Table'!L$81</f>
        <v>0</v>
      </c>
      <c r="AD84" s="473">
        <f>'Old Counts Pivot Table'!M$81</f>
        <v>0</v>
      </c>
      <c r="AE84" s="472">
        <f>'Old Counts Pivot Table'!N$81</f>
        <v>0</v>
      </c>
      <c r="AF84" s="472">
        <f>'Old Counts Pivot Table'!O$81</f>
        <v>0</v>
      </c>
      <c r="AG84" s="473">
        <f>'Old Counts Pivot Table'!P$81</f>
        <v>0</v>
      </c>
      <c r="AH84" s="472">
        <f>'Old Counts Pivot Table'!Q$81</f>
        <v>0</v>
      </c>
    </row>
    <row r="85" spans="1:36">
      <c r="A85" s="466"/>
      <c r="B85" s="467" t="s">
        <v>1060</v>
      </c>
      <c r="C85" s="468">
        <f t="shared" si="81"/>
        <v>0</v>
      </c>
      <c r="D85" s="469">
        <f t="shared" si="82"/>
        <v>0</v>
      </c>
      <c r="E85" s="469">
        <f t="shared" si="82"/>
        <v>0</v>
      </c>
      <c r="F85" s="469">
        <f t="shared" si="82"/>
        <v>0</v>
      </c>
      <c r="G85" s="469">
        <f t="shared" si="82"/>
        <v>0</v>
      </c>
      <c r="H85" s="469">
        <f t="shared" si="82"/>
        <v>0</v>
      </c>
      <c r="I85" s="468">
        <f t="shared" si="83"/>
        <v>0</v>
      </c>
      <c r="J85" s="468">
        <f t="shared" si="84"/>
        <v>0</v>
      </c>
      <c r="K85" s="469">
        <f t="shared" si="85"/>
        <v>1</v>
      </c>
      <c r="L85" s="469">
        <f t="shared" si="85"/>
        <v>0.66447908121410992</v>
      </c>
      <c r="M85" s="489">
        <f t="shared" si="86"/>
        <v>0.84639255236617528</v>
      </c>
      <c r="N85" s="468">
        <f t="shared" si="87"/>
        <v>0.84030179188934295</v>
      </c>
      <c r="O85" s="468">
        <f t="shared" si="88"/>
        <v>0</v>
      </c>
      <c r="P85" s="489">
        <f t="shared" si="88"/>
        <v>0</v>
      </c>
      <c r="Q85" s="470">
        <f t="shared" si="88"/>
        <v>0</v>
      </c>
      <c r="R85" s="471"/>
      <c r="S85" s="472">
        <f>'Old Counts Pivot Table'!B$82</f>
        <v>0</v>
      </c>
      <c r="T85" s="473">
        <f>'Old Counts Pivot Table'!C$82</f>
        <v>0</v>
      </c>
      <c r="U85" s="473">
        <f>'Old Counts Pivot Table'!D$82</f>
        <v>0</v>
      </c>
      <c r="V85" s="473">
        <f>'Old Counts Pivot Table'!E$82</f>
        <v>0</v>
      </c>
      <c r="W85" s="473">
        <f>'Old Counts Pivot Table'!F$82</f>
        <v>0</v>
      </c>
      <c r="X85" s="474">
        <f>'Old Counts Pivot Table'!G$82</f>
        <v>0</v>
      </c>
      <c r="Y85" s="472">
        <f>'Old Counts Pivot Table'!H$82</f>
        <v>0</v>
      </c>
      <c r="Z85" s="472">
        <f>'Old Counts Pivot Table'!I$82</f>
        <v>0</v>
      </c>
      <c r="AA85" s="473">
        <f>'Old Counts Pivot Table'!J$82</f>
        <v>2635</v>
      </c>
      <c r="AB85" s="473">
        <f>'Old Counts Pivot Table'!K$82</f>
        <v>1620</v>
      </c>
      <c r="AC85" s="473">
        <f>'Old Counts Pivot Table'!L$82</f>
        <v>1091</v>
      </c>
      <c r="AD85" s="473">
        <f>'Old Counts Pivot Table'!M$82</f>
        <v>0</v>
      </c>
      <c r="AE85" s="472">
        <f>'Old Counts Pivot Table'!N$82</f>
        <v>5346</v>
      </c>
      <c r="AF85" s="472">
        <f>'Old Counts Pivot Table'!O$82</f>
        <v>0</v>
      </c>
      <c r="AG85" s="473">
        <f>'Old Counts Pivot Table'!P$82</f>
        <v>0</v>
      </c>
      <c r="AH85" s="472">
        <f>'Old Counts Pivot Table'!Q$82</f>
        <v>0</v>
      </c>
    </row>
    <row r="86" spans="1:36" s="486" customFormat="1">
      <c r="A86" s="476"/>
      <c r="B86" s="477" t="s">
        <v>1061</v>
      </c>
      <c r="C86" s="478">
        <f t="shared" si="81"/>
        <v>1</v>
      </c>
      <c r="D86" s="479">
        <f t="shared" si="82"/>
        <v>1</v>
      </c>
      <c r="E86" s="479">
        <f t="shared" si="82"/>
        <v>1</v>
      </c>
      <c r="F86" s="479">
        <f t="shared" si="82"/>
        <v>1</v>
      </c>
      <c r="G86" s="479">
        <f t="shared" si="82"/>
        <v>1</v>
      </c>
      <c r="H86" s="479">
        <f t="shared" si="82"/>
        <v>1</v>
      </c>
      <c r="I86" s="478">
        <f t="shared" si="83"/>
        <v>1</v>
      </c>
      <c r="J86" s="478">
        <f t="shared" si="84"/>
        <v>0</v>
      </c>
      <c r="K86" s="479">
        <f t="shared" si="85"/>
        <v>1</v>
      </c>
      <c r="L86" s="479">
        <f t="shared" si="85"/>
        <v>1</v>
      </c>
      <c r="M86" s="490">
        <f t="shared" si="86"/>
        <v>1</v>
      </c>
      <c r="N86" s="478">
        <f t="shared" si="87"/>
        <v>1</v>
      </c>
      <c r="O86" s="478">
        <f t="shared" si="88"/>
        <v>0</v>
      </c>
      <c r="P86" s="490">
        <f t="shared" si="88"/>
        <v>0</v>
      </c>
      <c r="Q86" s="480">
        <f t="shared" si="88"/>
        <v>0</v>
      </c>
      <c r="R86" s="481"/>
      <c r="S86" s="482">
        <f>'Old Counts Pivot Table'!B$83</f>
        <v>4934</v>
      </c>
      <c r="T86" s="483">
        <f>'Old Counts Pivot Table'!C$83</f>
        <v>1240</v>
      </c>
      <c r="U86" s="483">
        <f>'Old Counts Pivot Table'!D$83</f>
        <v>2813</v>
      </c>
      <c r="V86" s="483">
        <f>'Old Counts Pivot Table'!E$83</f>
        <v>255</v>
      </c>
      <c r="W86" s="483">
        <f>'Old Counts Pivot Table'!F$83</f>
        <v>594</v>
      </c>
      <c r="X86" s="484">
        <f>'Old Counts Pivot Table'!G$83</f>
        <v>317</v>
      </c>
      <c r="Y86" s="482">
        <f>'Old Counts Pivot Table'!H$83</f>
        <v>10153</v>
      </c>
      <c r="Z86" s="482">
        <f>'Old Counts Pivot Table'!I$83</f>
        <v>0</v>
      </c>
      <c r="AA86" s="483">
        <f>'Old Counts Pivot Table'!J$83</f>
        <v>2635</v>
      </c>
      <c r="AB86" s="483">
        <f>'Old Counts Pivot Table'!K$83</f>
        <v>2438</v>
      </c>
      <c r="AC86" s="483">
        <f>'Old Counts Pivot Table'!L$83</f>
        <v>1289</v>
      </c>
      <c r="AD86" s="483">
        <f>'Old Counts Pivot Table'!M$83</f>
        <v>0</v>
      </c>
      <c r="AE86" s="482">
        <f>'Old Counts Pivot Table'!N$83</f>
        <v>6362</v>
      </c>
      <c r="AF86" s="482">
        <f>'Old Counts Pivot Table'!O$83</f>
        <v>0</v>
      </c>
      <c r="AG86" s="483">
        <f>'Old Counts Pivot Table'!P$83</f>
        <v>0</v>
      </c>
      <c r="AH86" s="482">
        <f>'Old Counts Pivot Table'!Q$83</f>
        <v>0</v>
      </c>
      <c r="AI86" s="485"/>
      <c r="AJ86" s="485"/>
    </row>
    <row r="87" spans="1:36">
      <c r="A87" s="457" t="s">
        <v>406</v>
      </c>
      <c r="B87" s="458" t="s">
        <v>28</v>
      </c>
      <c r="C87" s="459">
        <f t="shared" ref="C87:C93" si="89">S87/S$93</f>
        <v>0.32472324723247231</v>
      </c>
      <c r="D87" s="460">
        <f t="shared" ref="D87:H93" si="90">IFERROR(T87/T$93,0)</f>
        <v>0</v>
      </c>
      <c r="E87" s="460">
        <f t="shared" si="90"/>
        <v>0.31829268292682927</v>
      </c>
      <c r="F87" s="460">
        <f t="shared" si="90"/>
        <v>0.42307692307692307</v>
      </c>
      <c r="G87" s="460">
        <f t="shared" si="90"/>
        <v>0.19321148825065274</v>
      </c>
      <c r="H87" s="460">
        <f t="shared" si="90"/>
        <v>0.19902912621359223</v>
      </c>
      <c r="I87" s="459">
        <f t="shared" ref="I87:I93" si="91">Y87/Y$93</f>
        <v>0.29559902200488997</v>
      </c>
      <c r="J87" s="459">
        <f t="shared" ref="J87:J93" si="92">IFERROR(Z87/Z$93,0)</f>
        <v>0</v>
      </c>
      <c r="K87" s="460">
        <f t="shared" ref="K87:L93" si="93">AA87/AA$93</f>
        <v>0</v>
      </c>
      <c r="L87" s="460">
        <f t="shared" si="93"/>
        <v>0</v>
      </c>
      <c r="M87" s="487">
        <f t="shared" ref="M87:M93" si="94">IFERROR(AC87/AC$93,0)</f>
        <v>0</v>
      </c>
      <c r="N87" s="459">
        <f t="shared" ref="N87:N93" si="95">AE87/AE$93</f>
        <v>0</v>
      </c>
      <c r="O87" s="459">
        <f t="shared" ref="O87:Q93" si="96">IFERROR(AF87/AF$93,0)</f>
        <v>0</v>
      </c>
      <c r="P87" s="487">
        <f t="shared" si="96"/>
        <v>0</v>
      </c>
      <c r="Q87" s="461">
        <f t="shared" si="96"/>
        <v>0</v>
      </c>
      <c r="R87" s="462"/>
      <c r="S87" s="463">
        <f>'Old Counts Pivot Table'!B$85</f>
        <v>704</v>
      </c>
      <c r="T87" s="464">
        <f>'Old Counts Pivot Table'!C$85</f>
        <v>0</v>
      </c>
      <c r="U87" s="464">
        <f>'Old Counts Pivot Table'!D$85</f>
        <v>261</v>
      </c>
      <c r="V87" s="464">
        <f>'Old Counts Pivot Table'!E$85</f>
        <v>55</v>
      </c>
      <c r="W87" s="464">
        <f>'Old Counts Pivot Table'!F$85</f>
        <v>148</v>
      </c>
      <c r="X87" s="465">
        <f>'Old Counts Pivot Table'!G$85</f>
        <v>41</v>
      </c>
      <c r="Y87" s="463">
        <f>'Old Counts Pivot Table'!H$85</f>
        <v>1209</v>
      </c>
      <c r="Z87" s="463">
        <f>'Old Counts Pivot Table'!I$85</f>
        <v>0</v>
      </c>
      <c r="AA87" s="464">
        <f>'Old Counts Pivot Table'!J$85</f>
        <v>0</v>
      </c>
      <c r="AB87" s="464">
        <f>'Old Counts Pivot Table'!K$85</f>
        <v>0</v>
      </c>
      <c r="AC87" s="464">
        <f>'Old Counts Pivot Table'!L$85</f>
        <v>0</v>
      </c>
      <c r="AD87" s="464">
        <f>'Old Counts Pivot Table'!M$85</f>
        <v>0</v>
      </c>
      <c r="AE87" s="463">
        <f>'Old Counts Pivot Table'!N$85</f>
        <v>0</v>
      </c>
      <c r="AF87" s="463">
        <f>'Old Counts Pivot Table'!O$85</f>
        <v>0</v>
      </c>
      <c r="AG87" s="464">
        <f>'Old Counts Pivot Table'!P$85</f>
        <v>0</v>
      </c>
      <c r="AH87" s="463">
        <f>'Old Counts Pivot Table'!Q$85</f>
        <v>0</v>
      </c>
    </row>
    <row r="88" spans="1:36">
      <c r="A88" s="466"/>
      <c r="B88" s="467" t="s">
        <v>17</v>
      </c>
      <c r="C88" s="468">
        <f t="shared" si="89"/>
        <v>0.2629151291512915</v>
      </c>
      <c r="D88" s="469">
        <f t="shared" si="90"/>
        <v>0</v>
      </c>
      <c r="E88" s="469">
        <f t="shared" si="90"/>
        <v>0.17317073170731706</v>
      </c>
      <c r="F88" s="469">
        <f t="shared" si="90"/>
        <v>0.2153846153846154</v>
      </c>
      <c r="G88" s="469">
        <f t="shared" si="90"/>
        <v>0.20365535248041775</v>
      </c>
      <c r="H88" s="469">
        <f t="shared" si="90"/>
        <v>0.24757281553398058</v>
      </c>
      <c r="I88" s="468">
        <f t="shared" si="91"/>
        <v>0.23154034229828852</v>
      </c>
      <c r="J88" s="468">
        <f t="shared" si="92"/>
        <v>0</v>
      </c>
      <c r="K88" s="469">
        <f t="shared" si="93"/>
        <v>0</v>
      </c>
      <c r="L88" s="469">
        <f t="shared" si="93"/>
        <v>0</v>
      </c>
      <c r="M88" s="489">
        <f t="shared" si="94"/>
        <v>0</v>
      </c>
      <c r="N88" s="468">
        <f t="shared" si="95"/>
        <v>0</v>
      </c>
      <c r="O88" s="468">
        <f t="shared" si="96"/>
        <v>0</v>
      </c>
      <c r="P88" s="489">
        <f t="shared" si="96"/>
        <v>0</v>
      </c>
      <c r="Q88" s="470">
        <f t="shared" si="96"/>
        <v>0</v>
      </c>
      <c r="R88" s="471"/>
      <c r="S88" s="472">
        <f>'Old Counts Pivot Table'!B$86</f>
        <v>570</v>
      </c>
      <c r="T88" s="473">
        <f>'Old Counts Pivot Table'!C$86</f>
        <v>0</v>
      </c>
      <c r="U88" s="473">
        <f>'Old Counts Pivot Table'!D$86</f>
        <v>142</v>
      </c>
      <c r="V88" s="473">
        <f>'Old Counts Pivot Table'!E$86</f>
        <v>28</v>
      </c>
      <c r="W88" s="473">
        <f>'Old Counts Pivot Table'!F$86</f>
        <v>156</v>
      </c>
      <c r="X88" s="474">
        <f>'Old Counts Pivot Table'!G$86</f>
        <v>51</v>
      </c>
      <c r="Y88" s="472">
        <f>'Old Counts Pivot Table'!H$86</f>
        <v>947</v>
      </c>
      <c r="Z88" s="472">
        <f>'Old Counts Pivot Table'!I$86</f>
        <v>0</v>
      </c>
      <c r="AA88" s="473">
        <f>'Old Counts Pivot Table'!J$86</f>
        <v>0</v>
      </c>
      <c r="AB88" s="473">
        <f>'Old Counts Pivot Table'!K$86</f>
        <v>0</v>
      </c>
      <c r="AC88" s="473">
        <f>'Old Counts Pivot Table'!L$86</f>
        <v>0</v>
      </c>
      <c r="AD88" s="473">
        <f>'Old Counts Pivot Table'!M$86</f>
        <v>0</v>
      </c>
      <c r="AE88" s="472">
        <f>'Old Counts Pivot Table'!N$86</f>
        <v>0</v>
      </c>
      <c r="AF88" s="472">
        <f>'Old Counts Pivot Table'!O$86</f>
        <v>0</v>
      </c>
      <c r="AG88" s="473">
        <f>'Old Counts Pivot Table'!P$86</f>
        <v>0</v>
      </c>
      <c r="AH88" s="472">
        <f>'Old Counts Pivot Table'!Q$86</f>
        <v>0</v>
      </c>
    </row>
    <row r="89" spans="1:36">
      <c r="A89" s="466"/>
      <c r="B89" s="467" t="s">
        <v>18</v>
      </c>
      <c r="C89" s="468">
        <f t="shared" si="89"/>
        <v>0.25645756457564578</v>
      </c>
      <c r="D89" s="469">
        <f t="shared" si="90"/>
        <v>0</v>
      </c>
      <c r="E89" s="469">
        <f t="shared" si="90"/>
        <v>0.26951219512195124</v>
      </c>
      <c r="F89" s="469">
        <f t="shared" si="90"/>
        <v>0.22307692307692309</v>
      </c>
      <c r="G89" s="469">
        <f t="shared" si="90"/>
        <v>0.29634464751958223</v>
      </c>
      <c r="H89" s="469">
        <f t="shared" si="90"/>
        <v>0.30582524271844658</v>
      </c>
      <c r="I89" s="468">
        <f t="shared" si="91"/>
        <v>0.26797066014669929</v>
      </c>
      <c r="J89" s="468">
        <f t="shared" si="92"/>
        <v>0</v>
      </c>
      <c r="K89" s="469">
        <f t="shared" si="93"/>
        <v>0</v>
      </c>
      <c r="L89" s="469">
        <f t="shared" si="93"/>
        <v>0</v>
      </c>
      <c r="M89" s="489">
        <f t="shared" si="94"/>
        <v>0</v>
      </c>
      <c r="N89" s="468">
        <f t="shared" si="95"/>
        <v>0</v>
      </c>
      <c r="O89" s="468">
        <f t="shared" si="96"/>
        <v>0</v>
      </c>
      <c r="P89" s="489">
        <f t="shared" si="96"/>
        <v>0</v>
      </c>
      <c r="Q89" s="470">
        <f t="shared" si="96"/>
        <v>0</v>
      </c>
      <c r="R89" s="471"/>
      <c r="S89" s="472">
        <f>'Old Counts Pivot Table'!B$87</f>
        <v>556</v>
      </c>
      <c r="T89" s="473">
        <f>'Old Counts Pivot Table'!C$87</f>
        <v>0</v>
      </c>
      <c r="U89" s="473">
        <f>'Old Counts Pivot Table'!D$87</f>
        <v>221</v>
      </c>
      <c r="V89" s="473">
        <f>'Old Counts Pivot Table'!E$87</f>
        <v>29</v>
      </c>
      <c r="W89" s="473">
        <f>'Old Counts Pivot Table'!F$87</f>
        <v>227</v>
      </c>
      <c r="X89" s="474">
        <f>'Old Counts Pivot Table'!G$87</f>
        <v>63</v>
      </c>
      <c r="Y89" s="472">
        <f>'Old Counts Pivot Table'!H$87</f>
        <v>1096</v>
      </c>
      <c r="Z89" s="472">
        <f>'Old Counts Pivot Table'!I$87</f>
        <v>0</v>
      </c>
      <c r="AA89" s="473">
        <f>'Old Counts Pivot Table'!J$87</f>
        <v>0</v>
      </c>
      <c r="AB89" s="473">
        <f>'Old Counts Pivot Table'!K$87</f>
        <v>0</v>
      </c>
      <c r="AC89" s="473">
        <f>'Old Counts Pivot Table'!L$87</f>
        <v>0</v>
      </c>
      <c r="AD89" s="473">
        <f>'Old Counts Pivot Table'!M$87</f>
        <v>0</v>
      </c>
      <c r="AE89" s="472">
        <f>'Old Counts Pivot Table'!N$87</f>
        <v>0</v>
      </c>
      <c r="AF89" s="472">
        <f>'Old Counts Pivot Table'!O$87</f>
        <v>0</v>
      </c>
      <c r="AG89" s="473">
        <f>'Old Counts Pivot Table'!P$87</f>
        <v>0</v>
      </c>
      <c r="AH89" s="472">
        <f>'Old Counts Pivot Table'!Q$87</f>
        <v>0</v>
      </c>
    </row>
    <row r="90" spans="1:36">
      <c r="A90" s="466"/>
      <c r="B90" s="467" t="s">
        <v>19</v>
      </c>
      <c r="C90" s="468">
        <f t="shared" si="89"/>
        <v>0.1559040590405904</v>
      </c>
      <c r="D90" s="469">
        <f t="shared" si="90"/>
        <v>0</v>
      </c>
      <c r="E90" s="469">
        <f t="shared" si="90"/>
        <v>0.23902439024390243</v>
      </c>
      <c r="F90" s="469">
        <f t="shared" si="90"/>
        <v>0.13846153846153847</v>
      </c>
      <c r="G90" s="469">
        <f t="shared" si="90"/>
        <v>0.30678851174934724</v>
      </c>
      <c r="H90" s="469">
        <f t="shared" si="90"/>
        <v>0.24757281553398058</v>
      </c>
      <c r="I90" s="468">
        <f t="shared" si="91"/>
        <v>0.20488997555012226</v>
      </c>
      <c r="J90" s="468">
        <f t="shared" si="92"/>
        <v>0</v>
      </c>
      <c r="K90" s="469">
        <f t="shared" si="93"/>
        <v>0</v>
      </c>
      <c r="L90" s="469">
        <f t="shared" si="93"/>
        <v>0</v>
      </c>
      <c r="M90" s="489">
        <f t="shared" si="94"/>
        <v>0</v>
      </c>
      <c r="N90" s="468">
        <f t="shared" si="95"/>
        <v>0</v>
      </c>
      <c r="O90" s="468">
        <f t="shared" si="96"/>
        <v>0</v>
      </c>
      <c r="P90" s="489">
        <f t="shared" si="96"/>
        <v>0</v>
      </c>
      <c r="Q90" s="470">
        <f t="shared" si="96"/>
        <v>0</v>
      </c>
      <c r="R90" s="471"/>
      <c r="S90" s="472">
        <f>'Old Counts Pivot Table'!B$88</f>
        <v>338</v>
      </c>
      <c r="T90" s="473">
        <f>'Old Counts Pivot Table'!C$88</f>
        <v>0</v>
      </c>
      <c r="U90" s="473">
        <f>'Old Counts Pivot Table'!D$88</f>
        <v>196</v>
      </c>
      <c r="V90" s="473">
        <f>'Old Counts Pivot Table'!E$88</f>
        <v>18</v>
      </c>
      <c r="W90" s="473">
        <f>'Old Counts Pivot Table'!F$88</f>
        <v>235</v>
      </c>
      <c r="X90" s="474">
        <f>'Old Counts Pivot Table'!G$88</f>
        <v>51</v>
      </c>
      <c r="Y90" s="472">
        <f>'Old Counts Pivot Table'!H$88</f>
        <v>838</v>
      </c>
      <c r="Z90" s="472">
        <f>'Old Counts Pivot Table'!I$88</f>
        <v>0</v>
      </c>
      <c r="AA90" s="473">
        <f>'Old Counts Pivot Table'!J$88</f>
        <v>0</v>
      </c>
      <c r="AB90" s="473">
        <f>'Old Counts Pivot Table'!K$88</f>
        <v>0</v>
      </c>
      <c r="AC90" s="473">
        <f>'Old Counts Pivot Table'!L$88</f>
        <v>0</v>
      </c>
      <c r="AD90" s="473">
        <f>'Old Counts Pivot Table'!M$88</f>
        <v>0</v>
      </c>
      <c r="AE90" s="472">
        <f>'Old Counts Pivot Table'!N$88</f>
        <v>0</v>
      </c>
      <c r="AF90" s="472">
        <f>'Old Counts Pivot Table'!O$88</f>
        <v>0</v>
      </c>
      <c r="AG90" s="473">
        <f>'Old Counts Pivot Table'!P$88</f>
        <v>0</v>
      </c>
      <c r="AH90" s="472">
        <f>'Old Counts Pivot Table'!Q$88</f>
        <v>0</v>
      </c>
    </row>
    <row r="91" spans="1:36">
      <c r="A91" s="466"/>
      <c r="B91" s="467" t="s">
        <v>1059</v>
      </c>
      <c r="C91" s="468">
        <f t="shared" si="89"/>
        <v>0</v>
      </c>
      <c r="D91" s="469">
        <f t="shared" si="90"/>
        <v>0</v>
      </c>
      <c r="E91" s="469">
        <f t="shared" si="90"/>
        <v>0</v>
      </c>
      <c r="F91" s="469">
        <f t="shared" si="90"/>
        <v>0</v>
      </c>
      <c r="G91" s="469">
        <f t="shared" si="90"/>
        <v>0</v>
      </c>
      <c r="H91" s="469">
        <f t="shared" si="90"/>
        <v>0</v>
      </c>
      <c r="I91" s="468">
        <f t="shared" si="91"/>
        <v>0</v>
      </c>
      <c r="J91" s="468">
        <f t="shared" si="92"/>
        <v>0</v>
      </c>
      <c r="K91" s="469">
        <f t="shared" si="93"/>
        <v>0</v>
      </c>
      <c r="L91" s="469">
        <f t="shared" si="93"/>
        <v>0</v>
      </c>
      <c r="M91" s="489">
        <f t="shared" si="94"/>
        <v>0</v>
      </c>
      <c r="N91" s="468">
        <f t="shared" si="95"/>
        <v>0</v>
      </c>
      <c r="O91" s="468">
        <f t="shared" si="96"/>
        <v>0</v>
      </c>
      <c r="P91" s="489">
        <f t="shared" si="96"/>
        <v>0</v>
      </c>
      <c r="Q91" s="470">
        <f t="shared" si="96"/>
        <v>0</v>
      </c>
      <c r="R91" s="471"/>
      <c r="S91" s="472">
        <f>'Old Counts Pivot Table'!B$89</f>
        <v>0</v>
      </c>
      <c r="T91" s="473">
        <f>'Old Counts Pivot Table'!C$89</f>
        <v>0</v>
      </c>
      <c r="U91" s="473">
        <f>'Old Counts Pivot Table'!D$89</f>
        <v>0</v>
      </c>
      <c r="V91" s="473">
        <f>'Old Counts Pivot Table'!E$89</f>
        <v>0</v>
      </c>
      <c r="W91" s="473">
        <f>'Old Counts Pivot Table'!F$89</f>
        <v>0</v>
      </c>
      <c r="X91" s="474">
        <f>'Old Counts Pivot Table'!G$89</f>
        <v>0</v>
      </c>
      <c r="Y91" s="472">
        <f>'Old Counts Pivot Table'!H$89</f>
        <v>0</v>
      </c>
      <c r="Z91" s="472">
        <f>'Old Counts Pivot Table'!I$89</f>
        <v>0</v>
      </c>
      <c r="AA91" s="473">
        <f>'Old Counts Pivot Table'!J$89</f>
        <v>0</v>
      </c>
      <c r="AB91" s="473">
        <f>'Old Counts Pivot Table'!K$89</f>
        <v>0</v>
      </c>
      <c r="AC91" s="473">
        <f>'Old Counts Pivot Table'!L$89</f>
        <v>0</v>
      </c>
      <c r="AD91" s="473">
        <f>'Old Counts Pivot Table'!M$89</f>
        <v>0</v>
      </c>
      <c r="AE91" s="472">
        <f>'Old Counts Pivot Table'!N$89</f>
        <v>0</v>
      </c>
      <c r="AF91" s="472">
        <f>'Old Counts Pivot Table'!O$89</f>
        <v>0</v>
      </c>
      <c r="AG91" s="473">
        <f>'Old Counts Pivot Table'!P$89</f>
        <v>0</v>
      </c>
      <c r="AH91" s="472">
        <f>'Old Counts Pivot Table'!Q$89</f>
        <v>0</v>
      </c>
    </row>
    <row r="92" spans="1:36">
      <c r="A92" s="466"/>
      <c r="B92" s="467" t="s">
        <v>1060</v>
      </c>
      <c r="C92" s="468">
        <f t="shared" si="89"/>
        <v>0</v>
      </c>
      <c r="D92" s="469">
        <f t="shared" si="90"/>
        <v>0</v>
      </c>
      <c r="E92" s="469">
        <f t="shared" si="90"/>
        <v>0</v>
      </c>
      <c r="F92" s="469">
        <f t="shared" si="90"/>
        <v>0</v>
      </c>
      <c r="G92" s="469">
        <f t="shared" si="90"/>
        <v>0</v>
      </c>
      <c r="H92" s="469">
        <f t="shared" si="90"/>
        <v>0</v>
      </c>
      <c r="I92" s="468">
        <f t="shared" si="91"/>
        <v>0</v>
      </c>
      <c r="J92" s="468">
        <f t="shared" si="92"/>
        <v>1</v>
      </c>
      <c r="K92" s="469">
        <f t="shared" si="93"/>
        <v>1</v>
      </c>
      <c r="L92" s="469">
        <f t="shared" si="93"/>
        <v>1</v>
      </c>
      <c r="M92" s="489">
        <f t="shared" si="94"/>
        <v>1</v>
      </c>
      <c r="N92" s="468">
        <f t="shared" si="95"/>
        <v>1</v>
      </c>
      <c r="O92" s="468">
        <f t="shared" si="96"/>
        <v>1</v>
      </c>
      <c r="P92" s="489">
        <f t="shared" si="96"/>
        <v>1</v>
      </c>
      <c r="Q92" s="470">
        <f t="shared" si="96"/>
        <v>1</v>
      </c>
      <c r="R92" s="471"/>
      <c r="S92" s="472">
        <f>'Old Counts Pivot Table'!B$90</f>
        <v>0</v>
      </c>
      <c r="T92" s="473">
        <f>'Old Counts Pivot Table'!C$90</f>
        <v>0</v>
      </c>
      <c r="U92" s="473">
        <f>'Old Counts Pivot Table'!D$90</f>
        <v>0</v>
      </c>
      <c r="V92" s="473">
        <f>'Old Counts Pivot Table'!E$90</f>
        <v>0</v>
      </c>
      <c r="W92" s="473">
        <f>'Old Counts Pivot Table'!F$90</f>
        <v>0</v>
      </c>
      <c r="X92" s="474">
        <f>'Old Counts Pivot Table'!G$90</f>
        <v>0</v>
      </c>
      <c r="Y92" s="472">
        <f>'Old Counts Pivot Table'!H$90</f>
        <v>0</v>
      </c>
      <c r="Z92" s="472">
        <f>'Old Counts Pivot Table'!I$90</f>
        <v>195</v>
      </c>
      <c r="AA92" s="473">
        <f>'Old Counts Pivot Table'!J$90</f>
        <v>443</v>
      </c>
      <c r="AB92" s="473">
        <f>'Old Counts Pivot Table'!K$90</f>
        <v>209</v>
      </c>
      <c r="AC92" s="473">
        <f>'Old Counts Pivot Table'!L$90</f>
        <v>359</v>
      </c>
      <c r="AD92" s="473">
        <f>'Old Counts Pivot Table'!M$90</f>
        <v>0</v>
      </c>
      <c r="AE92" s="472">
        <f>'Old Counts Pivot Table'!N$90</f>
        <v>1206</v>
      </c>
      <c r="AF92" s="472">
        <f>'Old Counts Pivot Table'!O$90</f>
        <v>286</v>
      </c>
      <c r="AG92" s="473">
        <f>'Old Counts Pivot Table'!P$90</f>
        <v>854</v>
      </c>
      <c r="AH92" s="472">
        <f>'Old Counts Pivot Table'!Q$90</f>
        <v>1140</v>
      </c>
    </row>
    <row r="93" spans="1:36" s="486" customFormat="1">
      <c r="A93" s="476"/>
      <c r="B93" s="477" t="s">
        <v>1061</v>
      </c>
      <c r="C93" s="478">
        <f t="shared" si="89"/>
        <v>1</v>
      </c>
      <c r="D93" s="479">
        <f t="shared" si="90"/>
        <v>0</v>
      </c>
      <c r="E93" s="479">
        <f t="shared" si="90"/>
        <v>1</v>
      </c>
      <c r="F93" s="479">
        <f t="shared" si="90"/>
        <v>1</v>
      </c>
      <c r="G93" s="479">
        <f t="shared" si="90"/>
        <v>1</v>
      </c>
      <c r="H93" s="479">
        <f t="shared" si="90"/>
        <v>1</v>
      </c>
      <c r="I93" s="478">
        <f t="shared" si="91"/>
        <v>1</v>
      </c>
      <c r="J93" s="478">
        <f t="shared" si="92"/>
        <v>1</v>
      </c>
      <c r="K93" s="479">
        <f t="shared" si="93"/>
        <v>1</v>
      </c>
      <c r="L93" s="479">
        <f t="shared" si="93"/>
        <v>1</v>
      </c>
      <c r="M93" s="490">
        <f t="shared" si="94"/>
        <v>1</v>
      </c>
      <c r="N93" s="478">
        <f t="shared" si="95"/>
        <v>1</v>
      </c>
      <c r="O93" s="478">
        <f t="shared" si="96"/>
        <v>1</v>
      </c>
      <c r="P93" s="490">
        <f t="shared" si="96"/>
        <v>1</v>
      </c>
      <c r="Q93" s="480">
        <f t="shared" si="96"/>
        <v>1</v>
      </c>
      <c r="R93" s="481"/>
      <c r="S93" s="482">
        <f>'Old Counts Pivot Table'!B$91</f>
        <v>2168</v>
      </c>
      <c r="T93" s="483">
        <f>'Old Counts Pivot Table'!C$91</f>
        <v>0</v>
      </c>
      <c r="U93" s="483">
        <f>'Old Counts Pivot Table'!D$91</f>
        <v>820</v>
      </c>
      <c r="V93" s="483">
        <f>'Old Counts Pivot Table'!E$91</f>
        <v>130</v>
      </c>
      <c r="W93" s="483">
        <f>'Old Counts Pivot Table'!F$91</f>
        <v>766</v>
      </c>
      <c r="X93" s="484">
        <f>'Old Counts Pivot Table'!G$91</f>
        <v>206</v>
      </c>
      <c r="Y93" s="482">
        <f>'Old Counts Pivot Table'!H$91</f>
        <v>4090</v>
      </c>
      <c r="Z93" s="482">
        <f>'Old Counts Pivot Table'!I$91</f>
        <v>195</v>
      </c>
      <c r="AA93" s="483">
        <f>'Old Counts Pivot Table'!J$91</f>
        <v>443</v>
      </c>
      <c r="AB93" s="483">
        <f>'Old Counts Pivot Table'!K$91</f>
        <v>209</v>
      </c>
      <c r="AC93" s="483">
        <f>'Old Counts Pivot Table'!L$91</f>
        <v>359</v>
      </c>
      <c r="AD93" s="483">
        <f>'Old Counts Pivot Table'!M$91</f>
        <v>0</v>
      </c>
      <c r="AE93" s="482">
        <f>'Old Counts Pivot Table'!N$91</f>
        <v>1206</v>
      </c>
      <c r="AF93" s="482">
        <f>'Old Counts Pivot Table'!O$91</f>
        <v>286</v>
      </c>
      <c r="AG93" s="483">
        <f>'Old Counts Pivot Table'!P$91</f>
        <v>854</v>
      </c>
      <c r="AH93" s="482">
        <f>'Old Counts Pivot Table'!Q$91</f>
        <v>1140</v>
      </c>
      <c r="AI93" s="485"/>
      <c r="AJ93" s="485"/>
    </row>
    <row r="94" spans="1:36">
      <c r="A94" s="457" t="s">
        <v>456</v>
      </c>
      <c r="B94" s="458" t="s">
        <v>28</v>
      </c>
      <c r="C94" s="459">
        <f t="shared" ref="C94:C100" si="97">S94/S$100</f>
        <v>0.28589688964635707</v>
      </c>
      <c r="D94" s="460">
        <f t="shared" ref="D94:H100" si="98">IFERROR(T94/T$100,0)</f>
        <v>0</v>
      </c>
      <c r="E94" s="460">
        <f t="shared" si="98"/>
        <v>0.29970617042115572</v>
      </c>
      <c r="F94" s="460">
        <f t="shared" si="98"/>
        <v>0</v>
      </c>
      <c r="G94" s="460">
        <f t="shared" si="98"/>
        <v>0.23821989528795812</v>
      </c>
      <c r="H94" s="460">
        <f t="shared" si="98"/>
        <v>0.17543859649122806</v>
      </c>
      <c r="I94" s="459">
        <f t="shared" ref="I94:I100" si="99">Y94/Y$100</f>
        <v>0.26889128094725512</v>
      </c>
      <c r="J94" s="459">
        <f t="shared" ref="J94:J100" si="100">IFERROR(Z94/Z$100,0)</f>
        <v>0</v>
      </c>
      <c r="K94" s="460">
        <f t="shared" ref="K94:L100" si="101">AA94/AA$100</f>
        <v>0</v>
      </c>
      <c r="L94" s="460">
        <f t="shared" si="101"/>
        <v>0</v>
      </c>
      <c r="M94" s="487">
        <f t="shared" ref="M94:M100" si="102">IFERROR(AC94/AC$100,0)</f>
        <v>2.8985507246376812E-2</v>
      </c>
      <c r="N94" s="493">
        <f t="shared" ref="N94:N100" si="103">AE94/AE$100</f>
        <v>3.7896731406916154E-3</v>
      </c>
      <c r="O94" s="459">
        <f t="shared" ref="O94:Q100" si="104">IFERROR(AF94/AF$100,0)</f>
        <v>0</v>
      </c>
      <c r="P94" s="487">
        <f t="shared" si="104"/>
        <v>0</v>
      </c>
      <c r="Q94" s="461">
        <f t="shared" si="104"/>
        <v>0</v>
      </c>
      <c r="R94" s="462"/>
      <c r="S94" s="463">
        <f>'Old Counts Pivot Table'!B$93</f>
        <v>671</v>
      </c>
      <c r="T94" s="464">
        <f>'Old Counts Pivot Table'!C$93</f>
        <v>0</v>
      </c>
      <c r="U94" s="464">
        <f>'Old Counts Pivot Table'!D$93</f>
        <v>306</v>
      </c>
      <c r="V94" s="464">
        <f>'Old Counts Pivot Table'!E$93</f>
        <v>0</v>
      </c>
      <c r="W94" s="464">
        <f>'Old Counts Pivot Table'!F$93</f>
        <v>182</v>
      </c>
      <c r="X94" s="465">
        <f>'Old Counts Pivot Table'!G$93</f>
        <v>90</v>
      </c>
      <c r="Y94" s="463">
        <f>'Old Counts Pivot Table'!H$93</f>
        <v>1249</v>
      </c>
      <c r="Z94" s="463">
        <f>'Old Counts Pivot Table'!I$93</f>
        <v>0</v>
      </c>
      <c r="AA94" s="464">
        <f>'Old Counts Pivot Table'!J$93</f>
        <v>0</v>
      </c>
      <c r="AB94" s="464">
        <f>'Old Counts Pivot Table'!K$93</f>
        <v>0</v>
      </c>
      <c r="AC94" s="464">
        <f>'Old Counts Pivot Table'!L$93</f>
        <v>8</v>
      </c>
      <c r="AD94" s="464">
        <f>'Old Counts Pivot Table'!M$93</f>
        <v>0</v>
      </c>
      <c r="AE94" s="463">
        <f>'Old Counts Pivot Table'!N$93</f>
        <v>8</v>
      </c>
      <c r="AF94" s="463">
        <f>'Old Counts Pivot Table'!O$93</f>
        <v>0</v>
      </c>
      <c r="AG94" s="464">
        <f>'Old Counts Pivot Table'!P$93</f>
        <v>0</v>
      </c>
      <c r="AH94" s="463">
        <f>'Old Counts Pivot Table'!Q$93</f>
        <v>0</v>
      </c>
    </row>
    <row r="95" spans="1:36">
      <c r="A95" s="466"/>
      <c r="B95" s="467" t="s">
        <v>17</v>
      </c>
      <c r="C95" s="468">
        <f t="shared" si="97"/>
        <v>0.29228802726885383</v>
      </c>
      <c r="D95" s="469">
        <f t="shared" si="98"/>
        <v>0</v>
      </c>
      <c r="E95" s="469">
        <f t="shared" si="98"/>
        <v>0.32321253672869737</v>
      </c>
      <c r="F95" s="469">
        <f t="shared" si="98"/>
        <v>0</v>
      </c>
      <c r="G95" s="469">
        <f t="shared" si="98"/>
        <v>0.281413612565445</v>
      </c>
      <c r="H95" s="469">
        <f t="shared" si="98"/>
        <v>0.28265107212475632</v>
      </c>
      <c r="I95" s="468">
        <f t="shared" si="99"/>
        <v>0.29623250807319701</v>
      </c>
      <c r="J95" s="468">
        <f t="shared" si="100"/>
        <v>0</v>
      </c>
      <c r="K95" s="469">
        <f t="shared" si="101"/>
        <v>0</v>
      </c>
      <c r="L95" s="469">
        <f t="shared" si="101"/>
        <v>0</v>
      </c>
      <c r="M95" s="489">
        <f t="shared" si="102"/>
        <v>0.11956521739130435</v>
      </c>
      <c r="N95" s="468">
        <f t="shared" si="103"/>
        <v>1.5632401705352912E-2</v>
      </c>
      <c r="O95" s="468">
        <f t="shared" si="104"/>
        <v>0</v>
      </c>
      <c r="P95" s="489">
        <f t="shared" si="104"/>
        <v>0</v>
      </c>
      <c r="Q95" s="470">
        <f t="shared" si="104"/>
        <v>0</v>
      </c>
      <c r="R95" s="471"/>
      <c r="S95" s="472">
        <f>'Old Counts Pivot Table'!B$94</f>
        <v>686</v>
      </c>
      <c r="T95" s="473">
        <f>'Old Counts Pivot Table'!C$94</f>
        <v>0</v>
      </c>
      <c r="U95" s="473">
        <f>'Old Counts Pivot Table'!D$94</f>
        <v>330</v>
      </c>
      <c r="V95" s="473">
        <f>'Old Counts Pivot Table'!E$94</f>
        <v>0</v>
      </c>
      <c r="W95" s="473">
        <f>'Old Counts Pivot Table'!F$94</f>
        <v>215</v>
      </c>
      <c r="X95" s="474">
        <f>'Old Counts Pivot Table'!G$94</f>
        <v>145</v>
      </c>
      <c r="Y95" s="472">
        <f>'Old Counts Pivot Table'!H$94</f>
        <v>1376</v>
      </c>
      <c r="Z95" s="472">
        <f>'Old Counts Pivot Table'!I$94</f>
        <v>0</v>
      </c>
      <c r="AA95" s="473">
        <f>'Old Counts Pivot Table'!J$94</f>
        <v>0</v>
      </c>
      <c r="AB95" s="473">
        <f>'Old Counts Pivot Table'!K$94</f>
        <v>0</v>
      </c>
      <c r="AC95" s="473">
        <f>'Old Counts Pivot Table'!L$94</f>
        <v>33</v>
      </c>
      <c r="AD95" s="473">
        <f>'Old Counts Pivot Table'!M$94</f>
        <v>0</v>
      </c>
      <c r="AE95" s="472">
        <f>'Old Counts Pivot Table'!N$94</f>
        <v>33</v>
      </c>
      <c r="AF95" s="472">
        <f>'Old Counts Pivot Table'!O$94</f>
        <v>0</v>
      </c>
      <c r="AG95" s="473">
        <f>'Old Counts Pivot Table'!P$94</f>
        <v>0</v>
      </c>
      <c r="AH95" s="472">
        <f>'Old Counts Pivot Table'!Q$94</f>
        <v>0</v>
      </c>
    </row>
    <row r="96" spans="1:36">
      <c r="A96" s="466"/>
      <c r="B96" s="467" t="s">
        <v>18</v>
      </c>
      <c r="C96" s="468">
        <f t="shared" si="97"/>
        <v>0.23135918193438432</v>
      </c>
      <c r="D96" s="469">
        <f t="shared" si="98"/>
        <v>0</v>
      </c>
      <c r="E96" s="469">
        <f t="shared" si="98"/>
        <v>0.28207639569049953</v>
      </c>
      <c r="F96" s="469">
        <f t="shared" si="98"/>
        <v>0</v>
      </c>
      <c r="G96" s="469">
        <f t="shared" si="98"/>
        <v>0.281413612565445</v>
      </c>
      <c r="H96" s="469">
        <f t="shared" si="98"/>
        <v>0.23196881091617932</v>
      </c>
      <c r="I96" s="468">
        <f t="shared" si="99"/>
        <v>0.25080731969860065</v>
      </c>
      <c r="J96" s="468">
        <f t="shared" si="100"/>
        <v>0</v>
      </c>
      <c r="K96" s="469">
        <f t="shared" si="101"/>
        <v>0</v>
      </c>
      <c r="L96" s="469">
        <f t="shared" si="101"/>
        <v>0</v>
      </c>
      <c r="M96" s="489">
        <f t="shared" si="102"/>
        <v>7.2463768115942032E-2</v>
      </c>
      <c r="N96" s="468">
        <f t="shared" si="103"/>
        <v>9.4741828517290391E-3</v>
      </c>
      <c r="O96" s="468">
        <f t="shared" si="104"/>
        <v>0</v>
      </c>
      <c r="P96" s="489">
        <f t="shared" si="104"/>
        <v>0</v>
      </c>
      <c r="Q96" s="470">
        <f t="shared" si="104"/>
        <v>0</v>
      </c>
      <c r="R96" s="471"/>
      <c r="S96" s="472">
        <f>'Old Counts Pivot Table'!B$95</f>
        <v>543</v>
      </c>
      <c r="T96" s="473">
        <f>'Old Counts Pivot Table'!C$95</f>
        <v>0</v>
      </c>
      <c r="U96" s="473">
        <f>'Old Counts Pivot Table'!D$95</f>
        <v>288</v>
      </c>
      <c r="V96" s="473">
        <f>'Old Counts Pivot Table'!E$95</f>
        <v>0</v>
      </c>
      <c r="W96" s="473">
        <f>'Old Counts Pivot Table'!F$95</f>
        <v>215</v>
      </c>
      <c r="X96" s="474">
        <f>'Old Counts Pivot Table'!G$95</f>
        <v>119</v>
      </c>
      <c r="Y96" s="472">
        <f>'Old Counts Pivot Table'!H$95</f>
        <v>1165</v>
      </c>
      <c r="Z96" s="472">
        <f>'Old Counts Pivot Table'!I$95</f>
        <v>0</v>
      </c>
      <c r="AA96" s="473">
        <f>'Old Counts Pivot Table'!J$95</f>
        <v>0</v>
      </c>
      <c r="AB96" s="473">
        <f>'Old Counts Pivot Table'!K$95</f>
        <v>0</v>
      </c>
      <c r="AC96" s="473">
        <f>'Old Counts Pivot Table'!L$95</f>
        <v>20</v>
      </c>
      <c r="AD96" s="473">
        <f>'Old Counts Pivot Table'!M$95</f>
        <v>0</v>
      </c>
      <c r="AE96" s="472">
        <f>'Old Counts Pivot Table'!N$95</f>
        <v>20</v>
      </c>
      <c r="AF96" s="472">
        <f>'Old Counts Pivot Table'!O$95</f>
        <v>0</v>
      </c>
      <c r="AG96" s="473">
        <f>'Old Counts Pivot Table'!P$95</f>
        <v>0</v>
      </c>
      <c r="AH96" s="472">
        <f>'Old Counts Pivot Table'!Q$95</f>
        <v>0</v>
      </c>
    </row>
    <row r="97" spans="1:36">
      <c r="A97" s="466"/>
      <c r="B97" s="467" t="s">
        <v>19</v>
      </c>
      <c r="C97" s="468">
        <f t="shared" si="97"/>
        <v>6.9876438005965061E-2</v>
      </c>
      <c r="D97" s="469">
        <f t="shared" si="98"/>
        <v>0</v>
      </c>
      <c r="E97" s="469">
        <f t="shared" si="98"/>
        <v>9.4025465230166499E-2</v>
      </c>
      <c r="F97" s="469">
        <f t="shared" si="98"/>
        <v>0</v>
      </c>
      <c r="G97" s="469">
        <f t="shared" si="98"/>
        <v>5.8900523560209424E-2</v>
      </c>
      <c r="H97" s="469">
        <f t="shared" si="98"/>
        <v>0.26315789473684209</v>
      </c>
      <c r="I97" s="468">
        <f t="shared" si="99"/>
        <v>9.4725511302475779E-2</v>
      </c>
      <c r="J97" s="468">
        <f t="shared" si="100"/>
        <v>0</v>
      </c>
      <c r="K97" s="469">
        <f t="shared" si="101"/>
        <v>0</v>
      </c>
      <c r="L97" s="469">
        <f t="shared" si="101"/>
        <v>0</v>
      </c>
      <c r="M97" s="489">
        <f t="shared" si="102"/>
        <v>0.14855072463768115</v>
      </c>
      <c r="N97" s="468">
        <f t="shared" si="103"/>
        <v>1.9422074846044527E-2</v>
      </c>
      <c r="O97" s="468">
        <f t="shared" si="104"/>
        <v>0</v>
      </c>
      <c r="P97" s="489">
        <f t="shared" si="104"/>
        <v>0</v>
      </c>
      <c r="Q97" s="470">
        <f t="shared" si="104"/>
        <v>0</v>
      </c>
      <c r="R97" s="471"/>
      <c r="S97" s="472">
        <f>'Old Counts Pivot Table'!B$96</f>
        <v>164</v>
      </c>
      <c r="T97" s="473">
        <f>'Old Counts Pivot Table'!C$96</f>
        <v>0</v>
      </c>
      <c r="U97" s="473">
        <f>'Old Counts Pivot Table'!D$96</f>
        <v>96</v>
      </c>
      <c r="V97" s="473">
        <f>'Old Counts Pivot Table'!E$96</f>
        <v>0</v>
      </c>
      <c r="W97" s="473">
        <f>'Old Counts Pivot Table'!F$96</f>
        <v>45</v>
      </c>
      <c r="X97" s="474">
        <f>'Old Counts Pivot Table'!G$96</f>
        <v>135</v>
      </c>
      <c r="Y97" s="472">
        <f>'Old Counts Pivot Table'!H$96</f>
        <v>440</v>
      </c>
      <c r="Z97" s="472">
        <f>'Old Counts Pivot Table'!I$96</f>
        <v>0</v>
      </c>
      <c r="AA97" s="473">
        <f>'Old Counts Pivot Table'!J$96</f>
        <v>0</v>
      </c>
      <c r="AB97" s="473">
        <f>'Old Counts Pivot Table'!K$96</f>
        <v>0</v>
      </c>
      <c r="AC97" s="473">
        <f>'Old Counts Pivot Table'!L$96</f>
        <v>41</v>
      </c>
      <c r="AD97" s="473">
        <f>'Old Counts Pivot Table'!M$96</f>
        <v>0</v>
      </c>
      <c r="AE97" s="472">
        <f>'Old Counts Pivot Table'!N$96</f>
        <v>41</v>
      </c>
      <c r="AF97" s="472">
        <f>'Old Counts Pivot Table'!O$96</f>
        <v>0</v>
      </c>
      <c r="AG97" s="473">
        <f>'Old Counts Pivot Table'!P$96</f>
        <v>0</v>
      </c>
      <c r="AH97" s="472">
        <f>'Old Counts Pivot Table'!Q$96</f>
        <v>0</v>
      </c>
    </row>
    <row r="98" spans="1:36">
      <c r="A98" s="466"/>
      <c r="B98" s="467" t="s">
        <v>1059</v>
      </c>
      <c r="C98" s="468">
        <f t="shared" si="97"/>
        <v>0.12057946314443971</v>
      </c>
      <c r="D98" s="469">
        <f t="shared" si="98"/>
        <v>0</v>
      </c>
      <c r="E98" s="488">
        <f t="shared" si="98"/>
        <v>9.7943192948090111E-4</v>
      </c>
      <c r="F98" s="469">
        <f t="shared" si="98"/>
        <v>0</v>
      </c>
      <c r="G98" s="469">
        <f t="shared" si="98"/>
        <v>0.1400523560209424</v>
      </c>
      <c r="H98" s="469">
        <f t="shared" si="98"/>
        <v>4.6783625730994149E-2</v>
      </c>
      <c r="I98" s="468">
        <f t="shared" si="99"/>
        <v>8.9343379978471471E-2</v>
      </c>
      <c r="J98" s="468">
        <f t="shared" si="100"/>
        <v>0</v>
      </c>
      <c r="K98" s="469">
        <f t="shared" si="101"/>
        <v>1</v>
      </c>
      <c r="L98" s="469">
        <f t="shared" si="101"/>
        <v>1</v>
      </c>
      <c r="M98" s="489">
        <f t="shared" si="102"/>
        <v>0.63043478260869568</v>
      </c>
      <c r="N98" s="468">
        <f t="shared" si="103"/>
        <v>0.95168166745618188</v>
      </c>
      <c r="O98" s="468">
        <f t="shared" si="104"/>
        <v>0</v>
      </c>
      <c r="P98" s="489">
        <f t="shared" si="104"/>
        <v>0</v>
      </c>
      <c r="Q98" s="470">
        <f t="shared" si="104"/>
        <v>0</v>
      </c>
      <c r="R98" s="471"/>
      <c r="S98" s="472">
        <f>'Old Counts Pivot Table'!B$97</f>
        <v>283</v>
      </c>
      <c r="T98" s="473">
        <f>'Old Counts Pivot Table'!C$97</f>
        <v>0</v>
      </c>
      <c r="U98" s="473">
        <f>'Old Counts Pivot Table'!D$97</f>
        <v>1</v>
      </c>
      <c r="V98" s="473">
        <f>'Old Counts Pivot Table'!E$97</f>
        <v>0</v>
      </c>
      <c r="W98" s="473">
        <f>'Old Counts Pivot Table'!F$97</f>
        <v>107</v>
      </c>
      <c r="X98" s="474">
        <f>'Old Counts Pivot Table'!G$97</f>
        <v>24</v>
      </c>
      <c r="Y98" s="472">
        <f>'Old Counts Pivot Table'!H$97</f>
        <v>415</v>
      </c>
      <c r="Z98" s="472">
        <f>'Old Counts Pivot Table'!I$97</f>
        <v>0</v>
      </c>
      <c r="AA98" s="473">
        <f>'Old Counts Pivot Table'!J$97</f>
        <v>1308</v>
      </c>
      <c r="AB98" s="473">
        <f>'Old Counts Pivot Table'!K$97</f>
        <v>527</v>
      </c>
      <c r="AC98" s="473">
        <f>'Old Counts Pivot Table'!L$97</f>
        <v>174</v>
      </c>
      <c r="AD98" s="473">
        <f>'Old Counts Pivot Table'!M$97</f>
        <v>0</v>
      </c>
      <c r="AE98" s="472">
        <f>'Old Counts Pivot Table'!N$97</f>
        <v>2009</v>
      </c>
      <c r="AF98" s="472">
        <f>'Old Counts Pivot Table'!O$97</f>
        <v>0</v>
      </c>
      <c r="AG98" s="473">
        <f>'Old Counts Pivot Table'!P$97</f>
        <v>0</v>
      </c>
      <c r="AH98" s="472">
        <f>'Old Counts Pivot Table'!Q$97</f>
        <v>0</v>
      </c>
    </row>
    <row r="99" spans="1:36">
      <c r="A99" s="466"/>
      <c r="B99" s="467" t="s">
        <v>1060</v>
      </c>
      <c r="C99" s="468">
        <f t="shared" si="97"/>
        <v>0</v>
      </c>
      <c r="D99" s="469">
        <f t="shared" si="98"/>
        <v>0</v>
      </c>
      <c r="E99" s="469">
        <f t="shared" si="98"/>
        <v>0</v>
      </c>
      <c r="F99" s="469">
        <f t="shared" si="98"/>
        <v>0</v>
      </c>
      <c r="G99" s="469">
        <f t="shared" si="98"/>
        <v>0</v>
      </c>
      <c r="H99" s="469">
        <f t="shared" si="98"/>
        <v>0</v>
      </c>
      <c r="I99" s="468">
        <f t="shared" si="99"/>
        <v>0</v>
      </c>
      <c r="J99" s="468">
        <f t="shared" si="100"/>
        <v>0</v>
      </c>
      <c r="K99" s="469">
        <f t="shared" si="101"/>
        <v>0</v>
      </c>
      <c r="L99" s="469">
        <f t="shared" si="101"/>
        <v>0</v>
      </c>
      <c r="M99" s="489">
        <f t="shared" si="102"/>
        <v>0</v>
      </c>
      <c r="N99" s="468">
        <f t="shared" si="103"/>
        <v>0</v>
      </c>
      <c r="O99" s="468">
        <f t="shared" si="104"/>
        <v>0</v>
      </c>
      <c r="P99" s="489">
        <f t="shared" si="104"/>
        <v>0</v>
      </c>
      <c r="Q99" s="470">
        <f t="shared" si="104"/>
        <v>0</v>
      </c>
      <c r="R99" s="471"/>
      <c r="S99" s="472">
        <f>'Old Counts Pivot Table'!B$98</f>
        <v>0</v>
      </c>
      <c r="T99" s="473">
        <f>'Old Counts Pivot Table'!C$98</f>
        <v>0</v>
      </c>
      <c r="U99" s="473">
        <f>'Old Counts Pivot Table'!D$98</f>
        <v>0</v>
      </c>
      <c r="V99" s="473">
        <f>'Old Counts Pivot Table'!E$98</f>
        <v>0</v>
      </c>
      <c r="W99" s="473">
        <f>'Old Counts Pivot Table'!F$98</f>
        <v>0</v>
      </c>
      <c r="X99" s="474">
        <f>'Old Counts Pivot Table'!G$98</f>
        <v>0</v>
      </c>
      <c r="Y99" s="472">
        <f>'Old Counts Pivot Table'!H$98</f>
        <v>0</v>
      </c>
      <c r="Z99" s="472">
        <f>'Old Counts Pivot Table'!I$98</f>
        <v>0</v>
      </c>
      <c r="AA99" s="473">
        <f>'Old Counts Pivot Table'!J$98</f>
        <v>0</v>
      </c>
      <c r="AB99" s="473">
        <f>'Old Counts Pivot Table'!K$98</f>
        <v>0</v>
      </c>
      <c r="AC99" s="473">
        <f>'Old Counts Pivot Table'!L$98</f>
        <v>0</v>
      </c>
      <c r="AD99" s="473">
        <f>'Old Counts Pivot Table'!M$98</f>
        <v>0</v>
      </c>
      <c r="AE99" s="472">
        <f>'Old Counts Pivot Table'!N$98</f>
        <v>0</v>
      </c>
      <c r="AF99" s="472">
        <f>'Old Counts Pivot Table'!O$98</f>
        <v>0</v>
      </c>
      <c r="AG99" s="473">
        <f>'Old Counts Pivot Table'!P$98</f>
        <v>0</v>
      </c>
      <c r="AH99" s="472">
        <f>'Old Counts Pivot Table'!Q$98</f>
        <v>0</v>
      </c>
    </row>
    <row r="100" spans="1:36" s="486" customFormat="1">
      <c r="A100" s="476"/>
      <c r="B100" s="477" t="s">
        <v>1061</v>
      </c>
      <c r="C100" s="478">
        <f t="shared" si="97"/>
        <v>1</v>
      </c>
      <c r="D100" s="479">
        <f t="shared" si="98"/>
        <v>0</v>
      </c>
      <c r="E100" s="479">
        <f t="shared" si="98"/>
        <v>1</v>
      </c>
      <c r="F100" s="479">
        <f t="shared" si="98"/>
        <v>0</v>
      </c>
      <c r="G100" s="479">
        <f t="shared" si="98"/>
        <v>1</v>
      </c>
      <c r="H100" s="479">
        <f t="shared" si="98"/>
        <v>1</v>
      </c>
      <c r="I100" s="478">
        <f t="shared" si="99"/>
        <v>1</v>
      </c>
      <c r="J100" s="478">
        <f t="shared" si="100"/>
        <v>0</v>
      </c>
      <c r="K100" s="479">
        <f t="shared" si="101"/>
        <v>1</v>
      </c>
      <c r="L100" s="479">
        <f t="shared" si="101"/>
        <v>1</v>
      </c>
      <c r="M100" s="490">
        <f t="shared" si="102"/>
        <v>1</v>
      </c>
      <c r="N100" s="478">
        <f t="shared" si="103"/>
        <v>1</v>
      </c>
      <c r="O100" s="478">
        <f t="shared" si="104"/>
        <v>0</v>
      </c>
      <c r="P100" s="490">
        <f t="shared" si="104"/>
        <v>0</v>
      </c>
      <c r="Q100" s="480">
        <f t="shared" si="104"/>
        <v>0</v>
      </c>
      <c r="R100" s="481"/>
      <c r="S100" s="482">
        <f>'Old Counts Pivot Table'!B$99</f>
        <v>2347</v>
      </c>
      <c r="T100" s="483">
        <f>'Old Counts Pivot Table'!C$99</f>
        <v>0</v>
      </c>
      <c r="U100" s="483">
        <f>'Old Counts Pivot Table'!D$99</f>
        <v>1021</v>
      </c>
      <c r="V100" s="483">
        <f>'Old Counts Pivot Table'!E$99</f>
        <v>0</v>
      </c>
      <c r="W100" s="483">
        <f>'Old Counts Pivot Table'!F$99</f>
        <v>764</v>
      </c>
      <c r="X100" s="484">
        <f>'Old Counts Pivot Table'!G$99</f>
        <v>513</v>
      </c>
      <c r="Y100" s="482">
        <f>'Old Counts Pivot Table'!H$99</f>
        <v>4645</v>
      </c>
      <c r="Z100" s="482">
        <f>'Old Counts Pivot Table'!I$99</f>
        <v>0</v>
      </c>
      <c r="AA100" s="483">
        <f>'Old Counts Pivot Table'!J$99</f>
        <v>1308</v>
      </c>
      <c r="AB100" s="483">
        <f>'Old Counts Pivot Table'!K$99</f>
        <v>527</v>
      </c>
      <c r="AC100" s="483">
        <f>'Old Counts Pivot Table'!L$99</f>
        <v>276</v>
      </c>
      <c r="AD100" s="483">
        <f>'Old Counts Pivot Table'!M$99</f>
        <v>0</v>
      </c>
      <c r="AE100" s="482">
        <f>'Old Counts Pivot Table'!N$99</f>
        <v>2111</v>
      </c>
      <c r="AF100" s="482">
        <f>'Old Counts Pivot Table'!O$99</f>
        <v>0</v>
      </c>
      <c r="AG100" s="483">
        <f>'Old Counts Pivot Table'!P$99</f>
        <v>0</v>
      </c>
      <c r="AH100" s="482">
        <f>'Old Counts Pivot Table'!Q$99</f>
        <v>0</v>
      </c>
      <c r="AI100" s="485"/>
      <c r="AJ100" s="485"/>
    </row>
    <row r="101" spans="1:36">
      <c r="A101" s="457" t="s">
        <v>489</v>
      </c>
      <c r="B101" s="458" t="s">
        <v>28</v>
      </c>
      <c r="C101" s="459">
        <f t="shared" ref="C101:C107" si="105">S101/S$107</f>
        <v>0.30078936435396758</v>
      </c>
      <c r="D101" s="460">
        <f t="shared" ref="D101:H107" si="106">IFERROR(T101/T$107,0)</f>
        <v>0.29298642533936653</v>
      </c>
      <c r="E101" s="460">
        <f t="shared" si="106"/>
        <v>0.3548235294117647</v>
      </c>
      <c r="F101" s="460">
        <f t="shared" si="106"/>
        <v>0</v>
      </c>
      <c r="G101" s="460">
        <f t="shared" si="106"/>
        <v>0.28865979381443296</v>
      </c>
      <c r="H101" s="460">
        <f t="shared" si="106"/>
        <v>0</v>
      </c>
      <c r="I101" s="459">
        <f t="shared" ref="I101:I107" si="107">Y101/Y$107</f>
        <v>0.31908182933239881</v>
      </c>
      <c r="J101" s="459">
        <f t="shared" ref="J101:J107" si="108">IFERROR(Z101/Z$107,0)</f>
        <v>0</v>
      </c>
      <c r="K101" s="460">
        <f t="shared" ref="K101:L107" si="109">AA101/AA$107</f>
        <v>0.10266535044422508</v>
      </c>
      <c r="L101" s="460">
        <f t="shared" si="109"/>
        <v>0.10987654320987654</v>
      </c>
      <c r="M101" s="487">
        <f t="shared" ref="M101:M107" si="110">IFERROR(AC101/AC$107,0)</f>
        <v>0.13461538461538461</v>
      </c>
      <c r="N101" s="459">
        <f t="shared" ref="N101:N107" si="111">AE101/AE$107</f>
        <v>0.10666666666666667</v>
      </c>
      <c r="O101" s="459">
        <f t="shared" ref="O101:Q107" si="112">IFERROR(AF101/AF$107,0)</f>
        <v>0</v>
      </c>
      <c r="P101" s="487">
        <f t="shared" si="112"/>
        <v>0</v>
      </c>
      <c r="Q101" s="461">
        <f t="shared" si="112"/>
        <v>0</v>
      </c>
      <c r="R101" s="462"/>
      <c r="S101" s="463">
        <f>'Old Counts Pivot Table'!B$101</f>
        <v>724</v>
      </c>
      <c r="T101" s="464">
        <f>'Old Counts Pivot Table'!C$101</f>
        <v>259</v>
      </c>
      <c r="U101" s="464">
        <f>'Old Counts Pivot Table'!D$101</f>
        <v>754</v>
      </c>
      <c r="V101" s="464">
        <f>'Old Counts Pivot Table'!E$101</f>
        <v>0</v>
      </c>
      <c r="W101" s="464">
        <f>'Old Counts Pivot Table'!F$101</f>
        <v>84</v>
      </c>
      <c r="X101" s="465">
        <f>'Old Counts Pivot Table'!G$101</f>
        <v>0</v>
      </c>
      <c r="Y101" s="463">
        <f>'Old Counts Pivot Table'!H$101</f>
        <v>1821</v>
      </c>
      <c r="Z101" s="463">
        <f>'Old Counts Pivot Table'!I$101</f>
        <v>0</v>
      </c>
      <c r="AA101" s="464">
        <f>'Old Counts Pivot Table'!J$101</f>
        <v>104</v>
      </c>
      <c r="AB101" s="464">
        <f>'Old Counts Pivot Table'!K$101</f>
        <v>89</v>
      </c>
      <c r="AC101" s="464">
        <f>'Old Counts Pivot Table'!L$101</f>
        <v>7</v>
      </c>
      <c r="AD101" s="464">
        <f>'Old Counts Pivot Table'!M$101</f>
        <v>0</v>
      </c>
      <c r="AE101" s="463">
        <f>'Old Counts Pivot Table'!N$101</f>
        <v>200</v>
      </c>
      <c r="AF101" s="463">
        <f>'Old Counts Pivot Table'!O$101</f>
        <v>0</v>
      </c>
      <c r="AG101" s="464">
        <f>'Old Counts Pivot Table'!P$101</f>
        <v>0</v>
      </c>
      <c r="AH101" s="463">
        <f>'Old Counts Pivot Table'!Q$101</f>
        <v>0</v>
      </c>
    </row>
    <row r="102" spans="1:36">
      <c r="A102" s="466"/>
      <c r="B102" s="467" t="s">
        <v>17</v>
      </c>
      <c r="C102" s="468">
        <f t="shared" si="105"/>
        <v>0.25841296219360199</v>
      </c>
      <c r="D102" s="469">
        <f t="shared" si="106"/>
        <v>0.29298642533936653</v>
      </c>
      <c r="E102" s="469">
        <f t="shared" si="106"/>
        <v>0.21882352941176469</v>
      </c>
      <c r="F102" s="469">
        <f t="shared" si="106"/>
        <v>0</v>
      </c>
      <c r="G102" s="469">
        <f t="shared" si="106"/>
        <v>0.23024054982817868</v>
      </c>
      <c r="H102" s="469">
        <f t="shared" si="106"/>
        <v>0</v>
      </c>
      <c r="I102" s="468">
        <f t="shared" si="107"/>
        <v>0.24759067811459612</v>
      </c>
      <c r="J102" s="468">
        <f t="shared" si="108"/>
        <v>0</v>
      </c>
      <c r="K102" s="469">
        <f t="shared" si="109"/>
        <v>0.37512339585389931</v>
      </c>
      <c r="L102" s="469">
        <f t="shared" si="109"/>
        <v>0.43950617283950616</v>
      </c>
      <c r="M102" s="489">
        <f t="shared" si="110"/>
        <v>0.40384615384615385</v>
      </c>
      <c r="N102" s="468">
        <f t="shared" si="111"/>
        <v>0.40373333333333333</v>
      </c>
      <c r="O102" s="468">
        <f t="shared" si="112"/>
        <v>0</v>
      </c>
      <c r="P102" s="489">
        <f t="shared" si="112"/>
        <v>0</v>
      </c>
      <c r="Q102" s="470">
        <f t="shared" si="112"/>
        <v>0</v>
      </c>
      <c r="R102" s="471"/>
      <c r="S102" s="472">
        <f>'Old Counts Pivot Table'!B$102</f>
        <v>622</v>
      </c>
      <c r="T102" s="473">
        <f>'Old Counts Pivot Table'!C$102</f>
        <v>259</v>
      </c>
      <c r="U102" s="473">
        <f>'Old Counts Pivot Table'!D$102</f>
        <v>465</v>
      </c>
      <c r="V102" s="473">
        <f>'Old Counts Pivot Table'!E$102</f>
        <v>0</v>
      </c>
      <c r="W102" s="473">
        <f>'Old Counts Pivot Table'!F$102</f>
        <v>67</v>
      </c>
      <c r="X102" s="474">
        <f>'Old Counts Pivot Table'!G$102</f>
        <v>0</v>
      </c>
      <c r="Y102" s="472">
        <f>'Old Counts Pivot Table'!H$102</f>
        <v>1413</v>
      </c>
      <c r="Z102" s="472">
        <f>'Old Counts Pivot Table'!I$102</f>
        <v>0</v>
      </c>
      <c r="AA102" s="473">
        <f>'Old Counts Pivot Table'!J$102</f>
        <v>380</v>
      </c>
      <c r="AB102" s="473">
        <f>'Old Counts Pivot Table'!K$102</f>
        <v>356</v>
      </c>
      <c r="AC102" s="473">
        <f>'Old Counts Pivot Table'!L$102</f>
        <v>21</v>
      </c>
      <c r="AD102" s="473">
        <f>'Old Counts Pivot Table'!M$102</f>
        <v>0</v>
      </c>
      <c r="AE102" s="472">
        <f>'Old Counts Pivot Table'!N$102</f>
        <v>757</v>
      </c>
      <c r="AF102" s="472">
        <f>'Old Counts Pivot Table'!O$102</f>
        <v>0</v>
      </c>
      <c r="AG102" s="473">
        <f>'Old Counts Pivot Table'!P$102</f>
        <v>0</v>
      </c>
      <c r="AH102" s="472">
        <f>'Old Counts Pivot Table'!Q$102</f>
        <v>0</v>
      </c>
    </row>
    <row r="103" spans="1:36">
      <c r="A103" s="466"/>
      <c r="B103" s="467" t="s">
        <v>18</v>
      </c>
      <c r="C103" s="468">
        <f t="shared" si="105"/>
        <v>0.24387203988367262</v>
      </c>
      <c r="D103" s="469">
        <f t="shared" si="106"/>
        <v>0.27601809954751133</v>
      </c>
      <c r="E103" s="469">
        <f t="shared" si="106"/>
        <v>0.22541176470588234</v>
      </c>
      <c r="F103" s="469">
        <f t="shared" si="106"/>
        <v>0</v>
      </c>
      <c r="G103" s="469">
        <f t="shared" si="106"/>
        <v>0.22680412371134021</v>
      </c>
      <c r="H103" s="469">
        <f t="shared" si="106"/>
        <v>0</v>
      </c>
      <c r="I103" s="468">
        <f t="shared" si="107"/>
        <v>0.24110741195023655</v>
      </c>
      <c r="J103" s="468">
        <f t="shared" si="108"/>
        <v>0</v>
      </c>
      <c r="K103" s="469">
        <f t="shared" si="109"/>
        <v>0.21816386969397827</v>
      </c>
      <c r="L103" s="469">
        <f t="shared" si="109"/>
        <v>0.22469135802469137</v>
      </c>
      <c r="M103" s="489">
        <f t="shared" si="110"/>
        <v>0.28846153846153844</v>
      </c>
      <c r="N103" s="468">
        <f t="shared" si="111"/>
        <v>0.22293333333333334</v>
      </c>
      <c r="O103" s="468">
        <f t="shared" si="112"/>
        <v>0</v>
      </c>
      <c r="P103" s="489">
        <f t="shared" si="112"/>
        <v>0</v>
      </c>
      <c r="Q103" s="470">
        <f t="shared" si="112"/>
        <v>0</v>
      </c>
      <c r="R103" s="471"/>
      <c r="S103" s="472">
        <f>'Old Counts Pivot Table'!B$103</f>
        <v>587</v>
      </c>
      <c r="T103" s="473">
        <f>'Old Counts Pivot Table'!C$103</f>
        <v>244</v>
      </c>
      <c r="U103" s="473">
        <f>'Old Counts Pivot Table'!D$103</f>
        <v>479</v>
      </c>
      <c r="V103" s="473">
        <f>'Old Counts Pivot Table'!E$103</f>
        <v>0</v>
      </c>
      <c r="W103" s="473">
        <f>'Old Counts Pivot Table'!F$103</f>
        <v>66</v>
      </c>
      <c r="X103" s="474">
        <f>'Old Counts Pivot Table'!G$103</f>
        <v>0</v>
      </c>
      <c r="Y103" s="472">
        <f>'Old Counts Pivot Table'!H$103</f>
        <v>1376</v>
      </c>
      <c r="Z103" s="472">
        <f>'Old Counts Pivot Table'!I$103</f>
        <v>0</v>
      </c>
      <c r="AA103" s="473">
        <f>'Old Counts Pivot Table'!J$103</f>
        <v>221</v>
      </c>
      <c r="AB103" s="473">
        <f>'Old Counts Pivot Table'!K$103</f>
        <v>182</v>
      </c>
      <c r="AC103" s="473">
        <f>'Old Counts Pivot Table'!L$103</f>
        <v>15</v>
      </c>
      <c r="AD103" s="473">
        <f>'Old Counts Pivot Table'!M$103</f>
        <v>0</v>
      </c>
      <c r="AE103" s="472">
        <f>'Old Counts Pivot Table'!N$103</f>
        <v>418</v>
      </c>
      <c r="AF103" s="472">
        <f>'Old Counts Pivot Table'!O$103</f>
        <v>0</v>
      </c>
      <c r="AG103" s="473">
        <f>'Old Counts Pivot Table'!P$103</f>
        <v>0</v>
      </c>
      <c r="AH103" s="472">
        <f>'Old Counts Pivot Table'!Q$103</f>
        <v>0</v>
      </c>
    </row>
    <row r="104" spans="1:36">
      <c r="A104" s="466"/>
      <c r="B104" s="467" t="s">
        <v>19</v>
      </c>
      <c r="C104" s="468">
        <f t="shared" si="105"/>
        <v>7.4781886165351058E-2</v>
      </c>
      <c r="D104" s="469">
        <f t="shared" si="106"/>
        <v>3.8461538461538464E-2</v>
      </c>
      <c r="E104" s="469">
        <f t="shared" si="106"/>
        <v>6.8705882352941172E-2</v>
      </c>
      <c r="F104" s="469">
        <f t="shared" si="106"/>
        <v>0</v>
      </c>
      <c r="G104" s="469">
        <f t="shared" si="106"/>
        <v>4.4673539518900345E-2</v>
      </c>
      <c r="H104" s="469">
        <f t="shared" si="106"/>
        <v>0</v>
      </c>
      <c r="I104" s="468">
        <f t="shared" si="107"/>
        <v>6.5358331873138248E-2</v>
      </c>
      <c r="J104" s="468">
        <f t="shared" si="108"/>
        <v>0</v>
      </c>
      <c r="K104" s="469">
        <f t="shared" si="109"/>
        <v>0.30404738400789733</v>
      </c>
      <c r="L104" s="469">
        <f t="shared" si="109"/>
        <v>0.22469135802469137</v>
      </c>
      <c r="M104" s="489">
        <f t="shared" si="110"/>
        <v>0.17307692307692307</v>
      </c>
      <c r="N104" s="468">
        <f t="shared" si="111"/>
        <v>0.26613333333333333</v>
      </c>
      <c r="O104" s="468">
        <f t="shared" si="112"/>
        <v>0</v>
      </c>
      <c r="P104" s="489">
        <f t="shared" si="112"/>
        <v>0</v>
      </c>
      <c r="Q104" s="470">
        <f t="shared" si="112"/>
        <v>0</v>
      </c>
      <c r="R104" s="471"/>
      <c r="S104" s="472">
        <f>'Old Counts Pivot Table'!B$104</f>
        <v>180</v>
      </c>
      <c r="T104" s="473">
        <f>'Old Counts Pivot Table'!C$104</f>
        <v>34</v>
      </c>
      <c r="U104" s="473">
        <f>'Old Counts Pivot Table'!D$104</f>
        <v>146</v>
      </c>
      <c r="V104" s="473">
        <f>'Old Counts Pivot Table'!E$104</f>
        <v>0</v>
      </c>
      <c r="W104" s="473">
        <f>'Old Counts Pivot Table'!F$104</f>
        <v>13</v>
      </c>
      <c r="X104" s="474">
        <f>'Old Counts Pivot Table'!G$104</f>
        <v>0</v>
      </c>
      <c r="Y104" s="472">
        <f>'Old Counts Pivot Table'!H$104</f>
        <v>373</v>
      </c>
      <c r="Z104" s="472">
        <f>'Old Counts Pivot Table'!I$104</f>
        <v>0</v>
      </c>
      <c r="AA104" s="473">
        <f>'Old Counts Pivot Table'!J$104</f>
        <v>308</v>
      </c>
      <c r="AB104" s="473">
        <f>'Old Counts Pivot Table'!K$104</f>
        <v>182</v>
      </c>
      <c r="AC104" s="473">
        <f>'Old Counts Pivot Table'!L$104</f>
        <v>9</v>
      </c>
      <c r="AD104" s="473">
        <f>'Old Counts Pivot Table'!M$104</f>
        <v>0</v>
      </c>
      <c r="AE104" s="472">
        <f>'Old Counts Pivot Table'!N$104</f>
        <v>499</v>
      </c>
      <c r="AF104" s="472">
        <f>'Old Counts Pivot Table'!O$104</f>
        <v>0</v>
      </c>
      <c r="AG104" s="473">
        <f>'Old Counts Pivot Table'!P$104</f>
        <v>0</v>
      </c>
      <c r="AH104" s="472">
        <f>'Old Counts Pivot Table'!Q$104</f>
        <v>0</v>
      </c>
    </row>
    <row r="105" spans="1:36">
      <c r="A105" s="466"/>
      <c r="B105" s="467" t="s">
        <v>1059</v>
      </c>
      <c r="C105" s="468">
        <f t="shared" si="105"/>
        <v>0.12214374740340674</v>
      </c>
      <c r="D105" s="469">
        <f t="shared" si="106"/>
        <v>9.9547511312217188E-2</v>
      </c>
      <c r="E105" s="469">
        <f t="shared" si="106"/>
        <v>0.13223529411764706</v>
      </c>
      <c r="F105" s="469">
        <f t="shared" si="106"/>
        <v>0</v>
      </c>
      <c r="G105" s="469">
        <f t="shared" si="106"/>
        <v>0.20962199312714777</v>
      </c>
      <c r="H105" s="469">
        <f t="shared" si="106"/>
        <v>0</v>
      </c>
      <c r="I105" s="468">
        <f t="shared" si="107"/>
        <v>0.12686174872963027</v>
      </c>
      <c r="J105" s="468">
        <f t="shared" si="108"/>
        <v>0</v>
      </c>
      <c r="K105" s="469">
        <f t="shared" si="109"/>
        <v>0</v>
      </c>
      <c r="L105" s="488">
        <f t="shared" si="109"/>
        <v>1.2345679012345679E-3</v>
      </c>
      <c r="M105" s="489">
        <f t="shared" si="110"/>
        <v>0</v>
      </c>
      <c r="N105" s="475">
        <f t="shared" si="111"/>
        <v>5.3333333333333336E-4</v>
      </c>
      <c r="O105" s="468">
        <f t="shared" si="112"/>
        <v>0</v>
      </c>
      <c r="P105" s="489">
        <f t="shared" si="112"/>
        <v>0</v>
      </c>
      <c r="Q105" s="470">
        <f t="shared" si="112"/>
        <v>0</v>
      </c>
      <c r="R105" s="471"/>
      <c r="S105" s="472">
        <f>'Old Counts Pivot Table'!B$105</f>
        <v>294</v>
      </c>
      <c r="T105" s="473">
        <f>'Old Counts Pivot Table'!C$105</f>
        <v>88</v>
      </c>
      <c r="U105" s="473">
        <f>'Old Counts Pivot Table'!D$105</f>
        <v>281</v>
      </c>
      <c r="V105" s="473">
        <f>'Old Counts Pivot Table'!E$105</f>
        <v>0</v>
      </c>
      <c r="W105" s="473">
        <f>'Old Counts Pivot Table'!F$105</f>
        <v>61</v>
      </c>
      <c r="X105" s="474">
        <f>'Old Counts Pivot Table'!G$105</f>
        <v>0</v>
      </c>
      <c r="Y105" s="472">
        <f>'Old Counts Pivot Table'!H$105</f>
        <v>724</v>
      </c>
      <c r="Z105" s="472">
        <f>'Old Counts Pivot Table'!I$105</f>
        <v>0</v>
      </c>
      <c r="AA105" s="473">
        <f>'Old Counts Pivot Table'!J$105</f>
        <v>0</v>
      </c>
      <c r="AB105" s="473">
        <f>'Old Counts Pivot Table'!K$105</f>
        <v>1</v>
      </c>
      <c r="AC105" s="473">
        <f>'Old Counts Pivot Table'!L$105</f>
        <v>0</v>
      </c>
      <c r="AD105" s="473">
        <f>'Old Counts Pivot Table'!M$105</f>
        <v>0</v>
      </c>
      <c r="AE105" s="472">
        <f>'Old Counts Pivot Table'!N$105</f>
        <v>1</v>
      </c>
      <c r="AF105" s="472">
        <f>'Old Counts Pivot Table'!O$105</f>
        <v>0</v>
      </c>
      <c r="AG105" s="473">
        <f>'Old Counts Pivot Table'!P$105</f>
        <v>0</v>
      </c>
      <c r="AH105" s="472">
        <f>'Old Counts Pivot Table'!Q$105</f>
        <v>0</v>
      </c>
    </row>
    <row r="106" spans="1:36">
      <c r="A106" s="466"/>
      <c r="B106" s="467" t="s">
        <v>1060</v>
      </c>
      <c r="C106" s="468">
        <f t="shared" si="105"/>
        <v>0</v>
      </c>
      <c r="D106" s="469">
        <f t="shared" si="106"/>
        <v>0</v>
      </c>
      <c r="E106" s="469">
        <f t="shared" si="106"/>
        <v>0</v>
      </c>
      <c r="F106" s="469">
        <f t="shared" si="106"/>
        <v>0</v>
      </c>
      <c r="G106" s="469">
        <f t="shared" si="106"/>
        <v>0</v>
      </c>
      <c r="H106" s="469">
        <f t="shared" si="106"/>
        <v>0</v>
      </c>
      <c r="I106" s="468">
        <f t="shared" si="107"/>
        <v>0</v>
      </c>
      <c r="J106" s="468">
        <f t="shared" si="108"/>
        <v>0</v>
      </c>
      <c r="K106" s="469">
        <f t="shared" si="109"/>
        <v>0</v>
      </c>
      <c r="L106" s="469">
        <f t="shared" si="109"/>
        <v>0</v>
      </c>
      <c r="M106" s="489">
        <f t="shared" si="110"/>
        <v>0</v>
      </c>
      <c r="N106" s="468">
        <f t="shared" si="111"/>
        <v>0</v>
      </c>
      <c r="O106" s="468">
        <f t="shared" si="112"/>
        <v>1</v>
      </c>
      <c r="P106" s="489">
        <f t="shared" si="112"/>
        <v>1</v>
      </c>
      <c r="Q106" s="470">
        <f t="shared" si="112"/>
        <v>1</v>
      </c>
      <c r="R106" s="471"/>
      <c r="S106" s="472">
        <f>'Old Counts Pivot Table'!B$106</f>
        <v>0</v>
      </c>
      <c r="T106" s="473">
        <f>'Old Counts Pivot Table'!C$106</f>
        <v>0</v>
      </c>
      <c r="U106" s="473">
        <f>'Old Counts Pivot Table'!D$106</f>
        <v>0</v>
      </c>
      <c r="V106" s="473">
        <f>'Old Counts Pivot Table'!E$106</f>
        <v>0</v>
      </c>
      <c r="W106" s="473">
        <f>'Old Counts Pivot Table'!F$106</f>
        <v>0</v>
      </c>
      <c r="X106" s="474">
        <f>'Old Counts Pivot Table'!G$106</f>
        <v>0</v>
      </c>
      <c r="Y106" s="472">
        <f>'Old Counts Pivot Table'!H$106</f>
        <v>0</v>
      </c>
      <c r="Z106" s="472">
        <f>'Old Counts Pivot Table'!I$106</f>
        <v>0</v>
      </c>
      <c r="AA106" s="473">
        <f>'Old Counts Pivot Table'!J$106</f>
        <v>0</v>
      </c>
      <c r="AB106" s="473">
        <f>'Old Counts Pivot Table'!K$106</f>
        <v>0</v>
      </c>
      <c r="AC106" s="473">
        <f>'Old Counts Pivot Table'!L$106</f>
        <v>0</v>
      </c>
      <c r="AD106" s="473">
        <f>'Old Counts Pivot Table'!M$106</f>
        <v>0</v>
      </c>
      <c r="AE106" s="472">
        <f>'Old Counts Pivot Table'!N$106</f>
        <v>0</v>
      </c>
      <c r="AF106" s="472">
        <f>'Old Counts Pivot Table'!O$106</f>
        <v>39</v>
      </c>
      <c r="AG106" s="473">
        <f>'Old Counts Pivot Table'!P$106</f>
        <v>492</v>
      </c>
      <c r="AH106" s="472">
        <f>'Old Counts Pivot Table'!Q$106</f>
        <v>531</v>
      </c>
    </row>
    <row r="107" spans="1:36" s="486" customFormat="1">
      <c r="A107" s="476"/>
      <c r="B107" s="477" t="s">
        <v>1061</v>
      </c>
      <c r="C107" s="478">
        <f t="shared" si="105"/>
        <v>1</v>
      </c>
      <c r="D107" s="479">
        <f t="shared" si="106"/>
        <v>1</v>
      </c>
      <c r="E107" s="479">
        <f t="shared" si="106"/>
        <v>1</v>
      </c>
      <c r="F107" s="479">
        <f t="shared" si="106"/>
        <v>0</v>
      </c>
      <c r="G107" s="479">
        <f t="shared" si="106"/>
        <v>1</v>
      </c>
      <c r="H107" s="479">
        <f t="shared" si="106"/>
        <v>0</v>
      </c>
      <c r="I107" s="478">
        <f t="shared" si="107"/>
        <v>1</v>
      </c>
      <c r="J107" s="478">
        <f t="shared" si="108"/>
        <v>0</v>
      </c>
      <c r="K107" s="479">
        <f t="shared" si="109"/>
        <v>1</v>
      </c>
      <c r="L107" s="479">
        <f t="shared" si="109"/>
        <v>1</v>
      </c>
      <c r="M107" s="490">
        <f t="shared" si="110"/>
        <v>1</v>
      </c>
      <c r="N107" s="478">
        <f t="shared" si="111"/>
        <v>1</v>
      </c>
      <c r="O107" s="478">
        <f t="shared" si="112"/>
        <v>1</v>
      </c>
      <c r="P107" s="490">
        <f t="shared" si="112"/>
        <v>1</v>
      </c>
      <c r="Q107" s="480">
        <f t="shared" si="112"/>
        <v>1</v>
      </c>
      <c r="R107" s="481"/>
      <c r="S107" s="482">
        <f>'Old Counts Pivot Table'!B$107</f>
        <v>2407</v>
      </c>
      <c r="T107" s="483">
        <f>'Old Counts Pivot Table'!C$107</f>
        <v>884</v>
      </c>
      <c r="U107" s="483">
        <f>'Old Counts Pivot Table'!D$107</f>
        <v>2125</v>
      </c>
      <c r="V107" s="483">
        <f>'Old Counts Pivot Table'!E$107</f>
        <v>0</v>
      </c>
      <c r="W107" s="483">
        <f>'Old Counts Pivot Table'!F$107</f>
        <v>291</v>
      </c>
      <c r="X107" s="484">
        <f>'Old Counts Pivot Table'!G$107</f>
        <v>0</v>
      </c>
      <c r="Y107" s="482">
        <f>'Old Counts Pivot Table'!H$107</f>
        <v>5707</v>
      </c>
      <c r="Z107" s="482">
        <f>'Old Counts Pivot Table'!I$107</f>
        <v>0</v>
      </c>
      <c r="AA107" s="483">
        <f>'Old Counts Pivot Table'!J$107</f>
        <v>1013</v>
      </c>
      <c r="AB107" s="483">
        <f>'Old Counts Pivot Table'!K$107</f>
        <v>810</v>
      </c>
      <c r="AC107" s="483">
        <f>'Old Counts Pivot Table'!L$107</f>
        <v>52</v>
      </c>
      <c r="AD107" s="483">
        <f>'Old Counts Pivot Table'!M$107</f>
        <v>0</v>
      </c>
      <c r="AE107" s="482">
        <f>'Old Counts Pivot Table'!N$107</f>
        <v>1875</v>
      </c>
      <c r="AF107" s="482">
        <f>'Old Counts Pivot Table'!O$107</f>
        <v>39</v>
      </c>
      <c r="AG107" s="483">
        <f>'Old Counts Pivot Table'!P$107</f>
        <v>492</v>
      </c>
      <c r="AH107" s="482">
        <f>'Old Counts Pivot Table'!Q$107</f>
        <v>531</v>
      </c>
      <c r="AI107" s="485"/>
      <c r="AJ107" s="485"/>
    </row>
    <row r="108" spans="1:36">
      <c r="A108" s="457" t="s">
        <v>540</v>
      </c>
      <c r="B108" s="458" t="s">
        <v>28</v>
      </c>
      <c r="C108" s="459">
        <f t="shared" ref="C108:C114" si="113">S108/S$114</f>
        <v>0.31505910570498546</v>
      </c>
      <c r="D108" s="460">
        <f t="shared" ref="D108:H114" si="114">IFERROR(T108/T$114,0)</f>
        <v>0.22662771285475794</v>
      </c>
      <c r="E108" s="460">
        <f t="shared" si="114"/>
        <v>0.20234137881196704</v>
      </c>
      <c r="F108" s="460">
        <f t="shared" si="114"/>
        <v>0.1649122807017544</v>
      </c>
      <c r="G108" s="460">
        <f t="shared" si="114"/>
        <v>0.12416851441241686</v>
      </c>
      <c r="H108" s="460">
        <f t="shared" si="114"/>
        <v>0</v>
      </c>
      <c r="I108" s="459">
        <f t="shared" ref="I108:I114" si="115">Y108/Y$114</f>
        <v>0.26347525891829687</v>
      </c>
      <c r="J108" s="459">
        <f t="shared" ref="J108:J114" si="116">IFERROR(Z108/Z$114,0)</f>
        <v>8.9987325728770592E-2</v>
      </c>
      <c r="K108" s="460">
        <f t="shared" ref="K108:L114" si="117">AA108/AA$114</f>
        <v>0.27061105722599416</v>
      </c>
      <c r="L108" s="460">
        <f t="shared" si="117"/>
        <v>0.13273248668578452</v>
      </c>
      <c r="M108" s="487">
        <f t="shared" ref="M108:M114" si="118">IFERROR(AC108/AC$114,0)</f>
        <v>0.21481481481481482</v>
      </c>
      <c r="N108" s="459">
        <f t="shared" ref="N108:N114" si="119">AE108/AE$114</f>
        <v>0.2283935033240764</v>
      </c>
      <c r="O108" s="459">
        <f t="shared" ref="O108:Q114" si="120">IFERROR(AF108/AF$114,0)</f>
        <v>0</v>
      </c>
      <c r="P108" s="487">
        <f t="shared" si="120"/>
        <v>0</v>
      </c>
      <c r="Q108" s="461">
        <f t="shared" si="120"/>
        <v>0</v>
      </c>
      <c r="R108" s="462"/>
      <c r="S108" s="463">
        <f>'Old Counts Pivot Table'!B$109</f>
        <v>3678</v>
      </c>
      <c r="T108" s="464">
        <f>'Old Counts Pivot Table'!C$109</f>
        <v>543</v>
      </c>
      <c r="U108" s="464">
        <f>'Old Counts Pivot Table'!D$109</f>
        <v>1400</v>
      </c>
      <c r="V108" s="464">
        <f>'Old Counts Pivot Table'!E$109</f>
        <v>47</v>
      </c>
      <c r="W108" s="464">
        <f>'Old Counts Pivot Table'!F$109</f>
        <v>56</v>
      </c>
      <c r="X108" s="465">
        <f>'Old Counts Pivot Table'!G$109</f>
        <v>0</v>
      </c>
      <c r="Y108" s="463">
        <f>'Old Counts Pivot Table'!H$109</f>
        <v>5724</v>
      </c>
      <c r="Z108" s="463">
        <f>'Old Counts Pivot Table'!I$109</f>
        <v>71</v>
      </c>
      <c r="AA108" s="464">
        <f>'Old Counts Pivot Table'!J$109</f>
        <v>2232</v>
      </c>
      <c r="AB108" s="464">
        <f>'Old Counts Pivot Table'!K$109</f>
        <v>324</v>
      </c>
      <c r="AC108" s="464">
        <f>'Old Counts Pivot Table'!L$109</f>
        <v>87</v>
      </c>
      <c r="AD108" s="464">
        <f>'Old Counts Pivot Table'!M$109</f>
        <v>0</v>
      </c>
      <c r="AE108" s="463">
        <f>'Old Counts Pivot Table'!N$109</f>
        <v>2714</v>
      </c>
      <c r="AF108" s="463">
        <f>'Old Counts Pivot Table'!O$109</f>
        <v>0</v>
      </c>
      <c r="AG108" s="464">
        <f>'Old Counts Pivot Table'!P$109</f>
        <v>0</v>
      </c>
      <c r="AH108" s="463">
        <f>'Old Counts Pivot Table'!Q$109</f>
        <v>0</v>
      </c>
    </row>
    <row r="109" spans="1:36">
      <c r="A109" s="466"/>
      <c r="B109" s="467" t="s">
        <v>17</v>
      </c>
      <c r="C109" s="468">
        <f t="shared" si="113"/>
        <v>0.24747301696076751</v>
      </c>
      <c r="D109" s="469">
        <f t="shared" si="114"/>
        <v>0.2604340567612688</v>
      </c>
      <c r="E109" s="469">
        <f t="shared" si="114"/>
        <v>0.24844630726983669</v>
      </c>
      <c r="F109" s="469">
        <f t="shared" si="114"/>
        <v>0.24210526315789474</v>
      </c>
      <c r="G109" s="469">
        <f t="shared" si="114"/>
        <v>0.3303769401330377</v>
      </c>
      <c r="H109" s="469">
        <f t="shared" si="114"/>
        <v>0</v>
      </c>
      <c r="I109" s="468">
        <f t="shared" si="115"/>
        <v>0.25086306098964328</v>
      </c>
      <c r="J109" s="468">
        <f t="shared" si="116"/>
        <v>0.11787072243346007</v>
      </c>
      <c r="K109" s="469">
        <f t="shared" si="117"/>
        <v>0.1066925315227934</v>
      </c>
      <c r="L109" s="469">
        <f t="shared" si="117"/>
        <v>7.0462925030725113E-2</v>
      </c>
      <c r="M109" s="489">
        <f t="shared" si="118"/>
        <v>5.6790123456790124E-2</v>
      </c>
      <c r="N109" s="468">
        <f t="shared" si="119"/>
        <v>9.829167718589582E-2</v>
      </c>
      <c r="O109" s="468">
        <f t="shared" si="120"/>
        <v>0</v>
      </c>
      <c r="P109" s="489">
        <f t="shared" si="120"/>
        <v>0</v>
      </c>
      <c r="Q109" s="470">
        <f t="shared" si="120"/>
        <v>0</v>
      </c>
      <c r="R109" s="471"/>
      <c r="S109" s="472">
        <f>'Old Counts Pivot Table'!B$110</f>
        <v>2889</v>
      </c>
      <c r="T109" s="473">
        <f>'Old Counts Pivot Table'!C$110</f>
        <v>624</v>
      </c>
      <c r="U109" s="473">
        <f>'Old Counts Pivot Table'!D$110</f>
        <v>1719</v>
      </c>
      <c r="V109" s="473">
        <f>'Old Counts Pivot Table'!E$110</f>
        <v>69</v>
      </c>
      <c r="W109" s="473">
        <f>'Old Counts Pivot Table'!F$110</f>
        <v>149</v>
      </c>
      <c r="X109" s="474">
        <f>'Old Counts Pivot Table'!G$110</f>
        <v>0</v>
      </c>
      <c r="Y109" s="472">
        <f>'Old Counts Pivot Table'!H$110</f>
        <v>5450</v>
      </c>
      <c r="Z109" s="472">
        <f>'Old Counts Pivot Table'!I$110</f>
        <v>93</v>
      </c>
      <c r="AA109" s="473">
        <f>'Old Counts Pivot Table'!J$110</f>
        <v>880</v>
      </c>
      <c r="AB109" s="473">
        <f>'Old Counts Pivot Table'!K$110</f>
        <v>172</v>
      </c>
      <c r="AC109" s="473">
        <f>'Old Counts Pivot Table'!L$110</f>
        <v>23</v>
      </c>
      <c r="AD109" s="473">
        <f>'Old Counts Pivot Table'!M$110</f>
        <v>0</v>
      </c>
      <c r="AE109" s="472">
        <f>'Old Counts Pivot Table'!N$110</f>
        <v>1168</v>
      </c>
      <c r="AF109" s="472">
        <f>'Old Counts Pivot Table'!O$110</f>
        <v>0</v>
      </c>
      <c r="AG109" s="473">
        <f>'Old Counts Pivot Table'!P$110</f>
        <v>0</v>
      </c>
      <c r="AH109" s="472">
        <f>'Old Counts Pivot Table'!Q$110</f>
        <v>0</v>
      </c>
    </row>
    <row r="110" spans="1:36">
      <c r="A110" s="466"/>
      <c r="B110" s="467" t="s">
        <v>18</v>
      </c>
      <c r="C110" s="468">
        <f t="shared" si="113"/>
        <v>0.15667294843241392</v>
      </c>
      <c r="D110" s="469">
        <f t="shared" si="114"/>
        <v>0.20617696160267113</v>
      </c>
      <c r="E110" s="469">
        <f t="shared" si="114"/>
        <v>0.28371151900563663</v>
      </c>
      <c r="F110" s="469">
        <f t="shared" si="114"/>
        <v>0.35438596491228069</v>
      </c>
      <c r="G110" s="469">
        <f t="shared" si="114"/>
        <v>0.27494456762749447</v>
      </c>
      <c r="H110" s="469">
        <f t="shared" si="114"/>
        <v>0</v>
      </c>
      <c r="I110" s="468">
        <f t="shared" si="115"/>
        <v>0.20764096662830839</v>
      </c>
      <c r="J110" s="468">
        <f t="shared" si="116"/>
        <v>8.8719898605830169E-2</v>
      </c>
      <c r="K110" s="469">
        <f t="shared" si="117"/>
        <v>9.5417070805043649E-2</v>
      </c>
      <c r="L110" s="469">
        <f t="shared" si="117"/>
        <v>6.7185579680458823E-2</v>
      </c>
      <c r="M110" s="489">
        <f t="shared" si="118"/>
        <v>0.13333333333333333</v>
      </c>
      <c r="N110" s="468">
        <f t="shared" si="119"/>
        <v>9.0465370697635272E-2</v>
      </c>
      <c r="O110" s="468">
        <f t="shared" si="120"/>
        <v>0</v>
      </c>
      <c r="P110" s="489">
        <f t="shared" si="120"/>
        <v>0</v>
      </c>
      <c r="Q110" s="470">
        <f t="shared" si="120"/>
        <v>0</v>
      </c>
      <c r="R110" s="471"/>
      <c r="S110" s="472">
        <f>'Old Counts Pivot Table'!B$111</f>
        <v>1829</v>
      </c>
      <c r="T110" s="473">
        <f>'Old Counts Pivot Table'!C$111</f>
        <v>494</v>
      </c>
      <c r="U110" s="473">
        <f>'Old Counts Pivot Table'!D$111</f>
        <v>1963</v>
      </c>
      <c r="V110" s="473">
        <f>'Old Counts Pivot Table'!E$111</f>
        <v>101</v>
      </c>
      <c r="W110" s="473">
        <f>'Old Counts Pivot Table'!F$111</f>
        <v>124</v>
      </c>
      <c r="X110" s="474">
        <f>'Old Counts Pivot Table'!G$111</f>
        <v>0</v>
      </c>
      <c r="Y110" s="472">
        <f>'Old Counts Pivot Table'!H$111</f>
        <v>4511</v>
      </c>
      <c r="Z110" s="472">
        <f>'Old Counts Pivot Table'!I$111</f>
        <v>70</v>
      </c>
      <c r="AA110" s="473">
        <f>'Old Counts Pivot Table'!J$111</f>
        <v>787</v>
      </c>
      <c r="AB110" s="473">
        <f>'Old Counts Pivot Table'!K$111</f>
        <v>164</v>
      </c>
      <c r="AC110" s="473">
        <f>'Old Counts Pivot Table'!L$111</f>
        <v>54</v>
      </c>
      <c r="AD110" s="473">
        <f>'Old Counts Pivot Table'!M$111</f>
        <v>0</v>
      </c>
      <c r="AE110" s="472">
        <f>'Old Counts Pivot Table'!N$111</f>
        <v>1075</v>
      </c>
      <c r="AF110" s="472">
        <f>'Old Counts Pivot Table'!O$111</f>
        <v>0</v>
      </c>
      <c r="AG110" s="473">
        <f>'Old Counts Pivot Table'!P$111</f>
        <v>0</v>
      </c>
      <c r="AH110" s="472">
        <f>'Old Counts Pivot Table'!Q$111</f>
        <v>0</v>
      </c>
    </row>
    <row r="111" spans="1:36">
      <c r="A111" s="466"/>
      <c r="B111" s="467" t="s">
        <v>19</v>
      </c>
      <c r="C111" s="468">
        <f t="shared" si="113"/>
        <v>4.8569470618468391E-2</v>
      </c>
      <c r="D111" s="488">
        <f t="shared" si="114"/>
        <v>1.6694490818030051E-3</v>
      </c>
      <c r="E111" s="469">
        <f t="shared" si="114"/>
        <v>7.4288191935250755E-2</v>
      </c>
      <c r="F111" s="469">
        <f t="shared" si="114"/>
        <v>6.3157894736842107E-2</v>
      </c>
      <c r="G111" s="488">
        <f t="shared" si="114"/>
        <v>1.5521064301552107E-2</v>
      </c>
      <c r="H111" s="469">
        <f t="shared" si="114"/>
        <v>0</v>
      </c>
      <c r="I111" s="468">
        <f t="shared" si="115"/>
        <v>5.1093210586881474E-2</v>
      </c>
      <c r="J111" s="468">
        <f t="shared" si="116"/>
        <v>0.70342205323193918</v>
      </c>
      <c r="K111" s="469">
        <f t="shared" si="117"/>
        <v>0.29946653734238604</v>
      </c>
      <c r="L111" s="469">
        <f t="shared" si="117"/>
        <v>0.46374436706267924</v>
      </c>
      <c r="M111" s="489">
        <f t="shared" si="118"/>
        <v>0.59506172839506177</v>
      </c>
      <c r="N111" s="468">
        <f t="shared" si="119"/>
        <v>0.37010855844483714</v>
      </c>
      <c r="O111" s="468">
        <f t="shared" si="120"/>
        <v>0</v>
      </c>
      <c r="P111" s="489">
        <f t="shared" si="120"/>
        <v>0</v>
      </c>
      <c r="Q111" s="470">
        <f t="shared" si="120"/>
        <v>0</v>
      </c>
      <c r="R111" s="471"/>
      <c r="S111" s="472">
        <f>'Old Counts Pivot Table'!B$112</f>
        <v>567</v>
      </c>
      <c r="T111" s="473">
        <f>'Old Counts Pivot Table'!C$112</f>
        <v>4</v>
      </c>
      <c r="U111" s="473">
        <f>'Old Counts Pivot Table'!D$112</f>
        <v>514</v>
      </c>
      <c r="V111" s="473">
        <f>'Old Counts Pivot Table'!E$112</f>
        <v>18</v>
      </c>
      <c r="W111" s="473">
        <f>'Old Counts Pivot Table'!F$112</f>
        <v>7</v>
      </c>
      <c r="X111" s="474">
        <f>'Old Counts Pivot Table'!G$112</f>
        <v>0</v>
      </c>
      <c r="Y111" s="472">
        <f>'Old Counts Pivot Table'!H$112</f>
        <v>1110</v>
      </c>
      <c r="Z111" s="472">
        <f>'Old Counts Pivot Table'!I$112</f>
        <v>555</v>
      </c>
      <c r="AA111" s="473">
        <f>'Old Counts Pivot Table'!J$112</f>
        <v>2470</v>
      </c>
      <c r="AB111" s="473">
        <f>'Old Counts Pivot Table'!K$112</f>
        <v>1132</v>
      </c>
      <c r="AC111" s="473">
        <f>'Old Counts Pivot Table'!L$112</f>
        <v>241</v>
      </c>
      <c r="AD111" s="473">
        <f>'Old Counts Pivot Table'!M$112</f>
        <v>0</v>
      </c>
      <c r="AE111" s="472">
        <f>'Old Counts Pivot Table'!N$112</f>
        <v>4398</v>
      </c>
      <c r="AF111" s="472">
        <f>'Old Counts Pivot Table'!O$112</f>
        <v>0</v>
      </c>
      <c r="AG111" s="473">
        <f>'Old Counts Pivot Table'!P$112</f>
        <v>0</v>
      </c>
      <c r="AH111" s="472">
        <f>'Old Counts Pivot Table'!Q$112</f>
        <v>0</v>
      </c>
    </row>
    <row r="112" spans="1:36">
      <c r="A112" s="466"/>
      <c r="B112" s="467" t="s">
        <v>1059</v>
      </c>
      <c r="C112" s="468">
        <f t="shared" si="113"/>
        <v>0.23222545828336474</v>
      </c>
      <c r="D112" s="469">
        <f t="shared" si="114"/>
        <v>0.30509181969949917</v>
      </c>
      <c r="E112" s="469">
        <f t="shared" si="114"/>
        <v>0.19121260297730885</v>
      </c>
      <c r="F112" s="469">
        <f t="shared" si="114"/>
        <v>0.17543859649122806</v>
      </c>
      <c r="G112" s="469">
        <f t="shared" si="114"/>
        <v>0.25498891352549891</v>
      </c>
      <c r="H112" s="469">
        <f t="shared" si="114"/>
        <v>0</v>
      </c>
      <c r="I112" s="468">
        <f t="shared" si="115"/>
        <v>0.22692750287686997</v>
      </c>
      <c r="J112" s="468">
        <f t="shared" si="116"/>
        <v>0</v>
      </c>
      <c r="K112" s="469">
        <f t="shared" si="117"/>
        <v>0</v>
      </c>
      <c r="L112" s="469">
        <f t="shared" si="117"/>
        <v>0</v>
      </c>
      <c r="M112" s="489">
        <f t="shared" si="118"/>
        <v>0</v>
      </c>
      <c r="N112" s="468">
        <f t="shared" si="119"/>
        <v>0</v>
      </c>
      <c r="O112" s="468">
        <f t="shared" si="120"/>
        <v>0</v>
      </c>
      <c r="P112" s="489">
        <f t="shared" si="120"/>
        <v>0</v>
      </c>
      <c r="Q112" s="470">
        <f t="shared" si="120"/>
        <v>0</v>
      </c>
      <c r="R112" s="471"/>
      <c r="S112" s="472">
        <f>'Old Counts Pivot Table'!B$113</f>
        <v>2711</v>
      </c>
      <c r="T112" s="473">
        <f>'Old Counts Pivot Table'!C$113</f>
        <v>731</v>
      </c>
      <c r="U112" s="473">
        <f>'Old Counts Pivot Table'!D$113</f>
        <v>1323</v>
      </c>
      <c r="V112" s="473">
        <f>'Old Counts Pivot Table'!E$113</f>
        <v>50</v>
      </c>
      <c r="W112" s="473">
        <f>'Old Counts Pivot Table'!F$113</f>
        <v>115</v>
      </c>
      <c r="X112" s="474">
        <f>'Old Counts Pivot Table'!G$113</f>
        <v>0</v>
      </c>
      <c r="Y112" s="472">
        <f>'Old Counts Pivot Table'!H$113</f>
        <v>4930</v>
      </c>
      <c r="Z112" s="472">
        <f>'Old Counts Pivot Table'!I$113</f>
        <v>0</v>
      </c>
      <c r="AA112" s="473">
        <f>'Old Counts Pivot Table'!J$113</f>
        <v>0</v>
      </c>
      <c r="AB112" s="473">
        <f>'Old Counts Pivot Table'!K$113</f>
        <v>0</v>
      </c>
      <c r="AC112" s="473">
        <f>'Old Counts Pivot Table'!L$113</f>
        <v>0</v>
      </c>
      <c r="AD112" s="473">
        <f>'Old Counts Pivot Table'!M$113</f>
        <v>0</v>
      </c>
      <c r="AE112" s="472">
        <f>'Old Counts Pivot Table'!N$113</f>
        <v>0</v>
      </c>
      <c r="AF112" s="472">
        <f>'Old Counts Pivot Table'!O$113</f>
        <v>0</v>
      </c>
      <c r="AG112" s="473">
        <f>'Old Counts Pivot Table'!P$113</f>
        <v>0</v>
      </c>
      <c r="AH112" s="472">
        <f>'Old Counts Pivot Table'!Q$113</f>
        <v>0</v>
      </c>
    </row>
    <row r="113" spans="1:36">
      <c r="A113" s="466"/>
      <c r="B113" s="467" t="s">
        <v>1060</v>
      </c>
      <c r="C113" s="468">
        <f t="shared" si="113"/>
        <v>0</v>
      </c>
      <c r="D113" s="469">
        <f t="shared" si="114"/>
        <v>0</v>
      </c>
      <c r="E113" s="469">
        <f t="shared" si="114"/>
        <v>0</v>
      </c>
      <c r="F113" s="469">
        <f t="shared" si="114"/>
        <v>0</v>
      </c>
      <c r="G113" s="469">
        <f t="shared" si="114"/>
        <v>0</v>
      </c>
      <c r="H113" s="469">
        <f t="shared" si="114"/>
        <v>0</v>
      </c>
      <c r="I113" s="468">
        <f t="shared" si="115"/>
        <v>0</v>
      </c>
      <c r="J113" s="475">
        <f t="shared" si="116"/>
        <v>0</v>
      </c>
      <c r="K113" s="469">
        <f t="shared" si="117"/>
        <v>0.22781280310378274</v>
      </c>
      <c r="L113" s="469">
        <f t="shared" si="117"/>
        <v>0.26587464154035234</v>
      </c>
      <c r="M113" s="492">
        <f t="shared" si="118"/>
        <v>0</v>
      </c>
      <c r="N113" s="468">
        <f t="shared" si="119"/>
        <v>0.21274089034755533</v>
      </c>
      <c r="O113" s="468">
        <f t="shared" si="120"/>
        <v>0</v>
      </c>
      <c r="P113" s="489">
        <f t="shared" si="120"/>
        <v>0</v>
      </c>
      <c r="Q113" s="470">
        <f t="shared" si="120"/>
        <v>0</v>
      </c>
      <c r="R113" s="471"/>
      <c r="S113" s="472">
        <f>'Old Counts Pivot Table'!B$114</f>
        <v>0</v>
      </c>
      <c r="T113" s="473">
        <f>'Old Counts Pivot Table'!C$114</f>
        <v>0</v>
      </c>
      <c r="U113" s="473">
        <f>'Old Counts Pivot Table'!D$114</f>
        <v>0</v>
      </c>
      <c r="V113" s="473">
        <f>'Old Counts Pivot Table'!E$114</f>
        <v>0</v>
      </c>
      <c r="W113" s="473">
        <f>'Old Counts Pivot Table'!F$114</f>
        <v>0</v>
      </c>
      <c r="X113" s="474">
        <f>'Old Counts Pivot Table'!G$114</f>
        <v>0</v>
      </c>
      <c r="Y113" s="472">
        <f>'Old Counts Pivot Table'!H$114</f>
        <v>0</v>
      </c>
      <c r="Z113" s="472">
        <f>'Old Counts Pivot Table'!I$114</f>
        <v>0</v>
      </c>
      <c r="AA113" s="473">
        <f>'Old Counts Pivot Table'!J$114</f>
        <v>1879</v>
      </c>
      <c r="AB113" s="473">
        <f>'Old Counts Pivot Table'!K$114</f>
        <v>649</v>
      </c>
      <c r="AC113" s="473">
        <f>'Old Counts Pivot Table'!L$114</f>
        <v>0</v>
      </c>
      <c r="AD113" s="473">
        <f>'Old Counts Pivot Table'!M$114</f>
        <v>0</v>
      </c>
      <c r="AE113" s="472">
        <f>'Old Counts Pivot Table'!N$114</f>
        <v>2528</v>
      </c>
      <c r="AF113" s="472">
        <f>'Old Counts Pivot Table'!O$114</f>
        <v>0</v>
      </c>
      <c r="AG113" s="473">
        <f>'Old Counts Pivot Table'!P$114</f>
        <v>0</v>
      </c>
      <c r="AH113" s="472">
        <f>'Old Counts Pivot Table'!Q$114</f>
        <v>0</v>
      </c>
    </row>
    <row r="114" spans="1:36" s="486" customFormat="1">
      <c r="A114" s="476"/>
      <c r="B114" s="477" t="s">
        <v>1061</v>
      </c>
      <c r="C114" s="478">
        <f t="shared" si="113"/>
        <v>1</v>
      </c>
      <c r="D114" s="479">
        <f t="shared" si="114"/>
        <v>1</v>
      </c>
      <c r="E114" s="479">
        <f t="shared" si="114"/>
        <v>1</v>
      </c>
      <c r="F114" s="479">
        <f t="shared" si="114"/>
        <v>1</v>
      </c>
      <c r="G114" s="479">
        <f t="shared" si="114"/>
        <v>1</v>
      </c>
      <c r="H114" s="479">
        <f t="shared" si="114"/>
        <v>0</v>
      </c>
      <c r="I114" s="478">
        <f t="shared" si="115"/>
        <v>1</v>
      </c>
      <c r="J114" s="478">
        <f t="shared" si="116"/>
        <v>1</v>
      </c>
      <c r="K114" s="479">
        <f t="shared" si="117"/>
        <v>1</v>
      </c>
      <c r="L114" s="479">
        <f t="shared" si="117"/>
        <v>1</v>
      </c>
      <c r="M114" s="490">
        <f t="shared" si="118"/>
        <v>1</v>
      </c>
      <c r="N114" s="478">
        <f t="shared" si="119"/>
        <v>1</v>
      </c>
      <c r="O114" s="478">
        <f t="shared" si="120"/>
        <v>0</v>
      </c>
      <c r="P114" s="490">
        <f t="shared" si="120"/>
        <v>0</v>
      </c>
      <c r="Q114" s="480">
        <f t="shared" si="120"/>
        <v>0</v>
      </c>
      <c r="R114" s="481"/>
      <c r="S114" s="482">
        <f>'Old Counts Pivot Table'!B$115</f>
        <v>11674</v>
      </c>
      <c r="T114" s="483">
        <f>'Old Counts Pivot Table'!C$115</f>
        <v>2396</v>
      </c>
      <c r="U114" s="483">
        <f>'Old Counts Pivot Table'!D$115</f>
        <v>6919</v>
      </c>
      <c r="V114" s="483">
        <f>'Old Counts Pivot Table'!E$115</f>
        <v>285</v>
      </c>
      <c r="W114" s="483">
        <f>'Old Counts Pivot Table'!F$115</f>
        <v>451</v>
      </c>
      <c r="X114" s="484">
        <f>'Old Counts Pivot Table'!G$115</f>
        <v>0</v>
      </c>
      <c r="Y114" s="482">
        <f>'Old Counts Pivot Table'!H$115</f>
        <v>21725</v>
      </c>
      <c r="Z114" s="482">
        <f>'Old Counts Pivot Table'!I$115</f>
        <v>789</v>
      </c>
      <c r="AA114" s="483">
        <f>'Old Counts Pivot Table'!J$115</f>
        <v>8248</v>
      </c>
      <c r="AB114" s="483">
        <f>'Old Counts Pivot Table'!K$115</f>
        <v>2441</v>
      </c>
      <c r="AC114" s="483">
        <f>'Old Counts Pivot Table'!L$115</f>
        <v>405</v>
      </c>
      <c r="AD114" s="483">
        <f>'Old Counts Pivot Table'!M$115</f>
        <v>0</v>
      </c>
      <c r="AE114" s="482">
        <f>'Old Counts Pivot Table'!N$115</f>
        <v>11883</v>
      </c>
      <c r="AF114" s="482">
        <f>'Old Counts Pivot Table'!O$115</f>
        <v>0</v>
      </c>
      <c r="AG114" s="483">
        <f>'Old Counts Pivot Table'!P$115</f>
        <v>0</v>
      </c>
      <c r="AH114" s="482">
        <f>'Old Counts Pivot Table'!Q$115</f>
        <v>0</v>
      </c>
      <c r="AI114" s="485"/>
      <c r="AJ114" s="485"/>
    </row>
    <row r="115" spans="1:36">
      <c r="A115" s="457" t="s">
        <v>649</v>
      </c>
      <c r="B115" s="458" t="s">
        <v>28</v>
      </c>
      <c r="C115" s="459">
        <f t="shared" ref="C115:C121" si="121">S115/S$121</f>
        <v>0.30334958326780942</v>
      </c>
      <c r="D115" s="460">
        <f t="shared" ref="D115:H121" si="122">IFERROR(T115/T$121,0)</f>
        <v>0.34984984984984985</v>
      </c>
      <c r="E115" s="460">
        <f t="shared" si="122"/>
        <v>0.28393574297188756</v>
      </c>
      <c r="F115" s="460">
        <f t="shared" si="122"/>
        <v>0</v>
      </c>
      <c r="G115" s="460">
        <f t="shared" si="122"/>
        <v>0.13818181818181818</v>
      </c>
      <c r="H115" s="460">
        <f t="shared" si="122"/>
        <v>0.22549019607843138</v>
      </c>
      <c r="I115" s="459">
        <f t="shared" ref="I115:I121" si="123">Y115/Y$121</f>
        <v>0.29619894864537</v>
      </c>
      <c r="J115" s="459">
        <f t="shared" ref="J115:M121" si="124">IFERROR(Z115/Z$121,0)</f>
        <v>0</v>
      </c>
      <c r="K115" s="460">
        <f t="shared" si="124"/>
        <v>0</v>
      </c>
      <c r="L115" s="460">
        <f t="shared" si="124"/>
        <v>0</v>
      </c>
      <c r="M115" s="487">
        <f t="shared" si="124"/>
        <v>0.26470588235294118</v>
      </c>
      <c r="N115" s="459">
        <f t="shared" ref="N115:N121" si="125">AE115/AE$121</f>
        <v>0.19222644697929869</v>
      </c>
      <c r="O115" s="459">
        <f t="shared" ref="O115:Q121" si="126">IFERROR(AF115/AF$121,0)</f>
        <v>0</v>
      </c>
      <c r="P115" s="487">
        <f t="shared" si="126"/>
        <v>0</v>
      </c>
      <c r="Q115" s="461">
        <f t="shared" si="126"/>
        <v>0</v>
      </c>
      <c r="R115" s="462"/>
      <c r="S115" s="463">
        <f>'Old Counts Pivot Table'!B$117</f>
        <v>1929</v>
      </c>
      <c r="T115" s="464">
        <f>'Old Counts Pivot Table'!C$117</f>
        <v>233</v>
      </c>
      <c r="U115" s="464">
        <f>'Old Counts Pivot Table'!D$117</f>
        <v>707</v>
      </c>
      <c r="V115" s="464">
        <f>'Old Counts Pivot Table'!E$117</f>
        <v>0</v>
      </c>
      <c r="W115" s="464">
        <f>'Old Counts Pivot Table'!F$117</f>
        <v>38</v>
      </c>
      <c r="X115" s="465">
        <f>'Old Counts Pivot Table'!G$117</f>
        <v>23</v>
      </c>
      <c r="Y115" s="463">
        <f>'Old Counts Pivot Table'!H$117</f>
        <v>2930</v>
      </c>
      <c r="Z115" s="463">
        <f>'Old Counts Pivot Table'!I$117</f>
        <v>0</v>
      </c>
      <c r="AA115" s="464">
        <f>'Old Counts Pivot Table'!J$117</f>
        <v>0</v>
      </c>
      <c r="AB115" s="464">
        <f>'Old Counts Pivot Table'!K$117</f>
        <v>0</v>
      </c>
      <c r="AC115" s="464">
        <f>'Old Counts Pivot Table'!L$117</f>
        <v>9</v>
      </c>
      <c r="AD115" s="464">
        <f>'Old Counts Pivot Table'!M$117</f>
        <v>446</v>
      </c>
      <c r="AE115" s="463">
        <f>'Old Counts Pivot Table'!N$117</f>
        <v>455</v>
      </c>
      <c r="AF115" s="463">
        <f>'Old Counts Pivot Table'!O$117</f>
        <v>0</v>
      </c>
      <c r="AG115" s="464">
        <f>'Old Counts Pivot Table'!P$117</f>
        <v>0</v>
      </c>
      <c r="AH115" s="463">
        <f>'Old Counts Pivot Table'!Q$117</f>
        <v>0</v>
      </c>
    </row>
    <row r="116" spans="1:36">
      <c r="A116" s="466"/>
      <c r="B116" s="467" t="s">
        <v>17</v>
      </c>
      <c r="C116" s="468">
        <f t="shared" si="121"/>
        <v>0.29910363264664258</v>
      </c>
      <c r="D116" s="469">
        <f t="shared" si="122"/>
        <v>0.28528528528528529</v>
      </c>
      <c r="E116" s="469">
        <f t="shared" si="122"/>
        <v>0.28955823293172689</v>
      </c>
      <c r="F116" s="469">
        <f t="shared" si="122"/>
        <v>0</v>
      </c>
      <c r="G116" s="469">
        <f t="shared" si="122"/>
        <v>0.30545454545454548</v>
      </c>
      <c r="H116" s="469">
        <f t="shared" si="122"/>
        <v>0.23529411764705882</v>
      </c>
      <c r="I116" s="468">
        <f t="shared" si="123"/>
        <v>0.29528912252325112</v>
      </c>
      <c r="J116" s="468">
        <f t="shared" si="124"/>
        <v>0</v>
      </c>
      <c r="K116" s="469">
        <f t="shared" si="124"/>
        <v>0</v>
      </c>
      <c r="L116" s="469">
        <f t="shared" si="124"/>
        <v>0</v>
      </c>
      <c r="M116" s="489">
        <f t="shared" si="124"/>
        <v>0.3235294117647059</v>
      </c>
      <c r="N116" s="468">
        <f t="shared" si="125"/>
        <v>0.30925221799746516</v>
      </c>
      <c r="O116" s="468">
        <f t="shared" si="126"/>
        <v>0</v>
      </c>
      <c r="P116" s="489">
        <f t="shared" si="126"/>
        <v>0</v>
      </c>
      <c r="Q116" s="470">
        <f t="shared" si="126"/>
        <v>0</v>
      </c>
      <c r="R116" s="471"/>
      <c r="S116" s="472">
        <f>'Old Counts Pivot Table'!B$118</f>
        <v>1902</v>
      </c>
      <c r="T116" s="473">
        <f>'Old Counts Pivot Table'!C$118</f>
        <v>190</v>
      </c>
      <c r="U116" s="473">
        <f>'Old Counts Pivot Table'!D$118</f>
        <v>721</v>
      </c>
      <c r="V116" s="473">
        <f>'Old Counts Pivot Table'!E$118</f>
        <v>0</v>
      </c>
      <c r="W116" s="473">
        <f>'Old Counts Pivot Table'!F$118</f>
        <v>84</v>
      </c>
      <c r="X116" s="474">
        <f>'Old Counts Pivot Table'!G$118</f>
        <v>24</v>
      </c>
      <c r="Y116" s="472">
        <f>'Old Counts Pivot Table'!H$118</f>
        <v>2921</v>
      </c>
      <c r="Z116" s="472">
        <f>'Old Counts Pivot Table'!I$118</f>
        <v>0</v>
      </c>
      <c r="AA116" s="473">
        <f>'Old Counts Pivot Table'!J$118</f>
        <v>0</v>
      </c>
      <c r="AB116" s="473">
        <f>'Old Counts Pivot Table'!K$118</f>
        <v>0</v>
      </c>
      <c r="AC116" s="473">
        <f>'Old Counts Pivot Table'!L$118</f>
        <v>11</v>
      </c>
      <c r="AD116" s="473">
        <f>'Old Counts Pivot Table'!M$118</f>
        <v>721</v>
      </c>
      <c r="AE116" s="472">
        <f>'Old Counts Pivot Table'!N$118</f>
        <v>732</v>
      </c>
      <c r="AF116" s="472">
        <f>'Old Counts Pivot Table'!O$118</f>
        <v>0</v>
      </c>
      <c r="AG116" s="473">
        <f>'Old Counts Pivot Table'!P$118</f>
        <v>0</v>
      </c>
      <c r="AH116" s="472">
        <f>'Old Counts Pivot Table'!Q$118</f>
        <v>0</v>
      </c>
    </row>
    <row r="117" spans="1:36">
      <c r="A117" s="466"/>
      <c r="B117" s="467" t="s">
        <v>18</v>
      </c>
      <c r="C117" s="468">
        <f t="shared" si="121"/>
        <v>0.25192640352256646</v>
      </c>
      <c r="D117" s="469">
        <f t="shared" si="122"/>
        <v>0.25975975975975973</v>
      </c>
      <c r="E117" s="469">
        <f t="shared" si="122"/>
        <v>0.27469879518072288</v>
      </c>
      <c r="F117" s="469">
        <f t="shared" si="122"/>
        <v>0</v>
      </c>
      <c r="G117" s="469">
        <f t="shared" si="122"/>
        <v>0.23272727272727273</v>
      </c>
      <c r="H117" s="469">
        <f t="shared" si="122"/>
        <v>0.30392156862745096</v>
      </c>
      <c r="I117" s="468">
        <f t="shared" si="123"/>
        <v>0.25818843509906997</v>
      </c>
      <c r="J117" s="468">
        <f t="shared" si="124"/>
        <v>0</v>
      </c>
      <c r="K117" s="469">
        <f t="shared" si="124"/>
        <v>0</v>
      </c>
      <c r="L117" s="469">
        <f t="shared" si="124"/>
        <v>0</v>
      </c>
      <c r="M117" s="489">
        <f t="shared" si="124"/>
        <v>0.29411764705882354</v>
      </c>
      <c r="N117" s="468">
        <f t="shared" si="125"/>
        <v>0.2902408111533587</v>
      </c>
      <c r="O117" s="468">
        <f t="shared" si="126"/>
        <v>0</v>
      </c>
      <c r="P117" s="489">
        <f t="shared" si="126"/>
        <v>0</v>
      </c>
      <c r="Q117" s="470">
        <f t="shared" si="126"/>
        <v>0</v>
      </c>
      <c r="R117" s="471"/>
      <c r="S117" s="472">
        <f>'Old Counts Pivot Table'!B$119</f>
        <v>1602</v>
      </c>
      <c r="T117" s="473">
        <f>'Old Counts Pivot Table'!C$119</f>
        <v>173</v>
      </c>
      <c r="U117" s="473">
        <f>'Old Counts Pivot Table'!D$119</f>
        <v>684</v>
      </c>
      <c r="V117" s="473">
        <f>'Old Counts Pivot Table'!E$119</f>
        <v>0</v>
      </c>
      <c r="W117" s="473">
        <f>'Old Counts Pivot Table'!F$119</f>
        <v>64</v>
      </c>
      <c r="X117" s="474">
        <f>'Old Counts Pivot Table'!G$119</f>
        <v>31</v>
      </c>
      <c r="Y117" s="472">
        <f>'Old Counts Pivot Table'!H$119</f>
        <v>2554</v>
      </c>
      <c r="Z117" s="472">
        <f>'Old Counts Pivot Table'!I$119</f>
        <v>0</v>
      </c>
      <c r="AA117" s="473">
        <f>'Old Counts Pivot Table'!J$119</f>
        <v>0</v>
      </c>
      <c r="AB117" s="473">
        <f>'Old Counts Pivot Table'!K$119</f>
        <v>0</v>
      </c>
      <c r="AC117" s="473">
        <f>'Old Counts Pivot Table'!L$119</f>
        <v>10</v>
      </c>
      <c r="AD117" s="473">
        <f>'Old Counts Pivot Table'!M$119</f>
        <v>677</v>
      </c>
      <c r="AE117" s="472">
        <f>'Old Counts Pivot Table'!N$119</f>
        <v>687</v>
      </c>
      <c r="AF117" s="472">
        <f>'Old Counts Pivot Table'!O$119</f>
        <v>0</v>
      </c>
      <c r="AG117" s="473">
        <f>'Old Counts Pivot Table'!P$119</f>
        <v>0</v>
      </c>
      <c r="AH117" s="472">
        <f>'Old Counts Pivot Table'!Q$119</f>
        <v>0</v>
      </c>
    </row>
    <row r="118" spans="1:36">
      <c r="A118" s="466"/>
      <c r="B118" s="467" t="s">
        <v>19</v>
      </c>
      <c r="C118" s="468">
        <f t="shared" si="121"/>
        <v>8.4447240132096243E-2</v>
      </c>
      <c r="D118" s="469">
        <f t="shared" si="122"/>
        <v>3.1531531531531529E-2</v>
      </c>
      <c r="E118" s="469">
        <f t="shared" si="122"/>
        <v>0.12570281124497992</v>
      </c>
      <c r="F118" s="469">
        <f t="shared" si="122"/>
        <v>0</v>
      </c>
      <c r="G118" s="469">
        <f t="shared" si="122"/>
        <v>0.12363636363636364</v>
      </c>
      <c r="H118" s="469">
        <f t="shared" si="122"/>
        <v>0.23529411764705882</v>
      </c>
      <c r="I118" s="468">
        <f t="shared" si="123"/>
        <v>9.391427416093813E-2</v>
      </c>
      <c r="J118" s="468">
        <f t="shared" si="124"/>
        <v>0</v>
      </c>
      <c r="K118" s="469">
        <f t="shared" si="124"/>
        <v>0</v>
      </c>
      <c r="L118" s="469">
        <f t="shared" si="124"/>
        <v>0</v>
      </c>
      <c r="M118" s="489">
        <f t="shared" si="124"/>
        <v>0.11764705882352941</v>
      </c>
      <c r="N118" s="468">
        <f t="shared" si="125"/>
        <v>0.19138149556400508</v>
      </c>
      <c r="O118" s="468">
        <f t="shared" si="126"/>
        <v>0</v>
      </c>
      <c r="P118" s="489">
        <f t="shared" si="126"/>
        <v>0</v>
      </c>
      <c r="Q118" s="470">
        <f t="shared" si="126"/>
        <v>0</v>
      </c>
      <c r="R118" s="471"/>
      <c r="S118" s="472">
        <f>'Old Counts Pivot Table'!B$120</f>
        <v>537</v>
      </c>
      <c r="T118" s="473">
        <f>'Old Counts Pivot Table'!C$120</f>
        <v>21</v>
      </c>
      <c r="U118" s="473">
        <f>'Old Counts Pivot Table'!D$120</f>
        <v>313</v>
      </c>
      <c r="V118" s="473">
        <f>'Old Counts Pivot Table'!E$120</f>
        <v>0</v>
      </c>
      <c r="W118" s="473">
        <f>'Old Counts Pivot Table'!F$120</f>
        <v>34</v>
      </c>
      <c r="X118" s="474">
        <f>'Old Counts Pivot Table'!G$120</f>
        <v>24</v>
      </c>
      <c r="Y118" s="472">
        <f>'Old Counts Pivot Table'!H$120</f>
        <v>929</v>
      </c>
      <c r="Z118" s="472">
        <f>'Old Counts Pivot Table'!I$120</f>
        <v>0</v>
      </c>
      <c r="AA118" s="473">
        <f>'Old Counts Pivot Table'!J$120</f>
        <v>0</v>
      </c>
      <c r="AB118" s="473">
        <f>'Old Counts Pivot Table'!K$120</f>
        <v>0</v>
      </c>
      <c r="AC118" s="473">
        <f>'Old Counts Pivot Table'!L$120</f>
        <v>4</v>
      </c>
      <c r="AD118" s="473">
        <f>'Old Counts Pivot Table'!M$120</f>
        <v>449</v>
      </c>
      <c r="AE118" s="472">
        <f>'Old Counts Pivot Table'!N$120</f>
        <v>453</v>
      </c>
      <c r="AF118" s="472">
        <f>'Old Counts Pivot Table'!O$120</f>
        <v>0</v>
      </c>
      <c r="AG118" s="473">
        <f>'Old Counts Pivot Table'!P$120</f>
        <v>0</v>
      </c>
      <c r="AH118" s="472">
        <f>'Old Counts Pivot Table'!Q$120</f>
        <v>0</v>
      </c>
    </row>
    <row r="119" spans="1:36">
      <c r="A119" s="466"/>
      <c r="B119" s="467" t="s">
        <v>1059</v>
      </c>
      <c r="C119" s="468">
        <f t="shared" si="121"/>
        <v>6.1173140430885356E-2</v>
      </c>
      <c r="D119" s="469">
        <f t="shared" si="122"/>
        <v>7.3573573573573567E-2</v>
      </c>
      <c r="E119" s="469">
        <f t="shared" si="122"/>
        <v>2.289156626506024E-2</v>
      </c>
      <c r="F119" s="469">
        <f t="shared" si="122"/>
        <v>0</v>
      </c>
      <c r="G119" s="469">
        <f t="shared" si="122"/>
        <v>0.2</v>
      </c>
      <c r="H119" s="469">
        <f t="shared" si="122"/>
        <v>0</v>
      </c>
      <c r="I119" s="468">
        <f t="shared" si="123"/>
        <v>5.5600485240598463E-2</v>
      </c>
      <c r="J119" s="468">
        <f t="shared" si="124"/>
        <v>0</v>
      </c>
      <c r="K119" s="469">
        <f t="shared" si="124"/>
        <v>0</v>
      </c>
      <c r="L119" s="469">
        <f t="shared" si="124"/>
        <v>0</v>
      </c>
      <c r="M119" s="489">
        <f t="shared" si="124"/>
        <v>0</v>
      </c>
      <c r="N119" s="468">
        <f t="shared" si="125"/>
        <v>1.6899028305872411E-2</v>
      </c>
      <c r="O119" s="468">
        <f t="shared" si="126"/>
        <v>0</v>
      </c>
      <c r="P119" s="489">
        <f t="shared" si="126"/>
        <v>0</v>
      </c>
      <c r="Q119" s="470">
        <f t="shared" si="126"/>
        <v>0</v>
      </c>
      <c r="R119" s="471"/>
      <c r="S119" s="472">
        <f>'Old Counts Pivot Table'!B$121</f>
        <v>389</v>
      </c>
      <c r="T119" s="473">
        <f>'Old Counts Pivot Table'!C$121</f>
        <v>49</v>
      </c>
      <c r="U119" s="473">
        <f>'Old Counts Pivot Table'!D$121</f>
        <v>57</v>
      </c>
      <c r="V119" s="473">
        <f>'Old Counts Pivot Table'!E$121</f>
        <v>0</v>
      </c>
      <c r="W119" s="473">
        <f>'Old Counts Pivot Table'!F$121</f>
        <v>55</v>
      </c>
      <c r="X119" s="474">
        <f>'Old Counts Pivot Table'!G$121</f>
        <v>0</v>
      </c>
      <c r="Y119" s="472">
        <f>'Old Counts Pivot Table'!H$121</f>
        <v>550</v>
      </c>
      <c r="Z119" s="472">
        <f>'Old Counts Pivot Table'!I$121</f>
        <v>0</v>
      </c>
      <c r="AA119" s="473">
        <f>'Old Counts Pivot Table'!J$121</f>
        <v>0</v>
      </c>
      <c r="AB119" s="473">
        <f>'Old Counts Pivot Table'!K$121</f>
        <v>0</v>
      </c>
      <c r="AC119" s="473">
        <f>'Old Counts Pivot Table'!L$121</f>
        <v>0</v>
      </c>
      <c r="AD119" s="473">
        <f>'Old Counts Pivot Table'!M$121</f>
        <v>40</v>
      </c>
      <c r="AE119" s="472">
        <f>'Old Counts Pivot Table'!N$121</f>
        <v>40</v>
      </c>
      <c r="AF119" s="472">
        <f>'Old Counts Pivot Table'!O$121</f>
        <v>0</v>
      </c>
      <c r="AG119" s="473">
        <f>'Old Counts Pivot Table'!P$121</f>
        <v>0</v>
      </c>
      <c r="AH119" s="472">
        <f>'Old Counts Pivot Table'!Q$121</f>
        <v>0</v>
      </c>
    </row>
    <row r="120" spans="1:36">
      <c r="A120" s="466"/>
      <c r="B120" s="467" t="s">
        <v>1060</v>
      </c>
      <c r="C120" s="468">
        <f t="shared" si="121"/>
        <v>0</v>
      </c>
      <c r="D120" s="469">
        <f t="shared" si="122"/>
        <v>0</v>
      </c>
      <c r="E120" s="469">
        <f t="shared" si="122"/>
        <v>3.2128514056224901E-3</v>
      </c>
      <c r="F120" s="469">
        <f t="shared" si="122"/>
        <v>0</v>
      </c>
      <c r="G120" s="469">
        <f t="shared" si="122"/>
        <v>0</v>
      </c>
      <c r="H120" s="469">
        <f t="shared" si="122"/>
        <v>0</v>
      </c>
      <c r="I120" s="468">
        <f t="shared" si="123"/>
        <v>8.0873433077234124E-4</v>
      </c>
      <c r="J120" s="468">
        <f t="shared" si="124"/>
        <v>0</v>
      </c>
      <c r="K120" s="469">
        <f t="shared" si="124"/>
        <v>0</v>
      </c>
      <c r="L120" s="469">
        <f t="shared" si="124"/>
        <v>0</v>
      </c>
      <c r="M120" s="489">
        <f t="shared" si="124"/>
        <v>0</v>
      </c>
      <c r="N120" s="468">
        <f t="shared" si="125"/>
        <v>0</v>
      </c>
      <c r="O120" s="468">
        <f t="shared" si="126"/>
        <v>0</v>
      </c>
      <c r="P120" s="489">
        <f t="shared" si="126"/>
        <v>0</v>
      </c>
      <c r="Q120" s="470">
        <f t="shared" si="126"/>
        <v>0</v>
      </c>
      <c r="R120" s="471"/>
      <c r="S120" s="472">
        <f>'Old Counts Pivot Table'!B$122</f>
        <v>0</v>
      </c>
      <c r="T120" s="473">
        <f>'Old Counts Pivot Table'!C$122</f>
        <v>0</v>
      </c>
      <c r="U120" s="473">
        <f>'Old Counts Pivot Table'!D$122</f>
        <v>8</v>
      </c>
      <c r="V120" s="473">
        <f>'Old Counts Pivot Table'!E$122</f>
        <v>0</v>
      </c>
      <c r="W120" s="473">
        <f>'Old Counts Pivot Table'!F$122</f>
        <v>0</v>
      </c>
      <c r="X120" s="474">
        <f>'Old Counts Pivot Table'!G$122</f>
        <v>0</v>
      </c>
      <c r="Y120" s="472">
        <f>'Old Counts Pivot Table'!H$122</f>
        <v>8</v>
      </c>
      <c r="Z120" s="472">
        <f>'Old Counts Pivot Table'!I$122</f>
        <v>0</v>
      </c>
      <c r="AA120" s="473">
        <f>'Old Counts Pivot Table'!J$122</f>
        <v>0</v>
      </c>
      <c r="AB120" s="473">
        <f>'Old Counts Pivot Table'!K$122</f>
        <v>0</v>
      </c>
      <c r="AC120" s="473">
        <f>'Old Counts Pivot Table'!L$122</f>
        <v>0</v>
      </c>
      <c r="AD120" s="473">
        <f>'Old Counts Pivot Table'!M$122</f>
        <v>0</v>
      </c>
      <c r="AE120" s="472">
        <f>'Old Counts Pivot Table'!N$122</f>
        <v>0</v>
      </c>
      <c r="AF120" s="472">
        <f>'Old Counts Pivot Table'!O$122</f>
        <v>0</v>
      </c>
      <c r="AG120" s="473">
        <f>'Old Counts Pivot Table'!P$122</f>
        <v>0</v>
      </c>
      <c r="AH120" s="472">
        <f>'Old Counts Pivot Table'!Q$122</f>
        <v>0</v>
      </c>
    </row>
    <row r="121" spans="1:36" s="486" customFormat="1">
      <c r="A121" s="476"/>
      <c r="B121" s="477" t="s">
        <v>1061</v>
      </c>
      <c r="C121" s="478">
        <f t="shared" si="121"/>
        <v>1</v>
      </c>
      <c r="D121" s="479">
        <f t="shared" si="122"/>
        <v>1</v>
      </c>
      <c r="E121" s="479">
        <f t="shared" si="122"/>
        <v>1</v>
      </c>
      <c r="F121" s="479">
        <f t="shared" si="122"/>
        <v>0</v>
      </c>
      <c r="G121" s="479">
        <f t="shared" si="122"/>
        <v>1</v>
      </c>
      <c r="H121" s="479">
        <f t="shared" si="122"/>
        <v>1</v>
      </c>
      <c r="I121" s="478">
        <f t="shared" si="123"/>
        <v>1</v>
      </c>
      <c r="J121" s="478">
        <f t="shared" si="124"/>
        <v>0</v>
      </c>
      <c r="K121" s="479">
        <f t="shared" si="124"/>
        <v>0</v>
      </c>
      <c r="L121" s="479">
        <f t="shared" si="124"/>
        <v>0</v>
      </c>
      <c r="M121" s="490">
        <f t="shared" si="124"/>
        <v>1</v>
      </c>
      <c r="N121" s="478">
        <f t="shared" si="125"/>
        <v>1</v>
      </c>
      <c r="O121" s="478">
        <f t="shared" si="126"/>
        <v>0</v>
      </c>
      <c r="P121" s="490">
        <f t="shared" si="126"/>
        <v>0</v>
      </c>
      <c r="Q121" s="480">
        <f t="shared" si="126"/>
        <v>0</v>
      </c>
      <c r="R121" s="481"/>
      <c r="S121" s="482">
        <f>'Old Counts Pivot Table'!B$123</f>
        <v>6359</v>
      </c>
      <c r="T121" s="483">
        <f>'Old Counts Pivot Table'!C$123</f>
        <v>666</v>
      </c>
      <c r="U121" s="483">
        <f>'Old Counts Pivot Table'!D$123</f>
        <v>2490</v>
      </c>
      <c r="V121" s="483">
        <f>'Old Counts Pivot Table'!E$123</f>
        <v>0</v>
      </c>
      <c r="W121" s="483">
        <f>'Old Counts Pivot Table'!F$123</f>
        <v>275</v>
      </c>
      <c r="X121" s="484">
        <f>'Old Counts Pivot Table'!G$123</f>
        <v>102</v>
      </c>
      <c r="Y121" s="482">
        <f>'Old Counts Pivot Table'!H$123</f>
        <v>9892</v>
      </c>
      <c r="Z121" s="482">
        <f>'Old Counts Pivot Table'!I$123</f>
        <v>0</v>
      </c>
      <c r="AA121" s="483">
        <f>'Old Counts Pivot Table'!J$123</f>
        <v>0</v>
      </c>
      <c r="AB121" s="483">
        <f>'Old Counts Pivot Table'!K$123</f>
        <v>0</v>
      </c>
      <c r="AC121" s="483">
        <f>'Old Counts Pivot Table'!L$123</f>
        <v>34</v>
      </c>
      <c r="AD121" s="483">
        <f>'Old Counts Pivot Table'!M$123</f>
        <v>2333</v>
      </c>
      <c r="AE121" s="482">
        <f>'Old Counts Pivot Table'!N$123</f>
        <v>2367</v>
      </c>
      <c r="AF121" s="482">
        <f>'Old Counts Pivot Table'!O$123</f>
        <v>0</v>
      </c>
      <c r="AG121" s="483">
        <f>'Old Counts Pivot Table'!P$123</f>
        <v>0</v>
      </c>
      <c r="AH121" s="482">
        <f>'Old Counts Pivot Table'!Q$123</f>
        <v>0</v>
      </c>
      <c r="AI121" s="485"/>
      <c r="AJ121" s="485"/>
    </row>
    <row r="122" spans="1:36">
      <c r="A122" s="457" t="s">
        <v>690</v>
      </c>
      <c r="B122" s="458" t="s">
        <v>28</v>
      </c>
      <c r="C122" s="459">
        <f t="shared" ref="C122:C128" si="127">S122/S$128</f>
        <v>0.26765799256505574</v>
      </c>
      <c r="D122" s="460">
        <f t="shared" ref="D122:H128" si="128">IFERROR(T122/T$128,0)</f>
        <v>0</v>
      </c>
      <c r="E122" s="460">
        <f t="shared" si="128"/>
        <v>0.33636363636363636</v>
      </c>
      <c r="F122" s="460">
        <f t="shared" si="128"/>
        <v>0</v>
      </c>
      <c r="G122" s="460">
        <f t="shared" si="128"/>
        <v>0.26459854014598538</v>
      </c>
      <c r="H122" s="460">
        <f t="shared" si="128"/>
        <v>0.23692307692307693</v>
      </c>
      <c r="I122" s="459">
        <f t="shared" ref="I122:I128" si="129">Y122/Y$128</f>
        <v>0.27811124449779911</v>
      </c>
      <c r="J122" s="459">
        <f t="shared" ref="J122:M128" si="130">IFERROR(Z122/Z$128,0)</f>
        <v>0.27272727272727271</v>
      </c>
      <c r="K122" s="460">
        <f t="shared" si="130"/>
        <v>0</v>
      </c>
      <c r="L122" s="460">
        <f t="shared" si="130"/>
        <v>0</v>
      </c>
      <c r="M122" s="487">
        <f t="shared" si="130"/>
        <v>0.14699792960662525</v>
      </c>
      <c r="N122" s="459">
        <f t="shared" ref="N122:N128" si="131">AE122/AE$128</f>
        <v>0.17218543046357615</v>
      </c>
      <c r="O122" s="459">
        <f t="shared" ref="O122:Q128" si="132">IFERROR(AF122/AF$128,0)</f>
        <v>0</v>
      </c>
      <c r="P122" s="487">
        <f t="shared" si="132"/>
        <v>0</v>
      </c>
      <c r="Q122" s="461">
        <f t="shared" si="132"/>
        <v>0</v>
      </c>
      <c r="R122" s="462"/>
      <c r="S122" s="463">
        <f>'Old Counts Pivot Table'!B$125</f>
        <v>288</v>
      </c>
      <c r="T122" s="464">
        <f>'Old Counts Pivot Table'!C$125</f>
        <v>0</v>
      </c>
      <c r="U122" s="464">
        <f>'Old Counts Pivot Table'!D$125</f>
        <v>185</v>
      </c>
      <c r="V122" s="464">
        <f>'Old Counts Pivot Table'!E$125</f>
        <v>0</v>
      </c>
      <c r="W122" s="464">
        <f>'Old Counts Pivot Table'!F$125</f>
        <v>145</v>
      </c>
      <c r="X122" s="465">
        <f>'Old Counts Pivot Table'!G$125</f>
        <v>77</v>
      </c>
      <c r="Y122" s="463">
        <f>'Old Counts Pivot Table'!H$125</f>
        <v>695</v>
      </c>
      <c r="Z122" s="463">
        <f>'Old Counts Pivot Table'!I$125</f>
        <v>33</v>
      </c>
      <c r="AA122" s="464">
        <f>'Old Counts Pivot Table'!J$125</f>
        <v>0</v>
      </c>
      <c r="AB122" s="464">
        <f>'Old Counts Pivot Table'!K$125</f>
        <v>0</v>
      </c>
      <c r="AC122" s="464">
        <f>'Old Counts Pivot Table'!L$125</f>
        <v>71</v>
      </c>
      <c r="AD122" s="464">
        <f>'Old Counts Pivot Table'!M$125</f>
        <v>0</v>
      </c>
      <c r="AE122" s="463">
        <f>'Old Counts Pivot Table'!N$125</f>
        <v>104</v>
      </c>
      <c r="AF122" s="463">
        <f>'Old Counts Pivot Table'!O$125</f>
        <v>0</v>
      </c>
      <c r="AG122" s="464">
        <f>'Old Counts Pivot Table'!P$125</f>
        <v>0</v>
      </c>
      <c r="AH122" s="463">
        <f>'Old Counts Pivot Table'!Q$125</f>
        <v>0</v>
      </c>
    </row>
    <row r="123" spans="1:36">
      <c r="A123" s="466"/>
      <c r="B123" s="467" t="s">
        <v>17</v>
      </c>
      <c r="C123" s="468">
        <f t="shared" si="127"/>
        <v>0.31691449814126393</v>
      </c>
      <c r="D123" s="469">
        <f t="shared" si="128"/>
        <v>0</v>
      </c>
      <c r="E123" s="469">
        <f t="shared" si="128"/>
        <v>0.23818181818181819</v>
      </c>
      <c r="F123" s="469">
        <f t="shared" si="128"/>
        <v>0</v>
      </c>
      <c r="G123" s="469">
        <f t="shared" si="128"/>
        <v>0.27737226277372262</v>
      </c>
      <c r="H123" s="469">
        <f t="shared" si="128"/>
        <v>0.28307692307692306</v>
      </c>
      <c r="I123" s="468">
        <f t="shared" si="129"/>
        <v>0.28651460584233696</v>
      </c>
      <c r="J123" s="468">
        <f t="shared" si="130"/>
        <v>0.15702479338842976</v>
      </c>
      <c r="K123" s="469">
        <f t="shared" si="130"/>
        <v>0</v>
      </c>
      <c r="L123" s="469">
        <f t="shared" si="130"/>
        <v>0</v>
      </c>
      <c r="M123" s="489">
        <f t="shared" si="130"/>
        <v>0.16977225672877846</v>
      </c>
      <c r="N123" s="468">
        <f t="shared" si="131"/>
        <v>0.16721854304635761</v>
      </c>
      <c r="O123" s="468">
        <f t="shared" si="132"/>
        <v>0</v>
      </c>
      <c r="P123" s="489">
        <f t="shared" si="132"/>
        <v>0</v>
      </c>
      <c r="Q123" s="470">
        <f t="shared" si="132"/>
        <v>0</v>
      </c>
      <c r="R123" s="471"/>
      <c r="S123" s="472">
        <f>'Old Counts Pivot Table'!B$126</f>
        <v>341</v>
      </c>
      <c r="T123" s="473">
        <f>'Old Counts Pivot Table'!C$126</f>
        <v>0</v>
      </c>
      <c r="U123" s="473">
        <f>'Old Counts Pivot Table'!D$126</f>
        <v>131</v>
      </c>
      <c r="V123" s="473">
        <f>'Old Counts Pivot Table'!E$126</f>
        <v>0</v>
      </c>
      <c r="W123" s="473">
        <f>'Old Counts Pivot Table'!F$126</f>
        <v>152</v>
      </c>
      <c r="X123" s="474">
        <f>'Old Counts Pivot Table'!G$126</f>
        <v>92</v>
      </c>
      <c r="Y123" s="472">
        <f>'Old Counts Pivot Table'!H$126</f>
        <v>716</v>
      </c>
      <c r="Z123" s="472">
        <f>'Old Counts Pivot Table'!I$126</f>
        <v>19</v>
      </c>
      <c r="AA123" s="473">
        <f>'Old Counts Pivot Table'!J$126</f>
        <v>0</v>
      </c>
      <c r="AB123" s="473">
        <f>'Old Counts Pivot Table'!K$126</f>
        <v>0</v>
      </c>
      <c r="AC123" s="473">
        <f>'Old Counts Pivot Table'!L$126</f>
        <v>82</v>
      </c>
      <c r="AD123" s="473">
        <f>'Old Counts Pivot Table'!M$126</f>
        <v>0</v>
      </c>
      <c r="AE123" s="472">
        <f>'Old Counts Pivot Table'!N$126</f>
        <v>101</v>
      </c>
      <c r="AF123" s="472">
        <f>'Old Counts Pivot Table'!O$126</f>
        <v>0</v>
      </c>
      <c r="AG123" s="473">
        <f>'Old Counts Pivot Table'!P$126</f>
        <v>0</v>
      </c>
      <c r="AH123" s="472">
        <f>'Old Counts Pivot Table'!Q$126</f>
        <v>0</v>
      </c>
    </row>
    <row r="124" spans="1:36">
      <c r="A124" s="466"/>
      <c r="B124" s="467" t="s">
        <v>18</v>
      </c>
      <c r="C124" s="468">
        <f t="shared" si="127"/>
        <v>0.34200743494423791</v>
      </c>
      <c r="D124" s="469">
        <f t="shared" si="128"/>
        <v>0</v>
      </c>
      <c r="E124" s="469">
        <f t="shared" si="128"/>
        <v>0.28545454545454546</v>
      </c>
      <c r="F124" s="469">
        <f t="shared" si="128"/>
        <v>0</v>
      </c>
      <c r="G124" s="469">
        <f t="shared" si="128"/>
        <v>0.33759124087591241</v>
      </c>
      <c r="H124" s="469">
        <f t="shared" si="128"/>
        <v>0.36</v>
      </c>
      <c r="I124" s="468">
        <f t="shared" si="129"/>
        <v>0.33093237294917965</v>
      </c>
      <c r="J124" s="468">
        <f t="shared" si="130"/>
        <v>0.28925619834710742</v>
      </c>
      <c r="K124" s="469">
        <f t="shared" si="130"/>
        <v>0</v>
      </c>
      <c r="L124" s="469">
        <f t="shared" si="130"/>
        <v>0</v>
      </c>
      <c r="M124" s="489">
        <f t="shared" si="130"/>
        <v>0.2401656314699793</v>
      </c>
      <c r="N124" s="468">
        <f t="shared" si="131"/>
        <v>0.25</v>
      </c>
      <c r="O124" s="468">
        <f t="shared" si="132"/>
        <v>0</v>
      </c>
      <c r="P124" s="489">
        <f t="shared" si="132"/>
        <v>0</v>
      </c>
      <c r="Q124" s="470">
        <f t="shared" si="132"/>
        <v>0</v>
      </c>
      <c r="R124" s="471"/>
      <c r="S124" s="472">
        <f>'Old Counts Pivot Table'!B$127</f>
        <v>368</v>
      </c>
      <c r="T124" s="473">
        <f>'Old Counts Pivot Table'!C$127</f>
        <v>0</v>
      </c>
      <c r="U124" s="473">
        <f>'Old Counts Pivot Table'!D$127</f>
        <v>157</v>
      </c>
      <c r="V124" s="473">
        <f>'Old Counts Pivot Table'!E$127</f>
        <v>0</v>
      </c>
      <c r="W124" s="473">
        <f>'Old Counts Pivot Table'!F$127</f>
        <v>185</v>
      </c>
      <c r="X124" s="474">
        <f>'Old Counts Pivot Table'!G$127</f>
        <v>117</v>
      </c>
      <c r="Y124" s="472">
        <f>'Old Counts Pivot Table'!H$127</f>
        <v>827</v>
      </c>
      <c r="Z124" s="472">
        <f>'Old Counts Pivot Table'!I$127</f>
        <v>35</v>
      </c>
      <c r="AA124" s="473">
        <f>'Old Counts Pivot Table'!J$127</f>
        <v>0</v>
      </c>
      <c r="AB124" s="473">
        <f>'Old Counts Pivot Table'!K$127</f>
        <v>0</v>
      </c>
      <c r="AC124" s="473">
        <f>'Old Counts Pivot Table'!L$127</f>
        <v>116</v>
      </c>
      <c r="AD124" s="473">
        <f>'Old Counts Pivot Table'!M$127</f>
        <v>0</v>
      </c>
      <c r="AE124" s="472">
        <f>'Old Counts Pivot Table'!N$127</f>
        <v>151</v>
      </c>
      <c r="AF124" s="472">
        <f>'Old Counts Pivot Table'!O$127</f>
        <v>0</v>
      </c>
      <c r="AG124" s="473">
        <f>'Old Counts Pivot Table'!P$127</f>
        <v>0</v>
      </c>
      <c r="AH124" s="472">
        <f>'Old Counts Pivot Table'!Q$127</f>
        <v>0</v>
      </c>
    </row>
    <row r="125" spans="1:36">
      <c r="A125" s="466"/>
      <c r="B125" s="467" t="s">
        <v>19</v>
      </c>
      <c r="C125" s="468">
        <f t="shared" si="127"/>
        <v>5.204460966542751E-2</v>
      </c>
      <c r="D125" s="469">
        <f t="shared" si="128"/>
        <v>0</v>
      </c>
      <c r="E125" s="469">
        <f t="shared" si="128"/>
        <v>0.14000000000000001</v>
      </c>
      <c r="F125" s="469">
        <f t="shared" si="128"/>
        <v>0</v>
      </c>
      <c r="G125" s="469">
        <f t="shared" si="128"/>
        <v>8.9416058394160586E-2</v>
      </c>
      <c r="H125" s="469">
        <f t="shared" si="128"/>
        <v>7.6923076923076927E-2</v>
      </c>
      <c r="I125" s="468">
        <f t="shared" si="129"/>
        <v>8.2833133253301314E-2</v>
      </c>
      <c r="J125" s="468">
        <f t="shared" si="130"/>
        <v>0.23140495867768596</v>
      </c>
      <c r="K125" s="469">
        <f t="shared" si="130"/>
        <v>0</v>
      </c>
      <c r="L125" s="469">
        <f t="shared" si="130"/>
        <v>0</v>
      </c>
      <c r="M125" s="489">
        <f t="shared" si="130"/>
        <v>0.36853002070393376</v>
      </c>
      <c r="N125" s="468">
        <f t="shared" si="131"/>
        <v>0.34105960264900664</v>
      </c>
      <c r="O125" s="468">
        <f t="shared" si="132"/>
        <v>0</v>
      </c>
      <c r="P125" s="489">
        <f t="shared" si="132"/>
        <v>0</v>
      </c>
      <c r="Q125" s="470">
        <f t="shared" si="132"/>
        <v>0</v>
      </c>
      <c r="R125" s="471"/>
      <c r="S125" s="472">
        <f>'Old Counts Pivot Table'!B$128</f>
        <v>56</v>
      </c>
      <c r="T125" s="473">
        <f>'Old Counts Pivot Table'!C$128</f>
        <v>0</v>
      </c>
      <c r="U125" s="473">
        <f>'Old Counts Pivot Table'!D$128</f>
        <v>77</v>
      </c>
      <c r="V125" s="473">
        <f>'Old Counts Pivot Table'!E$128</f>
        <v>0</v>
      </c>
      <c r="W125" s="473">
        <f>'Old Counts Pivot Table'!F$128</f>
        <v>49</v>
      </c>
      <c r="X125" s="474">
        <f>'Old Counts Pivot Table'!G$128</f>
        <v>25</v>
      </c>
      <c r="Y125" s="472">
        <f>'Old Counts Pivot Table'!H$128</f>
        <v>207</v>
      </c>
      <c r="Z125" s="472">
        <f>'Old Counts Pivot Table'!I$128</f>
        <v>28</v>
      </c>
      <c r="AA125" s="473">
        <f>'Old Counts Pivot Table'!J$128</f>
        <v>0</v>
      </c>
      <c r="AB125" s="473">
        <f>'Old Counts Pivot Table'!K$128</f>
        <v>0</v>
      </c>
      <c r="AC125" s="473">
        <f>'Old Counts Pivot Table'!L$128</f>
        <v>178</v>
      </c>
      <c r="AD125" s="473">
        <f>'Old Counts Pivot Table'!M$128</f>
        <v>0</v>
      </c>
      <c r="AE125" s="472">
        <f>'Old Counts Pivot Table'!N$128</f>
        <v>206</v>
      </c>
      <c r="AF125" s="472">
        <f>'Old Counts Pivot Table'!O$128</f>
        <v>0</v>
      </c>
      <c r="AG125" s="473">
        <f>'Old Counts Pivot Table'!P$128</f>
        <v>0</v>
      </c>
      <c r="AH125" s="472">
        <f>'Old Counts Pivot Table'!Q$128</f>
        <v>0</v>
      </c>
    </row>
    <row r="126" spans="1:36">
      <c r="A126" s="466"/>
      <c r="B126" s="467" t="s">
        <v>1059</v>
      </c>
      <c r="C126" s="468">
        <f t="shared" si="127"/>
        <v>2.1375464684014869E-2</v>
      </c>
      <c r="D126" s="469">
        <f t="shared" si="128"/>
        <v>0</v>
      </c>
      <c r="E126" s="488">
        <f t="shared" si="128"/>
        <v>0</v>
      </c>
      <c r="F126" s="469">
        <f t="shared" si="128"/>
        <v>0</v>
      </c>
      <c r="G126" s="469">
        <f t="shared" si="128"/>
        <v>3.1021897810218978E-2</v>
      </c>
      <c r="H126" s="469">
        <f t="shared" si="128"/>
        <v>4.3076923076923075E-2</v>
      </c>
      <c r="I126" s="468">
        <f t="shared" si="129"/>
        <v>2.1608643457382955E-2</v>
      </c>
      <c r="J126" s="468">
        <f t="shared" si="130"/>
        <v>4.9586776859504134E-2</v>
      </c>
      <c r="K126" s="469">
        <f t="shared" si="130"/>
        <v>0</v>
      </c>
      <c r="L126" s="469">
        <f t="shared" si="130"/>
        <v>0</v>
      </c>
      <c r="M126" s="489">
        <f t="shared" si="130"/>
        <v>7.4534161490683232E-2</v>
      </c>
      <c r="N126" s="468">
        <f t="shared" si="131"/>
        <v>6.9536423841059597E-2</v>
      </c>
      <c r="O126" s="468">
        <f t="shared" si="132"/>
        <v>0</v>
      </c>
      <c r="P126" s="489">
        <f t="shared" si="132"/>
        <v>0</v>
      </c>
      <c r="Q126" s="470">
        <f t="shared" si="132"/>
        <v>0</v>
      </c>
      <c r="R126" s="471"/>
      <c r="S126" s="472">
        <f>'Old Counts Pivot Table'!B$129</f>
        <v>23</v>
      </c>
      <c r="T126" s="473">
        <f>'Old Counts Pivot Table'!C$129</f>
        <v>0</v>
      </c>
      <c r="U126" s="473">
        <f>'Old Counts Pivot Table'!D$129</f>
        <v>0</v>
      </c>
      <c r="V126" s="473">
        <f>'Old Counts Pivot Table'!E$129</f>
        <v>0</v>
      </c>
      <c r="W126" s="473">
        <f>'Old Counts Pivot Table'!F$129</f>
        <v>17</v>
      </c>
      <c r="X126" s="474">
        <f>'Old Counts Pivot Table'!G$129</f>
        <v>14</v>
      </c>
      <c r="Y126" s="472">
        <f>'Old Counts Pivot Table'!H$129</f>
        <v>54</v>
      </c>
      <c r="Z126" s="472">
        <f>'Old Counts Pivot Table'!I$129</f>
        <v>6</v>
      </c>
      <c r="AA126" s="473">
        <f>'Old Counts Pivot Table'!J$129</f>
        <v>0</v>
      </c>
      <c r="AB126" s="473">
        <f>'Old Counts Pivot Table'!K$129</f>
        <v>0</v>
      </c>
      <c r="AC126" s="473">
        <f>'Old Counts Pivot Table'!L$129</f>
        <v>36</v>
      </c>
      <c r="AD126" s="473">
        <f>'Old Counts Pivot Table'!M$129</f>
        <v>0</v>
      </c>
      <c r="AE126" s="472">
        <f>'Old Counts Pivot Table'!N$129</f>
        <v>42</v>
      </c>
      <c r="AF126" s="472">
        <f>'Old Counts Pivot Table'!O$129</f>
        <v>0</v>
      </c>
      <c r="AG126" s="473">
        <f>'Old Counts Pivot Table'!P$129</f>
        <v>0</v>
      </c>
      <c r="AH126" s="472">
        <f>'Old Counts Pivot Table'!Q$129</f>
        <v>0</v>
      </c>
    </row>
    <row r="127" spans="1:36">
      <c r="A127" s="466"/>
      <c r="B127" s="467" t="s">
        <v>1060</v>
      </c>
      <c r="C127" s="468">
        <f t="shared" si="127"/>
        <v>0</v>
      </c>
      <c r="D127" s="469">
        <f t="shared" si="128"/>
        <v>0</v>
      </c>
      <c r="E127" s="469">
        <f t="shared" si="128"/>
        <v>0</v>
      </c>
      <c r="F127" s="469">
        <f t="shared" si="128"/>
        <v>0</v>
      </c>
      <c r="G127" s="469">
        <f t="shared" si="128"/>
        <v>0</v>
      </c>
      <c r="H127" s="469">
        <f t="shared" si="128"/>
        <v>0</v>
      </c>
      <c r="I127" s="468">
        <f t="shared" si="129"/>
        <v>0</v>
      </c>
      <c r="J127" s="468">
        <f t="shared" si="130"/>
        <v>0</v>
      </c>
      <c r="K127" s="469">
        <f t="shared" si="130"/>
        <v>0</v>
      </c>
      <c r="L127" s="469">
        <f t="shared" si="130"/>
        <v>0</v>
      </c>
      <c r="M127" s="489">
        <f t="shared" si="130"/>
        <v>0</v>
      </c>
      <c r="N127" s="468">
        <f t="shared" si="131"/>
        <v>0</v>
      </c>
      <c r="O127" s="468">
        <f t="shared" si="132"/>
        <v>0</v>
      </c>
      <c r="P127" s="489">
        <f t="shared" si="132"/>
        <v>0</v>
      </c>
      <c r="Q127" s="470">
        <f t="shared" si="132"/>
        <v>0</v>
      </c>
      <c r="R127" s="471"/>
      <c r="S127" s="472">
        <f>'Old Counts Pivot Table'!B$130</f>
        <v>0</v>
      </c>
      <c r="T127" s="473">
        <f>'Old Counts Pivot Table'!C$130</f>
        <v>0</v>
      </c>
      <c r="U127" s="473">
        <f>'Old Counts Pivot Table'!D$130</f>
        <v>0</v>
      </c>
      <c r="V127" s="473">
        <f>'Old Counts Pivot Table'!E$130</f>
        <v>0</v>
      </c>
      <c r="W127" s="473">
        <f>'Old Counts Pivot Table'!F$130</f>
        <v>0</v>
      </c>
      <c r="X127" s="474">
        <f>'Old Counts Pivot Table'!G$130</f>
        <v>0</v>
      </c>
      <c r="Y127" s="472">
        <f>'Old Counts Pivot Table'!H$130</f>
        <v>0</v>
      </c>
      <c r="Z127" s="472">
        <f>'Old Counts Pivot Table'!I$130</f>
        <v>0</v>
      </c>
      <c r="AA127" s="473">
        <f>'Old Counts Pivot Table'!J$130</f>
        <v>0</v>
      </c>
      <c r="AB127" s="473">
        <f>'Old Counts Pivot Table'!K$130</f>
        <v>0</v>
      </c>
      <c r="AC127" s="473">
        <f>'Old Counts Pivot Table'!L$130</f>
        <v>0</v>
      </c>
      <c r="AD127" s="473">
        <f>'Old Counts Pivot Table'!M$130</f>
        <v>0</v>
      </c>
      <c r="AE127" s="472">
        <f>'Old Counts Pivot Table'!N$130</f>
        <v>0</v>
      </c>
      <c r="AF127" s="472">
        <f>'Old Counts Pivot Table'!O$130</f>
        <v>0</v>
      </c>
      <c r="AG127" s="473">
        <f>'Old Counts Pivot Table'!P$130</f>
        <v>0</v>
      </c>
      <c r="AH127" s="472">
        <f>'Old Counts Pivot Table'!Q$130</f>
        <v>0</v>
      </c>
    </row>
    <row r="128" spans="1:36" s="486" customFormat="1">
      <c r="A128" s="476"/>
      <c r="B128" s="477" t="s">
        <v>1061</v>
      </c>
      <c r="C128" s="478">
        <f t="shared" si="127"/>
        <v>1</v>
      </c>
      <c r="D128" s="479">
        <f t="shared" si="128"/>
        <v>0</v>
      </c>
      <c r="E128" s="479">
        <f t="shared" si="128"/>
        <v>1</v>
      </c>
      <c r="F128" s="479">
        <f t="shared" si="128"/>
        <v>0</v>
      </c>
      <c r="G128" s="479">
        <f t="shared" si="128"/>
        <v>1</v>
      </c>
      <c r="H128" s="479">
        <f t="shared" si="128"/>
        <v>1</v>
      </c>
      <c r="I128" s="478">
        <f t="shared" si="129"/>
        <v>1</v>
      </c>
      <c r="J128" s="478">
        <f t="shared" si="130"/>
        <v>1</v>
      </c>
      <c r="K128" s="479">
        <f t="shared" si="130"/>
        <v>0</v>
      </c>
      <c r="L128" s="479">
        <f t="shared" si="130"/>
        <v>0</v>
      </c>
      <c r="M128" s="490">
        <f t="shared" si="130"/>
        <v>1</v>
      </c>
      <c r="N128" s="478">
        <f t="shared" si="131"/>
        <v>1</v>
      </c>
      <c r="O128" s="478">
        <f t="shared" si="132"/>
        <v>0</v>
      </c>
      <c r="P128" s="490">
        <f t="shared" si="132"/>
        <v>0</v>
      </c>
      <c r="Q128" s="480">
        <f t="shared" si="132"/>
        <v>0</v>
      </c>
      <c r="R128" s="481"/>
      <c r="S128" s="482">
        <f>'Old Counts Pivot Table'!B$131</f>
        <v>1076</v>
      </c>
      <c r="T128" s="483">
        <f>'Old Counts Pivot Table'!C$131</f>
        <v>0</v>
      </c>
      <c r="U128" s="483">
        <f>'Old Counts Pivot Table'!D$131</f>
        <v>550</v>
      </c>
      <c r="V128" s="483">
        <f>'Old Counts Pivot Table'!E$131</f>
        <v>0</v>
      </c>
      <c r="W128" s="483">
        <f>'Old Counts Pivot Table'!F$131</f>
        <v>548</v>
      </c>
      <c r="X128" s="484">
        <f>'Old Counts Pivot Table'!G$131</f>
        <v>325</v>
      </c>
      <c r="Y128" s="482">
        <f>'Old Counts Pivot Table'!H$131</f>
        <v>2499</v>
      </c>
      <c r="Z128" s="482">
        <f>'Old Counts Pivot Table'!I$131</f>
        <v>121</v>
      </c>
      <c r="AA128" s="483">
        <f>'Old Counts Pivot Table'!J$131</f>
        <v>0</v>
      </c>
      <c r="AB128" s="483">
        <f>'Old Counts Pivot Table'!K$131</f>
        <v>0</v>
      </c>
      <c r="AC128" s="483">
        <f>'Old Counts Pivot Table'!L$131</f>
        <v>483</v>
      </c>
      <c r="AD128" s="483">
        <f>'Old Counts Pivot Table'!M$131</f>
        <v>0</v>
      </c>
      <c r="AE128" s="482">
        <f>'Old Counts Pivot Table'!N$131</f>
        <v>604</v>
      </c>
      <c r="AF128" s="482">
        <f>'Old Counts Pivot Table'!O$131</f>
        <v>0</v>
      </c>
      <c r="AG128" s="483">
        <f>'Old Counts Pivot Table'!P$131</f>
        <v>0</v>
      </c>
      <c r="AH128" s="482">
        <f>'Old Counts Pivot Table'!Q$131</f>
        <v>0</v>
      </c>
      <c r="AI128" s="485"/>
      <c r="AJ128" s="485"/>
    </row>
    <row r="129" spans="17:17" s="393" customFormat="1">
      <c r="Q129" s="494" t="s">
        <v>1175</v>
      </c>
    </row>
    <row r="130" spans="17:17">
      <c r="Q130" s="495"/>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2016</oddFooter>
  </headerFooter>
  <rowBreaks count="5" manualBreakCount="5">
    <brk id="30" max="16" man="1"/>
    <brk id="51" max="16" man="1"/>
    <brk id="72" max="16" man="1"/>
    <brk id="93" max="16" man="1"/>
    <brk id="11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zoomScaleNormal="100" workbookViewId="0">
      <pane xSplit="1" ySplit="3" topLeftCell="K284" activePane="bottomRight" state="frozen"/>
      <selection pane="topRight" activeCell="B1" sqref="B1"/>
      <selection pane="bottomLeft" activeCell="A4" sqref="A4"/>
      <selection pane="bottomRight" activeCell="AE322" sqref="AE322"/>
    </sheetView>
  </sheetViews>
  <sheetFormatPr defaultColWidth="9" defaultRowHeight="12.75"/>
  <cols>
    <col min="1" max="1" width="23.44140625" style="336" customWidth="1"/>
    <col min="2" max="2" width="13.109375" style="337" customWidth="1"/>
    <col min="3" max="3" width="8.6640625" style="337" customWidth="1"/>
    <col min="4" max="4" width="9.88671875" style="337" customWidth="1"/>
    <col min="5" max="7" width="8.6640625" style="337" customWidth="1"/>
    <col min="8" max="8" width="11.6640625" style="337" customWidth="1"/>
    <col min="9" max="9" width="9.21875" style="337" customWidth="1"/>
    <col min="10" max="10" width="9.88671875" style="337" customWidth="1"/>
    <col min="11" max="13" width="8.6640625" style="337" customWidth="1"/>
    <col min="14" max="14" width="11.44140625" style="337" customWidth="1"/>
    <col min="15" max="15" width="9.44140625" style="337" customWidth="1"/>
    <col min="16" max="16" width="7.88671875" style="337" customWidth="1"/>
    <col min="17" max="17" width="11.6640625" style="337" customWidth="1"/>
    <col min="18" max="18" width="3.109375" style="338" customWidth="1"/>
    <col min="19" max="34" width="7" style="337" customWidth="1"/>
    <col min="35" max="35" width="7.109375" style="338" customWidth="1"/>
    <col min="36" max="38" width="6.33203125" style="338" customWidth="1"/>
    <col min="39" max="39" width="7.33203125" style="338" customWidth="1"/>
    <col min="40" max="47" width="6.33203125" style="338" customWidth="1"/>
    <col min="48" max="48" width="7" style="338" customWidth="1"/>
    <col min="49" max="49" width="6.33203125" style="338" customWidth="1"/>
    <col min="50" max="50" width="7.21875" style="338" customWidth="1"/>
    <col min="51" max="16384" width="9" style="338"/>
  </cols>
  <sheetData>
    <row r="1" spans="1:50">
      <c r="B1" s="395" t="s">
        <v>946</v>
      </c>
      <c r="S1" s="339" t="s">
        <v>947</v>
      </c>
      <c r="T1" s="339"/>
      <c r="U1" s="339"/>
      <c r="V1" s="339"/>
      <c r="W1" s="339"/>
      <c r="X1" s="339"/>
      <c r="Y1" s="339"/>
      <c r="Z1" s="339"/>
      <c r="AA1" s="339"/>
      <c r="AB1" s="339"/>
      <c r="AC1" s="339"/>
      <c r="AD1" s="339"/>
      <c r="AE1" s="339"/>
      <c r="AF1" s="339"/>
      <c r="AG1" s="339"/>
      <c r="AH1" s="339"/>
      <c r="AI1" s="340" t="s">
        <v>948</v>
      </c>
      <c r="AJ1" s="339"/>
      <c r="AK1" s="339"/>
      <c r="AL1" s="339"/>
      <c r="AM1" s="339"/>
      <c r="AN1" s="339"/>
      <c r="AO1" s="339"/>
      <c r="AP1" s="339"/>
      <c r="AQ1" s="339"/>
      <c r="AR1" s="339"/>
      <c r="AS1" s="339"/>
      <c r="AT1" s="339"/>
      <c r="AU1" s="339"/>
      <c r="AV1" s="339"/>
      <c r="AW1" s="339"/>
      <c r="AX1" s="339"/>
    </row>
    <row r="2" spans="1:50" s="341" customFormat="1" ht="38.25">
      <c r="A2" s="336"/>
      <c r="B2" s="337" t="s">
        <v>949</v>
      </c>
      <c r="C2" s="337"/>
      <c r="D2" s="337"/>
      <c r="E2" s="337"/>
      <c r="F2" s="337"/>
      <c r="G2" s="337"/>
      <c r="H2" s="337" t="s">
        <v>950</v>
      </c>
      <c r="I2" s="337" t="s">
        <v>951</v>
      </c>
      <c r="J2" s="337"/>
      <c r="K2" s="337"/>
      <c r="L2" s="337"/>
      <c r="M2" s="337"/>
      <c r="N2" s="337" t="s">
        <v>952</v>
      </c>
      <c r="O2" s="337" t="s">
        <v>953</v>
      </c>
      <c r="P2" s="337"/>
      <c r="Q2" s="337" t="s">
        <v>954</v>
      </c>
      <c r="S2" s="342" t="s">
        <v>949</v>
      </c>
      <c r="T2" s="343"/>
      <c r="U2" s="343"/>
      <c r="V2" s="343"/>
      <c r="W2" s="343"/>
      <c r="X2" s="343"/>
      <c r="Y2" s="343" t="s">
        <v>950</v>
      </c>
      <c r="Z2" s="344" t="s">
        <v>951</v>
      </c>
      <c r="AA2" s="343"/>
      <c r="AB2" s="343"/>
      <c r="AC2" s="343"/>
      <c r="AD2" s="343"/>
      <c r="AE2" s="343" t="s">
        <v>952</v>
      </c>
      <c r="AF2" s="344" t="s">
        <v>953</v>
      </c>
      <c r="AG2" s="343"/>
      <c r="AH2" s="343" t="s">
        <v>954</v>
      </c>
      <c r="AI2" s="345" t="s">
        <v>949</v>
      </c>
      <c r="AJ2" s="343"/>
      <c r="AK2" s="343"/>
      <c r="AL2" s="343"/>
      <c r="AM2" s="343"/>
      <c r="AN2" s="343"/>
      <c r="AO2" s="343" t="s">
        <v>950</v>
      </c>
      <c r="AP2" s="344" t="s">
        <v>951</v>
      </c>
      <c r="AQ2" s="343"/>
      <c r="AR2" s="343"/>
      <c r="AS2" s="343"/>
      <c r="AT2" s="343"/>
      <c r="AU2" s="346" t="s">
        <v>952</v>
      </c>
      <c r="AV2" s="347" t="s">
        <v>953</v>
      </c>
      <c r="AW2" s="343"/>
      <c r="AX2" s="346" t="s">
        <v>954</v>
      </c>
    </row>
    <row r="3" spans="1:50">
      <c r="A3" s="394" t="s">
        <v>955</v>
      </c>
      <c r="B3" s="337">
        <v>1</v>
      </c>
      <c r="C3" s="337">
        <v>2</v>
      </c>
      <c r="D3" s="337">
        <v>3</v>
      </c>
      <c r="E3" s="337">
        <v>4</v>
      </c>
      <c r="F3" s="337">
        <v>5</v>
      </c>
      <c r="G3" s="337">
        <v>6</v>
      </c>
      <c r="I3" s="337">
        <v>7</v>
      </c>
      <c r="J3" s="337">
        <v>8</v>
      </c>
      <c r="K3" s="337">
        <v>9</v>
      </c>
      <c r="L3" s="337">
        <v>10</v>
      </c>
      <c r="M3" s="337">
        <v>11</v>
      </c>
      <c r="O3" s="337">
        <v>12</v>
      </c>
      <c r="P3" s="337">
        <v>13</v>
      </c>
      <c r="S3" s="348">
        <v>1</v>
      </c>
      <c r="T3" s="348">
        <v>2</v>
      </c>
      <c r="U3" s="348">
        <v>3</v>
      </c>
      <c r="V3" s="348">
        <v>4</v>
      </c>
      <c r="W3" s="348">
        <v>5</v>
      </c>
      <c r="X3" s="348">
        <v>6</v>
      </c>
      <c r="Y3" s="348"/>
      <c r="Z3" s="349">
        <v>7</v>
      </c>
      <c r="AA3" s="348">
        <v>8</v>
      </c>
      <c r="AB3" s="348">
        <v>9</v>
      </c>
      <c r="AC3" s="348">
        <v>10</v>
      </c>
      <c r="AD3" s="348">
        <v>11</v>
      </c>
      <c r="AE3" s="348"/>
      <c r="AF3" s="349">
        <v>12</v>
      </c>
      <c r="AG3" s="348">
        <v>13</v>
      </c>
      <c r="AH3" s="348"/>
      <c r="AI3" s="349">
        <v>1</v>
      </c>
      <c r="AJ3" s="348">
        <v>2</v>
      </c>
      <c r="AK3" s="348">
        <v>3</v>
      </c>
      <c r="AL3" s="348">
        <v>4</v>
      </c>
      <c r="AM3" s="348">
        <v>5</v>
      </c>
      <c r="AN3" s="348">
        <v>6</v>
      </c>
      <c r="AO3" s="350"/>
      <c r="AP3" s="351">
        <v>7</v>
      </c>
      <c r="AQ3" s="348">
        <v>8</v>
      </c>
      <c r="AR3" s="348">
        <v>9</v>
      </c>
      <c r="AS3" s="348">
        <v>10</v>
      </c>
      <c r="AT3" s="348">
        <v>11</v>
      </c>
      <c r="AU3" s="350"/>
      <c r="AV3" s="351">
        <v>12</v>
      </c>
      <c r="AW3" s="348">
        <v>13</v>
      </c>
      <c r="AX3" s="350"/>
    </row>
    <row r="4" spans="1:50">
      <c r="A4" s="352" t="s">
        <v>904</v>
      </c>
      <c r="Y4" s="353"/>
      <c r="Z4" s="354"/>
      <c r="AE4" s="353"/>
      <c r="AF4" s="354"/>
      <c r="AH4" s="353"/>
      <c r="AI4" s="355"/>
      <c r="AJ4" s="356"/>
      <c r="AK4" s="356"/>
      <c r="AL4" s="356"/>
      <c r="AM4" s="356"/>
      <c r="AN4" s="356"/>
      <c r="AO4" s="357"/>
      <c r="AP4" s="356"/>
      <c r="AQ4" s="356"/>
      <c r="AR4" s="356"/>
      <c r="AS4" s="356"/>
      <c r="AT4" s="356"/>
      <c r="AU4" s="357"/>
      <c r="AV4" s="356"/>
      <c r="AW4" s="356"/>
      <c r="AX4" s="357"/>
    </row>
    <row r="5" spans="1:50">
      <c r="A5" s="358" t="s">
        <v>956</v>
      </c>
      <c r="B5" s="337">
        <v>733</v>
      </c>
      <c r="C5" s="337">
        <v>299</v>
      </c>
      <c r="D5" s="337">
        <v>337</v>
      </c>
      <c r="E5" s="337">
        <v>90</v>
      </c>
      <c r="F5" s="337">
        <v>59</v>
      </c>
      <c r="G5" s="337">
        <v>21</v>
      </c>
      <c r="H5" s="337">
        <v>1539</v>
      </c>
      <c r="J5" s="337">
        <v>0</v>
      </c>
      <c r="K5" s="337">
        <v>0</v>
      </c>
      <c r="L5" s="337">
        <v>0</v>
      </c>
      <c r="N5" s="337">
        <v>0</v>
      </c>
      <c r="O5" s="337">
        <v>0</v>
      </c>
      <c r="P5" s="337">
        <v>0</v>
      </c>
      <c r="Q5" s="337">
        <v>0</v>
      </c>
      <c r="S5" s="359"/>
      <c r="T5" s="359"/>
      <c r="U5" s="359"/>
      <c r="V5" s="359"/>
      <c r="W5" s="359"/>
      <c r="X5" s="359"/>
      <c r="Y5" s="360"/>
      <c r="Z5" s="354"/>
      <c r="AA5" s="359"/>
      <c r="AB5" s="359"/>
      <c r="AC5" s="359"/>
      <c r="AD5" s="359"/>
      <c r="AE5" s="360"/>
      <c r="AF5" s="354"/>
      <c r="AG5" s="359"/>
      <c r="AH5" s="360"/>
      <c r="AI5" s="355"/>
      <c r="AJ5" s="356"/>
      <c r="AK5" s="356"/>
      <c r="AL5" s="356"/>
      <c r="AM5" s="356"/>
      <c r="AN5" s="356"/>
      <c r="AO5" s="357"/>
      <c r="AP5" s="356"/>
      <c r="AQ5" s="356"/>
      <c r="AR5" s="356"/>
      <c r="AS5" s="356"/>
      <c r="AT5" s="356"/>
      <c r="AU5" s="357"/>
      <c r="AV5" s="356"/>
      <c r="AW5" s="356"/>
      <c r="AX5" s="357"/>
    </row>
    <row r="6" spans="1:50">
      <c r="A6" s="361" t="s">
        <v>957</v>
      </c>
      <c r="B6" s="362">
        <v>91721809.203109503</v>
      </c>
      <c r="C6" s="362">
        <v>38993719.201226994</v>
      </c>
      <c r="D6" s="362">
        <v>29346433.265735108</v>
      </c>
      <c r="E6" s="362">
        <v>10941948</v>
      </c>
      <c r="F6" s="362">
        <v>4493889.0754716983</v>
      </c>
      <c r="G6" s="362">
        <v>1804156.3880597018</v>
      </c>
      <c r="H6" s="362">
        <v>177301955.13360301</v>
      </c>
      <c r="I6" s="362"/>
      <c r="J6" s="362">
        <v>0</v>
      </c>
      <c r="K6" s="362">
        <v>0</v>
      </c>
      <c r="L6" s="362">
        <v>0</v>
      </c>
      <c r="M6" s="362"/>
      <c r="N6" s="362">
        <v>0</v>
      </c>
      <c r="O6" s="362">
        <v>0</v>
      </c>
      <c r="P6" s="362">
        <v>0</v>
      </c>
      <c r="Q6" s="362">
        <v>0</v>
      </c>
      <c r="S6" s="363">
        <f>IF(B5&gt;0,(B6/B5),)</f>
        <v>125132.0725826869</v>
      </c>
      <c r="T6" s="363">
        <f t="shared" ref="T6:AH6" si="0">IF(C5&gt;0,(C6/C5),)</f>
        <v>130413.77659273242</v>
      </c>
      <c r="U6" s="363">
        <f t="shared" si="0"/>
        <v>87081.404349362347</v>
      </c>
      <c r="V6" s="363">
        <f t="shared" si="0"/>
        <v>121577.2</v>
      </c>
      <c r="W6" s="363">
        <f t="shared" si="0"/>
        <v>76167.611448672847</v>
      </c>
      <c r="X6" s="363">
        <f t="shared" si="0"/>
        <v>85912.20895522389</v>
      </c>
      <c r="Y6" s="364">
        <f t="shared" si="0"/>
        <v>115205.94875477778</v>
      </c>
      <c r="Z6" s="365">
        <f t="shared" si="0"/>
        <v>0</v>
      </c>
      <c r="AA6" s="363">
        <f t="shared" si="0"/>
        <v>0</v>
      </c>
      <c r="AB6" s="363">
        <f t="shared" si="0"/>
        <v>0</v>
      </c>
      <c r="AC6" s="363">
        <f t="shared" si="0"/>
        <v>0</v>
      </c>
      <c r="AD6" s="363">
        <f t="shared" si="0"/>
        <v>0</v>
      </c>
      <c r="AE6" s="364">
        <f t="shared" si="0"/>
        <v>0</v>
      </c>
      <c r="AF6" s="365">
        <f t="shared" si="0"/>
        <v>0</v>
      </c>
      <c r="AG6" s="363">
        <f t="shared" si="0"/>
        <v>0</v>
      </c>
      <c r="AH6" s="364">
        <f t="shared" si="0"/>
        <v>0</v>
      </c>
      <c r="AI6" s="355"/>
      <c r="AJ6" s="356"/>
      <c r="AK6" s="356"/>
      <c r="AL6" s="356"/>
      <c r="AM6" s="356"/>
      <c r="AN6" s="356"/>
      <c r="AO6" s="357"/>
      <c r="AP6" s="356"/>
      <c r="AQ6" s="356"/>
      <c r="AR6" s="356"/>
      <c r="AS6" s="356"/>
      <c r="AT6" s="356"/>
      <c r="AU6" s="357"/>
      <c r="AV6" s="356"/>
      <c r="AW6" s="356"/>
      <c r="AX6" s="357"/>
    </row>
    <row r="7" spans="1:50">
      <c r="A7" s="358" t="s">
        <v>958</v>
      </c>
      <c r="B7" s="337">
        <v>721</v>
      </c>
      <c r="C7" s="337">
        <v>293</v>
      </c>
      <c r="D7" s="337">
        <v>317</v>
      </c>
      <c r="E7" s="337">
        <v>82</v>
      </c>
      <c r="F7" s="337">
        <v>62</v>
      </c>
      <c r="G7" s="337">
        <v>23</v>
      </c>
      <c r="H7" s="337">
        <v>1498</v>
      </c>
      <c r="J7" s="337">
        <v>0</v>
      </c>
      <c r="K7" s="337">
        <v>0</v>
      </c>
      <c r="L7" s="337">
        <v>0</v>
      </c>
      <c r="N7" s="337">
        <v>0</v>
      </c>
      <c r="O7" s="337">
        <v>0</v>
      </c>
      <c r="P7" s="337">
        <v>0</v>
      </c>
      <c r="Q7" s="337">
        <v>0</v>
      </c>
      <c r="Y7" s="353"/>
      <c r="Z7" s="354"/>
      <c r="AE7" s="353"/>
      <c r="AF7" s="354"/>
      <c r="AH7" s="353"/>
      <c r="AI7" s="355"/>
      <c r="AJ7" s="356"/>
      <c r="AK7" s="356"/>
      <c r="AL7" s="356"/>
      <c r="AM7" s="356"/>
      <c r="AN7" s="356"/>
      <c r="AO7" s="357"/>
      <c r="AP7" s="356"/>
      <c r="AQ7" s="356"/>
      <c r="AR7" s="356"/>
      <c r="AS7" s="356"/>
      <c r="AT7" s="356"/>
      <c r="AU7" s="357"/>
      <c r="AV7" s="356"/>
      <c r="AW7" s="356"/>
      <c r="AX7" s="357"/>
    </row>
    <row r="8" spans="1:50">
      <c r="A8" s="358" t="s">
        <v>959</v>
      </c>
      <c r="B8" s="337">
        <v>92428327.333821326</v>
      </c>
      <c r="C8" s="337">
        <v>38798202.385286778</v>
      </c>
      <c r="D8" s="337">
        <v>28565036.65198119</v>
      </c>
      <c r="E8" s="337">
        <v>9809721.226415094</v>
      </c>
      <c r="F8" s="337">
        <v>4867610.8448275859</v>
      </c>
      <c r="G8" s="337">
        <v>2026245.72</v>
      </c>
      <c r="H8" s="337">
        <v>176495144.16233197</v>
      </c>
      <c r="J8" s="337">
        <v>0</v>
      </c>
      <c r="K8" s="337">
        <v>0</v>
      </c>
      <c r="L8" s="337">
        <v>0</v>
      </c>
      <c r="N8" s="337">
        <v>0</v>
      </c>
      <c r="O8" s="337">
        <v>0</v>
      </c>
      <c r="P8" s="337">
        <v>0</v>
      </c>
      <c r="Q8" s="337">
        <v>0</v>
      </c>
      <c r="R8" s="366"/>
      <c r="S8" s="363">
        <f>IF(B7&gt;0,(B8/B7),)</f>
        <v>128194.62875703374</v>
      </c>
      <c r="T8" s="363">
        <f t="shared" ref="T8:AH8" si="1">IF(C7&gt;0,(C8/C7),)</f>
        <v>132417.07298732689</v>
      </c>
      <c r="U8" s="363">
        <f t="shared" si="1"/>
        <v>90110.525716028991</v>
      </c>
      <c r="V8" s="363">
        <f t="shared" si="1"/>
        <v>119630.74666359871</v>
      </c>
      <c r="W8" s="363">
        <f t="shared" si="1"/>
        <v>78509.852335928808</v>
      </c>
      <c r="X8" s="363">
        <f t="shared" si="1"/>
        <v>88097.64</v>
      </c>
      <c r="Y8" s="364">
        <f t="shared" si="1"/>
        <v>117820.52347285178</v>
      </c>
      <c r="Z8" s="365">
        <f t="shared" si="1"/>
        <v>0</v>
      </c>
      <c r="AA8" s="363">
        <f t="shared" si="1"/>
        <v>0</v>
      </c>
      <c r="AB8" s="363">
        <f t="shared" si="1"/>
        <v>0</v>
      </c>
      <c r="AC8" s="363">
        <f t="shared" si="1"/>
        <v>0</v>
      </c>
      <c r="AD8" s="363">
        <f t="shared" si="1"/>
        <v>0</v>
      </c>
      <c r="AE8" s="364">
        <f t="shared" si="1"/>
        <v>0</v>
      </c>
      <c r="AF8" s="365">
        <f t="shared" si="1"/>
        <v>0</v>
      </c>
      <c r="AG8" s="363">
        <f t="shared" si="1"/>
        <v>0</v>
      </c>
      <c r="AH8" s="364">
        <f t="shared" si="1"/>
        <v>0</v>
      </c>
      <c r="AI8" s="367">
        <f>IF(S6&gt;0,(S8-S6)/S6,)</f>
        <v>2.4474590016265528E-2</v>
      </c>
      <c r="AJ8" s="368">
        <f t="shared" ref="AJ8:AX8" si="2">IF(T6&gt;0,(T8-T6)/T6,)</f>
        <v>1.5361079534185522E-2</v>
      </c>
      <c r="AK8" s="368">
        <f t="shared" si="2"/>
        <v>3.4784939325439634E-2</v>
      </c>
      <c r="AL8" s="368">
        <f t="shared" si="2"/>
        <v>-1.6010019447736005E-2</v>
      </c>
      <c r="AM8" s="368">
        <f t="shared" si="2"/>
        <v>3.0751140054251658E-2</v>
      </c>
      <c r="AN8" s="368">
        <f t="shared" si="2"/>
        <v>2.5437956622848819E-2</v>
      </c>
      <c r="AO8" s="369">
        <f t="shared" si="2"/>
        <v>2.2694789169605004E-2</v>
      </c>
      <c r="AP8" s="368">
        <f t="shared" si="2"/>
        <v>0</v>
      </c>
      <c r="AQ8" s="368">
        <f t="shared" si="2"/>
        <v>0</v>
      </c>
      <c r="AR8" s="368">
        <f t="shared" si="2"/>
        <v>0</v>
      </c>
      <c r="AS8" s="368">
        <f t="shared" si="2"/>
        <v>0</v>
      </c>
      <c r="AT8" s="368">
        <f t="shared" si="2"/>
        <v>0</v>
      </c>
      <c r="AU8" s="369">
        <f t="shared" si="2"/>
        <v>0</v>
      </c>
      <c r="AV8" s="368">
        <f t="shared" si="2"/>
        <v>0</v>
      </c>
      <c r="AW8" s="368">
        <f t="shared" si="2"/>
        <v>0</v>
      </c>
      <c r="AX8" s="369">
        <f t="shared" si="2"/>
        <v>0</v>
      </c>
    </row>
    <row r="9" spans="1:50">
      <c r="A9" s="358" t="s">
        <v>960</v>
      </c>
      <c r="B9" s="337">
        <v>727</v>
      </c>
      <c r="C9" s="337">
        <v>350</v>
      </c>
      <c r="D9" s="337">
        <v>319</v>
      </c>
      <c r="E9" s="337">
        <v>96</v>
      </c>
      <c r="F9" s="337">
        <v>71</v>
      </c>
      <c r="G9" s="337">
        <v>20</v>
      </c>
      <c r="H9" s="337">
        <v>1583</v>
      </c>
      <c r="J9" s="337">
        <v>0</v>
      </c>
      <c r="K9" s="337">
        <v>0</v>
      </c>
      <c r="L9" s="337">
        <v>0</v>
      </c>
      <c r="N9" s="337">
        <v>0</v>
      </c>
      <c r="O9" s="337">
        <v>0</v>
      </c>
      <c r="P9" s="337">
        <v>0</v>
      </c>
      <c r="Q9" s="337">
        <v>0</v>
      </c>
      <c r="Y9" s="353"/>
      <c r="Z9" s="354"/>
      <c r="AE9" s="353"/>
      <c r="AF9" s="354"/>
      <c r="AH9" s="353"/>
      <c r="AI9" s="355"/>
      <c r="AJ9" s="356"/>
      <c r="AK9" s="356"/>
      <c r="AL9" s="356"/>
      <c r="AM9" s="356"/>
      <c r="AN9" s="356"/>
      <c r="AO9" s="357"/>
      <c r="AP9" s="356"/>
      <c r="AQ9" s="356"/>
      <c r="AR9" s="356"/>
      <c r="AS9" s="356"/>
      <c r="AT9" s="356"/>
      <c r="AU9" s="357"/>
      <c r="AV9" s="356"/>
      <c r="AW9" s="356"/>
      <c r="AX9" s="357"/>
    </row>
    <row r="10" spans="1:50">
      <c r="A10" s="361" t="s">
        <v>961</v>
      </c>
      <c r="B10" s="362">
        <v>62307774.133478031</v>
      </c>
      <c r="C10" s="362">
        <v>30894357.292560134</v>
      </c>
      <c r="D10" s="362">
        <v>25048812.47981656</v>
      </c>
      <c r="E10" s="362">
        <v>9452978.5338349249</v>
      </c>
      <c r="F10" s="362">
        <v>4781082.1868131869</v>
      </c>
      <c r="G10" s="362">
        <v>1527729.375</v>
      </c>
      <c r="H10" s="362">
        <v>134012734.00150283</v>
      </c>
      <c r="I10" s="362"/>
      <c r="J10" s="362">
        <v>0</v>
      </c>
      <c r="K10" s="362">
        <v>0</v>
      </c>
      <c r="L10" s="362">
        <v>0</v>
      </c>
      <c r="M10" s="362"/>
      <c r="N10" s="362">
        <v>0</v>
      </c>
      <c r="O10" s="362">
        <v>0</v>
      </c>
      <c r="P10" s="362">
        <v>0</v>
      </c>
      <c r="Q10" s="362">
        <v>0</v>
      </c>
      <c r="S10" s="363">
        <f>IF(B9&gt;0,(B10/B9),)</f>
        <v>85705.328931881741</v>
      </c>
      <c r="T10" s="363">
        <f t="shared" ref="T10:AH10" si="3">IF(C9&gt;0,(C10/C9),)</f>
        <v>88269.592264457533</v>
      </c>
      <c r="U10" s="363">
        <f t="shared" si="3"/>
        <v>78522.923134221186</v>
      </c>
      <c r="V10" s="363">
        <f t="shared" si="3"/>
        <v>98468.526394113796</v>
      </c>
      <c r="W10" s="363">
        <f t="shared" si="3"/>
        <v>67339.185729763194</v>
      </c>
      <c r="X10" s="363">
        <f t="shared" si="3"/>
        <v>76386.46875</v>
      </c>
      <c r="Y10" s="364">
        <f t="shared" si="3"/>
        <v>84657.444094442719</v>
      </c>
      <c r="Z10" s="365">
        <f t="shared" si="3"/>
        <v>0</v>
      </c>
      <c r="AA10" s="363">
        <f t="shared" si="3"/>
        <v>0</v>
      </c>
      <c r="AB10" s="363">
        <f t="shared" si="3"/>
        <v>0</v>
      </c>
      <c r="AC10" s="363">
        <f t="shared" si="3"/>
        <v>0</v>
      </c>
      <c r="AD10" s="363">
        <f t="shared" si="3"/>
        <v>0</v>
      </c>
      <c r="AE10" s="364">
        <f t="shared" si="3"/>
        <v>0</v>
      </c>
      <c r="AF10" s="365">
        <f t="shared" si="3"/>
        <v>0</v>
      </c>
      <c r="AG10" s="363">
        <f t="shared" si="3"/>
        <v>0</v>
      </c>
      <c r="AH10" s="364">
        <f t="shared" si="3"/>
        <v>0</v>
      </c>
      <c r="AI10" s="355"/>
      <c r="AJ10" s="356"/>
      <c r="AK10" s="356"/>
      <c r="AL10" s="356"/>
      <c r="AM10" s="356"/>
      <c r="AN10" s="356"/>
      <c r="AO10" s="357"/>
      <c r="AP10" s="356"/>
      <c r="AQ10" s="356"/>
      <c r="AR10" s="356"/>
      <c r="AS10" s="356"/>
      <c r="AT10" s="356"/>
      <c r="AU10" s="357"/>
      <c r="AV10" s="356"/>
      <c r="AW10" s="356"/>
      <c r="AX10" s="357"/>
    </row>
    <row r="11" spans="1:50">
      <c r="A11" s="358" t="s">
        <v>962</v>
      </c>
      <c r="B11" s="337">
        <v>717</v>
      </c>
      <c r="C11" s="337">
        <v>348</v>
      </c>
      <c r="D11" s="337">
        <v>324</v>
      </c>
      <c r="E11" s="337">
        <v>99</v>
      </c>
      <c r="F11" s="337">
        <v>72</v>
      </c>
      <c r="G11" s="337">
        <v>22</v>
      </c>
      <c r="H11" s="337">
        <v>1582</v>
      </c>
      <c r="J11" s="337">
        <v>0</v>
      </c>
      <c r="K11" s="337">
        <v>0</v>
      </c>
      <c r="L11" s="337">
        <v>0</v>
      </c>
      <c r="N11" s="337">
        <v>0</v>
      </c>
      <c r="O11" s="337">
        <v>0</v>
      </c>
      <c r="P11" s="337">
        <v>0</v>
      </c>
      <c r="Q11" s="337">
        <v>0</v>
      </c>
      <c r="Y11" s="353"/>
      <c r="Z11" s="354"/>
      <c r="AE11" s="353"/>
      <c r="AF11" s="354"/>
      <c r="AH11" s="353"/>
      <c r="AI11" s="355"/>
      <c r="AJ11" s="356"/>
      <c r="AK11" s="356"/>
      <c r="AL11" s="356"/>
      <c r="AM11" s="356"/>
      <c r="AN11" s="356"/>
      <c r="AO11" s="357"/>
      <c r="AP11" s="356"/>
      <c r="AQ11" s="356"/>
      <c r="AR11" s="356"/>
      <c r="AS11" s="356"/>
      <c r="AT11" s="356"/>
      <c r="AU11" s="357"/>
      <c r="AV11" s="356"/>
      <c r="AW11" s="356"/>
      <c r="AX11" s="357"/>
    </row>
    <row r="12" spans="1:50">
      <c r="A12" s="358" t="s">
        <v>963</v>
      </c>
      <c r="B12" s="337">
        <v>63635268.560784422</v>
      </c>
      <c r="C12" s="337">
        <v>32075960.607357103</v>
      </c>
      <c r="D12" s="337">
        <v>26147685.710682794</v>
      </c>
      <c r="E12" s="337">
        <v>9319454.2471910119</v>
      </c>
      <c r="F12" s="337">
        <v>4940524.961538462</v>
      </c>
      <c r="G12" s="337">
        <v>1703693.8285714283</v>
      </c>
      <c r="H12" s="337">
        <v>137822587.91612524</v>
      </c>
      <c r="J12" s="337">
        <v>0</v>
      </c>
      <c r="K12" s="337">
        <v>0</v>
      </c>
      <c r="L12" s="337">
        <v>0</v>
      </c>
      <c r="N12" s="337">
        <v>0</v>
      </c>
      <c r="O12" s="337">
        <v>0</v>
      </c>
      <c r="P12" s="337">
        <v>0</v>
      </c>
      <c r="Q12" s="337">
        <v>0</v>
      </c>
      <c r="R12" s="366"/>
      <c r="S12" s="363">
        <f>IF(B11&gt;0,(B12/B11),)</f>
        <v>88752.117936937822</v>
      </c>
      <c r="T12" s="363">
        <f t="shared" ref="T12:AH12" si="4">IF(C11&gt;0,(C12/C11),)</f>
        <v>92172.30059585374</v>
      </c>
      <c r="U12" s="363">
        <f t="shared" si="4"/>
        <v>80702.733674946896</v>
      </c>
      <c r="V12" s="363">
        <f t="shared" si="4"/>
        <v>94135.901486777904</v>
      </c>
      <c r="W12" s="363">
        <f t="shared" si="4"/>
        <v>68618.40224358975</v>
      </c>
      <c r="X12" s="363">
        <f t="shared" si="4"/>
        <v>77440.628571428562</v>
      </c>
      <c r="Y12" s="364">
        <f t="shared" si="4"/>
        <v>87119.20854369484</v>
      </c>
      <c r="Z12" s="365">
        <f t="shared" si="4"/>
        <v>0</v>
      </c>
      <c r="AA12" s="363">
        <f t="shared" si="4"/>
        <v>0</v>
      </c>
      <c r="AB12" s="363">
        <f t="shared" si="4"/>
        <v>0</v>
      </c>
      <c r="AC12" s="363">
        <f t="shared" si="4"/>
        <v>0</v>
      </c>
      <c r="AD12" s="363">
        <f t="shared" si="4"/>
        <v>0</v>
      </c>
      <c r="AE12" s="364">
        <f t="shared" si="4"/>
        <v>0</v>
      </c>
      <c r="AF12" s="365">
        <f t="shared" si="4"/>
        <v>0</v>
      </c>
      <c r="AG12" s="363">
        <f t="shared" si="4"/>
        <v>0</v>
      </c>
      <c r="AH12" s="364">
        <f t="shared" si="4"/>
        <v>0</v>
      </c>
      <c r="AI12" s="367">
        <f>IF(S10&gt;0,(S12-S10)/S10,)</f>
        <v>3.5549586507948157E-2</v>
      </c>
      <c r="AJ12" s="368">
        <f t="shared" ref="AJ12:AX12" si="5">IF(T10&gt;0,(T12-T10)/T10,)</f>
        <v>4.4213508086721545E-2</v>
      </c>
      <c r="AK12" s="368">
        <f t="shared" si="5"/>
        <v>2.776018076912019E-2</v>
      </c>
      <c r="AL12" s="368">
        <f t="shared" si="5"/>
        <v>-4.4000098975736125E-2</v>
      </c>
      <c r="AM12" s="368">
        <f t="shared" si="5"/>
        <v>1.8996613932341561E-2</v>
      </c>
      <c r="AN12" s="368">
        <f t="shared" si="5"/>
        <v>1.3800347609714088E-2</v>
      </c>
      <c r="AO12" s="369">
        <f t="shared" si="5"/>
        <v>2.9079125593560438E-2</v>
      </c>
      <c r="AP12" s="368">
        <f t="shared" si="5"/>
        <v>0</v>
      </c>
      <c r="AQ12" s="368">
        <f t="shared" si="5"/>
        <v>0</v>
      </c>
      <c r="AR12" s="368">
        <f t="shared" si="5"/>
        <v>0</v>
      </c>
      <c r="AS12" s="368">
        <f t="shared" si="5"/>
        <v>0</v>
      </c>
      <c r="AT12" s="368">
        <f t="shared" si="5"/>
        <v>0</v>
      </c>
      <c r="AU12" s="369">
        <f t="shared" si="5"/>
        <v>0</v>
      </c>
      <c r="AV12" s="368">
        <f t="shared" si="5"/>
        <v>0</v>
      </c>
      <c r="AW12" s="368">
        <f t="shared" si="5"/>
        <v>0</v>
      </c>
      <c r="AX12" s="369">
        <f t="shared" si="5"/>
        <v>0</v>
      </c>
    </row>
    <row r="13" spans="1:50">
      <c r="A13" s="358" t="s">
        <v>964</v>
      </c>
      <c r="B13" s="337">
        <v>654</v>
      </c>
      <c r="C13" s="337">
        <v>369</v>
      </c>
      <c r="D13" s="337">
        <v>476</v>
      </c>
      <c r="E13" s="337">
        <v>84</v>
      </c>
      <c r="F13" s="337">
        <v>102</v>
      </c>
      <c r="G13" s="337">
        <v>38</v>
      </c>
      <c r="H13" s="337">
        <v>1723</v>
      </c>
      <c r="J13" s="337">
        <v>0</v>
      </c>
      <c r="K13" s="337">
        <v>0</v>
      </c>
      <c r="L13" s="337">
        <v>0</v>
      </c>
      <c r="N13" s="337">
        <v>0</v>
      </c>
      <c r="O13" s="337">
        <v>0</v>
      </c>
      <c r="P13" s="337">
        <v>0</v>
      </c>
      <c r="Q13" s="337">
        <v>0</v>
      </c>
      <c r="Y13" s="353"/>
      <c r="Z13" s="354"/>
      <c r="AE13" s="353"/>
      <c r="AF13" s="354"/>
      <c r="AH13" s="353"/>
      <c r="AI13" s="355"/>
      <c r="AJ13" s="356"/>
      <c r="AK13" s="356"/>
      <c r="AL13" s="356"/>
      <c r="AM13" s="356"/>
      <c r="AN13" s="356"/>
      <c r="AO13" s="357"/>
      <c r="AP13" s="356"/>
      <c r="AQ13" s="356"/>
      <c r="AR13" s="356"/>
      <c r="AS13" s="356"/>
      <c r="AT13" s="356"/>
      <c r="AU13" s="357"/>
      <c r="AV13" s="356"/>
      <c r="AW13" s="356"/>
      <c r="AX13" s="357"/>
    </row>
    <row r="14" spans="1:50">
      <c r="A14" s="358" t="s">
        <v>965</v>
      </c>
      <c r="B14" s="337">
        <v>45807120.219347626</v>
      </c>
      <c r="C14" s="337">
        <v>27163615.326871142</v>
      </c>
      <c r="D14" s="337">
        <v>33887939.167194515</v>
      </c>
      <c r="E14" s="337">
        <v>7234144.8965517245</v>
      </c>
      <c r="F14" s="337">
        <v>5582700.333333333</v>
      </c>
      <c r="G14" s="337">
        <v>2315494.923076923</v>
      </c>
      <c r="H14" s="337">
        <v>121991014.86637527</v>
      </c>
      <c r="J14" s="337">
        <v>0</v>
      </c>
      <c r="K14" s="337">
        <v>0</v>
      </c>
      <c r="L14" s="337">
        <v>0</v>
      </c>
      <c r="N14" s="337">
        <v>0</v>
      </c>
      <c r="O14" s="337">
        <v>0</v>
      </c>
      <c r="P14" s="337">
        <v>0</v>
      </c>
      <c r="Q14" s="337">
        <v>0</v>
      </c>
      <c r="R14" s="366"/>
      <c r="S14" s="363">
        <f>IF(B13&gt;0,(B14/B13),)</f>
        <v>70041.468225302175</v>
      </c>
      <c r="T14" s="363">
        <f t="shared" ref="T14:AH14" si="6">IF(C13&gt;0,(C14/C13),)</f>
        <v>73614.133677157559</v>
      </c>
      <c r="U14" s="363">
        <f t="shared" si="6"/>
        <v>71193.149510912845</v>
      </c>
      <c r="V14" s="363">
        <f t="shared" si="6"/>
        <v>86120.772577996715</v>
      </c>
      <c r="W14" s="363">
        <f t="shared" si="6"/>
        <v>54732.356209150326</v>
      </c>
      <c r="X14" s="363">
        <f t="shared" si="6"/>
        <v>60934.076923076922</v>
      </c>
      <c r="Y14" s="364">
        <f t="shared" si="6"/>
        <v>70801.517624129585</v>
      </c>
      <c r="Z14" s="365">
        <f t="shared" si="6"/>
        <v>0</v>
      </c>
      <c r="AA14" s="363">
        <f t="shared" si="6"/>
        <v>0</v>
      </c>
      <c r="AB14" s="363">
        <f t="shared" si="6"/>
        <v>0</v>
      </c>
      <c r="AC14" s="363">
        <f t="shared" si="6"/>
        <v>0</v>
      </c>
      <c r="AD14" s="363">
        <f t="shared" si="6"/>
        <v>0</v>
      </c>
      <c r="AE14" s="364">
        <f t="shared" si="6"/>
        <v>0</v>
      </c>
      <c r="AF14" s="365">
        <f t="shared" si="6"/>
        <v>0</v>
      </c>
      <c r="AG14" s="363">
        <f t="shared" si="6"/>
        <v>0</v>
      </c>
      <c r="AH14" s="364">
        <f t="shared" si="6"/>
        <v>0</v>
      </c>
      <c r="AI14" s="355"/>
      <c r="AJ14" s="356"/>
      <c r="AK14" s="356"/>
      <c r="AL14" s="356"/>
      <c r="AM14" s="356"/>
      <c r="AN14" s="356"/>
      <c r="AO14" s="357"/>
      <c r="AP14" s="356"/>
      <c r="AQ14" s="356"/>
      <c r="AR14" s="356"/>
      <c r="AS14" s="356"/>
      <c r="AT14" s="356"/>
      <c r="AU14" s="357"/>
      <c r="AV14" s="356"/>
      <c r="AW14" s="356"/>
      <c r="AX14" s="357"/>
    </row>
    <row r="15" spans="1:50">
      <c r="A15" s="358" t="s">
        <v>966</v>
      </c>
      <c r="B15" s="337">
        <v>730</v>
      </c>
      <c r="C15" s="337">
        <v>368</v>
      </c>
      <c r="D15" s="337">
        <v>497</v>
      </c>
      <c r="E15" s="337">
        <v>109</v>
      </c>
      <c r="F15" s="337">
        <v>99</v>
      </c>
      <c r="G15" s="337">
        <v>35</v>
      </c>
      <c r="H15" s="337">
        <v>1838</v>
      </c>
      <c r="J15" s="337">
        <v>0</v>
      </c>
      <c r="K15" s="337">
        <v>0</v>
      </c>
      <c r="L15" s="337">
        <v>0</v>
      </c>
      <c r="N15" s="337">
        <v>0</v>
      </c>
      <c r="O15" s="337">
        <v>0</v>
      </c>
      <c r="P15" s="337">
        <v>0</v>
      </c>
      <c r="Q15" s="337">
        <v>0</v>
      </c>
      <c r="Y15" s="353"/>
      <c r="Z15" s="354"/>
      <c r="AE15" s="353"/>
      <c r="AF15" s="354"/>
      <c r="AH15" s="353"/>
      <c r="AI15" s="355"/>
      <c r="AJ15" s="356"/>
      <c r="AK15" s="356"/>
      <c r="AL15" s="356"/>
      <c r="AM15" s="356"/>
      <c r="AN15" s="356"/>
      <c r="AO15" s="357"/>
      <c r="AP15" s="356"/>
      <c r="AQ15" s="356"/>
      <c r="AR15" s="356"/>
      <c r="AS15" s="356"/>
      <c r="AT15" s="356"/>
      <c r="AU15" s="357"/>
      <c r="AV15" s="356"/>
      <c r="AW15" s="356"/>
      <c r="AX15" s="357"/>
    </row>
    <row r="16" spans="1:50">
      <c r="A16" s="358" t="s">
        <v>967</v>
      </c>
      <c r="B16" s="337">
        <v>52961686.742858738</v>
      </c>
      <c r="C16" s="337">
        <v>27495059.818963051</v>
      </c>
      <c r="D16" s="337">
        <v>35793032.233141497</v>
      </c>
      <c r="E16" s="337">
        <v>9092966.3893805295</v>
      </c>
      <c r="F16" s="337">
        <v>5602338.538461538</v>
      </c>
      <c r="G16" s="337">
        <v>2273385.138888889</v>
      </c>
      <c r="H16" s="337">
        <v>133218468.86169425</v>
      </c>
      <c r="J16" s="337">
        <v>0</v>
      </c>
      <c r="K16" s="337">
        <v>0</v>
      </c>
      <c r="L16" s="337">
        <v>0</v>
      </c>
      <c r="N16" s="337">
        <v>0</v>
      </c>
      <c r="O16" s="337">
        <v>0</v>
      </c>
      <c r="P16" s="337">
        <v>0</v>
      </c>
      <c r="Q16" s="337">
        <v>0</v>
      </c>
      <c r="R16" s="366"/>
      <c r="S16" s="363">
        <f>IF(B15&gt;0,(B16/B15),)</f>
        <v>72550.255812135263</v>
      </c>
      <c r="T16" s="363">
        <f t="shared" ref="T16:AH16" si="7">IF(C15&gt;0,(C16/C15),)</f>
        <v>74714.836464573513</v>
      </c>
      <c r="U16" s="363">
        <f t="shared" si="7"/>
        <v>72018.173507326952</v>
      </c>
      <c r="V16" s="363">
        <f t="shared" si="7"/>
        <v>83421.709994316785</v>
      </c>
      <c r="W16" s="363">
        <f t="shared" si="7"/>
        <v>56589.278166278164</v>
      </c>
      <c r="X16" s="363">
        <f t="shared" si="7"/>
        <v>64953.861111111117</v>
      </c>
      <c r="Y16" s="364">
        <f t="shared" si="7"/>
        <v>72480.124516699812</v>
      </c>
      <c r="Z16" s="365">
        <f t="shared" si="7"/>
        <v>0</v>
      </c>
      <c r="AA16" s="363">
        <f t="shared" si="7"/>
        <v>0</v>
      </c>
      <c r="AB16" s="363">
        <f t="shared" si="7"/>
        <v>0</v>
      </c>
      <c r="AC16" s="363">
        <f t="shared" si="7"/>
        <v>0</v>
      </c>
      <c r="AD16" s="363">
        <f t="shared" si="7"/>
        <v>0</v>
      </c>
      <c r="AE16" s="364">
        <f t="shared" si="7"/>
        <v>0</v>
      </c>
      <c r="AF16" s="365">
        <f t="shared" si="7"/>
        <v>0</v>
      </c>
      <c r="AG16" s="363">
        <f t="shared" si="7"/>
        <v>0</v>
      </c>
      <c r="AH16" s="364">
        <f t="shared" si="7"/>
        <v>0</v>
      </c>
      <c r="AI16" s="367">
        <f>IF(S14&gt;0,(S16-S14)/S14,)</f>
        <v>3.5818603612977944E-2</v>
      </c>
      <c r="AJ16" s="368">
        <f t="shared" ref="AJ16:AX16" si="8">IF(T14&gt;0,(T16-T14)/T14,)</f>
        <v>1.4952329565450033E-2</v>
      </c>
      <c r="AK16" s="368">
        <f t="shared" si="8"/>
        <v>1.1588530667373319E-2</v>
      </c>
      <c r="AL16" s="368">
        <f t="shared" si="8"/>
        <v>-3.1340436260432744E-2</v>
      </c>
      <c r="AM16" s="368">
        <f t="shared" si="8"/>
        <v>3.3927316230127715E-2</v>
      </c>
      <c r="AN16" s="368">
        <f t="shared" si="8"/>
        <v>6.5969394975963352E-2</v>
      </c>
      <c r="AO16" s="369">
        <f t="shared" si="8"/>
        <v>2.3708628697503346E-2</v>
      </c>
      <c r="AP16" s="368">
        <f t="shared" si="8"/>
        <v>0</v>
      </c>
      <c r="AQ16" s="368">
        <f t="shared" si="8"/>
        <v>0</v>
      </c>
      <c r="AR16" s="368">
        <f t="shared" si="8"/>
        <v>0</v>
      </c>
      <c r="AS16" s="368">
        <f t="shared" si="8"/>
        <v>0</v>
      </c>
      <c r="AT16" s="368">
        <f t="shared" si="8"/>
        <v>0</v>
      </c>
      <c r="AU16" s="369">
        <f t="shared" si="8"/>
        <v>0</v>
      </c>
      <c r="AV16" s="368">
        <f t="shared" si="8"/>
        <v>0</v>
      </c>
      <c r="AW16" s="368">
        <f t="shared" si="8"/>
        <v>0</v>
      </c>
      <c r="AX16" s="369">
        <f t="shared" si="8"/>
        <v>0</v>
      </c>
    </row>
    <row r="17" spans="1:50">
      <c r="A17" s="358" t="s">
        <v>968</v>
      </c>
      <c r="B17" s="337">
        <v>330</v>
      </c>
      <c r="C17" s="337">
        <v>117</v>
      </c>
      <c r="D17" s="337">
        <v>284</v>
      </c>
      <c r="E17" s="337">
        <v>41</v>
      </c>
      <c r="F17" s="337">
        <v>28</v>
      </c>
      <c r="G17" s="337">
        <v>0</v>
      </c>
      <c r="H17" s="337">
        <v>800</v>
      </c>
      <c r="J17" s="337">
        <v>0</v>
      </c>
      <c r="K17" s="337">
        <v>0</v>
      </c>
      <c r="L17" s="337">
        <v>0</v>
      </c>
      <c r="N17" s="337">
        <v>0</v>
      </c>
      <c r="O17" s="337">
        <v>0</v>
      </c>
      <c r="P17" s="337">
        <v>0</v>
      </c>
      <c r="Q17" s="337">
        <v>0</v>
      </c>
      <c r="Y17" s="353"/>
      <c r="Z17" s="354"/>
      <c r="AE17" s="353"/>
      <c r="AF17" s="354"/>
      <c r="AH17" s="353"/>
      <c r="AI17" s="355"/>
      <c r="AJ17" s="356"/>
      <c r="AK17" s="356"/>
      <c r="AL17" s="356"/>
      <c r="AM17" s="356"/>
      <c r="AN17" s="356"/>
      <c r="AO17" s="357"/>
      <c r="AP17" s="356"/>
      <c r="AQ17" s="356"/>
      <c r="AR17" s="356"/>
      <c r="AS17" s="356"/>
      <c r="AT17" s="356"/>
      <c r="AU17" s="357"/>
      <c r="AV17" s="356"/>
      <c r="AW17" s="356"/>
      <c r="AX17" s="357"/>
    </row>
    <row r="18" spans="1:50">
      <c r="A18" s="358" t="s">
        <v>969</v>
      </c>
      <c r="B18" s="337">
        <v>16479092.505301263</v>
      </c>
      <c r="C18" s="337">
        <v>7249401.203125</v>
      </c>
      <c r="D18" s="337">
        <v>13577920.351524927</v>
      </c>
      <c r="E18" s="337">
        <v>2524811.5454545454</v>
      </c>
      <c r="F18" s="337">
        <v>1112727.1791044776</v>
      </c>
      <c r="G18" s="337">
        <v>0</v>
      </c>
      <c r="H18" s="337">
        <v>40943952.78451021</v>
      </c>
      <c r="J18" s="337">
        <v>0</v>
      </c>
      <c r="K18" s="337">
        <v>0</v>
      </c>
      <c r="L18" s="337">
        <v>0</v>
      </c>
      <c r="N18" s="337">
        <v>0</v>
      </c>
      <c r="O18" s="337">
        <v>0</v>
      </c>
      <c r="P18" s="337">
        <v>0</v>
      </c>
      <c r="Q18" s="337">
        <v>0</v>
      </c>
      <c r="R18" s="366"/>
      <c r="S18" s="363">
        <f>IF(B17&gt;0,(B18/B17),)</f>
        <v>49936.64395545837</v>
      </c>
      <c r="T18" s="363">
        <f t="shared" ref="T18:AH18" si="9">IF(C17&gt;0,(C18/C17),)</f>
        <v>61960.694043803422</v>
      </c>
      <c r="U18" s="363">
        <f t="shared" si="9"/>
        <v>47809.578702552557</v>
      </c>
      <c r="V18" s="363">
        <f t="shared" si="9"/>
        <v>61580.769401330377</v>
      </c>
      <c r="W18" s="363">
        <f t="shared" si="9"/>
        <v>39740.256396588484</v>
      </c>
      <c r="X18" s="363">
        <f t="shared" si="9"/>
        <v>0</v>
      </c>
      <c r="Y18" s="364">
        <f t="shared" si="9"/>
        <v>51179.940980637766</v>
      </c>
      <c r="Z18" s="365">
        <f t="shared" si="9"/>
        <v>0</v>
      </c>
      <c r="AA18" s="363">
        <f t="shared" si="9"/>
        <v>0</v>
      </c>
      <c r="AB18" s="363">
        <f t="shared" si="9"/>
        <v>0</v>
      </c>
      <c r="AC18" s="363">
        <f t="shared" si="9"/>
        <v>0</v>
      </c>
      <c r="AD18" s="363">
        <f t="shared" si="9"/>
        <v>0</v>
      </c>
      <c r="AE18" s="364">
        <f t="shared" si="9"/>
        <v>0</v>
      </c>
      <c r="AF18" s="365">
        <f t="shared" si="9"/>
        <v>0</v>
      </c>
      <c r="AG18" s="363">
        <f t="shared" si="9"/>
        <v>0</v>
      </c>
      <c r="AH18" s="364">
        <f t="shared" si="9"/>
        <v>0</v>
      </c>
      <c r="AI18" s="355"/>
      <c r="AJ18" s="356"/>
      <c r="AK18" s="356"/>
      <c r="AL18" s="356"/>
      <c r="AM18" s="356"/>
      <c r="AN18" s="356"/>
      <c r="AO18" s="357"/>
      <c r="AP18" s="356"/>
      <c r="AQ18" s="356"/>
      <c r="AR18" s="356"/>
      <c r="AS18" s="356"/>
      <c r="AT18" s="356"/>
      <c r="AU18" s="357"/>
      <c r="AV18" s="356"/>
      <c r="AW18" s="356"/>
      <c r="AX18" s="357"/>
    </row>
    <row r="19" spans="1:50">
      <c r="A19" s="358" t="s">
        <v>970</v>
      </c>
      <c r="B19" s="337">
        <v>351</v>
      </c>
      <c r="C19" s="337">
        <v>118</v>
      </c>
      <c r="D19" s="337">
        <v>302</v>
      </c>
      <c r="E19" s="337">
        <v>43</v>
      </c>
      <c r="F19" s="337">
        <v>31</v>
      </c>
      <c r="G19" s="337">
        <v>1</v>
      </c>
      <c r="H19" s="337">
        <v>846</v>
      </c>
      <c r="J19" s="337">
        <v>0</v>
      </c>
      <c r="K19" s="337">
        <v>0</v>
      </c>
      <c r="L19" s="337">
        <v>0</v>
      </c>
      <c r="N19" s="337">
        <v>0</v>
      </c>
      <c r="O19" s="337">
        <v>0</v>
      </c>
      <c r="P19" s="337">
        <v>0</v>
      </c>
      <c r="Q19" s="337">
        <v>0</v>
      </c>
      <c r="Y19" s="353"/>
      <c r="Z19" s="354"/>
      <c r="AE19" s="353"/>
      <c r="AF19" s="354"/>
      <c r="AH19" s="353"/>
      <c r="AI19" s="355"/>
      <c r="AJ19" s="356"/>
      <c r="AK19" s="356"/>
      <c r="AL19" s="356"/>
      <c r="AM19" s="356"/>
      <c r="AN19" s="356"/>
      <c r="AO19" s="357"/>
      <c r="AP19" s="356"/>
      <c r="AQ19" s="356"/>
      <c r="AR19" s="356"/>
      <c r="AS19" s="356"/>
      <c r="AT19" s="356"/>
      <c r="AU19" s="357"/>
      <c r="AV19" s="356"/>
      <c r="AW19" s="356"/>
      <c r="AX19" s="357"/>
    </row>
    <row r="20" spans="1:50">
      <c r="A20" s="358" t="s">
        <v>971</v>
      </c>
      <c r="B20" s="337">
        <v>18088990.822669744</v>
      </c>
      <c r="C20" s="337">
        <v>7698076.515625</v>
      </c>
      <c r="D20" s="337">
        <v>14418479.269779859</v>
      </c>
      <c r="E20" s="337">
        <v>2690094.4545454546</v>
      </c>
      <c r="F20" s="337">
        <v>1424382.8309859154</v>
      </c>
      <c r="G20" s="337">
        <v>77770</v>
      </c>
      <c r="H20" s="337">
        <v>44397793.893605977</v>
      </c>
      <c r="J20" s="337">
        <v>0</v>
      </c>
      <c r="K20" s="337">
        <v>0</v>
      </c>
      <c r="L20" s="337">
        <v>0</v>
      </c>
      <c r="N20" s="337">
        <v>0</v>
      </c>
      <c r="O20" s="337">
        <v>0</v>
      </c>
      <c r="P20" s="337">
        <v>0</v>
      </c>
      <c r="Q20" s="337">
        <v>0</v>
      </c>
      <c r="R20" s="366"/>
      <c r="S20" s="363">
        <f>IF(B19&gt;0,(B20/B19),)</f>
        <v>51535.586389372489</v>
      </c>
      <c r="T20" s="363">
        <f t="shared" ref="T20:AH20" si="10">IF(C19&gt;0,(C20/C19),)</f>
        <v>65237.936573093219</v>
      </c>
      <c r="U20" s="363">
        <f t="shared" si="10"/>
        <v>47743.308840330661</v>
      </c>
      <c r="V20" s="363">
        <f t="shared" si="10"/>
        <v>62560.336152219876</v>
      </c>
      <c r="W20" s="363">
        <f t="shared" si="10"/>
        <v>45947.833257610175</v>
      </c>
      <c r="X20" s="363">
        <f t="shared" si="10"/>
        <v>77770</v>
      </c>
      <c r="Y20" s="364">
        <f t="shared" si="10"/>
        <v>52479.661812773025</v>
      </c>
      <c r="Z20" s="365">
        <f t="shared" si="10"/>
        <v>0</v>
      </c>
      <c r="AA20" s="363">
        <f t="shared" si="10"/>
        <v>0</v>
      </c>
      <c r="AB20" s="363">
        <f t="shared" si="10"/>
        <v>0</v>
      </c>
      <c r="AC20" s="363">
        <f t="shared" si="10"/>
        <v>0</v>
      </c>
      <c r="AD20" s="363">
        <f t="shared" si="10"/>
        <v>0</v>
      </c>
      <c r="AE20" s="364">
        <f t="shared" si="10"/>
        <v>0</v>
      </c>
      <c r="AF20" s="365">
        <f t="shared" si="10"/>
        <v>0</v>
      </c>
      <c r="AG20" s="363">
        <f t="shared" si="10"/>
        <v>0</v>
      </c>
      <c r="AH20" s="364">
        <f t="shared" si="10"/>
        <v>0</v>
      </c>
      <c r="AI20" s="367">
        <f>IF(S18&gt;0,(S20-S18)/S18,)</f>
        <v>3.2019421155741183E-2</v>
      </c>
      <c r="AJ20" s="370">
        <f t="shared" ref="AJ20:AX20" si="11">IF(T18&gt;0,(T20-T18)/T18,)</f>
        <v>5.289228243590903E-2</v>
      </c>
      <c r="AK20" s="368">
        <f t="shared" si="11"/>
        <v>-1.3861210247049873E-3</v>
      </c>
      <c r="AL20" s="368">
        <f t="shared" si="11"/>
        <v>1.590702357915548E-2</v>
      </c>
      <c r="AM20" s="368">
        <f t="shared" si="11"/>
        <v>0.15620374461284509</v>
      </c>
      <c r="AN20" s="370">
        <f t="shared" si="11"/>
        <v>0</v>
      </c>
      <c r="AO20" s="369">
        <f t="shared" si="11"/>
        <v>2.5395121745587113E-2</v>
      </c>
      <c r="AP20" s="368">
        <f t="shared" si="11"/>
        <v>0</v>
      </c>
      <c r="AQ20" s="368">
        <f t="shared" si="11"/>
        <v>0</v>
      </c>
      <c r="AR20" s="368">
        <f t="shared" si="11"/>
        <v>0</v>
      </c>
      <c r="AS20" s="368">
        <f t="shared" si="11"/>
        <v>0</v>
      </c>
      <c r="AT20" s="368">
        <f t="shared" si="11"/>
        <v>0</v>
      </c>
      <c r="AU20" s="369">
        <f t="shared" si="11"/>
        <v>0</v>
      </c>
      <c r="AV20" s="368">
        <f t="shared" si="11"/>
        <v>0</v>
      </c>
      <c r="AW20" s="368">
        <f t="shared" si="11"/>
        <v>0</v>
      </c>
      <c r="AX20" s="369">
        <f t="shared" si="11"/>
        <v>0</v>
      </c>
    </row>
    <row r="21" spans="1:50">
      <c r="A21" s="358" t="s">
        <v>972</v>
      </c>
      <c r="B21" s="337">
        <v>89</v>
      </c>
      <c r="C21" s="337">
        <v>50</v>
      </c>
      <c r="D21" s="337">
        <v>14</v>
      </c>
      <c r="E21" s="337">
        <v>15</v>
      </c>
      <c r="F21" s="337">
        <v>3</v>
      </c>
      <c r="G21" s="337">
        <v>0</v>
      </c>
      <c r="H21" s="337">
        <v>171</v>
      </c>
      <c r="J21" s="337">
        <v>0</v>
      </c>
      <c r="K21" s="337">
        <v>0</v>
      </c>
      <c r="L21" s="337">
        <v>0</v>
      </c>
      <c r="N21" s="337">
        <v>0</v>
      </c>
      <c r="O21" s="337">
        <v>0</v>
      </c>
      <c r="P21" s="337">
        <v>0</v>
      </c>
      <c r="Q21" s="337">
        <v>0</v>
      </c>
      <c r="Y21" s="353"/>
      <c r="Z21" s="354"/>
      <c r="AE21" s="353"/>
      <c r="AF21" s="354"/>
      <c r="AH21" s="353"/>
      <c r="AI21" s="355"/>
      <c r="AJ21" s="356"/>
      <c r="AK21" s="356"/>
      <c r="AL21" s="356"/>
      <c r="AM21" s="356"/>
      <c r="AN21" s="356"/>
      <c r="AO21" s="357"/>
      <c r="AP21" s="356"/>
      <c r="AQ21" s="356"/>
      <c r="AR21" s="356"/>
      <c r="AS21" s="356"/>
      <c r="AT21" s="356"/>
      <c r="AU21" s="357"/>
      <c r="AV21" s="356"/>
      <c r="AW21" s="356"/>
      <c r="AX21" s="357"/>
    </row>
    <row r="22" spans="1:50">
      <c r="A22" s="358" t="s">
        <v>973</v>
      </c>
      <c r="B22" s="337">
        <v>4923654.7723112125</v>
      </c>
      <c r="C22" s="337">
        <v>2511148.1481481483</v>
      </c>
      <c r="D22" s="337">
        <v>3705399.7499999995</v>
      </c>
      <c r="E22" s="337">
        <v>774332.6086956521</v>
      </c>
      <c r="F22" s="337">
        <v>94231.799999999988</v>
      </c>
      <c r="G22" s="337">
        <v>0</v>
      </c>
      <c r="H22" s="337">
        <v>12008767.079155013</v>
      </c>
      <c r="J22" s="337">
        <v>0</v>
      </c>
      <c r="K22" s="337">
        <v>0</v>
      </c>
      <c r="L22" s="337">
        <v>0</v>
      </c>
      <c r="N22" s="337">
        <v>0</v>
      </c>
      <c r="O22" s="337">
        <v>0</v>
      </c>
      <c r="P22" s="337">
        <v>0</v>
      </c>
      <c r="Q22" s="337">
        <v>0</v>
      </c>
      <c r="R22" s="366"/>
      <c r="S22" s="363">
        <f>IF(B21&gt;0,(B22/B21),)</f>
        <v>55321.963733833851</v>
      </c>
      <c r="T22" s="363">
        <f t="shared" ref="T22:AH22" si="12">IF(C21&gt;0,(C22/C21),)</f>
        <v>50222.962962962964</v>
      </c>
      <c r="U22" s="363">
        <f t="shared" si="12"/>
        <v>264671.41071428568</v>
      </c>
      <c r="V22" s="363">
        <f t="shared" si="12"/>
        <v>51622.173913043473</v>
      </c>
      <c r="W22" s="363">
        <f t="shared" si="12"/>
        <v>31410.599999999995</v>
      </c>
      <c r="X22" s="363">
        <f t="shared" si="12"/>
        <v>0</v>
      </c>
      <c r="Y22" s="364">
        <f t="shared" si="12"/>
        <v>70226.708065233994</v>
      </c>
      <c r="Z22" s="365">
        <f t="shared" si="12"/>
        <v>0</v>
      </c>
      <c r="AA22" s="363">
        <f t="shared" si="12"/>
        <v>0</v>
      </c>
      <c r="AB22" s="363">
        <f t="shared" si="12"/>
        <v>0</v>
      </c>
      <c r="AC22" s="363">
        <f t="shared" si="12"/>
        <v>0</v>
      </c>
      <c r="AD22" s="363">
        <f t="shared" si="12"/>
        <v>0</v>
      </c>
      <c r="AE22" s="364">
        <f t="shared" si="12"/>
        <v>0</v>
      </c>
      <c r="AF22" s="365">
        <f t="shared" si="12"/>
        <v>0</v>
      </c>
      <c r="AG22" s="363">
        <f t="shared" si="12"/>
        <v>0</v>
      </c>
      <c r="AH22" s="364">
        <f t="shared" si="12"/>
        <v>0</v>
      </c>
      <c r="AI22" s="355"/>
      <c r="AJ22" s="356"/>
      <c r="AK22" s="356"/>
      <c r="AL22" s="356"/>
      <c r="AM22" s="356"/>
      <c r="AN22" s="356"/>
      <c r="AO22" s="357"/>
      <c r="AP22" s="356"/>
      <c r="AQ22" s="356"/>
      <c r="AR22" s="356"/>
      <c r="AS22" s="356"/>
      <c r="AT22" s="356"/>
      <c r="AU22" s="357"/>
      <c r="AV22" s="356"/>
      <c r="AW22" s="356"/>
      <c r="AX22" s="357"/>
    </row>
    <row r="23" spans="1:50">
      <c r="A23" s="358" t="s">
        <v>974</v>
      </c>
      <c r="B23" s="337">
        <v>116</v>
      </c>
      <c r="C23" s="337">
        <v>60</v>
      </c>
      <c r="D23" s="337">
        <v>15</v>
      </c>
      <c r="E23" s="337">
        <v>34</v>
      </c>
      <c r="F23" s="337">
        <v>3</v>
      </c>
      <c r="G23" s="337">
        <v>0</v>
      </c>
      <c r="H23" s="337">
        <v>228</v>
      </c>
      <c r="J23" s="337">
        <v>0</v>
      </c>
      <c r="K23" s="337">
        <v>0</v>
      </c>
      <c r="L23" s="337">
        <v>0</v>
      </c>
      <c r="N23" s="337">
        <v>0</v>
      </c>
      <c r="O23" s="337">
        <v>0</v>
      </c>
      <c r="P23" s="337">
        <v>0</v>
      </c>
      <c r="Q23" s="337">
        <v>0</v>
      </c>
      <c r="Y23" s="353"/>
      <c r="Z23" s="354"/>
      <c r="AE23" s="353"/>
      <c r="AF23" s="354"/>
      <c r="AH23" s="353"/>
      <c r="AI23" s="355"/>
      <c r="AJ23" s="356"/>
      <c r="AK23" s="356"/>
      <c r="AL23" s="356"/>
      <c r="AM23" s="356"/>
      <c r="AN23" s="356"/>
      <c r="AO23" s="357"/>
      <c r="AP23" s="356"/>
      <c r="AQ23" s="356"/>
      <c r="AR23" s="356"/>
      <c r="AS23" s="356"/>
      <c r="AT23" s="356"/>
      <c r="AU23" s="357"/>
      <c r="AV23" s="356"/>
      <c r="AW23" s="356"/>
      <c r="AX23" s="357"/>
    </row>
    <row r="24" spans="1:50">
      <c r="A24" s="358" t="s">
        <v>975</v>
      </c>
      <c r="B24" s="337">
        <v>6445426.3691008445</v>
      </c>
      <c r="C24" s="337">
        <v>3036110.3626943007</v>
      </c>
      <c r="D24" s="337">
        <v>4636776.7499999991</v>
      </c>
      <c r="E24" s="337">
        <v>1503182.9126213591</v>
      </c>
      <c r="F24" s="337">
        <v>97095.599999999991</v>
      </c>
      <c r="G24" s="337">
        <v>0</v>
      </c>
      <c r="H24" s="337">
        <v>15718591.994416501</v>
      </c>
      <c r="J24" s="337">
        <v>0</v>
      </c>
      <c r="K24" s="337">
        <v>0</v>
      </c>
      <c r="L24" s="337">
        <v>0</v>
      </c>
      <c r="N24" s="337">
        <v>0</v>
      </c>
      <c r="O24" s="337">
        <v>0</v>
      </c>
      <c r="P24" s="337">
        <v>0</v>
      </c>
      <c r="Q24" s="337">
        <v>0</v>
      </c>
      <c r="R24" s="366"/>
      <c r="S24" s="363">
        <f>IF(B23&gt;0,(B24/B23),)</f>
        <v>55564.020423283146</v>
      </c>
      <c r="T24" s="363">
        <f t="shared" ref="T24:AH24" si="13">IF(C23&gt;0,(C24/C23),)</f>
        <v>50601.839378238343</v>
      </c>
      <c r="U24" s="363">
        <f t="shared" si="13"/>
        <v>309118.44999999995</v>
      </c>
      <c r="V24" s="363">
        <f t="shared" si="13"/>
        <v>44211.262135922327</v>
      </c>
      <c r="W24" s="363">
        <f t="shared" si="13"/>
        <v>32365.199999999997</v>
      </c>
      <c r="X24" s="363">
        <f t="shared" si="13"/>
        <v>0</v>
      </c>
      <c r="Y24" s="364">
        <f t="shared" si="13"/>
        <v>68941.192957967112</v>
      </c>
      <c r="Z24" s="365">
        <f t="shared" si="13"/>
        <v>0</v>
      </c>
      <c r="AA24" s="363">
        <f t="shared" si="13"/>
        <v>0</v>
      </c>
      <c r="AB24" s="363">
        <f t="shared" si="13"/>
        <v>0</v>
      </c>
      <c r="AC24" s="363">
        <f t="shared" si="13"/>
        <v>0</v>
      </c>
      <c r="AD24" s="363">
        <f t="shared" si="13"/>
        <v>0</v>
      </c>
      <c r="AE24" s="364">
        <f t="shared" si="13"/>
        <v>0</v>
      </c>
      <c r="AF24" s="365">
        <f t="shared" si="13"/>
        <v>0</v>
      </c>
      <c r="AG24" s="363">
        <f t="shared" si="13"/>
        <v>0</v>
      </c>
      <c r="AH24" s="364">
        <f t="shared" si="13"/>
        <v>0</v>
      </c>
      <c r="AI24" s="371">
        <f>IF(S22&gt;0,(S24-S22)/S22,)</f>
        <v>4.3754175215811745E-3</v>
      </c>
      <c r="AJ24" s="368">
        <f t="shared" ref="AJ24:AX24" si="14">IF(T22&gt;0,(T24-T22)/T22,)</f>
        <v>7.5438881524131206E-3</v>
      </c>
      <c r="AK24" s="370">
        <f t="shared" si="14"/>
        <v>0.16793290656426474</v>
      </c>
      <c r="AL24" s="368">
        <f t="shared" si="14"/>
        <v>-0.14356062938388994</v>
      </c>
      <c r="AM24" s="368">
        <f t="shared" si="14"/>
        <v>3.0391014498290462E-2</v>
      </c>
      <c r="AN24" s="368">
        <f t="shared" si="14"/>
        <v>0</v>
      </c>
      <c r="AO24" s="369">
        <f t="shared" si="14"/>
        <v>-1.8305216671593932E-2</v>
      </c>
      <c r="AP24" s="368">
        <f t="shared" si="14"/>
        <v>0</v>
      </c>
      <c r="AQ24" s="368">
        <f t="shared" si="14"/>
        <v>0</v>
      </c>
      <c r="AR24" s="368">
        <f t="shared" si="14"/>
        <v>0</v>
      </c>
      <c r="AS24" s="368">
        <f t="shared" si="14"/>
        <v>0</v>
      </c>
      <c r="AT24" s="368">
        <f t="shared" si="14"/>
        <v>0</v>
      </c>
      <c r="AU24" s="369">
        <f t="shared" si="14"/>
        <v>0</v>
      </c>
      <c r="AV24" s="368">
        <f t="shared" si="14"/>
        <v>0</v>
      </c>
      <c r="AW24" s="368">
        <f t="shared" si="14"/>
        <v>0</v>
      </c>
      <c r="AX24" s="369">
        <f t="shared" si="14"/>
        <v>0</v>
      </c>
    </row>
    <row r="25" spans="1:50">
      <c r="A25" s="358" t="s">
        <v>976</v>
      </c>
      <c r="B25" s="337">
        <v>0</v>
      </c>
      <c r="C25" s="337">
        <v>0</v>
      </c>
      <c r="D25" s="337">
        <v>0</v>
      </c>
      <c r="E25" s="337">
        <v>0</v>
      </c>
      <c r="F25" s="337">
        <v>0</v>
      </c>
      <c r="G25" s="337">
        <v>0</v>
      </c>
      <c r="H25" s="337">
        <v>0</v>
      </c>
      <c r="J25" s="337">
        <v>285</v>
      </c>
      <c r="K25" s="337">
        <v>1047</v>
      </c>
      <c r="L25" s="337">
        <v>394</v>
      </c>
      <c r="N25" s="337">
        <v>1726</v>
      </c>
      <c r="O25" s="337">
        <v>49</v>
      </c>
      <c r="P25" s="337">
        <v>92</v>
      </c>
      <c r="Q25" s="337">
        <v>141</v>
      </c>
      <c r="Y25" s="353"/>
      <c r="Z25" s="354"/>
      <c r="AE25" s="353"/>
      <c r="AF25" s="354"/>
      <c r="AH25" s="353"/>
      <c r="AI25" s="355"/>
      <c r="AJ25" s="356"/>
      <c r="AK25" s="356"/>
      <c r="AL25" s="356"/>
      <c r="AM25" s="356"/>
      <c r="AN25" s="356"/>
      <c r="AO25" s="357"/>
      <c r="AP25" s="356"/>
      <c r="AQ25" s="356"/>
      <c r="AR25" s="356"/>
      <c r="AS25" s="356"/>
      <c r="AT25" s="356"/>
      <c r="AU25" s="357"/>
      <c r="AV25" s="356"/>
      <c r="AW25" s="356"/>
      <c r="AX25" s="357"/>
    </row>
    <row r="26" spans="1:50">
      <c r="A26" s="358" t="s">
        <v>977</v>
      </c>
      <c r="B26" s="337">
        <v>0</v>
      </c>
      <c r="C26" s="337">
        <v>0</v>
      </c>
      <c r="D26" s="337">
        <v>0</v>
      </c>
      <c r="E26" s="337">
        <v>0</v>
      </c>
      <c r="F26" s="337">
        <v>0</v>
      </c>
      <c r="G26" s="337">
        <v>0</v>
      </c>
      <c r="H26" s="337">
        <v>0</v>
      </c>
      <c r="J26" s="337">
        <v>15780117.411085451</v>
      </c>
      <c r="K26" s="337">
        <v>53326078.261959933</v>
      </c>
      <c r="L26" s="337">
        <v>20216603.677084554</v>
      </c>
      <c r="N26" s="337">
        <v>89322799.350129932</v>
      </c>
      <c r="O26" s="337">
        <v>2645207.1800000002</v>
      </c>
      <c r="P26" s="337">
        <v>4716946.5529232975</v>
      </c>
      <c r="Q26" s="337">
        <v>7362153.7329232972</v>
      </c>
      <c r="R26" s="366"/>
      <c r="S26" s="363">
        <f>IF(B25&gt;0,(B26/B25),)</f>
        <v>0</v>
      </c>
      <c r="T26" s="363">
        <f t="shared" ref="T26:AH26" si="15">IF(C25&gt;0,(C26/C25),)</f>
        <v>0</v>
      </c>
      <c r="U26" s="363">
        <f t="shared" si="15"/>
        <v>0</v>
      </c>
      <c r="V26" s="363">
        <f t="shared" si="15"/>
        <v>0</v>
      </c>
      <c r="W26" s="363">
        <f t="shared" si="15"/>
        <v>0</v>
      </c>
      <c r="X26" s="363">
        <f t="shared" si="15"/>
        <v>0</v>
      </c>
      <c r="Y26" s="364">
        <f t="shared" si="15"/>
        <v>0</v>
      </c>
      <c r="Z26" s="365">
        <f t="shared" si="15"/>
        <v>0</v>
      </c>
      <c r="AA26" s="363">
        <f t="shared" si="15"/>
        <v>55368.83302135246</v>
      </c>
      <c r="AB26" s="363">
        <f t="shared" si="15"/>
        <v>50932.261950296022</v>
      </c>
      <c r="AC26" s="363">
        <f t="shared" si="15"/>
        <v>51311.17684539227</v>
      </c>
      <c r="AD26" s="363">
        <f t="shared" si="15"/>
        <v>0</v>
      </c>
      <c r="AE26" s="364">
        <f t="shared" si="15"/>
        <v>51751.332184316299</v>
      </c>
      <c r="AF26" s="365">
        <f t="shared" si="15"/>
        <v>53983.820000000007</v>
      </c>
      <c r="AG26" s="363">
        <f t="shared" si="15"/>
        <v>51271.158183948886</v>
      </c>
      <c r="AH26" s="364">
        <f t="shared" si="15"/>
        <v>52213.856261867353</v>
      </c>
      <c r="AI26" s="355"/>
      <c r="AJ26" s="356"/>
      <c r="AK26" s="356"/>
      <c r="AL26" s="356"/>
      <c r="AM26" s="356"/>
      <c r="AN26" s="356"/>
      <c r="AO26" s="357"/>
      <c r="AP26" s="356"/>
      <c r="AQ26" s="356"/>
      <c r="AR26" s="356"/>
      <c r="AS26" s="356"/>
      <c r="AT26" s="356"/>
      <c r="AU26" s="357"/>
      <c r="AV26" s="356"/>
      <c r="AW26" s="356"/>
      <c r="AX26" s="357"/>
    </row>
    <row r="27" spans="1:50">
      <c r="A27" s="358" t="s">
        <v>978</v>
      </c>
      <c r="B27" s="337">
        <v>0</v>
      </c>
      <c r="C27" s="337">
        <v>0</v>
      </c>
      <c r="D27" s="337">
        <v>0</v>
      </c>
      <c r="E27" s="337">
        <v>0</v>
      </c>
      <c r="F27" s="337">
        <v>0</v>
      </c>
      <c r="G27" s="337">
        <v>0</v>
      </c>
      <c r="H27" s="337">
        <v>0</v>
      </c>
      <c r="J27" s="337">
        <v>286</v>
      </c>
      <c r="K27" s="337">
        <v>1063</v>
      </c>
      <c r="L27" s="337">
        <v>381</v>
      </c>
      <c r="N27" s="337">
        <v>1730</v>
      </c>
      <c r="O27" s="337">
        <v>46</v>
      </c>
      <c r="P27" s="337">
        <v>88</v>
      </c>
      <c r="Q27" s="337">
        <v>134</v>
      </c>
      <c r="Y27" s="353"/>
      <c r="Z27" s="354"/>
      <c r="AE27" s="353"/>
      <c r="AF27" s="354"/>
      <c r="AH27" s="353"/>
      <c r="AI27" s="355"/>
      <c r="AJ27" s="356"/>
      <c r="AK27" s="356"/>
      <c r="AL27" s="356"/>
      <c r="AM27" s="356"/>
      <c r="AN27" s="356"/>
      <c r="AO27" s="357"/>
      <c r="AP27" s="356"/>
      <c r="AQ27" s="356"/>
      <c r="AR27" s="356"/>
      <c r="AS27" s="356"/>
      <c r="AT27" s="356"/>
      <c r="AU27" s="357"/>
      <c r="AV27" s="356"/>
      <c r="AW27" s="356"/>
      <c r="AX27" s="357"/>
    </row>
    <row r="28" spans="1:50">
      <c r="A28" s="358" t="s">
        <v>979</v>
      </c>
      <c r="B28" s="337">
        <v>0</v>
      </c>
      <c r="C28" s="337">
        <v>0</v>
      </c>
      <c r="D28" s="337">
        <v>0</v>
      </c>
      <c r="E28" s="337">
        <v>0</v>
      </c>
      <c r="F28" s="337">
        <v>0</v>
      </c>
      <c r="G28" s="337">
        <v>0</v>
      </c>
      <c r="H28" s="337">
        <v>0</v>
      </c>
      <c r="J28" s="337">
        <v>16329861.865168538</v>
      </c>
      <c r="K28" s="337">
        <v>57050139.319359921</v>
      </c>
      <c r="L28" s="337">
        <v>19552732.101996087</v>
      </c>
      <c r="N28" s="337">
        <v>92932733.286524534</v>
      </c>
      <c r="O28" s="337">
        <v>2506111.5428571431</v>
      </c>
      <c r="P28" s="337">
        <v>4646690.6900338978</v>
      </c>
      <c r="Q28" s="337">
        <v>7152802.2328910409</v>
      </c>
      <c r="R28" s="366"/>
      <c r="S28" s="363">
        <f>IF(B27&gt;0,(B28/B27),)</f>
        <v>0</v>
      </c>
      <c r="T28" s="363">
        <f t="shared" ref="T28:AH28" si="16">IF(C27&gt;0,(C28/C27),)</f>
        <v>0</v>
      </c>
      <c r="U28" s="363">
        <f t="shared" si="16"/>
        <v>0</v>
      </c>
      <c r="V28" s="363">
        <f t="shared" si="16"/>
        <v>0</v>
      </c>
      <c r="W28" s="363">
        <f t="shared" si="16"/>
        <v>0</v>
      </c>
      <c r="X28" s="363">
        <f t="shared" si="16"/>
        <v>0</v>
      </c>
      <c r="Y28" s="364">
        <f t="shared" si="16"/>
        <v>0</v>
      </c>
      <c r="Z28" s="365">
        <f t="shared" si="16"/>
        <v>0</v>
      </c>
      <c r="AA28" s="363">
        <f t="shared" si="16"/>
        <v>57097.419108980903</v>
      </c>
      <c r="AB28" s="363">
        <f t="shared" si="16"/>
        <v>53668.992774562481</v>
      </c>
      <c r="AC28" s="363">
        <f t="shared" si="16"/>
        <v>51319.506829386053</v>
      </c>
      <c r="AD28" s="363">
        <f t="shared" si="16"/>
        <v>0</v>
      </c>
      <c r="AE28" s="364">
        <f t="shared" si="16"/>
        <v>53718.342940187591</v>
      </c>
      <c r="AF28" s="365">
        <f t="shared" si="16"/>
        <v>54480.685714285719</v>
      </c>
      <c r="AG28" s="363">
        <f t="shared" si="16"/>
        <v>52803.303295839745</v>
      </c>
      <c r="AH28" s="364">
        <f t="shared" si="16"/>
        <v>53379.121140977913</v>
      </c>
      <c r="AI28" s="367">
        <f>IF(S26&gt;0,(S28-S26)/S26,)</f>
        <v>0</v>
      </c>
      <c r="AJ28" s="368">
        <f t="shared" ref="AJ28:AX28" si="17">IF(T26&gt;0,(T28-T26)/T26,)</f>
        <v>0</v>
      </c>
      <c r="AK28" s="368">
        <f t="shared" si="17"/>
        <v>0</v>
      </c>
      <c r="AL28" s="368">
        <f t="shared" si="17"/>
        <v>0</v>
      </c>
      <c r="AM28" s="368">
        <f t="shared" si="17"/>
        <v>0</v>
      </c>
      <c r="AN28" s="368">
        <f t="shared" si="17"/>
        <v>0</v>
      </c>
      <c r="AO28" s="369">
        <f t="shared" si="17"/>
        <v>0</v>
      </c>
      <c r="AP28" s="368">
        <f t="shared" si="17"/>
        <v>0</v>
      </c>
      <c r="AQ28" s="368">
        <f t="shared" si="17"/>
        <v>3.1219478419598073E-2</v>
      </c>
      <c r="AR28" s="368">
        <f t="shared" si="17"/>
        <v>5.3732756399807853E-2</v>
      </c>
      <c r="AS28" s="368">
        <f t="shared" si="17"/>
        <v>1.623424857099276E-4</v>
      </c>
      <c r="AT28" s="368">
        <f t="shared" si="17"/>
        <v>0</v>
      </c>
      <c r="AU28" s="369">
        <f t="shared" si="17"/>
        <v>3.8008891227488281E-2</v>
      </c>
      <c r="AV28" s="368">
        <f t="shared" si="17"/>
        <v>9.2039747147517875E-3</v>
      </c>
      <c r="AW28" s="370">
        <f t="shared" si="17"/>
        <v>2.9883177329325813E-2</v>
      </c>
      <c r="AX28" s="369">
        <f t="shared" si="17"/>
        <v>2.2317157983245389E-2</v>
      </c>
    </row>
    <row r="29" spans="1:50">
      <c r="A29" s="358" t="s">
        <v>980</v>
      </c>
      <c r="B29" s="337">
        <v>2533</v>
      </c>
      <c r="C29" s="337">
        <v>1185</v>
      </c>
      <c r="D29" s="337">
        <v>1430</v>
      </c>
      <c r="E29" s="337">
        <v>326</v>
      </c>
      <c r="F29" s="337">
        <v>263</v>
      </c>
      <c r="G29" s="337">
        <v>79</v>
      </c>
      <c r="H29" s="337">
        <v>5816</v>
      </c>
      <c r="J29" s="337">
        <v>285</v>
      </c>
      <c r="K29" s="337">
        <v>1047</v>
      </c>
      <c r="L29" s="337">
        <v>394</v>
      </c>
      <c r="N29" s="337">
        <v>1726</v>
      </c>
      <c r="O29" s="337">
        <v>49</v>
      </c>
      <c r="P29" s="337">
        <v>92</v>
      </c>
      <c r="Q29" s="337">
        <v>141</v>
      </c>
      <c r="Y29" s="353"/>
      <c r="Z29" s="354"/>
      <c r="AE29" s="353"/>
      <c r="AF29" s="354"/>
      <c r="AH29" s="353"/>
      <c r="AI29" s="355"/>
      <c r="AJ29" s="356"/>
      <c r="AK29" s="356"/>
      <c r="AL29" s="356"/>
      <c r="AM29" s="356"/>
      <c r="AN29" s="356"/>
      <c r="AO29" s="357"/>
      <c r="AP29" s="356"/>
      <c r="AQ29" s="356"/>
      <c r="AR29" s="356"/>
      <c r="AS29" s="356"/>
      <c r="AT29" s="356"/>
      <c r="AU29" s="357"/>
      <c r="AV29" s="356"/>
      <c r="AW29" s="356"/>
      <c r="AX29" s="357"/>
    </row>
    <row r="30" spans="1:50">
      <c r="A30" s="358" t="s">
        <v>981</v>
      </c>
      <c r="B30" s="337">
        <v>221239450.83354762</v>
      </c>
      <c r="C30" s="337">
        <v>106812241.17193142</v>
      </c>
      <c r="D30" s="337">
        <v>105566505.01427111</v>
      </c>
      <c r="E30" s="337">
        <v>30928215.584536843</v>
      </c>
      <c r="F30" s="337">
        <v>16064630.574722696</v>
      </c>
      <c r="G30" s="337">
        <v>5647380.6861366248</v>
      </c>
      <c r="H30" s="337">
        <v>486258423.86514628</v>
      </c>
      <c r="J30" s="337">
        <v>15780117.411085451</v>
      </c>
      <c r="K30" s="337">
        <v>53326078.261959933</v>
      </c>
      <c r="L30" s="337">
        <v>20216603.677084554</v>
      </c>
      <c r="N30" s="337">
        <v>89322799.350129932</v>
      </c>
      <c r="O30" s="337">
        <v>2645207.1800000002</v>
      </c>
      <c r="P30" s="337">
        <v>4716946.5529232975</v>
      </c>
      <c r="Q30" s="337">
        <v>7362153.7329232972</v>
      </c>
      <c r="R30" s="366"/>
      <c r="S30" s="363">
        <f>IF(B29&gt;0,(B30/B29),)</f>
        <v>87342.85465201248</v>
      </c>
      <c r="T30" s="363">
        <f t="shared" ref="T30:AH30" si="18">IF(C29&gt;0,(C30/C29),)</f>
        <v>90136.912381376722</v>
      </c>
      <c r="U30" s="363">
        <f t="shared" si="18"/>
        <v>73822.730779210571</v>
      </c>
      <c r="V30" s="363">
        <f t="shared" si="18"/>
        <v>94871.826946432033</v>
      </c>
      <c r="W30" s="363">
        <f t="shared" si="18"/>
        <v>61082.245531265005</v>
      </c>
      <c r="X30" s="363">
        <f t="shared" si="18"/>
        <v>71485.831470083853</v>
      </c>
      <c r="Y30" s="364">
        <f t="shared" si="18"/>
        <v>83607.019234034786</v>
      </c>
      <c r="Z30" s="365">
        <f t="shared" si="18"/>
        <v>0</v>
      </c>
      <c r="AA30" s="363">
        <f t="shared" si="18"/>
        <v>55368.83302135246</v>
      </c>
      <c r="AB30" s="363">
        <f t="shared" si="18"/>
        <v>50932.261950296022</v>
      </c>
      <c r="AC30" s="363">
        <f t="shared" si="18"/>
        <v>51311.17684539227</v>
      </c>
      <c r="AD30" s="363">
        <f t="shared" si="18"/>
        <v>0</v>
      </c>
      <c r="AE30" s="364">
        <f t="shared" si="18"/>
        <v>51751.332184316299</v>
      </c>
      <c r="AF30" s="365">
        <f t="shared" si="18"/>
        <v>53983.820000000007</v>
      </c>
      <c r="AG30" s="363">
        <f t="shared" si="18"/>
        <v>51271.158183948886</v>
      </c>
      <c r="AH30" s="364">
        <f t="shared" si="18"/>
        <v>52213.856261867353</v>
      </c>
      <c r="AI30" s="355"/>
      <c r="AJ30" s="356"/>
      <c r="AK30" s="356"/>
      <c r="AL30" s="356"/>
      <c r="AM30" s="356"/>
      <c r="AN30" s="356"/>
      <c r="AO30" s="357"/>
      <c r="AP30" s="356"/>
      <c r="AQ30" s="356"/>
      <c r="AR30" s="356"/>
      <c r="AS30" s="356"/>
      <c r="AT30" s="356"/>
      <c r="AU30" s="357"/>
      <c r="AV30" s="356"/>
      <c r="AW30" s="356"/>
      <c r="AX30" s="357"/>
    </row>
    <row r="31" spans="1:50">
      <c r="A31" s="358" t="s">
        <v>982</v>
      </c>
      <c r="B31" s="337">
        <v>2635</v>
      </c>
      <c r="C31" s="337">
        <v>1187</v>
      </c>
      <c r="D31" s="337">
        <v>1455</v>
      </c>
      <c r="E31" s="337">
        <v>367</v>
      </c>
      <c r="F31" s="337">
        <v>267</v>
      </c>
      <c r="G31" s="337">
        <v>81</v>
      </c>
      <c r="H31" s="337">
        <v>5992</v>
      </c>
      <c r="J31" s="337">
        <v>286</v>
      </c>
      <c r="K31" s="337">
        <v>1063</v>
      </c>
      <c r="L31" s="337">
        <v>381</v>
      </c>
      <c r="N31" s="337">
        <v>1730</v>
      </c>
      <c r="O31" s="337">
        <v>46</v>
      </c>
      <c r="P31" s="337">
        <v>88</v>
      </c>
      <c r="Q31" s="337">
        <v>134</v>
      </c>
      <c r="Y31" s="353"/>
      <c r="Z31" s="354"/>
      <c r="AE31" s="353"/>
      <c r="AF31" s="354"/>
      <c r="AH31" s="353"/>
      <c r="AI31" s="355"/>
      <c r="AJ31" s="356"/>
      <c r="AK31" s="356"/>
      <c r="AL31" s="356"/>
      <c r="AM31" s="356"/>
      <c r="AN31" s="356"/>
      <c r="AO31" s="357"/>
      <c r="AP31" s="356"/>
      <c r="AQ31" s="356"/>
      <c r="AR31" s="356"/>
      <c r="AS31" s="356"/>
      <c r="AT31" s="356"/>
      <c r="AU31" s="357"/>
      <c r="AV31" s="356"/>
      <c r="AW31" s="356"/>
      <c r="AX31" s="357"/>
    </row>
    <row r="32" spans="1:50" ht="13.5" thickBot="1">
      <c r="A32" s="372" t="s">
        <v>983</v>
      </c>
      <c r="B32" s="373">
        <v>233559699.82923511</v>
      </c>
      <c r="C32" s="373">
        <v>109103409.68992624</v>
      </c>
      <c r="D32" s="373">
        <v>109561010.61558534</v>
      </c>
      <c r="E32" s="373">
        <v>32415419.230153449</v>
      </c>
      <c r="F32" s="373">
        <v>16931952.775813501</v>
      </c>
      <c r="G32" s="373">
        <v>6081094.6874603173</v>
      </c>
      <c r="H32" s="373">
        <v>507652586.82817394</v>
      </c>
      <c r="I32" s="373"/>
      <c r="J32" s="373">
        <v>16329861.865168538</v>
      </c>
      <c r="K32" s="373">
        <v>57050139.319359921</v>
      </c>
      <c r="L32" s="373">
        <v>19552732.101996087</v>
      </c>
      <c r="M32" s="373"/>
      <c r="N32" s="373">
        <v>92932733.286524534</v>
      </c>
      <c r="O32" s="373">
        <v>2506111.5428571431</v>
      </c>
      <c r="P32" s="373">
        <v>4646690.6900338978</v>
      </c>
      <c r="Q32" s="373">
        <v>7152802.2328910409</v>
      </c>
      <c r="S32" s="374">
        <f>IF(B31&gt;0,(B32/B31),)</f>
        <v>88637.457240696429</v>
      </c>
      <c r="T32" s="374">
        <f t="shared" ref="T32:AH32" si="19">IF(C31&gt;0,(C32/C31),)</f>
        <v>91915.256689070127</v>
      </c>
      <c r="U32" s="374">
        <f t="shared" si="19"/>
        <v>75299.663653323252</v>
      </c>
      <c r="V32" s="374">
        <f t="shared" si="19"/>
        <v>88325.392997693314</v>
      </c>
      <c r="W32" s="374">
        <f t="shared" si="19"/>
        <v>63415.553467466299</v>
      </c>
      <c r="X32" s="374">
        <f t="shared" si="19"/>
        <v>75075.243055065643</v>
      </c>
      <c r="Y32" s="375">
        <f t="shared" si="19"/>
        <v>84721.726773727292</v>
      </c>
      <c r="Z32" s="376">
        <f t="shared" si="19"/>
        <v>0</v>
      </c>
      <c r="AA32" s="374">
        <f t="shared" si="19"/>
        <v>57097.419108980903</v>
      </c>
      <c r="AB32" s="374">
        <f t="shared" si="19"/>
        <v>53668.992774562481</v>
      </c>
      <c r="AC32" s="374">
        <f t="shared" si="19"/>
        <v>51319.506829386053</v>
      </c>
      <c r="AD32" s="374">
        <f t="shared" si="19"/>
        <v>0</v>
      </c>
      <c r="AE32" s="375">
        <f t="shared" si="19"/>
        <v>53718.342940187591</v>
      </c>
      <c r="AF32" s="376">
        <f t="shared" si="19"/>
        <v>54480.685714285719</v>
      </c>
      <c r="AG32" s="374">
        <f t="shared" si="19"/>
        <v>52803.303295839745</v>
      </c>
      <c r="AH32" s="375">
        <f t="shared" si="19"/>
        <v>53379.121140977913</v>
      </c>
      <c r="AI32" s="377">
        <f>IF(S30&gt;0,(S32-S30)/S30,)</f>
        <v>1.4822077820124463E-2</v>
      </c>
      <c r="AJ32" s="378">
        <f t="shared" ref="AJ32:AX32" si="20">IF(T30&gt;0,(T32-T30)/T30,)</f>
        <v>1.9729367921646614E-2</v>
      </c>
      <c r="AK32" s="378">
        <f t="shared" si="20"/>
        <v>2.0006478472462636E-2</v>
      </c>
      <c r="AL32" s="378">
        <f t="shared" si="20"/>
        <v>-6.9002929103864158E-2</v>
      </c>
      <c r="AM32" s="378">
        <f t="shared" si="20"/>
        <v>3.8199445942225359E-2</v>
      </c>
      <c r="AN32" s="378">
        <f t="shared" si="20"/>
        <v>5.0211510605201883E-2</v>
      </c>
      <c r="AO32" s="379">
        <f t="shared" si="20"/>
        <v>1.3332702803004977E-2</v>
      </c>
      <c r="AP32" s="378">
        <f t="shared" si="20"/>
        <v>0</v>
      </c>
      <c r="AQ32" s="378">
        <f t="shared" si="20"/>
        <v>3.1219478419598073E-2</v>
      </c>
      <c r="AR32" s="378">
        <f t="shared" si="20"/>
        <v>5.3732756399807853E-2</v>
      </c>
      <c r="AS32" s="378">
        <f t="shared" si="20"/>
        <v>1.623424857099276E-4</v>
      </c>
      <c r="AT32" s="378">
        <f t="shared" si="20"/>
        <v>0</v>
      </c>
      <c r="AU32" s="379">
        <f t="shared" si="20"/>
        <v>3.8008891227488281E-2</v>
      </c>
      <c r="AV32" s="378">
        <f t="shared" si="20"/>
        <v>9.2039747147517875E-3</v>
      </c>
      <c r="AW32" s="380">
        <f t="shared" si="20"/>
        <v>2.9883177329325813E-2</v>
      </c>
      <c r="AX32" s="379">
        <f t="shared" si="20"/>
        <v>2.2317157983245389E-2</v>
      </c>
    </row>
    <row r="33" spans="1:50">
      <c r="A33" s="352" t="s">
        <v>176</v>
      </c>
      <c r="Y33" s="353"/>
      <c r="Z33" s="354"/>
      <c r="AE33" s="353"/>
      <c r="AF33" s="354"/>
      <c r="AH33" s="353"/>
      <c r="AI33" s="355"/>
      <c r="AJ33" s="356"/>
      <c r="AK33" s="356"/>
      <c r="AL33" s="356"/>
      <c r="AM33" s="356"/>
      <c r="AN33" s="356"/>
      <c r="AO33" s="357"/>
      <c r="AP33" s="356"/>
      <c r="AQ33" s="356"/>
      <c r="AR33" s="356"/>
      <c r="AS33" s="356"/>
      <c r="AT33" s="356"/>
      <c r="AU33" s="357"/>
      <c r="AV33" s="356"/>
      <c r="AW33" s="356"/>
      <c r="AX33" s="357"/>
    </row>
    <row r="34" spans="1:50">
      <c r="A34" s="358" t="s">
        <v>956</v>
      </c>
      <c r="B34" s="337">
        <v>338</v>
      </c>
      <c r="C34" s="337">
        <v>148</v>
      </c>
      <c r="D34" s="337">
        <v>261</v>
      </c>
      <c r="E34" s="337">
        <v>75</v>
      </c>
      <c r="F34" s="337">
        <v>17</v>
      </c>
      <c r="G34" s="337">
        <v>47</v>
      </c>
      <c r="H34" s="337">
        <v>886</v>
      </c>
      <c r="J34" s="337">
        <v>22</v>
      </c>
      <c r="K34" s="337">
        <v>3</v>
      </c>
      <c r="L34" s="337">
        <v>13</v>
      </c>
      <c r="N34" s="337">
        <v>38</v>
      </c>
      <c r="S34" s="359"/>
      <c r="T34" s="359"/>
      <c r="U34" s="359"/>
      <c r="V34" s="359"/>
      <c r="W34" s="359"/>
      <c r="X34" s="359"/>
      <c r="Y34" s="360"/>
      <c r="Z34" s="354"/>
      <c r="AA34" s="359"/>
      <c r="AB34" s="359"/>
      <c r="AC34" s="359"/>
      <c r="AD34" s="359"/>
      <c r="AE34" s="360"/>
      <c r="AF34" s="354"/>
      <c r="AG34" s="359"/>
      <c r="AH34" s="360"/>
      <c r="AI34" s="355"/>
      <c r="AJ34" s="356"/>
      <c r="AK34" s="356"/>
      <c r="AL34" s="356"/>
      <c r="AM34" s="356"/>
      <c r="AN34" s="356"/>
      <c r="AO34" s="357"/>
      <c r="AP34" s="356"/>
      <c r="AQ34" s="356"/>
      <c r="AR34" s="356"/>
      <c r="AS34" s="356"/>
      <c r="AT34" s="356"/>
      <c r="AU34" s="357"/>
      <c r="AV34" s="356"/>
      <c r="AW34" s="356"/>
      <c r="AX34" s="357"/>
    </row>
    <row r="35" spans="1:50">
      <c r="A35" s="358" t="s">
        <v>957</v>
      </c>
      <c r="B35" s="337">
        <v>39024257.397424892</v>
      </c>
      <c r="C35" s="337">
        <v>12647413.011946591</v>
      </c>
      <c r="D35" s="337">
        <v>21129077.721530452</v>
      </c>
      <c r="E35" s="337">
        <v>5421817.7793139201</v>
      </c>
      <c r="F35" s="337">
        <v>1135052.2222222222</v>
      </c>
      <c r="G35" s="337">
        <v>3431178.1182266008</v>
      </c>
      <c r="H35" s="337">
        <v>82788796.250664681</v>
      </c>
      <c r="J35" s="337">
        <v>1348337</v>
      </c>
      <c r="K35" s="337">
        <v>195547.90909090912</v>
      </c>
      <c r="L35" s="337">
        <v>690351.69767441857</v>
      </c>
      <c r="N35" s="337">
        <v>2234236.606765328</v>
      </c>
      <c r="S35" s="363">
        <f>IF(B34&gt;0,(B35/B34),)</f>
        <v>115456.38283261802</v>
      </c>
      <c r="T35" s="363">
        <f t="shared" ref="T35:AH35" si="21">IF(C34&gt;0,(C35/C34),)</f>
        <v>85455.493323963456</v>
      </c>
      <c r="U35" s="363">
        <f t="shared" si="21"/>
        <v>80954.32077214733</v>
      </c>
      <c r="V35" s="363">
        <f t="shared" si="21"/>
        <v>72290.903724185599</v>
      </c>
      <c r="W35" s="363">
        <f t="shared" si="21"/>
        <v>66767.777777777781</v>
      </c>
      <c r="X35" s="363">
        <f t="shared" si="21"/>
        <v>73003.789749502146</v>
      </c>
      <c r="Y35" s="364">
        <f t="shared" si="21"/>
        <v>93441.079289689253</v>
      </c>
      <c r="Z35" s="365">
        <f t="shared" si="21"/>
        <v>0</v>
      </c>
      <c r="AA35" s="363">
        <f t="shared" si="21"/>
        <v>61288.045454545456</v>
      </c>
      <c r="AB35" s="363">
        <f t="shared" si="21"/>
        <v>65182.636363636375</v>
      </c>
      <c r="AC35" s="363">
        <f t="shared" si="21"/>
        <v>53103.976744186046</v>
      </c>
      <c r="AD35" s="363">
        <f t="shared" si="21"/>
        <v>0</v>
      </c>
      <c r="AE35" s="364">
        <f t="shared" si="21"/>
        <v>58795.700178034946</v>
      </c>
      <c r="AF35" s="365">
        <f t="shared" si="21"/>
        <v>0</v>
      </c>
      <c r="AG35" s="363">
        <f t="shared" si="21"/>
        <v>0</v>
      </c>
      <c r="AH35" s="364">
        <f t="shared" si="21"/>
        <v>0</v>
      </c>
      <c r="AI35" s="355"/>
      <c r="AJ35" s="356"/>
      <c r="AK35" s="356"/>
      <c r="AL35" s="356"/>
      <c r="AM35" s="356"/>
      <c r="AN35" s="356"/>
      <c r="AO35" s="357"/>
      <c r="AP35" s="356"/>
      <c r="AQ35" s="356"/>
      <c r="AR35" s="356"/>
      <c r="AS35" s="356"/>
      <c r="AT35" s="356"/>
      <c r="AU35" s="357"/>
      <c r="AV35" s="356"/>
      <c r="AW35" s="356"/>
      <c r="AX35" s="357"/>
    </row>
    <row r="36" spans="1:50">
      <c r="A36" s="358" t="s">
        <v>958</v>
      </c>
      <c r="B36" s="337">
        <v>344</v>
      </c>
      <c r="C36" s="337">
        <v>144</v>
      </c>
      <c r="D36" s="337">
        <v>278</v>
      </c>
      <c r="E36" s="337">
        <v>68</v>
      </c>
      <c r="F36" s="337">
        <v>20</v>
      </c>
      <c r="G36" s="337">
        <v>50</v>
      </c>
      <c r="H36" s="337">
        <v>904</v>
      </c>
      <c r="J36" s="381">
        <v>1</v>
      </c>
      <c r="K36" s="337">
        <v>1</v>
      </c>
      <c r="L36" s="337">
        <v>3</v>
      </c>
      <c r="N36" s="337">
        <v>5</v>
      </c>
      <c r="Y36" s="353"/>
      <c r="Z36" s="354"/>
      <c r="AE36" s="353"/>
      <c r="AF36" s="354"/>
      <c r="AH36" s="353"/>
      <c r="AI36" s="355"/>
      <c r="AJ36" s="356"/>
      <c r="AK36" s="356"/>
      <c r="AL36" s="356"/>
      <c r="AM36" s="356"/>
      <c r="AN36" s="356"/>
      <c r="AO36" s="357"/>
      <c r="AP36" s="356"/>
      <c r="AQ36" s="356"/>
      <c r="AR36" s="356"/>
      <c r="AS36" s="356"/>
      <c r="AT36" s="356"/>
      <c r="AU36" s="357"/>
      <c r="AV36" s="356"/>
      <c r="AW36" s="356"/>
      <c r="AX36" s="357"/>
    </row>
    <row r="37" spans="1:50">
      <c r="A37" s="358" t="s">
        <v>959</v>
      </c>
      <c r="B37" s="337">
        <v>40721752.93877551</v>
      </c>
      <c r="C37" s="337">
        <v>13877036.52631579</v>
      </c>
      <c r="D37" s="337">
        <v>25225624.031586565</v>
      </c>
      <c r="E37" s="337">
        <v>5295798.1510067116</v>
      </c>
      <c r="F37" s="337">
        <v>1400875.3125</v>
      </c>
      <c r="G37" s="337">
        <v>4514612.4944011346</v>
      </c>
      <c r="H37" s="337">
        <v>91035699.454585731</v>
      </c>
      <c r="J37" s="337">
        <v>60113</v>
      </c>
      <c r="K37" s="337">
        <v>44953</v>
      </c>
      <c r="L37" s="337">
        <v>158016.57142857142</v>
      </c>
      <c r="N37" s="337">
        <v>263082.57142857142</v>
      </c>
      <c r="R37" s="366"/>
      <c r="S37" s="363">
        <f>IF(B36&gt;0,(B37/B36),)</f>
        <v>118377.18877551021</v>
      </c>
      <c r="T37" s="363">
        <f t="shared" ref="T37:AH37" si="22">IF(C36&gt;0,(C37/C36),)</f>
        <v>96368.30921052632</v>
      </c>
      <c r="U37" s="363">
        <f t="shared" si="22"/>
        <v>90739.654789879729</v>
      </c>
      <c r="V37" s="363">
        <f t="shared" si="22"/>
        <v>77879.384573628107</v>
      </c>
      <c r="W37" s="363">
        <f t="shared" si="22"/>
        <v>70043.765625</v>
      </c>
      <c r="X37" s="363">
        <f t="shared" si="22"/>
        <v>90292.249888022692</v>
      </c>
      <c r="Y37" s="364">
        <f t="shared" si="22"/>
        <v>100703.2073612674</v>
      </c>
      <c r="Z37" s="365">
        <f t="shared" si="22"/>
        <v>0</v>
      </c>
      <c r="AA37" s="382">
        <f t="shared" si="22"/>
        <v>60113</v>
      </c>
      <c r="AB37" s="363">
        <f t="shared" si="22"/>
        <v>44953</v>
      </c>
      <c r="AC37" s="363">
        <f t="shared" si="22"/>
        <v>52672.190476190473</v>
      </c>
      <c r="AD37" s="363">
        <f t="shared" si="22"/>
        <v>0</v>
      </c>
      <c r="AE37" s="364">
        <f t="shared" si="22"/>
        <v>52616.514285714286</v>
      </c>
      <c r="AF37" s="365">
        <f t="shared" si="22"/>
        <v>0</v>
      </c>
      <c r="AG37" s="363">
        <f t="shared" si="22"/>
        <v>0</v>
      </c>
      <c r="AH37" s="364">
        <f t="shared" si="22"/>
        <v>0</v>
      </c>
      <c r="AI37" s="383">
        <f>IF(S35&gt;0,(S37-S35)/S35,)</f>
        <v>2.5297916591814587E-2</v>
      </c>
      <c r="AJ37" s="368">
        <f t="shared" ref="AJ37:AX37" si="23">IF(T35&gt;0,(T37-T35)/T35,)</f>
        <v>0.12770174815084345</v>
      </c>
      <c r="AK37" s="368">
        <f t="shared" si="23"/>
        <v>0.12087475905423301</v>
      </c>
      <c r="AL37" s="368">
        <f t="shared" si="23"/>
        <v>7.7305450084902319E-2</v>
      </c>
      <c r="AM37" s="370">
        <f t="shared" si="23"/>
        <v>4.906540184886251E-2</v>
      </c>
      <c r="AN37" s="368">
        <f t="shared" si="23"/>
        <v>0.23681592692437511</v>
      </c>
      <c r="AO37" s="369">
        <f t="shared" si="23"/>
        <v>7.7718794846791603E-2</v>
      </c>
      <c r="AP37" s="368">
        <f t="shared" si="23"/>
        <v>0</v>
      </c>
      <c r="AQ37" s="368">
        <f t="shared" si="23"/>
        <v>-1.9172506576619962E-2</v>
      </c>
      <c r="AR37" s="368">
        <f t="shared" si="23"/>
        <v>-0.31035314758950039</v>
      </c>
      <c r="AS37" s="370">
        <f t="shared" si="23"/>
        <v>-8.1309591949315814E-3</v>
      </c>
      <c r="AT37" s="368">
        <f t="shared" si="23"/>
        <v>0</v>
      </c>
      <c r="AU37" s="369">
        <f t="shared" si="23"/>
        <v>-0.10509588071253376</v>
      </c>
      <c r="AV37" s="368">
        <f t="shared" si="23"/>
        <v>0</v>
      </c>
      <c r="AW37" s="368">
        <f t="shared" si="23"/>
        <v>0</v>
      </c>
      <c r="AX37" s="369">
        <f t="shared" si="23"/>
        <v>0</v>
      </c>
    </row>
    <row r="38" spans="1:50">
      <c r="A38" s="358" t="s">
        <v>960</v>
      </c>
      <c r="B38" s="337">
        <v>231</v>
      </c>
      <c r="C38" s="337">
        <v>118</v>
      </c>
      <c r="D38" s="337">
        <v>352</v>
      </c>
      <c r="E38" s="337">
        <v>81</v>
      </c>
      <c r="F38" s="337">
        <v>42</v>
      </c>
      <c r="G38" s="337">
        <v>90</v>
      </c>
      <c r="H38" s="337">
        <v>914</v>
      </c>
      <c r="J38" s="337">
        <v>18</v>
      </c>
      <c r="K38" s="337">
        <v>9</v>
      </c>
      <c r="L38" s="337">
        <v>4</v>
      </c>
      <c r="N38" s="337">
        <v>31</v>
      </c>
      <c r="Y38" s="353"/>
      <c r="Z38" s="354"/>
      <c r="AE38" s="353"/>
      <c r="AF38" s="354"/>
      <c r="AH38" s="353"/>
      <c r="AI38" s="355"/>
      <c r="AJ38" s="356"/>
      <c r="AK38" s="356"/>
      <c r="AL38" s="356"/>
      <c r="AM38" s="356"/>
      <c r="AN38" s="356"/>
      <c r="AO38" s="357"/>
      <c r="AP38" s="356"/>
      <c r="AQ38" s="356"/>
      <c r="AR38" s="356"/>
      <c r="AS38" s="356"/>
      <c r="AT38" s="356"/>
      <c r="AU38" s="357"/>
      <c r="AV38" s="356"/>
      <c r="AW38" s="356"/>
      <c r="AX38" s="357"/>
    </row>
    <row r="39" spans="1:50">
      <c r="A39" s="361" t="s">
        <v>961</v>
      </c>
      <c r="B39" s="362">
        <v>19665053.756427605</v>
      </c>
      <c r="C39" s="362">
        <v>8051033.0817391314</v>
      </c>
      <c r="D39" s="362">
        <v>23701848.992783569</v>
      </c>
      <c r="E39" s="362">
        <v>4871045.9307692312</v>
      </c>
      <c r="F39" s="362">
        <v>2428969.8461538465</v>
      </c>
      <c r="G39" s="362">
        <v>5791671.9229426142</v>
      </c>
      <c r="H39" s="362">
        <v>64509623.530816004</v>
      </c>
      <c r="I39" s="362"/>
      <c r="J39" s="362">
        <v>987446.89285714296</v>
      </c>
      <c r="K39" s="362">
        <v>552795.8764044944</v>
      </c>
      <c r="L39" s="362">
        <v>156971.07692307694</v>
      </c>
      <c r="M39" s="362"/>
      <c r="N39" s="362">
        <v>1697213.8461847142</v>
      </c>
      <c r="O39" s="362"/>
      <c r="P39" s="362"/>
      <c r="Q39" s="362"/>
      <c r="S39" s="363">
        <f>IF(B38&gt;0,(B39/B38),)</f>
        <v>85130.102841677945</v>
      </c>
      <c r="T39" s="363">
        <f t="shared" ref="T39:AH39" si="24">IF(C38&gt;0,(C39/C38),)</f>
        <v>68229.093913043485</v>
      </c>
      <c r="U39" s="363">
        <f t="shared" si="24"/>
        <v>67334.798274953326</v>
      </c>
      <c r="V39" s="363">
        <f t="shared" si="24"/>
        <v>60136.369515669518</v>
      </c>
      <c r="W39" s="363">
        <f t="shared" si="24"/>
        <v>57832.61538461539</v>
      </c>
      <c r="X39" s="363">
        <f t="shared" si="24"/>
        <v>64351.910254917937</v>
      </c>
      <c r="Y39" s="364">
        <f t="shared" si="24"/>
        <v>70579.456817085345</v>
      </c>
      <c r="Z39" s="365">
        <f t="shared" si="24"/>
        <v>0</v>
      </c>
      <c r="AA39" s="363">
        <f t="shared" si="24"/>
        <v>54858.160714285717</v>
      </c>
      <c r="AB39" s="363">
        <f t="shared" si="24"/>
        <v>61421.764044943819</v>
      </c>
      <c r="AC39" s="363">
        <f t="shared" si="24"/>
        <v>39242.769230769234</v>
      </c>
      <c r="AD39" s="363">
        <f t="shared" si="24"/>
        <v>0</v>
      </c>
      <c r="AE39" s="364">
        <f t="shared" si="24"/>
        <v>54748.833747894008</v>
      </c>
      <c r="AF39" s="365">
        <f t="shared" si="24"/>
        <v>0</v>
      </c>
      <c r="AG39" s="363">
        <f t="shared" si="24"/>
        <v>0</v>
      </c>
      <c r="AH39" s="364">
        <f t="shared" si="24"/>
        <v>0</v>
      </c>
      <c r="AI39" s="355"/>
      <c r="AJ39" s="356"/>
      <c r="AK39" s="356"/>
      <c r="AL39" s="356"/>
      <c r="AM39" s="356"/>
      <c r="AN39" s="356"/>
      <c r="AO39" s="357"/>
      <c r="AP39" s="356"/>
      <c r="AQ39" s="356"/>
      <c r="AR39" s="356"/>
      <c r="AS39" s="356"/>
      <c r="AT39" s="356"/>
      <c r="AU39" s="357"/>
      <c r="AV39" s="356"/>
      <c r="AW39" s="356"/>
      <c r="AX39" s="357"/>
    </row>
    <row r="40" spans="1:50">
      <c r="A40" s="358" t="s">
        <v>962</v>
      </c>
      <c r="B40" s="337">
        <v>228</v>
      </c>
      <c r="C40" s="337">
        <v>106</v>
      </c>
      <c r="D40" s="337">
        <v>350</v>
      </c>
      <c r="E40" s="337">
        <v>83</v>
      </c>
      <c r="F40" s="337">
        <v>36</v>
      </c>
      <c r="G40" s="337">
        <v>93</v>
      </c>
      <c r="H40" s="337">
        <v>896</v>
      </c>
      <c r="J40" s="381">
        <v>0</v>
      </c>
      <c r="K40" s="337">
        <v>11</v>
      </c>
      <c r="L40" s="337">
        <v>15</v>
      </c>
      <c r="N40" s="337">
        <v>26</v>
      </c>
      <c r="Y40" s="353"/>
      <c r="Z40" s="354"/>
      <c r="AE40" s="353"/>
      <c r="AF40" s="354"/>
      <c r="AH40" s="353"/>
      <c r="AI40" s="355"/>
      <c r="AJ40" s="356"/>
      <c r="AK40" s="356"/>
      <c r="AL40" s="356"/>
      <c r="AM40" s="356"/>
      <c r="AN40" s="356"/>
      <c r="AO40" s="357"/>
      <c r="AP40" s="356"/>
      <c r="AQ40" s="356"/>
      <c r="AR40" s="356"/>
      <c r="AS40" s="356"/>
      <c r="AT40" s="356"/>
      <c r="AU40" s="357"/>
      <c r="AV40" s="356"/>
      <c r="AW40" s="356"/>
      <c r="AX40" s="357"/>
    </row>
    <row r="41" spans="1:50">
      <c r="A41" s="358" t="s">
        <v>963</v>
      </c>
      <c r="B41" s="337">
        <v>22079229.253405996</v>
      </c>
      <c r="C41" s="337">
        <v>8163602.9043478267</v>
      </c>
      <c r="D41" s="337">
        <v>28128410.823347233</v>
      </c>
      <c r="E41" s="337">
        <v>5766037.0903919097</v>
      </c>
      <c r="F41" s="337">
        <v>2374348.581818182</v>
      </c>
      <c r="G41" s="337">
        <v>7544588.1757575767</v>
      </c>
      <c r="H41" s="337">
        <v>74056216.82906872</v>
      </c>
      <c r="J41" s="337">
        <v>0</v>
      </c>
      <c r="K41" s="337">
        <v>1024543.8648648649</v>
      </c>
      <c r="L41" s="337">
        <v>711744.39572192507</v>
      </c>
      <c r="N41" s="337">
        <v>1736288.2605867898</v>
      </c>
      <c r="R41" s="366"/>
      <c r="S41" s="363">
        <f>IF(B40&gt;0,(B41/B40),)</f>
        <v>96838.72479564033</v>
      </c>
      <c r="T41" s="363">
        <f t="shared" ref="T41:AH41" si="25">IF(C40&gt;0,(C41/C40),)</f>
        <v>77015.121739130438</v>
      </c>
      <c r="U41" s="363">
        <f t="shared" si="25"/>
        <v>80366.888066706379</v>
      </c>
      <c r="V41" s="363">
        <f t="shared" si="25"/>
        <v>69470.326390263974</v>
      </c>
      <c r="W41" s="363">
        <f t="shared" si="25"/>
        <v>65954.127272727274</v>
      </c>
      <c r="X41" s="363">
        <f t="shared" si="25"/>
        <v>81124.604040404054</v>
      </c>
      <c r="Y41" s="364">
        <f t="shared" si="25"/>
        <v>82652.027711014191</v>
      </c>
      <c r="Z41" s="365">
        <f t="shared" si="25"/>
        <v>0</v>
      </c>
      <c r="AA41" s="382">
        <f t="shared" si="25"/>
        <v>0</v>
      </c>
      <c r="AB41" s="363">
        <f t="shared" si="25"/>
        <v>93140.351351351346</v>
      </c>
      <c r="AC41" s="363">
        <f t="shared" si="25"/>
        <v>47449.626381461669</v>
      </c>
      <c r="AD41" s="363">
        <f t="shared" si="25"/>
        <v>0</v>
      </c>
      <c r="AE41" s="364">
        <f t="shared" si="25"/>
        <v>66780.317714876524</v>
      </c>
      <c r="AF41" s="365">
        <f t="shared" si="25"/>
        <v>0</v>
      </c>
      <c r="AG41" s="363">
        <f t="shared" si="25"/>
        <v>0</v>
      </c>
      <c r="AH41" s="364">
        <f t="shared" si="25"/>
        <v>0</v>
      </c>
      <c r="AI41" s="367">
        <f>IF(S39&gt;0,(S41-S39)/S39,)</f>
        <v>0.13753797497152892</v>
      </c>
      <c r="AJ41" s="368">
        <f t="shared" ref="AJ41:AX41" si="26">IF(T39&gt;0,(T41-T39)/T39,)</f>
        <v>0.12877245354136693</v>
      </c>
      <c r="AK41" s="368">
        <f t="shared" si="26"/>
        <v>0.19354167719546919</v>
      </c>
      <c r="AL41" s="368">
        <f t="shared" si="26"/>
        <v>0.15521317548380337</v>
      </c>
      <c r="AM41" s="370">
        <f t="shared" si="26"/>
        <v>0.14043134369939569</v>
      </c>
      <c r="AN41" s="368">
        <f t="shared" si="26"/>
        <v>0.26064018486854951</v>
      </c>
      <c r="AO41" s="369">
        <f t="shared" si="26"/>
        <v>0.1710493596630572</v>
      </c>
      <c r="AP41" s="368">
        <f t="shared" si="26"/>
        <v>0</v>
      </c>
      <c r="AQ41" s="368">
        <f t="shared" si="26"/>
        <v>-1</v>
      </c>
      <c r="AR41" s="368">
        <f t="shared" si="26"/>
        <v>0.51640632273599718</v>
      </c>
      <c r="AS41" s="368">
        <f t="shared" si="26"/>
        <v>0.20913042865123932</v>
      </c>
      <c r="AT41" s="368">
        <f t="shared" si="26"/>
        <v>0</v>
      </c>
      <c r="AU41" s="369">
        <f t="shared" si="26"/>
        <v>0.2197578129679397</v>
      </c>
      <c r="AV41" s="368">
        <f t="shared" si="26"/>
        <v>0</v>
      </c>
      <c r="AW41" s="368">
        <f t="shared" si="26"/>
        <v>0</v>
      </c>
      <c r="AX41" s="369">
        <f t="shared" si="26"/>
        <v>0</v>
      </c>
    </row>
    <row r="42" spans="1:50">
      <c r="A42" s="358" t="s">
        <v>964</v>
      </c>
      <c r="B42" s="337">
        <v>227</v>
      </c>
      <c r="C42" s="337">
        <v>103</v>
      </c>
      <c r="D42" s="337">
        <v>383</v>
      </c>
      <c r="E42" s="337">
        <v>115</v>
      </c>
      <c r="F42" s="337">
        <v>31</v>
      </c>
      <c r="G42" s="337">
        <v>129</v>
      </c>
      <c r="H42" s="337">
        <v>988</v>
      </c>
      <c r="J42" s="337">
        <v>6</v>
      </c>
      <c r="K42" s="337">
        <v>33</v>
      </c>
      <c r="L42" s="337">
        <v>59</v>
      </c>
      <c r="N42" s="337">
        <v>98</v>
      </c>
      <c r="Y42" s="353"/>
      <c r="Z42" s="354"/>
      <c r="AE42" s="353"/>
      <c r="AF42" s="354"/>
      <c r="AH42" s="353"/>
      <c r="AI42" s="355"/>
      <c r="AJ42" s="356"/>
      <c r="AK42" s="356"/>
      <c r="AL42" s="356"/>
      <c r="AM42" s="356"/>
      <c r="AN42" s="356"/>
      <c r="AO42" s="357"/>
      <c r="AP42" s="356"/>
      <c r="AQ42" s="356"/>
      <c r="AR42" s="356"/>
      <c r="AS42" s="356"/>
      <c r="AT42" s="356"/>
      <c r="AU42" s="357"/>
      <c r="AV42" s="356"/>
      <c r="AW42" s="356"/>
      <c r="AX42" s="357"/>
    </row>
    <row r="43" spans="1:50">
      <c r="A43" s="358" t="s">
        <v>965</v>
      </c>
      <c r="B43" s="337">
        <v>17619403.223965764</v>
      </c>
      <c r="C43" s="337">
        <v>5921594.8516992796</v>
      </c>
      <c r="D43" s="337">
        <v>22130878.744193487</v>
      </c>
      <c r="E43" s="337">
        <v>6238953.0070982575</v>
      </c>
      <c r="F43" s="337">
        <v>1528194.4158415843</v>
      </c>
      <c r="G43" s="337">
        <v>7246849.1615432166</v>
      </c>
      <c r="H43" s="337">
        <v>60685873.404341593</v>
      </c>
      <c r="J43" s="337">
        <v>326609.05263157899</v>
      </c>
      <c r="K43" s="337">
        <v>1657160.0388349514</v>
      </c>
      <c r="L43" s="337">
        <v>2673343.8140299208</v>
      </c>
      <c r="N43" s="337">
        <v>4657112.9054964511</v>
      </c>
      <c r="R43" s="366"/>
      <c r="S43" s="363">
        <f>IF(B42&gt;0,(B43/B42),)</f>
        <v>77618.516405135524</v>
      </c>
      <c r="T43" s="363">
        <f t="shared" ref="T43:AH43" si="27">IF(C42&gt;0,(C43/C42),)</f>
        <v>57491.212152420194</v>
      </c>
      <c r="U43" s="363">
        <f t="shared" si="27"/>
        <v>57782.9732224373</v>
      </c>
      <c r="V43" s="363">
        <f t="shared" si="27"/>
        <v>54251.76527911528</v>
      </c>
      <c r="W43" s="363">
        <f t="shared" si="27"/>
        <v>49296.594059405943</v>
      </c>
      <c r="X43" s="363">
        <f t="shared" si="27"/>
        <v>56177.125283280751</v>
      </c>
      <c r="Y43" s="364">
        <f t="shared" si="27"/>
        <v>61422.948789819427</v>
      </c>
      <c r="Z43" s="365">
        <f t="shared" si="27"/>
        <v>0</v>
      </c>
      <c r="AA43" s="363">
        <f t="shared" si="27"/>
        <v>54434.842105263167</v>
      </c>
      <c r="AB43" s="363">
        <f t="shared" si="27"/>
        <v>50216.970873786406</v>
      </c>
      <c r="AC43" s="363">
        <f t="shared" si="27"/>
        <v>45310.912102202048</v>
      </c>
      <c r="AD43" s="363">
        <f t="shared" si="27"/>
        <v>0</v>
      </c>
      <c r="AE43" s="364">
        <f t="shared" si="27"/>
        <v>47521.560260167869</v>
      </c>
      <c r="AF43" s="365">
        <f t="shared" si="27"/>
        <v>0</v>
      </c>
      <c r="AG43" s="363">
        <f t="shared" si="27"/>
        <v>0</v>
      </c>
      <c r="AH43" s="364">
        <f t="shared" si="27"/>
        <v>0</v>
      </c>
      <c r="AI43" s="355"/>
      <c r="AJ43" s="356"/>
      <c r="AK43" s="356"/>
      <c r="AL43" s="356"/>
      <c r="AM43" s="356"/>
      <c r="AN43" s="356"/>
      <c r="AO43" s="357"/>
      <c r="AP43" s="356"/>
      <c r="AQ43" s="356"/>
      <c r="AR43" s="356"/>
      <c r="AS43" s="356"/>
      <c r="AT43" s="356"/>
      <c r="AU43" s="357"/>
      <c r="AV43" s="356"/>
      <c r="AW43" s="356"/>
      <c r="AX43" s="357"/>
    </row>
    <row r="44" spans="1:50">
      <c r="A44" s="358" t="s">
        <v>966</v>
      </c>
      <c r="B44" s="337">
        <v>246</v>
      </c>
      <c r="C44" s="337">
        <v>90</v>
      </c>
      <c r="D44" s="337">
        <v>395</v>
      </c>
      <c r="E44" s="337">
        <v>123</v>
      </c>
      <c r="F44" s="337">
        <v>35</v>
      </c>
      <c r="G44" s="337">
        <v>133</v>
      </c>
      <c r="H44" s="337">
        <v>1022</v>
      </c>
      <c r="J44" s="381">
        <v>0</v>
      </c>
      <c r="K44" s="337">
        <v>30</v>
      </c>
      <c r="L44" s="337">
        <v>101</v>
      </c>
      <c r="N44" s="337">
        <v>131</v>
      </c>
      <c r="Y44" s="353"/>
      <c r="Z44" s="354"/>
      <c r="AE44" s="353"/>
      <c r="AF44" s="354"/>
      <c r="AH44" s="353"/>
      <c r="AI44" s="355"/>
      <c r="AJ44" s="356"/>
      <c r="AK44" s="356"/>
      <c r="AL44" s="356"/>
      <c r="AM44" s="356"/>
      <c r="AN44" s="356"/>
      <c r="AO44" s="357"/>
      <c r="AP44" s="356"/>
      <c r="AQ44" s="356"/>
      <c r="AR44" s="356"/>
      <c r="AS44" s="356"/>
      <c r="AT44" s="356"/>
      <c r="AU44" s="357"/>
      <c r="AV44" s="356"/>
      <c r="AW44" s="356"/>
      <c r="AX44" s="357"/>
    </row>
    <row r="45" spans="1:50">
      <c r="A45" s="358" t="s">
        <v>967</v>
      </c>
      <c r="B45" s="337">
        <v>20642765.992105264</v>
      </c>
      <c r="C45" s="337">
        <v>5811765.0522648087</v>
      </c>
      <c r="D45" s="337">
        <v>26971425.579801768</v>
      </c>
      <c r="E45" s="337">
        <v>7600607.3988962788</v>
      </c>
      <c r="F45" s="337">
        <v>1863819.0789473685</v>
      </c>
      <c r="G45" s="337">
        <v>9340494.9717303962</v>
      </c>
      <c r="H45" s="337">
        <v>72230878.073745877</v>
      </c>
      <c r="J45" s="337">
        <v>0</v>
      </c>
      <c r="K45" s="337">
        <v>2646701.0526315793</v>
      </c>
      <c r="L45" s="337">
        <v>5307905.0276305126</v>
      </c>
      <c r="N45" s="337">
        <v>7954606.0802620919</v>
      </c>
      <c r="R45" s="366"/>
      <c r="S45" s="363">
        <f>IF(B44&gt;0,(B45/B44),)</f>
        <v>83913.682894736849</v>
      </c>
      <c r="T45" s="363">
        <f t="shared" ref="T45:AH45" si="28">IF(C44&gt;0,(C45/C44),)</f>
        <v>64575.167247386766</v>
      </c>
      <c r="U45" s="363">
        <f t="shared" si="28"/>
        <v>68282.090075447515</v>
      </c>
      <c r="V45" s="363">
        <f t="shared" si="28"/>
        <v>61793.556088587633</v>
      </c>
      <c r="W45" s="363">
        <f t="shared" si="28"/>
        <v>53251.973684210527</v>
      </c>
      <c r="X45" s="363">
        <f t="shared" si="28"/>
        <v>70229.285501732302</v>
      </c>
      <c r="Y45" s="364">
        <f t="shared" si="28"/>
        <v>70676.00594299988</v>
      </c>
      <c r="Z45" s="365">
        <f t="shared" si="28"/>
        <v>0</v>
      </c>
      <c r="AA45" s="382">
        <f t="shared" si="28"/>
        <v>0</v>
      </c>
      <c r="AB45" s="363">
        <f t="shared" si="28"/>
        <v>88223.368421052641</v>
      </c>
      <c r="AC45" s="363">
        <f t="shared" si="28"/>
        <v>52553.515125054582</v>
      </c>
      <c r="AD45" s="363">
        <f t="shared" si="28"/>
        <v>0</v>
      </c>
      <c r="AE45" s="364">
        <f t="shared" si="28"/>
        <v>60722.183818794598</v>
      </c>
      <c r="AF45" s="365">
        <f t="shared" si="28"/>
        <v>0</v>
      </c>
      <c r="AG45" s="363">
        <f t="shared" si="28"/>
        <v>0</v>
      </c>
      <c r="AH45" s="364">
        <f t="shared" si="28"/>
        <v>0</v>
      </c>
      <c r="AI45" s="367">
        <f>IF(S43&gt;0,(S45-S43)/S43,)</f>
        <v>8.110392701585846E-2</v>
      </c>
      <c r="AJ45" s="368">
        <f t="shared" ref="AJ45:AX45" si="29">IF(T43&gt;0,(T45-T43)/T43,)</f>
        <v>0.12321805072026752</v>
      </c>
      <c r="AK45" s="368">
        <f t="shared" si="29"/>
        <v>0.18169914539692425</v>
      </c>
      <c r="AL45" s="368">
        <f t="shared" si="29"/>
        <v>0.13901466193166687</v>
      </c>
      <c r="AM45" s="370">
        <f t="shared" si="29"/>
        <v>8.0236367243507065E-2</v>
      </c>
      <c r="AN45" s="368">
        <f t="shared" si="29"/>
        <v>0.25014025099347165</v>
      </c>
      <c r="AO45" s="369">
        <f t="shared" si="29"/>
        <v>0.15064495169131484</v>
      </c>
      <c r="AP45" s="368">
        <f t="shared" si="29"/>
        <v>0</v>
      </c>
      <c r="AQ45" s="368">
        <f t="shared" si="29"/>
        <v>-1</v>
      </c>
      <c r="AR45" s="368">
        <f t="shared" si="29"/>
        <v>0.75684369020963449</v>
      </c>
      <c r="AS45" s="368">
        <f t="shared" si="29"/>
        <v>0.15984235776398228</v>
      </c>
      <c r="AT45" s="368">
        <f t="shared" si="29"/>
        <v>0</v>
      </c>
      <c r="AU45" s="369">
        <f t="shared" si="29"/>
        <v>0.27778177918310837</v>
      </c>
      <c r="AV45" s="368">
        <f t="shared" si="29"/>
        <v>0</v>
      </c>
      <c r="AW45" s="368">
        <f t="shared" si="29"/>
        <v>0</v>
      </c>
      <c r="AX45" s="369">
        <f t="shared" si="29"/>
        <v>0</v>
      </c>
    </row>
    <row r="46" spans="1:50">
      <c r="A46" s="358" t="s">
        <v>968</v>
      </c>
      <c r="B46" s="337">
        <v>272</v>
      </c>
      <c r="C46" s="337">
        <v>70</v>
      </c>
      <c r="D46" s="337">
        <v>221</v>
      </c>
      <c r="E46" s="337">
        <v>68</v>
      </c>
      <c r="F46" s="337">
        <v>64</v>
      </c>
      <c r="G46" s="337">
        <v>110</v>
      </c>
      <c r="H46" s="337">
        <v>805</v>
      </c>
      <c r="J46" s="337">
        <v>1</v>
      </c>
      <c r="K46" s="337">
        <v>165</v>
      </c>
      <c r="L46" s="337">
        <v>581</v>
      </c>
      <c r="N46" s="337">
        <v>747</v>
      </c>
      <c r="Y46" s="353"/>
      <c r="Z46" s="354"/>
      <c r="AE46" s="353"/>
      <c r="AF46" s="354"/>
      <c r="AH46" s="353"/>
      <c r="AI46" s="355"/>
      <c r="AJ46" s="356"/>
      <c r="AK46" s="356"/>
      <c r="AL46" s="356"/>
      <c r="AM46" s="356"/>
      <c r="AN46" s="356"/>
      <c r="AO46" s="357"/>
      <c r="AP46" s="356"/>
      <c r="AQ46" s="356"/>
      <c r="AR46" s="356"/>
      <c r="AS46" s="356"/>
      <c r="AT46" s="356"/>
      <c r="AU46" s="357"/>
      <c r="AV46" s="356"/>
      <c r="AW46" s="356"/>
      <c r="AX46" s="357"/>
    </row>
    <row r="47" spans="1:50">
      <c r="A47" s="358" t="s">
        <v>969</v>
      </c>
      <c r="B47" s="337">
        <v>13448913.859608745</v>
      </c>
      <c r="C47" s="337">
        <v>3069815.1017441861</v>
      </c>
      <c r="D47" s="337">
        <v>9519876.9412758984</v>
      </c>
      <c r="E47" s="337">
        <v>2922790.9960784311</v>
      </c>
      <c r="F47" s="337">
        <v>2578405.1320754718</v>
      </c>
      <c r="G47" s="337">
        <v>5176690.684491979</v>
      </c>
      <c r="H47" s="337">
        <v>36716492.715274714</v>
      </c>
      <c r="J47" s="337">
        <v>50473</v>
      </c>
      <c r="K47" s="337">
        <v>7058370.0461749882</v>
      </c>
      <c r="L47" s="337">
        <v>24559474.263495922</v>
      </c>
      <c r="N47" s="337">
        <v>31668317.30967091</v>
      </c>
      <c r="R47" s="366"/>
      <c r="S47" s="363">
        <f>IF(B46&gt;0,(B47/B46),)</f>
        <v>49444.536248561562</v>
      </c>
      <c r="T47" s="363">
        <f t="shared" ref="T47:AH47" si="30">IF(C46&gt;0,(C47/C46),)</f>
        <v>43854.501453488374</v>
      </c>
      <c r="U47" s="363">
        <f t="shared" si="30"/>
        <v>43076.366250117186</v>
      </c>
      <c r="V47" s="363">
        <f t="shared" si="30"/>
        <v>42982.220530565166</v>
      </c>
      <c r="W47" s="363">
        <f t="shared" si="30"/>
        <v>40287.580188679247</v>
      </c>
      <c r="X47" s="363">
        <f t="shared" si="30"/>
        <v>47060.824404472536</v>
      </c>
      <c r="Y47" s="364">
        <f t="shared" si="30"/>
        <v>45610.549956862997</v>
      </c>
      <c r="Z47" s="365">
        <f t="shared" si="30"/>
        <v>0</v>
      </c>
      <c r="AA47" s="363">
        <f t="shared" si="30"/>
        <v>50473</v>
      </c>
      <c r="AB47" s="363">
        <f t="shared" si="30"/>
        <v>42778.000279848413</v>
      </c>
      <c r="AC47" s="363">
        <f t="shared" si="30"/>
        <v>42271.040040440486</v>
      </c>
      <c r="AD47" s="363">
        <f t="shared" si="30"/>
        <v>0</v>
      </c>
      <c r="AE47" s="364">
        <f t="shared" si="30"/>
        <v>42393.999075864675</v>
      </c>
      <c r="AF47" s="365">
        <f t="shared" si="30"/>
        <v>0</v>
      </c>
      <c r="AG47" s="363">
        <f t="shared" si="30"/>
        <v>0</v>
      </c>
      <c r="AH47" s="364">
        <f t="shared" si="30"/>
        <v>0</v>
      </c>
      <c r="AI47" s="355"/>
      <c r="AJ47" s="356"/>
      <c r="AK47" s="356"/>
      <c r="AL47" s="356"/>
      <c r="AM47" s="356"/>
      <c r="AN47" s="356"/>
      <c r="AO47" s="357"/>
      <c r="AP47" s="356"/>
      <c r="AQ47" s="356"/>
      <c r="AR47" s="356"/>
      <c r="AS47" s="356"/>
      <c r="AT47" s="356"/>
      <c r="AU47" s="357"/>
      <c r="AV47" s="356"/>
      <c r="AW47" s="356"/>
      <c r="AX47" s="357"/>
    </row>
    <row r="48" spans="1:50">
      <c r="A48" s="358" t="s">
        <v>970</v>
      </c>
      <c r="B48" s="337">
        <v>317</v>
      </c>
      <c r="C48" s="337">
        <v>60</v>
      </c>
      <c r="D48" s="337">
        <v>244</v>
      </c>
      <c r="E48" s="337">
        <v>71</v>
      </c>
      <c r="F48" s="337">
        <v>28</v>
      </c>
      <c r="G48" s="337">
        <v>108</v>
      </c>
      <c r="H48" s="337">
        <v>828</v>
      </c>
      <c r="J48" s="381">
        <v>132</v>
      </c>
      <c r="K48" s="337">
        <v>78</v>
      </c>
      <c r="L48" s="337">
        <v>285</v>
      </c>
      <c r="N48" s="337">
        <v>495</v>
      </c>
      <c r="Y48" s="353"/>
      <c r="Z48" s="354"/>
      <c r="AE48" s="353"/>
      <c r="AF48" s="354"/>
      <c r="AH48" s="353"/>
      <c r="AI48" s="355"/>
      <c r="AJ48" s="356"/>
      <c r="AK48" s="356"/>
      <c r="AL48" s="356"/>
      <c r="AM48" s="356"/>
      <c r="AN48" s="356"/>
      <c r="AO48" s="357"/>
      <c r="AP48" s="356"/>
      <c r="AQ48" s="356"/>
      <c r="AR48" s="356"/>
      <c r="AS48" s="356"/>
      <c r="AT48" s="356"/>
      <c r="AU48" s="357"/>
      <c r="AV48" s="356"/>
      <c r="AW48" s="356"/>
      <c r="AX48" s="357"/>
    </row>
    <row r="49" spans="1:50">
      <c r="A49" s="358" t="s">
        <v>971</v>
      </c>
      <c r="B49" s="337">
        <v>16636803.378698228</v>
      </c>
      <c r="C49" s="337">
        <v>2980182.989690722</v>
      </c>
      <c r="D49" s="337">
        <v>11977689.832482774</v>
      </c>
      <c r="E49" s="337">
        <v>3297643.0628385702</v>
      </c>
      <c r="F49" s="337">
        <v>1440060.6818181816</v>
      </c>
      <c r="G49" s="337">
        <v>6030366.6605224963</v>
      </c>
      <c r="H49" s="337">
        <v>42362746.606050976</v>
      </c>
      <c r="J49" s="337">
        <v>7328095.6633663373</v>
      </c>
      <c r="K49" s="337">
        <v>4498970.05785124</v>
      </c>
      <c r="L49" s="337">
        <v>13175902.636529047</v>
      </c>
      <c r="N49" s="337">
        <v>25002968.357746623</v>
      </c>
      <c r="R49" s="366"/>
      <c r="S49" s="363">
        <f>IF(B48&gt;0,(B49/B48),)</f>
        <v>52482.029585798824</v>
      </c>
      <c r="T49" s="363">
        <f t="shared" ref="T49:AH49" si="31">IF(C48&gt;0,(C49/C48),)</f>
        <v>49669.716494845365</v>
      </c>
      <c r="U49" s="363">
        <f t="shared" si="31"/>
        <v>49088.892756076944</v>
      </c>
      <c r="V49" s="363">
        <f t="shared" si="31"/>
        <v>46445.676941388316</v>
      </c>
      <c r="W49" s="363">
        <f t="shared" si="31"/>
        <v>51430.738636363632</v>
      </c>
      <c r="X49" s="363">
        <f t="shared" si="31"/>
        <v>55836.728338171262</v>
      </c>
      <c r="Y49" s="364">
        <f t="shared" si="31"/>
        <v>51162.73744692147</v>
      </c>
      <c r="Z49" s="365">
        <f t="shared" si="31"/>
        <v>0</v>
      </c>
      <c r="AA49" s="382">
        <f t="shared" si="31"/>
        <v>55515.876237623765</v>
      </c>
      <c r="AB49" s="363">
        <f t="shared" si="31"/>
        <v>57679.103305785131</v>
      </c>
      <c r="AC49" s="363">
        <f t="shared" si="31"/>
        <v>46231.237321154549</v>
      </c>
      <c r="AD49" s="363">
        <f t="shared" si="31"/>
        <v>0</v>
      </c>
      <c r="AE49" s="364">
        <f t="shared" si="31"/>
        <v>50511.047187366916</v>
      </c>
      <c r="AF49" s="365">
        <f t="shared" si="31"/>
        <v>0</v>
      </c>
      <c r="AG49" s="363">
        <f t="shared" si="31"/>
        <v>0</v>
      </c>
      <c r="AH49" s="364">
        <f t="shared" si="31"/>
        <v>0</v>
      </c>
      <c r="AI49" s="367">
        <f>IF(S47&gt;0,(S49-S47)/S47,)</f>
        <v>6.1432335454974119E-2</v>
      </c>
      <c r="AJ49" s="368">
        <f t="shared" ref="AJ49:AX49" si="32">IF(T47&gt;0,(T49-T47)/T47,)</f>
        <v>0.13260246607807291</v>
      </c>
      <c r="AK49" s="368">
        <f t="shared" si="32"/>
        <v>0.13957831241030927</v>
      </c>
      <c r="AL49" s="368">
        <f t="shared" si="32"/>
        <v>8.0578815335058007E-2</v>
      </c>
      <c r="AM49" s="370">
        <f t="shared" si="32"/>
        <v>0.27659041311236648</v>
      </c>
      <c r="AN49" s="368">
        <f t="shared" si="32"/>
        <v>0.18648002972223088</v>
      </c>
      <c r="AO49" s="369">
        <f t="shared" si="32"/>
        <v>0.12173033421674492</v>
      </c>
      <c r="AP49" s="368">
        <f t="shared" si="32"/>
        <v>0</v>
      </c>
      <c r="AQ49" s="368">
        <f t="shared" si="32"/>
        <v>9.9912353884725788E-2</v>
      </c>
      <c r="AR49" s="368">
        <f t="shared" si="32"/>
        <v>0.34833566151890072</v>
      </c>
      <c r="AS49" s="368">
        <f t="shared" si="32"/>
        <v>9.3685825494839073E-2</v>
      </c>
      <c r="AT49" s="368">
        <f t="shared" si="32"/>
        <v>0</v>
      </c>
      <c r="AU49" s="369">
        <f t="shared" si="32"/>
        <v>0.19146691249807943</v>
      </c>
      <c r="AV49" s="368">
        <f t="shared" si="32"/>
        <v>0</v>
      </c>
      <c r="AW49" s="368">
        <f t="shared" si="32"/>
        <v>0</v>
      </c>
      <c r="AX49" s="369">
        <f t="shared" si="32"/>
        <v>0</v>
      </c>
    </row>
    <row r="50" spans="1:50">
      <c r="A50" s="358" t="s">
        <v>972</v>
      </c>
      <c r="B50" s="337">
        <v>81</v>
      </c>
      <c r="C50" s="337">
        <v>0</v>
      </c>
      <c r="D50" s="337">
        <v>76</v>
      </c>
      <c r="E50" s="337">
        <v>3</v>
      </c>
      <c r="F50" s="337">
        <v>0</v>
      </c>
      <c r="G50" s="337">
        <v>4</v>
      </c>
      <c r="H50" s="337">
        <v>164</v>
      </c>
      <c r="J50" s="337">
        <v>0</v>
      </c>
      <c r="K50" s="337">
        <v>0</v>
      </c>
      <c r="L50" s="337">
        <v>0</v>
      </c>
      <c r="N50" s="337">
        <v>0</v>
      </c>
      <c r="Y50" s="353"/>
      <c r="Z50" s="354"/>
      <c r="AE50" s="353"/>
      <c r="AF50" s="354"/>
      <c r="AH50" s="353"/>
      <c r="AI50" s="355"/>
      <c r="AJ50" s="356"/>
      <c r="AK50" s="356"/>
      <c r="AL50" s="356"/>
      <c r="AM50" s="356"/>
      <c r="AN50" s="356"/>
      <c r="AO50" s="357"/>
      <c r="AP50" s="356"/>
      <c r="AQ50" s="356"/>
      <c r="AR50" s="356"/>
      <c r="AS50" s="356"/>
      <c r="AT50" s="356"/>
      <c r="AU50" s="357"/>
      <c r="AV50" s="356"/>
      <c r="AW50" s="356"/>
      <c r="AX50" s="357"/>
    </row>
    <row r="51" spans="1:50">
      <c r="A51" s="358" t="s">
        <v>973</v>
      </c>
      <c r="B51" s="337">
        <v>4038933.2530120481</v>
      </c>
      <c r="C51" s="337">
        <v>0</v>
      </c>
      <c r="D51" s="337">
        <v>3470709.8057142859</v>
      </c>
      <c r="E51" s="337">
        <v>167320</v>
      </c>
      <c r="F51" s="337">
        <v>0</v>
      </c>
      <c r="G51" s="337">
        <v>108094.5</v>
      </c>
      <c r="H51" s="337">
        <v>7785057.558726334</v>
      </c>
      <c r="J51" s="337">
        <v>0</v>
      </c>
      <c r="K51" s="337">
        <v>0</v>
      </c>
      <c r="L51" s="337">
        <v>0</v>
      </c>
      <c r="N51" s="337">
        <v>0</v>
      </c>
      <c r="R51" s="366"/>
      <c r="S51" s="363">
        <f>IF(B50&gt;0,(B51/B50),)</f>
        <v>49863.373493975902</v>
      </c>
      <c r="T51" s="363">
        <f t="shared" ref="T51:AH51" si="33">IF(C50&gt;0,(C51/C50),)</f>
        <v>0</v>
      </c>
      <c r="U51" s="363">
        <f t="shared" si="33"/>
        <v>45667.234285714287</v>
      </c>
      <c r="V51" s="363">
        <f t="shared" si="33"/>
        <v>55773.333333333336</v>
      </c>
      <c r="W51" s="363">
        <f t="shared" si="33"/>
        <v>0</v>
      </c>
      <c r="X51" s="363">
        <f t="shared" si="33"/>
        <v>27023.625</v>
      </c>
      <c r="Y51" s="364">
        <f t="shared" si="33"/>
        <v>47469.863162965448</v>
      </c>
      <c r="Z51" s="365">
        <f t="shared" si="33"/>
        <v>0</v>
      </c>
      <c r="AA51" s="363">
        <f t="shared" si="33"/>
        <v>0</v>
      </c>
      <c r="AB51" s="363">
        <f t="shared" si="33"/>
        <v>0</v>
      </c>
      <c r="AC51" s="363">
        <f t="shared" si="33"/>
        <v>0</v>
      </c>
      <c r="AD51" s="363">
        <f t="shared" si="33"/>
        <v>0</v>
      </c>
      <c r="AE51" s="364">
        <f t="shared" si="33"/>
        <v>0</v>
      </c>
      <c r="AF51" s="365">
        <f t="shared" si="33"/>
        <v>0</v>
      </c>
      <c r="AG51" s="363">
        <f t="shared" si="33"/>
        <v>0</v>
      </c>
      <c r="AH51" s="364">
        <f t="shared" si="33"/>
        <v>0</v>
      </c>
      <c r="AI51" s="355"/>
      <c r="AJ51" s="356"/>
      <c r="AK51" s="356"/>
      <c r="AL51" s="356"/>
      <c r="AM51" s="356"/>
      <c r="AN51" s="356"/>
      <c r="AO51" s="357"/>
      <c r="AP51" s="356"/>
      <c r="AQ51" s="356"/>
      <c r="AR51" s="356"/>
      <c r="AS51" s="356"/>
      <c r="AT51" s="356"/>
      <c r="AU51" s="357"/>
      <c r="AV51" s="356"/>
      <c r="AW51" s="356"/>
      <c r="AX51" s="357"/>
    </row>
    <row r="52" spans="1:50">
      <c r="A52" s="358" t="s">
        <v>974</v>
      </c>
      <c r="B52" s="337">
        <v>72</v>
      </c>
      <c r="C52" s="337">
        <v>0</v>
      </c>
      <c r="D52" s="337">
        <v>182</v>
      </c>
      <c r="E52" s="337">
        <v>7</v>
      </c>
      <c r="F52" s="337">
        <v>0</v>
      </c>
      <c r="G52" s="337">
        <v>3</v>
      </c>
      <c r="H52" s="337">
        <v>264</v>
      </c>
      <c r="J52" s="381">
        <v>0</v>
      </c>
      <c r="K52" s="337">
        <v>0</v>
      </c>
      <c r="L52" s="337">
        <v>0</v>
      </c>
      <c r="N52" s="337">
        <v>0</v>
      </c>
      <c r="Y52" s="353"/>
      <c r="Z52" s="354"/>
      <c r="AE52" s="353"/>
      <c r="AF52" s="354"/>
      <c r="AH52" s="353"/>
      <c r="AI52" s="355"/>
      <c r="AJ52" s="356"/>
      <c r="AK52" s="356"/>
      <c r="AL52" s="356"/>
      <c r="AM52" s="356"/>
      <c r="AN52" s="356"/>
      <c r="AO52" s="357"/>
      <c r="AP52" s="356"/>
      <c r="AQ52" s="356"/>
      <c r="AR52" s="356"/>
      <c r="AS52" s="356"/>
      <c r="AT52" s="356"/>
      <c r="AU52" s="357"/>
      <c r="AV52" s="356"/>
      <c r="AW52" s="356"/>
      <c r="AX52" s="357"/>
    </row>
    <row r="53" spans="1:50">
      <c r="A53" s="358" t="s">
        <v>975</v>
      </c>
      <c r="B53" s="337">
        <v>3695120.8767123292</v>
      </c>
      <c r="C53" s="337">
        <v>0</v>
      </c>
      <c r="D53" s="337">
        <v>10559875</v>
      </c>
      <c r="E53" s="337">
        <v>219600</v>
      </c>
      <c r="F53" s="337">
        <v>0</v>
      </c>
      <c r="G53" s="337">
        <v>421006.5</v>
      </c>
      <c r="H53" s="337">
        <v>14895602.37671233</v>
      </c>
      <c r="J53" s="337">
        <v>0</v>
      </c>
      <c r="K53" s="337">
        <v>0</v>
      </c>
      <c r="L53" s="337">
        <v>0</v>
      </c>
      <c r="N53" s="337">
        <v>0</v>
      </c>
      <c r="R53" s="366"/>
      <c r="S53" s="363">
        <f>IF(B52&gt;0,(B53/B52),)</f>
        <v>51321.123287671238</v>
      </c>
      <c r="T53" s="363">
        <f t="shared" ref="T53:AH53" si="34">IF(C52&gt;0,(C53/C52),)</f>
        <v>0</v>
      </c>
      <c r="U53" s="363">
        <f t="shared" si="34"/>
        <v>58021.291208791212</v>
      </c>
      <c r="V53" s="363">
        <f t="shared" si="34"/>
        <v>31371.428571428572</v>
      </c>
      <c r="W53" s="363">
        <f t="shared" si="34"/>
        <v>0</v>
      </c>
      <c r="X53" s="363">
        <f t="shared" si="34"/>
        <v>140335.5</v>
      </c>
      <c r="Y53" s="364">
        <f t="shared" si="34"/>
        <v>56422.736275425494</v>
      </c>
      <c r="Z53" s="365">
        <f t="shared" si="34"/>
        <v>0</v>
      </c>
      <c r="AA53" s="382">
        <f t="shared" si="34"/>
        <v>0</v>
      </c>
      <c r="AB53" s="363">
        <f t="shared" si="34"/>
        <v>0</v>
      </c>
      <c r="AC53" s="363">
        <f t="shared" si="34"/>
        <v>0</v>
      </c>
      <c r="AD53" s="363">
        <f t="shared" si="34"/>
        <v>0</v>
      </c>
      <c r="AE53" s="364">
        <f t="shared" si="34"/>
        <v>0</v>
      </c>
      <c r="AF53" s="365">
        <f t="shared" si="34"/>
        <v>0</v>
      </c>
      <c r="AG53" s="363">
        <f t="shared" si="34"/>
        <v>0</v>
      </c>
      <c r="AH53" s="364">
        <f t="shared" si="34"/>
        <v>0</v>
      </c>
      <c r="AI53" s="367">
        <f>IF(S51&gt;0,(S53-S51)/S51,)</f>
        <v>2.9234881066990997E-2</v>
      </c>
      <c r="AJ53" s="368">
        <f t="shared" ref="AJ53:AX53" si="35">IF(T51&gt;0,(T53-T51)/T51,)</f>
        <v>0</v>
      </c>
      <c r="AK53" s="368">
        <f t="shared" si="35"/>
        <v>0.27052343143411128</v>
      </c>
      <c r="AL53" s="368">
        <f t="shared" si="35"/>
        <v>-0.43751921040948055</v>
      </c>
      <c r="AM53" s="370">
        <f t="shared" si="35"/>
        <v>0</v>
      </c>
      <c r="AN53" s="368">
        <f t="shared" si="35"/>
        <v>4.1930671773309465</v>
      </c>
      <c r="AO53" s="369">
        <f t="shared" si="35"/>
        <v>0.18860119907497028</v>
      </c>
      <c r="AP53" s="368">
        <f t="shared" si="35"/>
        <v>0</v>
      </c>
      <c r="AQ53" s="368">
        <f t="shared" si="35"/>
        <v>0</v>
      </c>
      <c r="AR53" s="368">
        <f t="shared" si="35"/>
        <v>0</v>
      </c>
      <c r="AS53" s="368">
        <f t="shared" si="35"/>
        <v>0</v>
      </c>
      <c r="AT53" s="368">
        <f t="shared" si="35"/>
        <v>0</v>
      </c>
      <c r="AU53" s="369">
        <f t="shared" si="35"/>
        <v>0</v>
      </c>
      <c r="AV53" s="368">
        <f t="shared" si="35"/>
        <v>0</v>
      </c>
      <c r="AW53" s="368">
        <f t="shared" si="35"/>
        <v>0</v>
      </c>
      <c r="AX53" s="369">
        <f t="shared" si="35"/>
        <v>0</v>
      </c>
    </row>
    <row r="54" spans="1:50">
      <c r="A54" s="358" t="s">
        <v>976</v>
      </c>
      <c r="B54" s="337">
        <v>0</v>
      </c>
      <c r="C54" s="337">
        <v>0</v>
      </c>
      <c r="D54" s="337">
        <v>116</v>
      </c>
      <c r="E54" s="337">
        <v>1</v>
      </c>
      <c r="F54" s="337">
        <v>0</v>
      </c>
      <c r="G54" s="337">
        <v>17</v>
      </c>
      <c r="H54" s="337">
        <v>134</v>
      </c>
      <c r="J54" s="337">
        <v>258</v>
      </c>
      <c r="K54" s="337">
        <v>0</v>
      </c>
      <c r="L54" s="337">
        <v>193</v>
      </c>
      <c r="N54" s="337">
        <v>451</v>
      </c>
      <c r="Y54" s="353"/>
      <c r="Z54" s="354"/>
      <c r="AE54" s="353"/>
      <c r="AF54" s="354"/>
      <c r="AH54" s="353"/>
      <c r="AI54" s="355"/>
      <c r="AJ54" s="356"/>
      <c r="AK54" s="356"/>
      <c r="AL54" s="356"/>
      <c r="AM54" s="356"/>
      <c r="AN54" s="356"/>
      <c r="AO54" s="357"/>
      <c r="AP54" s="356"/>
      <c r="AQ54" s="356"/>
      <c r="AR54" s="356"/>
      <c r="AS54" s="356"/>
      <c r="AT54" s="356"/>
      <c r="AU54" s="357"/>
      <c r="AV54" s="356"/>
      <c r="AW54" s="356"/>
      <c r="AX54" s="357"/>
    </row>
    <row r="55" spans="1:50">
      <c r="A55" s="358" t="s">
        <v>977</v>
      </c>
      <c r="B55" s="337">
        <v>0</v>
      </c>
      <c r="C55" s="337">
        <v>0</v>
      </c>
      <c r="D55" s="337">
        <v>4721917.5362931639</v>
      </c>
      <c r="E55" s="337">
        <v>39023.25</v>
      </c>
      <c r="F55" s="337">
        <v>0</v>
      </c>
      <c r="G55" s="337">
        <v>559824.07643312099</v>
      </c>
      <c r="H55" s="337">
        <v>5320764.8627262851</v>
      </c>
      <c r="J55" s="337">
        <v>12451183.345932059</v>
      </c>
      <c r="K55" s="337">
        <v>0</v>
      </c>
      <c r="L55" s="337">
        <v>8569495.7679174375</v>
      </c>
      <c r="N55" s="337">
        <v>21020679.113849498</v>
      </c>
      <c r="R55" s="366"/>
      <c r="S55" s="363">
        <f>IF(B54&gt;0,(B55/B54),)</f>
        <v>0</v>
      </c>
      <c r="T55" s="363">
        <f t="shared" ref="T55:AH55" si="36">IF(C54&gt;0,(C55/C54),)</f>
        <v>0</v>
      </c>
      <c r="U55" s="363">
        <f t="shared" si="36"/>
        <v>40706.185657699687</v>
      </c>
      <c r="V55" s="363">
        <f t="shared" si="36"/>
        <v>39023.25</v>
      </c>
      <c r="W55" s="363">
        <f t="shared" si="36"/>
        <v>0</v>
      </c>
      <c r="X55" s="363">
        <f t="shared" si="36"/>
        <v>32930.828025477706</v>
      </c>
      <c r="Y55" s="364">
        <f t="shared" si="36"/>
        <v>39707.200468106603</v>
      </c>
      <c r="Z55" s="365">
        <f t="shared" si="36"/>
        <v>0</v>
      </c>
      <c r="AA55" s="363">
        <f t="shared" si="36"/>
        <v>48260.400565628137</v>
      </c>
      <c r="AB55" s="363">
        <f t="shared" si="36"/>
        <v>0</v>
      </c>
      <c r="AC55" s="363">
        <f t="shared" si="36"/>
        <v>44401.53247625615</v>
      </c>
      <c r="AD55" s="363">
        <f t="shared" si="36"/>
        <v>0</v>
      </c>
      <c r="AE55" s="364">
        <f t="shared" si="36"/>
        <v>46609.044598335917</v>
      </c>
      <c r="AF55" s="365">
        <f t="shared" si="36"/>
        <v>0</v>
      </c>
      <c r="AG55" s="363">
        <f t="shared" si="36"/>
        <v>0</v>
      </c>
      <c r="AH55" s="364">
        <f t="shared" si="36"/>
        <v>0</v>
      </c>
      <c r="AI55" s="355"/>
      <c r="AJ55" s="356"/>
      <c r="AK55" s="356"/>
      <c r="AL55" s="356"/>
      <c r="AM55" s="356"/>
      <c r="AN55" s="356"/>
      <c r="AO55" s="357"/>
      <c r="AP55" s="356"/>
      <c r="AQ55" s="356"/>
      <c r="AR55" s="356"/>
      <c r="AS55" s="356"/>
      <c r="AT55" s="356"/>
      <c r="AU55" s="357"/>
      <c r="AV55" s="356"/>
      <c r="AW55" s="356"/>
      <c r="AX55" s="357"/>
    </row>
    <row r="56" spans="1:50">
      <c r="A56" s="358" t="s">
        <v>978</v>
      </c>
      <c r="B56" s="337">
        <v>0</v>
      </c>
      <c r="C56" s="337">
        <v>0</v>
      </c>
      <c r="D56" s="337">
        <v>0</v>
      </c>
      <c r="E56" s="337">
        <v>0</v>
      </c>
      <c r="F56" s="337">
        <v>0</v>
      </c>
      <c r="G56" s="337">
        <v>0</v>
      </c>
      <c r="H56" s="337">
        <v>0</v>
      </c>
      <c r="J56" s="337">
        <v>159</v>
      </c>
      <c r="K56" s="337">
        <v>78</v>
      </c>
      <c r="L56" s="337">
        <v>435</v>
      </c>
      <c r="N56" s="337">
        <v>672</v>
      </c>
      <c r="Y56" s="353"/>
      <c r="Z56" s="354"/>
      <c r="AE56" s="353"/>
      <c r="AF56" s="354"/>
      <c r="AH56" s="353"/>
      <c r="AI56" s="355"/>
      <c r="AJ56" s="356"/>
      <c r="AK56" s="356"/>
      <c r="AL56" s="356"/>
      <c r="AM56" s="356"/>
      <c r="AN56" s="356"/>
      <c r="AO56" s="357"/>
      <c r="AP56" s="356"/>
      <c r="AQ56" s="356"/>
      <c r="AR56" s="356"/>
      <c r="AS56" s="356"/>
      <c r="AT56" s="356"/>
      <c r="AU56" s="357"/>
      <c r="AV56" s="356"/>
      <c r="AW56" s="356"/>
      <c r="AX56" s="357"/>
    </row>
    <row r="57" spans="1:50">
      <c r="A57" s="358" t="s">
        <v>979</v>
      </c>
      <c r="B57" s="337">
        <v>0</v>
      </c>
      <c r="C57" s="337">
        <v>0</v>
      </c>
      <c r="D57" s="337">
        <v>0</v>
      </c>
      <c r="E57" s="337">
        <v>0</v>
      </c>
      <c r="F57" s="337">
        <v>0</v>
      </c>
      <c r="G57" s="337">
        <v>0</v>
      </c>
      <c r="H57" s="337">
        <v>0</v>
      </c>
      <c r="J57" s="337">
        <v>9462353.9115479104</v>
      </c>
      <c r="K57" s="337">
        <v>5058489.1983471075</v>
      </c>
      <c r="L57" s="337">
        <v>20158994.812083829</v>
      </c>
      <c r="N57" s="337">
        <v>34679837.921978846</v>
      </c>
      <c r="R57" s="366"/>
      <c r="S57" s="363">
        <f>IF(B56&gt;0,(B57/B56),)</f>
        <v>0</v>
      </c>
      <c r="T57" s="363">
        <f t="shared" ref="T57:AH57" si="37">IF(C56&gt;0,(C57/C56),)</f>
        <v>0</v>
      </c>
      <c r="U57" s="363">
        <f t="shared" si="37"/>
        <v>0</v>
      </c>
      <c r="V57" s="363">
        <f t="shared" si="37"/>
        <v>0</v>
      </c>
      <c r="W57" s="363">
        <f t="shared" si="37"/>
        <v>0</v>
      </c>
      <c r="X57" s="363">
        <f t="shared" si="37"/>
        <v>0</v>
      </c>
      <c r="Y57" s="364">
        <f t="shared" si="37"/>
        <v>0</v>
      </c>
      <c r="Z57" s="365">
        <f t="shared" si="37"/>
        <v>0</v>
      </c>
      <c r="AA57" s="363">
        <f t="shared" si="37"/>
        <v>59511.659821056041</v>
      </c>
      <c r="AB57" s="363">
        <f t="shared" si="37"/>
        <v>64852.425619834714</v>
      </c>
      <c r="AC57" s="363">
        <f t="shared" si="37"/>
        <v>46342.516809388115</v>
      </c>
      <c r="AD57" s="363">
        <f t="shared" si="37"/>
        <v>0</v>
      </c>
      <c r="AE57" s="364">
        <f t="shared" si="37"/>
        <v>51606.901669611376</v>
      </c>
      <c r="AF57" s="365">
        <f t="shared" si="37"/>
        <v>0</v>
      </c>
      <c r="AG57" s="363">
        <f t="shared" si="37"/>
        <v>0</v>
      </c>
      <c r="AH57" s="364">
        <f t="shared" si="37"/>
        <v>0</v>
      </c>
      <c r="AI57" s="367">
        <f>IF(S55&gt;0,(S57-S55)/S55,)</f>
        <v>0</v>
      </c>
      <c r="AJ57" s="368">
        <f t="shared" ref="AJ57:AX57" si="38">IF(T55&gt;0,(T57-T55)/T55,)</f>
        <v>0</v>
      </c>
      <c r="AK57" s="368">
        <f t="shared" si="38"/>
        <v>-1</v>
      </c>
      <c r="AL57" s="368">
        <f t="shared" si="38"/>
        <v>-1</v>
      </c>
      <c r="AM57" s="368">
        <f t="shared" si="38"/>
        <v>0</v>
      </c>
      <c r="AN57" s="368">
        <f t="shared" si="38"/>
        <v>-1</v>
      </c>
      <c r="AO57" s="369">
        <f t="shared" si="38"/>
        <v>-1</v>
      </c>
      <c r="AP57" s="368">
        <f t="shared" si="38"/>
        <v>0</v>
      </c>
      <c r="AQ57" s="370">
        <f t="shared" si="38"/>
        <v>0.23313646641054278</v>
      </c>
      <c r="AR57" s="368">
        <f t="shared" si="38"/>
        <v>0</v>
      </c>
      <c r="AS57" s="368">
        <f t="shared" si="38"/>
        <v>4.3714354547783038E-2</v>
      </c>
      <c r="AT57" s="368">
        <f t="shared" si="38"/>
        <v>0</v>
      </c>
      <c r="AU57" s="369">
        <f t="shared" si="38"/>
        <v>0.10722933959161003</v>
      </c>
      <c r="AV57" s="368">
        <f t="shared" si="38"/>
        <v>0</v>
      </c>
      <c r="AW57" s="368">
        <f t="shared" si="38"/>
        <v>0</v>
      </c>
      <c r="AX57" s="369">
        <f t="shared" si="38"/>
        <v>0</v>
      </c>
    </row>
    <row r="58" spans="1:50">
      <c r="A58" s="358" t="s">
        <v>980</v>
      </c>
      <c r="B58" s="337">
        <v>1149</v>
      </c>
      <c r="C58" s="337">
        <v>439</v>
      </c>
      <c r="D58" s="337">
        <v>1409</v>
      </c>
      <c r="E58" s="337">
        <v>343</v>
      </c>
      <c r="F58" s="337">
        <v>154</v>
      </c>
      <c r="G58" s="337">
        <v>397</v>
      </c>
      <c r="H58" s="337">
        <v>3891</v>
      </c>
      <c r="J58" s="337">
        <v>305</v>
      </c>
      <c r="K58" s="337">
        <v>210</v>
      </c>
      <c r="L58" s="337">
        <v>850</v>
      </c>
      <c r="N58" s="337">
        <v>1365</v>
      </c>
      <c r="Y58" s="353"/>
      <c r="Z58" s="354"/>
      <c r="AE58" s="353"/>
      <c r="AF58" s="354"/>
      <c r="AH58" s="353"/>
      <c r="AI58" s="355"/>
      <c r="AJ58" s="356"/>
      <c r="AK58" s="356"/>
      <c r="AL58" s="356"/>
      <c r="AM58" s="356"/>
      <c r="AN58" s="356"/>
      <c r="AO58" s="357"/>
      <c r="AP58" s="356"/>
      <c r="AQ58" s="356"/>
      <c r="AR58" s="356"/>
      <c r="AS58" s="356"/>
      <c r="AT58" s="356"/>
      <c r="AU58" s="357"/>
      <c r="AV58" s="356"/>
      <c r="AW58" s="356"/>
      <c r="AX58" s="357"/>
    </row>
    <row r="59" spans="1:50">
      <c r="A59" s="358" t="s">
        <v>981</v>
      </c>
      <c r="B59" s="337">
        <v>93796561.490439042</v>
      </c>
      <c r="C59" s="337">
        <v>29689856.047129188</v>
      </c>
      <c r="D59" s="337">
        <v>84674309.741790861</v>
      </c>
      <c r="E59" s="337">
        <v>19660950.963259839</v>
      </c>
      <c r="F59" s="337">
        <v>7670621.6162931249</v>
      </c>
      <c r="G59" s="337">
        <v>22314308.463637531</v>
      </c>
      <c r="H59" s="337">
        <v>257806608.32254961</v>
      </c>
      <c r="J59" s="337">
        <v>15164049.29142078</v>
      </c>
      <c r="K59" s="337">
        <v>9463873.8705053441</v>
      </c>
      <c r="L59" s="337">
        <v>36649636.620040774</v>
      </c>
      <c r="N59" s="337">
        <v>61277559.781966895</v>
      </c>
      <c r="R59" s="366"/>
      <c r="S59" s="363">
        <f>IF(B58&gt;0,(B59/B58),)</f>
        <v>81633.212785412572</v>
      </c>
      <c r="T59" s="363">
        <f t="shared" ref="T59:AH59" si="39">IF(C58&gt;0,(C59/C58),)</f>
        <v>67630.651587993591</v>
      </c>
      <c r="U59" s="363">
        <f t="shared" si="39"/>
        <v>60095.3227408026</v>
      </c>
      <c r="V59" s="363">
        <f t="shared" si="39"/>
        <v>57320.556744197776</v>
      </c>
      <c r="W59" s="363">
        <f t="shared" si="39"/>
        <v>49809.231274630678</v>
      </c>
      <c r="X59" s="363">
        <f t="shared" si="39"/>
        <v>56207.326104880427</v>
      </c>
      <c r="Y59" s="364">
        <f t="shared" si="39"/>
        <v>66257.159681971112</v>
      </c>
      <c r="Z59" s="365">
        <f t="shared" si="39"/>
        <v>0</v>
      </c>
      <c r="AA59" s="363">
        <f t="shared" si="39"/>
        <v>49718.194398100917</v>
      </c>
      <c r="AB59" s="363">
        <f t="shared" si="39"/>
        <v>45066.066050025445</v>
      </c>
      <c r="AC59" s="363">
        <f t="shared" si="39"/>
        <v>43117.219552989147</v>
      </c>
      <c r="AD59" s="363">
        <f t="shared" si="39"/>
        <v>0</v>
      </c>
      <c r="AE59" s="364">
        <f t="shared" si="39"/>
        <v>44891.985188254133</v>
      </c>
      <c r="AF59" s="365">
        <f t="shared" si="39"/>
        <v>0</v>
      </c>
      <c r="AG59" s="363">
        <f t="shared" si="39"/>
        <v>0</v>
      </c>
      <c r="AH59" s="364">
        <f t="shared" si="39"/>
        <v>0</v>
      </c>
      <c r="AI59" s="355"/>
      <c r="AJ59" s="356"/>
      <c r="AK59" s="356"/>
      <c r="AL59" s="356"/>
      <c r="AM59" s="356"/>
      <c r="AN59" s="356"/>
      <c r="AO59" s="357"/>
      <c r="AP59" s="356"/>
      <c r="AQ59" s="356"/>
      <c r="AR59" s="356"/>
      <c r="AS59" s="356"/>
      <c r="AT59" s="356"/>
      <c r="AU59" s="357"/>
      <c r="AV59" s="356"/>
      <c r="AW59" s="356"/>
      <c r="AX59" s="357"/>
    </row>
    <row r="60" spans="1:50">
      <c r="A60" s="358" t="s">
        <v>982</v>
      </c>
      <c r="B60" s="337">
        <v>1207</v>
      </c>
      <c r="C60" s="337">
        <v>400</v>
      </c>
      <c r="D60" s="337">
        <v>1449</v>
      </c>
      <c r="E60" s="337">
        <v>352</v>
      </c>
      <c r="F60" s="337">
        <v>119</v>
      </c>
      <c r="G60" s="337">
        <v>387</v>
      </c>
      <c r="H60" s="337">
        <v>3914</v>
      </c>
      <c r="J60" s="337">
        <v>292</v>
      </c>
      <c r="K60" s="337">
        <v>198</v>
      </c>
      <c r="L60" s="337">
        <v>839</v>
      </c>
      <c r="N60" s="337">
        <v>1329</v>
      </c>
      <c r="Y60" s="353"/>
      <c r="Z60" s="354"/>
      <c r="AE60" s="353"/>
      <c r="AF60" s="354"/>
      <c r="AH60" s="353"/>
      <c r="AI60" s="355"/>
      <c r="AJ60" s="356"/>
      <c r="AK60" s="356"/>
      <c r="AL60" s="356"/>
      <c r="AM60" s="356"/>
      <c r="AN60" s="356"/>
      <c r="AO60" s="357"/>
      <c r="AP60" s="356"/>
      <c r="AQ60" s="356"/>
      <c r="AR60" s="356"/>
      <c r="AS60" s="356"/>
      <c r="AT60" s="356"/>
      <c r="AU60" s="357"/>
      <c r="AV60" s="356"/>
      <c r="AW60" s="356"/>
      <c r="AX60" s="357"/>
    </row>
    <row r="61" spans="1:50" ht="13.5" thickBot="1">
      <c r="A61" s="372" t="s">
        <v>983</v>
      </c>
      <c r="B61" s="373">
        <v>103775672.43969733</v>
      </c>
      <c r="C61" s="373">
        <v>30832587.472619146</v>
      </c>
      <c r="D61" s="373">
        <v>102863025.26721834</v>
      </c>
      <c r="E61" s="373">
        <v>22179685.703133471</v>
      </c>
      <c r="F61" s="373">
        <v>7079103.6550837327</v>
      </c>
      <c r="G61" s="373">
        <v>27851068.802411601</v>
      </c>
      <c r="H61" s="373">
        <v>294581143.34016359</v>
      </c>
      <c r="I61" s="373"/>
      <c r="J61" s="373">
        <v>16850562.574914247</v>
      </c>
      <c r="K61" s="373">
        <v>13273657.173694793</v>
      </c>
      <c r="L61" s="373">
        <v>39512563.443393886</v>
      </c>
      <c r="M61" s="373"/>
      <c r="N61" s="373">
        <v>69636783.192002922</v>
      </c>
      <c r="O61" s="373"/>
      <c r="P61" s="373"/>
      <c r="Q61" s="373"/>
      <c r="S61" s="374">
        <f>IF(B60&gt;0,(B61/B60),)</f>
        <v>85978.187605383035</v>
      </c>
      <c r="T61" s="374">
        <f t="shared" ref="T61:AH61" si="40">IF(C60&gt;0,(C61/C60),)</f>
        <v>77081.468681547864</v>
      </c>
      <c r="U61" s="374">
        <f t="shared" si="40"/>
        <v>70988.9753396952</v>
      </c>
      <c r="V61" s="374">
        <f t="shared" si="40"/>
        <v>63010.470747538267</v>
      </c>
      <c r="W61" s="374">
        <f t="shared" si="40"/>
        <v>59488.266009106999</v>
      </c>
      <c r="X61" s="374">
        <f t="shared" si="40"/>
        <v>71966.586052743151</v>
      </c>
      <c r="Y61" s="375">
        <f t="shared" si="40"/>
        <v>75263.450010261513</v>
      </c>
      <c r="Z61" s="376">
        <f t="shared" si="40"/>
        <v>0</v>
      </c>
      <c r="AA61" s="374">
        <f t="shared" si="40"/>
        <v>57707.406078473447</v>
      </c>
      <c r="AB61" s="374">
        <f t="shared" si="40"/>
        <v>67038.672594418153</v>
      </c>
      <c r="AC61" s="374">
        <f t="shared" si="40"/>
        <v>47094.831279372927</v>
      </c>
      <c r="AD61" s="374">
        <f t="shared" si="40"/>
        <v>0</v>
      </c>
      <c r="AE61" s="375">
        <f t="shared" si="40"/>
        <v>52397.880505645539</v>
      </c>
      <c r="AF61" s="376">
        <f t="shared" si="40"/>
        <v>0</v>
      </c>
      <c r="AG61" s="374">
        <f t="shared" si="40"/>
        <v>0</v>
      </c>
      <c r="AH61" s="375">
        <f t="shared" si="40"/>
        <v>0</v>
      </c>
      <c r="AI61" s="377">
        <f>IF(S59&gt;0,(S61-S59)/S59,)</f>
        <v>5.3225576597015753E-2</v>
      </c>
      <c r="AJ61" s="378">
        <f t="shared" ref="AJ61:AX61" si="41">IF(T59&gt;0,(T61-T59)/T59,)</f>
        <v>0.13974162412523713</v>
      </c>
      <c r="AK61" s="378">
        <f t="shared" si="41"/>
        <v>0.18127288617581874</v>
      </c>
      <c r="AL61" s="378">
        <f t="shared" si="41"/>
        <v>9.9264807017361137E-2</v>
      </c>
      <c r="AM61" s="380">
        <f t="shared" si="41"/>
        <v>0.19432210630012556</v>
      </c>
      <c r="AN61" s="378">
        <f t="shared" si="41"/>
        <v>0.28037732872146648</v>
      </c>
      <c r="AO61" s="379">
        <f t="shared" si="41"/>
        <v>0.13592931498301239</v>
      </c>
      <c r="AP61" s="378">
        <f t="shared" si="41"/>
        <v>0</v>
      </c>
      <c r="AQ61" s="378">
        <f t="shared" si="41"/>
        <v>0.16068989988658341</v>
      </c>
      <c r="AR61" s="378">
        <f t="shared" si="41"/>
        <v>0.48756433543593719</v>
      </c>
      <c r="AS61" s="378">
        <f t="shared" si="41"/>
        <v>9.2251118407472271E-2</v>
      </c>
      <c r="AT61" s="378">
        <f t="shared" si="41"/>
        <v>0</v>
      </c>
      <c r="AU61" s="379">
        <f t="shared" si="41"/>
        <v>0.1671990063686313</v>
      </c>
      <c r="AV61" s="378">
        <f t="shared" si="41"/>
        <v>0</v>
      </c>
      <c r="AW61" s="378">
        <f t="shared" si="41"/>
        <v>0</v>
      </c>
      <c r="AX61" s="379">
        <f t="shared" si="41"/>
        <v>0</v>
      </c>
    </row>
    <row r="62" spans="1:50">
      <c r="A62" s="352" t="s">
        <v>209</v>
      </c>
      <c r="Y62" s="353"/>
      <c r="Z62" s="354"/>
      <c r="AE62" s="353"/>
      <c r="AF62" s="354"/>
      <c r="AH62" s="353"/>
      <c r="AI62" s="355"/>
      <c r="AJ62" s="356"/>
      <c r="AK62" s="356"/>
      <c r="AL62" s="356"/>
      <c r="AM62" s="356"/>
      <c r="AN62" s="356"/>
      <c r="AO62" s="357"/>
      <c r="AP62" s="356"/>
      <c r="AQ62" s="356"/>
      <c r="AR62" s="356"/>
      <c r="AS62" s="356"/>
      <c r="AT62" s="356"/>
      <c r="AU62" s="357"/>
      <c r="AV62" s="356"/>
      <c r="AW62" s="356"/>
      <c r="AX62" s="357"/>
    </row>
    <row r="63" spans="1:50">
      <c r="A63" s="358" t="s">
        <v>956</v>
      </c>
      <c r="B63" s="337">
        <v>384</v>
      </c>
      <c r="D63" s="337">
        <v>38</v>
      </c>
      <c r="H63" s="337">
        <v>422</v>
      </c>
      <c r="K63" s="337">
        <v>0</v>
      </c>
      <c r="N63" s="337">
        <v>0</v>
      </c>
      <c r="S63" s="359"/>
      <c r="T63" s="359"/>
      <c r="U63" s="359"/>
      <c r="V63" s="359"/>
      <c r="W63" s="359"/>
      <c r="X63" s="359"/>
      <c r="Y63" s="360"/>
      <c r="Z63" s="354"/>
      <c r="AA63" s="359"/>
      <c r="AB63" s="359"/>
      <c r="AC63" s="359"/>
      <c r="AD63" s="359"/>
      <c r="AE63" s="360"/>
      <c r="AF63" s="354"/>
      <c r="AG63" s="359"/>
      <c r="AH63" s="360"/>
      <c r="AI63" s="355"/>
      <c r="AJ63" s="356"/>
      <c r="AK63" s="356"/>
      <c r="AL63" s="356"/>
      <c r="AM63" s="356"/>
      <c r="AN63" s="356"/>
      <c r="AO63" s="357"/>
      <c r="AP63" s="356"/>
      <c r="AQ63" s="356"/>
      <c r="AR63" s="356"/>
      <c r="AS63" s="356"/>
      <c r="AT63" s="356"/>
      <c r="AU63" s="357"/>
      <c r="AV63" s="356"/>
      <c r="AW63" s="356"/>
      <c r="AX63" s="357"/>
    </row>
    <row r="64" spans="1:50">
      <c r="A64" s="358" t="s">
        <v>957</v>
      </c>
      <c r="B64" s="337">
        <v>55679970.288268156</v>
      </c>
      <c r="D64" s="337">
        <v>2973770.9032258065</v>
      </c>
      <c r="H64" s="337">
        <v>58653741.191493966</v>
      </c>
      <c r="K64" s="337">
        <v>0</v>
      </c>
      <c r="N64" s="337">
        <v>0</v>
      </c>
      <c r="S64" s="363">
        <f>IF(B63&gt;0,(B64/B63),)</f>
        <v>144999.92262569832</v>
      </c>
      <c r="T64" s="363">
        <f t="shared" ref="T64:AH64" si="42">IF(C63&gt;0,(C64/C63),)</f>
        <v>0</v>
      </c>
      <c r="U64" s="363">
        <f t="shared" si="42"/>
        <v>78257.129032258061</v>
      </c>
      <c r="V64" s="363">
        <f t="shared" si="42"/>
        <v>0</v>
      </c>
      <c r="W64" s="363">
        <f t="shared" si="42"/>
        <v>0</v>
      </c>
      <c r="X64" s="363">
        <f t="shared" si="42"/>
        <v>0</v>
      </c>
      <c r="Y64" s="364">
        <f t="shared" si="42"/>
        <v>138989.90803671555</v>
      </c>
      <c r="Z64" s="365">
        <f t="shared" si="42"/>
        <v>0</v>
      </c>
      <c r="AA64" s="363">
        <f t="shared" si="42"/>
        <v>0</v>
      </c>
      <c r="AB64" s="363">
        <f t="shared" si="42"/>
        <v>0</v>
      </c>
      <c r="AC64" s="363">
        <f t="shared" si="42"/>
        <v>0</v>
      </c>
      <c r="AD64" s="363">
        <f t="shared" si="42"/>
        <v>0</v>
      </c>
      <c r="AE64" s="364">
        <f t="shared" si="42"/>
        <v>0</v>
      </c>
      <c r="AF64" s="365">
        <f t="shared" si="42"/>
        <v>0</v>
      </c>
      <c r="AG64" s="363">
        <f t="shared" si="42"/>
        <v>0</v>
      </c>
      <c r="AH64" s="364">
        <f t="shared" si="42"/>
        <v>0</v>
      </c>
      <c r="AI64" s="355"/>
      <c r="AJ64" s="356"/>
      <c r="AK64" s="356"/>
      <c r="AL64" s="356"/>
      <c r="AM64" s="356"/>
      <c r="AN64" s="356"/>
      <c r="AO64" s="357"/>
      <c r="AP64" s="356"/>
      <c r="AQ64" s="356"/>
      <c r="AR64" s="356"/>
      <c r="AS64" s="356"/>
      <c r="AT64" s="356"/>
      <c r="AU64" s="357"/>
      <c r="AV64" s="356"/>
      <c r="AW64" s="356"/>
      <c r="AX64" s="357"/>
    </row>
    <row r="65" spans="1:50">
      <c r="A65" s="358" t="s">
        <v>958</v>
      </c>
      <c r="B65" s="337">
        <v>384</v>
      </c>
      <c r="D65" s="337">
        <v>43</v>
      </c>
      <c r="H65" s="337">
        <v>427</v>
      </c>
      <c r="K65" s="337">
        <v>0</v>
      </c>
      <c r="N65" s="337">
        <v>0</v>
      </c>
      <c r="Y65" s="353"/>
      <c r="Z65" s="354"/>
      <c r="AE65" s="353"/>
      <c r="AF65" s="354"/>
      <c r="AH65" s="353"/>
      <c r="AI65" s="355"/>
      <c r="AJ65" s="356"/>
      <c r="AK65" s="356"/>
      <c r="AL65" s="356"/>
      <c r="AM65" s="356"/>
      <c r="AN65" s="356"/>
      <c r="AO65" s="357"/>
      <c r="AP65" s="356"/>
      <c r="AQ65" s="356"/>
      <c r="AR65" s="356"/>
      <c r="AS65" s="356"/>
      <c r="AT65" s="356"/>
      <c r="AU65" s="357"/>
      <c r="AV65" s="356"/>
      <c r="AW65" s="356"/>
      <c r="AX65" s="357"/>
    </row>
    <row r="66" spans="1:50">
      <c r="A66" s="358" t="s">
        <v>959</v>
      </c>
      <c r="B66" s="337">
        <v>55131290.115869015</v>
      </c>
      <c r="D66" s="337">
        <v>3675735.0209790217</v>
      </c>
      <c r="H66" s="337">
        <v>58807025.13684804</v>
      </c>
      <c r="K66" s="337">
        <v>0</v>
      </c>
      <c r="N66" s="337">
        <v>0</v>
      </c>
      <c r="R66" s="366"/>
      <c r="S66" s="363">
        <f>IF(B65&gt;0,(B66/B65),)</f>
        <v>143571.06801007557</v>
      </c>
      <c r="T66" s="363">
        <f t="shared" ref="T66:AH66" si="43">IF(C65&gt;0,(C66/C65),)</f>
        <v>0</v>
      </c>
      <c r="U66" s="363">
        <f t="shared" si="43"/>
        <v>85482.209790209803</v>
      </c>
      <c r="V66" s="363">
        <f t="shared" si="43"/>
        <v>0</v>
      </c>
      <c r="W66" s="363">
        <f t="shared" si="43"/>
        <v>0</v>
      </c>
      <c r="X66" s="363">
        <f t="shared" si="43"/>
        <v>0</v>
      </c>
      <c r="Y66" s="364">
        <f t="shared" si="43"/>
        <v>137721.37034390643</v>
      </c>
      <c r="Z66" s="365">
        <f t="shared" si="43"/>
        <v>0</v>
      </c>
      <c r="AA66" s="363">
        <f t="shared" si="43"/>
        <v>0</v>
      </c>
      <c r="AB66" s="363">
        <f t="shared" si="43"/>
        <v>0</v>
      </c>
      <c r="AC66" s="363">
        <f t="shared" si="43"/>
        <v>0</v>
      </c>
      <c r="AD66" s="363">
        <f t="shared" si="43"/>
        <v>0</v>
      </c>
      <c r="AE66" s="364">
        <f t="shared" si="43"/>
        <v>0</v>
      </c>
      <c r="AF66" s="365">
        <f t="shared" si="43"/>
        <v>0</v>
      </c>
      <c r="AG66" s="363">
        <f t="shared" si="43"/>
        <v>0</v>
      </c>
      <c r="AH66" s="364">
        <f t="shared" si="43"/>
        <v>0</v>
      </c>
      <c r="AI66" s="367">
        <f>IF(S64&gt;0,(S66-S64)/S64,)</f>
        <v>-9.8541750212597506E-3</v>
      </c>
      <c r="AJ66" s="368">
        <f t="shared" ref="AJ66:AX66" si="44">IF(T64&gt;0,(T66-T64)/T64,)</f>
        <v>0</v>
      </c>
      <c r="AK66" s="368">
        <f t="shared" si="44"/>
        <v>9.2324889084207523E-2</v>
      </c>
      <c r="AL66" s="368">
        <f t="shared" si="44"/>
        <v>0</v>
      </c>
      <c r="AM66" s="368">
        <f t="shared" si="44"/>
        <v>0</v>
      </c>
      <c r="AN66" s="368">
        <f t="shared" si="44"/>
        <v>0</v>
      </c>
      <c r="AO66" s="369">
        <f t="shared" si="44"/>
        <v>-9.1268330969327023E-3</v>
      </c>
      <c r="AP66" s="368">
        <f t="shared" si="44"/>
        <v>0</v>
      </c>
      <c r="AQ66" s="368">
        <f t="shared" si="44"/>
        <v>0</v>
      </c>
      <c r="AR66" s="368">
        <f t="shared" si="44"/>
        <v>0</v>
      </c>
      <c r="AS66" s="368">
        <f t="shared" si="44"/>
        <v>0</v>
      </c>
      <c r="AT66" s="368">
        <f t="shared" si="44"/>
        <v>0</v>
      </c>
      <c r="AU66" s="369">
        <f t="shared" si="44"/>
        <v>0</v>
      </c>
      <c r="AV66" s="368">
        <f t="shared" si="44"/>
        <v>0</v>
      </c>
      <c r="AW66" s="368">
        <f t="shared" si="44"/>
        <v>0</v>
      </c>
      <c r="AX66" s="369">
        <f t="shared" si="44"/>
        <v>0</v>
      </c>
    </row>
    <row r="67" spans="1:50">
      <c r="A67" s="358" t="s">
        <v>960</v>
      </c>
      <c r="B67" s="337">
        <v>355</v>
      </c>
      <c r="D67" s="337">
        <v>105</v>
      </c>
      <c r="H67" s="337">
        <v>460</v>
      </c>
      <c r="K67" s="337">
        <v>0</v>
      </c>
      <c r="N67" s="337">
        <v>0</v>
      </c>
      <c r="Y67" s="353"/>
      <c r="Z67" s="354"/>
      <c r="AE67" s="353"/>
      <c r="AF67" s="354"/>
      <c r="AH67" s="353"/>
      <c r="AI67" s="355"/>
      <c r="AJ67" s="356"/>
      <c r="AK67" s="356"/>
      <c r="AL67" s="356"/>
      <c r="AM67" s="356"/>
      <c r="AN67" s="356"/>
      <c r="AO67" s="357"/>
      <c r="AP67" s="356"/>
      <c r="AQ67" s="356"/>
      <c r="AR67" s="356"/>
      <c r="AS67" s="356"/>
      <c r="AT67" s="356"/>
      <c r="AU67" s="357"/>
      <c r="AV67" s="356"/>
      <c r="AW67" s="356"/>
      <c r="AX67" s="357"/>
    </row>
    <row r="68" spans="1:50">
      <c r="A68" s="361" t="s">
        <v>961</v>
      </c>
      <c r="B68" s="362">
        <v>36032890.597976081</v>
      </c>
      <c r="C68" s="362"/>
      <c r="D68" s="362">
        <v>7037337.418397625</v>
      </c>
      <c r="E68" s="362"/>
      <c r="F68" s="362"/>
      <c r="G68" s="362"/>
      <c r="H68" s="362">
        <v>43070228.016373709</v>
      </c>
      <c r="I68" s="362"/>
      <c r="J68" s="362"/>
      <c r="K68" s="362">
        <v>0</v>
      </c>
      <c r="L68" s="362"/>
      <c r="M68" s="362"/>
      <c r="N68" s="362">
        <v>0</v>
      </c>
      <c r="O68" s="362"/>
      <c r="P68" s="362"/>
      <c r="Q68" s="362"/>
      <c r="S68" s="363">
        <f>IF(B67&gt;0,(B68/B67),)</f>
        <v>101501.10027598897</v>
      </c>
      <c r="T68" s="363">
        <f t="shared" ref="T68:AH68" si="45">IF(C67&gt;0,(C68/C67),)</f>
        <v>0</v>
      </c>
      <c r="U68" s="363">
        <f t="shared" si="45"/>
        <v>67022.26112759643</v>
      </c>
      <c r="V68" s="363">
        <f t="shared" si="45"/>
        <v>0</v>
      </c>
      <c r="W68" s="363">
        <f t="shared" si="45"/>
        <v>0</v>
      </c>
      <c r="X68" s="363">
        <f t="shared" si="45"/>
        <v>0</v>
      </c>
      <c r="Y68" s="364">
        <f t="shared" si="45"/>
        <v>93630.930470377629</v>
      </c>
      <c r="Z68" s="365">
        <f t="shared" si="45"/>
        <v>0</v>
      </c>
      <c r="AA68" s="363">
        <f t="shared" si="45"/>
        <v>0</v>
      </c>
      <c r="AB68" s="363">
        <f t="shared" si="45"/>
        <v>0</v>
      </c>
      <c r="AC68" s="363">
        <f t="shared" si="45"/>
        <v>0</v>
      </c>
      <c r="AD68" s="363">
        <f t="shared" si="45"/>
        <v>0</v>
      </c>
      <c r="AE68" s="364">
        <f t="shared" si="45"/>
        <v>0</v>
      </c>
      <c r="AF68" s="365">
        <f t="shared" si="45"/>
        <v>0</v>
      </c>
      <c r="AG68" s="363">
        <f t="shared" si="45"/>
        <v>0</v>
      </c>
      <c r="AH68" s="364">
        <f t="shared" si="45"/>
        <v>0</v>
      </c>
      <c r="AI68" s="355"/>
      <c r="AJ68" s="356"/>
      <c r="AK68" s="356"/>
      <c r="AL68" s="356"/>
      <c r="AM68" s="356"/>
      <c r="AN68" s="356"/>
      <c r="AO68" s="357"/>
      <c r="AP68" s="356"/>
      <c r="AQ68" s="356"/>
      <c r="AR68" s="356"/>
      <c r="AS68" s="356"/>
      <c r="AT68" s="356"/>
      <c r="AU68" s="357"/>
      <c r="AV68" s="356"/>
      <c r="AW68" s="356"/>
      <c r="AX68" s="357"/>
    </row>
    <row r="69" spans="1:50">
      <c r="A69" s="358" t="s">
        <v>962</v>
      </c>
      <c r="B69" s="337">
        <v>355</v>
      </c>
      <c r="D69" s="337">
        <v>103</v>
      </c>
      <c r="H69" s="337">
        <v>458</v>
      </c>
      <c r="K69" s="337">
        <v>0</v>
      </c>
      <c r="N69" s="337">
        <v>0</v>
      </c>
      <c r="Y69" s="353"/>
      <c r="Z69" s="354"/>
      <c r="AE69" s="353"/>
      <c r="AF69" s="354"/>
      <c r="AH69" s="353"/>
      <c r="AI69" s="355"/>
      <c r="AJ69" s="356"/>
      <c r="AK69" s="356"/>
      <c r="AL69" s="356"/>
      <c r="AM69" s="356"/>
      <c r="AN69" s="356"/>
      <c r="AO69" s="357"/>
      <c r="AP69" s="356"/>
      <c r="AQ69" s="356"/>
      <c r="AR69" s="356"/>
      <c r="AS69" s="356"/>
      <c r="AT69" s="356"/>
      <c r="AU69" s="357"/>
      <c r="AV69" s="356"/>
      <c r="AW69" s="356"/>
      <c r="AX69" s="357"/>
    </row>
    <row r="70" spans="1:50">
      <c r="A70" s="358" t="s">
        <v>963</v>
      </c>
      <c r="B70" s="337">
        <v>36559686.399082564</v>
      </c>
      <c r="D70" s="337">
        <v>7564780.2326283986</v>
      </c>
      <c r="H70" s="337">
        <v>44124466.631710961</v>
      </c>
      <c r="K70" s="337">
        <v>0</v>
      </c>
      <c r="N70" s="337">
        <v>0</v>
      </c>
      <c r="R70" s="366"/>
      <c r="S70" s="363">
        <f>IF(B69&gt;0,(B70/B69),)</f>
        <v>102985.03211009174</v>
      </c>
      <c r="T70" s="363">
        <f t="shared" ref="T70:AH70" si="46">IF(C69&gt;0,(C70/C69),)</f>
        <v>0</v>
      </c>
      <c r="U70" s="363">
        <f t="shared" si="46"/>
        <v>73444.46827794562</v>
      </c>
      <c r="V70" s="363">
        <f t="shared" si="46"/>
        <v>0</v>
      </c>
      <c r="W70" s="363">
        <f t="shared" si="46"/>
        <v>0</v>
      </c>
      <c r="X70" s="363">
        <f t="shared" si="46"/>
        <v>0</v>
      </c>
      <c r="Y70" s="364">
        <f t="shared" si="46"/>
        <v>96341.630200242274</v>
      </c>
      <c r="Z70" s="365">
        <f t="shared" si="46"/>
        <v>0</v>
      </c>
      <c r="AA70" s="363">
        <f t="shared" si="46"/>
        <v>0</v>
      </c>
      <c r="AB70" s="363">
        <f t="shared" si="46"/>
        <v>0</v>
      </c>
      <c r="AC70" s="363">
        <f t="shared" si="46"/>
        <v>0</v>
      </c>
      <c r="AD70" s="363">
        <f t="shared" si="46"/>
        <v>0</v>
      </c>
      <c r="AE70" s="364">
        <f t="shared" si="46"/>
        <v>0</v>
      </c>
      <c r="AF70" s="365">
        <f t="shared" si="46"/>
        <v>0</v>
      </c>
      <c r="AG70" s="363">
        <f t="shared" si="46"/>
        <v>0</v>
      </c>
      <c r="AH70" s="364">
        <f t="shared" si="46"/>
        <v>0</v>
      </c>
      <c r="AI70" s="367">
        <f>IF(S68&gt;0,(S70-S68)/S68,)</f>
        <v>1.4619859588397056E-2</v>
      </c>
      <c r="AJ70" s="368">
        <f t="shared" ref="AJ70:AX70" si="47">IF(T68&gt;0,(T70-T68)/T68,)</f>
        <v>0</v>
      </c>
      <c r="AK70" s="368">
        <f t="shared" si="47"/>
        <v>9.582200066516175E-2</v>
      </c>
      <c r="AL70" s="368">
        <f t="shared" si="47"/>
        <v>0</v>
      </c>
      <c r="AM70" s="368">
        <f t="shared" si="47"/>
        <v>0</v>
      </c>
      <c r="AN70" s="368">
        <f t="shared" si="47"/>
        <v>0</v>
      </c>
      <c r="AO70" s="369">
        <f t="shared" si="47"/>
        <v>2.8950900266042318E-2</v>
      </c>
      <c r="AP70" s="368">
        <f t="shared" si="47"/>
        <v>0</v>
      </c>
      <c r="AQ70" s="368">
        <f t="shared" si="47"/>
        <v>0</v>
      </c>
      <c r="AR70" s="368">
        <f t="shared" si="47"/>
        <v>0</v>
      </c>
      <c r="AS70" s="368">
        <f t="shared" si="47"/>
        <v>0</v>
      </c>
      <c r="AT70" s="368">
        <f t="shared" si="47"/>
        <v>0</v>
      </c>
      <c r="AU70" s="369">
        <f t="shared" si="47"/>
        <v>0</v>
      </c>
      <c r="AV70" s="368">
        <f t="shared" si="47"/>
        <v>0</v>
      </c>
      <c r="AW70" s="368">
        <f t="shared" si="47"/>
        <v>0</v>
      </c>
      <c r="AX70" s="369">
        <f t="shared" si="47"/>
        <v>0</v>
      </c>
    </row>
    <row r="71" spans="1:50">
      <c r="A71" s="358" t="s">
        <v>964</v>
      </c>
      <c r="B71" s="337">
        <v>292</v>
      </c>
      <c r="D71" s="337">
        <v>55</v>
      </c>
      <c r="H71" s="337">
        <v>347</v>
      </c>
      <c r="K71" s="337">
        <v>0</v>
      </c>
      <c r="N71" s="337">
        <v>0</v>
      </c>
      <c r="Y71" s="353"/>
      <c r="Z71" s="354"/>
      <c r="AE71" s="353"/>
      <c r="AF71" s="354"/>
      <c r="AH71" s="353"/>
      <c r="AI71" s="355"/>
      <c r="AJ71" s="356"/>
      <c r="AK71" s="356"/>
      <c r="AL71" s="356"/>
      <c r="AM71" s="356"/>
      <c r="AN71" s="356"/>
      <c r="AO71" s="357"/>
      <c r="AP71" s="356"/>
      <c r="AQ71" s="356"/>
      <c r="AR71" s="356"/>
      <c r="AS71" s="356"/>
      <c r="AT71" s="356"/>
      <c r="AU71" s="357"/>
      <c r="AV71" s="356"/>
      <c r="AW71" s="356"/>
      <c r="AX71" s="357"/>
    </row>
    <row r="72" spans="1:50">
      <c r="A72" s="358" t="s">
        <v>965</v>
      </c>
      <c r="B72" s="337">
        <v>25339679.545488302</v>
      </c>
      <c r="D72" s="337">
        <v>3404401.3235294116</v>
      </c>
      <c r="H72" s="337">
        <v>28744080.869017713</v>
      </c>
      <c r="K72" s="337">
        <v>0</v>
      </c>
      <c r="N72" s="337">
        <v>0</v>
      </c>
      <c r="R72" s="366"/>
      <c r="S72" s="363">
        <f>IF(B71&gt;0,(B72/B71),)</f>
        <v>86779.724470850342</v>
      </c>
      <c r="T72" s="363">
        <f t="shared" ref="T72:AH72" si="48">IF(C71&gt;0,(C72/C71),)</f>
        <v>0</v>
      </c>
      <c r="U72" s="363">
        <f t="shared" si="48"/>
        <v>61898.205882352937</v>
      </c>
      <c r="V72" s="363">
        <f t="shared" si="48"/>
        <v>0</v>
      </c>
      <c r="W72" s="363">
        <f t="shared" si="48"/>
        <v>0</v>
      </c>
      <c r="X72" s="363">
        <f t="shared" si="48"/>
        <v>0</v>
      </c>
      <c r="Y72" s="364">
        <f t="shared" si="48"/>
        <v>82835.967922241252</v>
      </c>
      <c r="Z72" s="365">
        <f t="shared" si="48"/>
        <v>0</v>
      </c>
      <c r="AA72" s="363">
        <f t="shared" si="48"/>
        <v>0</v>
      </c>
      <c r="AB72" s="363">
        <f t="shared" si="48"/>
        <v>0</v>
      </c>
      <c r="AC72" s="363">
        <f t="shared" si="48"/>
        <v>0</v>
      </c>
      <c r="AD72" s="363">
        <f t="shared" si="48"/>
        <v>0</v>
      </c>
      <c r="AE72" s="364">
        <f t="shared" si="48"/>
        <v>0</v>
      </c>
      <c r="AF72" s="365">
        <f t="shared" si="48"/>
        <v>0</v>
      </c>
      <c r="AG72" s="363">
        <f t="shared" si="48"/>
        <v>0</v>
      </c>
      <c r="AH72" s="364">
        <f t="shared" si="48"/>
        <v>0</v>
      </c>
      <c r="AI72" s="355"/>
      <c r="AJ72" s="356"/>
      <c r="AK72" s="356"/>
      <c r="AL72" s="356"/>
      <c r="AM72" s="356"/>
      <c r="AN72" s="356"/>
      <c r="AO72" s="357"/>
      <c r="AP72" s="356"/>
      <c r="AQ72" s="356"/>
      <c r="AR72" s="356"/>
      <c r="AS72" s="356"/>
      <c r="AT72" s="356"/>
      <c r="AU72" s="357"/>
      <c r="AV72" s="356"/>
      <c r="AW72" s="356"/>
      <c r="AX72" s="357"/>
    </row>
    <row r="73" spans="1:50">
      <c r="A73" s="358" t="s">
        <v>966</v>
      </c>
      <c r="B73" s="337">
        <v>311</v>
      </c>
      <c r="D73" s="337">
        <v>53</v>
      </c>
      <c r="H73" s="337">
        <v>364</v>
      </c>
      <c r="K73" s="337">
        <v>0</v>
      </c>
      <c r="N73" s="337">
        <v>0</v>
      </c>
      <c r="Y73" s="353"/>
      <c r="Z73" s="354"/>
      <c r="AE73" s="353"/>
      <c r="AF73" s="354"/>
      <c r="AH73" s="353"/>
      <c r="AI73" s="355"/>
      <c r="AJ73" s="356"/>
      <c r="AK73" s="356"/>
      <c r="AL73" s="356"/>
      <c r="AM73" s="356"/>
      <c r="AN73" s="356"/>
      <c r="AO73" s="357"/>
      <c r="AP73" s="356"/>
      <c r="AQ73" s="356"/>
      <c r="AR73" s="356"/>
      <c r="AS73" s="356"/>
      <c r="AT73" s="356"/>
      <c r="AU73" s="357"/>
      <c r="AV73" s="356"/>
      <c r="AW73" s="356"/>
      <c r="AX73" s="357"/>
    </row>
    <row r="74" spans="1:50">
      <c r="A74" s="358" t="s">
        <v>967</v>
      </c>
      <c r="B74" s="337">
        <v>27029453.712142359</v>
      </c>
      <c r="D74" s="337">
        <v>3361712.3928571432</v>
      </c>
      <c r="H74" s="337">
        <v>30391166.104999501</v>
      </c>
      <c r="K74" s="337">
        <v>0</v>
      </c>
      <c r="N74" s="337">
        <v>0</v>
      </c>
      <c r="R74" s="366"/>
      <c r="S74" s="363">
        <f>IF(B73&gt;0,(B74/B73),)</f>
        <v>86911.426727145852</v>
      </c>
      <c r="T74" s="363">
        <f t="shared" ref="T74:AH74" si="49">IF(C73&gt;0,(C74/C73),)</f>
        <v>0</v>
      </c>
      <c r="U74" s="363">
        <f t="shared" si="49"/>
        <v>63428.535714285717</v>
      </c>
      <c r="V74" s="363">
        <f t="shared" si="49"/>
        <v>0</v>
      </c>
      <c r="W74" s="363">
        <f t="shared" si="49"/>
        <v>0</v>
      </c>
      <c r="X74" s="363">
        <f t="shared" si="49"/>
        <v>0</v>
      </c>
      <c r="Y74" s="364">
        <f t="shared" si="49"/>
        <v>83492.214574174461</v>
      </c>
      <c r="Z74" s="365">
        <f t="shared" si="49"/>
        <v>0</v>
      </c>
      <c r="AA74" s="363">
        <f t="shared" si="49"/>
        <v>0</v>
      </c>
      <c r="AB74" s="363">
        <f t="shared" si="49"/>
        <v>0</v>
      </c>
      <c r="AC74" s="363">
        <f t="shared" si="49"/>
        <v>0</v>
      </c>
      <c r="AD74" s="363">
        <f t="shared" si="49"/>
        <v>0</v>
      </c>
      <c r="AE74" s="364">
        <f t="shared" si="49"/>
        <v>0</v>
      </c>
      <c r="AF74" s="365">
        <f t="shared" si="49"/>
        <v>0</v>
      </c>
      <c r="AG74" s="363">
        <f t="shared" si="49"/>
        <v>0</v>
      </c>
      <c r="AH74" s="364">
        <f t="shared" si="49"/>
        <v>0</v>
      </c>
      <c r="AI74" s="367">
        <f>IF(S72&gt;0,(S74-S72)/S72,)</f>
        <v>1.5176616093053993E-3</v>
      </c>
      <c r="AJ74" s="368">
        <f t="shared" ref="AJ74:AX74" si="50">IF(T72&gt;0,(T74-T72)/T72,)</f>
        <v>0</v>
      </c>
      <c r="AK74" s="370">
        <f t="shared" si="50"/>
        <v>2.4723330993492894E-2</v>
      </c>
      <c r="AL74" s="368">
        <f t="shared" si="50"/>
        <v>0</v>
      </c>
      <c r="AM74" s="368">
        <f t="shared" si="50"/>
        <v>0</v>
      </c>
      <c r="AN74" s="368">
        <f t="shared" si="50"/>
        <v>0</v>
      </c>
      <c r="AO74" s="369">
        <f t="shared" si="50"/>
        <v>7.9222428178690688E-3</v>
      </c>
      <c r="AP74" s="368">
        <f t="shared" si="50"/>
        <v>0</v>
      </c>
      <c r="AQ74" s="368">
        <f t="shared" si="50"/>
        <v>0</v>
      </c>
      <c r="AR74" s="368">
        <f t="shared" si="50"/>
        <v>0</v>
      </c>
      <c r="AS74" s="368">
        <f t="shared" si="50"/>
        <v>0</v>
      </c>
      <c r="AT74" s="368">
        <f t="shared" si="50"/>
        <v>0</v>
      </c>
      <c r="AU74" s="369">
        <f t="shared" si="50"/>
        <v>0</v>
      </c>
      <c r="AV74" s="368">
        <f t="shared" si="50"/>
        <v>0</v>
      </c>
      <c r="AW74" s="368">
        <f t="shared" si="50"/>
        <v>0</v>
      </c>
      <c r="AX74" s="369">
        <f t="shared" si="50"/>
        <v>0</v>
      </c>
    </row>
    <row r="75" spans="1:50">
      <c r="A75" s="358" t="s">
        <v>968</v>
      </c>
      <c r="B75" s="337">
        <v>88</v>
      </c>
      <c r="D75" s="337">
        <v>16</v>
      </c>
      <c r="H75" s="337">
        <v>104</v>
      </c>
      <c r="K75" s="337">
        <v>0</v>
      </c>
      <c r="N75" s="337">
        <v>0</v>
      </c>
      <c r="Y75" s="353"/>
      <c r="Z75" s="354"/>
      <c r="AE75" s="353"/>
      <c r="AF75" s="354"/>
      <c r="AH75" s="353"/>
      <c r="AI75" s="355"/>
      <c r="AJ75" s="356"/>
      <c r="AK75" s="356"/>
      <c r="AL75" s="356"/>
      <c r="AM75" s="356"/>
      <c r="AN75" s="356"/>
      <c r="AO75" s="357"/>
      <c r="AP75" s="356"/>
      <c r="AQ75" s="356"/>
      <c r="AR75" s="356"/>
      <c r="AS75" s="356"/>
      <c r="AT75" s="356"/>
      <c r="AU75" s="357"/>
      <c r="AV75" s="356"/>
      <c r="AW75" s="356"/>
      <c r="AX75" s="357"/>
    </row>
    <row r="76" spans="1:50">
      <c r="A76" s="358" t="s">
        <v>969</v>
      </c>
      <c r="B76" s="337">
        <v>5795760.666666667</v>
      </c>
      <c r="D76" s="337">
        <v>818515.59183673467</v>
      </c>
      <c r="H76" s="337">
        <v>6614276.2585034017</v>
      </c>
      <c r="K76" s="337">
        <v>0</v>
      </c>
      <c r="N76" s="337">
        <v>0</v>
      </c>
      <c r="R76" s="366"/>
      <c r="S76" s="363">
        <f>IF(B75&gt;0,(B76/B75),)</f>
        <v>65860.916666666672</v>
      </c>
      <c r="T76" s="363">
        <f t="shared" ref="T76:AH76" si="51">IF(C75&gt;0,(C76/C75),)</f>
        <v>0</v>
      </c>
      <c r="U76" s="363">
        <f t="shared" si="51"/>
        <v>51157.224489795917</v>
      </c>
      <c r="V76" s="363">
        <f t="shared" si="51"/>
        <v>0</v>
      </c>
      <c r="W76" s="363">
        <f t="shared" si="51"/>
        <v>0</v>
      </c>
      <c r="X76" s="363">
        <f t="shared" si="51"/>
        <v>0</v>
      </c>
      <c r="Y76" s="364">
        <f t="shared" si="51"/>
        <v>63598.810177917323</v>
      </c>
      <c r="Z76" s="365">
        <f t="shared" si="51"/>
        <v>0</v>
      </c>
      <c r="AA76" s="363">
        <f t="shared" si="51"/>
        <v>0</v>
      </c>
      <c r="AB76" s="363">
        <f t="shared" si="51"/>
        <v>0</v>
      </c>
      <c r="AC76" s="363">
        <f t="shared" si="51"/>
        <v>0</v>
      </c>
      <c r="AD76" s="363">
        <f t="shared" si="51"/>
        <v>0</v>
      </c>
      <c r="AE76" s="364">
        <f t="shared" si="51"/>
        <v>0</v>
      </c>
      <c r="AF76" s="365">
        <f t="shared" si="51"/>
        <v>0</v>
      </c>
      <c r="AG76" s="363">
        <f t="shared" si="51"/>
        <v>0</v>
      </c>
      <c r="AH76" s="364">
        <f t="shared" si="51"/>
        <v>0</v>
      </c>
      <c r="AI76" s="355"/>
      <c r="AJ76" s="356"/>
      <c r="AK76" s="356"/>
      <c r="AL76" s="356"/>
      <c r="AM76" s="356"/>
      <c r="AN76" s="356"/>
      <c r="AO76" s="357"/>
      <c r="AP76" s="356"/>
      <c r="AQ76" s="356"/>
      <c r="AR76" s="356"/>
      <c r="AS76" s="356"/>
      <c r="AT76" s="356"/>
      <c r="AU76" s="357"/>
      <c r="AV76" s="356"/>
      <c r="AW76" s="356"/>
      <c r="AX76" s="357"/>
    </row>
    <row r="77" spans="1:50">
      <c r="A77" s="358" t="s">
        <v>970</v>
      </c>
      <c r="B77" s="337">
        <v>86</v>
      </c>
      <c r="D77" s="337">
        <v>15</v>
      </c>
      <c r="H77" s="337">
        <v>101</v>
      </c>
      <c r="K77" s="337">
        <v>0</v>
      </c>
      <c r="N77" s="337">
        <v>0</v>
      </c>
      <c r="Y77" s="353"/>
      <c r="Z77" s="354"/>
      <c r="AE77" s="353"/>
      <c r="AF77" s="354"/>
      <c r="AH77" s="353"/>
      <c r="AI77" s="355"/>
      <c r="AJ77" s="356"/>
      <c r="AK77" s="356"/>
      <c r="AL77" s="356"/>
      <c r="AM77" s="356"/>
      <c r="AN77" s="356"/>
      <c r="AO77" s="357"/>
      <c r="AP77" s="356"/>
      <c r="AQ77" s="356"/>
      <c r="AR77" s="356"/>
      <c r="AS77" s="356"/>
      <c r="AT77" s="356"/>
      <c r="AU77" s="357"/>
      <c r="AV77" s="356"/>
      <c r="AW77" s="356"/>
      <c r="AX77" s="357"/>
    </row>
    <row r="78" spans="1:50">
      <c r="A78" s="358" t="s">
        <v>971</v>
      </c>
      <c r="B78" s="337">
        <v>5848673.0878859861</v>
      </c>
      <c r="D78" s="337">
        <v>777786.84782608692</v>
      </c>
      <c r="H78" s="337">
        <v>6626459.935712073</v>
      </c>
      <c r="K78" s="337">
        <v>0</v>
      </c>
      <c r="N78" s="337">
        <v>0</v>
      </c>
      <c r="R78" s="366"/>
      <c r="S78" s="363">
        <f>IF(B77&gt;0,(B78/B77),)</f>
        <v>68007.826603325419</v>
      </c>
      <c r="T78" s="363">
        <f t="shared" ref="T78:AH78" si="52">IF(C77&gt;0,(C78/C77),)</f>
        <v>0</v>
      </c>
      <c r="U78" s="363">
        <f t="shared" si="52"/>
        <v>51852.456521739128</v>
      </c>
      <c r="V78" s="363">
        <f t="shared" si="52"/>
        <v>0</v>
      </c>
      <c r="W78" s="363">
        <f t="shared" si="52"/>
        <v>0</v>
      </c>
      <c r="X78" s="363">
        <f t="shared" si="52"/>
        <v>0</v>
      </c>
      <c r="Y78" s="364">
        <f t="shared" si="52"/>
        <v>65608.514214971015</v>
      </c>
      <c r="Z78" s="365">
        <f t="shared" si="52"/>
        <v>0</v>
      </c>
      <c r="AA78" s="363">
        <f t="shared" si="52"/>
        <v>0</v>
      </c>
      <c r="AB78" s="363">
        <f t="shared" si="52"/>
        <v>0</v>
      </c>
      <c r="AC78" s="363">
        <f t="shared" si="52"/>
        <v>0</v>
      </c>
      <c r="AD78" s="363">
        <f t="shared" si="52"/>
        <v>0</v>
      </c>
      <c r="AE78" s="364">
        <f t="shared" si="52"/>
        <v>0</v>
      </c>
      <c r="AF78" s="365">
        <f t="shared" si="52"/>
        <v>0</v>
      </c>
      <c r="AG78" s="363">
        <f t="shared" si="52"/>
        <v>0</v>
      </c>
      <c r="AH78" s="364">
        <f t="shared" si="52"/>
        <v>0</v>
      </c>
      <c r="AI78" s="367">
        <f>IF(S76&gt;0,(S78-S76)/S76,)</f>
        <v>3.2597632181838955E-2</v>
      </c>
      <c r="AJ78" s="368">
        <f t="shared" ref="AJ78:AX78" si="53">IF(T76&gt;0,(T78-T76)/T76,)</f>
        <v>0</v>
      </c>
      <c r="AK78" s="368">
        <f t="shared" si="53"/>
        <v>1.359010460158732E-2</v>
      </c>
      <c r="AL78" s="368">
        <f t="shared" si="53"/>
        <v>0</v>
      </c>
      <c r="AM78" s="368">
        <f t="shared" si="53"/>
        <v>0</v>
      </c>
      <c r="AN78" s="368">
        <f t="shared" si="53"/>
        <v>0</v>
      </c>
      <c r="AO78" s="369">
        <f t="shared" si="53"/>
        <v>3.1599711243521011E-2</v>
      </c>
      <c r="AP78" s="368">
        <f t="shared" si="53"/>
        <v>0</v>
      </c>
      <c r="AQ78" s="368">
        <f t="shared" si="53"/>
        <v>0</v>
      </c>
      <c r="AR78" s="368">
        <f t="shared" si="53"/>
        <v>0</v>
      </c>
      <c r="AS78" s="368">
        <f t="shared" si="53"/>
        <v>0</v>
      </c>
      <c r="AT78" s="368">
        <f t="shared" si="53"/>
        <v>0</v>
      </c>
      <c r="AU78" s="369">
        <f t="shared" si="53"/>
        <v>0</v>
      </c>
      <c r="AV78" s="368">
        <f t="shared" si="53"/>
        <v>0</v>
      </c>
      <c r="AW78" s="368">
        <f t="shared" si="53"/>
        <v>0</v>
      </c>
      <c r="AX78" s="369">
        <f t="shared" si="53"/>
        <v>0</v>
      </c>
    </row>
    <row r="79" spans="1:50">
      <c r="A79" s="358" t="s">
        <v>972</v>
      </c>
      <c r="B79" s="337">
        <v>0</v>
      </c>
      <c r="D79" s="337">
        <v>16</v>
      </c>
      <c r="H79" s="337">
        <v>16</v>
      </c>
      <c r="K79" s="337">
        <v>0</v>
      </c>
      <c r="N79" s="337">
        <v>0</v>
      </c>
      <c r="Y79" s="353"/>
      <c r="Z79" s="354"/>
      <c r="AE79" s="353"/>
      <c r="AF79" s="354"/>
      <c r="AH79" s="353"/>
      <c r="AI79" s="355"/>
      <c r="AJ79" s="356"/>
      <c r="AK79" s="356"/>
      <c r="AL79" s="356"/>
      <c r="AM79" s="356"/>
      <c r="AN79" s="356"/>
      <c r="AO79" s="357"/>
      <c r="AP79" s="356"/>
      <c r="AQ79" s="356"/>
      <c r="AR79" s="356"/>
      <c r="AS79" s="356"/>
      <c r="AT79" s="356"/>
      <c r="AU79" s="357"/>
      <c r="AV79" s="356"/>
      <c r="AW79" s="356"/>
      <c r="AX79" s="357"/>
    </row>
    <row r="80" spans="1:50">
      <c r="A80" s="358" t="s">
        <v>973</v>
      </c>
      <c r="B80" s="337">
        <v>0</v>
      </c>
      <c r="D80" s="337">
        <v>675172.36363636365</v>
      </c>
      <c r="H80" s="337">
        <v>675172.36363636365</v>
      </c>
      <c r="K80" s="337">
        <v>0</v>
      </c>
      <c r="N80" s="337">
        <v>0</v>
      </c>
      <c r="R80" s="366"/>
      <c r="S80" s="363">
        <f>IF(B79&gt;0,(B80/B79),)</f>
        <v>0</v>
      </c>
      <c r="T80" s="363">
        <f t="shared" ref="T80:AH80" si="54">IF(C79&gt;0,(C80/C79),)</f>
        <v>0</v>
      </c>
      <c r="U80" s="363">
        <f t="shared" si="54"/>
        <v>42198.272727272728</v>
      </c>
      <c r="V80" s="363">
        <f t="shared" si="54"/>
        <v>0</v>
      </c>
      <c r="W80" s="363">
        <f t="shared" si="54"/>
        <v>0</v>
      </c>
      <c r="X80" s="363">
        <f t="shared" si="54"/>
        <v>0</v>
      </c>
      <c r="Y80" s="364">
        <f t="shared" si="54"/>
        <v>42198.272727272728</v>
      </c>
      <c r="Z80" s="365">
        <f t="shared" si="54"/>
        <v>0</v>
      </c>
      <c r="AA80" s="363">
        <f t="shared" si="54"/>
        <v>0</v>
      </c>
      <c r="AB80" s="363">
        <f t="shared" si="54"/>
        <v>0</v>
      </c>
      <c r="AC80" s="363">
        <f t="shared" si="54"/>
        <v>0</v>
      </c>
      <c r="AD80" s="363">
        <f t="shared" si="54"/>
        <v>0</v>
      </c>
      <c r="AE80" s="364">
        <f t="shared" si="54"/>
        <v>0</v>
      </c>
      <c r="AF80" s="365">
        <f t="shared" si="54"/>
        <v>0</v>
      </c>
      <c r="AG80" s="363">
        <f t="shared" si="54"/>
        <v>0</v>
      </c>
      <c r="AH80" s="364">
        <f t="shared" si="54"/>
        <v>0</v>
      </c>
      <c r="AI80" s="355"/>
      <c r="AJ80" s="356"/>
      <c r="AK80" s="356"/>
      <c r="AL80" s="356"/>
      <c r="AM80" s="356"/>
      <c r="AN80" s="356"/>
      <c r="AO80" s="357"/>
      <c r="AP80" s="356"/>
      <c r="AQ80" s="356"/>
      <c r="AR80" s="356"/>
      <c r="AS80" s="356"/>
      <c r="AT80" s="356"/>
      <c r="AU80" s="357"/>
      <c r="AV80" s="356"/>
      <c r="AW80" s="356"/>
      <c r="AX80" s="357"/>
    </row>
    <row r="81" spans="1:50">
      <c r="A81" s="358" t="s">
        <v>974</v>
      </c>
      <c r="B81" s="337">
        <v>0</v>
      </c>
      <c r="D81" s="337">
        <v>19</v>
      </c>
      <c r="H81" s="337">
        <v>19</v>
      </c>
      <c r="K81" s="337">
        <v>0</v>
      </c>
      <c r="N81" s="337">
        <v>0</v>
      </c>
      <c r="Y81" s="353"/>
      <c r="Z81" s="354"/>
      <c r="AE81" s="353"/>
      <c r="AF81" s="354"/>
      <c r="AH81" s="353"/>
      <c r="AI81" s="355"/>
      <c r="AJ81" s="356"/>
      <c r="AK81" s="356"/>
      <c r="AL81" s="356"/>
      <c r="AM81" s="356"/>
      <c r="AN81" s="356"/>
      <c r="AO81" s="357"/>
      <c r="AP81" s="356"/>
      <c r="AQ81" s="356"/>
      <c r="AR81" s="356"/>
      <c r="AS81" s="356"/>
      <c r="AT81" s="356"/>
      <c r="AU81" s="357"/>
      <c r="AV81" s="356"/>
      <c r="AW81" s="356"/>
      <c r="AX81" s="357"/>
    </row>
    <row r="82" spans="1:50">
      <c r="A82" s="358" t="s">
        <v>975</v>
      </c>
      <c r="B82" s="337">
        <v>0</v>
      </c>
      <c r="D82" s="337">
        <v>813174.95454545447</v>
      </c>
      <c r="H82" s="337">
        <v>813174.95454545447</v>
      </c>
      <c r="K82" s="337">
        <v>0</v>
      </c>
      <c r="N82" s="337">
        <v>0</v>
      </c>
      <c r="R82" s="366"/>
      <c r="S82" s="363">
        <f>IF(B81&gt;0,(B82/B81),)</f>
        <v>0</v>
      </c>
      <c r="T82" s="363">
        <f t="shared" ref="T82:AH82" si="55">IF(C81&gt;0,(C82/C81),)</f>
        <v>0</v>
      </c>
      <c r="U82" s="363">
        <f t="shared" si="55"/>
        <v>42798.681818181816</v>
      </c>
      <c r="V82" s="363">
        <f t="shared" si="55"/>
        <v>0</v>
      </c>
      <c r="W82" s="363">
        <f t="shared" si="55"/>
        <v>0</v>
      </c>
      <c r="X82" s="363">
        <f t="shared" si="55"/>
        <v>0</v>
      </c>
      <c r="Y82" s="364">
        <f t="shared" si="55"/>
        <v>42798.681818181816</v>
      </c>
      <c r="Z82" s="365">
        <f t="shared" si="55"/>
        <v>0</v>
      </c>
      <c r="AA82" s="363">
        <f t="shared" si="55"/>
        <v>0</v>
      </c>
      <c r="AB82" s="363">
        <f t="shared" si="55"/>
        <v>0</v>
      </c>
      <c r="AC82" s="363">
        <f t="shared" si="55"/>
        <v>0</v>
      </c>
      <c r="AD82" s="363">
        <f t="shared" si="55"/>
        <v>0</v>
      </c>
      <c r="AE82" s="364">
        <f t="shared" si="55"/>
        <v>0</v>
      </c>
      <c r="AF82" s="365">
        <f t="shared" si="55"/>
        <v>0</v>
      </c>
      <c r="AG82" s="363">
        <f t="shared" si="55"/>
        <v>0</v>
      </c>
      <c r="AH82" s="364">
        <f t="shared" si="55"/>
        <v>0</v>
      </c>
      <c r="AI82" s="367">
        <f>IF(S80&gt;0,(S82-S80)/S80,)</f>
        <v>0</v>
      </c>
      <c r="AJ82" s="368">
        <f t="shared" ref="AJ82:AX82" si="56">IF(T80&gt;0,(T82-T80)/T80,)</f>
        <v>0</v>
      </c>
      <c r="AK82" s="370">
        <f t="shared" si="56"/>
        <v>1.4228285948800082E-2</v>
      </c>
      <c r="AL82" s="368">
        <f t="shared" si="56"/>
        <v>0</v>
      </c>
      <c r="AM82" s="368">
        <f t="shared" si="56"/>
        <v>0</v>
      </c>
      <c r="AN82" s="368">
        <f t="shared" si="56"/>
        <v>0</v>
      </c>
      <c r="AO82" s="369">
        <f t="shared" si="56"/>
        <v>1.4228285948800082E-2</v>
      </c>
      <c r="AP82" s="368">
        <f t="shared" si="56"/>
        <v>0</v>
      </c>
      <c r="AQ82" s="368">
        <f t="shared" si="56"/>
        <v>0</v>
      </c>
      <c r="AR82" s="368">
        <f t="shared" si="56"/>
        <v>0</v>
      </c>
      <c r="AS82" s="368">
        <f t="shared" si="56"/>
        <v>0</v>
      </c>
      <c r="AT82" s="368">
        <f t="shared" si="56"/>
        <v>0</v>
      </c>
      <c r="AU82" s="369">
        <f t="shared" si="56"/>
        <v>0</v>
      </c>
      <c r="AV82" s="368">
        <f t="shared" si="56"/>
        <v>0</v>
      </c>
      <c r="AW82" s="368">
        <f t="shared" si="56"/>
        <v>0</v>
      </c>
      <c r="AX82" s="369">
        <f t="shared" si="56"/>
        <v>0</v>
      </c>
    </row>
    <row r="83" spans="1:50">
      <c r="A83" s="358" t="s">
        <v>976</v>
      </c>
      <c r="B83" s="337">
        <v>0</v>
      </c>
      <c r="D83" s="337">
        <v>0</v>
      </c>
      <c r="H83" s="337">
        <v>0</v>
      </c>
      <c r="K83" s="337">
        <v>400</v>
      </c>
      <c r="N83" s="337">
        <v>400</v>
      </c>
      <c r="Y83" s="353"/>
      <c r="Z83" s="354"/>
      <c r="AE83" s="353"/>
      <c r="AF83" s="354"/>
      <c r="AH83" s="353"/>
      <c r="AI83" s="355"/>
      <c r="AJ83" s="356"/>
      <c r="AK83" s="356"/>
      <c r="AL83" s="356"/>
      <c r="AM83" s="356"/>
      <c r="AN83" s="356"/>
      <c r="AO83" s="357"/>
      <c r="AP83" s="356"/>
      <c r="AQ83" s="356"/>
      <c r="AR83" s="356"/>
      <c r="AS83" s="356"/>
      <c r="AT83" s="356"/>
      <c r="AU83" s="357"/>
      <c r="AV83" s="356"/>
      <c r="AW83" s="356"/>
      <c r="AX83" s="357"/>
    </row>
    <row r="84" spans="1:50">
      <c r="A84" s="358" t="s">
        <v>977</v>
      </c>
      <c r="B84" s="337">
        <v>0</v>
      </c>
      <c r="D84" s="337">
        <v>0</v>
      </c>
      <c r="H84" s="337">
        <v>0</v>
      </c>
      <c r="K84" s="337">
        <v>24576390.446914162</v>
      </c>
      <c r="N84" s="337">
        <v>24576390.446914162</v>
      </c>
      <c r="R84" s="366"/>
      <c r="S84" s="363">
        <f>IF(B83&gt;0,(B84/B83),)</f>
        <v>0</v>
      </c>
      <c r="T84" s="363">
        <f t="shared" ref="T84:AH84" si="57">IF(C83&gt;0,(C84/C83),)</f>
        <v>0</v>
      </c>
      <c r="U84" s="363">
        <f t="shared" si="57"/>
        <v>0</v>
      </c>
      <c r="V84" s="363">
        <f t="shared" si="57"/>
        <v>0</v>
      </c>
      <c r="W84" s="363">
        <f t="shared" si="57"/>
        <v>0</v>
      </c>
      <c r="X84" s="363">
        <f t="shared" si="57"/>
        <v>0</v>
      </c>
      <c r="Y84" s="364">
        <f t="shared" si="57"/>
        <v>0</v>
      </c>
      <c r="Z84" s="365">
        <f t="shared" si="57"/>
        <v>0</v>
      </c>
      <c r="AA84" s="363">
        <f t="shared" si="57"/>
        <v>0</v>
      </c>
      <c r="AB84" s="363">
        <f t="shared" si="57"/>
        <v>61440.976117285405</v>
      </c>
      <c r="AC84" s="363">
        <f t="shared" si="57"/>
        <v>0</v>
      </c>
      <c r="AD84" s="363">
        <f t="shared" si="57"/>
        <v>0</v>
      </c>
      <c r="AE84" s="364">
        <f t="shared" si="57"/>
        <v>61440.976117285405</v>
      </c>
      <c r="AF84" s="365">
        <f t="shared" si="57"/>
        <v>0</v>
      </c>
      <c r="AG84" s="363">
        <f t="shared" si="57"/>
        <v>0</v>
      </c>
      <c r="AH84" s="364">
        <f t="shared" si="57"/>
        <v>0</v>
      </c>
      <c r="AI84" s="355"/>
      <c r="AJ84" s="356"/>
      <c r="AK84" s="356"/>
      <c r="AL84" s="356"/>
      <c r="AM84" s="356"/>
      <c r="AN84" s="356"/>
      <c r="AO84" s="357"/>
      <c r="AP84" s="356"/>
      <c r="AQ84" s="356"/>
      <c r="AR84" s="356"/>
      <c r="AS84" s="356"/>
      <c r="AT84" s="356"/>
      <c r="AU84" s="357"/>
      <c r="AV84" s="356"/>
      <c r="AW84" s="356"/>
      <c r="AX84" s="357"/>
    </row>
    <row r="85" spans="1:50">
      <c r="A85" s="358" t="s">
        <v>978</v>
      </c>
      <c r="B85" s="337">
        <v>0</v>
      </c>
      <c r="D85" s="337">
        <v>0</v>
      </c>
      <c r="H85" s="337">
        <v>0</v>
      </c>
      <c r="K85" s="337">
        <v>409</v>
      </c>
      <c r="N85" s="337">
        <v>409</v>
      </c>
      <c r="Y85" s="353"/>
      <c r="Z85" s="354"/>
      <c r="AE85" s="353"/>
      <c r="AF85" s="354"/>
      <c r="AH85" s="353"/>
      <c r="AI85" s="355"/>
      <c r="AJ85" s="356"/>
      <c r="AK85" s="356"/>
      <c r="AL85" s="356"/>
      <c r="AM85" s="356"/>
      <c r="AN85" s="356"/>
      <c r="AO85" s="357"/>
      <c r="AP85" s="356"/>
      <c r="AQ85" s="356"/>
      <c r="AR85" s="356"/>
      <c r="AS85" s="356"/>
      <c r="AT85" s="356"/>
      <c r="AU85" s="357"/>
      <c r="AV85" s="356"/>
      <c r="AW85" s="356"/>
      <c r="AX85" s="357"/>
    </row>
    <row r="86" spans="1:50">
      <c r="A86" s="358" t="s">
        <v>979</v>
      </c>
      <c r="B86" s="337">
        <v>0</v>
      </c>
      <c r="D86" s="337">
        <v>0</v>
      </c>
      <c r="H86" s="337">
        <v>0</v>
      </c>
      <c r="K86" s="337">
        <v>25727268.07387802</v>
      </c>
      <c r="N86" s="337">
        <v>25727268.07387802</v>
      </c>
      <c r="R86" s="366"/>
      <c r="S86" s="363">
        <f>IF(B85&gt;0,(B86/B85),)</f>
        <v>0</v>
      </c>
      <c r="T86" s="363">
        <f t="shared" ref="T86:AH86" si="58">IF(C85&gt;0,(C86/C85),)</f>
        <v>0</v>
      </c>
      <c r="U86" s="363">
        <f t="shared" si="58"/>
        <v>0</v>
      </c>
      <c r="V86" s="363">
        <f t="shared" si="58"/>
        <v>0</v>
      </c>
      <c r="W86" s="363">
        <f t="shared" si="58"/>
        <v>0</v>
      </c>
      <c r="X86" s="363">
        <f t="shared" si="58"/>
        <v>0</v>
      </c>
      <c r="Y86" s="364">
        <f t="shared" si="58"/>
        <v>0</v>
      </c>
      <c r="Z86" s="365">
        <f t="shared" si="58"/>
        <v>0</v>
      </c>
      <c r="AA86" s="363">
        <f t="shared" si="58"/>
        <v>0</v>
      </c>
      <c r="AB86" s="363">
        <f t="shared" si="58"/>
        <v>62902.855926352124</v>
      </c>
      <c r="AC86" s="363">
        <f t="shared" si="58"/>
        <v>0</v>
      </c>
      <c r="AD86" s="363">
        <f t="shared" si="58"/>
        <v>0</v>
      </c>
      <c r="AE86" s="364">
        <f t="shared" si="58"/>
        <v>62902.855926352124</v>
      </c>
      <c r="AF86" s="365">
        <f t="shared" si="58"/>
        <v>0</v>
      </c>
      <c r="AG86" s="363">
        <f t="shared" si="58"/>
        <v>0</v>
      </c>
      <c r="AH86" s="364">
        <f t="shared" si="58"/>
        <v>0</v>
      </c>
      <c r="AI86" s="367">
        <f>IF(S84&gt;0,(S86-S84)/S84,)</f>
        <v>0</v>
      </c>
      <c r="AJ86" s="368">
        <f t="shared" ref="AJ86:AX86" si="59">IF(T84&gt;0,(T86-T84)/T84,)</f>
        <v>0</v>
      </c>
      <c r="AK86" s="368">
        <f t="shared" si="59"/>
        <v>0</v>
      </c>
      <c r="AL86" s="368">
        <f t="shared" si="59"/>
        <v>0</v>
      </c>
      <c r="AM86" s="368">
        <f t="shared" si="59"/>
        <v>0</v>
      </c>
      <c r="AN86" s="368">
        <f t="shared" si="59"/>
        <v>0</v>
      </c>
      <c r="AO86" s="369">
        <f t="shared" si="59"/>
        <v>0</v>
      </c>
      <c r="AP86" s="368">
        <f t="shared" si="59"/>
        <v>0</v>
      </c>
      <c r="AQ86" s="368">
        <f t="shared" si="59"/>
        <v>0</v>
      </c>
      <c r="AR86" s="368">
        <f t="shared" si="59"/>
        <v>2.3793238673098537E-2</v>
      </c>
      <c r="AS86" s="368">
        <f t="shared" si="59"/>
        <v>0</v>
      </c>
      <c r="AT86" s="368">
        <f t="shared" si="59"/>
        <v>0</v>
      </c>
      <c r="AU86" s="369">
        <f t="shared" si="59"/>
        <v>2.3793238673098537E-2</v>
      </c>
      <c r="AV86" s="368">
        <f t="shared" si="59"/>
        <v>0</v>
      </c>
      <c r="AW86" s="368">
        <f t="shared" si="59"/>
        <v>0</v>
      </c>
      <c r="AX86" s="369">
        <f t="shared" si="59"/>
        <v>0</v>
      </c>
    </row>
    <row r="87" spans="1:50">
      <c r="A87" s="358" t="s">
        <v>980</v>
      </c>
      <c r="B87" s="337">
        <v>1119</v>
      </c>
      <c r="D87" s="337">
        <v>230</v>
      </c>
      <c r="H87" s="337">
        <v>1349</v>
      </c>
      <c r="K87" s="337">
        <v>400</v>
      </c>
      <c r="N87" s="337">
        <v>400</v>
      </c>
      <c r="Y87" s="353"/>
      <c r="Z87" s="354"/>
      <c r="AE87" s="353"/>
      <c r="AF87" s="354"/>
      <c r="AH87" s="353"/>
      <c r="AI87" s="355"/>
      <c r="AJ87" s="356"/>
      <c r="AK87" s="356"/>
      <c r="AL87" s="356"/>
      <c r="AM87" s="356"/>
      <c r="AN87" s="356"/>
      <c r="AO87" s="357"/>
      <c r="AP87" s="356"/>
      <c r="AQ87" s="356"/>
      <c r="AR87" s="356"/>
      <c r="AS87" s="356"/>
      <c r="AT87" s="356"/>
      <c r="AU87" s="357"/>
      <c r="AV87" s="356"/>
      <c r="AW87" s="356"/>
      <c r="AX87" s="357"/>
    </row>
    <row r="88" spans="1:50">
      <c r="A88" s="358" t="s">
        <v>981</v>
      </c>
      <c r="B88" s="337">
        <v>122848301.09839921</v>
      </c>
      <c r="D88" s="337">
        <v>14909197.60062594</v>
      </c>
      <c r="H88" s="337">
        <v>137757498.69902515</v>
      </c>
      <c r="K88" s="337">
        <v>24576390.446914162</v>
      </c>
      <c r="N88" s="337">
        <v>24576390.446914162</v>
      </c>
      <c r="R88" s="366"/>
      <c r="S88" s="363">
        <f>IF(B87&gt;0,(B88/B87),)</f>
        <v>109784.00455621019</v>
      </c>
      <c r="T88" s="363">
        <f t="shared" ref="T88:AH88" si="60">IF(C87&gt;0,(C88/C87),)</f>
        <v>0</v>
      </c>
      <c r="U88" s="363">
        <f t="shared" si="60"/>
        <v>64822.59826359104</v>
      </c>
      <c r="V88" s="363">
        <f t="shared" si="60"/>
        <v>0</v>
      </c>
      <c r="W88" s="363">
        <f t="shared" si="60"/>
        <v>0</v>
      </c>
      <c r="X88" s="363">
        <f t="shared" si="60"/>
        <v>0</v>
      </c>
      <c r="Y88" s="364">
        <f t="shared" si="60"/>
        <v>102118.23476577105</v>
      </c>
      <c r="Z88" s="365">
        <f t="shared" si="60"/>
        <v>0</v>
      </c>
      <c r="AA88" s="363">
        <f t="shared" si="60"/>
        <v>0</v>
      </c>
      <c r="AB88" s="363">
        <f t="shared" si="60"/>
        <v>61440.976117285405</v>
      </c>
      <c r="AC88" s="363">
        <f t="shared" si="60"/>
        <v>0</v>
      </c>
      <c r="AD88" s="363">
        <f t="shared" si="60"/>
        <v>0</v>
      </c>
      <c r="AE88" s="364">
        <f t="shared" si="60"/>
        <v>61440.976117285405</v>
      </c>
      <c r="AF88" s="365">
        <f t="shared" si="60"/>
        <v>0</v>
      </c>
      <c r="AG88" s="363">
        <f t="shared" si="60"/>
        <v>0</v>
      </c>
      <c r="AH88" s="364">
        <f t="shared" si="60"/>
        <v>0</v>
      </c>
      <c r="AI88" s="355"/>
      <c r="AJ88" s="356"/>
      <c r="AK88" s="356"/>
      <c r="AL88" s="356"/>
      <c r="AM88" s="356"/>
      <c r="AN88" s="356"/>
      <c r="AO88" s="357"/>
      <c r="AP88" s="356"/>
      <c r="AQ88" s="356"/>
      <c r="AR88" s="356"/>
      <c r="AS88" s="356"/>
      <c r="AT88" s="356"/>
      <c r="AU88" s="357"/>
      <c r="AV88" s="356"/>
      <c r="AW88" s="356"/>
      <c r="AX88" s="357"/>
    </row>
    <row r="89" spans="1:50">
      <c r="A89" s="358" t="s">
        <v>982</v>
      </c>
      <c r="B89" s="337">
        <v>1136</v>
      </c>
      <c r="D89" s="337">
        <v>233</v>
      </c>
      <c r="H89" s="337">
        <v>1369</v>
      </c>
      <c r="K89" s="337">
        <v>409</v>
      </c>
      <c r="N89" s="337">
        <v>409</v>
      </c>
      <c r="Y89" s="353"/>
      <c r="Z89" s="354"/>
      <c r="AE89" s="353"/>
      <c r="AF89" s="354"/>
      <c r="AH89" s="353"/>
      <c r="AI89" s="355"/>
      <c r="AJ89" s="356"/>
      <c r="AK89" s="356"/>
      <c r="AL89" s="356"/>
      <c r="AM89" s="356"/>
      <c r="AN89" s="356"/>
      <c r="AO89" s="357"/>
      <c r="AP89" s="356"/>
      <c r="AQ89" s="356"/>
      <c r="AR89" s="356"/>
      <c r="AS89" s="356"/>
      <c r="AT89" s="356"/>
      <c r="AU89" s="357"/>
      <c r="AV89" s="356"/>
      <c r="AW89" s="356"/>
      <c r="AX89" s="357"/>
    </row>
    <row r="90" spans="1:50" ht="13.5" thickBot="1">
      <c r="A90" s="372" t="s">
        <v>983</v>
      </c>
      <c r="B90" s="373">
        <v>124569103.31497994</v>
      </c>
      <c r="C90" s="373"/>
      <c r="D90" s="373">
        <v>16193189.448836105</v>
      </c>
      <c r="E90" s="373"/>
      <c r="F90" s="373"/>
      <c r="G90" s="373"/>
      <c r="H90" s="373">
        <v>140762292.76381606</v>
      </c>
      <c r="I90" s="373"/>
      <c r="J90" s="373"/>
      <c r="K90" s="373">
        <v>25727268.07387802</v>
      </c>
      <c r="L90" s="373"/>
      <c r="M90" s="373"/>
      <c r="N90" s="373">
        <v>25727268.07387802</v>
      </c>
      <c r="O90" s="373"/>
      <c r="P90" s="373"/>
      <c r="Q90" s="373"/>
      <c r="S90" s="374">
        <f>IF(B89&gt;0,(B90/B89),)</f>
        <v>109655.90080544009</v>
      </c>
      <c r="T90" s="374">
        <f t="shared" ref="T90:AH90" si="61">IF(C89&gt;0,(C90/C89),)</f>
        <v>0</v>
      </c>
      <c r="U90" s="374">
        <f t="shared" si="61"/>
        <v>69498.667162386715</v>
      </c>
      <c r="V90" s="374">
        <f t="shared" si="61"/>
        <v>0</v>
      </c>
      <c r="W90" s="374">
        <f t="shared" si="61"/>
        <v>0</v>
      </c>
      <c r="X90" s="374">
        <f t="shared" si="61"/>
        <v>0</v>
      </c>
      <c r="Y90" s="375">
        <f t="shared" si="61"/>
        <v>102821.25110578237</v>
      </c>
      <c r="Z90" s="376">
        <f t="shared" si="61"/>
        <v>0</v>
      </c>
      <c r="AA90" s="374">
        <f t="shared" si="61"/>
        <v>0</v>
      </c>
      <c r="AB90" s="374">
        <f t="shared" si="61"/>
        <v>62902.855926352124</v>
      </c>
      <c r="AC90" s="374">
        <f t="shared" si="61"/>
        <v>0</v>
      </c>
      <c r="AD90" s="374">
        <f t="shared" si="61"/>
        <v>0</v>
      </c>
      <c r="AE90" s="375">
        <f t="shared" si="61"/>
        <v>62902.855926352124</v>
      </c>
      <c r="AF90" s="376">
        <f t="shared" si="61"/>
        <v>0</v>
      </c>
      <c r="AG90" s="374">
        <f t="shared" si="61"/>
        <v>0</v>
      </c>
      <c r="AH90" s="375">
        <f t="shared" si="61"/>
        <v>0</v>
      </c>
      <c r="AI90" s="377">
        <f>IF(S88&gt;0,(S90-S88)/S88,)</f>
        <v>-1.1668708140857317E-3</v>
      </c>
      <c r="AJ90" s="378">
        <f t="shared" ref="AJ90:AX90" si="62">IF(T88&gt;0,(T90-T88)/T88,)</f>
        <v>0</v>
      </c>
      <c r="AK90" s="378">
        <f t="shared" si="62"/>
        <v>7.2136400330347225E-2</v>
      </c>
      <c r="AL90" s="378">
        <f t="shared" si="62"/>
        <v>0</v>
      </c>
      <c r="AM90" s="378">
        <f t="shared" si="62"/>
        <v>0</v>
      </c>
      <c r="AN90" s="378">
        <f t="shared" si="62"/>
        <v>0</v>
      </c>
      <c r="AO90" s="379">
        <f t="shared" si="62"/>
        <v>6.8843369807932379E-3</v>
      </c>
      <c r="AP90" s="378">
        <f t="shared" si="62"/>
        <v>0</v>
      </c>
      <c r="AQ90" s="378">
        <f t="shared" si="62"/>
        <v>0</v>
      </c>
      <c r="AR90" s="378">
        <f t="shared" si="62"/>
        <v>2.3793238673098537E-2</v>
      </c>
      <c r="AS90" s="378">
        <f t="shared" si="62"/>
        <v>0</v>
      </c>
      <c r="AT90" s="378">
        <f t="shared" si="62"/>
        <v>0</v>
      </c>
      <c r="AU90" s="379">
        <f t="shared" si="62"/>
        <v>2.3793238673098537E-2</v>
      </c>
      <c r="AV90" s="378">
        <f t="shared" si="62"/>
        <v>0</v>
      </c>
      <c r="AW90" s="378">
        <f t="shared" si="62"/>
        <v>0</v>
      </c>
      <c r="AX90" s="379">
        <f t="shared" si="62"/>
        <v>0</v>
      </c>
    </row>
    <row r="91" spans="1:50">
      <c r="A91" s="352" t="s">
        <v>213</v>
      </c>
      <c r="Y91" s="353"/>
      <c r="Z91" s="354"/>
      <c r="AE91" s="353"/>
      <c r="AF91" s="354"/>
      <c r="AH91" s="353"/>
      <c r="AI91" s="355"/>
      <c r="AJ91" s="356"/>
      <c r="AK91" s="356"/>
      <c r="AL91" s="356"/>
      <c r="AM91" s="356"/>
      <c r="AN91" s="356"/>
      <c r="AO91" s="357"/>
      <c r="AP91" s="356"/>
      <c r="AQ91" s="356"/>
      <c r="AR91" s="356"/>
      <c r="AS91" s="356"/>
      <c r="AT91" s="356"/>
      <c r="AU91" s="357"/>
      <c r="AV91" s="356"/>
      <c r="AW91" s="356"/>
      <c r="AX91" s="357"/>
    </row>
    <row r="92" spans="1:50">
      <c r="A92" s="358" t="s">
        <v>956</v>
      </c>
      <c r="B92" s="337">
        <v>2284</v>
      </c>
      <c r="D92" s="337">
        <v>329</v>
      </c>
      <c r="E92" s="337">
        <v>71</v>
      </c>
      <c r="G92" s="337">
        <v>33</v>
      </c>
      <c r="H92" s="337">
        <v>2717</v>
      </c>
      <c r="I92" s="337">
        <v>0</v>
      </c>
      <c r="J92" s="337">
        <v>0</v>
      </c>
      <c r="K92" s="337">
        <v>0</v>
      </c>
      <c r="L92" s="337">
        <v>0</v>
      </c>
      <c r="N92" s="337">
        <v>0</v>
      </c>
      <c r="S92" s="359"/>
      <c r="T92" s="359"/>
      <c r="U92" s="359"/>
      <c r="V92" s="359"/>
      <c r="W92" s="359"/>
      <c r="X92" s="359"/>
      <c r="Y92" s="360"/>
      <c r="Z92" s="354"/>
      <c r="AA92" s="359"/>
      <c r="AB92" s="359"/>
      <c r="AC92" s="359"/>
      <c r="AD92" s="359"/>
      <c r="AE92" s="360"/>
      <c r="AF92" s="354"/>
      <c r="AG92" s="359"/>
      <c r="AH92" s="360"/>
      <c r="AI92" s="355"/>
      <c r="AJ92" s="356"/>
      <c r="AK92" s="356"/>
      <c r="AL92" s="356"/>
      <c r="AM92" s="356"/>
      <c r="AN92" s="356"/>
      <c r="AO92" s="357"/>
      <c r="AP92" s="356"/>
      <c r="AQ92" s="356"/>
      <c r="AR92" s="356"/>
      <c r="AS92" s="356"/>
      <c r="AT92" s="356"/>
      <c r="AU92" s="357"/>
      <c r="AV92" s="356"/>
      <c r="AW92" s="356"/>
      <c r="AX92" s="357"/>
    </row>
    <row r="93" spans="1:50">
      <c r="A93" s="358" t="s">
        <v>957</v>
      </c>
      <c r="B93" s="337">
        <v>273933908.68483359</v>
      </c>
      <c r="D93" s="337">
        <v>30699003.129350748</v>
      </c>
      <c r="E93" s="337">
        <v>6929978.7895135712</v>
      </c>
      <c r="G93" s="337">
        <v>2904811.18</v>
      </c>
      <c r="H93" s="337">
        <v>314467701.7836979</v>
      </c>
      <c r="I93" s="337">
        <v>0</v>
      </c>
      <c r="J93" s="337">
        <v>0</v>
      </c>
      <c r="K93" s="337">
        <v>0</v>
      </c>
      <c r="L93" s="337">
        <v>0</v>
      </c>
      <c r="N93" s="337">
        <v>0</v>
      </c>
      <c r="S93" s="363">
        <f>IF(B92&gt;0,(B93/B92),)</f>
        <v>119936.03707742276</v>
      </c>
      <c r="T93" s="363">
        <f t="shared" ref="T93:AH93" si="63">IF(C92&gt;0,(C93/C92),)</f>
        <v>0</v>
      </c>
      <c r="U93" s="363">
        <f t="shared" si="63"/>
        <v>93310.039906841179</v>
      </c>
      <c r="V93" s="363">
        <f t="shared" si="63"/>
        <v>97605.335063571431</v>
      </c>
      <c r="W93" s="363">
        <f t="shared" si="63"/>
        <v>0</v>
      </c>
      <c r="X93" s="363">
        <f t="shared" si="63"/>
        <v>88024.581212121222</v>
      </c>
      <c r="Y93" s="364">
        <f t="shared" si="63"/>
        <v>115740.78092885458</v>
      </c>
      <c r="Z93" s="365">
        <f t="shared" si="63"/>
        <v>0</v>
      </c>
      <c r="AA93" s="363">
        <f t="shared" si="63"/>
        <v>0</v>
      </c>
      <c r="AB93" s="363">
        <f t="shared" si="63"/>
        <v>0</v>
      </c>
      <c r="AC93" s="363">
        <f t="shared" si="63"/>
        <v>0</v>
      </c>
      <c r="AD93" s="363">
        <f t="shared" si="63"/>
        <v>0</v>
      </c>
      <c r="AE93" s="364">
        <f t="shared" si="63"/>
        <v>0</v>
      </c>
      <c r="AF93" s="365">
        <f t="shared" si="63"/>
        <v>0</v>
      </c>
      <c r="AG93" s="363">
        <f t="shared" si="63"/>
        <v>0</v>
      </c>
      <c r="AH93" s="364">
        <f t="shared" si="63"/>
        <v>0</v>
      </c>
      <c r="AI93" s="355"/>
      <c r="AJ93" s="356"/>
      <c r="AK93" s="356"/>
      <c r="AL93" s="356"/>
      <c r="AM93" s="356"/>
      <c r="AN93" s="356"/>
      <c r="AO93" s="357"/>
      <c r="AP93" s="356"/>
      <c r="AQ93" s="356"/>
      <c r="AR93" s="356"/>
      <c r="AS93" s="356"/>
      <c r="AT93" s="356"/>
      <c r="AU93" s="357"/>
      <c r="AV93" s="356"/>
      <c r="AW93" s="356"/>
      <c r="AX93" s="357"/>
    </row>
    <row r="94" spans="1:50">
      <c r="A94" s="358" t="s">
        <v>958</v>
      </c>
      <c r="B94" s="337">
        <v>2328</v>
      </c>
      <c r="D94" s="337">
        <v>326</v>
      </c>
      <c r="E94" s="337">
        <v>71</v>
      </c>
      <c r="G94" s="337">
        <v>30</v>
      </c>
      <c r="H94" s="337">
        <v>2755</v>
      </c>
      <c r="I94" s="337">
        <v>680</v>
      </c>
      <c r="J94" s="337">
        <v>177</v>
      </c>
      <c r="K94" s="337">
        <v>3</v>
      </c>
      <c r="L94" s="337">
        <v>3</v>
      </c>
      <c r="N94" s="337">
        <v>863</v>
      </c>
      <c r="Y94" s="353"/>
      <c r="Z94" s="354"/>
      <c r="AE94" s="353"/>
      <c r="AF94" s="354"/>
      <c r="AH94" s="353"/>
      <c r="AI94" s="355"/>
      <c r="AJ94" s="356"/>
      <c r="AK94" s="356"/>
      <c r="AL94" s="356"/>
      <c r="AM94" s="356"/>
      <c r="AN94" s="356"/>
      <c r="AO94" s="357"/>
      <c r="AP94" s="356"/>
      <c r="AQ94" s="356"/>
      <c r="AR94" s="356"/>
      <c r="AS94" s="356"/>
      <c r="AT94" s="356"/>
      <c r="AU94" s="357"/>
      <c r="AV94" s="356"/>
      <c r="AW94" s="356"/>
      <c r="AX94" s="357"/>
    </row>
    <row r="95" spans="1:50">
      <c r="A95" s="358" t="s">
        <v>959</v>
      </c>
      <c r="B95" s="337">
        <v>286812521.27222347</v>
      </c>
      <c r="D95" s="337">
        <v>29749535.063698895</v>
      </c>
      <c r="E95" s="337">
        <v>6992745.7033714531</v>
      </c>
      <c r="G95" s="337">
        <v>2656608.7599999993</v>
      </c>
      <c r="H95" s="337">
        <v>326211410.79929382</v>
      </c>
      <c r="I95" s="337">
        <v>46843087.785055324</v>
      </c>
      <c r="J95" s="337">
        <v>12036751.981012657</v>
      </c>
      <c r="K95" s="337">
        <v>181403</v>
      </c>
      <c r="L95" s="337">
        <v>187891.25806451612</v>
      </c>
      <c r="N95" s="337">
        <v>59249134.024132498</v>
      </c>
      <c r="R95" s="366"/>
      <c r="S95" s="363">
        <f>IF(B94&gt;0,(B95/B94),)</f>
        <v>123201.2548420204</v>
      </c>
      <c r="T95" s="363">
        <f t="shared" ref="T95:AH95" si="64">IF(C94&gt;0,(C95/C94),)</f>
        <v>0</v>
      </c>
      <c r="U95" s="363">
        <f t="shared" si="64"/>
        <v>91256.242526683724</v>
      </c>
      <c r="V95" s="363">
        <f t="shared" si="64"/>
        <v>98489.376103823277</v>
      </c>
      <c r="W95" s="363">
        <f t="shared" si="64"/>
        <v>0</v>
      </c>
      <c r="X95" s="363">
        <f t="shared" si="64"/>
        <v>88553.625333333315</v>
      </c>
      <c r="Y95" s="364">
        <f t="shared" si="64"/>
        <v>118407.04566217562</v>
      </c>
      <c r="Z95" s="365">
        <f t="shared" si="64"/>
        <v>68886.893801551952</v>
      </c>
      <c r="AA95" s="363">
        <f t="shared" si="64"/>
        <v>68004.248480297494</v>
      </c>
      <c r="AB95" s="363">
        <f t="shared" si="64"/>
        <v>60467.666666666664</v>
      </c>
      <c r="AC95" s="363">
        <f t="shared" si="64"/>
        <v>62630.419354838705</v>
      </c>
      <c r="AD95" s="363">
        <f t="shared" si="64"/>
        <v>0</v>
      </c>
      <c r="AE95" s="364">
        <f t="shared" si="64"/>
        <v>68654.848231903248</v>
      </c>
      <c r="AF95" s="365">
        <f t="shared" si="64"/>
        <v>0</v>
      </c>
      <c r="AG95" s="363">
        <f t="shared" si="64"/>
        <v>0</v>
      </c>
      <c r="AH95" s="364">
        <f t="shared" si="64"/>
        <v>0</v>
      </c>
      <c r="AI95" s="367">
        <f>IF(S93&gt;0,(S95-S93)/S93,)</f>
        <v>2.7224659444849135E-2</v>
      </c>
      <c r="AJ95" s="368">
        <f t="shared" ref="AJ95:AX95" si="65">IF(T93&gt;0,(T95-T93)/T93,)</f>
        <v>0</v>
      </c>
      <c r="AK95" s="368">
        <f t="shared" si="65"/>
        <v>-2.2010465135455137E-2</v>
      </c>
      <c r="AL95" s="368">
        <f t="shared" si="65"/>
        <v>9.057302448437483E-3</v>
      </c>
      <c r="AM95" s="368">
        <f t="shared" si="65"/>
        <v>0</v>
      </c>
      <c r="AN95" s="368">
        <f t="shared" si="65"/>
        <v>6.0101861767135828E-3</v>
      </c>
      <c r="AO95" s="369">
        <f t="shared" si="65"/>
        <v>2.3036519297031322E-2</v>
      </c>
      <c r="AP95" s="368">
        <f t="shared" si="65"/>
        <v>0</v>
      </c>
      <c r="AQ95" s="368">
        <f t="shared" si="65"/>
        <v>0</v>
      </c>
      <c r="AR95" s="368">
        <f t="shared" si="65"/>
        <v>0</v>
      </c>
      <c r="AS95" s="368">
        <f t="shared" si="65"/>
        <v>0</v>
      </c>
      <c r="AT95" s="368">
        <f t="shared" si="65"/>
        <v>0</v>
      </c>
      <c r="AU95" s="369">
        <f t="shared" si="65"/>
        <v>0</v>
      </c>
      <c r="AV95" s="368">
        <f t="shared" si="65"/>
        <v>0</v>
      </c>
      <c r="AW95" s="368">
        <f t="shared" si="65"/>
        <v>0</v>
      </c>
      <c r="AX95" s="369">
        <f t="shared" si="65"/>
        <v>0</v>
      </c>
    </row>
    <row r="96" spans="1:50">
      <c r="A96" s="358" t="s">
        <v>960</v>
      </c>
      <c r="B96" s="337">
        <v>2140</v>
      </c>
      <c r="D96" s="337">
        <v>365</v>
      </c>
      <c r="E96" s="337">
        <v>114</v>
      </c>
      <c r="G96" s="337">
        <v>22</v>
      </c>
      <c r="H96" s="337">
        <v>2641</v>
      </c>
      <c r="I96" s="337">
        <v>0</v>
      </c>
      <c r="J96" s="337">
        <v>0</v>
      </c>
      <c r="K96" s="337">
        <v>0</v>
      </c>
      <c r="L96" s="337">
        <v>0</v>
      </c>
      <c r="N96" s="337">
        <v>0</v>
      </c>
      <c r="Y96" s="353"/>
      <c r="Z96" s="354"/>
      <c r="AE96" s="353"/>
      <c r="AF96" s="354"/>
      <c r="AH96" s="353"/>
      <c r="AI96" s="355"/>
      <c r="AJ96" s="356"/>
      <c r="AK96" s="356"/>
      <c r="AL96" s="356"/>
      <c r="AM96" s="356"/>
      <c r="AN96" s="356"/>
      <c r="AO96" s="357"/>
      <c r="AP96" s="356"/>
      <c r="AQ96" s="356"/>
      <c r="AR96" s="356"/>
      <c r="AS96" s="356"/>
      <c r="AT96" s="356"/>
      <c r="AU96" s="357"/>
      <c r="AV96" s="356"/>
      <c r="AW96" s="356"/>
      <c r="AX96" s="357"/>
    </row>
    <row r="97" spans="1:50">
      <c r="A97" s="361" t="s">
        <v>961</v>
      </c>
      <c r="B97" s="362">
        <v>180770634.5788933</v>
      </c>
      <c r="C97" s="362"/>
      <c r="D97" s="362">
        <v>26712727.516376797</v>
      </c>
      <c r="E97" s="362">
        <v>8430790.3194579836</v>
      </c>
      <c r="F97" s="362"/>
      <c r="G97" s="362">
        <v>1541096.4</v>
      </c>
      <c r="H97" s="362">
        <v>217455248.81472808</v>
      </c>
      <c r="I97" s="362">
        <v>0</v>
      </c>
      <c r="J97" s="362">
        <v>0</v>
      </c>
      <c r="K97" s="362">
        <v>0</v>
      </c>
      <c r="L97" s="362">
        <v>0</v>
      </c>
      <c r="M97" s="362"/>
      <c r="N97" s="362">
        <v>0</v>
      </c>
      <c r="O97" s="362"/>
      <c r="P97" s="362"/>
      <c r="Q97" s="362"/>
      <c r="S97" s="363">
        <f>IF(B96&gt;0,(B97/B96),)</f>
        <v>84472.259149015561</v>
      </c>
      <c r="T97" s="363">
        <f t="shared" ref="T97:AH97" si="66">IF(C96&gt;0,(C97/C96),)</f>
        <v>0</v>
      </c>
      <c r="U97" s="363">
        <f t="shared" si="66"/>
        <v>73185.554839388482</v>
      </c>
      <c r="V97" s="363">
        <f t="shared" si="66"/>
        <v>73954.301047877045</v>
      </c>
      <c r="W97" s="363">
        <f t="shared" si="66"/>
        <v>0</v>
      </c>
      <c r="X97" s="363">
        <f t="shared" si="66"/>
        <v>70049.836363636365</v>
      </c>
      <c r="Y97" s="364">
        <f t="shared" si="66"/>
        <v>82338.223708719452</v>
      </c>
      <c r="Z97" s="365">
        <f t="shared" si="66"/>
        <v>0</v>
      </c>
      <c r="AA97" s="363">
        <f t="shared" si="66"/>
        <v>0</v>
      </c>
      <c r="AB97" s="363">
        <f t="shared" si="66"/>
        <v>0</v>
      </c>
      <c r="AC97" s="363">
        <f t="shared" si="66"/>
        <v>0</v>
      </c>
      <c r="AD97" s="363">
        <f t="shared" si="66"/>
        <v>0</v>
      </c>
      <c r="AE97" s="364">
        <f t="shared" si="66"/>
        <v>0</v>
      </c>
      <c r="AF97" s="365">
        <f t="shared" si="66"/>
        <v>0</v>
      </c>
      <c r="AG97" s="363">
        <f t="shared" si="66"/>
        <v>0</v>
      </c>
      <c r="AH97" s="364">
        <f t="shared" si="66"/>
        <v>0</v>
      </c>
      <c r="AI97" s="355"/>
      <c r="AJ97" s="356"/>
      <c r="AK97" s="356"/>
      <c r="AL97" s="356"/>
      <c r="AM97" s="356"/>
      <c r="AN97" s="356"/>
      <c r="AO97" s="357"/>
      <c r="AP97" s="356"/>
      <c r="AQ97" s="356"/>
      <c r="AR97" s="356"/>
      <c r="AS97" s="356"/>
      <c r="AT97" s="356"/>
      <c r="AU97" s="357"/>
      <c r="AV97" s="356"/>
      <c r="AW97" s="356"/>
      <c r="AX97" s="357"/>
    </row>
    <row r="98" spans="1:50">
      <c r="A98" s="358" t="s">
        <v>962</v>
      </c>
      <c r="B98" s="337">
        <v>2100</v>
      </c>
      <c r="D98" s="337">
        <v>352</v>
      </c>
      <c r="E98" s="337">
        <v>120</v>
      </c>
      <c r="G98" s="337">
        <v>22</v>
      </c>
      <c r="H98" s="337">
        <v>2594</v>
      </c>
      <c r="I98" s="337">
        <v>623</v>
      </c>
      <c r="J98" s="337">
        <v>169</v>
      </c>
      <c r="K98" s="337">
        <v>6</v>
      </c>
      <c r="L98" s="337">
        <v>7</v>
      </c>
      <c r="N98" s="337">
        <v>805</v>
      </c>
      <c r="Y98" s="353"/>
      <c r="Z98" s="354"/>
      <c r="AE98" s="353"/>
      <c r="AF98" s="354"/>
      <c r="AH98" s="353"/>
      <c r="AI98" s="355"/>
      <c r="AJ98" s="356"/>
      <c r="AK98" s="356"/>
      <c r="AL98" s="356"/>
      <c r="AM98" s="356"/>
      <c r="AN98" s="356"/>
      <c r="AO98" s="357"/>
      <c r="AP98" s="356"/>
      <c r="AQ98" s="356"/>
      <c r="AR98" s="356"/>
      <c r="AS98" s="356"/>
      <c r="AT98" s="356"/>
      <c r="AU98" s="357"/>
      <c r="AV98" s="356"/>
      <c r="AW98" s="356"/>
      <c r="AX98" s="357"/>
    </row>
    <row r="99" spans="1:50">
      <c r="A99" s="358" t="s">
        <v>963</v>
      </c>
      <c r="B99" s="337">
        <v>183951844.57187825</v>
      </c>
      <c r="D99" s="337">
        <v>27753044.093270443</v>
      </c>
      <c r="E99" s="337">
        <v>8920451.2914999481</v>
      </c>
      <c r="G99" s="337">
        <v>1553616.9299999997</v>
      </c>
      <c r="H99" s="337">
        <v>222178956.88664865</v>
      </c>
      <c r="I99" s="337">
        <v>38678344.761923611</v>
      </c>
      <c r="J99" s="337">
        <v>9715248</v>
      </c>
      <c r="K99" s="337">
        <v>325177</v>
      </c>
      <c r="L99" s="337">
        <v>425879.10000000003</v>
      </c>
      <c r="N99" s="337">
        <v>49144648.861923613</v>
      </c>
      <c r="R99" s="366"/>
      <c r="S99" s="363">
        <f>IF(B98&gt;0,(B99/B98),)</f>
        <v>87596.116462799167</v>
      </c>
      <c r="T99" s="363">
        <f t="shared" ref="T99:AH99" si="67">IF(C98&gt;0,(C99/C98),)</f>
        <v>0</v>
      </c>
      <c r="U99" s="363">
        <f t="shared" si="67"/>
        <v>78843.875264972856</v>
      </c>
      <c r="V99" s="363">
        <f t="shared" si="67"/>
        <v>74337.094095832901</v>
      </c>
      <c r="W99" s="363">
        <f t="shared" si="67"/>
        <v>0</v>
      </c>
      <c r="X99" s="363">
        <f t="shared" si="67"/>
        <v>70618.951363636355</v>
      </c>
      <c r="Y99" s="364">
        <f t="shared" si="67"/>
        <v>85651.101344120529</v>
      </c>
      <c r="Z99" s="365">
        <f t="shared" si="67"/>
        <v>62084.020484628592</v>
      </c>
      <c r="AA99" s="363">
        <f t="shared" si="67"/>
        <v>57486.674556213016</v>
      </c>
      <c r="AB99" s="363">
        <f t="shared" si="67"/>
        <v>54196.166666666664</v>
      </c>
      <c r="AC99" s="363">
        <f t="shared" si="67"/>
        <v>60839.87142857143</v>
      </c>
      <c r="AD99" s="363">
        <f t="shared" si="67"/>
        <v>0</v>
      </c>
      <c r="AE99" s="364">
        <f t="shared" si="67"/>
        <v>61049.253244625608</v>
      </c>
      <c r="AF99" s="365">
        <f t="shared" si="67"/>
        <v>0</v>
      </c>
      <c r="AG99" s="363">
        <f t="shared" si="67"/>
        <v>0</v>
      </c>
      <c r="AH99" s="364">
        <f t="shared" si="67"/>
        <v>0</v>
      </c>
      <c r="AI99" s="367">
        <f>IF(S97&gt;0,(S99-S97)/S97,)</f>
        <v>3.698086620689145E-2</v>
      </c>
      <c r="AJ99" s="368">
        <f t="shared" ref="AJ99:AX99" si="68">IF(T97&gt;0,(T99-T97)/T97,)</f>
        <v>0</v>
      </c>
      <c r="AK99" s="368">
        <f t="shared" si="68"/>
        <v>7.7314716517515078E-2</v>
      </c>
      <c r="AL99" s="368">
        <f t="shared" si="68"/>
        <v>5.1760755295089745E-3</v>
      </c>
      <c r="AM99" s="368">
        <f t="shared" si="68"/>
        <v>0</v>
      </c>
      <c r="AN99" s="368">
        <f t="shared" si="68"/>
        <v>8.1244301135216419E-3</v>
      </c>
      <c r="AO99" s="369">
        <f t="shared" si="68"/>
        <v>4.0234990338396746E-2</v>
      </c>
      <c r="AP99" s="368">
        <f t="shared" si="68"/>
        <v>0</v>
      </c>
      <c r="AQ99" s="368">
        <f t="shared" si="68"/>
        <v>0</v>
      </c>
      <c r="AR99" s="368">
        <f t="shared" si="68"/>
        <v>0</v>
      </c>
      <c r="AS99" s="368">
        <f t="shared" si="68"/>
        <v>0</v>
      </c>
      <c r="AT99" s="368">
        <f t="shared" si="68"/>
        <v>0</v>
      </c>
      <c r="AU99" s="369">
        <f t="shared" si="68"/>
        <v>0</v>
      </c>
      <c r="AV99" s="368">
        <f t="shared" si="68"/>
        <v>0</v>
      </c>
      <c r="AW99" s="368">
        <f t="shared" si="68"/>
        <v>0</v>
      </c>
      <c r="AX99" s="369">
        <f t="shared" si="68"/>
        <v>0</v>
      </c>
    </row>
    <row r="100" spans="1:50">
      <c r="A100" s="358" t="s">
        <v>964</v>
      </c>
      <c r="B100" s="337">
        <v>1668</v>
      </c>
      <c r="D100" s="337">
        <v>375</v>
      </c>
      <c r="E100" s="337">
        <v>155</v>
      </c>
      <c r="G100" s="337">
        <v>22</v>
      </c>
      <c r="H100" s="337">
        <v>2220</v>
      </c>
      <c r="I100" s="337">
        <v>0</v>
      </c>
      <c r="J100" s="337">
        <v>0</v>
      </c>
      <c r="K100" s="337">
        <v>0</v>
      </c>
      <c r="L100" s="337">
        <v>0</v>
      </c>
      <c r="N100" s="337">
        <v>0</v>
      </c>
      <c r="Y100" s="353"/>
      <c r="Z100" s="354"/>
      <c r="AE100" s="353"/>
      <c r="AF100" s="354"/>
      <c r="AH100" s="353"/>
      <c r="AI100" s="355"/>
      <c r="AJ100" s="356"/>
      <c r="AK100" s="356"/>
      <c r="AL100" s="356"/>
      <c r="AM100" s="356"/>
      <c r="AN100" s="356"/>
      <c r="AO100" s="357"/>
      <c r="AP100" s="356"/>
      <c r="AQ100" s="356"/>
      <c r="AR100" s="356"/>
      <c r="AS100" s="356"/>
      <c r="AT100" s="356"/>
      <c r="AU100" s="357"/>
      <c r="AV100" s="356"/>
      <c r="AW100" s="356"/>
      <c r="AX100" s="357"/>
    </row>
    <row r="101" spans="1:50">
      <c r="A101" s="358" t="s">
        <v>965</v>
      </c>
      <c r="B101" s="337">
        <v>125492919.02902478</v>
      </c>
      <c r="D101" s="337">
        <v>23338057.300974965</v>
      </c>
      <c r="E101" s="337">
        <v>9789633.1463930886</v>
      </c>
      <c r="G101" s="337">
        <v>1281834.8999999999</v>
      </c>
      <c r="H101" s="337">
        <v>159902444.37639284</v>
      </c>
      <c r="I101" s="337">
        <v>0</v>
      </c>
      <c r="J101" s="337">
        <v>0</v>
      </c>
      <c r="K101" s="337">
        <v>0</v>
      </c>
      <c r="L101" s="337">
        <v>0</v>
      </c>
      <c r="N101" s="337">
        <v>0</v>
      </c>
      <c r="R101" s="366"/>
      <c r="S101" s="363">
        <f>IF(B100&gt;0,(B101/B100),)</f>
        <v>75235.562967041231</v>
      </c>
      <c r="T101" s="363">
        <f t="shared" ref="T101:AH101" si="69">IF(C100&gt;0,(C101/C100),)</f>
        <v>0</v>
      </c>
      <c r="U101" s="363">
        <f t="shared" si="69"/>
        <v>62234.819469266571</v>
      </c>
      <c r="V101" s="363">
        <f t="shared" si="69"/>
        <v>63158.923525116697</v>
      </c>
      <c r="W101" s="363">
        <f t="shared" si="69"/>
        <v>0</v>
      </c>
      <c r="X101" s="363">
        <f t="shared" si="69"/>
        <v>58265.222727272725</v>
      </c>
      <c r="Y101" s="364">
        <f t="shared" si="69"/>
        <v>72028.128097474255</v>
      </c>
      <c r="Z101" s="365">
        <f t="shared" si="69"/>
        <v>0</v>
      </c>
      <c r="AA101" s="363">
        <f t="shared" si="69"/>
        <v>0</v>
      </c>
      <c r="AB101" s="363">
        <f t="shared" si="69"/>
        <v>0</v>
      </c>
      <c r="AC101" s="363">
        <f t="shared" si="69"/>
        <v>0</v>
      </c>
      <c r="AD101" s="363">
        <f t="shared" si="69"/>
        <v>0</v>
      </c>
      <c r="AE101" s="364">
        <f t="shared" si="69"/>
        <v>0</v>
      </c>
      <c r="AF101" s="365">
        <f t="shared" si="69"/>
        <v>0</v>
      </c>
      <c r="AG101" s="363">
        <f t="shared" si="69"/>
        <v>0</v>
      </c>
      <c r="AH101" s="364">
        <f t="shared" si="69"/>
        <v>0</v>
      </c>
      <c r="AI101" s="355"/>
      <c r="AJ101" s="356"/>
      <c r="AK101" s="356"/>
      <c r="AL101" s="356"/>
      <c r="AM101" s="356"/>
      <c r="AN101" s="356"/>
      <c r="AO101" s="357"/>
      <c r="AP101" s="356"/>
      <c r="AQ101" s="356"/>
      <c r="AR101" s="356"/>
      <c r="AS101" s="356"/>
      <c r="AT101" s="356"/>
      <c r="AU101" s="357"/>
      <c r="AV101" s="356"/>
      <c r="AW101" s="356"/>
      <c r="AX101" s="357"/>
    </row>
    <row r="102" spans="1:50">
      <c r="A102" s="358" t="s">
        <v>966</v>
      </c>
      <c r="B102" s="337">
        <v>1763</v>
      </c>
      <c r="D102" s="337">
        <v>400</v>
      </c>
      <c r="E102" s="337">
        <v>154</v>
      </c>
      <c r="G102" s="337">
        <v>23</v>
      </c>
      <c r="H102" s="337">
        <v>2340</v>
      </c>
      <c r="I102" s="337">
        <v>824</v>
      </c>
      <c r="J102" s="337">
        <v>166</v>
      </c>
      <c r="K102" s="337">
        <v>13</v>
      </c>
      <c r="L102" s="337">
        <v>11</v>
      </c>
      <c r="N102" s="337">
        <v>1014</v>
      </c>
      <c r="Y102" s="353"/>
      <c r="Z102" s="354"/>
      <c r="AE102" s="353"/>
      <c r="AF102" s="354"/>
      <c r="AH102" s="353"/>
      <c r="AI102" s="355"/>
      <c r="AJ102" s="356"/>
      <c r="AK102" s="356"/>
      <c r="AL102" s="356"/>
      <c r="AM102" s="356"/>
      <c r="AN102" s="356"/>
      <c r="AO102" s="357"/>
      <c r="AP102" s="356"/>
      <c r="AQ102" s="356"/>
      <c r="AR102" s="356"/>
      <c r="AS102" s="356"/>
      <c r="AT102" s="356"/>
      <c r="AU102" s="357"/>
      <c r="AV102" s="356"/>
      <c r="AW102" s="356"/>
      <c r="AX102" s="357"/>
    </row>
    <row r="103" spans="1:50">
      <c r="A103" s="358" t="s">
        <v>967</v>
      </c>
      <c r="B103" s="337">
        <v>135229329.0124093</v>
      </c>
      <c r="D103" s="337">
        <v>23079433.368776008</v>
      </c>
      <c r="E103" s="337">
        <v>9791457.7919478025</v>
      </c>
      <c r="G103" s="337">
        <v>1418171.9</v>
      </c>
      <c r="H103" s="337">
        <v>169518392.07313311</v>
      </c>
      <c r="I103" s="337">
        <v>46016671.659243725</v>
      </c>
      <c r="J103" s="337">
        <v>8704302</v>
      </c>
      <c r="K103" s="337">
        <v>627930</v>
      </c>
      <c r="L103" s="337">
        <v>641235.6</v>
      </c>
      <c r="N103" s="337">
        <v>55990139.259243727</v>
      </c>
      <c r="R103" s="366"/>
      <c r="S103" s="363">
        <f>IF(B102&gt;0,(B103/B102),)</f>
        <v>76704.100404089229</v>
      </c>
      <c r="T103" s="363">
        <f t="shared" ref="T103:AH103" si="70">IF(C102&gt;0,(C103/C102),)</f>
        <v>0</v>
      </c>
      <c r="U103" s="363">
        <f t="shared" si="70"/>
        <v>57698.58342194002</v>
      </c>
      <c r="V103" s="363">
        <f t="shared" si="70"/>
        <v>63580.894752907807</v>
      </c>
      <c r="W103" s="363">
        <f t="shared" si="70"/>
        <v>0</v>
      </c>
      <c r="X103" s="363">
        <f t="shared" si="70"/>
        <v>61659.647826086955</v>
      </c>
      <c r="Y103" s="364">
        <f t="shared" si="70"/>
        <v>72443.757296210737</v>
      </c>
      <c r="Z103" s="365">
        <f t="shared" si="70"/>
        <v>55845.475314616175</v>
      </c>
      <c r="AA103" s="363">
        <f t="shared" si="70"/>
        <v>52435.554216867473</v>
      </c>
      <c r="AB103" s="363">
        <f t="shared" si="70"/>
        <v>48302.307692307695</v>
      </c>
      <c r="AC103" s="363">
        <f t="shared" si="70"/>
        <v>58294.145454545454</v>
      </c>
      <c r="AD103" s="363">
        <f t="shared" si="70"/>
        <v>0</v>
      </c>
      <c r="AE103" s="364">
        <f t="shared" si="70"/>
        <v>55217.099861187104</v>
      </c>
      <c r="AF103" s="365">
        <f t="shared" si="70"/>
        <v>0</v>
      </c>
      <c r="AG103" s="363">
        <f t="shared" si="70"/>
        <v>0</v>
      </c>
      <c r="AH103" s="364">
        <f t="shared" si="70"/>
        <v>0</v>
      </c>
      <c r="AI103" s="367">
        <f>IF(S101&gt;0,(S103-S101)/S101,)</f>
        <v>1.9519192508618922E-2</v>
      </c>
      <c r="AJ103" s="368">
        <f t="shared" ref="AJ103:AX103" si="71">IF(T101&gt;0,(T103-T101)/T101,)</f>
        <v>0</v>
      </c>
      <c r="AK103" s="368">
        <f t="shared" si="71"/>
        <v>-7.2889036812691016E-2</v>
      </c>
      <c r="AL103" s="368">
        <f t="shared" si="71"/>
        <v>6.6811022772309001E-3</v>
      </c>
      <c r="AM103" s="368">
        <f t="shared" si="71"/>
        <v>0</v>
      </c>
      <c r="AN103" s="368">
        <f t="shared" si="71"/>
        <v>5.8258167392628388E-2</v>
      </c>
      <c r="AO103" s="369">
        <f t="shared" si="71"/>
        <v>5.7703734598519513E-3</v>
      </c>
      <c r="AP103" s="368">
        <f t="shared" si="71"/>
        <v>0</v>
      </c>
      <c r="AQ103" s="368">
        <f t="shared" si="71"/>
        <v>0</v>
      </c>
      <c r="AR103" s="368">
        <f t="shared" si="71"/>
        <v>0</v>
      </c>
      <c r="AS103" s="368">
        <f t="shared" si="71"/>
        <v>0</v>
      </c>
      <c r="AT103" s="368">
        <f t="shared" si="71"/>
        <v>0</v>
      </c>
      <c r="AU103" s="369">
        <f t="shared" si="71"/>
        <v>0</v>
      </c>
      <c r="AV103" s="368">
        <f t="shared" si="71"/>
        <v>0</v>
      </c>
      <c r="AW103" s="368">
        <f t="shared" si="71"/>
        <v>0</v>
      </c>
      <c r="AX103" s="369">
        <f t="shared" si="71"/>
        <v>0</v>
      </c>
    </row>
    <row r="104" spans="1:50">
      <c r="A104" s="358" t="s">
        <v>968</v>
      </c>
      <c r="B104" s="337">
        <v>1045</v>
      </c>
      <c r="D104" s="337">
        <v>183</v>
      </c>
      <c r="E104" s="337">
        <v>116</v>
      </c>
      <c r="G104" s="337">
        <v>21</v>
      </c>
      <c r="H104" s="337">
        <v>1365</v>
      </c>
      <c r="I104" s="337">
        <v>0</v>
      </c>
      <c r="J104" s="337">
        <v>0</v>
      </c>
      <c r="K104" s="337">
        <v>0</v>
      </c>
      <c r="L104" s="337">
        <v>0</v>
      </c>
      <c r="N104" s="337">
        <v>0</v>
      </c>
      <c r="Y104" s="353"/>
      <c r="Z104" s="354"/>
      <c r="AE104" s="353"/>
      <c r="AF104" s="354"/>
      <c r="AH104" s="353"/>
      <c r="AI104" s="355"/>
      <c r="AJ104" s="356"/>
      <c r="AK104" s="356"/>
      <c r="AL104" s="356"/>
      <c r="AM104" s="356"/>
      <c r="AN104" s="356"/>
      <c r="AO104" s="357"/>
      <c r="AP104" s="356"/>
      <c r="AQ104" s="356"/>
      <c r="AR104" s="356"/>
      <c r="AS104" s="356"/>
      <c r="AT104" s="356"/>
      <c r="AU104" s="357"/>
      <c r="AV104" s="356"/>
      <c r="AW104" s="356"/>
      <c r="AX104" s="357"/>
    </row>
    <row r="105" spans="1:50">
      <c r="A105" s="358" t="s">
        <v>969</v>
      </c>
      <c r="B105" s="337">
        <v>55880759.7193719</v>
      </c>
      <c r="D105" s="337">
        <v>9630232.2031464949</v>
      </c>
      <c r="E105" s="337">
        <v>5366076.4604568072</v>
      </c>
      <c r="G105" s="337">
        <v>44856.46</v>
      </c>
      <c r="H105" s="337">
        <v>70921924.842975199</v>
      </c>
      <c r="I105" s="337">
        <v>0</v>
      </c>
      <c r="J105" s="337">
        <v>0</v>
      </c>
      <c r="K105" s="337">
        <v>0</v>
      </c>
      <c r="L105" s="337">
        <v>0</v>
      </c>
      <c r="N105" s="337">
        <v>0</v>
      </c>
      <c r="R105" s="366"/>
      <c r="S105" s="363">
        <f>IF(B104&gt;0,(B105/B104),)</f>
        <v>53474.411214709951</v>
      </c>
      <c r="T105" s="363">
        <f t="shared" ref="T105:AH105" si="72">IF(C104&gt;0,(C105/C104),)</f>
        <v>0</v>
      </c>
      <c r="U105" s="363">
        <f t="shared" si="72"/>
        <v>52624.219689325109</v>
      </c>
      <c r="V105" s="363">
        <f t="shared" si="72"/>
        <v>46259.279831524196</v>
      </c>
      <c r="W105" s="363">
        <f t="shared" si="72"/>
        <v>0</v>
      </c>
      <c r="X105" s="363">
        <f t="shared" si="72"/>
        <v>2136.0219047619048</v>
      </c>
      <c r="Y105" s="364">
        <f t="shared" si="72"/>
        <v>51957.454097417729</v>
      </c>
      <c r="Z105" s="365">
        <f t="shared" si="72"/>
        <v>0</v>
      </c>
      <c r="AA105" s="363">
        <f t="shared" si="72"/>
        <v>0</v>
      </c>
      <c r="AB105" s="363">
        <f t="shared" si="72"/>
        <v>0</v>
      </c>
      <c r="AC105" s="363">
        <f t="shared" si="72"/>
        <v>0</v>
      </c>
      <c r="AD105" s="363">
        <f t="shared" si="72"/>
        <v>0</v>
      </c>
      <c r="AE105" s="364">
        <f t="shared" si="72"/>
        <v>0</v>
      </c>
      <c r="AF105" s="365">
        <f t="shared" si="72"/>
        <v>0</v>
      </c>
      <c r="AG105" s="363">
        <f t="shared" si="72"/>
        <v>0</v>
      </c>
      <c r="AH105" s="364">
        <f t="shared" si="72"/>
        <v>0</v>
      </c>
      <c r="AI105" s="355"/>
      <c r="AJ105" s="356"/>
      <c r="AK105" s="356"/>
      <c r="AL105" s="356"/>
      <c r="AM105" s="356"/>
      <c r="AN105" s="356"/>
      <c r="AO105" s="357"/>
      <c r="AP105" s="356"/>
      <c r="AQ105" s="356"/>
      <c r="AR105" s="356"/>
      <c r="AS105" s="356"/>
      <c r="AT105" s="356"/>
      <c r="AU105" s="357"/>
      <c r="AV105" s="356"/>
      <c r="AW105" s="356"/>
      <c r="AX105" s="357"/>
    </row>
    <row r="106" spans="1:50">
      <c r="A106" s="358" t="s">
        <v>970</v>
      </c>
      <c r="B106" s="337">
        <v>1084</v>
      </c>
      <c r="D106" s="337">
        <v>206</v>
      </c>
      <c r="E106" s="337">
        <v>117</v>
      </c>
      <c r="G106" s="337">
        <v>1</v>
      </c>
      <c r="H106" s="337">
        <v>1408</v>
      </c>
      <c r="I106" s="337">
        <v>549</v>
      </c>
      <c r="J106" s="337">
        <v>378</v>
      </c>
      <c r="K106" s="337">
        <v>117</v>
      </c>
      <c r="L106" s="337">
        <v>5</v>
      </c>
      <c r="N106" s="337">
        <v>1049</v>
      </c>
      <c r="Y106" s="353"/>
      <c r="Z106" s="354"/>
      <c r="AE106" s="353"/>
      <c r="AF106" s="354"/>
      <c r="AH106" s="353"/>
      <c r="AI106" s="355"/>
      <c r="AJ106" s="356"/>
      <c r="AK106" s="356"/>
      <c r="AL106" s="356"/>
      <c r="AM106" s="356"/>
      <c r="AN106" s="356"/>
      <c r="AO106" s="357"/>
      <c r="AP106" s="356"/>
      <c r="AQ106" s="356"/>
      <c r="AR106" s="356"/>
      <c r="AS106" s="356"/>
      <c r="AT106" s="356"/>
      <c r="AU106" s="357"/>
      <c r="AV106" s="356"/>
      <c r="AW106" s="356"/>
      <c r="AX106" s="357"/>
    </row>
    <row r="107" spans="1:50">
      <c r="A107" s="358" t="s">
        <v>971</v>
      </c>
      <c r="B107" s="337">
        <v>60046250.250021547</v>
      </c>
      <c r="D107" s="337">
        <v>10324275.026601782</v>
      </c>
      <c r="E107" s="337">
        <v>5513278.0890311282</v>
      </c>
      <c r="G107" s="337">
        <v>44956.46</v>
      </c>
      <c r="H107" s="337">
        <v>75928759.825654447</v>
      </c>
      <c r="I107" s="337">
        <v>27370450.233205318</v>
      </c>
      <c r="J107" s="337">
        <v>18367479.143283583</v>
      </c>
      <c r="K107" s="337">
        <v>5646113.325581396</v>
      </c>
      <c r="L107" s="337">
        <v>238858.2</v>
      </c>
      <c r="N107" s="337">
        <v>51622900.902070299</v>
      </c>
      <c r="R107" s="366"/>
      <c r="S107" s="363">
        <f>IF(B106&gt;0,(B107/B106),)</f>
        <v>55393.219787842754</v>
      </c>
      <c r="T107" s="363">
        <f t="shared" ref="T107:AH107" si="73">IF(C106&gt;0,(C107/C106),)</f>
        <v>0</v>
      </c>
      <c r="U107" s="363">
        <f t="shared" si="73"/>
        <v>50117.83993496011</v>
      </c>
      <c r="V107" s="363">
        <f t="shared" si="73"/>
        <v>47122.034948984001</v>
      </c>
      <c r="W107" s="363">
        <f t="shared" si="73"/>
        <v>0</v>
      </c>
      <c r="X107" s="363">
        <f t="shared" si="73"/>
        <v>44956.46</v>
      </c>
      <c r="Y107" s="364">
        <f t="shared" si="73"/>
        <v>53926.676012538672</v>
      </c>
      <c r="Z107" s="365">
        <f t="shared" si="73"/>
        <v>49855.100606931366</v>
      </c>
      <c r="AA107" s="363">
        <f t="shared" si="73"/>
        <v>48591.214664771382</v>
      </c>
      <c r="AB107" s="363">
        <f t="shared" si="73"/>
        <v>48257.378851123045</v>
      </c>
      <c r="AC107" s="363">
        <f t="shared" si="73"/>
        <v>47771.64</v>
      </c>
      <c r="AD107" s="363">
        <f t="shared" si="73"/>
        <v>0</v>
      </c>
      <c r="AE107" s="364">
        <f t="shared" si="73"/>
        <v>49211.535654976455</v>
      </c>
      <c r="AF107" s="365">
        <f t="shared" si="73"/>
        <v>0</v>
      </c>
      <c r="AG107" s="363">
        <f t="shared" si="73"/>
        <v>0</v>
      </c>
      <c r="AH107" s="364">
        <f t="shared" si="73"/>
        <v>0</v>
      </c>
      <c r="AI107" s="371">
        <f>IF(S105&gt;0,(S107-S105)/S105,)</f>
        <v>3.5882743344820028E-2</v>
      </c>
      <c r="AJ107" s="368">
        <f t="shared" ref="AJ107:AX107" si="74">IF(T105&gt;0,(T107-T105)/T105,)</f>
        <v>0</v>
      </c>
      <c r="AK107" s="368">
        <f t="shared" si="74"/>
        <v>-4.7627874943548518E-2</v>
      </c>
      <c r="AL107" s="368">
        <f t="shared" si="74"/>
        <v>1.865042258768294E-2</v>
      </c>
      <c r="AM107" s="368">
        <f t="shared" si="74"/>
        <v>0</v>
      </c>
      <c r="AN107" s="368">
        <f t="shared" si="74"/>
        <v>20.046815999300883</v>
      </c>
      <c r="AO107" s="369">
        <f t="shared" si="74"/>
        <v>3.7900662173106989E-2</v>
      </c>
      <c r="AP107" s="368">
        <f t="shared" si="74"/>
        <v>0</v>
      </c>
      <c r="AQ107" s="368">
        <f t="shared" si="74"/>
        <v>0</v>
      </c>
      <c r="AR107" s="368">
        <f t="shared" si="74"/>
        <v>0</v>
      </c>
      <c r="AS107" s="368">
        <f t="shared" si="74"/>
        <v>0</v>
      </c>
      <c r="AT107" s="368">
        <f t="shared" si="74"/>
        <v>0</v>
      </c>
      <c r="AU107" s="369">
        <f t="shared" si="74"/>
        <v>0</v>
      </c>
      <c r="AV107" s="368">
        <f t="shared" si="74"/>
        <v>0</v>
      </c>
      <c r="AW107" s="368">
        <f t="shared" si="74"/>
        <v>0</v>
      </c>
      <c r="AX107" s="369">
        <f t="shared" si="74"/>
        <v>0</v>
      </c>
    </row>
    <row r="108" spans="1:50">
      <c r="A108" s="358" t="s">
        <v>972</v>
      </c>
      <c r="B108" s="337">
        <v>867</v>
      </c>
      <c r="D108" s="337">
        <v>22</v>
      </c>
      <c r="E108" s="337">
        <v>0</v>
      </c>
      <c r="G108" s="337">
        <v>1</v>
      </c>
      <c r="H108" s="337">
        <v>890</v>
      </c>
      <c r="I108" s="337">
        <v>0</v>
      </c>
      <c r="J108" s="337">
        <v>0</v>
      </c>
      <c r="K108" s="337">
        <v>0</v>
      </c>
      <c r="L108" s="337">
        <v>0</v>
      </c>
      <c r="N108" s="337">
        <v>0</v>
      </c>
      <c r="Y108" s="353"/>
      <c r="Z108" s="354"/>
      <c r="AE108" s="353"/>
      <c r="AF108" s="354"/>
      <c r="AH108" s="353"/>
      <c r="AI108" s="355"/>
      <c r="AJ108" s="356"/>
      <c r="AK108" s="356"/>
      <c r="AL108" s="356"/>
      <c r="AM108" s="356"/>
      <c r="AN108" s="356"/>
      <c r="AO108" s="357"/>
      <c r="AP108" s="356"/>
      <c r="AQ108" s="356"/>
      <c r="AR108" s="356"/>
      <c r="AS108" s="356"/>
      <c r="AT108" s="356"/>
      <c r="AU108" s="357"/>
      <c r="AV108" s="356"/>
      <c r="AW108" s="356"/>
      <c r="AX108" s="357"/>
    </row>
    <row r="109" spans="1:50">
      <c r="A109" s="358" t="s">
        <v>973</v>
      </c>
      <c r="B109" s="337">
        <v>31569083.900421172</v>
      </c>
      <c r="D109" s="337">
        <v>2078548.5</v>
      </c>
      <c r="E109" s="337">
        <v>0</v>
      </c>
      <c r="G109" s="337">
        <v>0</v>
      </c>
      <c r="H109" s="337">
        <v>33647632.400421172</v>
      </c>
      <c r="I109" s="337">
        <v>0</v>
      </c>
      <c r="J109" s="337">
        <v>0</v>
      </c>
      <c r="K109" s="337">
        <v>0</v>
      </c>
      <c r="L109" s="337">
        <v>0</v>
      </c>
      <c r="N109" s="337">
        <v>0</v>
      </c>
      <c r="R109" s="366"/>
      <c r="S109" s="363">
        <f>IF(B108&gt;0,(B109/B108),)</f>
        <v>36411.861476841026</v>
      </c>
      <c r="T109" s="363">
        <f t="shared" ref="T109:AH109" si="75">IF(C108&gt;0,(C109/C108),)</f>
        <v>0</v>
      </c>
      <c r="U109" s="363">
        <f t="shared" si="75"/>
        <v>94479.477272727279</v>
      </c>
      <c r="V109" s="363">
        <f t="shared" si="75"/>
        <v>0</v>
      </c>
      <c r="W109" s="363">
        <f t="shared" si="75"/>
        <v>0</v>
      </c>
      <c r="X109" s="363">
        <f t="shared" si="75"/>
        <v>0</v>
      </c>
      <c r="Y109" s="364">
        <f t="shared" si="75"/>
        <v>37806.328539799069</v>
      </c>
      <c r="Z109" s="365">
        <f t="shared" si="75"/>
        <v>0</v>
      </c>
      <c r="AA109" s="363">
        <f t="shared" si="75"/>
        <v>0</v>
      </c>
      <c r="AB109" s="363">
        <f t="shared" si="75"/>
        <v>0</v>
      </c>
      <c r="AC109" s="363">
        <f t="shared" si="75"/>
        <v>0</v>
      </c>
      <c r="AD109" s="363">
        <f t="shared" si="75"/>
        <v>0</v>
      </c>
      <c r="AE109" s="364">
        <f t="shared" si="75"/>
        <v>0</v>
      </c>
      <c r="AF109" s="365">
        <f t="shared" si="75"/>
        <v>0</v>
      </c>
      <c r="AG109" s="363">
        <f t="shared" si="75"/>
        <v>0</v>
      </c>
      <c r="AH109" s="364">
        <f t="shared" si="75"/>
        <v>0</v>
      </c>
      <c r="AI109" s="355"/>
      <c r="AJ109" s="356"/>
      <c r="AK109" s="356"/>
      <c r="AL109" s="356"/>
      <c r="AM109" s="356"/>
      <c r="AN109" s="356"/>
      <c r="AO109" s="357"/>
      <c r="AP109" s="356"/>
      <c r="AQ109" s="356"/>
      <c r="AR109" s="356"/>
      <c r="AS109" s="356"/>
      <c r="AT109" s="356"/>
      <c r="AU109" s="357"/>
      <c r="AV109" s="356"/>
      <c r="AW109" s="356"/>
      <c r="AX109" s="357"/>
    </row>
    <row r="110" spans="1:50">
      <c r="A110" s="358" t="s">
        <v>974</v>
      </c>
      <c r="B110" s="337">
        <v>716</v>
      </c>
      <c r="D110" s="337">
        <v>23</v>
      </c>
      <c r="E110" s="337">
        <v>1</v>
      </c>
      <c r="G110" s="337">
        <v>0</v>
      </c>
      <c r="H110" s="337">
        <v>740</v>
      </c>
      <c r="I110" s="337">
        <v>2181</v>
      </c>
      <c r="J110" s="337">
        <v>13</v>
      </c>
      <c r="K110" s="337">
        <v>5</v>
      </c>
      <c r="L110" s="337">
        <v>29</v>
      </c>
      <c r="N110" s="337">
        <v>2228</v>
      </c>
      <c r="Y110" s="353"/>
      <c r="Z110" s="354"/>
      <c r="AE110" s="353"/>
      <c r="AF110" s="354"/>
      <c r="AH110" s="353"/>
      <c r="AI110" s="355"/>
      <c r="AJ110" s="356"/>
      <c r="AK110" s="356"/>
      <c r="AL110" s="356"/>
      <c r="AM110" s="356"/>
      <c r="AN110" s="356"/>
      <c r="AO110" s="357"/>
      <c r="AP110" s="356"/>
      <c r="AQ110" s="356"/>
      <c r="AR110" s="356"/>
      <c r="AS110" s="356"/>
      <c r="AT110" s="356"/>
      <c r="AU110" s="357"/>
      <c r="AV110" s="356"/>
      <c r="AW110" s="356"/>
      <c r="AX110" s="357"/>
    </row>
    <row r="111" spans="1:50">
      <c r="A111" s="358" t="s">
        <v>975</v>
      </c>
      <c r="B111" s="337">
        <v>55897311.23670768</v>
      </c>
      <c r="D111" s="337">
        <v>1878451.1590903874</v>
      </c>
      <c r="E111" s="337">
        <v>46500</v>
      </c>
      <c r="G111" s="337">
        <v>0</v>
      </c>
      <c r="H111" s="337">
        <v>57822262.395798065</v>
      </c>
      <c r="I111" s="337">
        <v>125781431.63461536</v>
      </c>
      <c r="J111" s="337">
        <v>459745.5</v>
      </c>
      <c r="K111" s="337">
        <v>214983</v>
      </c>
      <c r="L111" s="337">
        <v>1289340.9190140844</v>
      </c>
      <c r="N111" s="337">
        <v>127745501.05362944</v>
      </c>
      <c r="R111" s="366"/>
      <c r="S111" s="363">
        <f>IF(B110&gt;0,(B111/B110),)</f>
        <v>78068.870442329164</v>
      </c>
      <c r="T111" s="363">
        <f t="shared" ref="T111:AH111" si="76">IF(C110&gt;0,(C111/C110),)</f>
        <v>0</v>
      </c>
      <c r="U111" s="363">
        <f t="shared" si="76"/>
        <v>81671.789525669024</v>
      </c>
      <c r="V111" s="363">
        <f t="shared" si="76"/>
        <v>46500</v>
      </c>
      <c r="W111" s="363">
        <f t="shared" si="76"/>
        <v>0</v>
      </c>
      <c r="X111" s="363">
        <f t="shared" si="76"/>
        <v>0</v>
      </c>
      <c r="Y111" s="364">
        <f t="shared" si="76"/>
        <v>78138.192426754147</v>
      </c>
      <c r="Z111" s="365">
        <f t="shared" si="76"/>
        <v>57671.449626141846</v>
      </c>
      <c r="AA111" s="363">
        <f t="shared" si="76"/>
        <v>35365.038461538461</v>
      </c>
      <c r="AB111" s="363">
        <f t="shared" si="76"/>
        <v>42996.6</v>
      </c>
      <c r="AC111" s="363">
        <f t="shared" si="76"/>
        <v>44460.031690140844</v>
      </c>
      <c r="AD111" s="363">
        <f t="shared" si="76"/>
        <v>0</v>
      </c>
      <c r="AE111" s="364">
        <f t="shared" si="76"/>
        <v>57336.400831970124</v>
      </c>
      <c r="AF111" s="365">
        <f t="shared" si="76"/>
        <v>0</v>
      </c>
      <c r="AG111" s="363">
        <f t="shared" si="76"/>
        <v>0</v>
      </c>
      <c r="AH111" s="364">
        <f t="shared" si="76"/>
        <v>0</v>
      </c>
      <c r="AI111" s="367">
        <f>IF(S109&gt;0,(S111-S109)/S109,)</f>
        <v>1.1440505174936793</v>
      </c>
      <c r="AJ111" s="368">
        <f t="shared" ref="AJ111:AX111" si="77">IF(T109&gt;0,(T111-T109)/T109,)</f>
        <v>0</v>
      </c>
      <c r="AK111" s="368">
        <f t="shared" si="77"/>
        <v>-0.13556052718292674</v>
      </c>
      <c r="AL111" s="368">
        <f t="shared" si="77"/>
        <v>0</v>
      </c>
      <c r="AM111" s="368">
        <f t="shared" si="77"/>
        <v>0</v>
      </c>
      <c r="AN111" s="368">
        <f t="shared" si="77"/>
        <v>0</v>
      </c>
      <c r="AO111" s="369">
        <f t="shared" si="77"/>
        <v>1.0668019203318659</v>
      </c>
      <c r="AP111" s="368">
        <f t="shared" si="77"/>
        <v>0</v>
      </c>
      <c r="AQ111" s="368">
        <f t="shared" si="77"/>
        <v>0</v>
      </c>
      <c r="AR111" s="368">
        <f t="shared" si="77"/>
        <v>0</v>
      </c>
      <c r="AS111" s="368">
        <f t="shared" si="77"/>
        <v>0</v>
      </c>
      <c r="AT111" s="368">
        <f t="shared" si="77"/>
        <v>0</v>
      </c>
      <c r="AU111" s="369">
        <f t="shared" si="77"/>
        <v>0</v>
      </c>
      <c r="AV111" s="368">
        <f t="shared" si="77"/>
        <v>0</v>
      </c>
      <c r="AW111" s="368">
        <f t="shared" si="77"/>
        <v>0</v>
      </c>
      <c r="AX111" s="369">
        <f t="shared" si="77"/>
        <v>0</v>
      </c>
    </row>
    <row r="112" spans="1:50">
      <c r="A112" s="358" t="s">
        <v>976</v>
      </c>
      <c r="B112" s="337">
        <v>0</v>
      </c>
      <c r="D112" s="337">
        <v>0</v>
      </c>
      <c r="E112" s="337">
        <v>0</v>
      </c>
      <c r="G112" s="337">
        <v>0</v>
      </c>
      <c r="H112" s="337">
        <v>0</v>
      </c>
      <c r="I112" s="337">
        <v>5087</v>
      </c>
      <c r="J112" s="337">
        <v>925</v>
      </c>
      <c r="K112" s="337">
        <v>155</v>
      </c>
      <c r="L112" s="337">
        <v>56</v>
      </c>
      <c r="N112" s="337">
        <v>6223</v>
      </c>
      <c r="Y112" s="353"/>
      <c r="Z112" s="354"/>
      <c r="AE112" s="353"/>
      <c r="AF112" s="354"/>
      <c r="AH112" s="353"/>
      <c r="AI112" s="355"/>
      <c r="AJ112" s="356"/>
      <c r="AK112" s="356"/>
      <c r="AL112" s="356"/>
      <c r="AM112" s="356"/>
      <c r="AN112" s="356"/>
      <c r="AO112" s="357"/>
      <c r="AP112" s="356"/>
      <c r="AQ112" s="356"/>
      <c r="AR112" s="356"/>
      <c r="AS112" s="356"/>
      <c r="AT112" s="356"/>
      <c r="AU112" s="357"/>
      <c r="AV112" s="356"/>
      <c r="AW112" s="356"/>
      <c r="AX112" s="357"/>
    </row>
    <row r="113" spans="1:50">
      <c r="A113" s="358" t="s">
        <v>977</v>
      </c>
      <c r="B113" s="337">
        <v>0</v>
      </c>
      <c r="D113" s="337">
        <v>0</v>
      </c>
      <c r="E113" s="337">
        <v>0</v>
      </c>
      <c r="G113" s="337">
        <v>0</v>
      </c>
      <c r="H113" s="337">
        <v>0</v>
      </c>
      <c r="I113" s="337">
        <v>310247502</v>
      </c>
      <c r="J113" s="337">
        <v>50557459</v>
      </c>
      <c r="K113" s="337">
        <v>7899694</v>
      </c>
      <c r="L113" s="337">
        <v>3094680</v>
      </c>
      <c r="N113" s="337">
        <v>371799335</v>
      </c>
      <c r="R113" s="366"/>
      <c r="S113" s="363">
        <f>IF(B112&gt;0,(B113/B112),)</f>
        <v>0</v>
      </c>
      <c r="T113" s="363">
        <f t="shared" ref="T113:AH113" si="78">IF(C112&gt;0,(C113/C112),)</f>
        <v>0</v>
      </c>
      <c r="U113" s="363">
        <f t="shared" si="78"/>
        <v>0</v>
      </c>
      <c r="V113" s="363">
        <f t="shared" si="78"/>
        <v>0</v>
      </c>
      <c r="W113" s="363">
        <f t="shared" si="78"/>
        <v>0</v>
      </c>
      <c r="X113" s="363">
        <f t="shared" si="78"/>
        <v>0</v>
      </c>
      <c r="Y113" s="364">
        <f t="shared" si="78"/>
        <v>0</v>
      </c>
      <c r="Z113" s="365">
        <f t="shared" si="78"/>
        <v>60988.303911932373</v>
      </c>
      <c r="AA113" s="363">
        <f t="shared" si="78"/>
        <v>54656.712432432432</v>
      </c>
      <c r="AB113" s="363">
        <f t="shared" si="78"/>
        <v>50965.76774193548</v>
      </c>
      <c r="AC113" s="363">
        <f t="shared" si="78"/>
        <v>55262.142857142855</v>
      </c>
      <c r="AD113" s="363">
        <f t="shared" si="78"/>
        <v>0</v>
      </c>
      <c r="AE113" s="364">
        <f t="shared" si="78"/>
        <v>59745.996304033426</v>
      </c>
      <c r="AF113" s="365">
        <f t="shared" si="78"/>
        <v>0</v>
      </c>
      <c r="AG113" s="363">
        <f t="shared" si="78"/>
        <v>0</v>
      </c>
      <c r="AH113" s="364">
        <f t="shared" si="78"/>
        <v>0</v>
      </c>
      <c r="AI113" s="355"/>
      <c r="AJ113" s="356"/>
      <c r="AK113" s="356"/>
      <c r="AL113" s="356"/>
      <c r="AM113" s="356"/>
      <c r="AN113" s="356"/>
      <c r="AO113" s="357"/>
      <c r="AP113" s="356"/>
      <c r="AQ113" s="356"/>
      <c r="AR113" s="356"/>
      <c r="AS113" s="356"/>
      <c r="AT113" s="356"/>
      <c r="AU113" s="357"/>
      <c r="AV113" s="356"/>
      <c r="AW113" s="356"/>
      <c r="AX113" s="357"/>
    </row>
    <row r="114" spans="1:50">
      <c r="A114" s="358" t="s">
        <v>978</v>
      </c>
      <c r="B114" s="337">
        <v>0</v>
      </c>
      <c r="D114" s="337">
        <v>0</v>
      </c>
      <c r="E114" s="337">
        <v>0</v>
      </c>
      <c r="G114" s="337">
        <v>0</v>
      </c>
      <c r="H114" s="337">
        <v>0</v>
      </c>
      <c r="I114" s="337">
        <v>0</v>
      </c>
      <c r="J114" s="337">
        <v>0</v>
      </c>
      <c r="K114" s="337">
        <v>0</v>
      </c>
      <c r="L114" s="337">
        <v>0</v>
      </c>
      <c r="N114" s="337">
        <v>0</v>
      </c>
      <c r="Y114" s="353"/>
      <c r="Z114" s="354"/>
      <c r="AE114" s="353"/>
      <c r="AF114" s="354"/>
      <c r="AH114" s="353"/>
      <c r="AI114" s="355"/>
      <c r="AJ114" s="356"/>
      <c r="AK114" s="356"/>
      <c r="AL114" s="356"/>
      <c r="AM114" s="356"/>
      <c r="AN114" s="356"/>
      <c r="AO114" s="357"/>
      <c r="AP114" s="356"/>
      <c r="AQ114" s="356"/>
      <c r="AR114" s="356"/>
      <c r="AS114" s="356"/>
      <c r="AT114" s="356"/>
      <c r="AU114" s="357"/>
      <c r="AV114" s="356"/>
      <c r="AW114" s="356"/>
      <c r="AX114" s="357"/>
    </row>
    <row r="115" spans="1:50">
      <c r="A115" s="358" t="s">
        <v>979</v>
      </c>
      <c r="B115" s="337">
        <v>0</v>
      </c>
      <c r="D115" s="337">
        <v>0</v>
      </c>
      <c r="E115" s="337">
        <v>0</v>
      </c>
      <c r="G115" s="337">
        <v>0</v>
      </c>
      <c r="H115" s="337">
        <v>0</v>
      </c>
      <c r="I115" s="337">
        <v>0</v>
      </c>
      <c r="J115" s="337">
        <v>0</v>
      </c>
      <c r="K115" s="337">
        <v>0</v>
      </c>
      <c r="L115" s="337">
        <v>0</v>
      </c>
      <c r="N115" s="337">
        <v>0</v>
      </c>
      <c r="R115" s="366"/>
      <c r="S115" s="363">
        <f>IF(B114&gt;0,(B115/B114),)</f>
        <v>0</v>
      </c>
      <c r="T115" s="363">
        <f t="shared" ref="T115:AH115" si="79">IF(C114&gt;0,(C115/C114),)</f>
        <v>0</v>
      </c>
      <c r="U115" s="363">
        <f t="shared" si="79"/>
        <v>0</v>
      </c>
      <c r="V115" s="363">
        <f t="shared" si="79"/>
        <v>0</v>
      </c>
      <c r="W115" s="363">
        <f t="shared" si="79"/>
        <v>0</v>
      </c>
      <c r="X115" s="363">
        <f t="shared" si="79"/>
        <v>0</v>
      </c>
      <c r="Y115" s="364">
        <f t="shared" si="79"/>
        <v>0</v>
      </c>
      <c r="Z115" s="365">
        <f t="shared" si="79"/>
        <v>0</v>
      </c>
      <c r="AA115" s="363">
        <f t="shared" si="79"/>
        <v>0</v>
      </c>
      <c r="AB115" s="363">
        <f t="shared" si="79"/>
        <v>0</v>
      </c>
      <c r="AC115" s="363">
        <f t="shared" si="79"/>
        <v>0</v>
      </c>
      <c r="AD115" s="363">
        <f t="shared" si="79"/>
        <v>0</v>
      </c>
      <c r="AE115" s="364">
        <f t="shared" si="79"/>
        <v>0</v>
      </c>
      <c r="AF115" s="365">
        <f t="shared" si="79"/>
        <v>0</v>
      </c>
      <c r="AG115" s="363">
        <f t="shared" si="79"/>
        <v>0</v>
      </c>
      <c r="AH115" s="364">
        <f t="shared" si="79"/>
        <v>0</v>
      </c>
      <c r="AI115" s="367">
        <f>IF(S113&gt;0,(S115-S113)/S113,)</f>
        <v>0</v>
      </c>
      <c r="AJ115" s="368">
        <f t="shared" ref="AJ115:AX115" si="80">IF(T113&gt;0,(T115-T113)/T113,)</f>
        <v>0</v>
      </c>
      <c r="AK115" s="368">
        <f t="shared" si="80"/>
        <v>0</v>
      </c>
      <c r="AL115" s="368">
        <f t="shared" si="80"/>
        <v>0</v>
      </c>
      <c r="AM115" s="368">
        <f t="shared" si="80"/>
        <v>0</v>
      </c>
      <c r="AN115" s="368">
        <f t="shared" si="80"/>
        <v>0</v>
      </c>
      <c r="AO115" s="369">
        <f t="shared" si="80"/>
        <v>0</v>
      </c>
      <c r="AP115" s="368">
        <f t="shared" si="80"/>
        <v>-1</v>
      </c>
      <c r="AQ115" s="368">
        <f t="shared" si="80"/>
        <v>-1</v>
      </c>
      <c r="AR115" s="368">
        <f t="shared" si="80"/>
        <v>-1</v>
      </c>
      <c r="AS115" s="368">
        <f t="shared" si="80"/>
        <v>-1</v>
      </c>
      <c r="AT115" s="368">
        <f t="shared" si="80"/>
        <v>0</v>
      </c>
      <c r="AU115" s="369">
        <f t="shared" si="80"/>
        <v>-1</v>
      </c>
      <c r="AV115" s="368">
        <f t="shared" si="80"/>
        <v>0</v>
      </c>
      <c r="AW115" s="368">
        <f t="shared" si="80"/>
        <v>0</v>
      </c>
      <c r="AX115" s="369">
        <f t="shared" si="80"/>
        <v>0</v>
      </c>
    </row>
    <row r="116" spans="1:50">
      <c r="A116" s="358" t="s">
        <v>980</v>
      </c>
      <c r="B116" s="337">
        <v>8004</v>
      </c>
      <c r="D116" s="337">
        <v>1274</v>
      </c>
      <c r="E116" s="337">
        <v>456</v>
      </c>
      <c r="G116" s="337">
        <v>99</v>
      </c>
      <c r="H116" s="337">
        <v>9833</v>
      </c>
      <c r="I116" s="337">
        <v>5087</v>
      </c>
      <c r="J116" s="337">
        <v>925</v>
      </c>
      <c r="K116" s="337">
        <v>155</v>
      </c>
      <c r="L116" s="337">
        <v>56</v>
      </c>
      <c r="N116" s="337">
        <v>6223</v>
      </c>
      <c r="Y116" s="353"/>
      <c r="Z116" s="354"/>
      <c r="AE116" s="353"/>
      <c r="AF116" s="354"/>
      <c r="AH116" s="353"/>
      <c r="AI116" s="355"/>
      <c r="AJ116" s="356"/>
      <c r="AK116" s="356"/>
      <c r="AL116" s="356"/>
      <c r="AM116" s="356"/>
      <c r="AN116" s="356"/>
      <c r="AO116" s="357"/>
      <c r="AP116" s="356"/>
      <c r="AQ116" s="356"/>
      <c r="AR116" s="356"/>
      <c r="AS116" s="356"/>
      <c r="AT116" s="356"/>
      <c r="AU116" s="357"/>
      <c r="AV116" s="356"/>
      <c r="AW116" s="356"/>
      <c r="AX116" s="357"/>
    </row>
    <row r="117" spans="1:50">
      <c r="A117" s="358" t="s">
        <v>981</v>
      </c>
      <c r="B117" s="337">
        <v>667647305.91254461</v>
      </c>
      <c r="D117" s="337">
        <v>92458568.649849012</v>
      </c>
      <c r="E117" s="337">
        <v>30516478.715821449</v>
      </c>
      <c r="G117" s="337">
        <v>5772598.9400000004</v>
      </c>
      <c r="H117" s="337">
        <v>796394952.21821523</v>
      </c>
      <c r="I117" s="337">
        <v>310247502</v>
      </c>
      <c r="J117" s="337">
        <v>50557459</v>
      </c>
      <c r="K117" s="337">
        <v>7899694</v>
      </c>
      <c r="L117" s="337">
        <v>3094680</v>
      </c>
      <c r="N117" s="337">
        <v>371799335</v>
      </c>
      <c r="R117" s="366"/>
      <c r="S117" s="363">
        <f>IF(B116&gt;0,(B117/B116),)</f>
        <v>83414.206136000081</v>
      </c>
      <c r="T117" s="363">
        <f t="shared" ref="T117:AH117" si="81">IF(C116&gt;0,(C117/C116),)</f>
        <v>0</v>
      </c>
      <c r="U117" s="363">
        <f t="shared" si="81"/>
        <v>72573.444780101272</v>
      </c>
      <c r="V117" s="363">
        <f t="shared" si="81"/>
        <v>66922.10244697686</v>
      </c>
      <c r="W117" s="363">
        <f t="shared" si="81"/>
        <v>0</v>
      </c>
      <c r="X117" s="363">
        <f t="shared" si="81"/>
        <v>58309.080202020203</v>
      </c>
      <c r="Y117" s="364">
        <f t="shared" si="81"/>
        <v>80992.062668383529</v>
      </c>
      <c r="Z117" s="365">
        <f t="shared" si="81"/>
        <v>60988.303911932373</v>
      </c>
      <c r="AA117" s="363">
        <f t="shared" si="81"/>
        <v>54656.712432432432</v>
      </c>
      <c r="AB117" s="363">
        <f t="shared" si="81"/>
        <v>50965.76774193548</v>
      </c>
      <c r="AC117" s="363">
        <f t="shared" si="81"/>
        <v>55262.142857142855</v>
      </c>
      <c r="AD117" s="363">
        <f t="shared" si="81"/>
        <v>0</v>
      </c>
      <c r="AE117" s="364">
        <f t="shared" si="81"/>
        <v>59745.996304033426</v>
      </c>
      <c r="AF117" s="365">
        <f t="shared" si="81"/>
        <v>0</v>
      </c>
      <c r="AG117" s="363">
        <f t="shared" si="81"/>
        <v>0</v>
      </c>
      <c r="AH117" s="364">
        <f t="shared" si="81"/>
        <v>0</v>
      </c>
      <c r="AI117" s="355"/>
      <c r="AJ117" s="356"/>
      <c r="AK117" s="356"/>
      <c r="AL117" s="356"/>
      <c r="AM117" s="356"/>
      <c r="AN117" s="356"/>
      <c r="AO117" s="357"/>
      <c r="AP117" s="356"/>
      <c r="AQ117" s="356"/>
      <c r="AR117" s="356"/>
      <c r="AS117" s="356"/>
      <c r="AT117" s="356"/>
      <c r="AU117" s="357"/>
      <c r="AV117" s="356"/>
      <c r="AW117" s="356"/>
      <c r="AX117" s="357"/>
    </row>
    <row r="118" spans="1:50">
      <c r="A118" s="358" t="s">
        <v>982</v>
      </c>
      <c r="B118" s="337">
        <v>7991</v>
      </c>
      <c r="D118" s="337">
        <v>1307</v>
      </c>
      <c r="E118" s="337">
        <v>463</v>
      </c>
      <c r="G118" s="337">
        <v>76</v>
      </c>
      <c r="H118" s="337">
        <v>9837</v>
      </c>
      <c r="I118" s="337">
        <v>4857</v>
      </c>
      <c r="J118" s="337">
        <v>903</v>
      </c>
      <c r="K118" s="337">
        <v>144</v>
      </c>
      <c r="L118" s="337">
        <v>55</v>
      </c>
      <c r="N118" s="337">
        <v>5959</v>
      </c>
      <c r="Y118" s="353"/>
      <c r="Z118" s="354"/>
      <c r="AE118" s="353"/>
      <c r="AF118" s="354"/>
      <c r="AH118" s="353"/>
      <c r="AI118" s="355"/>
      <c r="AJ118" s="356"/>
      <c r="AK118" s="356"/>
      <c r="AL118" s="356"/>
      <c r="AM118" s="356"/>
      <c r="AN118" s="356"/>
      <c r="AO118" s="357"/>
      <c r="AP118" s="356"/>
      <c r="AQ118" s="356"/>
      <c r="AR118" s="356"/>
      <c r="AS118" s="356"/>
      <c r="AT118" s="356"/>
      <c r="AU118" s="357"/>
      <c r="AV118" s="356"/>
      <c r="AW118" s="356"/>
      <c r="AX118" s="357"/>
    </row>
    <row r="119" spans="1:50" ht="13.5" thickBot="1">
      <c r="A119" s="372" t="s">
        <v>983</v>
      </c>
      <c r="B119" s="373">
        <v>721937256.34324014</v>
      </c>
      <c r="C119" s="373"/>
      <c r="D119" s="373">
        <v>92784738.711437508</v>
      </c>
      <c r="E119" s="373">
        <v>31264432.875850335</v>
      </c>
      <c r="F119" s="373"/>
      <c r="G119" s="373">
        <v>5673354.0499999998</v>
      </c>
      <c r="H119" s="373">
        <v>851659781.98052788</v>
      </c>
      <c r="I119" s="373">
        <v>284689986.07404339</v>
      </c>
      <c r="J119" s="373">
        <v>49283526.624296241</v>
      </c>
      <c r="K119" s="373">
        <v>6995606.325581396</v>
      </c>
      <c r="L119" s="373">
        <v>2783205.0770786004</v>
      </c>
      <c r="M119" s="373"/>
      <c r="N119" s="373">
        <v>343752324.10099959</v>
      </c>
      <c r="O119" s="373"/>
      <c r="P119" s="373"/>
      <c r="Q119" s="373"/>
      <c r="S119" s="374">
        <f>IF(B118&gt;0,(B119/B118),)</f>
        <v>90343.793810942327</v>
      </c>
      <c r="T119" s="374">
        <f t="shared" ref="T119:AH119" si="82">IF(C118&gt;0,(C119/C118),)</f>
        <v>0</v>
      </c>
      <c r="U119" s="374">
        <f t="shared" si="82"/>
        <v>70990.618753969015</v>
      </c>
      <c r="V119" s="374">
        <f t="shared" si="82"/>
        <v>67525.772950000726</v>
      </c>
      <c r="W119" s="374">
        <f t="shared" si="82"/>
        <v>0</v>
      </c>
      <c r="X119" s="374">
        <f t="shared" si="82"/>
        <v>74649.395394736843</v>
      </c>
      <c r="Y119" s="375">
        <f t="shared" si="82"/>
        <v>86577.186335318474</v>
      </c>
      <c r="Z119" s="376">
        <f t="shared" si="82"/>
        <v>58614.368143719046</v>
      </c>
      <c r="AA119" s="374">
        <f t="shared" si="82"/>
        <v>54577.548864115437</v>
      </c>
      <c r="AB119" s="374">
        <f t="shared" si="82"/>
        <v>48580.59948320414</v>
      </c>
      <c r="AC119" s="374">
        <f t="shared" si="82"/>
        <v>50603.728674156373</v>
      </c>
      <c r="AD119" s="374">
        <f t="shared" si="82"/>
        <v>0</v>
      </c>
      <c r="AE119" s="375">
        <f t="shared" si="82"/>
        <v>57686.243346366769</v>
      </c>
      <c r="AF119" s="376">
        <f t="shared" si="82"/>
        <v>0</v>
      </c>
      <c r="AG119" s="374">
        <f t="shared" si="82"/>
        <v>0</v>
      </c>
      <c r="AH119" s="375">
        <f t="shared" si="82"/>
        <v>0</v>
      </c>
      <c r="AI119" s="377">
        <f>IF(S117&gt;0,(S119-S117)/S117,)</f>
        <v>8.3074430554959861E-2</v>
      </c>
      <c r="AJ119" s="378">
        <f t="shared" ref="AJ119:AX119" si="83">IF(T117&gt;0,(T119-T117)/T117,)</f>
        <v>0</v>
      </c>
      <c r="AK119" s="378">
        <f t="shared" si="83"/>
        <v>-2.1809988914378343E-2</v>
      </c>
      <c r="AL119" s="378">
        <f t="shared" si="83"/>
        <v>9.0204951869550312E-3</v>
      </c>
      <c r="AM119" s="378">
        <f t="shared" si="83"/>
        <v>0</v>
      </c>
      <c r="AN119" s="378">
        <f t="shared" si="83"/>
        <v>0.28023620225363299</v>
      </c>
      <c r="AO119" s="379">
        <f t="shared" si="83"/>
        <v>6.8958901439550357E-2</v>
      </c>
      <c r="AP119" s="378">
        <f t="shared" si="83"/>
        <v>-3.8924443146366394E-2</v>
      </c>
      <c r="AQ119" s="378">
        <f t="shared" si="83"/>
        <v>-1.4483777891847883E-3</v>
      </c>
      <c r="AR119" s="378">
        <f t="shared" si="83"/>
        <v>-4.6799417813317562E-2</v>
      </c>
      <c r="AS119" s="378">
        <f t="shared" si="83"/>
        <v>-8.4296662093412897E-2</v>
      </c>
      <c r="AT119" s="378">
        <f t="shared" si="83"/>
        <v>0</v>
      </c>
      <c r="AU119" s="379">
        <f t="shared" si="83"/>
        <v>-3.447516294121291E-2</v>
      </c>
      <c r="AV119" s="378">
        <f t="shared" si="83"/>
        <v>0</v>
      </c>
      <c r="AW119" s="378">
        <f t="shared" si="83"/>
        <v>0</v>
      </c>
      <c r="AX119" s="379">
        <f t="shared" si="83"/>
        <v>0</v>
      </c>
    </row>
    <row r="120" spans="1:50">
      <c r="A120" s="352" t="s">
        <v>225</v>
      </c>
      <c r="Y120" s="353"/>
      <c r="Z120" s="354"/>
      <c r="AE120" s="353"/>
      <c r="AF120" s="354"/>
      <c r="AH120" s="353"/>
      <c r="AI120" s="355"/>
      <c r="AJ120" s="356"/>
      <c r="AK120" s="356"/>
      <c r="AL120" s="356"/>
      <c r="AM120" s="356"/>
      <c r="AN120" s="356"/>
      <c r="AO120" s="357"/>
      <c r="AP120" s="356"/>
      <c r="AQ120" s="356"/>
      <c r="AR120" s="356"/>
      <c r="AS120" s="356"/>
      <c r="AT120" s="356"/>
      <c r="AU120" s="357"/>
      <c r="AV120" s="356"/>
      <c r="AW120" s="356"/>
      <c r="AX120" s="357"/>
    </row>
    <row r="121" spans="1:50">
      <c r="A121" s="358" t="s">
        <v>956</v>
      </c>
      <c r="B121" s="337">
        <v>970</v>
      </c>
      <c r="C121" s="337">
        <v>439</v>
      </c>
      <c r="D121" s="337">
        <v>547</v>
      </c>
      <c r="E121" s="337">
        <v>502</v>
      </c>
      <c r="F121" s="337">
        <v>54</v>
      </c>
      <c r="G121" s="337">
        <v>99</v>
      </c>
      <c r="H121" s="337">
        <v>2611</v>
      </c>
      <c r="I121" s="337">
        <v>75</v>
      </c>
      <c r="J121" s="337">
        <v>42</v>
      </c>
      <c r="K121" s="337">
        <v>18</v>
      </c>
      <c r="L121" s="337">
        <v>9</v>
      </c>
      <c r="N121" s="337">
        <v>144</v>
      </c>
      <c r="O121" s="337">
        <v>0</v>
      </c>
      <c r="Q121" s="337">
        <v>0</v>
      </c>
      <c r="S121" s="359"/>
      <c r="T121" s="359"/>
      <c r="U121" s="359"/>
      <c r="V121" s="359"/>
      <c r="W121" s="359"/>
      <c r="X121" s="359"/>
      <c r="Y121" s="360"/>
      <c r="Z121" s="354"/>
      <c r="AA121" s="359"/>
      <c r="AB121" s="359"/>
      <c r="AC121" s="359"/>
      <c r="AD121" s="359"/>
      <c r="AE121" s="360"/>
      <c r="AF121" s="354"/>
      <c r="AG121" s="359"/>
      <c r="AH121" s="360"/>
      <c r="AI121" s="355"/>
      <c r="AJ121" s="356"/>
      <c r="AK121" s="356"/>
      <c r="AL121" s="356"/>
      <c r="AM121" s="356"/>
      <c r="AN121" s="356"/>
      <c r="AO121" s="357"/>
      <c r="AP121" s="356"/>
      <c r="AQ121" s="356"/>
      <c r="AR121" s="356"/>
      <c r="AS121" s="356"/>
      <c r="AT121" s="356"/>
      <c r="AU121" s="357"/>
      <c r="AV121" s="356"/>
      <c r="AW121" s="356"/>
      <c r="AX121" s="357"/>
    </row>
    <row r="122" spans="1:50">
      <c r="A122" s="358" t="s">
        <v>957</v>
      </c>
      <c r="B122" s="337">
        <v>114168740.82034586</v>
      </c>
      <c r="C122" s="337">
        <v>61490287.06806986</v>
      </c>
      <c r="D122" s="337">
        <v>41118085.848314151</v>
      </c>
      <c r="E122" s="337">
        <v>35837003.153825544</v>
      </c>
      <c r="F122" s="337">
        <v>3472468.9112595422</v>
      </c>
      <c r="G122" s="337">
        <v>6985830.342857142</v>
      </c>
      <c r="H122" s="337">
        <v>263072416.1446721</v>
      </c>
      <c r="I122" s="337">
        <v>4074107.9432067936</v>
      </c>
      <c r="J122" s="337">
        <v>2384942.4</v>
      </c>
      <c r="K122" s="337">
        <v>978063.29999999993</v>
      </c>
      <c r="L122" s="337">
        <v>444969</v>
      </c>
      <c r="N122" s="337">
        <v>7882082.6432067929</v>
      </c>
      <c r="O122" s="337">
        <v>0</v>
      </c>
      <c r="Q122" s="337">
        <v>0</v>
      </c>
      <c r="S122" s="363">
        <f>IF(B121&gt;0,(B122/B121),)</f>
        <v>117699.73280448027</v>
      </c>
      <c r="T122" s="363">
        <f t="shared" ref="T122:AH122" si="84">IF(C121&gt;0,(C122/C121),)</f>
        <v>140068.99104343931</v>
      </c>
      <c r="U122" s="363">
        <f t="shared" si="84"/>
        <v>75170.175225437211</v>
      </c>
      <c r="V122" s="363">
        <f t="shared" si="84"/>
        <v>71388.452497660444</v>
      </c>
      <c r="W122" s="363">
        <f t="shared" si="84"/>
        <v>64304.979838139669</v>
      </c>
      <c r="X122" s="363">
        <f t="shared" si="84"/>
        <v>70563.942857142843</v>
      </c>
      <c r="Y122" s="364">
        <f t="shared" si="84"/>
        <v>100755.42556287709</v>
      </c>
      <c r="Z122" s="365">
        <f t="shared" si="84"/>
        <v>54321.439242757246</v>
      </c>
      <c r="AA122" s="363">
        <f t="shared" si="84"/>
        <v>56784.342857142852</v>
      </c>
      <c r="AB122" s="363">
        <f t="shared" si="84"/>
        <v>54336.85</v>
      </c>
      <c r="AC122" s="363">
        <f t="shared" si="84"/>
        <v>49441</v>
      </c>
      <c r="AD122" s="363">
        <f t="shared" si="84"/>
        <v>0</v>
      </c>
      <c r="AE122" s="364">
        <f t="shared" si="84"/>
        <v>54736.685022269397</v>
      </c>
      <c r="AF122" s="365">
        <f t="shared" si="84"/>
        <v>0</v>
      </c>
      <c r="AG122" s="363">
        <f t="shared" si="84"/>
        <v>0</v>
      </c>
      <c r="AH122" s="364">
        <f t="shared" si="84"/>
        <v>0</v>
      </c>
      <c r="AI122" s="355"/>
      <c r="AJ122" s="356"/>
      <c r="AK122" s="356"/>
      <c r="AL122" s="356"/>
      <c r="AM122" s="356"/>
      <c r="AN122" s="356"/>
      <c r="AO122" s="357"/>
      <c r="AP122" s="356"/>
      <c r="AQ122" s="356"/>
      <c r="AR122" s="356"/>
      <c r="AS122" s="356"/>
      <c r="AT122" s="356"/>
      <c r="AU122" s="357"/>
      <c r="AV122" s="356"/>
      <c r="AW122" s="356"/>
      <c r="AX122" s="357"/>
    </row>
    <row r="123" spans="1:50">
      <c r="A123" s="358" t="s">
        <v>958</v>
      </c>
      <c r="B123" s="337">
        <v>1016</v>
      </c>
      <c r="C123" s="337">
        <v>325</v>
      </c>
      <c r="D123" s="337">
        <v>588</v>
      </c>
      <c r="E123" s="337">
        <v>520</v>
      </c>
      <c r="F123" s="337">
        <v>50</v>
      </c>
      <c r="G123" s="337">
        <v>107</v>
      </c>
      <c r="H123" s="337">
        <v>2606</v>
      </c>
      <c r="I123" s="337">
        <v>80</v>
      </c>
      <c r="J123" s="337">
        <v>40</v>
      </c>
      <c r="K123" s="337">
        <v>22</v>
      </c>
      <c r="L123" s="337">
        <v>11</v>
      </c>
      <c r="N123" s="337">
        <v>153</v>
      </c>
      <c r="O123" s="337">
        <v>0</v>
      </c>
      <c r="Q123" s="337">
        <v>0</v>
      </c>
      <c r="Y123" s="353"/>
      <c r="Z123" s="354"/>
      <c r="AE123" s="353"/>
      <c r="AF123" s="354"/>
      <c r="AH123" s="353"/>
      <c r="AI123" s="355"/>
      <c r="AJ123" s="356"/>
      <c r="AK123" s="356"/>
      <c r="AL123" s="356"/>
      <c r="AM123" s="356"/>
      <c r="AN123" s="356"/>
      <c r="AO123" s="357"/>
      <c r="AP123" s="356"/>
      <c r="AQ123" s="356"/>
      <c r="AR123" s="356"/>
      <c r="AS123" s="356"/>
      <c r="AT123" s="356"/>
      <c r="AU123" s="357"/>
      <c r="AV123" s="356"/>
      <c r="AW123" s="356"/>
      <c r="AX123" s="357"/>
    </row>
    <row r="124" spans="1:50">
      <c r="A124" s="358" t="s">
        <v>959</v>
      </c>
      <c r="B124" s="337">
        <v>123501224.84440377</v>
      </c>
      <c r="C124" s="337">
        <v>47766685.416666664</v>
      </c>
      <c r="D124" s="337">
        <v>45811848.590823978</v>
      </c>
      <c r="E124" s="337">
        <v>39396855.755482115</v>
      </c>
      <c r="F124" s="337">
        <v>3301328.9556328841</v>
      </c>
      <c r="G124" s="337">
        <v>7743144.0005016718</v>
      </c>
      <c r="H124" s="337">
        <v>267521087.56351107</v>
      </c>
      <c r="I124" s="337">
        <v>4491854.1548821507</v>
      </c>
      <c r="J124" s="337">
        <v>2321622.9850746267</v>
      </c>
      <c r="K124" s="337">
        <v>1168416.8999999999</v>
      </c>
      <c r="L124" s="337">
        <v>546702.30000000005</v>
      </c>
      <c r="N124" s="337">
        <v>8528596.339956779</v>
      </c>
      <c r="O124" s="337">
        <v>0</v>
      </c>
      <c r="Q124" s="337">
        <v>0</v>
      </c>
      <c r="R124" s="366"/>
      <c r="S124" s="363">
        <f>IF(B123&gt;0,(B124/B123),)</f>
        <v>121556.32366575174</v>
      </c>
      <c r="T124" s="363">
        <f t="shared" ref="T124:AH124" si="85">IF(C123&gt;0,(C124/C123),)</f>
        <v>146974.41666666666</v>
      </c>
      <c r="U124" s="363">
        <f t="shared" si="85"/>
        <v>77911.307127251668</v>
      </c>
      <c r="V124" s="363">
        <f t="shared" si="85"/>
        <v>75763.184145157909</v>
      </c>
      <c r="W124" s="363">
        <f t="shared" si="85"/>
        <v>66026.579112657681</v>
      </c>
      <c r="X124" s="363">
        <f t="shared" si="85"/>
        <v>72365.831780389461</v>
      </c>
      <c r="Y124" s="364">
        <f t="shared" si="85"/>
        <v>102655.8279215315</v>
      </c>
      <c r="Z124" s="365">
        <f t="shared" si="85"/>
        <v>56148.176936026881</v>
      </c>
      <c r="AA124" s="363">
        <f t="shared" si="85"/>
        <v>58040.574626865666</v>
      </c>
      <c r="AB124" s="363">
        <f t="shared" si="85"/>
        <v>53109.859090909085</v>
      </c>
      <c r="AC124" s="363">
        <f t="shared" si="85"/>
        <v>49700.209090909098</v>
      </c>
      <c r="AD124" s="363">
        <f t="shared" si="85"/>
        <v>0</v>
      </c>
      <c r="AE124" s="364">
        <f t="shared" si="85"/>
        <v>55742.459738279598</v>
      </c>
      <c r="AF124" s="365">
        <f t="shared" si="85"/>
        <v>0</v>
      </c>
      <c r="AG124" s="363">
        <f t="shared" si="85"/>
        <v>0</v>
      </c>
      <c r="AH124" s="364">
        <f t="shared" si="85"/>
        <v>0</v>
      </c>
      <c r="AI124" s="367">
        <f>IF(S122&gt;0,(S124-S122)/S122,)</f>
        <v>3.2766351880151999E-2</v>
      </c>
      <c r="AJ124" s="368">
        <f t="shared" ref="AJ124:AX124" si="86">IF(T122&gt;0,(T124-T122)/T122,)</f>
        <v>4.9300173948463595E-2</v>
      </c>
      <c r="AK124" s="368">
        <f t="shared" si="86"/>
        <v>3.6465684609537419E-2</v>
      </c>
      <c r="AL124" s="368">
        <f t="shared" si="86"/>
        <v>6.1280662270145642E-2</v>
      </c>
      <c r="AM124" s="368">
        <f t="shared" si="86"/>
        <v>2.6772409832821704E-2</v>
      </c>
      <c r="AN124" s="368">
        <f t="shared" si="86"/>
        <v>2.5535547622311198E-2</v>
      </c>
      <c r="AO124" s="369">
        <f t="shared" si="86"/>
        <v>1.886153870163992E-2</v>
      </c>
      <c r="AP124" s="368">
        <f t="shared" si="86"/>
        <v>3.3628300699216039E-2</v>
      </c>
      <c r="AQ124" s="368">
        <f t="shared" si="86"/>
        <v>2.2122854760919249E-2</v>
      </c>
      <c r="AR124" s="368">
        <f t="shared" si="86"/>
        <v>-2.2581193225056535E-2</v>
      </c>
      <c r="AS124" s="368">
        <f t="shared" si="86"/>
        <v>5.2427962805990666E-3</v>
      </c>
      <c r="AT124" s="368">
        <f t="shared" si="86"/>
        <v>0</v>
      </c>
      <c r="AU124" s="369">
        <f t="shared" si="86"/>
        <v>1.8374783120333381E-2</v>
      </c>
      <c r="AV124" s="368">
        <f t="shared" si="86"/>
        <v>0</v>
      </c>
      <c r="AW124" s="368">
        <f t="shared" si="86"/>
        <v>0</v>
      </c>
      <c r="AX124" s="369">
        <f t="shared" si="86"/>
        <v>0</v>
      </c>
    </row>
    <row r="125" spans="1:50">
      <c r="A125" s="358" t="s">
        <v>960</v>
      </c>
      <c r="B125" s="337">
        <v>882</v>
      </c>
      <c r="C125" s="337">
        <v>290</v>
      </c>
      <c r="D125" s="337">
        <v>707</v>
      </c>
      <c r="E125" s="337">
        <v>604</v>
      </c>
      <c r="F125" s="337">
        <v>73</v>
      </c>
      <c r="G125" s="337">
        <v>275</v>
      </c>
      <c r="H125" s="337">
        <v>2831</v>
      </c>
      <c r="I125" s="337">
        <v>118</v>
      </c>
      <c r="J125" s="337">
        <v>126</v>
      </c>
      <c r="K125" s="337">
        <v>40</v>
      </c>
      <c r="L125" s="337">
        <v>17</v>
      </c>
      <c r="N125" s="337">
        <v>301</v>
      </c>
      <c r="O125" s="337">
        <v>0</v>
      </c>
      <c r="Q125" s="337">
        <v>0</v>
      </c>
      <c r="Y125" s="353"/>
      <c r="Z125" s="354"/>
      <c r="AE125" s="353"/>
      <c r="AF125" s="354"/>
      <c r="AH125" s="353"/>
      <c r="AI125" s="355"/>
      <c r="AJ125" s="356"/>
      <c r="AK125" s="356"/>
      <c r="AL125" s="356"/>
      <c r="AM125" s="356"/>
      <c r="AN125" s="356"/>
      <c r="AO125" s="357"/>
      <c r="AP125" s="356"/>
      <c r="AQ125" s="356"/>
      <c r="AR125" s="356"/>
      <c r="AS125" s="356"/>
      <c r="AT125" s="356"/>
      <c r="AU125" s="357"/>
      <c r="AV125" s="356"/>
      <c r="AW125" s="356"/>
      <c r="AX125" s="357"/>
    </row>
    <row r="126" spans="1:50">
      <c r="A126" s="361" t="s">
        <v>961</v>
      </c>
      <c r="B126" s="362">
        <v>75207058.924728408</v>
      </c>
      <c r="C126" s="362">
        <v>27945677.756366141</v>
      </c>
      <c r="D126" s="362">
        <v>43810157.733391106</v>
      </c>
      <c r="E126" s="362">
        <v>35625565.828484967</v>
      </c>
      <c r="F126" s="362">
        <v>4014360.0259615388</v>
      </c>
      <c r="G126" s="362">
        <v>15088856.913292885</v>
      </c>
      <c r="H126" s="362">
        <v>201691677.18222508</v>
      </c>
      <c r="I126" s="362">
        <v>5610076.8367729783</v>
      </c>
      <c r="J126" s="362">
        <v>6110635.5</v>
      </c>
      <c r="K126" s="362">
        <v>1737457.6119402985</v>
      </c>
      <c r="L126" s="362">
        <v>765546.1744186047</v>
      </c>
      <c r="M126" s="362"/>
      <c r="N126" s="362">
        <v>14223716.123131881</v>
      </c>
      <c r="O126" s="362">
        <v>0</v>
      </c>
      <c r="P126" s="362"/>
      <c r="Q126" s="362">
        <v>0</v>
      </c>
      <c r="S126" s="363">
        <f>IF(B125&gt;0,(B126/B125),)</f>
        <v>85268.774291075286</v>
      </c>
      <c r="T126" s="363">
        <f t="shared" ref="T126:AH126" si="87">IF(C125&gt;0,(C126/C125),)</f>
        <v>96364.406056434964</v>
      </c>
      <c r="U126" s="363">
        <f t="shared" si="87"/>
        <v>61966.276850623915</v>
      </c>
      <c r="V126" s="363">
        <f t="shared" si="87"/>
        <v>58982.724881597627</v>
      </c>
      <c r="W126" s="363">
        <f t="shared" si="87"/>
        <v>54991.233232349849</v>
      </c>
      <c r="X126" s="363">
        <f t="shared" si="87"/>
        <v>54868.570593792305</v>
      </c>
      <c r="Y126" s="364">
        <f t="shared" si="87"/>
        <v>71243.969333177345</v>
      </c>
      <c r="Z126" s="365">
        <f t="shared" si="87"/>
        <v>47543.024040448967</v>
      </c>
      <c r="AA126" s="363">
        <f t="shared" si="87"/>
        <v>48497.107142857145</v>
      </c>
      <c r="AB126" s="363">
        <f t="shared" si="87"/>
        <v>43436.440298507463</v>
      </c>
      <c r="AC126" s="363">
        <f t="shared" si="87"/>
        <v>45032.127906976748</v>
      </c>
      <c r="AD126" s="363">
        <f t="shared" si="87"/>
        <v>0</v>
      </c>
      <c r="AE126" s="364">
        <f t="shared" si="87"/>
        <v>47254.870840969699</v>
      </c>
      <c r="AF126" s="365">
        <f t="shared" si="87"/>
        <v>0</v>
      </c>
      <c r="AG126" s="363">
        <f t="shared" si="87"/>
        <v>0</v>
      </c>
      <c r="AH126" s="364">
        <f t="shared" si="87"/>
        <v>0</v>
      </c>
      <c r="AI126" s="355"/>
      <c r="AJ126" s="356"/>
      <c r="AK126" s="356"/>
      <c r="AL126" s="356"/>
      <c r="AM126" s="356"/>
      <c r="AN126" s="356"/>
      <c r="AO126" s="357"/>
      <c r="AP126" s="356"/>
      <c r="AQ126" s="356"/>
      <c r="AR126" s="356"/>
      <c r="AS126" s="356"/>
      <c r="AT126" s="356"/>
      <c r="AU126" s="357"/>
      <c r="AV126" s="356"/>
      <c r="AW126" s="356"/>
      <c r="AX126" s="357"/>
    </row>
    <row r="127" spans="1:50">
      <c r="A127" s="358" t="s">
        <v>962</v>
      </c>
      <c r="B127" s="337">
        <v>902</v>
      </c>
      <c r="C127" s="337">
        <v>222</v>
      </c>
      <c r="D127" s="337">
        <v>724</v>
      </c>
      <c r="E127" s="337">
        <v>586</v>
      </c>
      <c r="F127" s="337">
        <v>73</v>
      </c>
      <c r="G127" s="337">
        <v>307</v>
      </c>
      <c r="H127" s="337">
        <v>2814</v>
      </c>
      <c r="I127" s="337">
        <v>114</v>
      </c>
      <c r="J127" s="337">
        <v>133</v>
      </c>
      <c r="K127" s="337">
        <v>35</v>
      </c>
      <c r="L127" s="337">
        <v>20</v>
      </c>
      <c r="N127" s="337">
        <v>302</v>
      </c>
      <c r="O127" s="337">
        <v>0</v>
      </c>
      <c r="Q127" s="337">
        <v>0</v>
      </c>
      <c r="Y127" s="353"/>
      <c r="Z127" s="354"/>
      <c r="AE127" s="353"/>
      <c r="AF127" s="354"/>
      <c r="AH127" s="353"/>
      <c r="AI127" s="355"/>
      <c r="AJ127" s="356"/>
      <c r="AK127" s="356"/>
      <c r="AL127" s="356"/>
      <c r="AM127" s="356"/>
      <c r="AN127" s="356"/>
      <c r="AO127" s="357"/>
      <c r="AP127" s="356"/>
      <c r="AQ127" s="356"/>
      <c r="AR127" s="356"/>
      <c r="AS127" s="356"/>
      <c r="AT127" s="356"/>
      <c r="AU127" s="357"/>
      <c r="AV127" s="356"/>
      <c r="AW127" s="356"/>
      <c r="AX127" s="357"/>
    </row>
    <row r="128" spans="1:50">
      <c r="A128" s="358" t="s">
        <v>963</v>
      </c>
      <c r="B128" s="337">
        <v>79278891.775928229</v>
      </c>
      <c r="C128" s="337">
        <v>22300849.611459266</v>
      </c>
      <c r="D128" s="337">
        <v>46793777.434831202</v>
      </c>
      <c r="E128" s="337">
        <v>36814964.977179661</v>
      </c>
      <c r="F128" s="337">
        <v>4204846.3816901408</v>
      </c>
      <c r="G128" s="337">
        <v>17700686.767297979</v>
      </c>
      <c r="H128" s="337">
        <v>207094016.94838649</v>
      </c>
      <c r="I128" s="337">
        <v>5639205.3075757576</v>
      </c>
      <c r="J128" s="337">
        <v>6645385.7932835827</v>
      </c>
      <c r="K128" s="337">
        <v>1515260.6999999997</v>
      </c>
      <c r="L128" s="337">
        <v>891486.9</v>
      </c>
      <c r="N128" s="337">
        <v>14691338.70085934</v>
      </c>
      <c r="O128" s="337">
        <v>0</v>
      </c>
      <c r="Q128" s="337">
        <v>0</v>
      </c>
      <c r="R128" s="366"/>
      <c r="S128" s="363">
        <f>IF(B127&gt;0,(B128/B127),)</f>
        <v>87892.341214998043</v>
      </c>
      <c r="T128" s="363">
        <f t="shared" ref="T128:AH128" si="88">IF(C127&gt;0,(C128/C127),)</f>
        <v>100454.27752909579</v>
      </c>
      <c r="U128" s="363">
        <f t="shared" si="88"/>
        <v>64632.289274628733</v>
      </c>
      <c r="V128" s="363">
        <f t="shared" si="88"/>
        <v>62824.172316006247</v>
      </c>
      <c r="W128" s="363">
        <f t="shared" si="88"/>
        <v>57600.635365618364</v>
      </c>
      <c r="X128" s="363">
        <f t="shared" si="88"/>
        <v>57656.960154065076</v>
      </c>
      <c r="Y128" s="364">
        <f t="shared" si="88"/>
        <v>73594.178020037842</v>
      </c>
      <c r="Z128" s="365">
        <f t="shared" si="88"/>
        <v>49466.71322434875</v>
      </c>
      <c r="AA128" s="363">
        <f t="shared" si="88"/>
        <v>49965.306716417916</v>
      </c>
      <c r="AB128" s="363">
        <f t="shared" si="88"/>
        <v>43293.162857142852</v>
      </c>
      <c r="AC128" s="363">
        <f t="shared" si="88"/>
        <v>44574.345000000001</v>
      </c>
      <c r="AD128" s="363">
        <f t="shared" si="88"/>
        <v>0</v>
      </c>
      <c r="AE128" s="364">
        <f t="shared" si="88"/>
        <v>48646.816890262715</v>
      </c>
      <c r="AF128" s="365">
        <f t="shared" si="88"/>
        <v>0</v>
      </c>
      <c r="AG128" s="363">
        <f t="shared" si="88"/>
        <v>0</v>
      </c>
      <c r="AH128" s="364">
        <f t="shared" si="88"/>
        <v>0</v>
      </c>
      <c r="AI128" s="367">
        <f>IF(S126&gt;0,(S128-S126)/S126,)</f>
        <v>3.0768202612680862E-2</v>
      </c>
      <c r="AJ128" s="368">
        <f t="shared" ref="AJ128:AX128" si="89">IF(T126&gt;0,(T128-T126)/T126,)</f>
        <v>4.2441723454048307E-2</v>
      </c>
      <c r="AK128" s="368">
        <f t="shared" si="89"/>
        <v>4.3023601860597734E-2</v>
      </c>
      <c r="AL128" s="368">
        <f t="shared" si="89"/>
        <v>6.5128348039531408E-2</v>
      </c>
      <c r="AM128" s="368">
        <f t="shared" si="89"/>
        <v>4.7451238677322018E-2</v>
      </c>
      <c r="AN128" s="368">
        <f t="shared" si="89"/>
        <v>5.0819431417596345E-2</v>
      </c>
      <c r="AO128" s="369">
        <f t="shared" si="89"/>
        <v>3.2988177229002824E-2</v>
      </c>
      <c r="AP128" s="368">
        <f t="shared" si="89"/>
        <v>4.0462070361008892E-2</v>
      </c>
      <c r="AQ128" s="368">
        <f t="shared" si="89"/>
        <v>3.0273961892941757E-2</v>
      </c>
      <c r="AR128" s="368">
        <f t="shared" si="89"/>
        <v>-3.2985539418048113E-3</v>
      </c>
      <c r="AS128" s="368">
        <f t="shared" si="89"/>
        <v>-1.0165695654497891E-2</v>
      </c>
      <c r="AT128" s="368">
        <f t="shared" si="89"/>
        <v>0</v>
      </c>
      <c r="AU128" s="369">
        <f t="shared" si="89"/>
        <v>2.9456139113731458E-2</v>
      </c>
      <c r="AV128" s="368">
        <f t="shared" si="89"/>
        <v>0</v>
      </c>
      <c r="AW128" s="368">
        <f t="shared" si="89"/>
        <v>0</v>
      </c>
      <c r="AX128" s="369">
        <f t="shared" si="89"/>
        <v>0</v>
      </c>
    </row>
    <row r="129" spans="1:50">
      <c r="A129" s="358" t="s">
        <v>964</v>
      </c>
      <c r="B129" s="337">
        <v>703</v>
      </c>
      <c r="C129" s="337">
        <v>198</v>
      </c>
      <c r="D129" s="337">
        <v>827</v>
      </c>
      <c r="E129" s="337">
        <v>764</v>
      </c>
      <c r="F129" s="337">
        <v>88</v>
      </c>
      <c r="G129" s="337">
        <v>428</v>
      </c>
      <c r="H129" s="337">
        <v>3008</v>
      </c>
      <c r="I129" s="337">
        <v>251</v>
      </c>
      <c r="J129" s="337">
        <v>114</v>
      </c>
      <c r="K129" s="337">
        <v>37</v>
      </c>
      <c r="L129" s="337">
        <v>16</v>
      </c>
      <c r="N129" s="337">
        <v>418</v>
      </c>
      <c r="O129" s="337">
        <v>0</v>
      </c>
      <c r="Q129" s="337">
        <v>0</v>
      </c>
      <c r="Y129" s="353"/>
      <c r="Z129" s="354"/>
      <c r="AE129" s="353"/>
      <c r="AF129" s="354"/>
      <c r="AH129" s="353"/>
      <c r="AI129" s="355"/>
      <c r="AJ129" s="356"/>
      <c r="AK129" s="356"/>
      <c r="AL129" s="356"/>
      <c r="AM129" s="356"/>
      <c r="AN129" s="356"/>
      <c r="AO129" s="357"/>
      <c r="AP129" s="356"/>
      <c r="AQ129" s="356"/>
      <c r="AR129" s="356"/>
      <c r="AS129" s="356"/>
      <c r="AT129" s="356"/>
      <c r="AU129" s="357"/>
      <c r="AV129" s="356"/>
      <c r="AW129" s="356"/>
      <c r="AX129" s="357"/>
    </row>
    <row r="130" spans="1:50">
      <c r="A130" s="358" t="s">
        <v>965</v>
      </c>
      <c r="B130" s="337">
        <v>54338202.466456473</v>
      </c>
      <c r="C130" s="337">
        <v>17621183.699999999</v>
      </c>
      <c r="D130" s="337">
        <v>45561578.489375845</v>
      </c>
      <c r="E130" s="337">
        <v>40653774.54969722</v>
      </c>
      <c r="F130" s="337">
        <v>4543571.8988301735</v>
      </c>
      <c r="G130" s="337">
        <v>22880716.064364206</v>
      </c>
      <c r="H130" s="337">
        <v>185599027.16872391</v>
      </c>
      <c r="I130" s="337">
        <v>10544181.249243805</v>
      </c>
      <c r="J130" s="337">
        <v>4480499.6999999993</v>
      </c>
      <c r="K130" s="337">
        <v>1436688.6462765955</v>
      </c>
      <c r="L130" s="337">
        <v>609049.73493975902</v>
      </c>
      <c r="N130" s="337">
        <v>17070419.330460157</v>
      </c>
      <c r="O130" s="337">
        <v>0</v>
      </c>
      <c r="Q130" s="337">
        <v>0</v>
      </c>
      <c r="R130" s="366"/>
      <c r="S130" s="363">
        <f>IF(B129&gt;0,(B130/B129),)</f>
        <v>77294.740350578199</v>
      </c>
      <c r="T130" s="363">
        <f t="shared" ref="T130:AH130" si="90">IF(C129&gt;0,(C130/C129),)</f>
        <v>88995.877272727274</v>
      </c>
      <c r="U130" s="363">
        <f t="shared" si="90"/>
        <v>55092.597931530647</v>
      </c>
      <c r="V130" s="363">
        <f t="shared" si="90"/>
        <v>53211.746792797407</v>
      </c>
      <c r="W130" s="363">
        <f t="shared" si="90"/>
        <v>51631.498850342883</v>
      </c>
      <c r="X130" s="363">
        <f t="shared" si="90"/>
        <v>53459.616972813565</v>
      </c>
      <c r="Y130" s="364">
        <f t="shared" si="90"/>
        <v>61701.804244921514</v>
      </c>
      <c r="Z130" s="365">
        <f t="shared" si="90"/>
        <v>42008.6902360311</v>
      </c>
      <c r="AA130" s="363">
        <f t="shared" si="90"/>
        <v>39302.628947368416</v>
      </c>
      <c r="AB130" s="363">
        <f t="shared" si="90"/>
        <v>38829.422872340423</v>
      </c>
      <c r="AC130" s="363">
        <f t="shared" si="90"/>
        <v>38065.608433734938</v>
      </c>
      <c r="AD130" s="363">
        <f t="shared" si="90"/>
        <v>0</v>
      </c>
      <c r="AE130" s="364">
        <f t="shared" si="90"/>
        <v>40838.323757081715</v>
      </c>
      <c r="AF130" s="365">
        <f t="shared" si="90"/>
        <v>0</v>
      </c>
      <c r="AG130" s="363">
        <f t="shared" si="90"/>
        <v>0</v>
      </c>
      <c r="AH130" s="364">
        <f t="shared" si="90"/>
        <v>0</v>
      </c>
      <c r="AI130" s="355"/>
      <c r="AJ130" s="356"/>
      <c r="AK130" s="356"/>
      <c r="AL130" s="356"/>
      <c r="AM130" s="356"/>
      <c r="AN130" s="356"/>
      <c r="AO130" s="357"/>
      <c r="AP130" s="356"/>
      <c r="AQ130" s="356"/>
      <c r="AR130" s="356"/>
      <c r="AS130" s="356"/>
      <c r="AT130" s="356"/>
      <c r="AU130" s="357"/>
      <c r="AV130" s="356"/>
      <c r="AW130" s="356"/>
      <c r="AX130" s="357"/>
    </row>
    <row r="131" spans="1:50">
      <c r="A131" s="358" t="s">
        <v>966</v>
      </c>
      <c r="B131" s="337">
        <v>723</v>
      </c>
      <c r="C131" s="337">
        <v>151</v>
      </c>
      <c r="D131" s="337">
        <v>796</v>
      </c>
      <c r="E131" s="337">
        <v>736</v>
      </c>
      <c r="F131" s="337">
        <v>97</v>
      </c>
      <c r="G131" s="337">
        <v>409</v>
      </c>
      <c r="H131" s="337">
        <v>2912</v>
      </c>
      <c r="I131" s="337">
        <v>246</v>
      </c>
      <c r="J131" s="337">
        <v>124</v>
      </c>
      <c r="K131" s="337">
        <v>33</v>
      </c>
      <c r="L131" s="337">
        <v>9</v>
      </c>
      <c r="N131" s="337">
        <v>412</v>
      </c>
      <c r="O131" s="337">
        <v>0</v>
      </c>
      <c r="Q131" s="337">
        <v>0</v>
      </c>
      <c r="Y131" s="353"/>
      <c r="Z131" s="354"/>
      <c r="AE131" s="353"/>
      <c r="AF131" s="354"/>
      <c r="AH131" s="353"/>
      <c r="AI131" s="355"/>
      <c r="AJ131" s="356"/>
      <c r="AK131" s="356"/>
      <c r="AL131" s="356"/>
      <c r="AM131" s="356"/>
      <c r="AN131" s="356"/>
      <c r="AO131" s="357"/>
      <c r="AP131" s="356"/>
      <c r="AQ131" s="356"/>
      <c r="AR131" s="356"/>
      <c r="AS131" s="356"/>
      <c r="AT131" s="356"/>
      <c r="AU131" s="357"/>
      <c r="AV131" s="356"/>
      <c r="AW131" s="356"/>
      <c r="AX131" s="357"/>
    </row>
    <row r="132" spans="1:50">
      <c r="A132" s="358" t="s">
        <v>967</v>
      </c>
      <c r="B132" s="337">
        <v>57220306.717122421</v>
      </c>
      <c r="C132" s="337">
        <v>14198025.600000001</v>
      </c>
      <c r="D132" s="337">
        <v>45915284.047285639</v>
      </c>
      <c r="E132" s="337">
        <v>41308086.52893988</v>
      </c>
      <c r="F132" s="337">
        <v>5174745.5116350278</v>
      </c>
      <c r="G132" s="337">
        <v>22595881.477036942</v>
      </c>
      <c r="H132" s="337">
        <v>186412329.88201994</v>
      </c>
      <c r="I132" s="337">
        <v>10855523.673032792</v>
      </c>
      <c r="J132" s="337">
        <v>5111599.6223999998</v>
      </c>
      <c r="K132" s="337">
        <v>1314329.0389221557</v>
      </c>
      <c r="L132" s="337">
        <v>334983.42391304352</v>
      </c>
      <c r="N132" s="337">
        <v>17616435.758267991</v>
      </c>
      <c r="O132" s="337">
        <v>0</v>
      </c>
      <c r="Q132" s="337">
        <v>0</v>
      </c>
      <c r="R132" s="366"/>
      <c r="S132" s="363">
        <f>IF(B131&gt;0,(B132/B131),)</f>
        <v>79142.886192423815</v>
      </c>
      <c r="T132" s="363">
        <f t="shared" ref="T132:AH132" si="91">IF(C131&gt;0,(C132/C131),)</f>
        <v>94026.659602649015</v>
      </c>
      <c r="U132" s="363">
        <f t="shared" si="91"/>
        <v>57682.517647343768</v>
      </c>
      <c r="V132" s="363">
        <f t="shared" si="91"/>
        <v>56125.117566494402</v>
      </c>
      <c r="W132" s="363">
        <f t="shared" si="91"/>
        <v>53347.891872526059</v>
      </c>
      <c r="X132" s="363">
        <f t="shared" si="91"/>
        <v>55246.653978085429</v>
      </c>
      <c r="Y132" s="364">
        <f t="shared" si="91"/>
        <v>64015.223173770581</v>
      </c>
      <c r="Z132" s="365">
        <f t="shared" si="91"/>
        <v>44128.145012328423</v>
      </c>
      <c r="AA132" s="363">
        <f t="shared" si="91"/>
        <v>41222.577599999997</v>
      </c>
      <c r="AB132" s="363">
        <f t="shared" si="91"/>
        <v>39828.152694610777</v>
      </c>
      <c r="AC132" s="363">
        <f t="shared" si="91"/>
        <v>37220.380434782615</v>
      </c>
      <c r="AD132" s="363">
        <f t="shared" si="91"/>
        <v>0</v>
      </c>
      <c r="AE132" s="364">
        <f t="shared" si="91"/>
        <v>42758.339219097063</v>
      </c>
      <c r="AF132" s="365">
        <f t="shared" si="91"/>
        <v>0</v>
      </c>
      <c r="AG132" s="363">
        <f t="shared" si="91"/>
        <v>0</v>
      </c>
      <c r="AH132" s="364">
        <f t="shared" si="91"/>
        <v>0</v>
      </c>
      <c r="AI132" s="367">
        <f>IF(S130&gt;0,(S132-S130)/S130,)</f>
        <v>2.3910370013058617E-2</v>
      </c>
      <c r="AJ132" s="368">
        <f t="shared" ref="AJ132:AX132" si="92">IF(T130&gt;0,(T132-T130)/T130,)</f>
        <v>5.6528262702607475E-2</v>
      </c>
      <c r="AK132" s="368">
        <f t="shared" si="92"/>
        <v>4.70103028909961E-2</v>
      </c>
      <c r="AL132" s="368">
        <f t="shared" si="92"/>
        <v>5.4750519373878946E-2</v>
      </c>
      <c r="AM132" s="368">
        <f t="shared" si="92"/>
        <v>3.3243137627250535E-2</v>
      </c>
      <c r="AN132" s="368">
        <f t="shared" si="92"/>
        <v>3.3427792911061203E-2</v>
      </c>
      <c r="AO132" s="369">
        <f t="shared" si="92"/>
        <v>3.7493537784828675E-2</v>
      </c>
      <c r="AP132" s="368">
        <f t="shared" si="92"/>
        <v>5.0452769757612072E-2</v>
      </c>
      <c r="AQ132" s="368">
        <f t="shared" si="92"/>
        <v>4.8850387469058489E-2</v>
      </c>
      <c r="AR132" s="368">
        <f t="shared" si="92"/>
        <v>2.5720954585235017E-2</v>
      </c>
      <c r="AS132" s="368">
        <f t="shared" si="92"/>
        <v>-2.2204505161757915E-2</v>
      </c>
      <c r="AT132" s="368">
        <f t="shared" si="92"/>
        <v>0</v>
      </c>
      <c r="AU132" s="369">
        <f t="shared" si="92"/>
        <v>4.7015040907069573E-2</v>
      </c>
      <c r="AV132" s="368">
        <f t="shared" si="92"/>
        <v>0</v>
      </c>
      <c r="AW132" s="368">
        <f t="shared" si="92"/>
        <v>0</v>
      </c>
      <c r="AX132" s="369">
        <f t="shared" si="92"/>
        <v>0</v>
      </c>
    </row>
    <row r="133" spans="1:50">
      <c r="A133" s="358" t="s">
        <v>968</v>
      </c>
      <c r="B133" s="337">
        <v>125</v>
      </c>
      <c r="C133" s="337">
        <v>30</v>
      </c>
      <c r="D133" s="337">
        <v>276</v>
      </c>
      <c r="E133" s="337">
        <v>125</v>
      </c>
      <c r="F133" s="337">
        <v>64</v>
      </c>
      <c r="G133" s="337">
        <v>48</v>
      </c>
      <c r="H133" s="337">
        <v>668</v>
      </c>
      <c r="I133" s="337">
        <v>89</v>
      </c>
      <c r="J133" s="337">
        <v>96</v>
      </c>
      <c r="K133" s="337">
        <v>29</v>
      </c>
      <c r="L133" s="337">
        <v>14</v>
      </c>
      <c r="N133" s="337">
        <v>228</v>
      </c>
      <c r="O133" s="337">
        <v>0</v>
      </c>
      <c r="Q133" s="337">
        <v>0</v>
      </c>
      <c r="Y133" s="353"/>
      <c r="Z133" s="354"/>
      <c r="AE133" s="353"/>
      <c r="AF133" s="354"/>
      <c r="AH133" s="353"/>
      <c r="AI133" s="355"/>
      <c r="AJ133" s="356"/>
      <c r="AK133" s="356"/>
      <c r="AL133" s="356"/>
      <c r="AM133" s="356"/>
      <c r="AN133" s="356"/>
      <c r="AO133" s="357"/>
      <c r="AP133" s="356"/>
      <c r="AQ133" s="356"/>
      <c r="AR133" s="356"/>
      <c r="AS133" s="356"/>
      <c r="AT133" s="356"/>
      <c r="AU133" s="357"/>
      <c r="AV133" s="356"/>
      <c r="AW133" s="356"/>
      <c r="AX133" s="357"/>
    </row>
    <row r="134" spans="1:50">
      <c r="A134" s="358" t="s">
        <v>969</v>
      </c>
      <c r="B134" s="337">
        <v>6584223.9856918771</v>
      </c>
      <c r="C134" s="337">
        <v>1236363.0794701986</v>
      </c>
      <c r="D134" s="337">
        <v>10671177.312203545</v>
      </c>
      <c r="E134" s="337">
        <v>5297221.848666911</v>
      </c>
      <c r="F134" s="337">
        <v>2263500.1516666668</v>
      </c>
      <c r="G134" s="337">
        <v>2246724.0333333332</v>
      </c>
      <c r="H134" s="337">
        <v>28299210.411032528</v>
      </c>
      <c r="I134" s="337">
        <v>3257380.2072580643</v>
      </c>
      <c r="J134" s="337">
        <v>3512819.6999999997</v>
      </c>
      <c r="K134" s="337">
        <v>1083505.1020408161</v>
      </c>
      <c r="L134" s="337">
        <v>497652.95999999996</v>
      </c>
      <c r="N134" s="337">
        <v>8351357.9692988796</v>
      </c>
      <c r="O134" s="337">
        <v>0</v>
      </c>
      <c r="Q134" s="337">
        <v>0</v>
      </c>
      <c r="R134" s="366"/>
      <c r="S134" s="363">
        <f>IF(B133&gt;0,(B134/B133),)</f>
        <v>52673.791885535014</v>
      </c>
      <c r="T134" s="363">
        <f t="shared" ref="T134:AH134" si="93">IF(C133&gt;0,(C134/C133),)</f>
        <v>41212.102649006622</v>
      </c>
      <c r="U134" s="363">
        <f t="shared" si="93"/>
        <v>38663.685913780959</v>
      </c>
      <c r="V134" s="363">
        <f t="shared" si="93"/>
        <v>42377.774789335286</v>
      </c>
      <c r="W134" s="363">
        <f t="shared" si="93"/>
        <v>35367.189869791669</v>
      </c>
      <c r="X134" s="363">
        <f t="shared" si="93"/>
        <v>46806.750694444439</v>
      </c>
      <c r="Y134" s="364">
        <f t="shared" si="93"/>
        <v>42364.087441665462</v>
      </c>
      <c r="Z134" s="365">
        <f t="shared" si="93"/>
        <v>36599.777609641169</v>
      </c>
      <c r="AA134" s="363">
        <f t="shared" si="93"/>
        <v>36591.871874999997</v>
      </c>
      <c r="AB134" s="363">
        <f t="shared" si="93"/>
        <v>37362.244897959179</v>
      </c>
      <c r="AC134" s="363">
        <f t="shared" si="93"/>
        <v>35546.639999999999</v>
      </c>
      <c r="AD134" s="363">
        <f t="shared" si="93"/>
        <v>0</v>
      </c>
      <c r="AE134" s="364">
        <f t="shared" si="93"/>
        <v>36628.763023240703</v>
      </c>
      <c r="AF134" s="365">
        <f t="shared" si="93"/>
        <v>0</v>
      </c>
      <c r="AG134" s="363">
        <f t="shared" si="93"/>
        <v>0</v>
      </c>
      <c r="AH134" s="364">
        <f t="shared" si="93"/>
        <v>0</v>
      </c>
      <c r="AI134" s="355"/>
      <c r="AJ134" s="356"/>
      <c r="AK134" s="356"/>
      <c r="AL134" s="356"/>
      <c r="AM134" s="356"/>
      <c r="AN134" s="356"/>
      <c r="AO134" s="357"/>
      <c r="AP134" s="356"/>
      <c r="AQ134" s="356"/>
      <c r="AR134" s="356"/>
      <c r="AS134" s="356"/>
      <c r="AT134" s="356"/>
      <c r="AU134" s="357"/>
      <c r="AV134" s="356"/>
      <c r="AW134" s="356"/>
      <c r="AX134" s="357"/>
    </row>
    <row r="135" spans="1:50">
      <c r="A135" s="358" t="s">
        <v>970</v>
      </c>
      <c r="B135" s="337">
        <v>206</v>
      </c>
      <c r="C135" s="337">
        <v>22</v>
      </c>
      <c r="D135" s="337">
        <v>280</v>
      </c>
      <c r="E135" s="337">
        <v>140</v>
      </c>
      <c r="F135" s="337">
        <v>66</v>
      </c>
      <c r="G135" s="337">
        <v>54</v>
      </c>
      <c r="H135" s="337">
        <v>768</v>
      </c>
      <c r="I135" s="337">
        <v>105</v>
      </c>
      <c r="J135" s="337">
        <v>70</v>
      </c>
      <c r="K135" s="337">
        <v>33</v>
      </c>
      <c r="L135" s="337">
        <v>18</v>
      </c>
      <c r="N135" s="337">
        <v>226</v>
      </c>
      <c r="O135" s="337">
        <v>0</v>
      </c>
      <c r="Q135" s="337">
        <v>0</v>
      </c>
      <c r="Y135" s="353"/>
      <c r="Z135" s="354"/>
      <c r="AE135" s="353"/>
      <c r="AF135" s="354"/>
      <c r="AH135" s="353"/>
      <c r="AI135" s="355"/>
      <c r="AJ135" s="356"/>
      <c r="AK135" s="356"/>
      <c r="AL135" s="356"/>
      <c r="AM135" s="356"/>
      <c r="AN135" s="356"/>
      <c r="AO135" s="357"/>
      <c r="AP135" s="356"/>
      <c r="AQ135" s="356"/>
      <c r="AR135" s="356"/>
      <c r="AS135" s="356"/>
      <c r="AT135" s="356"/>
      <c r="AU135" s="357"/>
      <c r="AV135" s="356"/>
      <c r="AW135" s="356"/>
      <c r="AX135" s="357"/>
    </row>
    <row r="136" spans="1:50">
      <c r="A136" s="358" t="s">
        <v>971</v>
      </c>
      <c r="B136" s="337">
        <v>10579447.612238429</v>
      </c>
      <c r="C136" s="337">
        <v>928773.31858407077</v>
      </c>
      <c r="D136" s="337">
        <v>11659000.860484047</v>
      </c>
      <c r="E136" s="337">
        <v>6743882.2057413142</v>
      </c>
      <c r="F136" s="337">
        <v>2547843.4857142856</v>
      </c>
      <c r="G136" s="337">
        <v>2475304.7625000002</v>
      </c>
      <c r="H136" s="337">
        <v>34934252.245262153</v>
      </c>
      <c r="I136" s="337">
        <v>3546351.0403961223</v>
      </c>
      <c r="J136" s="337">
        <v>2649836.2181303119</v>
      </c>
      <c r="K136" s="337">
        <v>1253643.1875</v>
      </c>
      <c r="L136" s="337">
        <v>681939.81818181823</v>
      </c>
      <c r="N136" s="337">
        <v>8131770.2642082525</v>
      </c>
      <c r="O136" s="337">
        <v>0</v>
      </c>
      <c r="Q136" s="337">
        <v>0</v>
      </c>
      <c r="R136" s="366"/>
      <c r="S136" s="363">
        <f>IF(B135&gt;0,(B136/B135),)</f>
        <v>51356.54180698267</v>
      </c>
      <c r="T136" s="363">
        <f t="shared" ref="T136:AH136" si="94">IF(C135&gt;0,(C136/C135),)</f>
        <v>42216.969026548672</v>
      </c>
      <c r="U136" s="363">
        <f t="shared" si="94"/>
        <v>41639.288787443023</v>
      </c>
      <c r="V136" s="363">
        <f t="shared" si="94"/>
        <v>48170.587183866533</v>
      </c>
      <c r="W136" s="363">
        <f t="shared" si="94"/>
        <v>38603.689177489177</v>
      </c>
      <c r="X136" s="363">
        <f t="shared" si="94"/>
        <v>45838.977083333339</v>
      </c>
      <c r="Y136" s="364">
        <f t="shared" si="94"/>
        <v>45487.307611018427</v>
      </c>
      <c r="Z136" s="365">
        <f t="shared" si="94"/>
        <v>33774.7718132964</v>
      </c>
      <c r="AA136" s="363">
        <f t="shared" si="94"/>
        <v>37854.803116147312</v>
      </c>
      <c r="AB136" s="363">
        <f t="shared" si="94"/>
        <v>37989.1875</v>
      </c>
      <c r="AC136" s="363">
        <f t="shared" si="94"/>
        <v>37885.545454545456</v>
      </c>
      <c r="AD136" s="363">
        <f t="shared" si="94"/>
        <v>0</v>
      </c>
      <c r="AE136" s="364">
        <f t="shared" si="94"/>
        <v>35981.284354903772</v>
      </c>
      <c r="AF136" s="365">
        <f t="shared" si="94"/>
        <v>0</v>
      </c>
      <c r="AG136" s="363">
        <f t="shared" si="94"/>
        <v>0</v>
      </c>
      <c r="AH136" s="364">
        <f t="shared" si="94"/>
        <v>0</v>
      </c>
      <c r="AI136" s="370">
        <f>IF(S134&gt;0,(S136-S134)/S134,)</f>
        <v>-2.5007694175783846E-2</v>
      </c>
      <c r="AJ136" s="368">
        <f t="shared" ref="AJ136:AX136" si="95">IF(T134&gt;0,(T136-T134)/T134,)</f>
        <v>2.4382798084830824E-2</v>
      </c>
      <c r="AK136" s="368">
        <f t="shared" si="95"/>
        <v>7.696117954965763E-2</v>
      </c>
      <c r="AL136" s="368">
        <f t="shared" si="95"/>
        <v>0.1366945863327646</v>
      </c>
      <c r="AM136" s="368">
        <f t="shared" si="95"/>
        <v>9.1511350480856637E-2</v>
      </c>
      <c r="AN136" s="368">
        <f t="shared" si="95"/>
        <v>-2.067594090067797E-2</v>
      </c>
      <c r="AO136" s="369">
        <f t="shared" si="95"/>
        <v>7.3723296262514296E-2</v>
      </c>
      <c r="AP136" s="368">
        <f t="shared" si="95"/>
        <v>-7.7186419722960323E-2</v>
      </c>
      <c r="AQ136" s="368">
        <f t="shared" si="95"/>
        <v>3.4513982926633616E-2</v>
      </c>
      <c r="AR136" s="368">
        <f t="shared" si="95"/>
        <v>1.6780110610405696E-2</v>
      </c>
      <c r="AS136" s="368">
        <f t="shared" si="95"/>
        <v>6.5798214811454939E-2</v>
      </c>
      <c r="AT136" s="368">
        <f t="shared" si="95"/>
        <v>0</v>
      </c>
      <c r="AU136" s="369">
        <f t="shared" si="95"/>
        <v>-1.7676782257869596E-2</v>
      </c>
      <c r="AV136" s="368">
        <f t="shared" si="95"/>
        <v>0</v>
      </c>
      <c r="AW136" s="368">
        <f t="shared" si="95"/>
        <v>0</v>
      </c>
      <c r="AX136" s="369">
        <f t="shared" si="95"/>
        <v>0</v>
      </c>
    </row>
    <row r="137" spans="1:50">
      <c r="A137" s="358" t="s">
        <v>972</v>
      </c>
      <c r="B137" s="337">
        <v>353</v>
      </c>
      <c r="C137" s="337">
        <v>81</v>
      </c>
      <c r="D137" s="337">
        <v>370</v>
      </c>
      <c r="E137" s="337">
        <v>399</v>
      </c>
      <c r="F137" s="337">
        <v>35</v>
      </c>
      <c r="G137" s="337">
        <v>64</v>
      </c>
      <c r="H137" s="337">
        <v>1302</v>
      </c>
      <c r="I137" s="337">
        <v>49</v>
      </c>
      <c r="J137" s="337">
        <v>55</v>
      </c>
      <c r="K137" s="337">
        <v>0</v>
      </c>
      <c r="L137" s="337">
        <v>1</v>
      </c>
      <c r="N137" s="337">
        <v>105</v>
      </c>
      <c r="O137" s="337">
        <v>0</v>
      </c>
      <c r="Q137" s="337">
        <v>0</v>
      </c>
      <c r="Y137" s="353"/>
      <c r="Z137" s="354"/>
      <c r="AE137" s="353"/>
      <c r="AF137" s="354"/>
      <c r="AH137" s="353"/>
      <c r="AI137" s="355"/>
      <c r="AJ137" s="356"/>
      <c r="AK137" s="356"/>
      <c r="AL137" s="356"/>
      <c r="AM137" s="356"/>
      <c r="AN137" s="356"/>
      <c r="AO137" s="357"/>
      <c r="AP137" s="356"/>
      <c r="AQ137" s="356"/>
      <c r="AR137" s="356"/>
      <c r="AS137" s="356"/>
      <c r="AT137" s="356"/>
      <c r="AU137" s="357"/>
      <c r="AV137" s="356"/>
      <c r="AW137" s="356"/>
      <c r="AX137" s="357"/>
    </row>
    <row r="138" spans="1:50">
      <c r="A138" s="358" t="s">
        <v>973</v>
      </c>
      <c r="B138" s="337">
        <v>19447874.080942534</v>
      </c>
      <c r="C138" s="337">
        <v>5119003.2028639615</v>
      </c>
      <c r="D138" s="337">
        <v>13616088.831598558</v>
      </c>
      <c r="E138" s="337">
        <v>15720493.064224333</v>
      </c>
      <c r="F138" s="337">
        <v>1473071.9045454545</v>
      </c>
      <c r="G138" s="337">
        <v>2496364.0230769226</v>
      </c>
      <c r="H138" s="337">
        <v>57872895.107251763</v>
      </c>
      <c r="I138" s="337">
        <v>1487633.9489769822</v>
      </c>
      <c r="J138" s="337">
        <v>1920538.8</v>
      </c>
      <c r="K138" s="337">
        <v>0</v>
      </c>
      <c r="L138" s="337">
        <v>27748.5</v>
      </c>
      <c r="N138" s="337">
        <v>3435921.2489769822</v>
      </c>
      <c r="O138" s="337">
        <v>0</v>
      </c>
      <c r="Q138" s="337">
        <v>0</v>
      </c>
      <c r="R138" s="366"/>
      <c r="S138" s="363">
        <f>IF(B137&gt;0,(B138/B137),)</f>
        <v>55093.127708052503</v>
      </c>
      <c r="T138" s="363">
        <f t="shared" ref="T138:AH138" si="96">IF(C137&gt;0,(C138/C137),)</f>
        <v>63197.570405727922</v>
      </c>
      <c r="U138" s="363">
        <f t="shared" si="96"/>
        <v>36800.240085401507</v>
      </c>
      <c r="V138" s="363">
        <f t="shared" si="96"/>
        <v>39399.731990537177</v>
      </c>
      <c r="W138" s="363">
        <f t="shared" si="96"/>
        <v>42087.768701298701</v>
      </c>
      <c r="X138" s="363">
        <f t="shared" si="96"/>
        <v>39005.687860576916</v>
      </c>
      <c r="Y138" s="364">
        <f t="shared" si="96"/>
        <v>44449.228192973707</v>
      </c>
      <c r="Z138" s="365">
        <f t="shared" si="96"/>
        <v>30359.876509734331</v>
      </c>
      <c r="AA138" s="363">
        <f t="shared" si="96"/>
        <v>34918.887272727276</v>
      </c>
      <c r="AB138" s="363">
        <f t="shared" si="96"/>
        <v>0</v>
      </c>
      <c r="AC138" s="363">
        <f t="shared" si="96"/>
        <v>27748.5</v>
      </c>
      <c r="AD138" s="363">
        <f t="shared" si="96"/>
        <v>0</v>
      </c>
      <c r="AE138" s="364">
        <f t="shared" si="96"/>
        <v>32723.059514066495</v>
      </c>
      <c r="AF138" s="365">
        <f t="shared" si="96"/>
        <v>0</v>
      </c>
      <c r="AG138" s="363">
        <f t="shared" si="96"/>
        <v>0</v>
      </c>
      <c r="AH138" s="364">
        <f t="shared" si="96"/>
        <v>0</v>
      </c>
      <c r="AI138" s="355"/>
      <c r="AJ138" s="356"/>
      <c r="AK138" s="356"/>
      <c r="AL138" s="356"/>
      <c r="AM138" s="356"/>
      <c r="AN138" s="356"/>
      <c r="AO138" s="357"/>
      <c r="AP138" s="356"/>
      <c r="AQ138" s="356"/>
      <c r="AR138" s="356"/>
      <c r="AS138" s="356"/>
      <c r="AT138" s="356"/>
      <c r="AU138" s="357"/>
      <c r="AV138" s="356"/>
      <c r="AW138" s="356"/>
      <c r="AX138" s="357"/>
    </row>
    <row r="139" spans="1:50">
      <c r="A139" s="358" t="s">
        <v>974</v>
      </c>
      <c r="B139" s="337">
        <v>451</v>
      </c>
      <c r="C139" s="337">
        <v>120</v>
      </c>
      <c r="D139" s="337">
        <v>367</v>
      </c>
      <c r="E139" s="337">
        <v>435</v>
      </c>
      <c r="F139" s="337">
        <v>41</v>
      </c>
      <c r="G139" s="337">
        <v>80</v>
      </c>
      <c r="H139" s="337">
        <v>1494</v>
      </c>
      <c r="I139" s="337">
        <v>54</v>
      </c>
      <c r="J139" s="337">
        <v>57</v>
      </c>
      <c r="K139" s="337">
        <v>0</v>
      </c>
      <c r="L139" s="337">
        <v>2</v>
      </c>
      <c r="N139" s="337">
        <v>113</v>
      </c>
      <c r="O139" s="337">
        <v>0</v>
      </c>
      <c r="Q139" s="337">
        <v>0</v>
      </c>
      <c r="Y139" s="353"/>
      <c r="Z139" s="354"/>
      <c r="AE139" s="353"/>
      <c r="AF139" s="354"/>
      <c r="AH139" s="353"/>
      <c r="AI139" s="355"/>
      <c r="AJ139" s="356"/>
      <c r="AK139" s="356"/>
      <c r="AL139" s="356"/>
      <c r="AM139" s="356"/>
      <c r="AN139" s="356"/>
      <c r="AO139" s="357"/>
      <c r="AP139" s="356"/>
      <c r="AQ139" s="356"/>
      <c r="AR139" s="356"/>
      <c r="AS139" s="356"/>
      <c r="AT139" s="356"/>
      <c r="AU139" s="357"/>
      <c r="AV139" s="356"/>
      <c r="AW139" s="356"/>
      <c r="AX139" s="357"/>
    </row>
    <row r="140" spans="1:50">
      <c r="A140" s="358" t="s">
        <v>975</v>
      </c>
      <c r="B140" s="337">
        <v>25631587.998057269</v>
      </c>
      <c r="C140" s="337">
        <v>8161431.7174959881</v>
      </c>
      <c r="D140" s="337">
        <v>17103203.645294197</v>
      </c>
      <c r="E140" s="337">
        <v>18045939.186852392</v>
      </c>
      <c r="F140" s="337">
        <v>1876758.0439935715</v>
      </c>
      <c r="G140" s="337">
        <v>3278048.2024390241</v>
      </c>
      <c r="H140" s="337">
        <v>74096968.794132441</v>
      </c>
      <c r="I140" s="337">
        <v>1805043.8899747794</v>
      </c>
      <c r="J140" s="337">
        <v>2219484.6689895475</v>
      </c>
      <c r="K140" s="337">
        <v>0</v>
      </c>
      <c r="L140" s="337">
        <v>58486.090909090904</v>
      </c>
      <c r="N140" s="337">
        <v>4083014.6498734178</v>
      </c>
      <c r="O140" s="337">
        <v>0</v>
      </c>
      <c r="Q140" s="337">
        <v>0</v>
      </c>
      <c r="R140" s="366"/>
      <c r="S140" s="363">
        <f>IF(B139&gt;0,(B140/B139),)</f>
        <v>56832.789352676868</v>
      </c>
      <c r="T140" s="363">
        <f t="shared" ref="T140:AH140" si="97">IF(C139&gt;0,(C140/C139),)</f>
        <v>68011.930979133234</v>
      </c>
      <c r="U140" s="363">
        <f t="shared" si="97"/>
        <v>46602.734728322059</v>
      </c>
      <c r="V140" s="363">
        <f t="shared" si="97"/>
        <v>41484.917670925039</v>
      </c>
      <c r="W140" s="363">
        <f t="shared" si="97"/>
        <v>45774.586438867598</v>
      </c>
      <c r="X140" s="363">
        <f t="shared" si="97"/>
        <v>40975.602530487799</v>
      </c>
      <c r="Y140" s="364">
        <f t="shared" si="97"/>
        <v>49596.364654707126</v>
      </c>
      <c r="Z140" s="365">
        <f t="shared" si="97"/>
        <v>33426.738703236653</v>
      </c>
      <c r="AA140" s="363">
        <f t="shared" si="97"/>
        <v>38938.327526132416</v>
      </c>
      <c r="AB140" s="363">
        <f t="shared" si="97"/>
        <v>0</v>
      </c>
      <c r="AC140" s="363">
        <f t="shared" si="97"/>
        <v>29243.045454545452</v>
      </c>
      <c r="AD140" s="363">
        <f t="shared" si="97"/>
        <v>0</v>
      </c>
      <c r="AE140" s="364">
        <f t="shared" si="97"/>
        <v>36132.873007729359</v>
      </c>
      <c r="AF140" s="365">
        <f t="shared" si="97"/>
        <v>0</v>
      </c>
      <c r="AG140" s="363">
        <f t="shared" si="97"/>
        <v>0</v>
      </c>
      <c r="AH140" s="364">
        <f t="shared" si="97"/>
        <v>0</v>
      </c>
      <c r="AI140" s="367">
        <f>IF(S138&gt;0,(S140-S138)/S138,)</f>
        <v>3.1576744995185535E-2</v>
      </c>
      <c r="AJ140" s="368">
        <f t="shared" ref="AJ140:AX140" si="98">IF(T138&gt;0,(T140-T138)/T138,)</f>
        <v>7.6179519916622654E-2</v>
      </c>
      <c r="AK140" s="368">
        <f t="shared" si="98"/>
        <v>0.26637039921946482</v>
      </c>
      <c r="AL140" s="368">
        <f t="shared" si="98"/>
        <v>5.2923854428468468E-2</v>
      </c>
      <c r="AM140" s="368">
        <f t="shared" si="98"/>
        <v>8.7598317785260338E-2</v>
      </c>
      <c r="AN140" s="368">
        <f t="shared" si="98"/>
        <v>5.0503267035110461E-2</v>
      </c>
      <c r="AO140" s="369">
        <f t="shared" si="98"/>
        <v>0.11579810653601066</v>
      </c>
      <c r="AP140" s="368">
        <f t="shared" si="98"/>
        <v>0.10101695217762133</v>
      </c>
      <c r="AQ140" s="368">
        <f t="shared" si="98"/>
        <v>0.1151079134341273</v>
      </c>
      <c r="AR140" s="368">
        <f t="shared" si="98"/>
        <v>0</v>
      </c>
      <c r="AS140" s="368">
        <f t="shared" si="98"/>
        <v>5.3860405230749489E-2</v>
      </c>
      <c r="AT140" s="368">
        <f t="shared" si="98"/>
        <v>0</v>
      </c>
      <c r="AU140" s="369">
        <f t="shared" si="98"/>
        <v>0.10420216032052577</v>
      </c>
      <c r="AV140" s="368">
        <f t="shared" si="98"/>
        <v>0</v>
      </c>
      <c r="AW140" s="368">
        <f t="shared" si="98"/>
        <v>0</v>
      </c>
      <c r="AX140" s="369">
        <f t="shared" si="98"/>
        <v>0</v>
      </c>
    </row>
    <row r="141" spans="1:50">
      <c r="A141" s="358" t="s">
        <v>976</v>
      </c>
      <c r="B141" s="337">
        <v>0</v>
      </c>
      <c r="C141" s="337">
        <v>0</v>
      </c>
      <c r="D141" s="337">
        <v>0</v>
      </c>
      <c r="E141" s="337">
        <v>0</v>
      </c>
      <c r="F141" s="337">
        <v>0</v>
      </c>
      <c r="G141" s="337">
        <v>0</v>
      </c>
      <c r="H141" s="337">
        <v>0</v>
      </c>
      <c r="I141" s="337">
        <v>0</v>
      </c>
      <c r="J141" s="337">
        <v>0</v>
      </c>
      <c r="K141" s="337">
        <v>0</v>
      </c>
      <c r="L141" s="337">
        <v>0</v>
      </c>
      <c r="N141" s="337">
        <v>0</v>
      </c>
      <c r="O141" s="337">
        <v>2334</v>
      </c>
      <c r="Q141" s="337">
        <v>2334</v>
      </c>
      <c r="Y141" s="353"/>
      <c r="Z141" s="354"/>
      <c r="AE141" s="353"/>
      <c r="AF141" s="354"/>
      <c r="AH141" s="353"/>
      <c r="AI141" s="355"/>
      <c r="AJ141" s="356"/>
      <c r="AK141" s="356"/>
      <c r="AL141" s="356"/>
      <c r="AM141" s="356"/>
      <c r="AN141" s="356"/>
      <c r="AO141" s="357"/>
      <c r="AP141" s="356"/>
      <c r="AQ141" s="356"/>
      <c r="AR141" s="356"/>
      <c r="AS141" s="356"/>
      <c r="AT141" s="356"/>
      <c r="AU141" s="357"/>
      <c r="AV141" s="356"/>
      <c r="AW141" s="356"/>
      <c r="AX141" s="357"/>
    </row>
    <row r="142" spans="1:50">
      <c r="A142" s="358" t="s">
        <v>977</v>
      </c>
      <c r="B142" s="337">
        <v>0</v>
      </c>
      <c r="C142" s="337">
        <v>0</v>
      </c>
      <c r="D142" s="337">
        <v>0</v>
      </c>
      <c r="E142" s="337">
        <v>0</v>
      </c>
      <c r="F142" s="337">
        <v>0</v>
      </c>
      <c r="G142" s="337">
        <v>0</v>
      </c>
      <c r="H142" s="337">
        <v>0</v>
      </c>
      <c r="I142" s="337">
        <v>0</v>
      </c>
      <c r="J142" s="337">
        <v>0</v>
      </c>
      <c r="K142" s="337">
        <v>0</v>
      </c>
      <c r="L142" s="337">
        <v>0</v>
      </c>
      <c r="N142" s="337">
        <v>0</v>
      </c>
      <c r="O142" s="337">
        <v>93412232.752573282</v>
      </c>
      <c r="Q142" s="337">
        <v>93412232.752573282</v>
      </c>
      <c r="R142" s="366"/>
      <c r="S142" s="363">
        <f>IF(B141&gt;0,(B142/B141),)</f>
        <v>0</v>
      </c>
      <c r="T142" s="363">
        <f t="shared" ref="T142:AH142" si="99">IF(C141&gt;0,(C142/C141),)</f>
        <v>0</v>
      </c>
      <c r="U142" s="363">
        <f t="shared" si="99"/>
        <v>0</v>
      </c>
      <c r="V142" s="363">
        <f t="shared" si="99"/>
        <v>0</v>
      </c>
      <c r="W142" s="363">
        <f t="shared" si="99"/>
        <v>0</v>
      </c>
      <c r="X142" s="363">
        <f t="shared" si="99"/>
        <v>0</v>
      </c>
      <c r="Y142" s="364">
        <f t="shared" si="99"/>
        <v>0</v>
      </c>
      <c r="Z142" s="365">
        <f t="shared" si="99"/>
        <v>0</v>
      </c>
      <c r="AA142" s="363">
        <f t="shared" si="99"/>
        <v>0</v>
      </c>
      <c r="AB142" s="363">
        <f t="shared" si="99"/>
        <v>0</v>
      </c>
      <c r="AC142" s="363">
        <f t="shared" si="99"/>
        <v>0</v>
      </c>
      <c r="AD142" s="363">
        <f t="shared" si="99"/>
        <v>0</v>
      </c>
      <c r="AE142" s="364">
        <f t="shared" si="99"/>
        <v>0</v>
      </c>
      <c r="AF142" s="365">
        <f t="shared" si="99"/>
        <v>40022.379071368159</v>
      </c>
      <c r="AG142" s="363">
        <f t="shared" si="99"/>
        <v>0</v>
      </c>
      <c r="AH142" s="364">
        <f t="shared" si="99"/>
        <v>40022.379071368159</v>
      </c>
      <c r="AI142" s="355"/>
      <c r="AJ142" s="356"/>
      <c r="AK142" s="356"/>
      <c r="AL142" s="356"/>
      <c r="AM142" s="356"/>
      <c r="AN142" s="356"/>
      <c r="AO142" s="357"/>
      <c r="AP142" s="356"/>
      <c r="AQ142" s="356"/>
      <c r="AR142" s="356"/>
      <c r="AS142" s="356"/>
      <c r="AT142" s="356"/>
      <c r="AU142" s="357"/>
      <c r="AV142" s="356"/>
      <c r="AW142" s="356"/>
      <c r="AX142" s="357"/>
    </row>
    <row r="143" spans="1:50">
      <c r="A143" s="358" t="s">
        <v>978</v>
      </c>
      <c r="B143" s="337">
        <v>0</v>
      </c>
      <c r="C143" s="337">
        <v>0</v>
      </c>
      <c r="D143" s="337">
        <v>0</v>
      </c>
      <c r="E143" s="337">
        <v>0</v>
      </c>
      <c r="F143" s="337">
        <v>0</v>
      </c>
      <c r="G143" s="337">
        <v>0</v>
      </c>
      <c r="H143" s="337">
        <v>0</v>
      </c>
      <c r="I143" s="337">
        <v>0</v>
      </c>
      <c r="J143" s="337">
        <v>0</v>
      </c>
      <c r="K143" s="337">
        <v>0</v>
      </c>
      <c r="L143" s="337">
        <v>0</v>
      </c>
      <c r="N143" s="337">
        <v>0</v>
      </c>
      <c r="O143" s="337">
        <v>2405</v>
      </c>
      <c r="Q143" s="337">
        <v>2405</v>
      </c>
      <c r="Y143" s="353"/>
      <c r="Z143" s="354"/>
      <c r="AE143" s="353"/>
      <c r="AF143" s="354"/>
      <c r="AH143" s="353"/>
      <c r="AI143" s="355"/>
      <c r="AJ143" s="356"/>
      <c r="AK143" s="356"/>
      <c r="AL143" s="356"/>
      <c r="AM143" s="356"/>
      <c r="AN143" s="356"/>
      <c r="AO143" s="357"/>
      <c r="AP143" s="356"/>
      <c r="AQ143" s="356"/>
      <c r="AR143" s="356"/>
      <c r="AS143" s="356"/>
      <c r="AT143" s="356"/>
      <c r="AU143" s="357"/>
      <c r="AV143" s="356"/>
      <c r="AW143" s="356"/>
      <c r="AX143" s="357"/>
    </row>
    <row r="144" spans="1:50">
      <c r="A144" s="358" t="s">
        <v>979</v>
      </c>
      <c r="B144" s="337">
        <v>0</v>
      </c>
      <c r="C144" s="337">
        <v>0</v>
      </c>
      <c r="D144" s="337">
        <v>0</v>
      </c>
      <c r="E144" s="337">
        <v>0</v>
      </c>
      <c r="F144" s="337">
        <v>0</v>
      </c>
      <c r="G144" s="337">
        <v>0</v>
      </c>
      <c r="H144" s="337">
        <v>0</v>
      </c>
      <c r="I144" s="337">
        <v>0</v>
      </c>
      <c r="J144" s="337">
        <v>0</v>
      </c>
      <c r="K144" s="337">
        <v>0</v>
      </c>
      <c r="L144" s="337">
        <v>0</v>
      </c>
      <c r="N144" s="337">
        <v>0</v>
      </c>
      <c r="O144" s="337">
        <v>97948713.47705245</v>
      </c>
      <c r="Q144" s="337">
        <v>97948713.47705245</v>
      </c>
      <c r="R144" s="366"/>
      <c r="S144" s="363">
        <f>IF(B143&gt;0,(B144/B143),)</f>
        <v>0</v>
      </c>
      <c r="T144" s="363">
        <f t="shared" ref="T144:AH144" si="100">IF(C143&gt;0,(C144/C143),)</f>
        <v>0</v>
      </c>
      <c r="U144" s="363">
        <f t="shared" si="100"/>
        <v>0</v>
      </c>
      <c r="V144" s="363">
        <f t="shared" si="100"/>
        <v>0</v>
      </c>
      <c r="W144" s="363">
        <f t="shared" si="100"/>
        <v>0</v>
      </c>
      <c r="X144" s="363">
        <f t="shared" si="100"/>
        <v>0</v>
      </c>
      <c r="Y144" s="364">
        <f t="shared" si="100"/>
        <v>0</v>
      </c>
      <c r="Z144" s="365">
        <f t="shared" si="100"/>
        <v>0</v>
      </c>
      <c r="AA144" s="363">
        <f t="shared" si="100"/>
        <v>0</v>
      </c>
      <c r="AB144" s="363">
        <f t="shared" si="100"/>
        <v>0</v>
      </c>
      <c r="AC144" s="363">
        <f t="shared" si="100"/>
        <v>0</v>
      </c>
      <c r="AD144" s="363">
        <f t="shared" si="100"/>
        <v>0</v>
      </c>
      <c r="AE144" s="364">
        <f t="shared" si="100"/>
        <v>0</v>
      </c>
      <c r="AF144" s="365">
        <f t="shared" si="100"/>
        <v>40727.115790874203</v>
      </c>
      <c r="AG144" s="363">
        <f t="shared" si="100"/>
        <v>0</v>
      </c>
      <c r="AH144" s="364">
        <f t="shared" si="100"/>
        <v>40727.115790874203</v>
      </c>
      <c r="AI144" s="367">
        <f>IF(S142&gt;0,(S144-S142)/S142,)</f>
        <v>0</v>
      </c>
      <c r="AJ144" s="368">
        <f t="shared" ref="AJ144:AX144" si="101">IF(T142&gt;0,(T144-T142)/T142,)</f>
        <v>0</v>
      </c>
      <c r="AK144" s="368">
        <f t="shared" si="101"/>
        <v>0</v>
      </c>
      <c r="AL144" s="368">
        <f t="shared" si="101"/>
        <v>0</v>
      </c>
      <c r="AM144" s="368">
        <f t="shared" si="101"/>
        <v>0</v>
      </c>
      <c r="AN144" s="368">
        <f t="shared" si="101"/>
        <v>0</v>
      </c>
      <c r="AO144" s="369">
        <f t="shared" si="101"/>
        <v>0</v>
      </c>
      <c r="AP144" s="368">
        <f t="shared" si="101"/>
        <v>0</v>
      </c>
      <c r="AQ144" s="368">
        <f t="shared" si="101"/>
        <v>0</v>
      </c>
      <c r="AR144" s="368">
        <f t="shared" si="101"/>
        <v>0</v>
      </c>
      <c r="AS144" s="368">
        <f t="shared" si="101"/>
        <v>0</v>
      </c>
      <c r="AT144" s="368">
        <f t="shared" si="101"/>
        <v>0</v>
      </c>
      <c r="AU144" s="369">
        <f t="shared" si="101"/>
        <v>0</v>
      </c>
      <c r="AV144" s="368">
        <f t="shared" si="101"/>
        <v>1.7608566403545186E-2</v>
      </c>
      <c r="AW144" s="368">
        <f t="shared" si="101"/>
        <v>0</v>
      </c>
      <c r="AX144" s="369">
        <f t="shared" si="101"/>
        <v>1.7608566403545186E-2</v>
      </c>
    </row>
    <row r="145" spans="1:50">
      <c r="A145" s="358" t="s">
        <v>980</v>
      </c>
      <c r="B145" s="337">
        <v>3033</v>
      </c>
      <c r="C145" s="337">
        <v>1038</v>
      </c>
      <c r="D145" s="337">
        <v>2727</v>
      </c>
      <c r="E145" s="337">
        <v>2394</v>
      </c>
      <c r="F145" s="337">
        <v>314</v>
      </c>
      <c r="G145" s="337">
        <v>914</v>
      </c>
      <c r="H145" s="337">
        <v>10420</v>
      </c>
      <c r="I145" s="337">
        <v>582</v>
      </c>
      <c r="J145" s="337">
        <v>433</v>
      </c>
      <c r="K145" s="337">
        <v>124</v>
      </c>
      <c r="L145" s="337">
        <v>57</v>
      </c>
      <c r="N145" s="337">
        <v>1196</v>
      </c>
      <c r="O145" s="337">
        <v>2334</v>
      </c>
      <c r="Q145" s="337">
        <v>2334</v>
      </c>
      <c r="Y145" s="353"/>
      <c r="Z145" s="354"/>
      <c r="AE145" s="353"/>
      <c r="AF145" s="354"/>
      <c r="AH145" s="353"/>
      <c r="AI145" s="355"/>
      <c r="AJ145" s="356"/>
      <c r="AK145" s="356"/>
      <c r="AL145" s="356"/>
      <c r="AM145" s="356"/>
      <c r="AN145" s="356"/>
      <c r="AO145" s="357"/>
      <c r="AP145" s="356"/>
      <c r="AQ145" s="356"/>
      <c r="AR145" s="356"/>
      <c r="AS145" s="356"/>
      <c r="AT145" s="356"/>
      <c r="AU145" s="357"/>
      <c r="AV145" s="356"/>
      <c r="AW145" s="356"/>
      <c r="AX145" s="357"/>
    </row>
    <row r="146" spans="1:50">
      <c r="A146" s="358" t="s">
        <v>981</v>
      </c>
      <c r="B146" s="337">
        <v>269746100.27816516</v>
      </c>
      <c r="C146" s="337">
        <v>113412514.80677018</v>
      </c>
      <c r="D146" s="337">
        <v>154777088.21488321</v>
      </c>
      <c r="E146" s="337">
        <v>133134058.44489895</v>
      </c>
      <c r="F146" s="337">
        <v>15766972.892263375</v>
      </c>
      <c r="G146" s="337">
        <v>49698491.376924492</v>
      </c>
      <c r="H146" s="337">
        <v>736535226.01390541</v>
      </c>
      <c r="I146" s="337">
        <v>24973380.185458623</v>
      </c>
      <c r="J146" s="337">
        <v>18409436.099999998</v>
      </c>
      <c r="K146" s="337">
        <v>5235714.6602577101</v>
      </c>
      <c r="L146" s="337">
        <v>2344966.3693583636</v>
      </c>
      <c r="N146" s="337">
        <v>50963497.315074697</v>
      </c>
      <c r="O146" s="337">
        <v>93412232.752573282</v>
      </c>
      <c r="Q146" s="337">
        <v>93412232.752573282</v>
      </c>
      <c r="R146" s="366"/>
      <c r="S146" s="363">
        <f>IF(B145&gt;0,(B146/B145),)</f>
        <v>88937.059109187321</v>
      </c>
      <c r="T146" s="363">
        <f t="shared" ref="T146:AH146" si="102">IF(C145&gt;0,(C146/C145),)</f>
        <v>109260.61156721596</v>
      </c>
      <c r="U146" s="363">
        <f t="shared" si="102"/>
        <v>56757.2747395978</v>
      </c>
      <c r="V146" s="363">
        <f t="shared" si="102"/>
        <v>55611.553235129053</v>
      </c>
      <c r="W146" s="363">
        <f t="shared" si="102"/>
        <v>50213.289465806927</v>
      </c>
      <c r="X146" s="363">
        <f t="shared" si="102"/>
        <v>54374.71704258697</v>
      </c>
      <c r="Y146" s="364">
        <f t="shared" si="102"/>
        <v>70684.762573311455</v>
      </c>
      <c r="Z146" s="365">
        <f t="shared" si="102"/>
        <v>42909.587947523411</v>
      </c>
      <c r="AA146" s="363">
        <f t="shared" si="102"/>
        <v>42516.018706697454</v>
      </c>
      <c r="AB146" s="363">
        <f t="shared" si="102"/>
        <v>42223.505324658952</v>
      </c>
      <c r="AC146" s="363">
        <f t="shared" si="102"/>
        <v>41139.760865936201</v>
      </c>
      <c r="AD146" s="363">
        <f t="shared" si="102"/>
        <v>0</v>
      </c>
      <c r="AE146" s="364">
        <f t="shared" si="102"/>
        <v>42611.619828657771</v>
      </c>
      <c r="AF146" s="365">
        <f t="shared" si="102"/>
        <v>40022.379071368159</v>
      </c>
      <c r="AG146" s="363">
        <f t="shared" si="102"/>
        <v>0</v>
      </c>
      <c r="AH146" s="364">
        <f t="shared" si="102"/>
        <v>40022.379071368159</v>
      </c>
      <c r="AI146" s="355"/>
      <c r="AJ146" s="356"/>
      <c r="AK146" s="356"/>
      <c r="AL146" s="356"/>
      <c r="AM146" s="356"/>
      <c r="AN146" s="356"/>
      <c r="AO146" s="357"/>
      <c r="AP146" s="356"/>
      <c r="AQ146" s="356"/>
      <c r="AR146" s="356"/>
      <c r="AS146" s="356"/>
      <c r="AT146" s="356"/>
      <c r="AU146" s="357"/>
      <c r="AV146" s="356"/>
      <c r="AW146" s="356"/>
      <c r="AX146" s="357"/>
    </row>
    <row r="147" spans="1:50">
      <c r="A147" s="358" t="s">
        <v>982</v>
      </c>
      <c r="B147" s="337">
        <v>3298</v>
      </c>
      <c r="C147" s="337">
        <v>840</v>
      </c>
      <c r="D147" s="337">
        <v>2755</v>
      </c>
      <c r="E147" s="337">
        <v>2417</v>
      </c>
      <c r="F147" s="337">
        <v>327</v>
      </c>
      <c r="G147" s="337">
        <v>957</v>
      </c>
      <c r="H147" s="337">
        <v>10594</v>
      </c>
      <c r="I147" s="337">
        <v>599</v>
      </c>
      <c r="J147" s="337">
        <v>424</v>
      </c>
      <c r="K147" s="337">
        <v>123</v>
      </c>
      <c r="L147" s="337">
        <v>60</v>
      </c>
      <c r="N147" s="337">
        <v>1206</v>
      </c>
      <c r="O147" s="337">
        <v>2405</v>
      </c>
      <c r="Q147" s="337">
        <v>2405</v>
      </c>
      <c r="Y147" s="353"/>
      <c r="Z147" s="354"/>
      <c r="AE147" s="353"/>
      <c r="AF147" s="354"/>
      <c r="AH147" s="353"/>
      <c r="AI147" s="355"/>
      <c r="AJ147" s="356"/>
      <c r="AK147" s="356"/>
      <c r="AL147" s="356"/>
      <c r="AM147" s="356"/>
      <c r="AN147" s="356"/>
      <c r="AO147" s="357"/>
      <c r="AP147" s="356"/>
      <c r="AQ147" s="356"/>
      <c r="AR147" s="356"/>
      <c r="AS147" s="356"/>
      <c r="AT147" s="356"/>
      <c r="AU147" s="357"/>
      <c r="AV147" s="356"/>
      <c r="AW147" s="356"/>
      <c r="AX147" s="357"/>
    </row>
    <row r="148" spans="1:50" ht="13.5" thickBot="1">
      <c r="A148" s="372" t="s">
        <v>983</v>
      </c>
      <c r="B148" s="373">
        <v>296211458.94775009</v>
      </c>
      <c r="C148" s="373">
        <v>93355765.664205998</v>
      </c>
      <c r="D148" s="373">
        <v>167283114.57871908</v>
      </c>
      <c r="E148" s="373">
        <v>142309728.65419534</v>
      </c>
      <c r="F148" s="373">
        <v>17105522.378665909</v>
      </c>
      <c r="G148" s="373">
        <v>53793065.209775612</v>
      </c>
      <c r="H148" s="373">
        <v>770058655.43331206</v>
      </c>
      <c r="I148" s="373">
        <v>26337978.065861601</v>
      </c>
      <c r="J148" s="373">
        <v>18947929.28787807</v>
      </c>
      <c r="K148" s="373">
        <v>5251649.8264221549</v>
      </c>
      <c r="L148" s="373">
        <v>2513598.5330039528</v>
      </c>
      <c r="M148" s="373"/>
      <c r="N148" s="373">
        <v>53051155.713165782</v>
      </c>
      <c r="O148" s="373">
        <v>97948713.47705245</v>
      </c>
      <c r="P148" s="373"/>
      <c r="Q148" s="373">
        <v>97948713.47705245</v>
      </c>
      <c r="S148" s="374">
        <f>IF(B147&gt;0,(B148/B147),)</f>
        <v>89815.481791312952</v>
      </c>
      <c r="T148" s="374">
        <f t="shared" ref="T148:AH148" si="103">IF(C147&gt;0,(C148/C147),)</f>
        <v>111137.8162669119</v>
      </c>
      <c r="U148" s="374">
        <f t="shared" si="103"/>
        <v>60719.823803527797</v>
      </c>
      <c r="V148" s="374">
        <f t="shared" si="103"/>
        <v>58878.663075794517</v>
      </c>
      <c r="W148" s="374">
        <f t="shared" si="103"/>
        <v>52310.465989804004</v>
      </c>
      <c r="X148" s="374">
        <f t="shared" si="103"/>
        <v>56210.099487748812</v>
      </c>
      <c r="Y148" s="375">
        <f t="shared" si="103"/>
        <v>72688.187222325098</v>
      </c>
      <c r="Z148" s="376">
        <f t="shared" si="103"/>
        <v>43969.913298600339</v>
      </c>
      <c r="AA148" s="374">
        <f t="shared" si="103"/>
        <v>44688.51247141054</v>
      </c>
      <c r="AB148" s="374">
        <f t="shared" si="103"/>
        <v>42696.340052212639</v>
      </c>
      <c r="AC148" s="374">
        <f t="shared" si="103"/>
        <v>41893.308883399215</v>
      </c>
      <c r="AD148" s="374">
        <f t="shared" si="103"/>
        <v>0</v>
      </c>
      <c r="AE148" s="375">
        <f t="shared" si="103"/>
        <v>43989.349679241939</v>
      </c>
      <c r="AF148" s="376">
        <f t="shared" si="103"/>
        <v>40727.115790874203</v>
      </c>
      <c r="AG148" s="374">
        <f t="shared" si="103"/>
        <v>0</v>
      </c>
      <c r="AH148" s="375">
        <f t="shared" si="103"/>
        <v>40727.115790874203</v>
      </c>
      <c r="AI148" s="377">
        <f>IF(S146&gt;0,(S148-S146)/S146,)</f>
        <v>9.8769027323828886E-3</v>
      </c>
      <c r="AJ148" s="378">
        <f t="shared" ref="AJ148:AX148" si="104">IF(T146&gt;0,(T148-T146)/T146,)</f>
        <v>1.7180982906553691E-2</v>
      </c>
      <c r="AK148" s="378">
        <f t="shared" si="104"/>
        <v>6.9815703486648353E-2</v>
      </c>
      <c r="AL148" s="378">
        <f t="shared" si="104"/>
        <v>5.8748760834856084E-2</v>
      </c>
      <c r="AM148" s="378">
        <f t="shared" si="104"/>
        <v>4.1765368218410856E-2</v>
      </c>
      <c r="AN148" s="378">
        <f t="shared" si="104"/>
        <v>3.3754335562322969E-2</v>
      </c>
      <c r="AO148" s="379">
        <f t="shared" si="104"/>
        <v>2.834309087387497E-2</v>
      </c>
      <c r="AP148" s="378">
        <f t="shared" si="104"/>
        <v>2.4710685928134773E-2</v>
      </c>
      <c r="AQ148" s="378">
        <f t="shared" si="104"/>
        <v>5.1098240870113699E-2</v>
      </c>
      <c r="AR148" s="378">
        <f t="shared" si="104"/>
        <v>1.1198376921054607E-2</v>
      </c>
      <c r="AS148" s="378">
        <f t="shared" si="104"/>
        <v>1.8316781663331276E-2</v>
      </c>
      <c r="AT148" s="378">
        <f t="shared" si="104"/>
        <v>0</v>
      </c>
      <c r="AU148" s="379">
        <f t="shared" si="104"/>
        <v>3.2332257166567457E-2</v>
      </c>
      <c r="AV148" s="378">
        <f t="shared" si="104"/>
        <v>1.7608566403545186E-2</v>
      </c>
      <c r="AW148" s="378">
        <f t="shared" si="104"/>
        <v>0</v>
      </c>
      <c r="AX148" s="379">
        <f t="shared" si="104"/>
        <v>1.7608566403545186E-2</v>
      </c>
    </row>
    <row r="149" spans="1:50">
      <c r="A149" s="352" t="s">
        <v>283</v>
      </c>
      <c r="Y149" s="353"/>
      <c r="Z149" s="354"/>
      <c r="AE149" s="353"/>
      <c r="AF149" s="354"/>
      <c r="AH149" s="353"/>
      <c r="AI149" s="355"/>
      <c r="AJ149" s="356"/>
      <c r="AK149" s="356"/>
      <c r="AL149" s="356"/>
      <c r="AM149" s="356"/>
      <c r="AN149" s="356"/>
      <c r="AO149" s="357"/>
      <c r="AP149" s="356"/>
      <c r="AQ149" s="356"/>
      <c r="AR149" s="356"/>
      <c r="AS149" s="356"/>
      <c r="AT149" s="356"/>
      <c r="AU149" s="357"/>
      <c r="AV149" s="356"/>
      <c r="AW149" s="356"/>
      <c r="AX149" s="357"/>
    </row>
    <row r="150" spans="1:50">
      <c r="A150" s="358" t="s">
        <v>956</v>
      </c>
      <c r="B150" s="337">
        <v>753</v>
      </c>
      <c r="D150" s="337">
        <v>626</v>
      </c>
      <c r="E150" s="337">
        <v>33</v>
      </c>
      <c r="H150" s="337">
        <v>1412</v>
      </c>
      <c r="J150" s="337">
        <v>147</v>
      </c>
      <c r="K150" s="337">
        <v>394</v>
      </c>
      <c r="L150" s="337">
        <v>73</v>
      </c>
      <c r="N150" s="337">
        <v>614</v>
      </c>
      <c r="O150" s="337">
        <v>16</v>
      </c>
      <c r="Q150" s="337">
        <v>16</v>
      </c>
      <c r="S150" s="359"/>
      <c r="T150" s="359"/>
      <c r="U150" s="359"/>
      <c r="V150" s="359"/>
      <c r="W150" s="359"/>
      <c r="X150" s="359"/>
      <c r="Y150" s="360"/>
      <c r="Z150" s="354"/>
      <c r="AA150" s="359"/>
      <c r="AB150" s="359"/>
      <c r="AC150" s="359"/>
      <c r="AD150" s="359"/>
      <c r="AE150" s="360"/>
      <c r="AF150" s="354"/>
      <c r="AG150" s="359"/>
      <c r="AH150" s="360"/>
      <c r="AI150" s="355"/>
      <c r="AJ150" s="356"/>
      <c r="AK150" s="356"/>
      <c r="AL150" s="356"/>
      <c r="AM150" s="356"/>
      <c r="AN150" s="356"/>
      <c r="AO150" s="357"/>
      <c r="AP150" s="356"/>
      <c r="AQ150" s="356"/>
      <c r="AR150" s="356"/>
      <c r="AS150" s="356"/>
      <c r="AT150" s="356"/>
      <c r="AU150" s="357"/>
      <c r="AV150" s="356"/>
      <c r="AW150" s="356"/>
      <c r="AX150" s="357"/>
    </row>
    <row r="151" spans="1:50">
      <c r="A151" s="358" t="s">
        <v>957</v>
      </c>
      <c r="B151" s="337">
        <v>88265936.093807459</v>
      </c>
      <c r="D151" s="337">
        <v>52955325.103766665</v>
      </c>
      <c r="E151" s="337">
        <v>2350010.2293577986</v>
      </c>
      <c r="H151" s="337">
        <v>143571271.42693195</v>
      </c>
      <c r="J151" s="337">
        <v>8065845.5093186535</v>
      </c>
      <c r="K151" s="337">
        <v>21973165.717583049</v>
      </c>
      <c r="L151" s="337">
        <v>4074204.9673671708</v>
      </c>
      <c r="N151" s="337">
        <v>34113216.194268875</v>
      </c>
      <c r="O151" s="337">
        <v>838924.93125000002</v>
      </c>
      <c r="Q151" s="337">
        <v>838924.93125000002</v>
      </c>
      <c r="S151" s="363">
        <f>IF(B150&gt;0,(B151/B150),)</f>
        <v>117219.03863719451</v>
      </c>
      <c r="T151" s="363">
        <f t="shared" ref="T151:AH151" si="105">IF(C150&gt;0,(C151/C150),)</f>
        <v>0</v>
      </c>
      <c r="U151" s="363">
        <f t="shared" si="105"/>
        <v>84593.171092279023</v>
      </c>
      <c r="V151" s="363">
        <f t="shared" si="105"/>
        <v>71212.431192660559</v>
      </c>
      <c r="W151" s="363">
        <f t="shared" si="105"/>
        <v>0</v>
      </c>
      <c r="X151" s="363">
        <f t="shared" si="105"/>
        <v>0</v>
      </c>
      <c r="Y151" s="364">
        <f t="shared" si="105"/>
        <v>101679.37069896031</v>
      </c>
      <c r="Z151" s="365">
        <f t="shared" si="105"/>
        <v>0</v>
      </c>
      <c r="AA151" s="363">
        <f t="shared" si="105"/>
        <v>54869.697342303763</v>
      </c>
      <c r="AB151" s="363">
        <f t="shared" si="105"/>
        <v>55769.456135997585</v>
      </c>
      <c r="AC151" s="363">
        <f t="shared" si="105"/>
        <v>55811.026950235217</v>
      </c>
      <c r="AD151" s="363">
        <f t="shared" si="105"/>
        <v>0</v>
      </c>
      <c r="AE151" s="364">
        <f t="shared" si="105"/>
        <v>55558.984029753869</v>
      </c>
      <c r="AF151" s="365">
        <f t="shared" si="105"/>
        <v>52432.808203125001</v>
      </c>
      <c r="AG151" s="363">
        <f t="shared" si="105"/>
        <v>0</v>
      </c>
      <c r="AH151" s="364">
        <f t="shared" si="105"/>
        <v>52432.808203125001</v>
      </c>
      <c r="AI151" s="355"/>
      <c r="AJ151" s="356"/>
      <c r="AK151" s="356"/>
      <c r="AL151" s="356"/>
      <c r="AM151" s="356"/>
      <c r="AN151" s="356"/>
      <c r="AO151" s="357"/>
      <c r="AP151" s="356"/>
      <c r="AQ151" s="356"/>
      <c r="AR151" s="356"/>
      <c r="AS151" s="356"/>
      <c r="AT151" s="356"/>
      <c r="AU151" s="357"/>
      <c r="AV151" s="356"/>
      <c r="AW151" s="356"/>
      <c r="AX151" s="357"/>
    </row>
    <row r="152" spans="1:50">
      <c r="A152" s="358" t="s">
        <v>958</v>
      </c>
      <c r="B152" s="337">
        <v>760</v>
      </c>
      <c r="D152" s="337">
        <v>598</v>
      </c>
      <c r="E152" s="337">
        <v>31</v>
      </c>
      <c r="H152" s="337">
        <v>1389</v>
      </c>
      <c r="J152" s="337">
        <v>133</v>
      </c>
      <c r="K152" s="337">
        <v>378</v>
      </c>
      <c r="L152" s="337">
        <v>65</v>
      </c>
      <c r="N152" s="337">
        <v>576</v>
      </c>
      <c r="O152" s="381">
        <v>18</v>
      </c>
      <c r="Q152" s="337">
        <v>18</v>
      </c>
      <c r="Y152" s="353"/>
      <c r="Z152" s="354"/>
      <c r="AE152" s="353"/>
      <c r="AF152" s="354"/>
      <c r="AH152" s="353"/>
      <c r="AI152" s="355"/>
      <c r="AJ152" s="356"/>
      <c r="AK152" s="356"/>
      <c r="AL152" s="356"/>
      <c r="AM152" s="356"/>
      <c r="AN152" s="356"/>
      <c r="AO152" s="357"/>
      <c r="AP152" s="356"/>
      <c r="AQ152" s="356"/>
      <c r="AR152" s="356"/>
      <c r="AS152" s="356"/>
      <c r="AT152" s="356"/>
      <c r="AU152" s="357"/>
      <c r="AV152" s="356"/>
      <c r="AW152" s="356"/>
      <c r="AX152" s="357"/>
    </row>
    <row r="153" spans="1:50">
      <c r="A153" s="358" t="s">
        <v>959</v>
      </c>
      <c r="B153" s="337">
        <v>87589645.249989957</v>
      </c>
      <c r="D153" s="337">
        <v>49882155.246701151</v>
      </c>
      <c r="E153" s="337">
        <v>2050219.9900990098</v>
      </c>
      <c r="H153" s="337">
        <v>139522020.48679012</v>
      </c>
      <c r="J153" s="337">
        <v>8016052.5021058237</v>
      </c>
      <c r="K153" s="337">
        <v>23119433.142348576</v>
      </c>
      <c r="L153" s="337">
        <v>4011203.3835616438</v>
      </c>
      <c r="N153" s="337">
        <v>35146689.028016046</v>
      </c>
      <c r="O153" s="337">
        <v>1012161.4173228346</v>
      </c>
      <c r="Q153" s="337">
        <v>1012161.4173228346</v>
      </c>
      <c r="R153" s="366"/>
      <c r="S153" s="363">
        <f>IF(B152&gt;0,(B153/B152),)</f>
        <v>115249.53322367099</v>
      </c>
      <c r="T153" s="363">
        <f t="shared" ref="T153:AH153" si="106">IF(C152&gt;0,(C153/C152),)</f>
        <v>0</v>
      </c>
      <c r="U153" s="363">
        <f t="shared" si="106"/>
        <v>83414.975328931687</v>
      </c>
      <c r="V153" s="363">
        <f t="shared" si="106"/>
        <v>66136.128712871287</v>
      </c>
      <c r="W153" s="363">
        <f t="shared" si="106"/>
        <v>0</v>
      </c>
      <c r="X153" s="363">
        <f t="shared" si="106"/>
        <v>0</v>
      </c>
      <c r="Y153" s="364">
        <f t="shared" si="106"/>
        <v>100447.81892497488</v>
      </c>
      <c r="Z153" s="365">
        <f t="shared" si="106"/>
        <v>0</v>
      </c>
      <c r="AA153" s="363">
        <f t="shared" si="106"/>
        <v>60271.07144440469</v>
      </c>
      <c r="AB153" s="363">
        <f t="shared" si="106"/>
        <v>61162.521540604699</v>
      </c>
      <c r="AC153" s="363">
        <f t="shared" si="106"/>
        <v>61710.821285563754</v>
      </c>
      <c r="AD153" s="363">
        <f t="shared" si="106"/>
        <v>0</v>
      </c>
      <c r="AE153" s="364">
        <f t="shared" si="106"/>
        <v>61018.557340305633</v>
      </c>
      <c r="AF153" s="365">
        <f t="shared" si="106"/>
        <v>56231.189851268588</v>
      </c>
      <c r="AG153" s="363">
        <f t="shared" si="106"/>
        <v>0</v>
      </c>
      <c r="AH153" s="364">
        <f t="shared" si="106"/>
        <v>56231.189851268588</v>
      </c>
      <c r="AI153" s="367">
        <f>IF(S151&gt;0,(S153-S151)/S151,)</f>
        <v>-1.6801924298486544E-2</v>
      </c>
      <c r="AJ153" s="368">
        <f t="shared" ref="AJ153:AX153" si="107">IF(T151&gt;0,(T153-T151)/T151,)</f>
        <v>0</v>
      </c>
      <c r="AK153" s="368">
        <f t="shared" si="107"/>
        <v>-1.3927788119706413E-2</v>
      </c>
      <c r="AL153" s="368">
        <f t="shared" si="107"/>
        <v>-7.1283937295381322E-2</v>
      </c>
      <c r="AM153" s="368">
        <f t="shared" si="107"/>
        <v>0</v>
      </c>
      <c r="AN153" s="368">
        <f t="shared" si="107"/>
        <v>0</v>
      </c>
      <c r="AO153" s="369">
        <f t="shared" si="107"/>
        <v>-1.2112110505007469E-2</v>
      </c>
      <c r="AP153" s="368">
        <f t="shared" si="107"/>
        <v>0</v>
      </c>
      <c r="AQ153" s="370">
        <f t="shared" si="107"/>
        <v>9.8440019969575132E-2</v>
      </c>
      <c r="AR153" s="368">
        <f t="shared" si="107"/>
        <v>9.6702850955830727E-2</v>
      </c>
      <c r="AS153" s="368">
        <f t="shared" si="107"/>
        <v>0.10571019129587388</v>
      </c>
      <c r="AT153" s="368">
        <f t="shared" si="107"/>
        <v>0</v>
      </c>
      <c r="AU153" s="369">
        <f t="shared" si="107"/>
        <v>9.8266255330154414E-2</v>
      </c>
      <c r="AV153" s="370">
        <f t="shared" si="107"/>
        <v>7.2442842150064399E-2</v>
      </c>
      <c r="AW153" s="368">
        <f t="shared" si="107"/>
        <v>0</v>
      </c>
      <c r="AX153" s="369">
        <f t="shared" si="107"/>
        <v>7.2442842150064399E-2</v>
      </c>
    </row>
    <row r="154" spans="1:50">
      <c r="A154" s="358" t="s">
        <v>960</v>
      </c>
      <c r="B154" s="337">
        <v>657</v>
      </c>
      <c r="D154" s="337">
        <v>815</v>
      </c>
      <c r="E154" s="337">
        <v>30</v>
      </c>
      <c r="H154" s="337">
        <v>1502</v>
      </c>
      <c r="J154" s="337">
        <v>169</v>
      </c>
      <c r="K154" s="337">
        <v>298</v>
      </c>
      <c r="L154" s="337">
        <v>19</v>
      </c>
      <c r="N154" s="337">
        <v>486</v>
      </c>
      <c r="O154" s="337">
        <v>50</v>
      </c>
      <c r="Q154" s="337">
        <v>50</v>
      </c>
      <c r="Y154" s="353"/>
      <c r="Z154" s="354"/>
      <c r="AE154" s="353"/>
      <c r="AF154" s="354"/>
      <c r="AH154" s="353"/>
      <c r="AI154" s="355"/>
      <c r="AJ154" s="356"/>
      <c r="AK154" s="356"/>
      <c r="AL154" s="356"/>
      <c r="AM154" s="356"/>
      <c r="AN154" s="356"/>
      <c r="AO154" s="357"/>
      <c r="AP154" s="356"/>
      <c r="AQ154" s="356"/>
      <c r="AR154" s="356"/>
      <c r="AS154" s="356"/>
      <c r="AT154" s="356"/>
      <c r="AU154" s="357"/>
      <c r="AV154" s="356"/>
      <c r="AW154" s="356"/>
      <c r="AX154" s="357"/>
    </row>
    <row r="155" spans="1:50">
      <c r="A155" s="361" t="s">
        <v>961</v>
      </c>
      <c r="B155" s="362">
        <v>55160160.286141396</v>
      </c>
      <c r="C155" s="362"/>
      <c r="D155" s="362">
        <v>54867245.551348776</v>
      </c>
      <c r="E155" s="362">
        <v>1702719</v>
      </c>
      <c r="F155" s="362"/>
      <c r="G155" s="362"/>
      <c r="H155" s="362">
        <v>111730124.83749017</v>
      </c>
      <c r="I155" s="362"/>
      <c r="J155" s="362">
        <v>8059023.1002850486</v>
      </c>
      <c r="K155" s="362">
        <v>13334195.257178716</v>
      </c>
      <c r="L155" s="362">
        <v>911372.49642857141</v>
      </c>
      <c r="M155" s="362"/>
      <c r="N155" s="362">
        <v>22304590.853892338</v>
      </c>
      <c r="O155" s="362">
        <v>2236612.6487029796</v>
      </c>
      <c r="P155" s="362"/>
      <c r="Q155" s="362">
        <v>2236612.6487029796</v>
      </c>
      <c r="S155" s="363">
        <f>IF(B154&gt;0,(B155/B154),)</f>
        <v>83957.626006303501</v>
      </c>
      <c r="T155" s="363">
        <f t="shared" ref="T155:AH155" si="108">IF(C154&gt;0,(C155/C154),)</f>
        <v>0</v>
      </c>
      <c r="U155" s="363">
        <f t="shared" si="108"/>
        <v>67321.773682636529</v>
      </c>
      <c r="V155" s="363">
        <f t="shared" si="108"/>
        <v>56757.3</v>
      </c>
      <c r="W155" s="363">
        <f t="shared" si="108"/>
        <v>0</v>
      </c>
      <c r="X155" s="363">
        <f t="shared" si="108"/>
        <v>0</v>
      </c>
      <c r="Y155" s="364">
        <f t="shared" si="108"/>
        <v>74387.566469700512</v>
      </c>
      <c r="Z155" s="365">
        <f t="shared" si="108"/>
        <v>0</v>
      </c>
      <c r="AA155" s="363">
        <f t="shared" si="108"/>
        <v>47686.527220621589</v>
      </c>
      <c r="AB155" s="363">
        <f t="shared" si="108"/>
        <v>44745.621668384956</v>
      </c>
      <c r="AC155" s="363">
        <f t="shared" si="108"/>
        <v>47966.9734962406</v>
      </c>
      <c r="AD155" s="363">
        <f t="shared" si="108"/>
        <v>0</v>
      </c>
      <c r="AE155" s="364">
        <f t="shared" si="108"/>
        <v>45894.219863976003</v>
      </c>
      <c r="AF155" s="365">
        <f t="shared" si="108"/>
        <v>44732.252974059593</v>
      </c>
      <c r="AG155" s="363">
        <f t="shared" si="108"/>
        <v>0</v>
      </c>
      <c r="AH155" s="364">
        <f t="shared" si="108"/>
        <v>44732.252974059593</v>
      </c>
      <c r="AI155" s="355"/>
      <c r="AJ155" s="356"/>
      <c r="AK155" s="356"/>
      <c r="AL155" s="356"/>
      <c r="AM155" s="356"/>
      <c r="AN155" s="356"/>
      <c r="AO155" s="357"/>
      <c r="AP155" s="356"/>
      <c r="AQ155" s="356"/>
      <c r="AR155" s="356"/>
      <c r="AS155" s="356"/>
      <c r="AT155" s="356"/>
      <c r="AU155" s="357"/>
      <c r="AV155" s="356"/>
      <c r="AW155" s="356"/>
      <c r="AX155" s="357"/>
    </row>
    <row r="156" spans="1:50">
      <c r="A156" s="358" t="s">
        <v>962</v>
      </c>
      <c r="B156" s="337">
        <v>680</v>
      </c>
      <c r="D156" s="337">
        <v>825</v>
      </c>
      <c r="E156" s="337">
        <v>26</v>
      </c>
      <c r="H156" s="337">
        <v>1531</v>
      </c>
      <c r="J156" s="381">
        <v>147</v>
      </c>
      <c r="K156" s="381">
        <v>309</v>
      </c>
      <c r="L156" s="337">
        <v>21</v>
      </c>
      <c r="N156" s="337">
        <v>477</v>
      </c>
      <c r="O156" s="381">
        <v>48</v>
      </c>
      <c r="Q156" s="337">
        <v>48</v>
      </c>
      <c r="Y156" s="353"/>
      <c r="Z156" s="354"/>
      <c r="AE156" s="353"/>
      <c r="AF156" s="354"/>
      <c r="AH156" s="353"/>
      <c r="AI156" s="355"/>
      <c r="AJ156" s="356"/>
      <c r="AK156" s="356"/>
      <c r="AL156" s="356"/>
      <c r="AM156" s="356"/>
      <c r="AN156" s="356"/>
      <c r="AO156" s="357"/>
      <c r="AP156" s="356"/>
      <c r="AQ156" s="356"/>
      <c r="AR156" s="356"/>
      <c r="AS156" s="356"/>
      <c r="AT156" s="356"/>
      <c r="AU156" s="357"/>
      <c r="AV156" s="356"/>
      <c r="AW156" s="356"/>
      <c r="AX156" s="357"/>
    </row>
    <row r="157" spans="1:50">
      <c r="A157" s="358" t="s">
        <v>963</v>
      </c>
      <c r="B157" s="337">
        <v>57116287.014352858</v>
      </c>
      <c r="D157" s="337">
        <v>55237447.609133653</v>
      </c>
      <c r="E157" s="337">
        <v>1532979.2045454546</v>
      </c>
      <c r="H157" s="337">
        <v>113886713.82803197</v>
      </c>
      <c r="J157" s="337">
        <v>7720472.9241218548</v>
      </c>
      <c r="K157" s="337">
        <v>15124531.218258513</v>
      </c>
      <c r="L157" s="337">
        <v>1096671.3265920826</v>
      </c>
      <c r="N157" s="337">
        <v>23941675.468972452</v>
      </c>
      <c r="O157" s="337">
        <v>2363033.2599985432</v>
      </c>
      <c r="Q157" s="337">
        <v>2363033.2599985432</v>
      </c>
      <c r="R157" s="366"/>
      <c r="S157" s="363">
        <f>IF(B156&gt;0,(B157/B156),)</f>
        <v>83994.539726989504</v>
      </c>
      <c r="T157" s="363">
        <f t="shared" ref="T157:AH157" si="109">IF(C156&gt;0,(C157/C156),)</f>
        <v>0</v>
      </c>
      <c r="U157" s="363">
        <f t="shared" si="109"/>
        <v>66954.481950465037</v>
      </c>
      <c r="V157" s="363">
        <f t="shared" si="109"/>
        <v>58960.73863636364</v>
      </c>
      <c r="W157" s="363">
        <f t="shared" si="109"/>
        <v>0</v>
      </c>
      <c r="X157" s="363">
        <f t="shared" si="109"/>
        <v>0</v>
      </c>
      <c r="Y157" s="364">
        <f t="shared" si="109"/>
        <v>74387.141625102522</v>
      </c>
      <c r="Z157" s="365">
        <f t="shared" si="109"/>
        <v>0</v>
      </c>
      <c r="AA157" s="363">
        <f t="shared" si="109"/>
        <v>52520.223973618064</v>
      </c>
      <c r="AB157" s="363">
        <f t="shared" si="109"/>
        <v>48946.702971710401</v>
      </c>
      <c r="AC157" s="363">
        <f t="shared" si="109"/>
        <v>52222.444123432506</v>
      </c>
      <c r="AD157" s="363">
        <f t="shared" si="109"/>
        <v>0</v>
      </c>
      <c r="AE157" s="364">
        <f t="shared" si="109"/>
        <v>50192.191758852103</v>
      </c>
      <c r="AF157" s="365">
        <f t="shared" si="109"/>
        <v>49229.859583302983</v>
      </c>
      <c r="AG157" s="363">
        <f t="shared" si="109"/>
        <v>0</v>
      </c>
      <c r="AH157" s="364">
        <f t="shared" si="109"/>
        <v>49229.859583302983</v>
      </c>
      <c r="AI157" s="367">
        <f>IF(S155&gt;0,(S157-S155)/S155,)</f>
        <v>4.3967084875925089E-4</v>
      </c>
      <c r="AJ157" s="368">
        <f t="shared" ref="AJ157:AX157" si="110">IF(T155&gt;0,(T157-T155)/T155,)</f>
        <v>0</v>
      </c>
      <c r="AK157" s="368">
        <f t="shared" si="110"/>
        <v>-5.455764340122001E-3</v>
      </c>
      <c r="AL157" s="368">
        <f t="shared" si="110"/>
        <v>3.8822118676604359E-2</v>
      </c>
      <c r="AM157" s="368">
        <f t="shared" si="110"/>
        <v>0</v>
      </c>
      <c r="AN157" s="368">
        <f t="shared" si="110"/>
        <v>0</v>
      </c>
      <c r="AO157" s="369">
        <f t="shared" si="110"/>
        <v>-5.7112313005051231E-6</v>
      </c>
      <c r="AP157" s="368">
        <f t="shared" si="110"/>
        <v>0</v>
      </c>
      <c r="AQ157" s="370">
        <f t="shared" si="110"/>
        <v>0.10136399177556776</v>
      </c>
      <c r="AR157" s="370">
        <f t="shared" si="110"/>
        <v>9.3888097800051834E-2</v>
      </c>
      <c r="AS157" s="370">
        <f t="shared" si="110"/>
        <v>8.871667976978842E-2</v>
      </c>
      <c r="AT157" s="368">
        <f t="shared" si="110"/>
        <v>0</v>
      </c>
      <c r="AU157" s="369">
        <f t="shared" si="110"/>
        <v>9.3649525095201164E-2</v>
      </c>
      <c r="AV157" s="370">
        <f t="shared" si="110"/>
        <v>0.10054504994084626</v>
      </c>
      <c r="AW157" s="368">
        <f t="shared" si="110"/>
        <v>0</v>
      </c>
      <c r="AX157" s="369">
        <f t="shared" si="110"/>
        <v>0.10054504994084626</v>
      </c>
    </row>
    <row r="158" spans="1:50">
      <c r="A158" s="358" t="s">
        <v>964</v>
      </c>
      <c r="B158" s="337">
        <v>656</v>
      </c>
      <c r="D158" s="337">
        <v>713</v>
      </c>
      <c r="E158" s="337">
        <v>53</v>
      </c>
      <c r="H158" s="337">
        <v>1422</v>
      </c>
      <c r="J158" s="337">
        <v>57</v>
      </c>
      <c r="K158" s="337">
        <v>203</v>
      </c>
      <c r="L158" s="337">
        <v>26</v>
      </c>
      <c r="N158" s="337">
        <v>286</v>
      </c>
      <c r="O158" s="337">
        <v>45</v>
      </c>
      <c r="Q158" s="337">
        <v>45</v>
      </c>
      <c r="Y158" s="353"/>
      <c r="Z158" s="354"/>
      <c r="AE158" s="353"/>
      <c r="AF158" s="354"/>
      <c r="AH158" s="353"/>
      <c r="AI158" s="355"/>
      <c r="AJ158" s="356"/>
      <c r="AK158" s="356"/>
      <c r="AL158" s="356"/>
      <c r="AM158" s="356"/>
      <c r="AN158" s="356"/>
      <c r="AO158" s="357"/>
      <c r="AP158" s="356"/>
      <c r="AQ158" s="356"/>
      <c r="AR158" s="356"/>
      <c r="AS158" s="356"/>
      <c r="AT158" s="356"/>
      <c r="AU158" s="357"/>
      <c r="AV158" s="356"/>
      <c r="AW158" s="356"/>
      <c r="AX158" s="357"/>
    </row>
    <row r="159" spans="1:50">
      <c r="A159" s="358" t="s">
        <v>965</v>
      </c>
      <c r="B159" s="337">
        <v>47120608.917776197</v>
      </c>
      <c r="D159" s="337">
        <v>42742120.081409127</v>
      </c>
      <c r="E159" s="337">
        <v>2661163.3588235294</v>
      </c>
      <c r="H159" s="337">
        <v>92523892.358008847</v>
      </c>
      <c r="J159" s="337">
        <v>2318602.3832781459</v>
      </c>
      <c r="K159" s="337">
        <v>7764313.3956504259</v>
      </c>
      <c r="L159" s="337">
        <v>1045365.9071770334</v>
      </c>
      <c r="N159" s="337">
        <v>11128281.686105605</v>
      </c>
      <c r="O159" s="337">
        <v>1847224.9152892563</v>
      </c>
      <c r="Q159" s="337">
        <v>1847224.9152892563</v>
      </c>
      <c r="R159" s="366"/>
      <c r="S159" s="363">
        <f>IF(B158&gt;0,(B159/B158),)</f>
        <v>71830.196521000296</v>
      </c>
      <c r="T159" s="363">
        <f t="shared" ref="T159:AH159" si="111">IF(C158&gt;0,(C159/C158),)</f>
        <v>0</v>
      </c>
      <c r="U159" s="363">
        <f t="shared" si="111"/>
        <v>59946.872484444779</v>
      </c>
      <c r="V159" s="363">
        <f t="shared" si="111"/>
        <v>50210.629411764705</v>
      </c>
      <c r="W159" s="363">
        <f t="shared" si="111"/>
        <v>0</v>
      </c>
      <c r="X159" s="363">
        <f t="shared" si="111"/>
        <v>0</v>
      </c>
      <c r="Y159" s="364">
        <f t="shared" si="111"/>
        <v>65066.028381159529</v>
      </c>
      <c r="Z159" s="365">
        <f t="shared" si="111"/>
        <v>0</v>
      </c>
      <c r="AA159" s="363">
        <f t="shared" si="111"/>
        <v>40677.234794353441</v>
      </c>
      <c r="AB159" s="363">
        <f t="shared" si="111"/>
        <v>38247.849239657269</v>
      </c>
      <c r="AC159" s="363">
        <f t="shared" si="111"/>
        <v>40206.381045270515</v>
      </c>
      <c r="AD159" s="363">
        <f t="shared" si="111"/>
        <v>0</v>
      </c>
      <c r="AE159" s="364">
        <f t="shared" si="111"/>
        <v>38910.075825544074</v>
      </c>
      <c r="AF159" s="365">
        <f t="shared" si="111"/>
        <v>41049.442561983473</v>
      </c>
      <c r="AG159" s="363">
        <f t="shared" si="111"/>
        <v>0</v>
      </c>
      <c r="AH159" s="364">
        <f t="shared" si="111"/>
        <v>41049.442561983473</v>
      </c>
      <c r="AI159" s="355"/>
      <c r="AJ159" s="356"/>
      <c r="AK159" s="356"/>
      <c r="AL159" s="356"/>
      <c r="AM159" s="356"/>
      <c r="AN159" s="356"/>
      <c r="AO159" s="357"/>
      <c r="AP159" s="356"/>
      <c r="AQ159" s="356"/>
      <c r="AR159" s="356"/>
      <c r="AS159" s="356"/>
      <c r="AT159" s="356"/>
      <c r="AU159" s="357"/>
      <c r="AV159" s="356"/>
      <c r="AW159" s="356"/>
      <c r="AX159" s="357"/>
    </row>
    <row r="160" spans="1:50">
      <c r="A160" s="358" t="s">
        <v>966</v>
      </c>
      <c r="B160" s="337">
        <v>648</v>
      </c>
      <c r="D160" s="337">
        <v>689</v>
      </c>
      <c r="E160" s="337">
        <v>47</v>
      </c>
      <c r="H160" s="337">
        <v>1384</v>
      </c>
      <c r="J160" s="381">
        <v>40</v>
      </c>
      <c r="K160" s="381">
        <v>145</v>
      </c>
      <c r="L160" s="381">
        <v>20</v>
      </c>
      <c r="N160" s="337">
        <v>205</v>
      </c>
      <c r="O160" s="381">
        <v>49</v>
      </c>
      <c r="Q160" s="337">
        <v>49</v>
      </c>
      <c r="Y160" s="353"/>
      <c r="Z160" s="354"/>
      <c r="AE160" s="353"/>
      <c r="AF160" s="354"/>
      <c r="AH160" s="353"/>
      <c r="AI160" s="355"/>
      <c r="AJ160" s="356"/>
      <c r="AK160" s="356"/>
      <c r="AL160" s="356"/>
      <c r="AM160" s="356"/>
      <c r="AN160" s="356"/>
      <c r="AO160" s="357"/>
      <c r="AP160" s="356"/>
      <c r="AQ160" s="356"/>
      <c r="AR160" s="356"/>
      <c r="AS160" s="356"/>
      <c r="AT160" s="356"/>
      <c r="AU160" s="357"/>
      <c r="AV160" s="356"/>
      <c r="AW160" s="356"/>
      <c r="AX160" s="357"/>
    </row>
    <row r="161" spans="1:50">
      <c r="A161" s="358" t="s">
        <v>967</v>
      </c>
      <c r="B161" s="337">
        <v>46180859.378820762</v>
      </c>
      <c r="D161" s="337">
        <v>41458248.753965273</v>
      </c>
      <c r="E161" s="337">
        <v>2440520.4437086093</v>
      </c>
      <c r="H161" s="337">
        <v>90079628.576494649</v>
      </c>
      <c r="J161" s="337">
        <v>1814893.7680473372</v>
      </c>
      <c r="K161" s="381">
        <v>6150437.062272097</v>
      </c>
      <c r="L161" s="337">
        <v>861202.38297872338</v>
      </c>
      <c r="N161" s="337">
        <v>8826533.2132981569</v>
      </c>
      <c r="O161" s="337">
        <v>2186530.862205029</v>
      </c>
      <c r="Q161" s="337">
        <v>2186530.862205029</v>
      </c>
      <c r="R161" s="366"/>
      <c r="S161" s="363">
        <f>IF(B160&gt;0,(B161/B160),)</f>
        <v>71266.758300649322</v>
      </c>
      <c r="T161" s="363">
        <f t="shared" ref="T161:AH161" si="112">IF(C160&gt;0,(C161/C160),)</f>
        <v>0</v>
      </c>
      <c r="U161" s="363">
        <f t="shared" si="112"/>
        <v>60171.623735798654</v>
      </c>
      <c r="V161" s="363">
        <f t="shared" si="112"/>
        <v>51925.96688741722</v>
      </c>
      <c r="W161" s="363">
        <f t="shared" si="112"/>
        <v>0</v>
      </c>
      <c r="X161" s="363">
        <f t="shared" si="112"/>
        <v>0</v>
      </c>
      <c r="Y161" s="364">
        <f t="shared" si="112"/>
        <v>65086.436832727348</v>
      </c>
      <c r="Z161" s="365">
        <f t="shared" si="112"/>
        <v>0</v>
      </c>
      <c r="AA161" s="363">
        <f t="shared" si="112"/>
        <v>45372.344201183427</v>
      </c>
      <c r="AB161" s="384">
        <f t="shared" si="112"/>
        <v>42416.807326014459</v>
      </c>
      <c r="AC161" s="363">
        <f t="shared" si="112"/>
        <v>43060.119148936166</v>
      </c>
      <c r="AD161" s="363">
        <f t="shared" si="112"/>
        <v>0</v>
      </c>
      <c r="AE161" s="364">
        <f t="shared" si="112"/>
        <v>43056.259577064178</v>
      </c>
      <c r="AF161" s="365">
        <f t="shared" si="112"/>
        <v>44623.078820510797</v>
      </c>
      <c r="AG161" s="363">
        <f t="shared" si="112"/>
        <v>0</v>
      </c>
      <c r="AH161" s="364">
        <f t="shared" si="112"/>
        <v>44623.078820510797</v>
      </c>
      <c r="AI161" s="367">
        <f>IF(S159&gt;0,(S161-S159)/S159,)</f>
        <v>-7.8440300547729536E-3</v>
      </c>
      <c r="AJ161" s="368">
        <f t="shared" ref="AJ161:AX161" si="113">IF(T159&gt;0,(T161-T159)/T159,)</f>
        <v>0</v>
      </c>
      <c r="AK161" s="368">
        <f t="shared" si="113"/>
        <v>3.7491739275004581E-3</v>
      </c>
      <c r="AL161" s="368">
        <f t="shared" si="113"/>
        <v>3.4162835553911614E-2</v>
      </c>
      <c r="AM161" s="368">
        <f t="shared" si="113"/>
        <v>0</v>
      </c>
      <c r="AN161" s="368">
        <f t="shared" si="113"/>
        <v>0</v>
      </c>
      <c r="AO161" s="369">
        <f t="shared" si="113"/>
        <v>3.1365755795428505E-4</v>
      </c>
      <c r="AP161" s="368">
        <f t="shared" si="113"/>
        <v>0</v>
      </c>
      <c r="AQ161" s="370">
        <f t="shared" si="113"/>
        <v>0.11542351466530199</v>
      </c>
      <c r="AR161" s="370">
        <f t="shared" si="113"/>
        <v>0.10899849715038636</v>
      </c>
      <c r="AS161" s="370">
        <f t="shared" si="113"/>
        <v>7.0977243648277497E-2</v>
      </c>
      <c r="AT161" s="368">
        <f t="shared" si="113"/>
        <v>0</v>
      </c>
      <c r="AU161" s="369">
        <f t="shared" si="113"/>
        <v>0.10655810001784104</v>
      </c>
      <c r="AV161" s="370">
        <f t="shared" si="113"/>
        <v>8.7056876670888669E-2</v>
      </c>
      <c r="AW161" s="368">
        <f t="shared" si="113"/>
        <v>0</v>
      </c>
      <c r="AX161" s="369">
        <f t="shared" si="113"/>
        <v>8.7056876670888669E-2</v>
      </c>
    </row>
    <row r="162" spans="1:50">
      <c r="A162" s="358" t="s">
        <v>968</v>
      </c>
      <c r="B162" s="337">
        <v>88</v>
      </c>
      <c r="D162" s="337">
        <v>256</v>
      </c>
      <c r="E162" s="337">
        <v>5</v>
      </c>
      <c r="H162" s="337">
        <v>349</v>
      </c>
      <c r="J162" s="337">
        <v>75</v>
      </c>
      <c r="K162" s="337">
        <v>141</v>
      </c>
      <c r="L162" s="337">
        <v>19</v>
      </c>
      <c r="N162" s="337">
        <v>235</v>
      </c>
      <c r="O162" s="337">
        <v>59</v>
      </c>
      <c r="Q162" s="337">
        <v>59</v>
      </c>
      <c r="Y162" s="353"/>
      <c r="Z162" s="354"/>
      <c r="AE162" s="353"/>
      <c r="AF162" s="354"/>
      <c r="AH162" s="353"/>
      <c r="AI162" s="355"/>
      <c r="AJ162" s="356"/>
      <c r="AK162" s="356"/>
      <c r="AL162" s="356"/>
      <c r="AM162" s="356"/>
      <c r="AN162" s="356"/>
      <c r="AO162" s="357"/>
      <c r="AP162" s="356"/>
      <c r="AQ162" s="356"/>
      <c r="AR162" s="356"/>
      <c r="AS162" s="356"/>
      <c r="AT162" s="356"/>
      <c r="AU162" s="357"/>
      <c r="AV162" s="356"/>
      <c r="AW162" s="356"/>
      <c r="AX162" s="357"/>
    </row>
    <row r="163" spans="1:50">
      <c r="A163" s="358" t="s">
        <v>969</v>
      </c>
      <c r="B163" s="337">
        <v>4575211.8881118884</v>
      </c>
      <c r="D163" s="337">
        <v>11624840.258676866</v>
      </c>
      <c r="E163" s="337">
        <v>218705</v>
      </c>
      <c r="H163" s="337">
        <v>16418757.146788754</v>
      </c>
      <c r="J163" s="337">
        <v>2814292.5384977628</v>
      </c>
      <c r="K163" s="337">
        <v>4848091.0588511862</v>
      </c>
      <c r="L163" s="337">
        <v>676319.86956521729</v>
      </c>
      <c r="N163" s="337">
        <v>8338703.4669141658</v>
      </c>
      <c r="O163" s="337">
        <v>2149906.9217359051</v>
      </c>
      <c r="Q163" s="337">
        <v>2149906.9217359051</v>
      </c>
      <c r="R163" s="366"/>
      <c r="S163" s="363">
        <f>IF(B162&gt;0,(B163/B162),)</f>
        <v>51991.044183089638</v>
      </c>
      <c r="T163" s="363">
        <f t="shared" ref="T163:AH163" si="114">IF(C162&gt;0,(C163/C162),)</f>
        <v>0</v>
      </c>
      <c r="U163" s="363">
        <f t="shared" si="114"/>
        <v>45409.532260456508</v>
      </c>
      <c r="V163" s="363">
        <f t="shared" si="114"/>
        <v>43741</v>
      </c>
      <c r="W163" s="363">
        <f t="shared" si="114"/>
        <v>0</v>
      </c>
      <c r="X163" s="363">
        <f t="shared" si="114"/>
        <v>0</v>
      </c>
      <c r="Y163" s="364">
        <f t="shared" si="114"/>
        <v>47045.14941773282</v>
      </c>
      <c r="Z163" s="365">
        <f t="shared" si="114"/>
        <v>0</v>
      </c>
      <c r="AA163" s="363">
        <f t="shared" si="114"/>
        <v>37523.900513303503</v>
      </c>
      <c r="AB163" s="363">
        <f t="shared" si="114"/>
        <v>34383.624530859473</v>
      </c>
      <c r="AC163" s="363">
        <f t="shared" si="114"/>
        <v>35595.782608695648</v>
      </c>
      <c r="AD163" s="363">
        <f t="shared" si="114"/>
        <v>0</v>
      </c>
      <c r="AE163" s="364">
        <f t="shared" si="114"/>
        <v>35483.84454006028</v>
      </c>
      <c r="AF163" s="365">
        <f t="shared" si="114"/>
        <v>36439.100368405168</v>
      </c>
      <c r="AG163" s="363">
        <f t="shared" si="114"/>
        <v>0</v>
      </c>
      <c r="AH163" s="364">
        <f t="shared" si="114"/>
        <v>36439.100368405168</v>
      </c>
      <c r="AI163" s="355"/>
      <c r="AJ163" s="356"/>
      <c r="AK163" s="356"/>
      <c r="AL163" s="356"/>
      <c r="AM163" s="356"/>
      <c r="AN163" s="356"/>
      <c r="AO163" s="357"/>
      <c r="AP163" s="356"/>
      <c r="AQ163" s="356"/>
      <c r="AR163" s="356"/>
      <c r="AS163" s="356"/>
      <c r="AT163" s="356"/>
      <c r="AU163" s="357"/>
      <c r="AV163" s="356"/>
      <c r="AW163" s="356"/>
      <c r="AX163" s="357"/>
    </row>
    <row r="164" spans="1:50">
      <c r="A164" s="358" t="s">
        <v>970</v>
      </c>
      <c r="B164" s="337">
        <v>81</v>
      </c>
      <c r="D164" s="337">
        <v>386</v>
      </c>
      <c r="E164" s="337">
        <v>3</v>
      </c>
      <c r="H164" s="337">
        <v>470</v>
      </c>
      <c r="J164" s="381">
        <v>57</v>
      </c>
      <c r="K164" s="381">
        <v>121</v>
      </c>
      <c r="L164" s="381">
        <v>19</v>
      </c>
      <c r="N164" s="337">
        <v>197</v>
      </c>
      <c r="O164" s="337">
        <v>47</v>
      </c>
      <c r="Q164" s="337">
        <v>47</v>
      </c>
      <c r="Y164" s="353"/>
      <c r="Z164" s="354"/>
      <c r="AE164" s="353"/>
      <c r="AF164" s="354"/>
      <c r="AH164" s="353"/>
      <c r="AI164" s="355"/>
      <c r="AJ164" s="356"/>
      <c r="AK164" s="356"/>
      <c r="AL164" s="356"/>
      <c r="AM164" s="356"/>
      <c r="AN164" s="356"/>
      <c r="AO164" s="357"/>
      <c r="AP164" s="356"/>
      <c r="AQ164" s="356"/>
      <c r="AR164" s="356"/>
      <c r="AS164" s="356"/>
      <c r="AT164" s="356"/>
      <c r="AU164" s="357"/>
      <c r="AV164" s="356"/>
      <c r="AW164" s="356"/>
      <c r="AX164" s="357"/>
    </row>
    <row r="165" spans="1:50">
      <c r="A165" s="358" t="s">
        <v>971</v>
      </c>
      <c r="B165" s="337">
        <v>3846033.4006849313</v>
      </c>
      <c r="D165" s="337">
        <v>10828252.092495546</v>
      </c>
      <c r="E165" s="337">
        <v>131679</v>
      </c>
      <c r="H165" s="337">
        <v>14805964.493180476</v>
      </c>
      <c r="J165" s="337">
        <v>2405912.346179402</v>
      </c>
      <c r="K165" s="337">
        <v>4808227.8158924552</v>
      </c>
      <c r="L165" s="337">
        <v>763163.21523959155</v>
      </c>
      <c r="N165" s="337">
        <v>7977303.3773114495</v>
      </c>
      <c r="O165" s="337">
        <v>1923128.5185698448</v>
      </c>
      <c r="Q165" s="337">
        <v>1923128.5185698448</v>
      </c>
      <c r="R165" s="366"/>
      <c r="S165" s="363">
        <f>IF(B164&gt;0,(B165/B164),)</f>
        <v>47481.893835616436</v>
      </c>
      <c r="T165" s="363">
        <f t="shared" ref="T165:AH165" si="115">IF(C164&gt;0,(C165/C164),)</f>
        <v>0</v>
      </c>
      <c r="U165" s="363">
        <f t="shared" si="115"/>
        <v>28052.466560869289</v>
      </c>
      <c r="V165" s="363">
        <f t="shared" si="115"/>
        <v>43893</v>
      </c>
      <c r="W165" s="363">
        <f t="shared" si="115"/>
        <v>0</v>
      </c>
      <c r="X165" s="363">
        <f t="shared" si="115"/>
        <v>0</v>
      </c>
      <c r="Y165" s="364">
        <f t="shared" si="115"/>
        <v>31502.052113149948</v>
      </c>
      <c r="Z165" s="365">
        <f t="shared" si="115"/>
        <v>0</v>
      </c>
      <c r="AA165" s="363">
        <f t="shared" si="115"/>
        <v>42208.988529463189</v>
      </c>
      <c r="AB165" s="363">
        <f t="shared" si="115"/>
        <v>39737.419966053349</v>
      </c>
      <c r="AC165" s="363">
        <f t="shared" si="115"/>
        <v>40166.485012610079</v>
      </c>
      <c r="AD165" s="363">
        <f t="shared" si="115"/>
        <v>0</v>
      </c>
      <c r="AE165" s="364">
        <f t="shared" si="115"/>
        <v>40493.925773154566</v>
      </c>
      <c r="AF165" s="365">
        <f t="shared" si="115"/>
        <v>40917.628054677545</v>
      </c>
      <c r="AG165" s="363">
        <f t="shared" si="115"/>
        <v>0</v>
      </c>
      <c r="AH165" s="364">
        <f t="shared" si="115"/>
        <v>40917.628054677545</v>
      </c>
      <c r="AI165" s="367">
        <f>IF(S163&gt;0,(S165-S163)/S163,)</f>
        <v>-8.6729366919309284E-2</v>
      </c>
      <c r="AJ165" s="368">
        <f t="shared" ref="AJ165:AX165" si="116">IF(T163&gt;0,(T165-T163)/T163,)</f>
        <v>0</v>
      </c>
      <c r="AK165" s="368">
        <f t="shared" si="116"/>
        <v>-0.38223396797024678</v>
      </c>
      <c r="AL165" s="368">
        <f t="shared" si="116"/>
        <v>3.4750005715461466E-3</v>
      </c>
      <c r="AM165" s="368">
        <f t="shared" si="116"/>
        <v>0</v>
      </c>
      <c r="AN165" s="368">
        <f t="shared" si="116"/>
        <v>0</v>
      </c>
      <c r="AO165" s="369">
        <f t="shared" si="116"/>
        <v>-0.33038681983065787</v>
      </c>
      <c r="AP165" s="368">
        <f t="shared" si="116"/>
        <v>0</v>
      </c>
      <c r="AQ165" s="370">
        <f t="shared" si="116"/>
        <v>0.12485610376508337</v>
      </c>
      <c r="AR165" s="370">
        <f t="shared" si="116"/>
        <v>0.155707709941656</v>
      </c>
      <c r="AS165" s="370">
        <f t="shared" si="116"/>
        <v>0.12840572868309011</v>
      </c>
      <c r="AT165" s="368">
        <f t="shared" si="116"/>
        <v>0</v>
      </c>
      <c r="AU165" s="369">
        <f t="shared" si="116"/>
        <v>0.1411933035451681</v>
      </c>
      <c r="AV165" s="370">
        <f t="shared" si="116"/>
        <v>0.12290445266194119</v>
      </c>
      <c r="AW165" s="368">
        <f t="shared" si="116"/>
        <v>0</v>
      </c>
      <c r="AX165" s="369">
        <f t="shared" si="116"/>
        <v>0.12290445266194119</v>
      </c>
    </row>
    <row r="166" spans="1:50">
      <c r="A166" s="358" t="s">
        <v>972</v>
      </c>
      <c r="B166" s="337">
        <v>181</v>
      </c>
      <c r="D166" s="337">
        <v>434</v>
      </c>
      <c r="E166" s="337">
        <v>0</v>
      </c>
      <c r="H166" s="337">
        <v>615</v>
      </c>
      <c r="J166" s="337">
        <v>0</v>
      </c>
      <c r="K166" s="337">
        <v>46</v>
      </c>
      <c r="L166" s="337">
        <v>1</v>
      </c>
      <c r="N166" s="337">
        <v>47</v>
      </c>
      <c r="O166" s="337">
        <v>0</v>
      </c>
      <c r="Q166" s="337">
        <v>0</v>
      </c>
      <c r="Y166" s="353"/>
      <c r="Z166" s="354"/>
      <c r="AE166" s="353"/>
      <c r="AF166" s="354"/>
      <c r="AH166" s="353"/>
      <c r="AI166" s="355"/>
      <c r="AJ166" s="356"/>
      <c r="AK166" s="356"/>
      <c r="AL166" s="356"/>
      <c r="AM166" s="356"/>
      <c r="AN166" s="356"/>
      <c r="AO166" s="357"/>
      <c r="AP166" s="356"/>
      <c r="AQ166" s="356"/>
      <c r="AR166" s="356"/>
      <c r="AS166" s="356"/>
      <c r="AT166" s="356"/>
      <c r="AU166" s="357"/>
      <c r="AV166" s="356"/>
      <c r="AW166" s="356"/>
      <c r="AX166" s="357"/>
    </row>
    <row r="167" spans="1:50">
      <c r="A167" s="358" t="s">
        <v>973</v>
      </c>
      <c r="B167" s="337">
        <v>10046778.85579345</v>
      </c>
      <c r="D167" s="337">
        <v>20990659.048301686</v>
      </c>
      <c r="E167" s="337">
        <v>0</v>
      </c>
      <c r="H167" s="337">
        <v>31037437.904095136</v>
      </c>
      <c r="J167" s="337">
        <v>0</v>
      </c>
      <c r="K167" s="337">
        <v>63378</v>
      </c>
      <c r="L167" s="337">
        <v>32850</v>
      </c>
      <c r="N167" s="337">
        <v>96228</v>
      </c>
      <c r="O167" s="337">
        <v>0</v>
      </c>
      <c r="Q167" s="337">
        <v>0</v>
      </c>
      <c r="R167" s="366"/>
      <c r="S167" s="363">
        <f>IF(B166&gt;0,(B167/B166),)</f>
        <v>55507.06550162127</v>
      </c>
      <c r="T167" s="363">
        <f t="shared" ref="T167:AH167" si="117">IF(C166&gt;0,(C167/C166),)</f>
        <v>0</v>
      </c>
      <c r="U167" s="363">
        <f t="shared" si="117"/>
        <v>48365.573844013103</v>
      </c>
      <c r="V167" s="363">
        <f t="shared" si="117"/>
        <v>0</v>
      </c>
      <c r="W167" s="363">
        <f t="shared" si="117"/>
        <v>0</v>
      </c>
      <c r="X167" s="363">
        <f t="shared" si="117"/>
        <v>0</v>
      </c>
      <c r="Y167" s="364">
        <f t="shared" si="117"/>
        <v>50467.378705845746</v>
      </c>
      <c r="Z167" s="365">
        <f t="shared" si="117"/>
        <v>0</v>
      </c>
      <c r="AA167" s="363">
        <f t="shared" si="117"/>
        <v>0</v>
      </c>
      <c r="AB167" s="363">
        <f t="shared" si="117"/>
        <v>1377.7826086956522</v>
      </c>
      <c r="AC167" s="363">
        <f t="shared" si="117"/>
        <v>32850</v>
      </c>
      <c r="AD167" s="363">
        <f t="shared" si="117"/>
        <v>0</v>
      </c>
      <c r="AE167" s="364">
        <f t="shared" si="117"/>
        <v>2047.4042553191489</v>
      </c>
      <c r="AF167" s="365">
        <f t="shared" si="117"/>
        <v>0</v>
      </c>
      <c r="AG167" s="363">
        <f t="shared" si="117"/>
        <v>0</v>
      </c>
      <c r="AH167" s="364">
        <f t="shared" si="117"/>
        <v>0</v>
      </c>
      <c r="AI167" s="355"/>
      <c r="AJ167" s="356"/>
      <c r="AK167" s="356"/>
      <c r="AL167" s="356"/>
      <c r="AM167" s="356"/>
      <c r="AN167" s="356"/>
      <c r="AO167" s="357"/>
      <c r="AP167" s="356"/>
      <c r="AQ167" s="356"/>
      <c r="AR167" s="356"/>
      <c r="AS167" s="356"/>
      <c r="AT167" s="356"/>
      <c r="AU167" s="357"/>
      <c r="AV167" s="356"/>
      <c r="AW167" s="356"/>
      <c r="AX167" s="357"/>
    </row>
    <row r="168" spans="1:50">
      <c r="A168" s="358" t="s">
        <v>974</v>
      </c>
      <c r="B168" s="337">
        <v>210</v>
      </c>
      <c r="D168" s="337">
        <v>468</v>
      </c>
      <c r="E168" s="337">
        <v>0</v>
      </c>
      <c r="H168" s="337">
        <v>678</v>
      </c>
      <c r="J168" s="381">
        <v>0</v>
      </c>
      <c r="K168" s="381">
        <v>4</v>
      </c>
      <c r="L168" s="381">
        <v>1</v>
      </c>
      <c r="N168" s="337">
        <v>5</v>
      </c>
      <c r="O168" s="381">
        <v>0</v>
      </c>
      <c r="Q168" s="337">
        <v>0</v>
      </c>
      <c r="Y168" s="353"/>
      <c r="Z168" s="354"/>
      <c r="AE168" s="353"/>
      <c r="AF168" s="354"/>
      <c r="AH168" s="353"/>
      <c r="AI168" s="355"/>
      <c r="AJ168" s="356"/>
      <c r="AK168" s="356"/>
      <c r="AL168" s="356"/>
      <c r="AM168" s="356"/>
      <c r="AN168" s="356"/>
      <c r="AO168" s="357"/>
      <c r="AP168" s="356"/>
      <c r="AQ168" s="356"/>
      <c r="AR168" s="356"/>
      <c r="AS168" s="356"/>
      <c r="AT168" s="356"/>
      <c r="AU168" s="357"/>
      <c r="AV168" s="356"/>
      <c r="AW168" s="356"/>
      <c r="AX168" s="357"/>
    </row>
    <row r="169" spans="1:50">
      <c r="A169" s="358" t="s">
        <v>975</v>
      </c>
      <c r="B169" s="337">
        <v>11594216.608860759</v>
      </c>
      <c r="D169" s="337">
        <v>21145178.693341024</v>
      </c>
      <c r="E169" s="337">
        <v>0</v>
      </c>
      <c r="H169" s="337">
        <v>32739395.302201785</v>
      </c>
      <c r="J169" s="337">
        <v>0</v>
      </c>
      <c r="K169" s="337">
        <v>156120</v>
      </c>
      <c r="L169" s="337">
        <v>36500</v>
      </c>
      <c r="N169" s="337">
        <v>192620</v>
      </c>
      <c r="O169" s="337">
        <v>0</v>
      </c>
      <c r="Q169" s="337">
        <v>0</v>
      </c>
      <c r="R169" s="366"/>
      <c r="S169" s="363">
        <f>IF(B168&gt;0,(B169/B168),)</f>
        <v>55210.555280289329</v>
      </c>
      <c r="T169" s="363">
        <f t="shared" ref="T169:AH169" si="118">IF(C168&gt;0,(C169/C168),)</f>
        <v>0</v>
      </c>
      <c r="U169" s="363">
        <f t="shared" si="118"/>
        <v>45182.005755002188</v>
      </c>
      <c r="V169" s="363">
        <f t="shared" si="118"/>
        <v>0</v>
      </c>
      <c r="W169" s="363">
        <f t="shared" si="118"/>
        <v>0</v>
      </c>
      <c r="X169" s="363">
        <f t="shared" si="118"/>
        <v>0</v>
      </c>
      <c r="Y169" s="364">
        <f t="shared" si="118"/>
        <v>48288.193661064579</v>
      </c>
      <c r="Z169" s="365">
        <f t="shared" si="118"/>
        <v>0</v>
      </c>
      <c r="AA169" s="384">
        <f t="shared" si="118"/>
        <v>0</v>
      </c>
      <c r="AB169" s="384">
        <f t="shared" si="118"/>
        <v>39030</v>
      </c>
      <c r="AC169" s="384">
        <f t="shared" si="118"/>
        <v>36500</v>
      </c>
      <c r="AD169" s="363">
        <f t="shared" si="118"/>
        <v>0</v>
      </c>
      <c r="AE169" s="364">
        <f t="shared" si="118"/>
        <v>38524</v>
      </c>
      <c r="AF169" s="385">
        <f t="shared" si="118"/>
        <v>0</v>
      </c>
      <c r="AG169" s="363">
        <f t="shared" si="118"/>
        <v>0</v>
      </c>
      <c r="AH169" s="364">
        <f t="shared" si="118"/>
        <v>0</v>
      </c>
      <c r="AI169" s="367">
        <f>IF(S167&gt;0,(S169-S167)/S167,)</f>
        <v>-5.3418464595877437E-3</v>
      </c>
      <c r="AJ169" s="368">
        <f t="shared" ref="AJ169:AX169" si="119">IF(T167&gt;0,(T169-T167)/T167,)</f>
        <v>0</v>
      </c>
      <c r="AK169" s="368">
        <f t="shared" si="119"/>
        <v>-6.5823019060591376E-2</v>
      </c>
      <c r="AL169" s="368">
        <f t="shared" si="119"/>
        <v>0</v>
      </c>
      <c r="AM169" s="368">
        <f t="shared" si="119"/>
        <v>0</v>
      </c>
      <c r="AN169" s="368">
        <f t="shared" si="119"/>
        <v>0</v>
      </c>
      <c r="AO169" s="369">
        <f t="shared" si="119"/>
        <v>-4.3180071972486793E-2</v>
      </c>
      <c r="AP169" s="368">
        <f t="shared" si="119"/>
        <v>0</v>
      </c>
      <c r="AQ169" s="368">
        <f t="shared" si="119"/>
        <v>0</v>
      </c>
      <c r="AR169" s="368">
        <f t="shared" si="119"/>
        <v>27.328126479219915</v>
      </c>
      <c r="AS169" s="368">
        <f t="shared" si="119"/>
        <v>0.1111111111111111</v>
      </c>
      <c r="AT169" s="368">
        <f t="shared" si="119"/>
        <v>0</v>
      </c>
      <c r="AU169" s="369">
        <f t="shared" si="119"/>
        <v>17.816020285156089</v>
      </c>
      <c r="AV169" s="368">
        <f t="shared" si="119"/>
        <v>0</v>
      </c>
      <c r="AW169" s="368">
        <f t="shared" si="119"/>
        <v>0</v>
      </c>
      <c r="AX169" s="369">
        <f t="shared" si="119"/>
        <v>0</v>
      </c>
    </row>
    <row r="170" spans="1:50">
      <c r="A170" s="358" t="s">
        <v>976</v>
      </c>
      <c r="B170" s="337">
        <v>0</v>
      </c>
      <c r="D170" s="337">
        <v>0</v>
      </c>
      <c r="E170" s="337">
        <v>0</v>
      </c>
      <c r="H170" s="337">
        <v>0</v>
      </c>
      <c r="J170" s="337">
        <v>0</v>
      </c>
      <c r="K170" s="337">
        <v>0</v>
      </c>
      <c r="L170" s="337">
        <v>0</v>
      </c>
      <c r="N170" s="337">
        <v>0</v>
      </c>
      <c r="O170" s="337">
        <v>0</v>
      </c>
      <c r="Q170" s="337">
        <v>0</v>
      </c>
      <c r="Y170" s="353"/>
      <c r="Z170" s="354"/>
      <c r="AE170" s="353"/>
      <c r="AF170" s="354"/>
      <c r="AH170" s="353"/>
      <c r="AI170" s="355"/>
      <c r="AJ170" s="356"/>
      <c r="AK170" s="356"/>
      <c r="AL170" s="356"/>
      <c r="AM170" s="356"/>
      <c r="AN170" s="356"/>
      <c r="AO170" s="357"/>
      <c r="AP170" s="356"/>
      <c r="AQ170" s="356"/>
      <c r="AR170" s="356"/>
      <c r="AS170" s="356"/>
      <c r="AT170" s="356"/>
      <c r="AU170" s="357"/>
      <c r="AV170" s="356"/>
      <c r="AW170" s="356"/>
      <c r="AX170" s="357"/>
    </row>
    <row r="171" spans="1:50">
      <c r="A171" s="358" t="s">
        <v>977</v>
      </c>
      <c r="B171" s="337">
        <v>0</v>
      </c>
      <c r="D171" s="337">
        <v>0</v>
      </c>
      <c r="E171" s="337">
        <v>0</v>
      </c>
      <c r="H171" s="337">
        <v>0</v>
      </c>
      <c r="J171" s="337">
        <v>0</v>
      </c>
      <c r="K171" s="337">
        <v>0</v>
      </c>
      <c r="L171" s="337">
        <v>0</v>
      </c>
      <c r="N171" s="337">
        <v>0</v>
      </c>
      <c r="O171" s="337">
        <v>0</v>
      </c>
      <c r="Q171" s="337">
        <v>0</v>
      </c>
      <c r="R171" s="366"/>
      <c r="S171" s="363">
        <f>IF(B170&gt;0,(B171/B170),)</f>
        <v>0</v>
      </c>
      <c r="T171" s="363">
        <f t="shared" ref="T171:AH171" si="120">IF(C170&gt;0,(C171/C170),)</f>
        <v>0</v>
      </c>
      <c r="U171" s="363">
        <f t="shared" si="120"/>
        <v>0</v>
      </c>
      <c r="V171" s="363">
        <f t="shared" si="120"/>
        <v>0</v>
      </c>
      <c r="W171" s="363">
        <f t="shared" si="120"/>
        <v>0</v>
      </c>
      <c r="X171" s="363">
        <f t="shared" si="120"/>
        <v>0</v>
      </c>
      <c r="Y171" s="364">
        <f t="shared" si="120"/>
        <v>0</v>
      </c>
      <c r="Z171" s="365">
        <f t="shared" si="120"/>
        <v>0</v>
      </c>
      <c r="AA171" s="363">
        <f t="shared" si="120"/>
        <v>0</v>
      </c>
      <c r="AB171" s="363">
        <f t="shared" si="120"/>
        <v>0</v>
      </c>
      <c r="AC171" s="363">
        <f t="shared" si="120"/>
        <v>0</v>
      </c>
      <c r="AD171" s="363">
        <f t="shared" si="120"/>
        <v>0</v>
      </c>
      <c r="AE171" s="364">
        <f t="shared" si="120"/>
        <v>0</v>
      </c>
      <c r="AF171" s="365">
        <f t="shared" si="120"/>
        <v>0</v>
      </c>
      <c r="AG171" s="363">
        <f t="shared" si="120"/>
        <v>0</v>
      </c>
      <c r="AH171" s="364">
        <f t="shared" si="120"/>
        <v>0</v>
      </c>
      <c r="AI171" s="355"/>
      <c r="AJ171" s="356"/>
      <c r="AK171" s="356"/>
      <c r="AL171" s="356"/>
      <c r="AM171" s="356"/>
      <c r="AN171" s="356"/>
      <c r="AO171" s="357"/>
      <c r="AP171" s="356"/>
      <c r="AQ171" s="356"/>
      <c r="AR171" s="356"/>
      <c r="AS171" s="356"/>
      <c r="AT171" s="356"/>
      <c r="AU171" s="357"/>
      <c r="AV171" s="356"/>
      <c r="AW171" s="356"/>
      <c r="AX171" s="357"/>
    </row>
    <row r="172" spans="1:50">
      <c r="A172" s="358" t="s">
        <v>978</v>
      </c>
      <c r="B172" s="337">
        <v>0</v>
      </c>
      <c r="D172" s="337">
        <v>0</v>
      </c>
      <c r="E172" s="337">
        <v>0</v>
      </c>
      <c r="H172" s="337">
        <v>0</v>
      </c>
      <c r="J172" s="337">
        <v>0</v>
      </c>
      <c r="K172" s="337">
        <v>0</v>
      </c>
      <c r="L172" s="337">
        <v>0</v>
      </c>
      <c r="N172" s="337">
        <v>0</v>
      </c>
      <c r="O172" s="337">
        <v>0</v>
      </c>
      <c r="Q172" s="337">
        <v>0</v>
      </c>
      <c r="Y172" s="353"/>
      <c r="Z172" s="354"/>
      <c r="AE172" s="353"/>
      <c r="AF172" s="354"/>
      <c r="AH172" s="353"/>
      <c r="AI172" s="355"/>
      <c r="AJ172" s="356"/>
      <c r="AK172" s="356"/>
      <c r="AL172" s="356"/>
      <c r="AM172" s="356"/>
      <c r="AN172" s="356"/>
      <c r="AO172" s="357"/>
      <c r="AP172" s="356"/>
      <c r="AQ172" s="356"/>
      <c r="AR172" s="356"/>
      <c r="AS172" s="356"/>
      <c r="AT172" s="356"/>
      <c r="AU172" s="357"/>
      <c r="AV172" s="356"/>
      <c r="AW172" s="356"/>
      <c r="AX172" s="357"/>
    </row>
    <row r="173" spans="1:50">
      <c r="A173" s="358" t="s">
        <v>979</v>
      </c>
      <c r="B173" s="337">
        <v>0</v>
      </c>
      <c r="D173" s="337">
        <v>0</v>
      </c>
      <c r="E173" s="337">
        <v>0</v>
      </c>
      <c r="H173" s="337">
        <v>0</v>
      </c>
      <c r="J173" s="337">
        <v>0</v>
      </c>
      <c r="K173" s="337">
        <v>0</v>
      </c>
      <c r="L173" s="337">
        <v>0</v>
      </c>
      <c r="N173" s="337">
        <v>0</v>
      </c>
      <c r="O173" s="337">
        <v>0</v>
      </c>
      <c r="Q173" s="337">
        <v>0</v>
      </c>
      <c r="R173" s="366"/>
      <c r="S173" s="363">
        <f>IF(B172&gt;0,(B173/B172),)</f>
        <v>0</v>
      </c>
      <c r="T173" s="363">
        <f t="shared" ref="T173:AH173" si="121">IF(C172&gt;0,(C173/C172),)</f>
        <v>0</v>
      </c>
      <c r="U173" s="363">
        <f t="shared" si="121"/>
        <v>0</v>
      </c>
      <c r="V173" s="363">
        <f t="shared" si="121"/>
        <v>0</v>
      </c>
      <c r="W173" s="363">
        <f t="shared" si="121"/>
        <v>0</v>
      </c>
      <c r="X173" s="363">
        <f t="shared" si="121"/>
        <v>0</v>
      </c>
      <c r="Y173" s="364">
        <f t="shared" si="121"/>
        <v>0</v>
      </c>
      <c r="Z173" s="365">
        <f t="shared" si="121"/>
        <v>0</v>
      </c>
      <c r="AA173" s="363">
        <f t="shared" si="121"/>
        <v>0</v>
      </c>
      <c r="AB173" s="363">
        <f t="shared" si="121"/>
        <v>0</v>
      </c>
      <c r="AC173" s="363">
        <f t="shared" si="121"/>
        <v>0</v>
      </c>
      <c r="AD173" s="363">
        <f t="shared" si="121"/>
        <v>0</v>
      </c>
      <c r="AE173" s="364">
        <f t="shared" si="121"/>
        <v>0</v>
      </c>
      <c r="AF173" s="365">
        <f t="shared" si="121"/>
        <v>0</v>
      </c>
      <c r="AG173" s="363">
        <f t="shared" si="121"/>
        <v>0</v>
      </c>
      <c r="AH173" s="364">
        <f t="shared" si="121"/>
        <v>0</v>
      </c>
      <c r="AI173" s="367">
        <f>IF(S171&gt;0,(S173-S171)/S171,)</f>
        <v>0</v>
      </c>
      <c r="AJ173" s="368">
        <f t="shared" ref="AJ173:AX173" si="122">IF(T171&gt;0,(T173-T171)/T171,)</f>
        <v>0</v>
      </c>
      <c r="AK173" s="368">
        <f t="shared" si="122"/>
        <v>0</v>
      </c>
      <c r="AL173" s="368">
        <f t="shared" si="122"/>
        <v>0</v>
      </c>
      <c r="AM173" s="368">
        <f t="shared" si="122"/>
        <v>0</v>
      </c>
      <c r="AN173" s="368">
        <f t="shared" si="122"/>
        <v>0</v>
      </c>
      <c r="AO173" s="369">
        <f t="shared" si="122"/>
        <v>0</v>
      </c>
      <c r="AP173" s="368">
        <f t="shared" si="122"/>
        <v>0</v>
      </c>
      <c r="AQ173" s="368">
        <f t="shared" si="122"/>
        <v>0</v>
      </c>
      <c r="AR173" s="368">
        <f t="shared" si="122"/>
        <v>0</v>
      </c>
      <c r="AS173" s="368">
        <f t="shared" si="122"/>
        <v>0</v>
      </c>
      <c r="AT173" s="368">
        <f t="shared" si="122"/>
        <v>0</v>
      </c>
      <c r="AU173" s="369">
        <f t="shared" si="122"/>
        <v>0</v>
      </c>
      <c r="AV173" s="368">
        <f t="shared" si="122"/>
        <v>0</v>
      </c>
      <c r="AW173" s="368">
        <f t="shared" si="122"/>
        <v>0</v>
      </c>
      <c r="AX173" s="369">
        <f t="shared" si="122"/>
        <v>0</v>
      </c>
    </row>
    <row r="174" spans="1:50">
      <c r="A174" s="358" t="s">
        <v>980</v>
      </c>
      <c r="B174" s="337">
        <v>2335</v>
      </c>
      <c r="D174" s="337">
        <v>2844</v>
      </c>
      <c r="E174" s="337">
        <v>121</v>
      </c>
      <c r="H174" s="337">
        <v>5300</v>
      </c>
      <c r="J174" s="337">
        <v>448</v>
      </c>
      <c r="K174" s="337">
        <v>1082</v>
      </c>
      <c r="L174" s="337">
        <v>138</v>
      </c>
      <c r="N174" s="337">
        <v>1668</v>
      </c>
      <c r="O174" s="337">
        <v>170</v>
      </c>
      <c r="Q174" s="337">
        <v>170</v>
      </c>
      <c r="Y174" s="353"/>
      <c r="Z174" s="354"/>
      <c r="AE174" s="353"/>
      <c r="AF174" s="354"/>
      <c r="AH174" s="353"/>
      <c r="AI174" s="355"/>
      <c r="AJ174" s="356"/>
      <c r="AK174" s="356"/>
      <c r="AL174" s="356"/>
      <c r="AM174" s="356"/>
      <c r="AN174" s="356"/>
      <c r="AO174" s="357"/>
      <c r="AP174" s="356"/>
      <c r="AQ174" s="356"/>
      <c r="AR174" s="356"/>
      <c r="AS174" s="356"/>
      <c r="AT174" s="356"/>
      <c r="AU174" s="357"/>
      <c r="AV174" s="356"/>
      <c r="AW174" s="356"/>
      <c r="AX174" s="357"/>
    </row>
    <row r="175" spans="1:50">
      <c r="A175" s="358" t="s">
        <v>981</v>
      </c>
      <c r="B175" s="337">
        <v>205168696.04163039</v>
      </c>
      <c r="D175" s="337">
        <v>183180190.04350311</v>
      </c>
      <c r="E175" s="337">
        <v>6932597.588181328</v>
      </c>
      <c r="H175" s="337">
        <v>395281483.67331481</v>
      </c>
      <c r="J175" s="337">
        <v>21257763.53137961</v>
      </c>
      <c r="K175" s="337">
        <v>47983143.429263391</v>
      </c>
      <c r="L175" s="337">
        <v>6740113.2405379936</v>
      </c>
      <c r="N175" s="337">
        <v>75981020.201180995</v>
      </c>
      <c r="O175" s="337">
        <v>7072669.4169781413</v>
      </c>
      <c r="Q175" s="337">
        <v>7072669.4169781413</v>
      </c>
      <c r="R175" s="366"/>
      <c r="S175" s="363">
        <f>IF(B174&gt;0,(B175/B174),)</f>
        <v>87866.679246950909</v>
      </c>
      <c r="T175" s="363">
        <f t="shared" ref="T175:AH175" si="123">IF(C174&gt;0,(C175/C174),)</f>
        <v>0</v>
      </c>
      <c r="U175" s="363">
        <f t="shared" si="123"/>
        <v>64409.349523032033</v>
      </c>
      <c r="V175" s="363">
        <f t="shared" si="123"/>
        <v>57294.194943647337</v>
      </c>
      <c r="W175" s="363">
        <f t="shared" si="123"/>
        <v>0</v>
      </c>
      <c r="X175" s="363">
        <f t="shared" si="123"/>
        <v>0</v>
      </c>
      <c r="Y175" s="364">
        <f t="shared" si="123"/>
        <v>74581.412013832989</v>
      </c>
      <c r="Z175" s="365">
        <f t="shared" si="123"/>
        <v>0</v>
      </c>
      <c r="AA175" s="363">
        <f t="shared" si="123"/>
        <v>47450.365025400919</v>
      </c>
      <c r="AB175" s="363">
        <f t="shared" si="123"/>
        <v>44346.712966047497</v>
      </c>
      <c r="AC175" s="363">
        <f t="shared" si="123"/>
        <v>48841.400293753577</v>
      </c>
      <c r="AD175" s="363">
        <f t="shared" si="123"/>
        <v>0</v>
      </c>
      <c r="AE175" s="364">
        <f t="shared" si="123"/>
        <v>45552.170384401077</v>
      </c>
      <c r="AF175" s="365">
        <f t="shared" si="123"/>
        <v>41603.937746930242</v>
      </c>
      <c r="AG175" s="363">
        <f t="shared" si="123"/>
        <v>0</v>
      </c>
      <c r="AH175" s="364">
        <f t="shared" si="123"/>
        <v>41603.937746930242</v>
      </c>
      <c r="AI175" s="355"/>
      <c r="AJ175" s="356"/>
      <c r="AK175" s="356"/>
      <c r="AL175" s="356"/>
      <c r="AM175" s="356"/>
      <c r="AN175" s="356"/>
      <c r="AO175" s="357"/>
      <c r="AP175" s="356"/>
      <c r="AQ175" s="356"/>
      <c r="AR175" s="356"/>
      <c r="AS175" s="356"/>
      <c r="AT175" s="356"/>
      <c r="AU175" s="357"/>
      <c r="AV175" s="356"/>
      <c r="AW175" s="356"/>
      <c r="AX175" s="357"/>
    </row>
    <row r="176" spans="1:50">
      <c r="A176" s="358" t="s">
        <v>982</v>
      </c>
      <c r="B176" s="337">
        <v>2379</v>
      </c>
      <c r="D176" s="337">
        <v>2966</v>
      </c>
      <c r="E176" s="337">
        <v>107</v>
      </c>
      <c r="H176" s="337">
        <v>5452</v>
      </c>
      <c r="J176" s="337">
        <v>377</v>
      </c>
      <c r="K176" s="337">
        <v>957</v>
      </c>
      <c r="L176" s="337">
        <v>126</v>
      </c>
      <c r="N176" s="337">
        <v>1460</v>
      </c>
      <c r="O176" s="337">
        <v>162</v>
      </c>
      <c r="Q176" s="337">
        <v>162</v>
      </c>
      <c r="Y176" s="353"/>
      <c r="Z176" s="354"/>
      <c r="AE176" s="353"/>
      <c r="AF176" s="354"/>
      <c r="AH176" s="353"/>
      <c r="AI176" s="355"/>
      <c r="AJ176" s="356"/>
      <c r="AK176" s="356"/>
      <c r="AL176" s="356"/>
      <c r="AM176" s="356"/>
      <c r="AN176" s="356"/>
      <c r="AO176" s="357"/>
      <c r="AP176" s="356"/>
      <c r="AQ176" s="356"/>
      <c r="AR176" s="356"/>
      <c r="AS176" s="356"/>
      <c r="AT176" s="356"/>
      <c r="AU176" s="357"/>
      <c r="AV176" s="356"/>
      <c r="AW176" s="356"/>
      <c r="AX176" s="357"/>
    </row>
    <row r="177" spans="1:50" ht="13.5" thickBot="1">
      <c r="A177" s="372" t="s">
        <v>983</v>
      </c>
      <c r="B177" s="373">
        <v>206327041.65270925</v>
      </c>
      <c r="C177" s="373"/>
      <c r="D177" s="373">
        <v>178551282.39563668</v>
      </c>
      <c r="E177" s="373">
        <v>6155398.638353074</v>
      </c>
      <c r="F177" s="373"/>
      <c r="G177" s="373"/>
      <c r="H177" s="373">
        <v>391033722.68669897</v>
      </c>
      <c r="I177" s="373"/>
      <c r="J177" s="373">
        <v>19957331.540454417</v>
      </c>
      <c r="K177" s="373">
        <v>49358749.238771632</v>
      </c>
      <c r="L177" s="373">
        <v>6768740.3083720412</v>
      </c>
      <c r="M177" s="373"/>
      <c r="N177" s="373">
        <v>76084821.087598085</v>
      </c>
      <c r="O177" s="373">
        <v>7484854.0580962524</v>
      </c>
      <c r="P177" s="373"/>
      <c r="Q177" s="373">
        <v>7484854.0580962524</v>
      </c>
      <c r="S177" s="374">
        <f>IF(B176&gt;0,(B177/B176),)</f>
        <v>86728.474843509568</v>
      </c>
      <c r="T177" s="374">
        <f t="shared" ref="T177:AH177" si="124">IF(C176&gt;0,(C177/C176),)</f>
        <v>0</v>
      </c>
      <c r="U177" s="374">
        <f t="shared" si="124"/>
        <v>60199.35347121938</v>
      </c>
      <c r="V177" s="374">
        <f t="shared" si="124"/>
        <v>57527.09007806611</v>
      </c>
      <c r="W177" s="374">
        <f t="shared" si="124"/>
        <v>0</v>
      </c>
      <c r="X177" s="374">
        <f t="shared" si="124"/>
        <v>0</v>
      </c>
      <c r="Y177" s="375">
        <f t="shared" si="124"/>
        <v>71722.986552952862</v>
      </c>
      <c r="Z177" s="376">
        <f t="shared" si="124"/>
        <v>0</v>
      </c>
      <c r="AA177" s="374">
        <f t="shared" si="124"/>
        <v>52937.218940197396</v>
      </c>
      <c r="AB177" s="374">
        <f t="shared" si="124"/>
        <v>51576.540479385192</v>
      </c>
      <c r="AC177" s="374">
        <f t="shared" si="124"/>
        <v>53720.161177555885</v>
      </c>
      <c r="AD177" s="374">
        <f t="shared" si="124"/>
        <v>0</v>
      </c>
      <c r="AE177" s="375">
        <f t="shared" si="124"/>
        <v>52112.891155889098</v>
      </c>
      <c r="AF177" s="376">
        <f t="shared" si="124"/>
        <v>46202.802827754647</v>
      </c>
      <c r="AG177" s="374">
        <f t="shared" si="124"/>
        <v>0</v>
      </c>
      <c r="AH177" s="375">
        <f t="shared" si="124"/>
        <v>46202.802827754647</v>
      </c>
      <c r="AI177" s="377">
        <f>IF(S175&gt;0,(S177-S175)/S175,)</f>
        <v>-1.2953766014559363E-2</v>
      </c>
      <c r="AJ177" s="378">
        <f t="shared" ref="AJ177:AX177" si="125">IF(T175&gt;0,(T177-T175)/T175,)</f>
        <v>0</v>
      </c>
      <c r="AK177" s="378">
        <f t="shared" si="125"/>
        <v>-6.5363120152412163E-2</v>
      </c>
      <c r="AL177" s="378">
        <f t="shared" si="125"/>
        <v>4.0648993261506059E-3</v>
      </c>
      <c r="AM177" s="378">
        <f t="shared" si="125"/>
        <v>0</v>
      </c>
      <c r="AN177" s="378">
        <f t="shared" si="125"/>
        <v>0</v>
      </c>
      <c r="AO177" s="379">
        <f t="shared" si="125"/>
        <v>-3.8326244887264417E-2</v>
      </c>
      <c r="AP177" s="378">
        <f t="shared" si="125"/>
        <v>0</v>
      </c>
      <c r="AQ177" s="378">
        <f t="shared" si="125"/>
        <v>0.11563354490232643</v>
      </c>
      <c r="AR177" s="378">
        <f t="shared" si="125"/>
        <v>0.16302961436787794</v>
      </c>
      <c r="AS177" s="378">
        <f t="shared" si="125"/>
        <v>9.9889865041937836E-2</v>
      </c>
      <c r="AT177" s="378">
        <f t="shared" si="125"/>
        <v>0</v>
      </c>
      <c r="AU177" s="379">
        <f t="shared" si="125"/>
        <v>0.14402652422758497</v>
      </c>
      <c r="AV177" s="378">
        <f t="shared" si="125"/>
        <v>0.11053917801719945</v>
      </c>
      <c r="AW177" s="378">
        <f t="shared" si="125"/>
        <v>0</v>
      </c>
      <c r="AX177" s="379">
        <f t="shared" si="125"/>
        <v>0.11053917801719945</v>
      </c>
    </row>
    <row r="178" spans="1:50">
      <c r="A178" s="352" t="s">
        <v>308</v>
      </c>
      <c r="Y178" s="353"/>
      <c r="Z178" s="354"/>
      <c r="AE178" s="353"/>
      <c r="AF178" s="354"/>
      <c r="AH178" s="353"/>
      <c r="AI178" s="355"/>
      <c r="AJ178" s="356"/>
      <c r="AK178" s="356"/>
      <c r="AL178" s="356"/>
      <c r="AM178" s="356"/>
      <c r="AN178" s="356"/>
      <c r="AO178" s="357"/>
      <c r="AP178" s="356"/>
      <c r="AQ178" s="356"/>
      <c r="AR178" s="356"/>
      <c r="AS178" s="356"/>
      <c r="AT178" s="356"/>
      <c r="AU178" s="357"/>
      <c r="AV178" s="356"/>
      <c r="AW178" s="356"/>
      <c r="AX178" s="357"/>
    </row>
    <row r="179" spans="1:50">
      <c r="A179" s="358" t="s">
        <v>956</v>
      </c>
      <c r="B179" s="337">
        <v>425</v>
      </c>
      <c r="C179" s="337">
        <v>288</v>
      </c>
      <c r="D179" s="337">
        <v>238</v>
      </c>
      <c r="E179" s="337">
        <v>226</v>
      </c>
      <c r="F179" s="337">
        <v>11</v>
      </c>
      <c r="G179" s="337">
        <v>15</v>
      </c>
      <c r="H179" s="337">
        <v>1203</v>
      </c>
      <c r="J179" s="337">
        <v>106</v>
      </c>
      <c r="K179" s="337">
        <v>25</v>
      </c>
      <c r="L179" s="337">
        <v>25</v>
      </c>
      <c r="N179" s="337">
        <v>156</v>
      </c>
      <c r="O179" s="337">
        <v>13</v>
      </c>
      <c r="Q179" s="337">
        <v>13</v>
      </c>
      <c r="S179" s="359"/>
      <c r="T179" s="359"/>
      <c r="U179" s="359"/>
      <c r="V179" s="359"/>
      <c r="W179" s="359"/>
      <c r="X179" s="359"/>
      <c r="Y179" s="360"/>
      <c r="Z179" s="354"/>
      <c r="AA179" s="359"/>
      <c r="AB179" s="359"/>
      <c r="AC179" s="359"/>
      <c r="AD179" s="359"/>
      <c r="AE179" s="360"/>
      <c r="AF179" s="354"/>
      <c r="AG179" s="359"/>
      <c r="AH179" s="360"/>
      <c r="AI179" s="355"/>
      <c r="AJ179" s="356"/>
      <c r="AK179" s="356"/>
      <c r="AL179" s="356"/>
      <c r="AM179" s="356"/>
      <c r="AN179" s="356"/>
      <c r="AO179" s="357"/>
      <c r="AP179" s="356"/>
      <c r="AQ179" s="356"/>
      <c r="AR179" s="356"/>
      <c r="AS179" s="356"/>
      <c r="AT179" s="356"/>
      <c r="AU179" s="357"/>
      <c r="AV179" s="356"/>
      <c r="AW179" s="356"/>
      <c r="AX179" s="357"/>
    </row>
    <row r="180" spans="1:50">
      <c r="A180" s="358" t="s">
        <v>957</v>
      </c>
      <c r="B180" s="337">
        <v>49062015.384615384</v>
      </c>
      <c r="C180" s="337">
        <v>27782668.260117348</v>
      </c>
      <c r="D180" s="337">
        <v>17820044.155524306</v>
      </c>
      <c r="E180" s="337">
        <v>16232253.846805084</v>
      </c>
      <c r="F180" s="337">
        <v>653580</v>
      </c>
      <c r="G180" s="337">
        <v>859047.24489795917</v>
      </c>
      <c r="H180" s="337">
        <v>112409608.89196007</v>
      </c>
      <c r="J180" s="337">
        <v>6737764.0046082949</v>
      </c>
      <c r="K180" s="337">
        <v>1146703.6842105263</v>
      </c>
      <c r="L180" s="337">
        <v>1286559.0243902439</v>
      </c>
      <c r="N180" s="337">
        <v>9171026.7132090665</v>
      </c>
      <c r="O180" s="337">
        <v>545796.28157894732</v>
      </c>
      <c r="Q180" s="337">
        <v>545796.28157894732</v>
      </c>
      <c r="S180" s="363">
        <f>IF(B179&gt;0,(B180/B179),)</f>
        <v>115440.03619909502</v>
      </c>
      <c r="T180" s="363">
        <f t="shared" ref="T180:AH180" si="126">IF(C179&gt;0,(C180/C179),)</f>
        <v>96467.598125407458</v>
      </c>
      <c r="U180" s="363">
        <f t="shared" si="126"/>
        <v>74874.135107244976</v>
      </c>
      <c r="V180" s="363">
        <f t="shared" si="126"/>
        <v>71824.132065509228</v>
      </c>
      <c r="W180" s="363">
        <f t="shared" si="126"/>
        <v>59416.36363636364</v>
      </c>
      <c r="X180" s="363">
        <f t="shared" si="126"/>
        <v>57269.816326530614</v>
      </c>
      <c r="Y180" s="364">
        <f t="shared" si="126"/>
        <v>93441.07139813804</v>
      </c>
      <c r="Z180" s="365">
        <f t="shared" si="126"/>
        <v>0</v>
      </c>
      <c r="AA180" s="363">
        <f t="shared" si="126"/>
        <v>63563.811364229201</v>
      </c>
      <c r="AB180" s="363">
        <f t="shared" si="126"/>
        <v>45868.14736842105</v>
      </c>
      <c r="AC180" s="363">
        <f t="shared" si="126"/>
        <v>51462.360975609758</v>
      </c>
      <c r="AD180" s="363">
        <f t="shared" si="126"/>
        <v>0</v>
      </c>
      <c r="AE180" s="364">
        <f t="shared" si="126"/>
        <v>58788.632776981198</v>
      </c>
      <c r="AF180" s="365">
        <f t="shared" si="126"/>
        <v>41984.329352226719</v>
      </c>
      <c r="AG180" s="363">
        <f t="shared" si="126"/>
        <v>0</v>
      </c>
      <c r="AH180" s="364">
        <f t="shared" si="126"/>
        <v>41984.329352226719</v>
      </c>
      <c r="AI180" s="355"/>
      <c r="AJ180" s="356"/>
      <c r="AK180" s="356"/>
      <c r="AL180" s="356"/>
      <c r="AM180" s="356"/>
      <c r="AN180" s="356"/>
      <c r="AO180" s="357"/>
      <c r="AP180" s="356"/>
      <c r="AQ180" s="356"/>
      <c r="AR180" s="356"/>
      <c r="AS180" s="356"/>
      <c r="AT180" s="356"/>
      <c r="AU180" s="357"/>
      <c r="AV180" s="356"/>
      <c r="AW180" s="356"/>
      <c r="AX180" s="357"/>
    </row>
    <row r="181" spans="1:50">
      <c r="A181" s="358" t="s">
        <v>958</v>
      </c>
      <c r="B181" s="337">
        <v>424</v>
      </c>
      <c r="C181" s="337">
        <v>299</v>
      </c>
      <c r="D181" s="337">
        <v>230</v>
      </c>
      <c r="E181" s="337">
        <v>230</v>
      </c>
      <c r="F181" s="337">
        <v>18</v>
      </c>
      <c r="G181" s="337">
        <v>14</v>
      </c>
      <c r="H181" s="337">
        <v>1215</v>
      </c>
      <c r="J181" s="337">
        <v>118</v>
      </c>
      <c r="K181" s="337">
        <v>18</v>
      </c>
      <c r="L181" s="337">
        <v>25</v>
      </c>
      <c r="N181" s="337">
        <v>161</v>
      </c>
      <c r="O181" s="337">
        <v>12</v>
      </c>
      <c r="Q181" s="337">
        <v>12</v>
      </c>
      <c r="Y181" s="353"/>
      <c r="Z181" s="354"/>
      <c r="AE181" s="353"/>
      <c r="AF181" s="354"/>
      <c r="AH181" s="353"/>
      <c r="AI181" s="355"/>
      <c r="AJ181" s="356"/>
      <c r="AK181" s="356"/>
      <c r="AL181" s="356"/>
      <c r="AM181" s="356"/>
      <c r="AN181" s="356"/>
      <c r="AO181" s="357"/>
      <c r="AP181" s="356"/>
      <c r="AQ181" s="356"/>
      <c r="AR181" s="356"/>
      <c r="AS181" s="356"/>
      <c r="AT181" s="356"/>
      <c r="AU181" s="357"/>
      <c r="AV181" s="356"/>
      <c r="AW181" s="356"/>
      <c r="AX181" s="357"/>
    </row>
    <row r="182" spans="1:50">
      <c r="A182" s="358" t="s">
        <v>959</v>
      </c>
      <c r="B182" s="337">
        <v>49492349.836858004</v>
      </c>
      <c r="C182" s="337">
        <v>28464369.106618553</v>
      </c>
      <c r="D182" s="337">
        <v>17477640.087912314</v>
      </c>
      <c r="E182" s="337">
        <v>16499871.183888506</v>
      </c>
      <c r="F182" s="337">
        <v>1111824</v>
      </c>
      <c r="G182" s="337">
        <v>840992.47826086963</v>
      </c>
      <c r="H182" s="337">
        <v>113887046.69353826</v>
      </c>
      <c r="J182" s="337">
        <v>7420507.09765625</v>
      </c>
      <c r="K182" s="337">
        <v>905772.92434210528</v>
      </c>
      <c r="L182" s="337">
        <v>1294390.1707317072</v>
      </c>
      <c r="N182" s="337">
        <v>9620670.1927300617</v>
      </c>
      <c r="O182" s="337">
        <v>539658.4307692307</v>
      </c>
      <c r="Q182" s="337">
        <v>539658.4307692307</v>
      </c>
      <c r="R182" s="366"/>
      <c r="S182" s="363">
        <f>IF(B181&gt;0,(B182/B181),)</f>
        <v>116727.24018126888</v>
      </c>
      <c r="T182" s="363">
        <f t="shared" ref="T182:AH182" si="127">IF(C181&gt;0,(C182/C181),)</f>
        <v>95198.55888501188</v>
      </c>
      <c r="U182" s="363">
        <f t="shared" si="127"/>
        <v>75989.739512662229</v>
      </c>
      <c r="V182" s="363">
        <f t="shared" si="127"/>
        <v>71738.57036473263</v>
      </c>
      <c r="W182" s="363">
        <f t="shared" si="127"/>
        <v>61768</v>
      </c>
      <c r="X182" s="363">
        <f t="shared" si="127"/>
        <v>60070.891304347831</v>
      </c>
      <c r="Y182" s="364">
        <f t="shared" si="127"/>
        <v>93734.194809496519</v>
      </c>
      <c r="Z182" s="365">
        <f t="shared" si="127"/>
        <v>0</v>
      </c>
      <c r="AA182" s="363">
        <f t="shared" si="127"/>
        <v>62885.653369968219</v>
      </c>
      <c r="AB182" s="363">
        <f t="shared" si="127"/>
        <v>50320.71801900585</v>
      </c>
      <c r="AC182" s="363">
        <f t="shared" si="127"/>
        <v>51775.60682926829</v>
      </c>
      <c r="AD182" s="363">
        <f t="shared" si="127"/>
        <v>0</v>
      </c>
      <c r="AE182" s="364">
        <f t="shared" si="127"/>
        <v>59755.715482795415</v>
      </c>
      <c r="AF182" s="365">
        <f t="shared" si="127"/>
        <v>44971.53589743589</v>
      </c>
      <c r="AG182" s="363">
        <f t="shared" si="127"/>
        <v>0</v>
      </c>
      <c r="AH182" s="364">
        <f t="shared" si="127"/>
        <v>44971.53589743589</v>
      </c>
      <c r="AI182" s="367">
        <f>IF(S180&gt;0,(S182-S180)/S180,)</f>
        <v>1.1150412149506491E-2</v>
      </c>
      <c r="AJ182" s="368">
        <f t="shared" ref="AJ182:AX182" si="128">IF(T180&gt;0,(T182-T180)/T180,)</f>
        <v>-1.3155082795218266E-2</v>
      </c>
      <c r="AK182" s="368">
        <f t="shared" si="128"/>
        <v>1.4899730111330587E-2</v>
      </c>
      <c r="AL182" s="368">
        <f t="shared" si="128"/>
        <v>-1.1912667555600777E-3</v>
      </c>
      <c r="AM182" s="368">
        <f t="shared" si="128"/>
        <v>3.9578934483919276E-2</v>
      </c>
      <c r="AN182" s="368">
        <f t="shared" si="128"/>
        <v>4.891014425201852E-2</v>
      </c>
      <c r="AO182" s="369">
        <f t="shared" si="128"/>
        <v>3.1369868407172458E-3</v>
      </c>
      <c r="AP182" s="368">
        <f t="shared" si="128"/>
        <v>0</v>
      </c>
      <c r="AQ182" s="368">
        <f t="shared" si="128"/>
        <v>-1.066893220696043E-2</v>
      </c>
      <c r="AR182" s="368">
        <f t="shared" si="128"/>
        <v>9.7073261207193881E-2</v>
      </c>
      <c r="AS182" s="368">
        <f t="shared" si="128"/>
        <v>6.0868923951428013E-3</v>
      </c>
      <c r="AT182" s="368">
        <f t="shared" si="128"/>
        <v>0</v>
      </c>
      <c r="AU182" s="369">
        <f t="shared" si="128"/>
        <v>1.6450164940608719E-2</v>
      </c>
      <c r="AV182" s="368">
        <f t="shared" si="128"/>
        <v>7.1150512376845623E-2</v>
      </c>
      <c r="AW182" s="368">
        <f t="shared" si="128"/>
        <v>0</v>
      </c>
      <c r="AX182" s="369">
        <f t="shared" si="128"/>
        <v>7.1150512376845623E-2</v>
      </c>
    </row>
    <row r="183" spans="1:50">
      <c r="A183" s="358" t="s">
        <v>960</v>
      </c>
      <c r="B183" s="337">
        <v>303</v>
      </c>
      <c r="C183" s="337">
        <v>341</v>
      </c>
      <c r="D183" s="337">
        <v>257</v>
      </c>
      <c r="E183" s="337">
        <v>264</v>
      </c>
      <c r="F183" s="337">
        <v>28</v>
      </c>
      <c r="G183" s="337">
        <v>21</v>
      </c>
      <c r="H183" s="337">
        <v>1214</v>
      </c>
      <c r="J183" s="337">
        <v>132</v>
      </c>
      <c r="K183" s="337">
        <v>18</v>
      </c>
      <c r="L183" s="337">
        <v>27</v>
      </c>
      <c r="N183" s="337">
        <v>177</v>
      </c>
      <c r="O183" s="337">
        <v>9</v>
      </c>
      <c r="Q183" s="337">
        <v>9</v>
      </c>
      <c r="Y183" s="353"/>
      <c r="Z183" s="354"/>
      <c r="AE183" s="353"/>
      <c r="AF183" s="354"/>
      <c r="AH183" s="353"/>
      <c r="AI183" s="355"/>
      <c r="AJ183" s="356"/>
      <c r="AK183" s="356"/>
      <c r="AL183" s="356"/>
      <c r="AM183" s="356"/>
      <c r="AN183" s="356"/>
      <c r="AO183" s="357"/>
      <c r="AP183" s="356"/>
      <c r="AQ183" s="356"/>
      <c r="AR183" s="356"/>
      <c r="AS183" s="356"/>
      <c r="AT183" s="356"/>
      <c r="AU183" s="357"/>
      <c r="AV183" s="356"/>
      <c r="AW183" s="356"/>
      <c r="AX183" s="357"/>
    </row>
    <row r="184" spans="1:50">
      <c r="A184" s="361" t="s">
        <v>961</v>
      </c>
      <c r="B184" s="362">
        <v>24986443.095289078</v>
      </c>
      <c r="C184" s="362">
        <v>25269218.259885054</v>
      </c>
      <c r="D184" s="362">
        <v>16848604.392027624</v>
      </c>
      <c r="E184" s="362">
        <v>15515277.126868019</v>
      </c>
      <c r="F184" s="362">
        <v>1527885.0000000002</v>
      </c>
      <c r="G184" s="362">
        <v>996985.5</v>
      </c>
      <c r="H184" s="362">
        <v>85144413.37406978</v>
      </c>
      <c r="I184" s="362"/>
      <c r="J184" s="362">
        <v>6678055.4537815116</v>
      </c>
      <c r="K184" s="362">
        <v>850761.08260869561</v>
      </c>
      <c r="L184" s="362">
        <v>1261347.9333333333</v>
      </c>
      <c r="M184" s="362"/>
      <c r="N184" s="362">
        <v>8790164.4697235413</v>
      </c>
      <c r="O184" s="362">
        <v>386326.07142857142</v>
      </c>
      <c r="P184" s="362"/>
      <c r="Q184" s="362">
        <v>386326.07142857142</v>
      </c>
      <c r="S184" s="363">
        <f>IF(B183&gt;0,(B184/B183),)</f>
        <v>82463.508565310491</v>
      </c>
      <c r="T184" s="363">
        <f t="shared" ref="T184:AH184" si="129">IF(C183&gt;0,(C184/C183),)</f>
        <v>74103.279354501632</v>
      </c>
      <c r="U184" s="363">
        <f t="shared" si="129"/>
        <v>65558.771953414878</v>
      </c>
      <c r="V184" s="363">
        <f t="shared" si="129"/>
        <v>58769.989116924313</v>
      </c>
      <c r="W184" s="363">
        <f t="shared" si="129"/>
        <v>54567.321428571435</v>
      </c>
      <c r="X184" s="363">
        <f t="shared" si="129"/>
        <v>47475.5</v>
      </c>
      <c r="Y184" s="364">
        <f t="shared" si="129"/>
        <v>70135.431115378728</v>
      </c>
      <c r="Z184" s="365">
        <f t="shared" si="129"/>
        <v>0</v>
      </c>
      <c r="AA184" s="363">
        <f t="shared" si="129"/>
        <v>50591.32919531448</v>
      </c>
      <c r="AB184" s="363">
        <f t="shared" si="129"/>
        <v>47264.50458937198</v>
      </c>
      <c r="AC184" s="363">
        <f t="shared" si="129"/>
        <v>46716.590123456794</v>
      </c>
      <c r="AD184" s="363">
        <f t="shared" si="129"/>
        <v>0</v>
      </c>
      <c r="AE184" s="364">
        <f t="shared" si="129"/>
        <v>49661.946156630176</v>
      </c>
      <c r="AF184" s="365">
        <f t="shared" si="129"/>
        <v>42925.119047619046</v>
      </c>
      <c r="AG184" s="363">
        <f t="shared" si="129"/>
        <v>0</v>
      </c>
      <c r="AH184" s="364">
        <f t="shared" si="129"/>
        <v>42925.119047619046</v>
      </c>
      <c r="AI184" s="355"/>
      <c r="AJ184" s="356"/>
      <c r="AK184" s="356"/>
      <c r="AL184" s="356"/>
      <c r="AM184" s="356"/>
      <c r="AN184" s="356"/>
      <c r="AO184" s="357"/>
      <c r="AP184" s="356"/>
      <c r="AQ184" s="356"/>
      <c r="AR184" s="356"/>
      <c r="AS184" s="356"/>
      <c r="AT184" s="356"/>
      <c r="AU184" s="357"/>
      <c r="AV184" s="356"/>
      <c r="AW184" s="356"/>
      <c r="AX184" s="357"/>
    </row>
    <row r="185" spans="1:50">
      <c r="A185" s="358" t="s">
        <v>962</v>
      </c>
      <c r="B185" s="337">
        <v>301</v>
      </c>
      <c r="C185" s="337">
        <v>341</v>
      </c>
      <c r="D185" s="337">
        <v>245</v>
      </c>
      <c r="E185" s="337">
        <v>264</v>
      </c>
      <c r="F185" s="337">
        <v>31</v>
      </c>
      <c r="G185" s="337">
        <v>23</v>
      </c>
      <c r="H185" s="337">
        <v>1205</v>
      </c>
      <c r="J185" s="337">
        <v>141</v>
      </c>
      <c r="K185" s="337">
        <v>24</v>
      </c>
      <c r="L185" s="337">
        <v>26</v>
      </c>
      <c r="N185" s="337">
        <v>191</v>
      </c>
      <c r="O185" s="337">
        <v>9</v>
      </c>
      <c r="Q185" s="337">
        <v>9</v>
      </c>
      <c r="Y185" s="353"/>
      <c r="Z185" s="354"/>
      <c r="AE185" s="353"/>
      <c r="AF185" s="354"/>
      <c r="AH185" s="353"/>
      <c r="AI185" s="355"/>
      <c r="AJ185" s="356"/>
      <c r="AK185" s="356"/>
      <c r="AL185" s="356"/>
      <c r="AM185" s="356"/>
      <c r="AN185" s="356"/>
      <c r="AO185" s="357"/>
      <c r="AP185" s="356"/>
      <c r="AQ185" s="356"/>
      <c r="AR185" s="356"/>
      <c r="AS185" s="356"/>
      <c r="AT185" s="356"/>
      <c r="AU185" s="357"/>
      <c r="AV185" s="356"/>
      <c r="AW185" s="356"/>
      <c r="AX185" s="357"/>
    </row>
    <row r="186" spans="1:50">
      <c r="A186" s="358" t="s">
        <v>963</v>
      </c>
      <c r="B186" s="337">
        <v>25232159.237068962</v>
      </c>
      <c r="C186" s="337">
        <v>25162143.026675671</v>
      </c>
      <c r="D186" s="337">
        <v>16115301.576275624</v>
      </c>
      <c r="E186" s="337">
        <v>14783526.890716858</v>
      </c>
      <c r="F186" s="337">
        <v>1645852</v>
      </c>
      <c r="G186" s="337">
        <v>1142140.2428571428</v>
      </c>
      <c r="H186" s="337">
        <v>84081122.973594263</v>
      </c>
      <c r="J186" s="337">
        <v>7029295.085967131</v>
      </c>
      <c r="K186" s="337">
        <v>1112189.46875</v>
      </c>
      <c r="L186" s="337">
        <v>1219626.6571428571</v>
      </c>
      <c r="N186" s="337">
        <v>9361111.211859988</v>
      </c>
      <c r="O186" s="337">
        <v>428708.35714285716</v>
      </c>
      <c r="Q186" s="337">
        <v>428708.35714285716</v>
      </c>
      <c r="R186" s="366"/>
      <c r="S186" s="363">
        <f>IF(B185&gt;0,(B186/B185),)</f>
        <v>83827.77155172413</v>
      </c>
      <c r="T186" s="363">
        <f t="shared" ref="T186:AH186" si="130">IF(C185&gt;0,(C186/C185),)</f>
        <v>73789.275738051816</v>
      </c>
      <c r="U186" s="363">
        <f t="shared" si="130"/>
        <v>65776.741127655609</v>
      </c>
      <c r="V186" s="363">
        <f t="shared" si="130"/>
        <v>55998.207919382039</v>
      </c>
      <c r="W186" s="363">
        <f t="shared" si="130"/>
        <v>53092</v>
      </c>
      <c r="X186" s="363">
        <f t="shared" si="130"/>
        <v>49658.271428571425</v>
      </c>
      <c r="Y186" s="364">
        <f t="shared" si="130"/>
        <v>69776.865538252503</v>
      </c>
      <c r="Z186" s="365">
        <f t="shared" si="130"/>
        <v>0</v>
      </c>
      <c r="AA186" s="363">
        <f t="shared" si="130"/>
        <v>49853.156638064756</v>
      </c>
      <c r="AB186" s="363">
        <f t="shared" si="130"/>
        <v>46341.227864583336</v>
      </c>
      <c r="AC186" s="363">
        <f t="shared" si="130"/>
        <v>46908.717582417579</v>
      </c>
      <c r="AD186" s="363">
        <f t="shared" si="130"/>
        <v>0</v>
      </c>
      <c r="AE186" s="364">
        <f t="shared" si="130"/>
        <v>49011.053465235542</v>
      </c>
      <c r="AF186" s="365">
        <f t="shared" si="130"/>
        <v>47634.261904761908</v>
      </c>
      <c r="AG186" s="363">
        <f t="shared" si="130"/>
        <v>0</v>
      </c>
      <c r="AH186" s="364">
        <f t="shared" si="130"/>
        <v>47634.261904761908</v>
      </c>
      <c r="AI186" s="367">
        <f>IF(S184&gt;0,(S186-S184)/S184,)</f>
        <v>1.6543838725139298E-2</v>
      </c>
      <c r="AJ186" s="368">
        <f t="shared" ref="AJ186:AX186" si="131">IF(T184&gt;0,(T186-T184)/T184,)</f>
        <v>-4.2373781455427714E-3</v>
      </c>
      <c r="AK186" s="368">
        <f t="shared" si="131"/>
        <v>3.324790378862132E-3</v>
      </c>
      <c r="AL186" s="368">
        <f t="shared" si="131"/>
        <v>-4.7163207602910186E-2</v>
      </c>
      <c r="AM186" s="368">
        <f t="shared" si="131"/>
        <v>-2.7036720695602201E-2</v>
      </c>
      <c r="AN186" s="368">
        <f t="shared" si="131"/>
        <v>4.5976797054721373E-2</v>
      </c>
      <c r="AO186" s="369">
        <f t="shared" si="131"/>
        <v>-5.1124741293220796E-3</v>
      </c>
      <c r="AP186" s="368">
        <f t="shared" si="131"/>
        <v>0</v>
      </c>
      <c r="AQ186" s="368">
        <f t="shared" si="131"/>
        <v>-1.4590890751257222E-2</v>
      </c>
      <c r="AR186" s="368">
        <f t="shared" si="131"/>
        <v>-1.9534251608261954E-2</v>
      </c>
      <c r="AS186" s="368">
        <f t="shared" si="131"/>
        <v>4.1126173475644311E-3</v>
      </c>
      <c r="AT186" s="368">
        <f t="shared" si="131"/>
        <v>0</v>
      </c>
      <c r="AU186" s="369">
        <f t="shared" si="131"/>
        <v>-1.3106467663223789E-2</v>
      </c>
      <c r="AV186" s="368">
        <f t="shared" si="131"/>
        <v>0.1097059941037966</v>
      </c>
      <c r="AW186" s="368">
        <f t="shared" si="131"/>
        <v>0</v>
      </c>
      <c r="AX186" s="369">
        <f t="shared" si="131"/>
        <v>0.1097059941037966</v>
      </c>
    </row>
    <row r="187" spans="1:50">
      <c r="A187" s="358" t="s">
        <v>964</v>
      </c>
      <c r="B187" s="337">
        <v>281</v>
      </c>
      <c r="C187" s="337">
        <v>277</v>
      </c>
      <c r="D187" s="337">
        <v>205</v>
      </c>
      <c r="E187" s="337">
        <v>358</v>
      </c>
      <c r="F187" s="337">
        <v>56</v>
      </c>
      <c r="G187" s="337">
        <v>27</v>
      </c>
      <c r="H187" s="337">
        <v>1204</v>
      </c>
      <c r="J187" s="337">
        <v>167</v>
      </c>
      <c r="K187" s="337">
        <v>44</v>
      </c>
      <c r="L187" s="337">
        <v>19</v>
      </c>
      <c r="N187" s="337">
        <v>230</v>
      </c>
      <c r="O187" s="337">
        <v>15</v>
      </c>
      <c r="Q187" s="337">
        <v>15</v>
      </c>
      <c r="Y187" s="353"/>
      <c r="Z187" s="354"/>
      <c r="AE187" s="353"/>
      <c r="AF187" s="354"/>
      <c r="AH187" s="353"/>
      <c r="AI187" s="355"/>
      <c r="AJ187" s="356"/>
      <c r="AK187" s="356"/>
      <c r="AL187" s="356"/>
      <c r="AM187" s="356"/>
      <c r="AN187" s="356"/>
      <c r="AO187" s="357"/>
      <c r="AP187" s="356"/>
      <c r="AQ187" s="356"/>
      <c r="AR187" s="356"/>
      <c r="AS187" s="356"/>
      <c r="AT187" s="356"/>
      <c r="AU187" s="357"/>
      <c r="AV187" s="356"/>
      <c r="AW187" s="356"/>
      <c r="AX187" s="357"/>
    </row>
    <row r="188" spans="1:50">
      <c r="A188" s="358" t="s">
        <v>965</v>
      </c>
      <c r="B188" s="337">
        <v>21247086.206659015</v>
      </c>
      <c r="C188" s="337">
        <v>18135331.713950519</v>
      </c>
      <c r="D188" s="337">
        <v>11954297.856644519</v>
      </c>
      <c r="E188" s="337">
        <v>18820104.852653366</v>
      </c>
      <c r="F188" s="337">
        <v>2844906</v>
      </c>
      <c r="G188" s="337">
        <v>1332742.3902439026</v>
      </c>
      <c r="H188" s="337">
        <v>74334469.020151317</v>
      </c>
      <c r="J188" s="337">
        <v>7330041.721270306</v>
      </c>
      <c r="K188" s="337">
        <v>2025493.9973166366</v>
      </c>
      <c r="L188" s="337">
        <v>838519</v>
      </c>
      <c r="N188" s="337">
        <v>10194054.718586942</v>
      </c>
      <c r="O188" s="337">
        <v>617093.96250000002</v>
      </c>
      <c r="Q188" s="337">
        <v>617093.96250000002</v>
      </c>
      <c r="R188" s="366"/>
      <c r="S188" s="363">
        <f>IF(B187&gt;0,(B188/B187),)</f>
        <v>75612.406429391514</v>
      </c>
      <c r="T188" s="363">
        <f t="shared" ref="T188:AH188" si="132">IF(C187&gt;0,(C188/C187),)</f>
        <v>65470.511602709455</v>
      </c>
      <c r="U188" s="363">
        <f t="shared" si="132"/>
        <v>58313.648081192776</v>
      </c>
      <c r="V188" s="363">
        <f t="shared" si="132"/>
        <v>52570.125286741248</v>
      </c>
      <c r="W188" s="363">
        <f t="shared" si="132"/>
        <v>50801.892857142855</v>
      </c>
      <c r="X188" s="363">
        <f t="shared" si="132"/>
        <v>49360.829268292691</v>
      </c>
      <c r="Y188" s="364">
        <f t="shared" si="132"/>
        <v>61739.592209428003</v>
      </c>
      <c r="Z188" s="365">
        <f t="shared" si="132"/>
        <v>0</v>
      </c>
      <c r="AA188" s="363">
        <f t="shared" si="132"/>
        <v>43892.465396828178</v>
      </c>
      <c r="AB188" s="363">
        <f t="shared" si="132"/>
        <v>46033.954484469017</v>
      </c>
      <c r="AC188" s="363">
        <f t="shared" si="132"/>
        <v>44132.57894736842</v>
      </c>
      <c r="AD188" s="363">
        <f t="shared" si="132"/>
        <v>0</v>
      </c>
      <c r="AE188" s="364">
        <f t="shared" si="132"/>
        <v>44321.977037334531</v>
      </c>
      <c r="AF188" s="365">
        <f t="shared" si="132"/>
        <v>41139.597500000003</v>
      </c>
      <c r="AG188" s="363">
        <f t="shared" si="132"/>
        <v>0</v>
      </c>
      <c r="AH188" s="364">
        <f t="shared" si="132"/>
        <v>41139.597500000003</v>
      </c>
      <c r="AI188" s="355"/>
      <c r="AJ188" s="356"/>
      <c r="AK188" s="356"/>
      <c r="AL188" s="356"/>
      <c r="AM188" s="356"/>
      <c r="AN188" s="356"/>
      <c r="AO188" s="357"/>
      <c r="AP188" s="356"/>
      <c r="AQ188" s="356"/>
      <c r="AR188" s="356"/>
      <c r="AS188" s="356"/>
      <c r="AT188" s="356"/>
      <c r="AU188" s="357"/>
      <c r="AV188" s="356"/>
      <c r="AW188" s="356"/>
      <c r="AX188" s="357"/>
    </row>
    <row r="189" spans="1:50">
      <c r="A189" s="358" t="s">
        <v>966</v>
      </c>
      <c r="B189" s="337">
        <v>307</v>
      </c>
      <c r="C189" s="337">
        <v>285</v>
      </c>
      <c r="D189" s="337">
        <v>217</v>
      </c>
      <c r="E189" s="337">
        <v>359</v>
      </c>
      <c r="F189" s="337">
        <v>44</v>
      </c>
      <c r="G189" s="337">
        <v>26</v>
      </c>
      <c r="H189" s="337">
        <v>1238</v>
      </c>
      <c r="J189" s="337">
        <v>154</v>
      </c>
      <c r="K189" s="337">
        <v>44</v>
      </c>
      <c r="L189" s="337">
        <v>24</v>
      </c>
      <c r="N189" s="337">
        <v>222</v>
      </c>
      <c r="O189" s="337">
        <v>24</v>
      </c>
      <c r="Q189" s="337">
        <v>24</v>
      </c>
      <c r="Y189" s="353"/>
      <c r="Z189" s="354"/>
      <c r="AE189" s="353"/>
      <c r="AF189" s="354"/>
      <c r="AH189" s="353"/>
      <c r="AI189" s="355"/>
      <c r="AJ189" s="356"/>
      <c r="AK189" s="356"/>
      <c r="AL189" s="356"/>
      <c r="AM189" s="356"/>
      <c r="AN189" s="356"/>
      <c r="AO189" s="357"/>
      <c r="AP189" s="356"/>
      <c r="AQ189" s="356"/>
      <c r="AR189" s="356"/>
      <c r="AS189" s="356"/>
      <c r="AT189" s="356"/>
      <c r="AU189" s="357"/>
      <c r="AV189" s="356"/>
      <c r="AW189" s="356"/>
      <c r="AX189" s="357"/>
    </row>
    <row r="190" spans="1:50">
      <c r="A190" s="358" t="s">
        <v>967</v>
      </c>
      <c r="B190" s="337">
        <v>23308652.569633506</v>
      </c>
      <c r="C190" s="337">
        <v>19149483.964749072</v>
      </c>
      <c r="D190" s="337">
        <v>12871068.571444705</v>
      </c>
      <c r="E190" s="337">
        <v>18732115.462610215</v>
      </c>
      <c r="F190" s="337">
        <v>2214255</v>
      </c>
      <c r="G190" s="337">
        <v>1327565.9240506329</v>
      </c>
      <c r="H190" s="337">
        <v>77603141.492488131</v>
      </c>
      <c r="J190" s="337">
        <v>6717562.5344827585</v>
      </c>
      <c r="K190" s="337">
        <v>1937200.9334771666</v>
      </c>
      <c r="L190" s="337">
        <v>1016978.4090909091</v>
      </c>
      <c r="N190" s="337">
        <v>9671741.8770508338</v>
      </c>
      <c r="O190" s="337">
        <v>1073264.2432432433</v>
      </c>
      <c r="Q190" s="337">
        <v>1073264.2432432433</v>
      </c>
      <c r="R190" s="366"/>
      <c r="S190" s="363">
        <f>IF(B189&gt;0,(B190/B189),)</f>
        <v>75923.94973821989</v>
      </c>
      <c r="T190" s="363">
        <f t="shared" ref="T190:AH190" si="133">IF(C189&gt;0,(C190/C189),)</f>
        <v>67191.171806137092</v>
      </c>
      <c r="U190" s="363">
        <f t="shared" si="133"/>
        <v>59313.680052740579</v>
      </c>
      <c r="V190" s="363">
        <f t="shared" si="133"/>
        <v>52178.594603371072</v>
      </c>
      <c r="W190" s="363">
        <f t="shared" si="133"/>
        <v>50323.977272727272</v>
      </c>
      <c r="X190" s="363">
        <f t="shared" si="133"/>
        <v>51060.227848101262</v>
      </c>
      <c r="Y190" s="364">
        <f t="shared" si="133"/>
        <v>62684.282304109962</v>
      </c>
      <c r="Z190" s="365">
        <f t="shared" si="133"/>
        <v>0</v>
      </c>
      <c r="AA190" s="363">
        <f t="shared" si="133"/>
        <v>43620.535938199733</v>
      </c>
      <c r="AB190" s="363">
        <f t="shared" si="133"/>
        <v>44027.29394266288</v>
      </c>
      <c r="AC190" s="363">
        <f t="shared" si="133"/>
        <v>42374.10037878788</v>
      </c>
      <c r="AD190" s="363">
        <f t="shared" si="133"/>
        <v>0</v>
      </c>
      <c r="AE190" s="364">
        <f t="shared" si="133"/>
        <v>43566.40485158033</v>
      </c>
      <c r="AF190" s="365">
        <f t="shared" si="133"/>
        <v>44719.343468468469</v>
      </c>
      <c r="AG190" s="363">
        <f t="shared" si="133"/>
        <v>0</v>
      </c>
      <c r="AH190" s="364">
        <f t="shared" si="133"/>
        <v>44719.343468468469</v>
      </c>
      <c r="AI190" s="367">
        <f>IF(S188&gt;0,(S190-S188)/S188,)</f>
        <v>4.1202670770609734E-3</v>
      </c>
      <c r="AJ190" s="368">
        <f t="shared" ref="AJ190:AX190" si="134">IF(T188&gt;0,(T190-T188)/T188,)</f>
        <v>2.6281453456007943E-2</v>
      </c>
      <c r="AK190" s="370">
        <f t="shared" si="134"/>
        <v>1.7149192418135339E-2</v>
      </c>
      <c r="AL190" s="368">
        <f t="shared" si="134"/>
        <v>-7.4477791565949409E-3</v>
      </c>
      <c r="AM190" s="368">
        <f t="shared" si="134"/>
        <v>-9.407436564607987E-3</v>
      </c>
      <c r="AN190" s="368">
        <f t="shared" si="134"/>
        <v>3.4428080018100347E-2</v>
      </c>
      <c r="AO190" s="369">
        <f t="shared" si="134"/>
        <v>1.5301203990422518E-2</v>
      </c>
      <c r="AP190" s="368">
        <f t="shared" si="134"/>
        <v>0</v>
      </c>
      <c r="AQ190" s="368">
        <f t="shared" si="134"/>
        <v>-6.1953562227583499E-3</v>
      </c>
      <c r="AR190" s="368">
        <f t="shared" si="134"/>
        <v>-4.3590879043058237E-2</v>
      </c>
      <c r="AS190" s="368">
        <f t="shared" si="134"/>
        <v>-3.9845361647178251E-2</v>
      </c>
      <c r="AT190" s="368">
        <f t="shared" si="134"/>
        <v>0</v>
      </c>
      <c r="AU190" s="369">
        <f t="shared" si="134"/>
        <v>-1.7047348432082495E-2</v>
      </c>
      <c r="AV190" s="368">
        <f t="shared" si="134"/>
        <v>8.701460845523501E-2</v>
      </c>
      <c r="AW190" s="368">
        <f t="shared" si="134"/>
        <v>0</v>
      </c>
      <c r="AX190" s="369">
        <f t="shared" si="134"/>
        <v>8.701460845523501E-2</v>
      </c>
    </row>
    <row r="191" spans="1:50">
      <c r="A191" s="358" t="s">
        <v>968</v>
      </c>
      <c r="B191" s="337">
        <v>247</v>
      </c>
      <c r="C191" s="337">
        <v>300</v>
      </c>
      <c r="D191" s="337">
        <v>330</v>
      </c>
      <c r="E191" s="337">
        <v>211</v>
      </c>
      <c r="F191" s="337">
        <v>2</v>
      </c>
      <c r="G191" s="337">
        <v>13</v>
      </c>
      <c r="H191" s="337">
        <v>1103</v>
      </c>
      <c r="J191" s="337">
        <v>301</v>
      </c>
      <c r="K191" s="337">
        <v>195</v>
      </c>
      <c r="L191" s="337">
        <v>61</v>
      </c>
      <c r="N191" s="337">
        <v>557</v>
      </c>
      <c r="O191" s="337">
        <v>270</v>
      </c>
      <c r="Q191" s="337">
        <v>270</v>
      </c>
      <c r="Y191" s="353"/>
      <c r="Z191" s="354"/>
      <c r="AE191" s="353"/>
      <c r="AF191" s="354"/>
      <c r="AH191" s="353"/>
      <c r="AI191" s="355"/>
      <c r="AJ191" s="356"/>
      <c r="AK191" s="356"/>
      <c r="AL191" s="356"/>
      <c r="AM191" s="356"/>
      <c r="AN191" s="356"/>
      <c r="AO191" s="357"/>
      <c r="AP191" s="356"/>
      <c r="AQ191" s="356"/>
      <c r="AR191" s="356"/>
      <c r="AS191" s="356"/>
      <c r="AT191" s="356"/>
      <c r="AU191" s="357"/>
      <c r="AV191" s="356"/>
      <c r="AW191" s="356"/>
      <c r="AX191" s="357"/>
    </row>
    <row r="192" spans="1:50">
      <c r="A192" s="358" t="s">
        <v>969</v>
      </c>
      <c r="B192" s="337">
        <v>11736615.15</v>
      </c>
      <c r="C192" s="337">
        <v>13713363.796515679</v>
      </c>
      <c r="D192" s="337">
        <v>14552392.468730189</v>
      </c>
      <c r="E192" s="337">
        <v>8821931.3026053309</v>
      </c>
      <c r="F192" s="337">
        <v>84000</v>
      </c>
      <c r="G192" s="337">
        <v>533241</v>
      </c>
      <c r="H192" s="337">
        <v>49441543.717851199</v>
      </c>
      <c r="J192" s="337">
        <v>11927049.63445946</v>
      </c>
      <c r="K192" s="337">
        <v>7322558.2736823028</v>
      </c>
      <c r="L192" s="337">
        <v>2330946.290543735</v>
      </c>
      <c r="N192" s="337">
        <v>21580554.198685497</v>
      </c>
      <c r="O192" s="337">
        <v>9983536.3459695298</v>
      </c>
      <c r="Q192" s="337">
        <v>9983536.3459695298</v>
      </c>
      <c r="R192" s="366"/>
      <c r="S192" s="363">
        <f>IF(B191&gt;0,(B192/B191),)</f>
        <v>47516.660526315791</v>
      </c>
      <c r="T192" s="363">
        <f t="shared" ref="T192:AH192" si="135">IF(C191&gt;0,(C192/C191),)</f>
        <v>45711.212655052266</v>
      </c>
      <c r="U192" s="363">
        <f t="shared" si="135"/>
        <v>44098.158996152088</v>
      </c>
      <c r="V192" s="363">
        <f t="shared" si="135"/>
        <v>41810.100960214841</v>
      </c>
      <c r="W192" s="363">
        <f t="shared" si="135"/>
        <v>42000</v>
      </c>
      <c r="X192" s="363">
        <f t="shared" si="135"/>
        <v>41018.538461538461</v>
      </c>
      <c r="Y192" s="364">
        <f t="shared" si="135"/>
        <v>44824.608991705529</v>
      </c>
      <c r="Z192" s="365">
        <f t="shared" si="135"/>
        <v>0</v>
      </c>
      <c r="AA192" s="363">
        <f t="shared" si="135"/>
        <v>39624.749616144385</v>
      </c>
      <c r="AB192" s="363">
        <f t="shared" si="135"/>
        <v>37551.580890678473</v>
      </c>
      <c r="AC192" s="363">
        <f t="shared" si="135"/>
        <v>38212.23427120877</v>
      </c>
      <c r="AD192" s="363">
        <f t="shared" si="135"/>
        <v>0</v>
      </c>
      <c r="AE192" s="364">
        <f t="shared" si="135"/>
        <v>38744.262475198382</v>
      </c>
      <c r="AF192" s="365">
        <f t="shared" si="135"/>
        <v>36976.060540627885</v>
      </c>
      <c r="AG192" s="363">
        <f t="shared" si="135"/>
        <v>0</v>
      </c>
      <c r="AH192" s="364">
        <f t="shared" si="135"/>
        <v>36976.060540627885</v>
      </c>
      <c r="AI192" s="355"/>
      <c r="AJ192" s="356"/>
      <c r="AK192" s="356"/>
      <c r="AL192" s="356"/>
      <c r="AM192" s="356"/>
      <c r="AN192" s="356"/>
      <c r="AO192" s="357"/>
      <c r="AP192" s="356"/>
      <c r="AQ192" s="356"/>
      <c r="AR192" s="356"/>
      <c r="AS192" s="356"/>
      <c r="AT192" s="356"/>
      <c r="AU192" s="357"/>
      <c r="AV192" s="356"/>
      <c r="AW192" s="356"/>
      <c r="AX192" s="357"/>
    </row>
    <row r="193" spans="1:50">
      <c r="A193" s="358" t="s">
        <v>970</v>
      </c>
      <c r="B193" s="337">
        <v>248</v>
      </c>
      <c r="C193" s="337">
        <v>299</v>
      </c>
      <c r="D193" s="337">
        <v>329</v>
      </c>
      <c r="E193" s="337">
        <v>197</v>
      </c>
      <c r="F193" s="337">
        <v>2</v>
      </c>
      <c r="G193" s="337">
        <v>19</v>
      </c>
      <c r="H193" s="337">
        <v>1094</v>
      </c>
      <c r="J193" s="337">
        <v>268</v>
      </c>
      <c r="K193" s="337">
        <v>199</v>
      </c>
      <c r="L193" s="337">
        <v>68</v>
      </c>
      <c r="N193" s="337">
        <v>535</v>
      </c>
      <c r="O193" s="337">
        <v>265</v>
      </c>
      <c r="Q193" s="337">
        <v>265</v>
      </c>
      <c r="Y193" s="353"/>
      <c r="Z193" s="354"/>
      <c r="AE193" s="353"/>
      <c r="AF193" s="354"/>
      <c r="AH193" s="353"/>
      <c r="AI193" s="355"/>
      <c r="AJ193" s="356"/>
      <c r="AK193" s="356"/>
      <c r="AL193" s="356"/>
      <c r="AM193" s="356"/>
      <c r="AN193" s="356"/>
      <c r="AO193" s="357"/>
      <c r="AP193" s="356"/>
      <c r="AQ193" s="356"/>
      <c r="AR193" s="356"/>
      <c r="AS193" s="356"/>
      <c r="AT193" s="356"/>
      <c r="AU193" s="357"/>
      <c r="AV193" s="356"/>
      <c r="AW193" s="356"/>
      <c r="AX193" s="357"/>
    </row>
    <row r="194" spans="1:50">
      <c r="A194" s="358" t="s">
        <v>971</v>
      </c>
      <c r="B194" s="337">
        <v>11804084.02628121</v>
      </c>
      <c r="C194" s="337">
        <v>13936454.957540499</v>
      </c>
      <c r="D194" s="337">
        <v>14544773.400323445</v>
      </c>
      <c r="E194" s="337">
        <v>8256397.5531583885</v>
      </c>
      <c r="F194" s="337">
        <v>84000</v>
      </c>
      <c r="G194" s="337">
        <v>749741</v>
      </c>
      <c r="H194" s="337">
        <v>49375450.937303543</v>
      </c>
      <c r="J194" s="337">
        <v>10771610.206914475</v>
      </c>
      <c r="K194" s="337">
        <v>7681963.3549464094</v>
      </c>
      <c r="L194" s="337">
        <v>2730404.2665116861</v>
      </c>
      <c r="N194" s="337">
        <v>21183977.828372572</v>
      </c>
      <c r="O194" s="337">
        <v>9946833.4295566231</v>
      </c>
      <c r="Q194" s="337">
        <v>9946833.4295566231</v>
      </c>
      <c r="R194" s="366"/>
      <c r="S194" s="363">
        <f>IF(B193&gt;0,(B194/B193),)</f>
        <v>47597.113009198423</v>
      </c>
      <c r="T194" s="363">
        <f t="shared" ref="T194:AH194" si="136">IF(C193&gt;0,(C194/C193),)</f>
        <v>46610.217249299327</v>
      </c>
      <c r="U194" s="363">
        <f t="shared" si="136"/>
        <v>44209.037690952719</v>
      </c>
      <c r="V194" s="363">
        <f t="shared" si="136"/>
        <v>41910.647477961364</v>
      </c>
      <c r="W194" s="363">
        <f t="shared" si="136"/>
        <v>42000</v>
      </c>
      <c r="X194" s="363">
        <f t="shared" si="136"/>
        <v>39460.052631578947</v>
      </c>
      <c r="Y194" s="364">
        <f t="shared" si="136"/>
        <v>45132.953324774717</v>
      </c>
      <c r="Z194" s="365">
        <f t="shared" si="136"/>
        <v>0</v>
      </c>
      <c r="AA194" s="363">
        <f t="shared" si="136"/>
        <v>40192.575398934612</v>
      </c>
      <c r="AB194" s="363">
        <f t="shared" si="136"/>
        <v>38602.830929378943</v>
      </c>
      <c r="AC194" s="363">
        <f t="shared" si="136"/>
        <v>40153.003919289506</v>
      </c>
      <c r="AD194" s="363">
        <f t="shared" si="136"/>
        <v>0</v>
      </c>
      <c r="AE194" s="364">
        <f t="shared" si="136"/>
        <v>39596.220239948729</v>
      </c>
      <c r="AF194" s="365">
        <f t="shared" si="136"/>
        <v>37535.220488892919</v>
      </c>
      <c r="AG194" s="363">
        <f t="shared" si="136"/>
        <v>0</v>
      </c>
      <c r="AH194" s="364">
        <f t="shared" si="136"/>
        <v>37535.220488892919</v>
      </c>
      <c r="AI194" s="367">
        <f>IF(S192&gt;0,(S194-S192)/S192,)</f>
        <v>1.6931426154848587E-3</v>
      </c>
      <c r="AJ194" s="370">
        <f t="shared" ref="AJ194:AX194" si="137">IF(T192&gt;0,(T194-T192)/T192,)</f>
        <v>1.9667047580451739E-2</v>
      </c>
      <c r="AK194" s="368">
        <f t="shared" si="137"/>
        <v>2.5143610827451086E-3</v>
      </c>
      <c r="AL194" s="368">
        <f t="shared" si="137"/>
        <v>2.4048379563158646E-3</v>
      </c>
      <c r="AM194" s="370">
        <f t="shared" si="137"/>
        <v>0</v>
      </c>
      <c r="AN194" s="368">
        <f t="shared" si="137"/>
        <v>-3.7994669932495229E-2</v>
      </c>
      <c r="AO194" s="369">
        <f t="shared" si="137"/>
        <v>6.8789073681879724E-3</v>
      </c>
      <c r="AP194" s="368">
        <f t="shared" si="137"/>
        <v>0</v>
      </c>
      <c r="AQ194" s="368">
        <f t="shared" si="137"/>
        <v>1.4330078758627077E-2</v>
      </c>
      <c r="AR194" s="368">
        <f t="shared" si="137"/>
        <v>2.799482774802229E-2</v>
      </c>
      <c r="AS194" s="368">
        <f t="shared" si="137"/>
        <v>5.0789221962428389E-2</v>
      </c>
      <c r="AT194" s="368">
        <f t="shared" si="137"/>
        <v>0</v>
      </c>
      <c r="AU194" s="369">
        <f t="shared" si="137"/>
        <v>2.1989262675879192E-2</v>
      </c>
      <c r="AV194" s="368">
        <f t="shared" si="137"/>
        <v>1.5122215295235436E-2</v>
      </c>
      <c r="AW194" s="368">
        <f t="shared" si="137"/>
        <v>0</v>
      </c>
      <c r="AX194" s="369">
        <f t="shared" si="137"/>
        <v>1.5122215295235436E-2</v>
      </c>
    </row>
    <row r="195" spans="1:50">
      <c r="A195" s="358" t="s">
        <v>972</v>
      </c>
      <c r="B195" s="337">
        <v>23</v>
      </c>
      <c r="C195" s="337">
        <v>30</v>
      </c>
      <c r="D195" s="337">
        <v>19</v>
      </c>
      <c r="E195" s="337">
        <v>29</v>
      </c>
      <c r="F195" s="337">
        <v>0</v>
      </c>
      <c r="G195" s="337">
        <v>0</v>
      </c>
      <c r="H195" s="337">
        <v>101</v>
      </c>
      <c r="J195" s="337">
        <v>9</v>
      </c>
      <c r="K195" s="337">
        <v>2</v>
      </c>
      <c r="L195" s="337">
        <v>6</v>
      </c>
      <c r="N195" s="337">
        <v>17</v>
      </c>
      <c r="O195" s="337">
        <v>93</v>
      </c>
      <c r="Q195" s="337">
        <v>93</v>
      </c>
      <c r="Y195" s="353"/>
      <c r="Z195" s="354"/>
      <c r="AE195" s="353"/>
      <c r="AF195" s="354"/>
      <c r="AH195" s="353"/>
      <c r="AI195" s="355"/>
      <c r="AJ195" s="356"/>
      <c r="AK195" s="356"/>
      <c r="AL195" s="356"/>
      <c r="AM195" s="356"/>
      <c r="AN195" s="356"/>
      <c r="AO195" s="357"/>
      <c r="AP195" s="356"/>
      <c r="AQ195" s="356"/>
      <c r="AR195" s="356"/>
      <c r="AS195" s="356"/>
      <c r="AT195" s="356"/>
      <c r="AU195" s="357"/>
      <c r="AV195" s="356"/>
      <c r="AW195" s="356"/>
      <c r="AX195" s="357"/>
    </row>
    <row r="196" spans="1:50">
      <c r="A196" s="358" t="s">
        <v>973</v>
      </c>
      <c r="B196" s="337">
        <v>1572963.56</v>
      </c>
      <c r="C196" s="337">
        <v>1827483.1818181819</v>
      </c>
      <c r="D196" s="337">
        <v>353752.45</v>
      </c>
      <c r="E196" s="337">
        <v>1239542.2857142857</v>
      </c>
      <c r="F196" s="337">
        <v>0</v>
      </c>
      <c r="G196" s="337">
        <v>0</v>
      </c>
      <c r="H196" s="337">
        <v>4993741.4775324678</v>
      </c>
      <c r="J196" s="337">
        <v>349190</v>
      </c>
      <c r="K196" s="337">
        <v>70580</v>
      </c>
      <c r="L196" s="337">
        <v>203934.0659340659</v>
      </c>
      <c r="N196" s="337">
        <v>623704.06593406596</v>
      </c>
      <c r="O196" s="337">
        <v>3311375.4784249384</v>
      </c>
      <c r="Q196" s="337">
        <v>3311375.4784249384</v>
      </c>
      <c r="R196" s="366"/>
      <c r="S196" s="363">
        <f>IF(B195&gt;0,(B196/B195),)</f>
        <v>68389.72</v>
      </c>
      <c r="T196" s="363">
        <f t="shared" ref="T196:AH196" si="138">IF(C195&gt;0,(C196/C195),)</f>
        <v>60916.106060606064</v>
      </c>
      <c r="U196" s="363">
        <f t="shared" si="138"/>
        <v>18618.55</v>
      </c>
      <c r="V196" s="363">
        <f t="shared" si="138"/>
        <v>42742.837438423645</v>
      </c>
      <c r="W196" s="363">
        <f t="shared" si="138"/>
        <v>0</v>
      </c>
      <c r="X196" s="363">
        <f t="shared" si="138"/>
        <v>0</v>
      </c>
      <c r="Y196" s="364">
        <f t="shared" si="138"/>
        <v>49442.98492606404</v>
      </c>
      <c r="Z196" s="365">
        <f t="shared" si="138"/>
        <v>0</v>
      </c>
      <c r="AA196" s="363">
        <f t="shared" si="138"/>
        <v>38798.888888888891</v>
      </c>
      <c r="AB196" s="363">
        <f t="shared" si="138"/>
        <v>35290</v>
      </c>
      <c r="AC196" s="363">
        <f t="shared" si="138"/>
        <v>33989.010989010982</v>
      </c>
      <c r="AD196" s="363">
        <f t="shared" si="138"/>
        <v>0</v>
      </c>
      <c r="AE196" s="364">
        <f t="shared" si="138"/>
        <v>36688.474466709762</v>
      </c>
      <c r="AF196" s="365">
        <f t="shared" si="138"/>
        <v>35606.187940053103</v>
      </c>
      <c r="AG196" s="363">
        <f t="shared" si="138"/>
        <v>0</v>
      </c>
      <c r="AH196" s="364">
        <f t="shared" si="138"/>
        <v>35606.187940053103</v>
      </c>
      <c r="AI196" s="355"/>
      <c r="AJ196" s="356"/>
      <c r="AK196" s="356"/>
      <c r="AL196" s="356"/>
      <c r="AM196" s="356"/>
      <c r="AN196" s="356"/>
      <c r="AO196" s="357"/>
      <c r="AP196" s="356"/>
      <c r="AQ196" s="356"/>
      <c r="AR196" s="356"/>
      <c r="AS196" s="356"/>
      <c r="AT196" s="356"/>
      <c r="AU196" s="357"/>
      <c r="AV196" s="356"/>
      <c r="AW196" s="356"/>
      <c r="AX196" s="357"/>
    </row>
    <row r="197" spans="1:50">
      <c r="A197" s="358" t="s">
        <v>974</v>
      </c>
      <c r="B197" s="337">
        <v>24</v>
      </c>
      <c r="C197" s="337">
        <v>36</v>
      </c>
      <c r="D197" s="337">
        <v>31</v>
      </c>
      <c r="E197" s="337">
        <v>37</v>
      </c>
      <c r="F197" s="381">
        <v>0</v>
      </c>
      <c r="G197" s="337">
        <v>0</v>
      </c>
      <c r="H197" s="337">
        <v>128</v>
      </c>
      <c r="J197" s="337">
        <v>9</v>
      </c>
      <c r="K197" s="337">
        <v>3</v>
      </c>
      <c r="L197" s="337">
        <v>3</v>
      </c>
      <c r="N197" s="337">
        <v>15</v>
      </c>
      <c r="O197" s="337">
        <v>87</v>
      </c>
      <c r="Q197" s="337">
        <v>87</v>
      </c>
      <c r="Y197" s="353"/>
      <c r="Z197" s="354"/>
      <c r="AE197" s="353"/>
      <c r="AF197" s="354"/>
      <c r="AH197" s="353"/>
      <c r="AI197" s="355"/>
      <c r="AJ197" s="356"/>
      <c r="AK197" s="356"/>
      <c r="AL197" s="356"/>
      <c r="AM197" s="356"/>
      <c r="AN197" s="356"/>
      <c r="AO197" s="357"/>
      <c r="AP197" s="356"/>
      <c r="AQ197" s="356"/>
      <c r="AR197" s="356"/>
      <c r="AS197" s="356"/>
      <c r="AT197" s="356"/>
      <c r="AU197" s="357"/>
      <c r="AV197" s="356"/>
      <c r="AW197" s="356"/>
      <c r="AX197" s="357"/>
    </row>
    <row r="198" spans="1:50">
      <c r="A198" s="358" t="s">
        <v>975</v>
      </c>
      <c r="B198" s="337">
        <v>1814511.3599999999</v>
      </c>
      <c r="C198" s="337">
        <v>1991969.7406340055</v>
      </c>
      <c r="D198" s="337">
        <v>481667</v>
      </c>
      <c r="E198" s="337">
        <v>1267843.3684210526</v>
      </c>
      <c r="F198" s="337">
        <v>0</v>
      </c>
      <c r="G198" s="337">
        <v>0</v>
      </c>
      <c r="H198" s="337">
        <v>5555991.4690550575</v>
      </c>
      <c r="J198" s="337">
        <v>341808.75</v>
      </c>
      <c r="K198" s="337">
        <v>122154</v>
      </c>
      <c r="L198" s="337">
        <v>98857.142857142855</v>
      </c>
      <c r="N198" s="337">
        <v>562819.89285714284</v>
      </c>
      <c r="O198" s="337">
        <v>3261386.2052336447</v>
      </c>
      <c r="Q198" s="337">
        <v>3261386.2052336447</v>
      </c>
      <c r="R198" s="366"/>
      <c r="S198" s="363">
        <f>IF(B197&gt;0,(B198/B197),)</f>
        <v>75604.639999999999</v>
      </c>
      <c r="T198" s="363">
        <f t="shared" ref="T198:AH198" si="139">IF(C197&gt;0,(C198/C197),)</f>
        <v>55332.492795389044</v>
      </c>
      <c r="U198" s="363">
        <f t="shared" si="139"/>
        <v>15537.645161290322</v>
      </c>
      <c r="V198" s="363">
        <f t="shared" si="139"/>
        <v>34266.036984352773</v>
      </c>
      <c r="W198" s="363">
        <f t="shared" si="139"/>
        <v>0</v>
      </c>
      <c r="X198" s="363">
        <f t="shared" si="139"/>
        <v>0</v>
      </c>
      <c r="Y198" s="364">
        <f t="shared" si="139"/>
        <v>43406.183351992637</v>
      </c>
      <c r="Z198" s="365">
        <f t="shared" si="139"/>
        <v>0</v>
      </c>
      <c r="AA198" s="363">
        <f t="shared" si="139"/>
        <v>37978.75</v>
      </c>
      <c r="AB198" s="363">
        <f t="shared" si="139"/>
        <v>40718</v>
      </c>
      <c r="AC198" s="363">
        <f t="shared" si="139"/>
        <v>32952.380952380954</v>
      </c>
      <c r="AD198" s="363">
        <f t="shared" si="139"/>
        <v>0</v>
      </c>
      <c r="AE198" s="364">
        <f t="shared" si="139"/>
        <v>37521.326190476189</v>
      </c>
      <c r="AF198" s="365">
        <f t="shared" si="139"/>
        <v>37487.197761306263</v>
      </c>
      <c r="AG198" s="363">
        <f t="shared" si="139"/>
        <v>0</v>
      </c>
      <c r="AH198" s="364">
        <f t="shared" si="139"/>
        <v>37487.197761306263</v>
      </c>
      <c r="AI198" s="367">
        <f>IF(S196&gt;0,(S198-S196)/S196,)</f>
        <v>0.10549714196812032</v>
      </c>
      <c r="AJ198" s="368">
        <f t="shared" ref="AJ198:AU198" si="140">IF(T196&gt;0,(T198-T196)/T196,)</f>
        <v>-9.166070562129866E-2</v>
      </c>
      <c r="AK198" s="368">
        <f t="shared" si="140"/>
        <v>-0.16547501490232469</v>
      </c>
      <c r="AL198" s="368">
        <f t="shared" si="140"/>
        <v>-0.19832095766414087</v>
      </c>
      <c r="AM198" s="368">
        <f t="shared" si="140"/>
        <v>0</v>
      </c>
      <c r="AN198" s="368">
        <f t="shared" si="140"/>
        <v>0</v>
      </c>
      <c r="AO198" s="369">
        <f t="shared" si="140"/>
        <v>-0.12209622018368642</v>
      </c>
      <c r="AP198" s="368">
        <f t="shared" si="140"/>
        <v>0</v>
      </c>
      <c r="AQ198" s="370">
        <f t="shared" si="140"/>
        <v>-2.1138205561442237E-2</v>
      </c>
      <c r="AR198" s="368">
        <f t="shared" si="140"/>
        <v>0.15381127798243127</v>
      </c>
      <c r="AS198" s="368">
        <f t="shared" si="140"/>
        <v>-3.0498976182778054E-2</v>
      </c>
      <c r="AT198" s="368">
        <f t="shared" si="140"/>
        <v>0</v>
      </c>
      <c r="AU198" s="369">
        <f t="shared" si="140"/>
        <v>2.2700636531566253E-2</v>
      </c>
      <c r="AV198" s="368">
        <f>IF(AF196&gt;0,(AF198-AF196)/AF196,)</f>
        <v>5.2828172013809627E-2</v>
      </c>
      <c r="AW198" s="368">
        <f t="shared" ref="AW198:AX198" si="141">IF(AG196&gt;0,(AG198-AG196)/AG196,)</f>
        <v>0</v>
      </c>
      <c r="AX198" s="369">
        <f t="shared" si="141"/>
        <v>5.2828172013809627E-2</v>
      </c>
    </row>
    <row r="199" spans="1:50">
      <c r="A199" s="358" t="s">
        <v>976</v>
      </c>
      <c r="B199" s="337">
        <v>0</v>
      </c>
      <c r="C199" s="337">
        <v>0</v>
      </c>
      <c r="D199" s="337">
        <v>0</v>
      </c>
      <c r="E199" s="337">
        <v>0</v>
      </c>
      <c r="F199" s="337">
        <v>0</v>
      </c>
      <c r="G199" s="337">
        <v>0</v>
      </c>
      <c r="H199" s="337">
        <v>0</v>
      </c>
      <c r="J199" s="337">
        <v>0</v>
      </c>
      <c r="K199" s="337">
        <v>0</v>
      </c>
      <c r="L199" s="337">
        <v>0</v>
      </c>
      <c r="N199" s="337">
        <v>0</v>
      </c>
      <c r="O199" s="337">
        <v>0</v>
      </c>
      <c r="Q199" s="337">
        <v>0</v>
      </c>
      <c r="Y199" s="353"/>
      <c r="Z199" s="354"/>
      <c r="AE199" s="353"/>
      <c r="AF199" s="354"/>
      <c r="AH199" s="353"/>
      <c r="AI199" s="355"/>
      <c r="AJ199" s="356"/>
      <c r="AK199" s="356"/>
      <c r="AL199" s="356"/>
      <c r="AM199" s="356"/>
      <c r="AN199" s="356"/>
      <c r="AO199" s="357"/>
      <c r="AP199" s="356"/>
      <c r="AQ199" s="356"/>
      <c r="AR199" s="356"/>
      <c r="AS199" s="356"/>
      <c r="AT199" s="356"/>
      <c r="AU199" s="357"/>
      <c r="AV199" s="356"/>
      <c r="AW199" s="356"/>
      <c r="AX199" s="357"/>
    </row>
    <row r="200" spans="1:50">
      <c r="A200" s="358" t="s">
        <v>977</v>
      </c>
      <c r="B200" s="337">
        <v>0</v>
      </c>
      <c r="C200" s="337">
        <v>0</v>
      </c>
      <c r="D200" s="337">
        <v>0</v>
      </c>
      <c r="E200" s="337">
        <v>0</v>
      </c>
      <c r="F200" s="337">
        <v>0</v>
      </c>
      <c r="G200" s="337">
        <v>0</v>
      </c>
      <c r="H200" s="337">
        <v>0</v>
      </c>
      <c r="J200" s="337">
        <v>0</v>
      </c>
      <c r="K200" s="337">
        <v>0</v>
      </c>
      <c r="L200" s="337">
        <v>0</v>
      </c>
      <c r="N200" s="337">
        <v>0</v>
      </c>
      <c r="O200" s="337">
        <v>0</v>
      </c>
      <c r="Q200" s="337">
        <v>0</v>
      </c>
      <c r="R200" s="366"/>
      <c r="S200" s="363">
        <f>IF(B199&gt;0,(B200/B199),)</f>
        <v>0</v>
      </c>
      <c r="T200" s="363">
        <f t="shared" ref="T200:AH200" si="142">IF(C199&gt;0,(C200/C199),)</f>
        <v>0</v>
      </c>
      <c r="U200" s="363">
        <f t="shared" si="142"/>
        <v>0</v>
      </c>
      <c r="V200" s="363">
        <f t="shared" si="142"/>
        <v>0</v>
      </c>
      <c r="W200" s="363">
        <f t="shared" si="142"/>
        <v>0</v>
      </c>
      <c r="X200" s="363">
        <f t="shared" si="142"/>
        <v>0</v>
      </c>
      <c r="Y200" s="364">
        <f t="shared" si="142"/>
        <v>0</v>
      </c>
      <c r="Z200" s="365">
        <f t="shared" si="142"/>
        <v>0</v>
      </c>
      <c r="AA200" s="363">
        <f t="shared" si="142"/>
        <v>0</v>
      </c>
      <c r="AB200" s="363">
        <f t="shared" si="142"/>
        <v>0</v>
      </c>
      <c r="AC200" s="363">
        <f t="shared" si="142"/>
        <v>0</v>
      </c>
      <c r="AD200" s="363">
        <f t="shared" si="142"/>
        <v>0</v>
      </c>
      <c r="AE200" s="364">
        <f t="shared" si="142"/>
        <v>0</v>
      </c>
      <c r="AF200" s="365">
        <f t="shared" si="142"/>
        <v>0</v>
      </c>
      <c r="AG200" s="363">
        <f t="shared" si="142"/>
        <v>0</v>
      </c>
      <c r="AH200" s="364">
        <f t="shared" si="142"/>
        <v>0</v>
      </c>
      <c r="AI200" s="355"/>
      <c r="AJ200" s="356"/>
      <c r="AK200" s="356"/>
      <c r="AL200" s="356"/>
      <c r="AM200" s="356"/>
      <c r="AN200" s="356"/>
      <c r="AO200" s="357"/>
      <c r="AP200" s="356"/>
      <c r="AQ200" s="356"/>
      <c r="AR200" s="356"/>
      <c r="AS200" s="356"/>
      <c r="AT200" s="356"/>
      <c r="AU200" s="357"/>
      <c r="AV200" s="356"/>
      <c r="AW200" s="356"/>
      <c r="AX200" s="357"/>
    </row>
    <row r="201" spans="1:50">
      <c r="A201" s="358" t="s">
        <v>978</v>
      </c>
      <c r="B201" s="337">
        <v>0</v>
      </c>
      <c r="C201" s="337">
        <v>0</v>
      </c>
      <c r="D201" s="337">
        <v>0</v>
      </c>
      <c r="E201" s="337">
        <v>0</v>
      </c>
      <c r="F201" s="337">
        <v>0</v>
      </c>
      <c r="G201" s="337">
        <v>0</v>
      </c>
      <c r="H201" s="337">
        <v>0</v>
      </c>
      <c r="J201" s="337">
        <v>0</v>
      </c>
      <c r="K201" s="337">
        <v>0</v>
      </c>
      <c r="L201" s="337">
        <v>0</v>
      </c>
      <c r="N201" s="337">
        <v>0</v>
      </c>
      <c r="O201" s="337">
        <v>0</v>
      </c>
      <c r="Q201" s="337">
        <v>0</v>
      </c>
      <c r="Y201" s="353"/>
      <c r="Z201" s="354"/>
      <c r="AE201" s="353"/>
      <c r="AF201" s="354"/>
      <c r="AH201" s="353"/>
      <c r="AI201" s="355"/>
      <c r="AJ201" s="356"/>
      <c r="AK201" s="356"/>
      <c r="AL201" s="356"/>
      <c r="AM201" s="356"/>
      <c r="AN201" s="356"/>
      <c r="AO201" s="357"/>
      <c r="AP201" s="356"/>
      <c r="AQ201" s="356"/>
      <c r="AR201" s="356"/>
      <c r="AS201" s="356"/>
      <c r="AT201" s="356"/>
      <c r="AU201" s="357"/>
      <c r="AV201" s="356"/>
      <c r="AW201" s="356"/>
      <c r="AX201" s="357"/>
    </row>
    <row r="202" spans="1:50">
      <c r="A202" s="358" t="s">
        <v>979</v>
      </c>
      <c r="B202" s="337">
        <v>0</v>
      </c>
      <c r="C202" s="337">
        <v>0</v>
      </c>
      <c r="D202" s="337">
        <v>0</v>
      </c>
      <c r="E202" s="337">
        <v>0</v>
      </c>
      <c r="F202" s="337">
        <v>0</v>
      </c>
      <c r="G202" s="337">
        <v>0</v>
      </c>
      <c r="H202" s="337">
        <v>0</v>
      </c>
      <c r="J202" s="337">
        <v>0</v>
      </c>
      <c r="K202" s="337">
        <v>0</v>
      </c>
      <c r="L202" s="337">
        <v>0</v>
      </c>
      <c r="N202" s="337">
        <v>0</v>
      </c>
      <c r="O202" s="337">
        <v>0</v>
      </c>
      <c r="Q202" s="337">
        <v>0</v>
      </c>
      <c r="R202" s="366"/>
      <c r="S202" s="363">
        <f>IF(B201&gt;0,(B202/B201),)</f>
        <v>0</v>
      </c>
      <c r="T202" s="363">
        <f t="shared" ref="T202:AH202" si="143">IF(C201&gt;0,(C202/C201),)</f>
        <v>0</v>
      </c>
      <c r="U202" s="363">
        <f t="shared" si="143"/>
        <v>0</v>
      </c>
      <c r="V202" s="363">
        <f t="shared" si="143"/>
        <v>0</v>
      </c>
      <c r="W202" s="363">
        <f t="shared" si="143"/>
        <v>0</v>
      </c>
      <c r="X202" s="363">
        <f t="shared" si="143"/>
        <v>0</v>
      </c>
      <c r="Y202" s="364">
        <f t="shared" si="143"/>
        <v>0</v>
      </c>
      <c r="Z202" s="365">
        <f t="shared" si="143"/>
        <v>0</v>
      </c>
      <c r="AA202" s="363">
        <f t="shared" si="143"/>
        <v>0</v>
      </c>
      <c r="AB202" s="363">
        <f t="shared" si="143"/>
        <v>0</v>
      </c>
      <c r="AC202" s="363">
        <f t="shared" si="143"/>
        <v>0</v>
      </c>
      <c r="AD202" s="363">
        <f t="shared" si="143"/>
        <v>0</v>
      </c>
      <c r="AE202" s="364">
        <f t="shared" si="143"/>
        <v>0</v>
      </c>
      <c r="AF202" s="365">
        <f t="shared" si="143"/>
        <v>0</v>
      </c>
      <c r="AG202" s="363">
        <f t="shared" si="143"/>
        <v>0</v>
      </c>
      <c r="AH202" s="364">
        <f t="shared" si="143"/>
        <v>0</v>
      </c>
      <c r="AI202" s="367">
        <f>IF(S200&gt;0,(S202-S200)/S200,)</f>
        <v>0</v>
      </c>
      <c r="AJ202" s="368">
        <f t="shared" ref="AJ202:AX202" si="144">IF(T200&gt;0,(T202-T200)/T200,)</f>
        <v>0</v>
      </c>
      <c r="AK202" s="368">
        <f t="shared" si="144"/>
        <v>0</v>
      </c>
      <c r="AL202" s="368">
        <f t="shared" si="144"/>
        <v>0</v>
      </c>
      <c r="AM202" s="368">
        <f t="shared" si="144"/>
        <v>0</v>
      </c>
      <c r="AN202" s="368">
        <f t="shared" si="144"/>
        <v>0</v>
      </c>
      <c r="AO202" s="369">
        <f t="shared" si="144"/>
        <v>0</v>
      </c>
      <c r="AP202" s="368">
        <f t="shared" si="144"/>
        <v>0</v>
      </c>
      <c r="AQ202" s="368">
        <f t="shared" si="144"/>
        <v>0</v>
      </c>
      <c r="AR202" s="368">
        <f t="shared" si="144"/>
        <v>0</v>
      </c>
      <c r="AS202" s="368">
        <f t="shared" si="144"/>
        <v>0</v>
      </c>
      <c r="AT202" s="368">
        <f t="shared" si="144"/>
        <v>0</v>
      </c>
      <c r="AU202" s="369">
        <f t="shared" si="144"/>
        <v>0</v>
      </c>
      <c r="AV202" s="368">
        <f t="shared" si="144"/>
        <v>0</v>
      </c>
      <c r="AW202" s="368">
        <f t="shared" si="144"/>
        <v>0</v>
      </c>
      <c r="AX202" s="369">
        <f t="shared" si="144"/>
        <v>0</v>
      </c>
    </row>
    <row r="203" spans="1:50">
      <c r="A203" s="358" t="s">
        <v>980</v>
      </c>
      <c r="B203" s="337">
        <v>1279</v>
      </c>
      <c r="C203" s="337">
        <v>1236</v>
      </c>
      <c r="D203" s="337">
        <v>1049</v>
      </c>
      <c r="E203" s="337">
        <v>1088</v>
      </c>
      <c r="F203" s="337">
        <v>97</v>
      </c>
      <c r="G203" s="337">
        <v>76</v>
      </c>
      <c r="H203" s="337">
        <v>4825</v>
      </c>
      <c r="J203" s="337">
        <v>715</v>
      </c>
      <c r="K203" s="337">
        <v>284</v>
      </c>
      <c r="L203" s="337">
        <v>138</v>
      </c>
      <c r="N203" s="337">
        <v>1137</v>
      </c>
      <c r="O203" s="337">
        <v>400</v>
      </c>
      <c r="Q203" s="337">
        <v>400</v>
      </c>
      <c r="Y203" s="353"/>
      <c r="Z203" s="354"/>
      <c r="AE203" s="353"/>
      <c r="AF203" s="354"/>
      <c r="AH203" s="353"/>
      <c r="AI203" s="355"/>
      <c r="AJ203" s="356"/>
      <c r="AK203" s="356"/>
      <c r="AL203" s="356"/>
      <c r="AM203" s="356"/>
      <c r="AN203" s="356"/>
      <c r="AO203" s="357"/>
      <c r="AP203" s="356"/>
      <c r="AQ203" s="356"/>
      <c r="AR203" s="356"/>
      <c r="AS203" s="356"/>
      <c r="AT203" s="356"/>
      <c r="AU203" s="357"/>
      <c r="AV203" s="356"/>
      <c r="AW203" s="356"/>
      <c r="AX203" s="357"/>
    </row>
    <row r="204" spans="1:50">
      <c r="A204" s="358" t="s">
        <v>981</v>
      </c>
      <c r="B204" s="337">
        <v>108605123.39656349</v>
      </c>
      <c r="C204" s="337">
        <v>86728065.212286785</v>
      </c>
      <c r="D204" s="337">
        <v>61529091.322926626</v>
      </c>
      <c r="E204" s="337">
        <v>60629109.414646082</v>
      </c>
      <c r="F204" s="337">
        <v>5110371</v>
      </c>
      <c r="G204" s="337">
        <v>3722016.1351418621</v>
      </c>
      <c r="H204" s="337">
        <v>326323776.48156482</v>
      </c>
      <c r="J204" s="337">
        <v>33022100.814119574</v>
      </c>
      <c r="K204" s="337">
        <v>11416097.037818162</v>
      </c>
      <c r="L204" s="337">
        <v>5921306.3142013783</v>
      </c>
      <c r="N204" s="337">
        <v>50359504.166139111</v>
      </c>
      <c r="O204" s="337">
        <v>14844128.139901986</v>
      </c>
      <c r="Q204" s="337">
        <v>14844128.139901986</v>
      </c>
      <c r="R204" s="366"/>
      <c r="S204" s="363">
        <f>IF(B203&gt;0,(B204/B203),)</f>
        <v>84914.091787774421</v>
      </c>
      <c r="T204" s="363">
        <f t="shared" ref="T204:AH204" si="145">IF(C203&gt;0,(C204/C203),)</f>
        <v>70168.337550393844</v>
      </c>
      <c r="U204" s="363">
        <f t="shared" si="145"/>
        <v>58654.996494686966</v>
      </c>
      <c r="V204" s="363">
        <f t="shared" si="145"/>
        <v>55725.28438846147</v>
      </c>
      <c r="W204" s="363">
        <f t="shared" si="145"/>
        <v>52684.237113402065</v>
      </c>
      <c r="X204" s="363">
        <f t="shared" si="145"/>
        <v>48973.896515024499</v>
      </c>
      <c r="Y204" s="364">
        <f t="shared" si="145"/>
        <v>67631.870773381306</v>
      </c>
      <c r="Z204" s="365">
        <f t="shared" si="145"/>
        <v>0</v>
      </c>
      <c r="AA204" s="363">
        <f t="shared" si="145"/>
        <v>46184.756383384018</v>
      </c>
      <c r="AB204" s="363">
        <f t="shared" si="145"/>
        <v>40197.524781049862</v>
      </c>
      <c r="AC204" s="363">
        <f t="shared" si="145"/>
        <v>42908.016769575202</v>
      </c>
      <c r="AD204" s="363">
        <f t="shared" si="145"/>
        <v>0</v>
      </c>
      <c r="AE204" s="364">
        <f t="shared" si="145"/>
        <v>44291.560392382686</v>
      </c>
      <c r="AF204" s="365">
        <f t="shared" si="145"/>
        <v>37110.320349754969</v>
      </c>
      <c r="AG204" s="363">
        <f t="shared" si="145"/>
        <v>0</v>
      </c>
      <c r="AH204" s="364">
        <f t="shared" si="145"/>
        <v>37110.320349754969</v>
      </c>
      <c r="AI204" s="355"/>
      <c r="AJ204" s="356"/>
      <c r="AK204" s="356"/>
      <c r="AL204" s="356"/>
      <c r="AM204" s="356"/>
      <c r="AN204" s="356"/>
      <c r="AO204" s="357"/>
      <c r="AP204" s="356"/>
      <c r="AQ204" s="356"/>
      <c r="AR204" s="356"/>
      <c r="AS204" s="356"/>
      <c r="AT204" s="356"/>
      <c r="AU204" s="357"/>
      <c r="AV204" s="356"/>
      <c r="AW204" s="356"/>
      <c r="AX204" s="357"/>
    </row>
    <row r="205" spans="1:50">
      <c r="A205" s="358" t="s">
        <v>982</v>
      </c>
      <c r="B205" s="337">
        <v>1304</v>
      </c>
      <c r="C205" s="337">
        <v>1260</v>
      </c>
      <c r="D205" s="337">
        <v>1052</v>
      </c>
      <c r="E205" s="337">
        <v>1087</v>
      </c>
      <c r="F205" s="337">
        <v>95</v>
      </c>
      <c r="G205" s="337">
        <v>82</v>
      </c>
      <c r="H205" s="337">
        <v>4880</v>
      </c>
      <c r="J205" s="337">
        <v>690</v>
      </c>
      <c r="K205" s="337">
        <v>288</v>
      </c>
      <c r="L205" s="337">
        <v>146</v>
      </c>
      <c r="N205" s="337">
        <v>1124</v>
      </c>
      <c r="O205" s="337">
        <v>397</v>
      </c>
      <c r="Q205" s="337">
        <v>397</v>
      </c>
      <c r="Y205" s="353"/>
      <c r="Z205" s="354"/>
      <c r="AE205" s="353"/>
      <c r="AF205" s="354"/>
      <c r="AH205" s="353"/>
      <c r="AI205" s="355"/>
      <c r="AJ205" s="356"/>
      <c r="AK205" s="356"/>
      <c r="AL205" s="356"/>
      <c r="AM205" s="356"/>
      <c r="AN205" s="356"/>
      <c r="AO205" s="357"/>
      <c r="AP205" s="356"/>
      <c r="AQ205" s="356"/>
      <c r="AR205" s="356"/>
      <c r="AS205" s="356"/>
      <c r="AT205" s="356"/>
      <c r="AU205" s="357"/>
      <c r="AV205" s="356"/>
      <c r="AW205" s="356"/>
      <c r="AX205" s="357"/>
    </row>
    <row r="206" spans="1:50" ht="13.5" thickBot="1">
      <c r="A206" s="372" t="s">
        <v>983</v>
      </c>
      <c r="B206" s="373">
        <v>111651757.02984168</v>
      </c>
      <c r="C206" s="373">
        <v>88704420.796217799</v>
      </c>
      <c r="D206" s="373">
        <v>61490450.635956094</v>
      </c>
      <c r="E206" s="373">
        <v>59539754.458795018</v>
      </c>
      <c r="F206" s="373">
        <v>5055931</v>
      </c>
      <c r="G206" s="373">
        <v>4060439.6451686458</v>
      </c>
      <c r="H206" s="373">
        <v>330502753.56597924</v>
      </c>
      <c r="I206" s="373"/>
      <c r="J206" s="373">
        <v>32280783.675020613</v>
      </c>
      <c r="K206" s="373">
        <v>11759280.681515682</v>
      </c>
      <c r="L206" s="373">
        <v>6360256.6463343026</v>
      </c>
      <c r="M206" s="373"/>
      <c r="N206" s="373">
        <v>50400321.002870604</v>
      </c>
      <c r="O206" s="373">
        <v>15249850.665945599</v>
      </c>
      <c r="P206" s="373"/>
      <c r="Q206" s="373">
        <v>15249850.665945599</v>
      </c>
      <c r="S206" s="374">
        <f>IF(B205&gt;0,(B206/B205),)</f>
        <v>85622.513059694538</v>
      </c>
      <c r="T206" s="374">
        <f t="shared" ref="T206:AH206" si="146">IF(C205&gt;0,(C206/C205),)</f>
        <v>70400.333965252226</v>
      </c>
      <c r="U206" s="374">
        <f t="shared" si="146"/>
        <v>58450.998703380319</v>
      </c>
      <c r="V206" s="374">
        <f t="shared" si="146"/>
        <v>54774.383126766348</v>
      </c>
      <c r="W206" s="374">
        <f t="shared" si="146"/>
        <v>53220.326315789476</v>
      </c>
      <c r="X206" s="374">
        <f t="shared" si="146"/>
        <v>49517.556648398117</v>
      </c>
      <c r="Y206" s="375">
        <f t="shared" si="146"/>
        <v>67725.974091389187</v>
      </c>
      <c r="Z206" s="376">
        <f t="shared" si="146"/>
        <v>0</v>
      </c>
      <c r="AA206" s="374">
        <f t="shared" si="146"/>
        <v>46783.744456551613</v>
      </c>
      <c r="AB206" s="374">
        <f t="shared" si="146"/>
        <v>40830.835699707233</v>
      </c>
      <c r="AC206" s="374">
        <f t="shared" si="146"/>
        <v>43563.401687221252</v>
      </c>
      <c r="AD206" s="374">
        <f t="shared" si="146"/>
        <v>0</v>
      </c>
      <c r="AE206" s="375">
        <f t="shared" si="146"/>
        <v>44840.14324098808</v>
      </c>
      <c r="AF206" s="376">
        <f t="shared" si="146"/>
        <v>38412.722080467502</v>
      </c>
      <c r="AG206" s="374">
        <f t="shared" si="146"/>
        <v>0</v>
      </c>
      <c r="AH206" s="375">
        <f t="shared" si="146"/>
        <v>38412.722080467502</v>
      </c>
      <c r="AI206" s="377">
        <f>IF(S204&gt;0,(S206-S204)/S204,)</f>
        <v>8.3427998463514435E-3</v>
      </c>
      <c r="AJ206" s="378">
        <f t="shared" ref="AJ206:AX206" si="147">IF(T204&gt;0,(T206-T204)/T204,)</f>
        <v>3.30628347424885E-3</v>
      </c>
      <c r="AK206" s="378">
        <f t="shared" si="147"/>
        <v>-3.4779269200898373E-3</v>
      </c>
      <c r="AL206" s="378">
        <f t="shared" si="147"/>
        <v>-1.7064089885416838E-2</v>
      </c>
      <c r="AM206" s="378">
        <f t="shared" si="147"/>
        <v>1.0175514190961651E-2</v>
      </c>
      <c r="AN206" s="378">
        <f t="shared" si="147"/>
        <v>1.1101018543763018E-2</v>
      </c>
      <c r="AO206" s="379">
        <f t="shared" si="147"/>
        <v>1.3914049239181856E-3</v>
      </c>
      <c r="AP206" s="378">
        <f t="shared" si="147"/>
        <v>0</v>
      </c>
      <c r="AQ206" s="378">
        <f t="shared" si="147"/>
        <v>1.2969389038134972E-2</v>
      </c>
      <c r="AR206" s="378">
        <f t="shared" si="147"/>
        <v>1.5754973026496647E-2</v>
      </c>
      <c r="AS206" s="378">
        <f t="shared" si="147"/>
        <v>1.5274183404131692E-2</v>
      </c>
      <c r="AT206" s="378">
        <f t="shared" si="147"/>
        <v>0</v>
      </c>
      <c r="AU206" s="379">
        <f t="shared" si="147"/>
        <v>1.2385719621197635E-2</v>
      </c>
      <c r="AV206" s="378">
        <f t="shared" si="147"/>
        <v>3.5095405225224141E-2</v>
      </c>
      <c r="AW206" s="378">
        <f t="shared" si="147"/>
        <v>0</v>
      </c>
      <c r="AX206" s="379">
        <f t="shared" si="147"/>
        <v>3.5095405225224141E-2</v>
      </c>
    </row>
    <row r="207" spans="1:50">
      <c r="A207" s="352" t="s">
        <v>338</v>
      </c>
      <c r="Y207" s="353"/>
      <c r="Z207" s="354"/>
      <c r="AE207" s="353"/>
      <c r="AF207" s="354"/>
      <c r="AH207" s="353"/>
      <c r="AI207" s="355"/>
      <c r="AJ207" s="356"/>
      <c r="AK207" s="356"/>
      <c r="AL207" s="356"/>
      <c r="AM207" s="356"/>
      <c r="AN207" s="356"/>
      <c r="AO207" s="357"/>
      <c r="AP207" s="356"/>
      <c r="AQ207" s="356"/>
      <c r="AR207" s="356"/>
      <c r="AS207" s="356"/>
      <c r="AT207" s="356"/>
      <c r="AU207" s="357"/>
      <c r="AV207" s="356"/>
      <c r="AW207" s="356"/>
      <c r="AX207" s="357"/>
    </row>
    <row r="208" spans="1:50">
      <c r="A208" s="358" t="s">
        <v>956</v>
      </c>
      <c r="B208" s="337">
        <v>0</v>
      </c>
      <c r="C208" s="337">
        <v>0</v>
      </c>
      <c r="D208" s="337">
        <v>0</v>
      </c>
      <c r="E208" s="337">
        <v>0</v>
      </c>
      <c r="F208" s="337">
        <v>0</v>
      </c>
      <c r="G208" s="337">
        <v>0</v>
      </c>
      <c r="H208" s="337">
        <v>0</v>
      </c>
      <c r="J208" s="337">
        <v>0</v>
      </c>
      <c r="K208" s="337">
        <v>0</v>
      </c>
      <c r="L208" s="337">
        <v>0</v>
      </c>
      <c r="N208" s="337">
        <v>0</v>
      </c>
      <c r="S208" s="359"/>
      <c r="T208" s="359"/>
      <c r="U208" s="359"/>
      <c r="V208" s="359"/>
      <c r="W208" s="359"/>
      <c r="X208" s="359"/>
      <c r="Y208" s="360"/>
      <c r="Z208" s="354"/>
      <c r="AA208" s="359"/>
      <c r="AB208" s="359"/>
      <c r="AC208" s="359"/>
      <c r="AD208" s="359"/>
      <c r="AE208" s="360"/>
      <c r="AF208" s="354"/>
      <c r="AG208" s="359"/>
      <c r="AH208" s="360"/>
      <c r="AI208" s="355"/>
      <c r="AJ208" s="356"/>
      <c r="AK208" s="356"/>
      <c r="AL208" s="356"/>
      <c r="AM208" s="356"/>
      <c r="AN208" s="356"/>
      <c r="AO208" s="357"/>
      <c r="AP208" s="356"/>
      <c r="AQ208" s="356"/>
      <c r="AR208" s="356"/>
      <c r="AS208" s="356"/>
      <c r="AT208" s="356"/>
      <c r="AU208" s="357"/>
      <c r="AV208" s="356"/>
      <c r="AW208" s="356"/>
      <c r="AX208" s="357"/>
    </row>
    <row r="209" spans="1:50">
      <c r="A209" s="358" t="s">
        <v>957</v>
      </c>
      <c r="B209" s="337">
        <v>0</v>
      </c>
      <c r="C209" s="337">
        <v>0</v>
      </c>
      <c r="D209" s="337">
        <v>0</v>
      </c>
      <c r="E209" s="337">
        <v>0</v>
      </c>
      <c r="F209" s="337">
        <v>0</v>
      </c>
      <c r="G209" s="337">
        <v>0</v>
      </c>
      <c r="H209" s="337">
        <v>0</v>
      </c>
      <c r="J209" s="337">
        <v>0</v>
      </c>
      <c r="K209" s="337">
        <v>0</v>
      </c>
      <c r="L209" s="337">
        <v>0</v>
      </c>
      <c r="N209" s="337">
        <v>0</v>
      </c>
      <c r="S209" s="363">
        <f>IF(B208&gt;0,(B209/B208),)</f>
        <v>0</v>
      </c>
      <c r="T209" s="363">
        <f t="shared" ref="T209:AH209" si="148">IF(C208&gt;0,(C209/C208),)</f>
        <v>0</v>
      </c>
      <c r="U209" s="363">
        <f t="shared" si="148"/>
        <v>0</v>
      </c>
      <c r="V209" s="363">
        <f t="shared" si="148"/>
        <v>0</v>
      </c>
      <c r="W209" s="363">
        <f t="shared" si="148"/>
        <v>0</v>
      </c>
      <c r="X209" s="363">
        <f t="shared" si="148"/>
        <v>0</v>
      </c>
      <c r="Y209" s="364">
        <f t="shared" si="148"/>
        <v>0</v>
      </c>
      <c r="Z209" s="365">
        <f t="shared" si="148"/>
        <v>0</v>
      </c>
      <c r="AA209" s="363">
        <f t="shared" si="148"/>
        <v>0</v>
      </c>
      <c r="AB209" s="363">
        <f t="shared" si="148"/>
        <v>0</v>
      </c>
      <c r="AC209" s="363">
        <f t="shared" si="148"/>
        <v>0</v>
      </c>
      <c r="AD209" s="363">
        <f t="shared" si="148"/>
        <v>0</v>
      </c>
      <c r="AE209" s="364">
        <f t="shared" si="148"/>
        <v>0</v>
      </c>
      <c r="AF209" s="365">
        <f t="shared" si="148"/>
        <v>0</v>
      </c>
      <c r="AG209" s="363">
        <f t="shared" si="148"/>
        <v>0</v>
      </c>
      <c r="AH209" s="364">
        <f t="shared" si="148"/>
        <v>0</v>
      </c>
      <c r="AI209" s="355"/>
      <c r="AJ209" s="356"/>
      <c r="AK209" s="356"/>
      <c r="AL209" s="356"/>
      <c r="AM209" s="356"/>
      <c r="AN209" s="356"/>
      <c r="AO209" s="357"/>
      <c r="AP209" s="356"/>
      <c r="AQ209" s="356"/>
      <c r="AR209" s="356"/>
      <c r="AS209" s="356"/>
      <c r="AT209" s="356"/>
      <c r="AU209" s="357"/>
      <c r="AV209" s="356"/>
      <c r="AW209" s="356"/>
      <c r="AX209" s="357"/>
    </row>
    <row r="210" spans="1:50">
      <c r="A210" s="358" t="s">
        <v>958</v>
      </c>
      <c r="B210" s="337">
        <v>713</v>
      </c>
      <c r="C210" s="337">
        <v>225</v>
      </c>
      <c r="D210" s="337">
        <v>254</v>
      </c>
      <c r="E210" s="337">
        <v>246</v>
      </c>
      <c r="F210" s="337">
        <v>24</v>
      </c>
      <c r="G210" s="337">
        <v>50</v>
      </c>
      <c r="H210" s="337">
        <v>1512</v>
      </c>
      <c r="J210" s="337">
        <v>635</v>
      </c>
      <c r="K210" s="337">
        <v>103</v>
      </c>
      <c r="L210" s="337">
        <v>45</v>
      </c>
      <c r="N210" s="337">
        <v>783</v>
      </c>
      <c r="Y210" s="353"/>
      <c r="Z210" s="354"/>
      <c r="AE210" s="353"/>
      <c r="AF210" s="354"/>
      <c r="AH210" s="353"/>
      <c r="AI210" s="355"/>
      <c r="AJ210" s="356"/>
      <c r="AK210" s="356"/>
      <c r="AL210" s="356"/>
      <c r="AM210" s="356"/>
      <c r="AN210" s="356"/>
      <c r="AO210" s="357"/>
      <c r="AP210" s="356"/>
      <c r="AQ210" s="356"/>
      <c r="AR210" s="356"/>
      <c r="AS210" s="356"/>
      <c r="AT210" s="356"/>
      <c r="AU210" s="357"/>
      <c r="AV210" s="356"/>
      <c r="AW210" s="356"/>
      <c r="AX210" s="357"/>
    </row>
    <row r="211" spans="1:50">
      <c r="A211" s="358" t="s">
        <v>959</v>
      </c>
      <c r="B211" s="337">
        <v>110353681.49121134</v>
      </c>
      <c r="C211" s="337">
        <v>27037538.413175691</v>
      </c>
      <c r="D211" s="337">
        <v>24590406.270873785</v>
      </c>
      <c r="E211" s="337">
        <v>21462266.059172411</v>
      </c>
      <c r="F211" s="337">
        <v>1981367.1147540982</v>
      </c>
      <c r="G211" s="337">
        <v>4097034.356435643</v>
      </c>
      <c r="H211" s="337">
        <v>189522293.705623</v>
      </c>
      <c r="J211" s="337">
        <v>52084711.824577197</v>
      </c>
      <c r="K211" s="337">
        <v>7357216.9534121584</v>
      </c>
      <c r="L211" s="337">
        <v>3032418.4639890403</v>
      </c>
      <c r="N211" s="337">
        <v>62474347.241978399</v>
      </c>
      <c r="R211" s="366"/>
      <c r="S211" s="363">
        <f>IF(B210&gt;0,(B211/B210),)</f>
        <v>154773.74683199346</v>
      </c>
      <c r="T211" s="363">
        <f t="shared" ref="T211:AH211" si="149">IF(C210&gt;0,(C211/C210),)</f>
        <v>120166.83739189195</v>
      </c>
      <c r="U211" s="363">
        <f t="shared" si="149"/>
        <v>96812.623113676324</v>
      </c>
      <c r="V211" s="363">
        <f t="shared" si="149"/>
        <v>87244.983980375648</v>
      </c>
      <c r="W211" s="363">
        <f t="shared" si="149"/>
        <v>82556.963114754093</v>
      </c>
      <c r="X211" s="363">
        <f t="shared" si="149"/>
        <v>81940.68712871286</v>
      </c>
      <c r="Y211" s="364">
        <f t="shared" si="149"/>
        <v>125345.43234498876</v>
      </c>
      <c r="Z211" s="365">
        <f t="shared" si="149"/>
        <v>0</v>
      </c>
      <c r="AA211" s="363">
        <f t="shared" si="149"/>
        <v>82023.168227680624</v>
      </c>
      <c r="AB211" s="363">
        <f t="shared" si="149"/>
        <v>71429.29080982678</v>
      </c>
      <c r="AC211" s="363">
        <f t="shared" si="149"/>
        <v>67387.076977534234</v>
      </c>
      <c r="AD211" s="363">
        <f t="shared" si="149"/>
        <v>0</v>
      </c>
      <c r="AE211" s="364">
        <f t="shared" si="149"/>
        <v>79788.438367788505</v>
      </c>
      <c r="AF211" s="365">
        <f t="shared" si="149"/>
        <v>0</v>
      </c>
      <c r="AG211" s="363">
        <f t="shared" si="149"/>
        <v>0</v>
      </c>
      <c r="AH211" s="364">
        <f t="shared" si="149"/>
        <v>0</v>
      </c>
      <c r="AI211" s="367">
        <f>IF(S209&gt;0,(S211-S209)/S209,)</f>
        <v>0</v>
      </c>
      <c r="AJ211" s="368">
        <f t="shared" ref="AJ211:AX211" si="150">IF(T209&gt;0,(T211-T209)/T209,)</f>
        <v>0</v>
      </c>
      <c r="AK211" s="368">
        <f t="shared" si="150"/>
        <v>0</v>
      </c>
      <c r="AL211" s="368">
        <f t="shared" si="150"/>
        <v>0</v>
      </c>
      <c r="AM211" s="368">
        <f t="shared" si="150"/>
        <v>0</v>
      </c>
      <c r="AN211" s="368">
        <f t="shared" si="150"/>
        <v>0</v>
      </c>
      <c r="AO211" s="369">
        <f t="shared" si="150"/>
        <v>0</v>
      </c>
      <c r="AP211" s="368">
        <f t="shared" si="150"/>
        <v>0</v>
      </c>
      <c r="AQ211" s="368">
        <f t="shared" si="150"/>
        <v>0</v>
      </c>
      <c r="AR211" s="368">
        <f t="shared" si="150"/>
        <v>0</v>
      </c>
      <c r="AS211" s="368">
        <f t="shared" si="150"/>
        <v>0</v>
      </c>
      <c r="AT211" s="368">
        <f t="shared" si="150"/>
        <v>0</v>
      </c>
      <c r="AU211" s="369">
        <f t="shared" si="150"/>
        <v>0</v>
      </c>
      <c r="AV211" s="368">
        <f t="shared" si="150"/>
        <v>0</v>
      </c>
      <c r="AW211" s="368">
        <f t="shared" si="150"/>
        <v>0</v>
      </c>
      <c r="AX211" s="369">
        <f t="shared" si="150"/>
        <v>0</v>
      </c>
    </row>
    <row r="212" spans="1:50">
      <c r="A212" s="358" t="s">
        <v>960</v>
      </c>
      <c r="B212" s="337">
        <v>0</v>
      </c>
      <c r="C212" s="337">
        <v>0</v>
      </c>
      <c r="D212" s="337">
        <v>0</v>
      </c>
      <c r="E212" s="337">
        <v>0</v>
      </c>
      <c r="F212" s="337">
        <v>0</v>
      </c>
      <c r="G212" s="337">
        <v>0</v>
      </c>
      <c r="H212" s="337">
        <v>0</v>
      </c>
      <c r="J212" s="337">
        <v>0</v>
      </c>
      <c r="K212" s="337">
        <v>0</v>
      </c>
      <c r="L212" s="337">
        <v>0</v>
      </c>
      <c r="N212" s="337">
        <v>0</v>
      </c>
      <c r="Y212" s="353"/>
      <c r="Z212" s="354"/>
      <c r="AE212" s="353"/>
      <c r="AF212" s="354"/>
      <c r="AH212" s="353"/>
      <c r="AI212" s="355"/>
      <c r="AJ212" s="356"/>
      <c r="AK212" s="356"/>
      <c r="AL212" s="356"/>
      <c r="AM212" s="356"/>
      <c r="AN212" s="356"/>
      <c r="AO212" s="357"/>
      <c r="AP212" s="356"/>
      <c r="AQ212" s="356"/>
      <c r="AR212" s="356"/>
      <c r="AS212" s="356"/>
      <c r="AT212" s="356"/>
      <c r="AU212" s="357"/>
      <c r="AV212" s="356"/>
      <c r="AW212" s="356"/>
      <c r="AX212" s="357"/>
    </row>
    <row r="213" spans="1:50">
      <c r="A213" s="361" t="s">
        <v>961</v>
      </c>
      <c r="B213" s="362">
        <v>0</v>
      </c>
      <c r="C213" s="362">
        <v>0</v>
      </c>
      <c r="D213" s="362">
        <v>0</v>
      </c>
      <c r="E213" s="362">
        <v>0</v>
      </c>
      <c r="F213" s="362">
        <v>0</v>
      </c>
      <c r="G213" s="362">
        <v>0</v>
      </c>
      <c r="H213" s="362">
        <v>0</v>
      </c>
      <c r="I213" s="362"/>
      <c r="J213" s="362">
        <v>0</v>
      </c>
      <c r="K213" s="362">
        <v>0</v>
      </c>
      <c r="L213" s="362">
        <v>0</v>
      </c>
      <c r="M213" s="362"/>
      <c r="N213" s="362">
        <v>0</v>
      </c>
      <c r="O213" s="362"/>
      <c r="P213" s="362"/>
      <c r="Q213" s="362"/>
      <c r="S213" s="363">
        <f>IF(B212&gt;0,(B213/B212),)</f>
        <v>0</v>
      </c>
      <c r="T213" s="363">
        <f t="shared" ref="T213:AH213" si="151">IF(C212&gt;0,(C213/C212),)</f>
        <v>0</v>
      </c>
      <c r="U213" s="363">
        <f t="shared" si="151"/>
        <v>0</v>
      </c>
      <c r="V213" s="363">
        <f t="shared" si="151"/>
        <v>0</v>
      </c>
      <c r="W213" s="363">
        <f t="shared" si="151"/>
        <v>0</v>
      </c>
      <c r="X213" s="363">
        <f t="shared" si="151"/>
        <v>0</v>
      </c>
      <c r="Y213" s="364">
        <f t="shared" si="151"/>
        <v>0</v>
      </c>
      <c r="Z213" s="365">
        <f t="shared" si="151"/>
        <v>0</v>
      </c>
      <c r="AA213" s="363">
        <f t="shared" si="151"/>
        <v>0</v>
      </c>
      <c r="AB213" s="363">
        <f t="shared" si="151"/>
        <v>0</v>
      </c>
      <c r="AC213" s="363">
        <f t="shared" si="151"/>
        <v>0</v>
      </c>
      <c r="AD213" s="363">
        <f t="shared" si="151"/>
        <v>0</v>
      </c>
      <c r="AE213" s="364">
        <f t="shared" si="151"/>
        <v>0</v>
      </c>
      <c r="AF213" s="365">
        <f t="shared" si="151"/>
        <v>0</v>
      </c>
      <c r="AG213" s="363">
        <f t="shared" si="151"/>
        <v>0</v>
      </c>
      <c r="AH213" s="364">
        <f t="shared" si="151"/>
        <v>0</v>
      </c>
      <c r="AI213" s="355"/>
      <c r="AJ213" s="356"/>
      <c r="AK213" s="356"/>
      <c r="AL213" s="356"/>
      <c r="AM213" s="356"/>
      <c r="AN213" s="356"/>
      <c r="AO213" s="357"/>
      <c r="AP213" s="356"/>
      <c r="AQ213" s="356"/>
      <c r="AR213" s="356"/>
      <c r="AS213" s="356"/>
      <c r="AT213" s="356"/>
      <c r="AU213" s="357"/>
      <c r="AV213" s="356"/>
      <c r="AW213" s="356"/>
      <c r="AX213" s="357"/>
    </row>
    <row r="214" spans="1:50">
      <c r="A214" s="358" t="s">
        <v>962</v>
      </c>
      <c r="B214" s="337">
        <v>430</v>
      </c>
      <c r="C214" s="337">
        <v>292</v>
      </c>
      <c r="D214" s="337">
        <v>277</v>
      </c>
      <c r="E214" s="337">
        <v>319</v>
      </c>
      <c r="F214" s="337">
        <v>40</v>
      </c>
      <c r="G214" s="337">
        <v>46</v>
      </c>
      <c r="H214" s="337">
        <v>1404</v>
      </c>
      <c r="J214" s="337">
        <v>536</v>
      </c>
      <c r="K214" s="337">
        <v>132</v>
      </c>
      <c r="L214" s="337">
        <v>45</v>
      </c>
      <c r="N214" s="337">
        <v>713</v>
      </c>
      <c r="Y214" s="353"/>
      <c r="Z214" s="354"/>
      <c r="AE214" s="353"/>
      <c r="AF214" s="354"/>
      <c r="AH214" s="353"/>
      <c r="AI214" s="355"/>
      <c r="AJ214" s="356"/>
      <c r="AK214" s="356"/>
      <c r="AL214" s="356"/>
      <c r="AM214" s="356"/>
      <c r="AN214" s="356"/>
      <c r="AO214" s="357"/>
      <c r="AP214" s="356"/>
      <c r="AQ214" s="356"/>
      <c r="AR214" s="356"/>
      <c r="AS214" s="356"/>
      <c r="AT214" s="356"/>
      <c r="AU214" s="357"/>
      <c r="AV214" s="356"/>
      <c r="AW214" s="356"/>
      <c r="AX214" s="357"/>
    </row>
    <row r="215" spans="1:50">
      <c r="A215" s="358" t="s">
        <v>963</v>
      </c>
      <c r="B215" s="337">
        <v>47026246.850720741</v>
      </c>
      <c r="C215" s="337">
        <v>25700281.769169554</v>
      </c>
      <c r="D215" s="337">
        <v>21889163.37889586</v>
      </c>
      <c r="E215" s="337">
        <v>23526207.144130241</v>
      </c>
      <c r="F215" s="337">
        <v>2671216.8472906407</v>
      </c>
      <c r="G215" s="337">
        <v>2954245.6268980475</v>
      </c>
      <c r="H215" s="337">
        <v>123767361.6171051</v>
      </c>
      <c r="J215" s="337">
        <v>36205423.348674178</v>
      </c>
      <c r="K215" s="337">
        <v>7746640.5165665261</v>
      </c>
      <c r="L215" s="337">
        <v>2664525.8211053465</v>
      </c>
      <c r="N215" s="337">
        <v>46616589.686346054</v>
      </c>
      <c r="R215" s="366"/>
      <c r="S215" s="363">
        <f>IF(B214&gt;0,(B215/B214),)</f>
        <v>109363.36476911801</v>
      </c>
      <c r="T215" s="363">
        <f t="shared" ref="T215:AH215" si="152">IF(C214&gt;0,(C215/C214),)</f>
        <v>88014.663593046425</v>
      </c>
      <c r="U215" s="363">
        <f t="shared" si="152"/>
        <v>79022.250465328019</v>
      </c>
      <c r="V215" s="363">
        <f t="shared" si="152"/>
        <v>73749.865655580696</v>
      </c>
      <c r="W215" s="363">
        <f t="shared" si="152"/>
        <v>66780.421182266015</v>
      </c>
      <c r="X215" s="363">
        <f t="shared" si="152"/>
        <v>64222.731019522769</v>
      </c>
      <c r="Y215" s="364">
        <f t="shared" si="152"/>
        <v>88153.391465174573</v>
      </c>
      <c r="Z215" s="365">
        <f t="shared" si="152"/>
        <v>0</v>
      </c>
      <c r="AA215" s="363">
        <f t="shared" si="152"/>
        <v>67547.431620660776</v>
      </c>
      <c r="AB215" s="363">
        <f t="shared" si="152"/>
        <v>58686.670580049438</v>
      </c>
      <c r="AC215" s="363">
        <f t="shared" si="152"/>
        <v>59211.684913452147</v>
      </c>
      <c r="AD215" s="363">
        <f t="shared" si="152"/>
        <v>0</v>
      </c>
      <c r="AE215" s="364">
        <f t="shared" si="152"/>
        <v>65380.911201046358</v>
      </c>
      <c r="AF215" s="365">
        <f t="shared" si="152"/>
        <v>0</v>
      </c>
      <c r="AG215" s="363">
        <f t="shared" si="152"/>
        <v>0</v>
      </c>
      <c r="AH215" s="364">
        <f t="shared" si="152"/>
        <v>0</v>
      </c>
      <c r="AI215" s="367">
        <f>IF(S213&gt;0,(S215-S213)/S213,)</f>
        <v>0</v>
      </c>
      <c r="AJ215" s="368">
        <f t="shared" ref="AJ215:AX215" si="153">IF(T213&gt;0,(T215-T213)/T213,)</f>
        <v>0</v>
      </c>
      <c r="AK215" s="368">
        <f t="shared" si="153"/>
        <v>0</v>
      </c>
      <c r="AL215" s="368">
        <f t="shared" si="153"/>
        <v>0</v>
      </c>
      <c r="AM215" s="368">
        <f t="shared" si="153"/>
        <v>0</v>
      </c>
      <c r="AN215" s="368">
        <f t="shared" si="153"/>
        <v>0</v>
      </c>
      <c r="AO215" s="369">
        <f t="shared" si="153"/>
        <v>0</v>
      </c>
      <c r="AP215" s="368">
        <f t="shared" si="153"/>
        <v>0</v>
      </c>
      <c r="AQ215" s="368">
        <f t="shared" si="153"/>
        <v>0</v>
      </c>
      <c r="AR215" s="368">
        <f t="shared" si="153"/>
        <v>0</v>
      </c>
      <c r="AS215" s="368">
        <f t="shared" si="153"/>
        <v>0</v>
      </c>
      <c r="AT215" s="368">
        <f t="shared" si="153"/>
        <v>0</v>
      </c>
      <c r="AU215" s="369">
        <f t="shared" si="153"/>
        <v>0</v>
      </c>
      <c r="AV215" s="368">
        <f t="shared" si="153"/>
        <v>0</v>
      </c>
      <c r="AW215" s="368">
        <f t="shared" si="153"/>
        <v>0</v>
      </c>
      <c r="AX215" s="369">
        <f t="shared" si="153"/>
        <v>0</v>
      </c>
    </row>
    <row r="216" spans="1:50">
      <c r="A216" s="358" t="s">
        <v>964</v>
      </c>
      <c r="B216" s="337">
        <v>0</v>
      </c>
      <c r="C216" s="337">
        <v>0</v>
      </c>
      <c r="D216" s="337">
        <v>0</v>
      </c>
      <c r="E216" s="337">
        <v>0</v>
      </c>
      <c r="F216" s="337">
        <v>0</v>
      </c>
      <c r="G216" s="337">
        <v>0</v>
      </c>
      <c r="H216" s="337">
        <v>0</v>
      </c>
      <c r="J216" s="337">
        <v>0</v>
      </c>
      <c r="K216" s="337">
        <v>0</v>
      </c>
      <c r="L216" s="337">
        <v>0</v>
      </c>
      <c r="N216" s="337">
        <v>0</v>
      </c>
      <c r="Y216" s="353"/>
      <c r="Z216" s="354"/>
      <c r="AE216" s="353"/>
      <c r="AF216" s="354"/>
      <c r="AH216" s="353"/>
      <c r="AI216" s="355"/>
      <c r="AJ216" s="356"/>
      <c r="AK216" s="356"/>
      <c r="AL216" s="356"/>
      <c r="AM216" s="356"/>
      <c r="AN216" s="356"/>
      <c r="AO216" s="357"/>
      <c r="AP216" s="356"/>
      <c r="AQ216" s="356"/>
      <c r="AR216" s="356"/>
      <c r="AS216" s="356"/>
      <c r="AT216" s="356"/>
      <c r="AU216" s="357"/>
      <c r="AV216" s="356"/>
      <c r="AW216" s="356"/>
      <c r="AX216" s="357"/>
    </row>
    <row r="217" spans="1:50">
      <c r="A217" s="358" t="s">
        <v>965</v>
      </c>
      <c r="B217" s="337">
        <v>0</v>
      </c>
      <c r="C217" s="337">
        <v>0</v>
      </c>
      <c r="D217" s="337">
        <v>0</v>
      </c>
      <c r="E217" s="337">
        <v>0</v>
      </c>
      <c r="F217" s="337">
        <v>0</v>
      </c>
      <c r="G217" s="337">
        <v>0</v>
      </c>
      <c r="H217" s="337">
        <v>0</v>
      </c>
      <c r="J217" s="337">
        <v>0</v>
      </c>
      <c r="K217" s="337">
        <v>0</v>
      </c>
      <c r="L217" s="337">
        <v>0</v>
      </c>
      <c r="N217" s="337">
        <v>0</v>
      </c>
      <c r="R217" s="366"/>
      <c r="S217" s="363">
        <f>IF(B216&gt;0,(B217/B216),)</f>
        <v>0</v>
      </c>
      <c r="T217" s="363">
        <f t="shared" ref="T217:AH217" si="154">IF(C216&gt;0,(C217/C216),)</f>
        <v>0</v>
      </c>
      <c r="U217" s="363">
        <f t="shared" si="154"/>
        <v>0</v>
      </c>
      <c r="V217" s="363">
        <f t="shared" si="154"/>
        <v>0</v>
      </c>
      <c r="W217" s="363">
        <f t="shared" si="154"/>
        <v>0</v>
      </c>
      <c r="X217" s="363">
        <f t="shared" si="154"/>
        <v>0</v>
      </c>
      <c r="Y217" s="364">
        <f t="shared" si="154"/>
        <v>0</v>
      </c>
      <c r="Z217" s="365">
        <f t="shared" si="154"/>
        <v>0</v>
      </c>
      <c r="AA217" s="363">
        <f t="shared" si="154"/>
        <v>0</v>
      </c>
      <c r="AB217" s="363">
        <f t="shared" si="154"/>
        <v>0</v>
      </c>
      <c r="AC217" s="363">
        <f t="shared" si="154"/>
        <v>0</v>
      </c>
      <c r="AD217" s="363">
        <f t="shared" si="154"/>
        <v>0</v>
      </c>
      <c r="AE217" s="364">
        <f t="shared" si="154"/>
        <v>0</v>
      </c>
      <c r="AF217" s="365">
        <f t="shared" si="154"/>
        <v>0</v>
      </c>
      <c r="AG217" s="363">
        <f t="shared" si="154"/>
        <v>0</v>
      </c>
      <c r="AH217" s="364">
        <f t="shared" si="154"/>
        <v>0</v>
      </c>
      <c r="AI217" s="355"/>
      <c r="AJ217" s="356"/>
      <c r="AK217" s="356"/>
      <c r="AL217" s="356"/>
      <c r="AM217" s="356"/>
      <c r="AN217" s="356"/>
      <c r="AO217" s="357"/>
      <c r="AP217" s="356"/>
      <c r="AQ217" s="356"/>
      <c r="AR217" s="356"/>
      <c r="AS217" s="356"/>
      <c r="AT217" s="356"/>
      <c r="AU217" s="357"/>
      <c r="AV217" s="356"/>
      <c r="AW217" s="356"/>
      <c r="AX217" s="357"/>
    </row>
    <row r="218" spans="1:50">
      <c r="A218" s="358" t="s">
        <v>966</v>
      </c>
      <c r="B218" s="337">
        <v>322</v>
      </c>
      <c r="C218" s="337">
        <v>217</v>
      </c>
      <c r="D218" s="337">
        <v>287</v>
      </c>
      <c r="E218" s="337">
        <v>312</v>
      </c>
      <c r="F218" s="337">
        <v>58</v>
      </c>
      <c r="G218" s="337">
        <v>46</v>
      </c>
      <c r="H218" s="337">
        <v>1242</v>
      </c>
      <c r="J218" s="337">
        <v>455</v>
      </c>
      <c r="K218" s="337">
        <v>243</v>
      </c>
      <c r="L218" s="337">
        <v>77</v>
      </c>
      <c r="N218" s="337">
        <v>775</v>
      </c>
      <c r="Y218" s="353"/>
      <c r="Z218" s="354"/>
      <c r="AE218" s="353"/>
      <c r="AF218" s="354"/>
      <c r="AH218" s="353"/>
      <c r="AI218" s="355"/>
      <c r="AJ218" s="356"/>
      <c r="AK218" s="356"/>
      <c r="AL218" s="356"/>
      <c r="AM218" s="356"/>
      <c r="AN218" s="356"/>
      <c r="AO218" s="357"/>
      <c r="AP218" s="356"/>
      <c r="AQ218" s="356"/>
      <c r="AR218" s="356"/>
      <c r="AS218" s="356"/>
      <c r="AT218" s="356"/>
      <c r="AU218" s="357"/>
      <c r="AV218" s="356"/>
      <c r="AW218" s="356"/>
      <c r="AX218" s="357"/>
    </row>
    <row r="219" spans="1:50">
      <c r="A219" s="358" t="s">
        <v>967</v>
      </c>
      <c r="B219" s="337">
        <v>30303903.947058823</v>
      </c>
      <c r="C219" s="337">
        <v>16718707.826825267</v>
      </c>
      <c r="D219" s="337">
        <v>18805504.5</v>
      </c>
      <c r="E219" s="337">
        <v>20619335.905999113</v>
      </c>
      <c r="F219" s="337">
        <v>3899726.6338983048</v>
      </c>
      <c r="G219" s="337">
        <v>2341912.6854663771</v>
      </c>
      <c r="H219" s="337">
        <v>92689091.499247879</v>
      </c>
      <c r="J219" s="337">
        <v>27066831.725965831</v>
      </c>
      <c r="K219" s="337">
        <v>12543568.31383653</v>
      </c>
      <c r="L219" s="337">
        <v>3889768.2988479268</v>
      </c>
      <c r="N219" s="337">
        <v>43500168.338650286</v>
      </c>
      <c r="R219" s="366"/>
      <c r="S219" s="363">
        <f>IF(B218&gt;0,(B219/B218),)</f>
        <v>94111.50294117647</v>
      </c>
      <c r="T219" s="363">
        <f t="shared" ref="T219:AH219" si="155">IF(C218&gt;0,(C219/C218),)</f>
        <v>77044.736529148693</v>
      </c>
      <c r="U219" s="363">
        <f t="shared" si="155"/>
        <v>65524.405923344944</v>
      </c>
      <c r="V219" s="363">
        <f t="shared" si="155"/>
        <v>66087.615083330486</v>
      </c>
      <c r="W219" s="363">
        <f t="shared" si="155"/>
        <v>67236.666101694907</v>
      </c>
      <c r="X219" s="363">
        <f t="shared" si="155"/>
        <v>50911.145336225585</v>
      </c>
      <c r="Y219" s="364">
        <f t="shared" si="155"/>
        <v>74628.898147542583</v>
      </c>
      <c r="Z219" s="365">
        <f t="shared" si="155"/>
        <v>0</v>
      </c>
      <c r="AA219" s="363">
        <f t="shared" si="155"/>
        <v>59487.542254869957</v>
      </c>
      <c r="AB219" s="363">
        <f t="shared" si="155"/>
        <v>51619.622690685304</v>
      </c>
      <c r="AC219" s="363">
        <f t="shared" si="155"/>
        <v>50516.471413609441</v>
      </c>
      <c r="AD219" s="363">
        <f t="shared" si="155"/>
        <v>0</v>
      </c>
      <c r="AE219" s="364">
        <f t="shared" si="155"/>
        <v>56129.249469226175</v>
      </c>
      <c r="AF219" s="365">
        <f t="shared" si="155"/>
        <v>0</v>
      </c>
      <c r="AG219" s="363">
        <f t="shared" si="155"/>
        <v>0</v>
      </c>
      <c r="AH219" s="364">
        <f t="shared" si="155"/>
        <v>0</v>
      </c>
      <c r="AI219" s="367">
        <f>IF(S217&gt;0,(S219-S217)/S217,)</f>
        <v>0</v>
      </c>
      <c r="AJ219" s="368">
        <f t="shared" ref="AJ219:AX219" si="156">IF(T217&gt;0,(T219-T217)/T217,)</f>
        <v>0</v>
      </c>
      <c r="AK219" s="368">
        <f t="shared" si="156"/>
        <v>0</v>
      </c>
      <c r="AL219" s="368">
        <f t="shared" si="156"/>
        <v>0</v>
      </c>
      <c r="AM219" s="368">
        <f t="shared" si="156"/>
        <v>0</v>
      </c>
      <c r="AN219" s="368">
        <f t="shared" si="156"/>
        <v>0</v>
      </c>
      <c r="AO219" s="369">
        <f t="shared" si="156"/>
        <v>0</v>
      </c>
      <c r="AP219" s="368">
        <f t="shared" si="156"/>
        <v>0</v>
      </c>
      <c r="AQ219" s="368">
        <f t="shared" si="156"/>
        <v>0</v>
      </c>
      <c r="AR219" s="368">
        <f t="shared" si="156"/>
        <v>0</v>
      </c>
      <c r="AS219" s="368">
        <f t="shared" si="156"/>
        <v>0</v>
      </c>
      <c r="AT219" s="368">
        <f t="shared" si="156"/>
        <v>0</v>
      </c>
      <c r="AU219" s="369">
        <f t="shared" si="156"/>
        <v>0</v>
      </c>
      <c r="AV219" s="368">
        <f t="shared" si="156"/>
        <v>0</v>
      </c>
      <c r="AW219" s="368">
        <f t="shared" si="156"/>
        <v>0</v>
      </c>
      <c r="AX219" s="369">
        <f t="shared" si="156"/>
        <v>0</v>
      </c>
    </row>
    <row r="220" spans="1:50">
      <c r="A220" s="358" t="s">
        <v>968</v>
      </c>
      <c r="B220" s="337">
        <v>0</v>
      </c>
      <c r="C220" s="337">
        <v>0</v>
      </c>
      <c r="D220" s="337">
        <v>0</v>
      </c>
      <c r="E220" s="337">
        <v>0</v>
      </c>
      <c r="F220" s="337">
        <v>0</v>
      </c>
      <c r="G220" s="337">
        <v>0</v>
      </c>
      <c r="H220" s="337">
        <v>0</v>
      </c>
      <c r="J220" s="337">
        <v>0</v>
      </c>
      <c r="K220" s="337">
        <v>0</v>
      </c>
      <c r="L220" s="337">
        <v>0</v>
      </c>
      <c r="N220" s="337">
        <v>0</v>
      </c>
      <c r="Y220" s="353"/>
      <c r="Z220" s="354"/>
      <c r="AE220" s="353"/>
      <c r="AF220" s="354"/>
      <c r="AH220" s="353"/>
      <c r="AI220" s="355"/>
      <c r="AJ220" s="356"/>
      <c r="AK220" s="356"/>
      <c r="AL220" s="356"/>
      <c r="AM220" s="356"/>
      <c r="AN220" s="356"/>
      <c r="AO220" s="357"/>
      <c r="AP220" s="356"/>
      <c r="AQ220" s="356"/>
      <c r="AR220" s="356"/>
      <c r="AS220" s="356"/>
      <c r="AT220" s="356"/>
      <c r="AU220" s="357"/>
      <c r="AV220" s="356"/>
      <c r="AW220" s="356"/>
      <c r="AX220" s="357"/>
    </row>
    <row r="221" spans="1:50">
      <c r="A221" s="358" t="s">
        <v>969</v>
      </c>
      <c r="B221" s="337">
        <v>0</v>
      </c>
      <c r="C221" s="337">
        <v>0</v>
      </c>
      <c r="D221" s="337">
        <v>0</v>
      </c>
      <c r="E221" s="337">
        <v>0</v>
      </c>
      <c r="F221" s="337">
        <v>0</v>
      </c>
      <c r="G221" s="337">
        <v>0</v>
      </c>
      <c r="H221" s="337">
        <v>0</v>
      </c>
      <c r="J221" s="337">
        <v>0</v>
      </c>
      <c r="K221" s="337">
        <v>0</v>
      </c>
      <c r="L221" s="337">
        <v>0</v>
      </c>
      <c r="N221" s="337">
        <v>0</v>
      </c>
      <c r="R221" s="366"/>
      <c r="S221" s="363">
        <f>IF(B220&gt;0,(B221/B220),)</f>
        <v>0</v>
      </c>
      <c r="T221" s="363">
        <f t="shared" ref="T221:AH221" si="157">IF(C220&gt;0,(C221/C220),)</f>
        <v>0</v>
      </c>
      <c r="U221" s="363">
        <f t="shared" si="157"/>
        <v>0</v>
      </c>
      <c r="V221" s="363">
        <f t="shared" si="157"/>
        <v>0</v>
      </c>
      <c r="W221" s="363">
        <f t="shared" si="157"/>
        <v>0</v>
      </c>
      <c r="X221" s="363">
        <f t="shared" si="157"/>
        <v>0</v>
      </c>
      <c r="Y221" s="364">
        <f t="shared" si="157"/>
        <v>0</v>
      </c>
      <c r="Z221" s="365">
        <f t="shared" si="157"/>
        <v>0</v>
      </c>
      <c r="AA221" s="363">
        <f t="shared" si="157"/>
        <v>0</v>
      </c>
      <c r="AB221" s="363">
        <f t="shared" si="157"/>
        <v>0</v>
      </c>
      <c r="AC221" s="363">
        <f t="shared" si="157"/>
        <v>0</v>
      </c>
      <c r="AD221" s="363">
        <f t="shared" si="157"/>
        <v>0</v>
      </c>
      <c r="AE221" s="364">
        <f t="shared" si="157"/>
        <v>0</v>
      </c>
      <c r="AF221" s="365">
        <f t="shared" si="157"/>
        <v>0</v>
      </c>
      <c r="AG221" s="363">
        <f t="shared" si="157"/>
        <v>0</v>
      </c>
      <c r="AH221" s="364">
        <f t="shared" si="157"/>
        <v>0</v>
      </c>
      <c r="AI221" s="355"/>
      <c r="AJ221" s="356"/>
      <c r="AK221" s="356"/>
      <c r="AL221" s="356"/>
      <c r="AM221" s="356"/>
      <c r="AN221" s="356"/>
      <c r="AO221" s="357"/>
      <c r="AP221" s="356"/>
      <c r="AQ221" s="356"/>
      <c r="AR221" s="356"/>
      <c r="AS221" s="356"/>
      <c r="AT221" s="356"/>
      <c r="AU221" s="357"/>
      <c r="AV221" s="356"/>
      <c r="AW221" s="356"/>
      <c r="AX221" s="357"/>
    </row>
    <row r="222" spans="1:50">
      <c r="A222" s="358" t="s">
        <v>970</v>
      </c>
      <c r="B222" s="337">
        <v>7</v>
      </c>
      <c r="C222" s="337">
        <v>15</v>
      </c>
      <c r="D222" s="337">
        <v>17</v>
      </c>
      <c r="E222" s="337">
        <v>29</v>
      </c>
      <c r="F222" s="337">
        <v>10</v>
      </c>
      <c r="G222" s="337">
        <v>0</v>
      </c>
      <c r="H222" s="337">
        <v>78</v>
      </c>
      <c r="J222" s="337">
        <v>104</v>
      </c>
      <c r="K222" s="337">
        <v>44</v>
      </c>
      <c r="L222" s="337">
        <v>29</v>
      </c>
      <c r="N222" s="337">
        <v>177</v>
      </c>
      <c r="Y222" s="353"/>
      <c r="Z222" s="354"/>
      <c r="AE222" s="353"/>
      <c r="AF222" s="354"/>
      <c r="AH222" s="353"/>
      <c r="AI222" s="355"/>
      <c r="AJ222" s="356"/>
      <c r="AK222" s="356"/>
      <c r="AL222" s="356"/>
      <c r="AM222" s="356"/>
      <c r="AN222" s="356"/>
      <c r="AO222" s="357"/>
      <c r="AP222" s="356"/>
      <c r="AQ222" s="356"/>
      <c r="AR222" s="356"/>
      <c r="AS222" s="356"/>
      <c r="AT222" s="356"/>
      <c r="AU222" s="357"/>
      <c r="AV222" s="356"/>
      <c r="AW222" s="356"/>
      <c r="AX222" s="357"/>
    </row>
    <row r="223" spans="1:50">
      <c r="A223" s="358" t="s">
        <v>971</v>
      </c>
      <c r="B223" s="337">
        <v>479358.11538461538</v>
      </c>
      <c r="C223" s="337">
        <v>844860.16279069777</v>
      </c>
      <c r="D223" s="337">
        <v>1022027.3999999999</v>
      </c>
      <c r="E223" s="337">
        <v>1748753.7248847925</v>
      </c>
      <c r="F223" s="337">
        <v>468629.1</v>
      </c>
      <c r="G223" s="386">
        <v>0</v>
      </c>
      <c r="H223" s="337">
        <v>4563628.5030601053</v>
      </c>
      <c r="J223" s="337">
        <v>5426337.7838548897</v>
      </c>
      <c r="K223" s="337">
        <v>2012005.4374343588</v>
      </c>
      <c r="L223" s="337">
        <v>1280848.3863636362</v>
      </c>
      <c r="N223" s="337">
        <v>8719191.607652884</v>
      </c>
      <c r="R223" s="366"/>
      <c r="S223" s="363">
        <f>IF(B222&gt;0,(B223/B222),)</f>
        <v>68479.730769230766</v>
      </c>
      <c r="T223" s="363">
        <f t="shared" ref="T223:AH223" si="158">IF(C222&gt;0,(C223/C222),)</f>
        <v>56324.010852713182</v>
      </c>
      <c r="U223" s="363">
        <f t="shared" si="158"/>
        <v>60119.25882352941</v>
      </c>
      <c r="V223" s="363">
        <f t="shared" si="158"/>
        <v>60301.85258223422</v>
      </c>
      <c r="W223" s="363">
        <f t="shared" si="158"/>
        <v>46862.909999999996</v>
      </c>
      <c r="X223" s="363">
        <f t="shared" si="158"/>
        <v>0</v>
      </c>
      <c r="Y223" s="364">
        <f t="shared" si="158"/>
        <v>58508.057731539811</v>
      </c>
      <c r="Z223" s="365">
        <f t="shared" si="158"/>
        <v>0</v>
      </c>
      <c r="AA223" s="363">
        <f t="shared" si="158"/>
        <v>52176.324844758557</v>
      </c>
      <c r="AB223" s="363">
        <f t="shared" si="158"/>
        <v>45727.396305326336</v>
      </c>
      <c r="AC223" s="363">
        <f t="shared" si="158"/>
        <v>44167.185736677115</v>
      </c>
      <c r="AD223" s="363">
        <f t="shared" si="158"/>
        <v>0</v>
      </c>
      <c r="AE223" s="364">
        <f t="shared" si="158"/>
        <v>49260.969534762058</v>
      </c>
      <c r="AF223" s="365">
        <f t="shared" si="158"/>
        <v>0</v>
      </c>
      <c r="AG223" s="363">
        <f t="shared" si="158"/>
        <v>0</v>
      </c>
      <c r="AH223" s="364">
        <f t="shared" si="158"/>
        <v>0</v>
      </c>
      <c r="AI223" s="367">
        <f>IF(S221&gt;0,(S223-S221)/S221,)</f>
        <v>0</v>
      </c>
      <c r="AJ223" s="368">
        <f t="shared" ref="AJ223:AX223" si="159">IF(T221&gt;0,(T223-T221)/T221,)</f>
        <v>0</v>
      </c>
      <c r="AK223" s="368">
        <f t="shared" si="159"/>
        <v>0</v>
      </c>
      <c r="AL223" s="368">
        <f t="shared" si="159"/>
        <v>0</v>
      </c>
      <c r="AM223" s="368">
        <f t="shared" si="159"/>
        <v>0</v>
      </c>
      <c r="AN223" s="368">
        <f t="shared" si="159"/>
        <v>0</v>
      </c>
      <c r="AO223" s="369">
        <f t="shared" si="159"/>
        <v>0</v>
      </c>
      <c r="AP223" s="368">
        <f t="shared" si="159"/>
        <v>0</v>
      </c>
      <c r="AQ223" s="368">
        <f t="shared" si="159"/>
        <v>0</v>
      </c>
      <c r="AR223" s="368">
        <f t="shared" si="159"/>
        <v>0</v>
      </c>
      <c r="AS223" s="370">
        <f t="shared" si="159"/>
        <v>0</v>
      </c>
      <c r="AT223" s="368">
        <f t="shared" si="159"/>
        <v>0</v>
      </c>
      <c r="AU223" s="369">
        <f t="shared" si="159"/>
        <v>0</v>
      </c>
      <c r="AV223" s="368">
        <f t="shared" si="159"/>
        <v>0</v>
      </c>
      <c r="AW223" s="368">
        <f t="shared" si="159"/>
        <v>0</v>
      </c>
      <c r="AX223" s="369">
        <f t="shared" si="159"/>
        <v>0</v>
      </c>
    </row>
    <row r="224" spans="1:50">
      <c r="A224" s="358" t="s">
        <v>972</v>
      </c>
      <c r="B224" s="337">
        <v>0</v>
      </c>
      <c r="C224" s="337">
        <v>0</v>
      </c>
      <c r="D224" s="337">
        <v>0</v>
      </c>
      <c r="E224" s="337">
        <v>0</v>
      </c>
      <c r="F224" s="337">
        <v>0</v>
      </c>
      <c r="G224" s="337">
        <v>0</v>
      </c>
      <c r="H224" s="337">
        <v>0</v>
      </c>
      <c r="J224" s="337">
        <v>0</v>
      </c>
      <c r="K224" s="337">
        <v>0</v>
      </c>
      <c r="L224" s="337">
        <v>0</v>
      </c>
      <c r="N224" s="337">
        <v>0</v>
      </c>
      <c r="Y224" s="353"/>
      <c r="Z224" s="354"/>
      <c r="AE224" s="353"/>
      <c r="AF224" s="354"/>
      <c r="AH224" s="353"/>
      <c r="AI224" s="355"/>
      <c r="AJ224" s="356"/>
      <c r="AK224" s="356"/>
      <c r="AL224" s="356"/>
      <c r="AM224" s="356"/>
      <c r="AN224" s="356"/>
      <c r="AO224" s="357"/>
      <c r="AP224" s="356"/>
      <c r="AQ224" s="356"/>
      <c r="AR224" s="356"/>
      <c r="AS224" s="356"/>
      <c r="AT224" s="356"/>
      <c r="AU224" s="357"/>
      <c r="AV224" s="356"/>
      <c r="AW224" s="356"/>
      <c r="AX224" s="357"/>
    </row>
    <row r="225" spans="1:50">
      <c r="A225" s="358" t="s">
        <v>973</v>
      </c>
      <c r="B225" s="337">
        <v>0</v>
      </c>
      <c r="C225" s="337">
        <v>0</v>
      </c>
      <c r="D225" s="337">
        <v>0</v>
      </c>
      <c r="E225" s="337">
        <v>0</v>
      </c>
      <c r="F225" s="337">
        <v>0</v>
      </c>
      <c r="G225" s="337">
        <v>0</v>
      </c>
      <c r="H225" s="337">
        <v>0</v>
      </c>
      <c r="J225" s="337">
        <v>0</v>
      </c>
      <c r="K225" s="337">
        <v>0</v>
      </c>
      <c r="L225" s="337">
        <v>0</v>
      </c>
      <c r="N225" s="337">
        <v>0</v>
      </c>
      <c r="R225" s="366"/>
      <c r="S225" s="363">
        <f>IF(B224&gt;0,(B225/B224),)</f>
        <v>0</v>
      </c>
      <c r="T225" s="363">
        <f t="shared" ref="T225:AH225" si="160">IF(C224&gt;0,(C225/C224),)</f>
        <v>0</v>
      </c>
      <c r="U225" s="363">
        <f t="shared" si="160"/>
        <v>0</v>
      </c>
      <c r="V225" s="363">
        <f t="shared" si="160"/>
        <v>0</v>
      </c>
      <c r="W225" s="363">
        <f t="shared" si="160"/>
        <v>0</v>
      </c>
      <c r="X225" s="363">
        <f t="shared" si="160"/>
        <v>0</v>
      </c>
      <c r="Y225" s="364">
        <f t="shared" si="160"/>
        <v>0</v>
      </c>
      <c r="Z225" s="365">
        <f t="shared" si="160"/>
        <v>0</v>
      </c>
      <c r="AA225" s="363">
        <f t="shared" si="160"/>
        <v>0</v>
      </c>
      <c r="AB225" s="363">
        <f t="shared" si="160"/>
        <v>0</v>
      </c>
      <c r="AC225" s="363">
        <f t="shared" si="160"/>
        <v>0</v>
      </c>
      <c r="AD225" s="363">
        <f t="shared" si="160"/>
        <v>0</v>
      </c>
      <c r="AE225" s="364">
        <f t="shared" si="160"/>
        <v>0</v>
      </c>
      <c r="AF225" s="365">
        <f t="shared" si="160"/>
        <v>0</v>
      </c>
      <c r="AG225" s="363">
        <f t="shared" si="160"/>
        <v>0</v>
      </c>
      <c r="AH225" s="364">
        <f t="shared" si="160"/>
        <v>0</v>
      </c>
      <c r="AI225" s="355"/>
      <c r="AJ225" s="356"/>
      <c r="AK225" s="356"/>
      <c r="AL225" s="356"/>
      <c r="AM225" s="356"/>
      <c r="AN225" s="356"/>
      <c r="AO225" s="357"/>
      <c r="AP225" s="356"/>
      <c r="AQ225" s="356"/>
      <c r="AR225" s="356"/>
      <c r="AS225" s="356"/>
      <c r="AT225" s="356"/>
      <c r="AU225" s="357"/>
      <c r="AV225" s="356"/>
      <c r="AW225" s="356"/>
      <c r="AX225" s="357"/>
    </row>
    <row r="226" spans="1:50">
      <c r="A226" s="358" t="s">
        <v>974</v>
      </c>
      <c r="B226" s="337">
        <v>331</v>
      </c>
      <c r="C226" s="337">
        <v>247</v>
      </c>
      <c r="D226" s="337">
        <v>239</v>
      </c>
      <c r="E226" s="337">
        <v>127</v>
      </c>
      <c r="F226" s="337">
        <v>0</v>
      </c>
      <c r="G226" s="337">
        <v>1</v>
      </c>
      <c r="H226" s="337">
        <v>945</v>
      </c>
      <c r="J226" s="337">
        <v>2</v>
      </c>
      <c r="K226" s="337">
        <v>38</v>
      </c>
      <c r="L226" s="337">
        <v>2</v>
      </c>
      <c r="N226" s="337">
        <v>42</v>
      </c>
      <c r="Y226" s="353"/>
      <c r="Z226" s="354"/>
      <c r="AE226" s="353"/>
      <c r="AF226" s="354"/>
      <c r="AH226" s="353"/>
      <c r="AI226" s="355"/>
      <c r="AJ226" s="356"/>
      <c r="AK226" s="356"/>
      <c r="AL226" s="356"/>
      <c r="AM226" s="356"/>
      <c r="AN226" s="356"/>
      <c r="AO226" s="357"/>
      <c r="AP226" s="356"/>
      <c r="AQ226" s="356"/>
      <c r="AR226" s="356"/>
      <c r="AS226" s="356"/>
      <c r="AT226" s="356"/>
      <c r="AU226" s="357"/>
      <c r="AV226" s="356"/>
      <c r="AW226" s="356"/>
      <c r="AX226" s="357"/>
    </row>
    <row r="227" spans="1:50">
      <c r="A227" s="358" t="s">
        <v>975</v>
      </c>
      <c r="B227" s="337">
        <v>19948711.454459205</v>
      </c>
      <c r="C227" s="337">
        <v>13304703.069844788</v>
      </c>
      <c r="D227" s="337">
        <v>10638237.15</v>
      </c>
      <c r="E227" s="337">
        <v>6259101.775977727</v>
      </c>
      <c r="F227" s="337">
        <v>0</v>
      </c>
      <c r="G227" s="337">
        <v>25704</v>
      </c>
      <c r="H227" s="337">
        <v>50176457.450281724</v>
      </c>
      <c r="J227" s="337">
        <v>109872</v>
      </c>
      <c r="K227" s="337">
        <v>1863046</v>
      </c>
      <c r="L227" s="337">
        <v>97188.75</v>
      </c>
      <c r="N227" s="337">
        <v>2070106.75</v>
      </c>
      <c r="R227" s="366"/>
      <c r="S227" s="363">
        <f>IF(B226&gt;0,(B227/B226),)</f>
        <v>60268.010436432647</v>
      </c>
      <c r="T227" s="363">
        <f t="shared" ref="T227:AH227" si="161">IF(C226&gt;0,(C227/C226),)</f>
        <v>53865.194614756227</v>
      </c>
      <c r="U227" s="363">
        <f t="shared" si="161"/>
        <v>44511.452510460251</v>
      </c>
      <c r="V227" s="363">
        <f t="shared" si="161"/>
        <v>49284.265952580528</v>
      </c>
      <c r="W227" s="363">
        <f t="shared" si="161"/>
        <v>0</v>
      </c>
      <c r="X227" s="363">
        <f t="shared" si="161"/>
        <v>25704</v>
      </c>
      <c r="Y227" s="364">
        <f t="shared" si="161"/>
        <v>53096.780370668494</v>
      </c>
      <c r="Z227" s="365">
        <f t="shared" si="161"/>
        <v>0</v>
      </c>
      <c r="AA227" s="363">
        <f t="shared" si="161"/>
        <v>54936</v>
      </c>
      <c r="AB227" s="363">
        <f t="shared" si="161"/>
        <v>49027.526315789473</v>
      </c>
      <c r="AC227" s="363">
        <f t="shared" si="161"/>
        <v>48594.375</v>
      </c>
      <c r="AD227" s="363">
        <f t="shared" si="161"/>
        <v>0</v>
      </c>
      <c r="AE227" s="364">
        <f t="shared" si="161"/>
        <v>49288.255952380954</v>
      </c>
      <c r="AF227" s="365">
        <f t="shared" si="161"/>
        <v>0</v>
      </c>
      <c r="AG227" s="363">
        <f t="shared" si="161"/>
        <v>0</v>
      </c>
      <c r="AH227" s="364">
        <f t="shared" si="161"/>
        <v>0</v>
      </c>
      <c r="AI227" s="371">
        <f>IF(S225&gt;0,(S227-S225)/S225,)</f>
        <v>0</v>
      </c>
      <c r="AJ227" s="368">
        <f t="shared" ref="AJ227:AX227" si="162">IF(T225&gt;0,(T227-T225)/T225,)</f>
        <v>0</v>
      </c>
      <c r="AK227" s="368">
        <f t="shared" si="162"/>
        <v>0</v>
      </c>
      <c r="AL227" s="368">
        <f t="shared" si="162"/>
        <v>0</v>
      </c>
      <c r="AM227" s="368">
        <f t="shared" si="162"/>
        <v>0</v>
      </c>
      <c r="AN227" s="368">
        <f t="shared" si="162"/>
        <v>0</v>
      </c>
      <c r="AO227" s="369">
        <f t="shared" si="162"/>
        <v>0</v>
      </c>
      <c r="AP227" s="368">
        <f t="shared" si="162"/>
        <v>0</v>
      </c>
      <c r="AQ227" s="368">
        <f t="shared" si="162"/>
        <v>0</v>
      </c>
      <c r="AR227" s="368">
        <f t="shared" si="162"/>
        <v>0</v>
      </c>
      <c r="AS227" s="368">
        <f t="shared" si="162"/>
        <v>0</v>
      </c>
      <c r="AT227" s="368">
        <f t="shared" si="162"/>
        <v>0</v>
      </c>
      <c r="AU227" s="369">
        <f t="shared" si="162"/>
        <v>0</v>
      </c>
      <c r="AV227" s="368">
        <f t="shared" si="162"/>
        <v>0</v>
      </c>
      <c r="AW227" s="368">
        <f t="shared" si="162"/>
        <v>0</v>
      </c>
      <c r="AX227" s="369">
        <f t="shared" si="162"/>
        <v>0</v>
      </c>
    </row>
    <row r="228" spans="1:50">
      <c r="A228" s="358" t="s">
        <v>976</v>
      </c>
      <c r="B228" s="337">
        <v>0</v>
      </c>
      <c r="C228" s="337">
        <v>0</v>
      </c>
      <c r="D228" s="337">
        <v>0</v>
      </c>
      <c r="E228" s="337">
        <v>0</v>
      </c>
      <c r="F228" s="337">
        <v>0</v>
      </c>
      <c r="G228" s="337">
        <v>0</v>
      </c>
      <c r="H228" s="337">
        <v>0</v>
      </c>
      <c r="J228" s="337">
        <v>0</v>
      </c>
      <c r="K228" s="337">
        <v>0</v>
      </c>
      <c r="L228" s="337">
        <v>0</v>
      </c>
      <c r="N228" s="337">
        <v>0</v>
      </c>
      <c r="Y228" s="353"/>
      <c r="Z228" s="354"/>
      <c r="AE228" s="353"/>
      <c r="AF228" s="354"/>
      <c r="AH228" s="353"/>
      <c r="AI228" s="355"/>
      <c r="AJ228" s="356"/>
      <c r="AK228" s="356"/>
      <c r="AL228" s="356"/>
      <c r="AM228" s="356"/>
      <c r="AN228" s="356"/>
      <c r="AO228" s="357"/>
      <c r="AP228" s="356"/>
      <c r="AQ228" s="356"/>
      <c r="AR228" s="356"/>
      <c r="AS228" s="356"/>
      <c r="AT228" s="356"/>
      <c r="AU228" s="357"/>
      <c r="AV228" s="356"/>
      <c r="AW228" s="356"/>
      <c r="AX228" s="357"/>
    </row>
    <row r="229" spans="1:50">
      <c r="A229" s="358" t="s">
        <v>977</v>
      </c>
      <c r="B229" s="337">
        <v>0</v>
      </c>
      <c r="C229" s="337">
        <v>0</v>
      </c>
      <c r="D229" s="337">
        <v>0</v>
      </c>
      <c r="E229" s="337">
        <v>0</v>
      </c>
      <c r="F229" s="337">
        <v>0</v>
      </c>
      <c r="G229" s="337">
        <v>0</v>
      </c>
      <c r="H229" s="337">
        <v>0</v>
      </c>
      <c r="J229" s="337">
        <v>0</v>
      </c>
      <c r="K229" s="337">
        <v>0</v>
      </c>
      <c r="L229" s="337">
        <v>0</v>
      </c>
      <c r="N229" s="337">
        <v>0</v>
      </c>
      <c r="R229" s="366"/>
      <c r="S229" s="363">
        <f>IF(B228&gt;0,(B229/B228),)</f>
        <v>0</v>
      </c>
      <c r="T229" s="363">
        <f t="shared" ref="T229:AH229" si="163">IF(C228&gt;0,(C229/C228),)</f>
        <v>0</v>
      </c>
      <c r="U229" s="363">
        <f t="shared" si="163"/>
        <v>0</v>
      </c>
      <c r="V229" s="363">
        <f t="shared" si="163"/>
        <v>0</v>
      </c>
      <c r="W229" s="363">
        <f t="shared" si="163"/>
        <v>0</v>
      </c>
      <c r="X229" s="363">
        <f t="shared" si="163"/>
        <v>0</v>
      </c>
      <c r="Y229" s="364">
        <f t="shared" si="163"/>
        <v>0</v>
      </c>
      <c r="Z229" s="365">
        <f t="shared" si="163"/>
        <v>0</v>
      </c>
      <c r="AA229" s="363">
        <f t="shared" si="163"/>
        <v>0</v>
      </c>
      <c r="AB229" s="363">
        <f t="shared" si="163"/>
        <v>0</v>
      </c>
      <c r="AC229" s="363">
        <f t="shared" si="163"/>
        <v>0</v>
      </c>
      <c r="AD229" s="363">
        <f t="shared" si="163"/>
        <v>0</v>
      </c>
      <c r="AE229" s="364">
        <f t="shared" si="163"/>
        <v>0</v>
      </c>
      <c r="AF229" s="365">
        <f t="shared" si="163"/>
        <v>0</v>
      </c>
      <c r="AG229" s="363">
        <f t="shared" si="163"/>
        <v>0</v>
      </c>
      <c r="AH229" s="364">
        <f t="shared" si="163"/>
        <v>0</v>
      </c>
      <c r="AI229" s="355"/>
      <c r="AJ229" s="356"/>
      <c r="AK229" s="356"/>
      <c r="AL229" s="356"/>
      <c r="AM229" s="356"/>
      <c r="AN229" s="356"/>
      <c r="AO229" s="357"/>
      <c r="AP229" s="356"/>
      <c r="AQ229" s="356"/>
      <c r="AR229" s="356"/>
      <c r="AS229" s="356"/>
      <c r="AT229" s="356"/>
      <c r="AU229" s="357"/>
      <c r="AV229" s="356"/>
      <c r="AW229" s="356"/>
      <c r="AX229" s="357"/>
    </row>
    <row r="230" spans="1:50">
      <c r="A230" s="358" t="s">
        <v>978</v>
      </c>
      <c r="B230" s="337">
        <v>0</v>
      </c>
      <c r="C230" s="337">
        <v>0</v>
      </c>
      <c r="D230" s="337">
        <v>0</v>
      </c>
      <c r="E230" s="337">
        <v>0</v>
      </c>
      <c r="F230" s="337">
        <v>0</v>
      </c>
      <c r="G230" s="337">
        <v>0</v>
      </c>
      <c r="H230" s="337">
        <v>0</v>
      </c>
      <c r="J230" s="337">
        <v>0</v>
      </c>
      <c r="K230" s="337">
        <v>0</v>
      </c>
      <c r="L230" s="337">
        <v>0</v>
      </c>
      <c r="N230" s="337">
        <v>0</v>
      </c>
      <c r="Y230" s="353"/>
      <c r="Z230" s="354"/>
      <c r="AE230" s="353"/>
      <c r="AF230" s="354"/>
      <c r="AH230" s="353"/>
      <c r="AI230" s="355"/>
      <c r="AJ230" s="356"/>
      <c r="AK230" s="356"/>
      <c r="AL230" s="356"/>
      <c r="AM230" s="356"/>
      <c r="AN230" s="356"/>
      <c r="AO230" s="357"/>
      <c r="AP230" s="356"/>
      <c r="AQ230" s="356"/>
      <c r="AR230" s="356"/>
      <c r="AS230" s="356"/>
      <c r="AT230" s="356"/>
      <c r="AU230" s="357"/>
      <c r="AV230" s="356"/>
      <c r="AW230" s="356"/>
      <c r="AX230" s="357"/>
    </row>
    <row r="231" spans="1:50">
      <c r="A231" s="358" t="s">
        <v>979</v>
      </c>
      <c r="B231" s="337">
        <v>0</v>
      </c>
      <c r="C231" s="337">
        <v>0</v>
      </c>
      <c r="D231" s="337">
        <v>0</v>
      </c>
      <c r="E231" s="337">
        <v>0</v>
      </c>
      <c r="F231" s="337">
        <v>0</v>
      </c>
      <c r="G231" s="337">
        <v>0</v>
      </c>
      <c r="H231" s="337">
        <v>0</v>
      </c>
      <c r="J231" s="337">
        <v>0</v>
      </c>
      <c r="K231" s="337">
        <v>0</v>
      </c>
      <c r="L231" s="337">
        <v>0</v>
      </c>
      <c r="N231" s="337">
        <v>0</v>
      </c>
      <c r="R231" s="366"/>
      <c r="S231" s="363">
        <f>IF(B230&gt;0,(B231/B230),)</f>
        <v>0</v>
      </c>
      <c r="T231" s="363">
        <f t="shared" ref="T231:AH231" si="164">IF(C230&gt;0,(C231/C230),)</f>
        <v>0</v>
      </c>
      <c r="U231" s="363">
        <f t="shared" si="164"/>
        <v>0</v>
      </c>
      <c r="V231" s="363">
        <f t="shared" si="164"/>
        <v>0</v>
      </c>
      <c r="W231" s="363">
        <f t="shared" si="164"/>
        <v>0</v>
      </c>
      <c r="X231" s="363">
        <f t="shared" si="164"/>
        <v>0</v>
      </c>
      <c r="Y231" s="364">
        <f t="shared" si="164"/>
        <v>0</v>
      </c>
      <c r="Z231" s="365">
        <f t="shared" si="164"/>
        <v>0</v>
      </c>
      <c r="AA231" s="363">
        <f t="shared" si="164"/>
        <v>0</v>
      </c>
      <c r="AB231" s="363">
        <f t="shared" si="164"/>
        <v>0</v>
      </c>
      <c r="AC231" s="363">
        <f t="shared" si="164"/>
        <v>0</v>
      </c>
      <c r="AD231" s="363">
        <f t="shared" si="164"/>
        <v>0</v>
      </c>
      <c r="AE231" s="364">
        <f t="shared" si="164"/>
        <v>0</v>
      </c>
      <c r="AF231" s="365">
        <f t="shared" si="164"/>
        <v>0</v>
      </c>
      <c r="AG231" s="363">
        <f t="shared" si="164"/>
        <v>0</v>
      </c>
      <c r="AH231" s="364">
        <f t="shared" si="164"/>
        <v>0</v>
      </c>
      <c r="AI231" s="367">
        <f>IF(S229&gt;0,(S231-S229)/S229,)</f>
        <v>0</v>
      </c>
      <c r="AJ231" s="368">
        <f t="shared" ref="AJ231:AX231" si="165">IF(T229&gt;0,(T231-T229)/T229,)</f>
        <v>0</v>
      </c>
      <c r="AK231" s="368">
        <f t="shared" si="165"/>
        <v>0</v>
      </c>
      <c r="AL231" s="368">
        <f t="shared" si="165"/>
        <v>0</v>
      </c>
      <c r="AM231" s="368">
        <f t="shared" si="165"/>
        <v>0</v>
      </c>
      <c r="AN231" s="368">
        <f t="shared" si="165"/>
        <v>0</v>
      </c>
      <c r="AO231" s="369">
        <f t="shared" si="165"/>
        <v>0</v>
      </c>
      <c r="AP231" s="368">
        <f t="shared" si="165"/>
        <v>0</v>
      </c>
      <c r="AQ231" s="368">
        <f t="shared" si="165"/>
        <v>0</v>
      </c>
      <c r="AR231" s="368">
        <f t="shared" si="165"/>
        <v>0</v>
      </c>
      <c r="AS231" s="368">
        <f t="shared" si="165"/>
        <v>0</v>
      </c>
      <c r="AT231" s="368">
        <f t="shared" si="165"/>
        <v>0</v>
      </c>
      <c r="AU231" s="369">
        <f t="shared" si="165"/>
        <v>0</v>
      </c>
      <c r="AV231" s="368">
        <f t="shared" si="165"/>
        <v>0</v>
      </c>
      <c r="AW231" s="368">
        <f t="shared" si="165"/>
        <v>0</v>
      </c>
      <c r="AX231" s="369">
        <f t="shared" si="165"/>
        <v>0</v>
      </c>
    </row>
    <row r="232" spans="1:50">
      <c r="A232" s="358" t="s">
        <v>980</v>
      </c>
      <c r="B232" s="337">
        <v>0</v>
      </c>
      <c r="C232" s="337">
        <v>0</v>
      </c>
      <c r="D232" s="337">
        <v>0</v>
      </c>
      <c r="E232" s="337">
        <v>0</v>
      </c>
      <c r="F232" s="337">
        <v>0</v>
      </c>
      <c r="G232" s="337">
        <v>0</v>
      </c>
      <c r="H232" s="337">
        <v>0</v>
      </c>
      <c r="J232" s="337">
        <v>0</v>
      </c>
      <c r="K232" s="337">
        <v>0</v>
      </c>
      <c r="L232" s="337">
        <v>0</v>
      </c>
      <c r="N232" s="337">
        <v>0</v>
      </c>
      <c r="Y232" s="353"/>
      <c r="Z232" s="354"/>
      <c r="AE232" s="353"/>
      <c r="AF232" s="354"/>
      <c r="AH232" s="353"/>
      <c r="AI232" s="355"/>
      <c r="AJ232" s="356"/>
      <c r="AK232" s="356"/>
      <c r="AL232" s="356"/>
      <c r="AM232" s="356"/>
      <c r="AN232" s="356"/>
      <c r="AO232" s="357"/>
      <c r="AP232" s="356"/>
      <c r="AQ232" s="356"/>
      <c r="AR232" s="356"/>
      <c r="AS232" s="356"/>
      <c r="AT232" s="356"/>
      <c r="AU232" s="357"/>
      <c r="AV232" s="356"/>
      <c r="AW232" s="356"/>
      <c r="AX232" s="357"/>
    </row>
    <row r="233" spans="1:50">
      <c r="A233" s="358" t="s">
        <v>981</v>
      </c>
      <c r="B233" s="337">
        <v>0</v>
      </c>
      <c r="C233" s="337">
        <v>0</v>
      </c>
      <c r="D233" s="337">
        <v>0</v>
      </c>
      <c r="E233" s="337">
        <v>0</v>
      </c>
      <c r="F233" s="337">
        <v>0</v>
      </c>
      <c r="G233" s="337">
        <v>0</v>
      </c>
      <c r="H233" s="337">
        <v>0</v>
      </c>
      <c r="J233" s="337">
        <v>0</v>
      </c>
      <c r="K233" s="337">
        <v>0</v>
      </c>
      <c r="L233" s="337">
        <v>0</v>
      </c>
      <c r="N233" s="337">
        <v>0</v>
      </c>
      <c r="R233" s="366"/>
      <c r="S233" s="363">
        <f>IF(B232&gt;0,(B233/B232),)</f>
        <v>0</v>
      </c>
      <c r="T233" s="363">
        <f t="shared" ref="T233:AH233" si="166">IF(C232&gt;0,(C233/C232),)</f>
        <v>0</v>
      </c>
      <c r="U233" s="363">
        <f t="shared" si="166"/>
        <v>0</v>
      </c>
      <c r="V233" s="363">
        <f t="shared" si="166"/>
        <v>0</v>
      </c>
      <c r="W233" s="363">
        <f t="shared" si="166"/>
        <v>0</v>
      </c>
      <c r="X233" s="363">
        <f t="shared" si="166"/>
        <v>0</v>
      </c>
      <c r="Y233" s="364">
        <f t="shared" si="166"/>
        <v>0</v>
      </c>
      <c r="Z233" s="365">
        <f t="shared" si="166"/>
        <v>0</v>
      </c>
      <c r="AA233" s="363">
        <f t="shared" si="166"/>
        <v>0</v>
      </c>
      <c r="AB233" s="363">
        <f t="shared" si="166"/>
        <v>0</v>
      </c>
      <c r="AC233" s="363">
        <f t="shared" si="166"/>
        <v>0</v>
      </c>
      <c r="AD233" s="363">
        <f t="shared" si="166"/>
        <v>0</v>
      </c>
      <c r="AE233" s="364">
        <f t="shared" si="166"/>
        <v>0</v>
      </c>
      <c r="AF233" s="365">
        <f t="shared" si="166"/>
        <v>0</v>
      </c>
      <c r="AG233" s="363">
        <f t="shared" si="166"/>
        <v>0</v>
      </c>
      <c r="AH233" s="364">
        <f t="shared" si="166"/>
        <v>0</v>
      </c>
      <c r="AI233" s="355"/>
      <c r="AJ233" s="356"/>
      <c r="AK233" s="356"/>
      <c r="AL233" s="356"/>
      <c r="AM233" s="356"/>
      <c r="AN233" s="356"/>
      <c r="AO233" s="357"/>
      <c r="AP233" s="356"/>
      <c r="AQ233" s="356"/>
      <c r="AR233" s="356"/>
      <c r="AS233" s="356"/>
      <c r="AT233" s="356"/>
      <c r="AU233" s="357"/>
      <c r="AV233" s="356"/>
      <c r="AW233" s="356"/>
      <c r="AX233" s="357"/>
    </row>
    <row r="234" spans="1:50">
      <c r="A234" s="358" t="s">
        <v>982</v>
      </c>
      <c r="B234" s="337">
        <v>1803</v>
      </c>
      <c r="C234" s="337">
        <v>996</v>
      </c>
      <c r="D234" s="337">
        <v>1074</v>
      </c>
      <c r="E234" s="337">
        <v>1033</v>
      </c>
      <c r="F234" s="337">
        <v>132</v>
      </c>
      <c r="G234" s="337">
        <v>143</v>
      </c>
      <c r="H234" s="337">
        <v>5181</v>
      </c>
      <c r="J234" s="337">
        <v>1732</v>
      </c>
      <c r="K234" s="337">
        <v>560</v>
      </c>
      <c r="L234" s="337">
        <v>198</v>
      </c>
      <c r="N234" s="337">
        <v>2490</v>
      </c>
      <c r="Y234" s="353"/>
      <c r="Z234" s="354"/>
      <c r="AE234" s="353"/>
      <c r="AF234" s="354"/>
      <c r="AH234" s="353"/>
      <c r="AI234" s="355"/>
      <c r="AJ234" s="356"/>
      <c r="AK234" s="356"/>
      <c r="AL234" s="356"/>
      <c r="AM234" s="356"/>
      <c r="AN234" s="356"/>
      <c r="AO234" s="357"/>
      <c r="AP234" s="356"/>
      <c r="AQ234" s="356"/>
      <c r="AR234" s="356"/>
      <c r="AS234" s="356"/>
      <c r="AT234" s="356"/>
      <c r="AU234" s="357"/>
      <c r="AV234" s="356"/>
      <c r="AW234" s="356"/>
      <c r="AX234" s="357"/>
    </row>
    <row r="235" spans="1:50" ht="13.5" thickBot="1">
      <c r="A235" s="372" t="s">
        <v>983</v>
      </c>
      <c r="B235" s="373">
        <v>208111901.85883474</v>
      </c>
      <c r="C235" s="373">
        <v>83606091.241806</v>
      </c>
      <c r="D235" s="373">
        <v>76945338.699769631</v>
      </c>
      <c r="E235" s="373">
        <v>73615664.610164285</v>
      </c>
      <c r="F235" s="373">
        <v>9020939.6959430445</v>
      </c>
      <c r="G235" s="373">
        <v>9418896.6688000672</v>
      </c>
      <c r="H235" s="373">
        <v>460718832.77531779</v>
      </c>
      <c r="I235" s="373"/>
      <c r="J235" s="373">
        <v>120893176.68307211</v>
      </c>
      <c r="K235" s="373">
        <v>31522477.221249573</v>
      </c>
      <c r="L235" s="373">
        <v>10964749.720305949</v>
      </c>
      <c r="M235" s="373"/>
      <c r="N235" s="373">
        <v>163380403.62462762</v>
      </c>
      <c r="O235" s="373"/>
      <c r="P235" s="373"/>
      <c r="Q235" s="373"/>
      <c r="S235" s="374">
        <f>IF(B234&gt;0,(B235/B234),)</f>
        <v>115425.34767544911</v>
      </c>
      <c r="T235" s="374">
        <f t="shared" ref="T235:AH235" si="167">IF(C234&gt;0,(C235/C234),)</f>
        <v>83941.858676512042</v>
      </c>
      <c r="U235" s="374">
        <f t="shared" si="167"/>
        <v>71643.704562169121</v>
      </c>
      <c r="V235" s="374">
        <f t="shared" si="167"/>
        <v>71263.954124069976</v>
      </c>
      <c r="W235" s="374">
        <f t="shared" si="167"/>
        <v>68340.452241992767</v>
      </c>
      <c r="X235" s="374">
        <f t="shared" si="167"/>
        <v>65866.410271329136</v>
      </c>
      <c r="Y235" s="375">
        <f t="shared" si="167"/>
        <v>88924.69268004589</v>
      </c>
      <c r="Z235" s="376">
        <f t="shared" si="167"/>
        <v>0</v>
      </c>
      <c r="AA235" s="374">
        <f t="shared" si="167"/>
        <v>69799.755590688277</v>
      </c>
      <c r="AB235" s="374">
        <f t="shared" si="167"/>
        <v>56290.137895088526</v>
      </c>
      <c r="AC235" s="374">
        <f t="shared" si="167"/>
        <v>55377.523839929039</v>
      </c>
      <c r="AD235" s="374">
        <f t="shared" si="167"/>
        <v>0</v>
      </c>
      <c r="AE235" s="375">
        <f t="shared" si="167"/>
        <v>65614.619929569322</v>
      </c>
      <c r="AF235" s="376">
        <f t="shared" si="167"/>
        <v>0</v>
      </c>
      <c r="AG235" s="374">
        <f t="shared" si="167"/>
        <v>0</v>
      </c>
      <c r="AH235" s="375">
        <f t="shared" si="167"/>
        <v>0</v>
      </c>
      <c r="AI235" s="377">
        <f>IF(S233&gt;0,(S235-S233)/S233,)</f>
        <v>0</v>
      </c>
      <c r="AJ235" s="378">
        <f t="shared" ref="AJ235:AX235" si="168">IF(T233&gt;0,(T235-T233)/T233,)</f>
        <v>0</v>
      </c>
      <c r="AK235" s="378">
        <f t="shared" si="168"/>
        <v>0</v>
      </c>
      <c r="AL235" s="378">
        <f t="shared" si="168"/>
        <v>0</v>
      </c>
      <c r="AM235" s="378">
        <f t="shared" si="168"/>
        <v>0</v>
      </c>
      <c r="AN235" s="378">
        <f t="shared" si="168"/>
        <v>0</v>
      </c>
      <c r="AO235" s="379">
        <f t="shared" si="168"/>
        <v>0</v>
      </c>
      <c r="AP235" s="378">
        <f t="shared" si="168"/>
        <v>0</v>
      </c>
      <c r="AQ235" s="378">
        <f t="shared" si="168"/>
        <v>0</v>
      </c>
      <c r="AR235" s="378">
        <f t="shared" si="168"/>
        <v>0</v>
      </c>
      <c r="AS235" s="378">
        <f t="shared" si="168"/>
        <v>0</v>
      </c>
      <c r="AT235" s="378">
        <f t="shared" si="168"/>
        <v>0</v>
      </c>
      <c r="AU235" s="379">
        <f t="shared" si="168"/>
        <v>0</v>
      </c>
      <c r="AV235" s="378">
        <f t="shared" si="168"/>
        <v>0</v>
      </c>
      <c r="AW235" s="378">
        <f t="shared" si="168"/>
        <v>0</v>
      </c>
      <c r="AX235" s="379">
        <f t="shared" si="168"/>
        <v>0</v>
      </c>
    </row>
    <row r="236" spans="1:50">
      <c r="A236" s="352" t="s">
        <v>366</v>
      </c>
      <c r="Y236" s="353"/>
      <c r="Z236" s="354"/>
      <c r="AE236" s="353"/>
      <c r="AF236" s="354"/>
      <c r="AH236" s="353"/>
      <c r="AI236" s="355"/>
      <c r="AJ236" s="356"/>
      <c r="AK236" s="356"/>
      <c r="AL236" s="356"/>
      <c r="AM236" s="356"/>
      <c r="AN236" s="356"/>
      <c r="AO236" s="357"/>
      <c r="AP236" s="356"/>
      <c r="AQ236" s="356"/>
      <c r="AR236" s="356"/>
      <c r="AS236" s="356"/>
      <c r="AT236" s="356"/>
      <c r="AU236" s="357"/>
      <c r="AV236" s="356"/>
      <c r="AW236" s="356"/>
      <c r="AX236" s="357"/>
    </row>
    <row r="237" spans="1:50">
      <c r="A237" s="358" t="s">
        <v>956</v>
      </c>
      <c r="B237" s="337">
        <v>374</v>
      </c>
      <c r="C237" s="337">
        <v>302</v>
      </c>
      <c r="E237" s="337">
        <v>73</v>
      </c>
      <c r="F237" s="337">
        <v>35</v>
      </c>
      <c r="H237" s="337">
        <v>784</v>
      </c>
      <c r="J237" s="337">
        <v>0</v>
      </c>
      <c r="K237" s="337">
        <v>0</v>
      </c>
      <c r="L237" s="337">
        <v>0</v>
      </c>
      <c r="N237" s="337">
        <v>0</v>
      </c>
      <c r="S237" s="359"/>
      <c r="T237" s="359"/>
      <c r="U237" s="359"/>
      <c r="V237" s="359"/>
      <c r="W237" s="359"/>
      <c r="X237" s="359"/>
      <c r="Y237" s="360"/>
      <c r="Z237" s="354"/>
      <c r="AA237" s="359"/>
      <c r="AB237" s="359"/>
      <c r="AC237" s="359"/>
      <c r="AD237" s="359"/>
      <c r="AE237" s="360"/>
      <c r="AF237" s="354"/>
      <c r="AG237" s="359"/>
      <c r="AH237" s="360"/>
      <c r="AI237" s="355"/>
      <c r="AJ237" s="356"/>
      <c r="AK237" s="356"/>
      <c r="AL237" s="356"/>
      <c r="AM237" s="356"/>
      <c r="AN237" s="356"/>
      <c r="AO237" s="357"/>
      <c r="AP237" s="356"/>
      <c r="AQ237" s="356"/>
      <c r="AR237" s="356"/>
      <c r="AS237" s="356"/>
      <c r="AT237" s="356"/>
      <c r="AU237" s="357"/>
      <c r="AV237" s="356"/>
      <c r="AW237" s="356"/>
      <c r="AX237" s="357"/>
    </row>
    <row r="238" spans="1:50">
      <c r="A238" s="358" t="s">
        <v>957</v>
      </c>
      <c r="B238" s="337">
        <v>37268459.491393045</v>
      </c>
      <c r="C238" s="337">
        <v>30731469.559731066</v>
      </c>
      <c r="E238" s="337">
        <v>5284092.9035308948</v>
      </c>
      <c r="F238" s="337">
        <v>2251326.6268656715</v>
      </c>
      <c r="H238" s="337">
        <v>75535348.581520677</v>
      </c>
      <c r="J238" s="337">
        <v>0</v>
      </c>
      <c r="K238" s="337">
        <v>0</v>
      </c>
      <c r="L238" s="337">
        <v>0</v>
      </c>
      <c r="N238" s="337">
        <v>0</v>
      </c>
      <c r="S238" s="363">
        <f>IF(B237&gt;0,(B238/B237),)</f>
        <v>99648.287410141827</v>
      </c>
      <c r="T238" s="363">
        <f t="shared" ref="T238:AH238" si="169">IF(C237&gt;0,(C238/C237),)</f>
        <v>101759.83297924194</v>
      </c>
      <c r="U238" s="363">
        <f t="shared" si="169"/>
        <v>0</v>
      </c>
      <c r="V238" s="363">
        <f t="shared" si="169"/>
        <v>72384.834294943765</v>
      </c>
      <c r="W238" s="363">
        <f t="shared" si="169"/>
        <v>64323.617910447756</v>
      </c>
      <c r="X238" s="363">
        <f t="shared" si="169"/>
        <v>0</v>
      </c>
      <c r="Y238" s="364">
        <f t="shared" si="169"/>
        <v>96346.107884592697</v>
      </c>
      <c r="Z238" s="365">
        <f t="shared" si="169"/>
        <v>0</v>
      </c>
      <c r="AA238" s="363">
        <f t="shared" si="169"/>
        <v>0</v>
      </c>
      <c r="AB238" s="363">
        <f t="shared" si="169"/>
        <v>0</v>
      </c>
      <c r="AC238" s="363">
        <f t="shared" si="169"/>
        <v>0</v>
      </c>
      <c r="AD238" s="363">
        <f t="shared" si="169"/>
        <v>0</v>
      </c>
      <c r="AE238" s="364">
        <f t="shared" si="169"/>
        <v>0</v>
      </c>
      <c r="AF238" s="365">
        <f t="shared" si="169"/>
        <v>0</v>
      </c>
      <c r="AG238" s="363">
        <f t="shared" si="169"/>
        <v>0</v>
      </c>
      <c r="AH238" s="364">
        <f t="shared" si="169"/>
        <v>0</v>
      </c>
      <c r="AI238" s="355"/>
      <c r="AJ238" s="356"/>
      <c r="AK238" s="356"/>
      <c r="AL238" s="356"/>
      <c r="AM238" s="356"/>
      <c r="AN238" s="356"/>
      <c r="AO238" s="357"/>
      <c r="AP238" s="356"/>
      <c r="AQ238" s="356"/>
      <c r="AR238" s="356"/>
      <c r="AS238" s="356"/>
      <c r="AT238" s="356"/>
      <c r="AU238" s="357"/>
      <c r="AV238" s="356"/>
      <c r="AW238" s="356"/>
      <c r="AX238" s="357"/>
    </row>
    <row r="239" spans="1:50">
      <c r="A239" s="358" t="s">
        <v>958</v>
      </c>
      <c r="B239" s="337">
        <v>375</v>
      </c>
      <c r="C239" s="337">
        <v>321</v>
      </c>
      <c r="E239" s="337">
        <v>72</v>
      </c>
      <c r="F239" s="337">
        <v>34</v>
      </c>
      <c r="H239" s="337">
        <v>802</v>
      </c>
      <c r="J239" s="337">
        <v>0</v>
      </c>
      <c r="K239" s="337">
        <v>0</v>
      </c>
      <c r="L239" s="337">
        <v>0</v>
      </c>
      <c r="N239" s="337">
        <v>0</v>
      </c>
      <c r="Y239" s="353"/>
      <c r="Z239" s="354"/>
      <c r="AE239" s="353"/>
      <c r="AF239" s="354"/>
      <c r="AH239" s="353"/>
      <c r="AI239" s="355"/>
      <c r="AJ239" s="356"/>
      <c r="AK239" s="356"/>
      <c r="AL239" s="356"/>
      <c r="AM239" s="356"/>
      <c r="AN239" s="356"/>
      <c r="AO239" s="357"/>
      <c r="AP239" s="356"/>
      <c r="AQ239" s="356"/>
      <c r="AR239" s="356"/>
      <c r="AS239" s="356"/>
      <c r="AT239" s="356"/>
      <c r="AU239" s="357"/>
      <c r="AV239" s="356"/>
      <c r="AW239" s="356"/>
      <c r="AX239" s="357"/>
    </row>
    <row r="240" spans="1:50">
      <c r="A240" s="358" t="s">
        <v>959</v>
      </c>
      <c r="B240" s="337">
        <v>37306948.86787504</v>
      </c>
      <c r="C240" s="337">
        <v>33887780.578784257</v>
      </c>
      <c r="E240" s="337">
        <v>5233916.7412177995</v>
      </c>
      <c r="F240" s="337">
        <v>2249725.1815384612</v>
      </c>
      <c r="H240" s="337">
        <v>78678371.369415551</v>
      </c>
      <c r="J240" s="337">
        <v>0</v>
      </c>
      <c r="K240" s="337">
        <v>0</v>
      </c>
      <c r="L240" s="337">
        <v>0</v>
      </c>
      <c r="N240" s="337">
        <v>0</v>
      </c>
      <c r="R240" s="366"/>
      <c r="S240" s="363">
        <f>IF(B239&gt;0,(B240/B239),)</f>
        <v>99485.196981000103</v>
      </c>
      <c r="T240" s="363">
        <f t="shared" ref="T240:AH240" si="170">IF(C239&gt;0,(C240/C239),)</f>
        <v>105569.40990275469</v>
      </c>
      <c r="U240" s="363">
        <f t="shared" si="170"/>
        <v>0</v>
      </c>
      <c r="V240" s="363">
        <f t="shared" si="170"/>
        <v>72693.288072469441</v>
      </c>
      <c r="W240" s="363">
        <f t="shared" si="170"/>
        <v>66168.38769230769</v>
      </c>
      <c r="X240" s="363">
        <f t="shared" si="170"/>
        <v>0</v>
      </c>
      <c r="Y240" s="364">
        <f t="shared" si="170"/>
        <v>98102.707443161533</v>
      </c>
      <c r="Z240" s="365">
        <f t="shared" si="170"/>
        <v>0</v>
      </c>
      <c r="AA240" s="363">
        <f t="shared" si="170"/>
        <v>0</v>
      </c>
      <c r="AB240" s="363">
        <f t="shared" si="170"/>
        <v>0</v>
      </c>
      <c r="AC240" s="363">
        <f t="shared" si="170"/>
        <v>0</v>
      </c>
      <c r="AD240" s="363">
        <f t="shared" si="170"/>
        <v>0</v>
      </c>
      <c r="AE240" s="364">
        <f t="shared" si="170"/>
        <v>0</v>
      </c>
      <c r="AF240" s="365">
        <f t="shared" si="170"/>
        <v>0</v>
      </c>
      <c r="AG240" s="363">
        <f t="shared" si="170"/>
        <v>0</v>
      </c>
      <c r="AH240" s="364">
        <f t="shared" si="170"/>
        <v>0</v>
      </c>
      <c r="AI240" s="367">
        <f>IF(S238&gt;0,(S240-S238)/S238,)</f>
        <v>-1.6366606329164656E-3</v>
      </c>
      <c r="AJ240" s="368">
        <f t="shared" ref="AJ240:AX240" si="171">IF(T238&gt;0,(T240-T238)/T238,)</f>
        <v>3.7436941590596656E-2</v>
      </c>
      <c r="AK240" s="368">
        <f t="shared" si="171"/>
        <v>0</v>
      </c>
      <c r="AL240" s="368">
        <f t="shared" si="171"/>
        <v>4.261303911656837E-3</v>
      </c>
      <c r="AM240" s="368">
        <f t="shared" si="171"/>
        <v>2.8679509047955729E-2</v>
      </c>
      <c r="AN240" s="368">
        <f t="shared" si="171"/>
        <v>0</v>
      </c>
      <c r="AO240" s="369">
        <f t="shared" si="171"/>
        <v>1.8232179764572979E-2</v>
      </c>
      <c r="AP240" s="368">
        <f t="shared" si="171"/>
        <v>0</v>
      </c>
      <c r="AQ240" s="368">
        <f t="shared" si="171"/>
        <v>0</v>
      </c>
      <c r="AR240" s="368">
        <f t="shared" si="171"/>
        <v>0</v>
      </c>
      <c r="AS240" s="368">
        <f t="shared" si="171"/>
        <v>0</v>
      </c>
      <c r="AT240" s="368">
        <f t="shared" si="171"/>
        <v>0</v>
      </c>
      <c r="AU240" s="369">
        <f t="shared" si="171"/>
        <v>0</v>
      </c>
      <c r="AV240" s="368">
        <f t="shared" si="171"/>
        <v>0</v>
      </c>
      <c r="AW240" s="368">
        <f t="shared" si="171"/>
        <v>0</v>
      </c>
      <c r="AX240" s="369">
        <f t="shared" si="171"/>
        <v>0</v>
      </c>
    </row>
    <row r="241" spans="1:50">
      <c r="A241" s="358" t="s">
        <v>960</v>
      </c>
      <c r="B241" s="337">
        <v>452</v>
      </c>
      <c r="C241" s="337">
        <v>381</v>
      </c>
      <c r="E241" s="337">
        <v>96</v>
      </c>
      <c r="F241" s="337">
        <v>23</v>
      </c>
      <c r="H241" s="337">
        <v>952</v>
      </c>
      <c r="J241" s="337">
        <v>0</v>
      </c>
      <c r="K241" s="337">
        <v>0</v>
      </c>
      <c r="L241" s="337">
        <v>0</v>
      </c>
      <c r="N241" s="337">
        <v>0</v>
      </c>
      <c r="Y241" s="353"/>
      <c r="Z241" s="354"/>
      <c r="AE241" s="353"/>
      <c r="AF241" s="354"/>
      <c r="AH241" s="353"/>
      <c r="AI241" s="355"/>
      <c r="AJ241" s="356"/>
      <c r="AK241" s="356"/>
      <c r="AL241" s="356"/>
      <c r="AM241" s="356"/>
      <c r="AN241" s="356"/>
      <c r="AO241" s="357"/>
      <c r="AP241" s="356"/>
      <c r="AQ241" s="356"/>
      <c r="AR241" s="356"/>
      <c r="AS241" s="356"/>
      <c r="AT241" s="356"/>
      <c r="AU241" s="357"/>
      <c r="AV241" s="356"/>
      <c r="AW241" s="356"/>
      <c r="AX241" s="357"/>
    </row>
    <row r="242" spans="1:50">
      <c r="A242" s="361" t="s">
        <v>961</v>
      </c>
      <c r="B242" s="362">
        <v>33469081.051890969</v>
      </c>
      <c r="C242" s="362">
        <v>30931295.839889344</v>
      </c>
      <c r="D242" s="362"/>
      <c r="E242" s="362">
        <v>5870303.4928571433</v>
      </c>
      <c r="F242" s="362">
        <v>1365468.9729729728</v>
      </c>
      <c r="G242" s="362"/>
      <c r="H242" s="362">
        <v>71636149.357610434</v>
      </c>
      <c r="I242" s="362"/>
      <c r="J242" s="362">
        <v>0</v>
      </c>
      <c r="K242" s="362">
        <v>0</v>
      </c>
      <c r="L242" s="362">
        <v>0</v>
      </c>
      <c r="M242" s="362"/>
      <c r="N242" s="362">
        <v>0</v>
      </c>
      <c r="O242" s="362"/>
      <c r="P242" s="362"/>
      <c r="Q242" s="362"/>
      <c r="S242" s="363">
        <f>IF(B241&gt;0,(B242/B241),)</f>
        <v>74046.639495334006</v>
      </c>
      <c r="T242" s="363">
        <f t="shared" ref="T242:AH242" si="172">IF(C241&gt;0,(C242/C241),)</f>
        <v>81184.503516769924</v>
      </c>
      <c r="U242" s="363">
        <f t="shared" si="172"/>
        <v>0</v>
      </c>
      <c r="V242" s="363">
        <f t="shared" si="172"/>
        <v>61148.994717261907</v>
      </c>
      <c r="W242" s="363">
        <f t="shared" si="172"/>
        <v>59368.216216216206</v>
      </c>
      <c r="X242" s="363">
        <f t="shared" si="172"/>
        <v>0</v>
      </c>
      <c r="Y242" s="364">
        <f t="shared" si="172"/>
        <v>75248.056047910126</v>
      </c>
      <c r="Z242" s="365">
        <f t="shared" si="172"/>
        <v>0</v>
      </c>
      <c r="AA242" s="363">
        <f t="shared" si="172"/>
        <v>0</v>
      </c>
      <c r="AB242" s="363">
        <f t="shared" si="172"/>
        <v>0</v>
      </c>
      <c r="AC242" s="363">
        <f t="shared" si="172"/>
        <v>0</v>
      </c>
      <c r="AD242" s="363">
        <f t="shared" si="172"/>
        <v>0</v>
      </c>
      <c r="AE242" s="364">
        <f t="shared" si="172"/>
        <v>0</v>
      </c>
      <c r="AF242" s="365">
        <f t="shared" si="172"/>
        <v>0</v>
      </c>
      <c r="AG242" s="363">
        <f t="shared" si="172"/>
        <v>0</v>
      </c>
      <c r="AH242" s="364">
        <f t="shared" si="172"/>
        <v>0</v>
      </c>
      <c r="AI242" s="355"/>
      <c r="AJ242" s="356"/>
      <c r="AK242" s="356"/>
      <c r="AL242" s="356"/>
      <c r="AM242" s="356"/>
      <c r="AN242" s="356"/>
      <c r="AO242" s="357"/>
      <c r="AP242" s="356"/>
      <c r="AQ242" s="356"/>
      <c r="AR242" s="356"/>
      <c r="AS242" s="356"/>
      <c r="AT242" s="356"/>
      <c r="AU242" s="357"/>
      <c r="AV242" s="356"/>
      <c r="AW242" s="356"/>
      <c r="AX242" s="357"/>
    </row>
    <row r="243" spans="1:50">
      <c r="A243" s="358" t="s">
        <v>962</v>
      </c>
      <c r="B243" s="337">
        <v>428</v>
      </c>
      <c r="C243" s="337">
        <v>384</v>
      </c>
      <c r="E243" s="337">
        <v>82</v>
      </c>
      <c r="F243" s="337">
        <v>26</v>
      </c>
      <c r="H243" s="337">
        <v>920</v>
      </c>
      <c r="J243" s="337">
        <v>0</v>
      </c>
      <c r="K243" s="337">
        <v>0</v>
      </c>
      <c r="L243" s="337">
        <v>0</v>
      </c>
      <c r="N243" s="337">
        <v>0</v>
      </c>
      <c r="Y243" s="353"/>
      <c r="Z243" s="354"/>
      <c r="AE243" s="353"/>
      <c r="AF243" s="354"/>
      <c r="AH243" s="353"/>
      <c r="AI243" s="355"/>
      <c r="AJ243" s="356"/>
      <c r="AK243" s="356"/>
      <c r="AL243" s="356"/>
      <c r="AM243" s="356"/>
      <c r="AN243" s="356"/>
      <c r="AO243" s="357"/>
      <c r="AP243" s="356"/>
      <c r="AQ243" s="356"/>
      <c r="AR243" s="356"/>
      <c r="AS243" s="356"/>
      <c r="AT243" s="356"/>
      <c r="AU243" s="357"/>
      <c r="AV243" s="356"/>
      <c r="AW243" s="356"/>
      <c r="AX243" s="357"/>
    </row>
    <row r="244" spans="1:50">
      <c r="A244" s="358" t="s">
        <v>963</v>
      </c>
      <c r="B244" s="337">
        <v>31906792.270514481</v>
      </c>
      <c r="C244" s="337">
        <v>31417290.085576423</v>
      </c>
      <c r="E244" s="337">
        <v>5021793.9647626393</v>
      </c>
      <c r="F244" s="337">
        <v>1519381.5741444866</v>
      </c>
      <c r="H244" s="337">
        <v>69865257.894998029</v>
      </c>
      <c r="J244" s="337">
        <v>0</v>
      </c>
      <c r="K244" s="337">
        <v>0</v>
      </c>
      <c r="L244" s="337">
        <v>0</v>
      </c>
      <c r="N244" s="337">
        <v>0</v>
      </c>
      <c r="R244" s="366"/>
      <c r="S244" s="363">
        <f>IF(B243&gt;0,(B244/B243),)</f>
        <v>74548.58007129551</v>
      </c>
      <c r="T244" s="363">
        <f t="shared" ref="T244:AH244" si="173">IF(C243&gt;0,(C244/C243),)</f>
        <v>81815.859597855262</v>
      </c>
      <c r="U244" s="363">
        <f t="shared" si="173"/>
        <v>0</v>
      </c>
      <c r="V244" s="363">
        <f t="shared" si="173"/>
        <v>61241.389814178525</v>
      </c>
      <c r="W244" s="363">
        <f t="shared" si="173"/>
        <v>58437.752851711019</v>
      </c>
      <c r="X244" s="363">
        <f t="shared" si="173"/>
        <v>0</v>
      </c>
      <c r="Y244" s="364">
        <f t="shared" si="173"/>
        <v>75940.497711954376</v>
      </c>
      <c r="Z244" s="365">
        <f t="shared" si="173"/>
        <v>0</v>
      </c>
      <c r="AA244" s="363">
        <f t="shared" si="173"/>
        <v>0</v>
      </c>
      <c r="AB244" s="363">
        <f t="shared" si="173"/>
        <v>0</v>
      </c>
      <c r="AC244" s="363">
        <f t="shared" si="173"/>
        <v>0</v>
      </c>
      <c r="AD244" s="363">
        <f t="shared" si="173"/>
        <v>0</v>
      </c>
      <c r="AE244" s="364">
        <f t="shared" si="173"/>
        <v>0</v>
      </c>
      <c r="AF244" s="365">
        <f t="shared" si="173"/>
        <v>0</v>
      </c>
      <c r="AG244" s="363">
        <f t="shared" si="173"/>
        <v>0</v>
      </c>
      <c r="AH244" s="364">
        <f t="shared" si="173"/>
        <v>0</v>
      </c>
      <c r="AI244" s="367">
        <f>IF(S242&gt;0,(S244-S242)/S242,)</f>
        <v>6.7787083841007153E-3</v>
      </c>
      <c r="AJ244" s="368">
        <f t="shared" ref="AJ244:AX244" si="174">IF(T242&gt;0,(T244-T242)/T242,)</f>
        <v>7.7768053475244982E-3</v>
      </c>
      <c r="AK244" s="368">
        <f t="shared" si="174"/>
        <v>0</v>
      </c>
      <c r="AL244" s="368">
        <f t="shared" si="174"/>
        <v>1.5109830888280426E-3</v>
      </c>
      <c r="AM244" s="368">
        <f t="shared" si="174"/>
        <v>-1.5672752590653628E-2</v>
      </c>
      <c r="AN244" s="368">
        <f t="shared" si="174"/>
        <v>0</v>
      </c>
      <c r="AO244" s="369">
        <f t="shared" si="174"/>
        <v>9.202120299338706E-3</v>
      </c>
      <c r="AP244" s="368">
        <f t="shared" si="174"/>
        <v>0</v>
      </c>
      <c r="AQ244" s="368">
        <f t="shared" si="174"/>
        <v>0</v>
      </c>
      <c r="AR244" s="368">
        <f t="shared" si="174"/>
        <v>0</v>
      </c>
      <c r="AS244" s="368">
        <f t="shared" si="174"/>
        <v>0</v>
      </c>
      <c r="AT244" s="368">
        <f t="shared" si="174"/>
        <v>0</v>
      </c>
      <c r="AU244" s="369">
        <f t="shared" si="174"/>
        <v>0</v>
      </c>
      <c r="AV244" s="368">
        <f t="shared" si="174"/>
        <v>0</v>
      </c>
      <c r="AW244" s="368">
        <f t="shared" si="174"/>
        <v>0</v>
      </c>
      <c r="AX244" s="369">
        <f t="shared" si="174"/>
        <v>0</v>
      </c>
    </row>
    <row r="245" spans="1:50">
      <c r="A245" s="358" t="s">
        <v>964</v>
      </c>
      <c r="B245" s="337">
        <v>468</v>
      </c>
      <c r="C245" s="337">
        <v>407</v>
      </c>
      <c r="E245" s="337">
        <v>162</v>
      </c>
      <c r="F245" s="337">
        <v>38</v>
      </c>
      <c r="H245" s="337">
        <v>1075</v>
      </c>
      <c r="J245" s="337">
        <v>0</v>
      </c>
      <c r="K245" s="337">
        <v>0</v>
      </c>
      <c r="L245" s="337">
        <v>0</v>
      </c>
      <c r="N245" s="337">
        <v>0</v>
      </c>
      <c r="Y245" s="353"/>
      <c r="Z245" s="354"/>
      <c r="AE245" s="353"/>
      <c r="AF245" s="354"/>
      <c r="AH245" s="353"/>
      <c r="AI245" s="355"/>
      <c r="AJ245" s="356"/>
      <c r="AK245" s="356"/>
      <c r="AL245" s="356"/>
      <c r="AM245" s="356"/>
      <c r="AN245" s="356"/>
      <c r="AO245" s="357"/>
      <c r="AP245" s="356"/>
      <c r="AQ245" s="356"/>
      <c r="AR245" s="356"/>
      <c r="AS245" s="356"/>
      <c r="AT245" s="356"/>
      <c r="AU245" s="357"/>
      <c r="AV245" s="356"/>
      <c r="AW245" s="356"/>
      <c r="AX245" s="357"/>
    </row>
    <row r="246" spans="1:50">
      <c r="A246" s="358" t="s">
        <v>965</v>
      </c>
      <c r="B246" s="337">
        <v>31485041.014240321</v>
      </c>
      <c r="C246" s="337">
        <v>29068278.439586531</v>
      </c>
      <c r="E246" s="337">
        <v>8774397.7839752417</v>
      </c>
      <c r="F246" s="337">
        <v>1960216.2096774192</v>
      </c>
      <c r="H246" s="337">
        <v>71287933.447479501</v>
      </c>
      <c r="J246" s="337">
        <v>0</v>
      </c>
      <c r="K246" s="337">
        <v>0</v>
      </c>
      <c r="L246" s="337">
        <v>0</v>
      </c>
      <c r="N246" s="337">
        <v>0</v>
      </c>
      <c r="R246" s="366"/>
      <c r="S246" s="363">
        <f>IF(B245&gt;0,(B246/B245),)</f>
        <v>67275.728662906666</v>
      </c>
      <c r="T246" s="363">
        <f t="shared" ref="T246:AH246" si="175">IF(C245&gt;0,(C246/C245),)</f>
        <v>71420.831546895657</v>
      </c>
      <c r="U246" s="363">
        <f t="shared" si="175"/>
        <v>0</v>
      </c>
      <c r="V246" s="363">
        <f t="shared" si="175"/>
        <v>54162.949283797789</v>
      </c>
      <c r="W246" s="363">
        <f t="shared" si="175"/>
        <v>51584.63709677419</v>
      </c>
      <c r="X246" s="363">
        <f t="shared" si="175"/>
        <v>0</v>
      </c>
      <c r="Y246" s="364">
        <f t="shared" si="175"/>
        <v>66314.35669532977</v>
      </c>
      <c r="Z246" s="365">
        <f t="shared" si="175"/>
        <v>0</v>
      </c>
      <c r="AA246" s="363">
        <f t="shared" si="175"/>
        <v>0</v>
      </c>
      <c r="AB246" s="363">
        <f t="shared" si="175"/>
        <v>0</v>
      </c>
      <c r="AC246" s="363">
        <f t="shared" si="175"/>
        <v>0</v>
      </c>
      <c r="AD246" s="363">
        <f t="shared" si="175"/>
        <v>0</v>
      </c>
      <c r="AE246" s="364">
        <f t="shared" si="175"/>
        <v>0</v>
      </c>
      <c r="AF246" s="365">
        <f t="shared" si="175"/>
        <v>0</v>
      </c>
      <c r="AG246" s="363">
        <f t="shared" si="175"/>
        <v>0</v>
      </c>
      <c r="AH246" s="364">
        <f t="shared" si="175"/>
        <v>0</v>
      </c>
      <c r="AI246" s="355"/>
      <c r="AJ246" s="356"/>
      <c r="AK246" s="356"/>
      <c r="AL246" s="356"/>
      <c r="AM246" s="356"/>
      <c r="AN246" s="356"/>
      <c r="AO246" s="357"/>
      <c r="AP246" s="356"/>
      <c r="AQ246" s="356"/>
      <c r="AR246" s="356"/>
      <c r="AS246" s="356"/>
      <c r="AT246" s="356"/>
      <c r="AU246" s="357"/>
      <c r="AV246" s="356"/>
      <c r="AW246" s="356"/>
      <c r="AX246" s="357"/>
    </row>
    <row r="247" spans="1:50">
      <c r="A247" s="358" t="s">
        <v>966</v>
      </c>
      <c r="B247" s="337">
        <v>495</v>
      </c>
      <c r="C247" s="337">
        <v>419</v>
      </c>
      <c r="E247" s="337">
        <v>172</v>
      </c>
      <c r="F247" s="337">
        <v>40</v>
      </c>
      <c r="H247" s="337">
        <v>1126</v>
      </c>
      <c r="J247" s="337">
        <v>0</v>
      </c>
      <c r="K247" s="337">
        <v>0</v>
      </c>
      <c r="L247" s="337">
        <v>0</v>
      </c>
      <c r="N247" s="337">
        <v>0</v>
      </c>
      <c r="Y247" s="353"/>
      <c r="Z247" s="354"/>
      <c r="AE247" s="353"/>
      <c r="AF247" s="354"/>
      <c r="AH247" s="353"/>
      <c r="AI247" s="355"/>
      <c r="AJ247" s="356"/>
      <c r="AK247" s="356"/>
      <c r="AL247" s="356"/>
      <c r="AM247" s="356"/>
      <c r="AN247" s="356"/>
      <c r="AO247" s="357"/>
      <c r="AP247" s="356"/>
      <c r="AQ247" s="356"/>
      <c r="AR247" s="356"/>
      <c r="AS247" s="356"/>
      <c r="AT247" s="356"/>
      <c r="AU247" s="357"/>
      <c r="AV247" s="356"/>
      <c r="AW247" s="356"/>
      <c r="AX247" s="357"/>
    </row>
    <row r="248" spans="1:50">
      <c r="A248" s="358" t="s">
        <v>967</v>
      </c>
      <c r="B248" s="337">
        <v>30899072.74569115</v>
      </c>
      <c r="C248" s="337">
        <v>29927623.746401537</v>
      </c>
      <c r="E248" s="337">
        <v>9301886.5252293572</v>
      </c>
      <c r="F248" s="337">
        <v>1974806.9291338581</v>
      </c>
      <c r="H248" s="337">
        <v>72103389.946455896</v>
      </c>
      <c r="J248" s="337">
        <v>0</v>
      </c>
      <c r="K248" s="337">
        <v>0</v>
      </c>
      <c r="L248" s="337">
        <v>0</v>
      </c>
      <c r="N248" s="337">
        <v>0</v>
      </c>
      <c r="R248" s="366"/>
      <c r="S248" s="363">
        <f>IF(B247&gt;0,(B248/B247),)</f>
        <v>62422.369183214447</v>
      </c>
      <c r="T248" s="363">
        <f t="shared" ref="T248:AH248" si="176">IF(C247&gt;0,(C248/C247),)</f>
        <v>71426.309657282909</v>
      </c>
      <c r="U248" s="363">
        <f t="shared" si="176"/>
        <v>0</v>
      </c>
      <c r="V248" s="363">
        <f t="shared" si="176"/>
        <v>54080.735611798591</v>
      </c>
      <c r="W248" s="363">
        <f t="shared" si="176"/>
        <v>49370.173228346452</v>
      </c>
      <c r="X248" s="363">
        <f t="shared" si="176"/>
        <v>0</v>
      </c>
      <c r="Y248" s="364">
        <f t="shared" si="176"/>
        <v>64034.982190458169</v>
      </c>
      <c r="Z248" s="365">
        <f t="shared" si="176"/>
        <v>0</v>
      </c>
      <c r="AA248" s="363">
        <f t="shared" si="176"/>
        <v>0</v>
      </c>
      <c r="AB248" s="363">
        <f t="shared" si="176"/>
        <v>0</v>
      </c>
      <c r="AC248" s="363">
        <f t="shared" si="176"/>
        <v>0</v>
      </c>
      <c r="AD248" s="363">
        <f t="shared" si="176"/>
        <v>0</v>
      </c>
      <c r="AE248" s="364">
        <f t="shared" si="176"/>
        <v>0</v>
      </c>
      <c r="AF248" s="365">
        <f t="shared" si="176"/>
        <v>0</v>
      </c>
      <c r="AG248" s="363">
        <f t="shared" si="176"/>
        <v>0</v>
      </c>
      <c r="AH248" s="364">
        <f t="shared" si="176"/>
        <v>0</v>
      </c>
      <c r="AI248" s="367">
        <f>IF(S246&gt;0,(S248-S246)/S246,)</f>
        <v>-7.2141314202787382E-2</v>
      </c>
      <c r="AJ248" s="368">
        <f t="shared" ref="AJ248:AX248" si="177">IF(T246&gt;0,(T248-T246)/T246,)</f>
        <v>7.6701856707660443E-5</v>
      </c>
      <c r="AK248" s="368">
        <f t="shared" si="177"/>
        <v>0</v>
      </c>
      <c r="AL248" s="368">
        <f t="shared" si="177"/>
        <v>-1.5178950386992855E-3</v>
      </c>
      <c r="AM248" s="368">
        <f t="shared" si="177"/>
        <v>-4.2928747647741385E-2</v>
      </c>
      <c r="AN248" s="368">
        <f t="shared" si="177"/>
        <v>0</v>
      </c>
      <c r="AO248" s="369">
        <f t="shared" si="177"/>
        <v>-3.4372262937629121E-2</v>
      </c>
      <c r="AP248" s="368">
        <f t="shared" si="177"/>
        <v>0</v>
      </c>
      <c r="AQ248" s="368">
        <f t="shared" si="177"/>
        <v>0</v>
      </c>
      <c r="AR248" s="368">
        <f t="shared" si="177"/>
        <v>0</v>
      </c>
      <c r="AS248" s="368">
        <f t="shared" si="177"/>
        <v>0</v>
      </c>
      <c r="AT248" s="368">
        <f t="shared" si="177"/>
        <v>0</v>
      </c>
      <c r="AU248" s="369">
        <f t="shared" si="177"/>
        <v>0</v>
      </c>
      <c r="AV248" s="368">
        <f t="shared" si="177"/>
        <v>0</v>
      </c>
      <c r="AW248" s="368">
        <f t="shared" si="177"/>
        <v>0</v>
      </c>
      <c r="AX248" s="369">
        <f t="shared" si="177"/>
        <v>0</v>
      </c>
    </row>
    <row r="249" spans="1:50">
      <c r="A249" s="358" t="s">
        <v>968</v>
      </c>
      <c r="B249" s="337">
        <v>293</v>
      </c>
      <c r="C249" s="337">
        <v>266</v>
      </c>
      <c r="E249" s="337">
        <v>105</v>
      </c>
      <c r="F249" s="337">
        <v>41</v>
      </c>
      <c r="H249" s="337">
        <v>705</v>
      </c>
      <c r="J249" s="337">
        <v>0</v>
      </c>
      <c r="K249" s="337">
        <v>0</v>
      </c>
      <c r="L249" s="337">
        <v>0</v>
      </c>
      <c r="N249" s="337">
        <v>0</v>
      </c>
      <c r="Y249" s="353"/>
      <c r="Z249" s="354"/>
      <c r="AE249" s="353"/>
      <c r="AF249" s="354"/>
      <c r="AH249" s="353"/>
      <c r="AI249" s="355"/>
      <c r="AJ249" s="356"/>
      <c r="AK249" s="356"/>
      <c r="AL249" s="356"/>
      <c r="AM249" s="356"/>
      <c r="AN249" s="356"/>
      <c r="AO249" s="357"/>
      <c r="AP249" s="356"/>
      <c r="AQ249" s="356"/>
      <c r="AR249" s="356"/>
      <c r="AS249" s="356"/>
      <c r="AT249" s="356"/>
      <c r="AU249" s="357"/>
      <c r="AV249" s="356"/>
      <c r="AW249" s="356"/>
      <c r="AX249" s="357"/>
    </row>
    <row r="250" spans="1:50">
      <c r="A250" s="358" t="s">
        <v>969</v>
      </c>
      <c r="B250" s="337">
        <v>13791665.968984235</v>
      </c>
      <c r="C250" s="337">
        <v>12300809.475862131</v>
      </c>
      <c r="E250" s="337">
        <v>4792683.4035953879</v>
      </c>
      <c r="F250" s="337">
        <v>2084806.5338345864</v>
      </c>
      <c r="H250" s="337">
        <v>32969965.382276341</v>
      </c>
      <c r="J250" s="337">
        <v>0</v>
      </c>
      <c r="K250" s="337">
        <v>0</v>
      </c>
      <c r="L250" s="337">
        <v>0</v>
      </c>
      <c r="N250" s="337">
        <v>0</v>
      </c>
      <c r="R250" s="366"/>
      <c r="S250" s="363">
        <f>IF(B249&gt;0,(B250/B249),)</f>
        <v>47070.532317352336</v>
      </c>
      <c r="T250" s="363">
        <f t="shared" ref="T250:AH250" si="178">IF(C249&gt;0,(C250/C249),)</f>
        <v>46243.644646098233</v>
      </c>
      <c r="U250" s="363">
        <f t="shared" si="178"/>
        <v>0</v>
      </c>
      <c r="V250" s="363">
        <f t="shared" si="178"/>
        <v>45644.603843765603</v>
      </c>
      <c r="W250" s="363">
        <f t="shared" si="178"/>
        <v>50848.939849624061</v>
      </c>
      <c r="X250" s="363">
        <f t="shared" si="178"/>
        <v>0</v>
      </c>
      <c r="Y250" s="364">
        <f t="shared" si="178"/>
        <v>46765.908343654388</v>
      </c>
      <c r="Z250" s="365">
        <f t="shared" si="178"/>
        <v>0</v>
      </c>
      <c r="AA250" s="363">
        <f t="shared" si="178"/>
        <v>0</v>
      </c>
      <c r="AB250" s="363">
        <f t="shared" si="178"/>
        <v>0</v>
      </c>
      <c r="AC250" s="363">
        <f t="shared" si="178"/>
        <v>0</v>
      </c>
      <c r="AD250" s="363">
        <f t="shared" si="178"/>
        <v>0</v>
      </c>
      <c r="AE250" s="364">
        <f t="shared" si="178"/>
        <v>0</v>
      </c>
      <c r="AF250" s="365">
        <f t="shared" si="178"/>
        <v>0</v>
      </c>
      <c r="AG250" s="363">
        <f t="shared" si="178"/>
        <v>0</v>
      </c>
      <c r="AH250" s="364">
        <f t="shared" si="178"/>
        <v>0</v>
      </c>
      <c r="AI250" s="355"/>
      <c r="AJ250" s="356"/>
      <c r="AK250" s="356"/>
      <c r="AL250" s="356"/>
      <c r="AM250" s="356"/>
      <c r="AN250" s="356"/>
      <c r="AO250" s="357"/>
      <c r="AP250" s="356"/>
      <c r="AQ250" s="356"/>
      <c r="AR250" s="356"/>
      <c r="AS250" s="356"/>
      <c r="AT250" s="356"/>
      <c r="AU250" s="357"/>
      <c r="AV250" s="356"/>
      <c r="AW250" s="356"/>
      <c r="AX250" s="357"/>
    </row>
    <row r="251" spans="1:50">
      <c r="A251" s="358" t="s">
        <v>970</v>
      </c>
      <c r="B251" s="337">
        <v>297</v>
      </c>
      <c r="C251" s="337">
        <v>260</v>
      </c>
      <c r="E251" s="337">
        <v>106</v>
      </c>
      <c r="F251" s="337">
        <v>42</v>
      </c>
      <c r="H251" s="337">
        <v>705</v>
      </c>
      <c r="J251" s="337">
        <v>0</v>
      </c>
      <c r="K251" s="337">
        <v>0</v>
      </c>
      <c r="L251" s="337">
        <v>0</v>
      </c>
      <c r="N251" s="337">
        <v>0</v>
      </c>
      <c r="Y251" s="353"/>
      <c r="Z251" s="354"/>
      <c r="AE251" s="353"/>
      <c r="AF251" s="354"/>
      <c r="AH251" s="353"/>
      <c r="AI251" s="355"/>
      <c r="AJ251" s="356"/>
      <c r="AK251" s="356"/>
      <c r="AL251" s="356"/>
      <c r="AM251" s="356"/>
      <c r="AN251" s="356"/>
      <c r="AO251" s="357"/>
      <c r="AP251" s="356"/>
      <c r="AQ251" s="356"/>
      <c r="AR251" s="356"/>
      <c r="AS251" s="356"/>
      <c r="AT251" s="356"/>
      <c r="AU251" s="357"/>
      <c r="AV251" s="356"/>
      <c r="AW251" s="356"/>
      <c r="AX251" s="357"/>
    </row>
    <row r="252" spans="1:50">
      <c r="A252" s="358" t="s">
        <v>971</v>
      </c>
      <c r="B252" s="337">
        <v>14133137.767889339</v>
      </c>
      <c r="C252" s="337">
        <v>12242510.355582103</v>
      </c>
      <c r="E252" s="337">
        <v>4853713.89826799</v>
      </c>
      <c r="F252" s="337">
        <v>2152805.8695652178</v>
      </c>
      <c r="H252" s="337">
        <v>33382167.891304649</v>
      </c>
      <c r="J252" s="337">
        <v>0</v>
      </c>
      <c r="K252" s="337">
        <v>0</v>
      </c>
      <c r="L252" s="337">
        <v>0</v>
      </c>
      <c r="N252" s="337">
        <v>0</v>
      </c>
      <c r="R252" s="366"/>
      <c r="S252" s="363">
        <f>IF(B251&gt;0,(B252/B251),)</f>
        <v>47586.322450805856</v>
      </c>
      <c r="T252" s="363">
        <f t="shared" ref="T252:AH252" si="179">IF(C251&gt;0,(C252/C251),)</f>
        <v>47086.578290700396</v>
      </c>
      <c r="U252" s="363">
        <f t="shared" si="179"/>
        <v>0</v>
      </c>
      <c r="V252" s="363">
        <f t="shared" si="179"/>
        <v>45789.753757245191</v>
      </c>
      <c r="W252" s="363">
        <f t="shared" si="179"/>
        <v>51257.282608695663</v>
      </c>
      <c r="X252" s="363">
        <f t="shared" si="179"/>
        <v>0</v>
      </c>
      <c r="Y252" s="364">
        <f t="shared" si="179"/>
        <v>47350.59275362362</v>
      </c>
      <c r="Z252" s="365">
        <f t="shared" si="179"/>
        <v>0</v>
      </c>
      <c r="AA252" s="363">
        <f t="shared" si="179"/>
        <v>0</v>
      </c>
      <c r="AB252" s="363">
        <f t="shared" si="179"/>
        <v>0</v>
      </c>
      <c r="AC252" s="363">
        <f t="shared" si="179"/>
        <v>0</v>
      </c>
      <c r="AD252" s="363">
        <f t="shared" si="179"/>
        <v>0</v>
      </c>
      <c r="AE252" s="364">
        <f t="shared" si="179"/>
        <v>0</v>
      </c>
      <c r="AF252" s="365">
        <f t="shared" si="179"/>
        <v>0</v>
      </c>
      <c r="AG252" s="363">
        <f t="shared" si="179"/>
        <v>0</v>
      </c>
      <c r="AH252" s="364">
        <f t="shared" si="179"/>
        <v>0</v>
      </c>
      <c r="AI252" s="367">
        <f>IF(S250&gt;0,(S252-S250)/S250,)</f>
        <v>1.0957813903102522E-2</v>
      </c>
      <c r="AJ252" s="368">
        <f t="shared" ref="AJ252:AX252" si="180">IF(T250&gt;0,(T252-T250)/T250,)</f>
        <v>1.8228097094273567E-2</v>
      </c>
      <c r="AK252" s="368">
        <f t="shared" si="180"/>
        <v>0</v>
      </c>
      <c r="AL252" s="370">
        <f t="shared" si="180"/>
        <v>3.1800016049304365E-3</v>
      </c>
      <c r="AM252" s="368">
        <f t="shared" si="180"/>
        <v>8.0305068361149097E-3</v>
      </c>
      <c r="AN252" s="368">
        <f t="shared" si="180"/>
        <v>0</v>
      </c>
      <c r="AO252" s="369">
        <f t="shared" si="180"/>
        <v>1.2502364022799245E-2</v>
      </c>
      <c r="AP252" s="368">
        <f t="shared" si="180"/>
        <v>0</v>
      </c>
      <c r="AQ252" s="368">
        <f t="shared" si="180"/>
        <v>0</v>
      </c>
      <c r="AR252" s="368">
        <f t="shared" si="180"/>
        <v>0</v>
      </c>
      <c r="AS252" s="368">
        <f t="shared" si="180"/>
        <v>0</v>
      </c>
      <c r="AT252" s="368">
        <f t="shared" si="180"/>
        <v>0</v>
      </c>
      <c r="AU252" s="369">
        <f t="shared" si="180"/>
        <v>0</v>
      </c>
      <c r="AV252" s="368">
        <f t="shared" si="180"/>
        <v>0</v>
      </c>
      <c r="AW252" s="368">
        <f t="shared" si="180"/>
        <v>0</v>
      </c>
      <c r="AX252" s="369">
        <f t="shared" si="180"/>
        <v>0</v>
      </c>
    </row>
    <row r="253" spans="1:50">
      <c r="A253" s="358" t="s">
        <v>972</v>
      </c>
      <c r="B253" s="337">
        <v>58</v>
      </c>
      <c r="C253" s="337">
        <v>38</v>
      </c>
      <c r="E253" s="337">
        <v>0</v>
      </c>
      <c r="F253" s="337">
        <v>0</v>
      </c>
      <c r="H253" s="337">
        <v>96</v>
      </c>
      <c r="J253" s="337">
        <v>0</v>
      </c>
      <c r="K253" s="337">
        <v>0</v>
      </c>
      <c r="L253" s="337">
        <v>0</v>
      </c>
      <c r="N253" s="337">
        <v>0</v>
      </c>
      <c r="Y253" s="353"/>
      <c r="Z253" s="354"/>
      <c r="AE253" s="353"/>
      <c r="AF253" s="354"/>
      <c r="AH253" s="353"/>
      <c r="AI253" s="355"/>
      <c r="AJ253" s="356"/>
      <c r="AK253" s="356"/>
      <c r="AL253" s="356"/>
      <c r="AM253" s="356"/>
      <c r="AN253" s="356"/>
      <c r="AO253" s="357"/>
      <c r="AP253" s="356"/>
      <c r="AQ253" s="356"/>
      <c r="AR253" s="356"/>
      <c r="AS253" s="356"/>
      <c r="AT253" s="356"/>
      <c r="AU253" s="357"/>
      <c r="AV253" s="356"/>
      <c r="AW253" s="356"/>
      <c r="AX253" s="357"/>
    </row>
    <row r="254" spans="1:50">
      <c r="A254" s="358" t="s">
        <v>973</v>
      </c>
      <c r="B254" s="337">
        <v>1810740.8181818179</v>
      </c>
      <c r="C254" s="337">
        <v>2001976.3596059117</v>
      </c>
      <c r="E254" s="337">
        <v>0</v>
      </c>
      <c r="F254" s="337">
        <v>0</v>
      </c>
      <c r="H254" s="337">
        <v>3812717.1777877295</v>
      </c>
      <c r="J254" s="337">
        <v>0</v>
      </c>
      <c r="K254" s="337">
        <v>0</v>
      </c>
      <c r="L254" s="337">
        <v>0</v>
      </c>
      <c r="N254" s="337">
        <v>0</v>
      </c>
      <c r="R254" s="366"/>
      <c r="S254" s="363">
        <f>IF(B253&gt;0,(B254/B253),)</f>
        <v>31219.669278996858</v>
      </c>
      <c r="T254" s="363">
        <f t="shared" ref="T254:AH254" si="181">IF(C253&gt;0,(C254/C253),)</f>
        <v>52683.588410681885</v>
      </c>
      <c r="U254" s="363">
        <f t="shared" si="181"/>
        <v>0</v>
      </c>
      <c r="V254" s="363">
        <f t="shared" si="181"/>
        <v>0</v>
      </c>
      <c r="W254" s="363">
        <f t="shared" si="181"/>
        <v>0</v>
      </c>
      <c r="X254" s="363">
        <f t="shared" si="181"/>
        <v>0</v>
      </c>
      <c r="Y254" s="364">
        <f t="shared" si="181"/>
        <v>39715.803935288852</v>
      </c>
      <c r="Z254" s="365">
        <f t="shared" si="181"/>
        <v>0</v>
      </c>
      <c r="AA254" s="363">
        <f t="shared" si="181"/>
        <v>0</v>
      </c>
      <c r="AB254" s="363">
        <f t="shared" si="181"/>
        <v>0</v>
      </c>
      <c r="AC254" s="363">
        <f t="shared" si="181"/>
        <v>0</v>
      </c>
      <c r="AD254" s="363">
        <f t="shared" si="181"/>
        <v>0</v>
      </c>
      <c r="AE254" s="364">
        <f t="shared" si="181"/>
        <v>0</v>
      </c>
      <c r="AF254" s="365">
        <f t="shared" si="181"/>
        <v>0</v>
      </c>
      <c r="AG254" s="363">
        <f t="shared" si="181"/>
        <v>0</v>
      </c>
      <c r="AH254" s="364">
        <f t="shared" si="181"/>
        <v>0</v>
      </c>
      <c r="AI254" s="355"/>
      <c r="AJ254" s="356"/>
      <c r="AK254" s="356"/>
      <c r="AL254" s="356"/>
      <c r="AM254" s="356"/>
      <c r="AN254" s="356"/>
      <c r="AO254" s="357"/>
      <c r="AP254" s="356"/>
      <c r="AQ254" s="356"/>
      <c r="AR254" s="356"/>
      <c r="AS254" s="356"/>
      <c r="AT254" s="356"/>
      <c r="AU254" s="357"/>
      <c r="AV254" s="356"/>
      <c r="AW254" s="356"/>
      <c r="AX254" s="357"/>
    </row>
    <row r="255" spans="1:50">
      <c r="A255" s="358" t="s">
        <v>974</v>
      </c>
      <c r="B255" s="337">
        <v>56</v>
      </c>
      <c r="C255" s="337">
        <v>39</v>
      </c>
      <c r="E255" s="381">
        <v>0</v>
      </c>
      <c r="F255" s="337">
        <v>0</v>
      </c>
      <c r="H255" s="337">
        <v>95</v>
      </c>
      <c r="J255" s="337">
        <v>0</v>
      </c>
      <c r="K255" s="337">
        <v>0</v>
      </c>
      <c r="L255" s="337">
        <v>0</v>
      </c>
      <c r="N255" s="337">
        <v>0</v>
      </c>
      <c r="Y255" s="353"/>
      <c r="Z255" s="354"/>
      <c r="AE255" s="353"/>
      <c r="AF255" s="354"/>
      <c r="AH255" s="353"/>
      <c r="AI255" s="355"/>
      <c r="AJ255" s="356"/>
      <c r="AK255" s="356"/>
      <c r="AL255" s="356"/>
      <c r="AM255" s="356"/>
      <c r="AN255" s="356"/>
      <c r="AO255" s="357"/>
      <c r="AP255" s="356"/>
      <c r="AQ255" s="356"/>
      <c r="AR255" s="356"/>
      <c r="AS255" s="356"/>
      <c r="AT255" s="356"/>
      <c r="AU255" s="357"/>
      <c r="AV255" s="356"/>
      <c r="AW255" s="356"/>
      <c r="AX255" s="357"/>
    </row>
    <row r="256" spans="1:50">
      <c r="A256" s="358" t="s">
        <v>975</v>
      </c>
      <c r="B256" s="337">
        <v>1696063.142857143</v>
      </c>
      <c r="C256" s="337">
        <v>2013099.2464285714</v>
      </c>
      <c r="E256" s="337">
        <v>0</v>
      </c>
      <c r="F256" s="337">
        <v>0</v>
      </c>
      <c r="H256" s="337">
        <v>3709162.3892857144</v>
      </c>
      <c r="J256" s="337">
        <v>0</v>
      </c>
      <c r="K256" s="337">
        <v>0</v>
      </c>
      <c r="L256" s="337">
        <v>0</v>
      </c>
      <c r="N256" s="337">
        <v>0</v>
      </c>
      <c r="R256" s="366"/>
      <c r="S256" s="363">
        <f>IF(B255&gt;0,(B256/B255),)</f>
        <v>30286.841836734697</v>
      </c>
      <c r="T256" s="363">
        <f t="shared" ref="T256:AH256" si="182">IF(C255&gt;0,(C256/C255),)</f>
        <v>51617.929395604398</v>
      </c>
      <c r="U256" s="363">
        <f t="shared" si="182"/>
        <v>0</v>
      </c>
      <c r="V256" s="384">
        <f t="shared" si="182"/>
        <v>0</v>
      </c>
      <c r="W256" s="363">
        <f t="shared" si="182"/>
        <v>0</v>
      </c>
      <c r="X256" s="363">
        <f t="shared" si="182"/>
        <v>0</v>
      </c>
      <c r="Y256" s="364">
        <f t="shared" si="182"/>
        <v>39043.814624060149</v>
      </c>
      <c r="Z256" s="365">
        <f t="shared" si="182"/>
        <v>0</v>
      </c>
      <c r="AA256" s="363">
        <f t="shared" si="182"/>
        <v>0</v>
      </c>
      <c r="AB256" s="363">
        <f t="shared" si="182"/>
        <v>0</v>
      </c>
      <c r="AC256" s="363">
        <f t="shared" si="182"/>
        <v>0</v>
      </c>
      <c r="AD256" s="363">
        <f t="shared" si="182"/>
        <v>0</v>
      </c>
      <c r="AE256" s="364">
        <f t="shared" si="182"/>
        <v>0</v>
      </c>
      <c r="AF256" s="365">
        <f t="shared" si="182"/>
        <v>0</v>
      </c>
      <c r="AG256" s="363">
        <f t="shared" si="182"/>
        <v>0</v>
      </c>
      <c r="AH256" s="364">
        <f t="shared" si="182"/>
        <v>0</v>
      </c>
      <c r="AI256" s="367">
        <f>IF(S254&gt;0,(S256-S254)/S254,)</f>
        <v>-2.9879478668588092E-2</v>
      </c>
      <c r="AJ256" s="368">
        <f t="shared" ref="AJ256:AX256" si="183">IF(T254&gt;0,(T256-T254)/T254,)</f>
        <v>-2.0227532847049163E-2</v>
      </c>
      <c r="AK256" s="368">
        <f t="shared" si="183"/>
        <v>0</v>
      </c>
      <c r="AL256" s="368">
        <f t="shared" si="183"/>
        <v>0</v>
      </c>
      <c r="AM256" s="368">
        <f t="shared" si="183"/>
        <v>0</v>
      </c>
      <c r="AN256" s="368">
        <f t="shared" si="183"/>
        <v>0</v>
      </c>
      <c r="AO256" s="387">
        <f t="shared" si="183"/>
        <v>-1.691994734196019E-2</v>
      </c>
      <c r="AP256" s="368">
        <f t="shared" si="183"/>
        <v>0</v>
      </c>
      <c r="AQ256" s="368">
        <f t="shared" si="183"/>
        <v>0</v>
      </c>
      <c r="AR256" s="368">
        <f t="shared" si="183"/>
        <v>0</v>
      </c>
      <c r="AS256" s="368">
        <f t="shared" si="183"/>
        <v>0</v>
      </c>
      <c r="AT256" s="368">
        <f t="shared" si="183"/>
        <v>0</v>
      </c>
      <c r="AU256" s="369">
        <f t="shared" si="183"/>
        <v>0</v>
      </c>
      <c r="AV256" s="368">
        <f t="shared" si="183"/>
        <v>0</v>
      </c>
      <c r="AW256" s="368">
        <f t="shared" si="183"/>
        <v>0</v>
      </c>
      <c r="AX256" s="369">
        <f t="shared" si="183"/>
        <v>0</v>
      </c>
    </row>
    <row r="257" spans="1:50">
      <c r="A257" s="358" t="s">
        <v>976</v>
      </c>
      <c r="B257" s="337">
        <v>0</v>
      </c>
      <c r="C257" s="337">
        <v>0</v>
      </c>
      <c r="E257" s="337">
        <v>0</v>
      </c>
      <c r="F257" s="337">
        <v>0</v>
      </c>
      <c r="H257" s="337">
        <v>0</v>
      </c>
      <c r="J257" s="337">
        <v>1094.9000000000001</v>
      </c>
      <c r="K257" s="337">
        <v>1151.2</v>
      </c>
      <c r="L257" s="337">
        <v>151</v>
      </c>
      <c r="N257" s="337">
        <v>2397.1000000000004</v>
      </c>
      <c r="Y257" s="353"/>
      <c r="Z257" s="354"/>
      <c r="AE257" s="353"/>
      <c r="AF257" s="354"/>
      <c r="AH257" s="353"/>
      <c r="AI257" s="355"/>
      <c r="AJ257" s="356"/>
      <c r="AK257" s="356"/>
      <c r="AL257" s="356"/>
      <c r="AM257" s="356"/>
      <c r="AN257" s="356"/>
      <c r="AO257" s="357"/>
      <c r="AP257" s="356"/>
      <c r="AQ257" s="356"/>
      <c r="AR257" s="356"/>
      <c r="AS257" s="356"/>
      <c r="AT257" s="356"/>
      <c r="AU257" s="357"/>
      <c r="AV257" s="356"/>
      <c r="AW257" s="356"/>
      <c r="AX257" s="357"/>
    </row>
    <row r="258" spans="1:50">
      <c r="A258" s="358" t="s">
        <v>977</v>
      </c>
      <c r="B258" s="337">
        <v>0</v>
      </c>
      <c r="C258" s="337">
        <v>0</v>
      </c>
      <c r="E258" s="337">
        <v>0</v>
      </c>
      <c r="F258" s="337">
        <v>0</v>
      </c>
      <c r="H258" s="337">
        <v>0</v>
      </c>
      <c r="J258" s="337">
        <v>57021931.754306741</v>
      </c>
      <c r="K258" s="337">
        <v>57660701.048487678</v>
      </c>
      <c r="L258" s="337">
        <v>7176136.7090772791</v>
      </c>
      <c r="N258" s="337">
        <v>121858769.51187171</v>
      </c>
      <c r="R258" s="366"/>
      <c r="S258" s="363">
        <f>IF(B257&gt;0,(B258/B257),)</f>
        <v>0</v>
      </c>
      <c r="T258" s="363">
        <f t="shared" ref="T258:AH258" si="184">IF(C257&gt;0,(C258/C257),)</f>
        <v>0</v>
      </c>
      <c r="U258" s="363">
        <f t="shared" si="184"/>
        <v>0</v>
      </c>
      <c r="V258" s="363">
        <f t="shared" si="184"/>
        <v>0</v>
      </c>
      <c r="W258" s="363">
        <f t="shared" si="184"/>
        <v>0</v>
      </c>
      <c r="X258" s="363">
        <f t="shared" si="184"/>
        <v>0</v>
      </c>
      <c r="Y258" s="364">
        <f t="shared" si="184"/>
        <v>0</v>
      </c>
      <c r="Z258" s="365">
        <f t="shared" si="184"/>
        <v>0</v>
      </c>
      <c r="AA258" s="363">
        <f t="shared" si="184"/>
        <v>52079.579645909886</v>
      </c>
      <c r="AB258" s="363">
        <f t="shared" si="184"/>
        <v>50087.474851014311</v>
      </c>
      <c r="AC258" s="363">
        <f t="shared" si="184"/>
        <v>47524.084166074696</v>
      </c>
      <c r="AD258" s="363">
        <f t="shared" si="184"/>
        <v>0</v>
      </c>
      <c r="AE258" s="364">
        <f t="shared" si="184"/>
        <v>50835.914026061364</v>
      </c>
      <c r="AF258" s="365">
        <f t="shared" si="184"/>
        <v>0</v>
      </c>
      <c r="AG258" s="363">
        <f t="shared" si="184"/>
        <v>0</v>
      </c>
      <c r="AH258" s="364">
        <f t="shared" si="184"/>
        <v>0</v>
      </c>
      <c r="AI258" s="355"/>
      <c r="AJ258" s="356"/>
      <c r="AK258" s="356"/>
      <c r="AL258" s="356"/>
      <c r="AM258" s="356"/>
      <c r="AN258" s="356"/>
      <c r="AO258" s="357"/>
      <c r="AP258" s="356"/>
      <c r="AQ258" s="356"/>
      <c r="AR258" s="356"/>
      <c r="AS258" s="356"/>
      <c r="AT258" s="356"/>
      <c r="AU258" s="357"/>
      <c r="AV258" s="356"/>
      <c r="AW258" s="356"/>
      <c r="AX258" s="357"/>
    </row>
    <row r="259" spans="1:50">
      <c r="A259" s="358" t="s">
        <v>978</v>
      </c>
      <c r="B259" s="337">
        <v>0</v>
      </c>
      <c r="C259" s="337">
        <v>0</v>
      </c>
      <c r="E259" s="337">
        <v>0</v>
      </c>
      <c r="F259" s="337">
        <v>0</v>
      </c>
      <c r="H259" s="337">
        <v>0</v>
      </c>
      <c r="J259" s="337">
        <v>1099</v>
      </c>
      <c r="K259" s="337">
        <v>1138.4000000000001</v>
      </c>
      <c r="L259" s="337">
        <v>148</v>
      </c>
      <c r="N259" s="337">
        <v>2385.4</v>
      </c>
      <c r="Y259" s="353"/>
      <c r="Z259" s="354"/>
      <c r="AE259" s="353"/>
      <c r="AF259" s="354"/>
      <c r="AH259" s="353"/>
      <c r="AI259" s="355"/>
      <c r="AJ259" s="356"/>
      <c r="AK259" s="356"/>
      <c r="AL259" s="356"/>
      <c r="AM259" s="356"/>
      <c r="AN259" s="356"/>
      <c r="AO259" s="357"/>
      <c r="AP259" s="356"/>
      <c r="AQ259" s="356"/>
      <c r="AR259" s="356"/>
      <c r="AS259" s="356"/>
      <c r="AT259" s="356"/>
      <c r="AU259" s="357"/>
      <c r="AV259" s="356"/>
      <c r="AW259" s="356"/>
      <c r="AX259" s="357"/>
    </row>
    <row r="260" spans="1:50">
      <c r="A260" s="358" t="s">
        <v>979</v>
      </c>
      <c r="B260" s="337">
        <v>0</v>
      </c>
      <c r="C260" s="337">
        <v>0</v>
      </c>
      <c r="E260" s="337">
        <v>0</v>
      </c>
      <c r="F260" s="337">
        <v>0</v>
      </c>
      <c r="H260" s="337">
        <v>0</v>
      </c>
      <c r="J260" s="337">
        <v>55611253.765571788</v>
      </c>
      <c r="K260" s="337">
        <v>56738525.855569109</v>
      </c>
      <c r="L260" s="337">
        <v>7076603.9097744357</v>
      </c>
      <c r="N260" s="337">
        <v>119426383.53091533</v>
      </c>
      <c r="R260" s="366"/>
      <c r="S260" s="363">
        <f>IF(B259&gt;0,(B260/B259),)</f>
        <v>0</v>
      </c>
      <c r="T260" s="363">
        <f t="shared" ref="T260:AH260" si="185">IF(C259&gt;0,(C260/C259),)</f>
        <v>0</v>
      </c>
      <c r="U260" s="363">
        <f t="shared" si="185"/>
        <v>0</v>
      </c>
      <c r="V260" s="363">
        <f t="shared" si="185"/>
        <v>0</v>
      </c>
      <c r="W260" s="363">
        <f t="shared" si="185"/>
        <v>0</v>
      </c>
      <c r="X260" s="363">
        <f t="shared" si="185"/>
        <v>0</v>
      </c>
      <c r="Y260" s="364">
        <f t="shared" si="185"/>
        <v>0</v>
      </c>
      <c r="Z260" s="365">
        <f t="shared" si="185"/>
        <v>0</v>
      </c>
      <c r="AA260" s="363">
        <f t="shared" si="185"/>
        <v>50601.686774860587</v>
      </c>
      <c r="AB260" s="363">
        <f t="shared" si="185"/>
        <v>49840.588418454943</v>
      </c>
      <c r="AC260" s="363">
        <f t="shared" si="185"/>
        <v>47814.891282259698</v>
      </c>
      <c r="AD260" s="363">
        <f t="shared" si="185"/>
        <v>0</v>
      </c>
      <c r="AE260" s="364">
        <f t="shared" si="185"/>
        <v>50065.558619483243</v>
      </c>
      <c r="AF260" s="365">
        <f t="shared" si="185"/>
        <v>0</v>
      </c>
      <c r="AG260" s="363">
        <f t="shared" si="185"/>
        <v>0</v>
      </c>
      <c r="AH260" s="364">
        <f t="shared" si="185"/>
        <v>0</v>
      </c>
      <c r="AI260" s="367">
        <f>IF(S258&gt;0,(S260-S258)/S258,)</f>
        <v>0</v>
      </c>
      <c r="AJ260" s="368">
        <f t="shared" ref="AJ260:AX260" si="186">IF(T258&gt;0,(T260-T258)/T258,)</f>
        <v>0</v>
      </c>
      <c r="AK260" s="368">
        <f t="shared" si="186"/>
        <v>0</v>
      </c>
      <c r="AL260" s="368">
        <f t="shared" si="186"/>
        <v>0</v>
      </c>
      <c r="AM260" s="368">
        <f t="shared" si="186"/>
        <v>0</v>
      </c>
      <c r="AN260" s="368">
        <f t="shared" si="186"/>
        <v>0</v>
      </c>
      <c r="AO260" s="369">
        <f t="shared" si="186"/>
        <v>0</v>
      </c>
      <c r="AP260" s="368">
        <f t="shared" si="186"/>
        <v>0</v>
      </c>
      <c r="AQ260" s="368">
        <f t="shared" si="186"/>
        <v>-2.837758831959708E-2</v>
      </c>
      <c r="AR260" s="368">
        <f t="shared" si="186"/>
        <v>-4.9291051963336902E-3</v>
      </c>
      <c r="AS260" s="368">
        <f t="shared" si="186"/>
        <v>6.1191524526546517E-3</v>
      </c>
      <c r="AT260" s="368">
        <f t="shared" si="186"/>
        <v>0</v>
      </c>
      <c r="AU260" s="369">
        <f t="shared" si="186"/>
        <v>-1.5153763266323748E-2</v>
      </c>
      <c r="AV260" s="368">
        <f t="shared" si="186"/>
        <v>0</v>
      </c>
      <c r="AW260" s="368">
        <f t="shared" si="186"/>
        <v>0</v>
      </c>
      <c r="AX260" s="369">
        <f t="shared" si="186"/>
        <v>0</v>
      </c>
    </row>
    <row r="261" spans="1:50">
      <c r="A261" s="358" t="s">
        <v>980</v>
      </c>
      <c r="B261" s="337">
        <v>1645</v>
      </c>
      <c r="C261" s="337">
        <v>1394</v>
      </c>
      <c r="E261" s="337">
        <v>436</v>
      </c>
      <c r="F261" s="337">
        <v>137</v>
      </c>
      <c r="H261" s="337">
        <v>3612</v>
      </c>
      <c r="J261" s="337">
        <v>1094.9000000000001</v>
      </c>
      <c r="K261" s="337">
        <v>1151.2</v>
      </c>
      <c r="L261" s="337">
        <v>151</v>
      </c>
      <c r="N261" s="337">
        <v>2397.1000000000004</v>
      </c>
      <c r="Y261" s="353"/>
      <c r="Z261" s="354"/>
      <c r="AE261" s="353"/>
      <c r="AF261" s="354"/>
      <c r="AH261" s="353"/>
      <c r="AI261" s="355"/>
      <c r="AJ261" s="356"/>
      <c r="AK261" s="356"/>
      <c r="AL261" s="356"/>
      <c r="AM261" s="356"/>
      <c r="AN261" s="356"/>
      <c r="AO261" s="357"/>
      <c r="AP261" s="356"/>
      <c r="AQ261" s="356"/>
      <c r="AR261" s="356"/>
      <c r="AS261" s="356"/>
      <c r="AT261" s="356"/>
      <c r="AU261" s="357"/>
      <c r="AV261" s="356"/>
      <c r="AW261" s="356"/>
      <c r="AX261" s="357"/>
    </row>
    <row r="262" spans="1:50">
      <c r="A262" s="358" t="s">
        <v>981</v>
      </c>
      <c r="B262" s="337">
        <v>117824988.3446904</v>
      </c>
      <c r="C262" s="337">
        <v>105033829.674675</v>
      </c>
      <c r="E262" s="337">
        <v>24721477.583958667</v>
      </c>
      <c r="F262" s="337">
        <v>7661818.3433506489</v>
      </c>
      <c r="H262" s="337">
        <v>255242113.9466747</v>
      </c>
      <c r="J262" s="337">
        <v>57021931.754306741</v>
      </c>
      <c r="K262" s="337">
        <v>57660701.048487678</v>
      </c>
      <c r="L262" s="337">
        <v>7176136.7090772791</v>
      </c>
      <c r="N262" s="337">
        <v>121858769.51187171</v>
      </c>
      <c r="R262" s="366"/>
      <c r="S262" s="363">
        <f>IF(B261&gt;0,(B262/B261),)</f>
        <v>71626.13273233459</v>
      </c>
      <c r="T262" s="363">
        <f t="shared" ref="T262:AH262" si="187">IF(C261&gt;0,(C262/C261),)</f>
        <v>75347.080110957671</v>
      </c>
      <c r="U262" s="363">
        <f t="shared" si="187"/>
        <v>0</v>
      </c>
      <c r="V262" s="363">
        <f t="shared" si="187"/>
        <v>56700.636660455661</v>
      </c>
      <c r="W262" s="363">
        <f t="shared" si="187"/>
        <v>55925.681338325907</v>
      </c>
      <c r="X262" s="363">
        <f t="shared" si="187"/>
        <v>0</v>
      </c>
      <c r="Y262" s="364">
        <f t="shared" si="187"/>
        <v>70665.037083796982</v>
      </c>
      <c r="Z262" s="365">
        <f t="shared" si="187"/>
        <v>0</v>
      </c>
      <c r="AA262" s="363">
        <f t="shared" si="187"/>
        <v>52079.579645909886</v>
      </c>
      <c r="AB262" s="363">
        <f t="shared" si="187"/>
        <v>50087.474851014311</v>
      </c>
      <c r="AC262" s="363">
        <f t="shared" si="187"/>
        <v>47524.084166074696</v>
      </c>
      <c r="AD262" s="363">
        <f t="shared" si="187"/>
        <v>0</v>
      </c>
      <c r="AE262" s="364">
        <f t="shared" si="187"/>
        <v>50835.914026061364</v>
      </c>
      <c r="AF262" s="365">
        <f t="shared" si="187"/>
        <v>0</v>
      </c>
      <c r="AG262" s="363">
        <f t="shared" si="187"/>
        <v>0</v>
      </c>
      <c r="AH262" s="364">
        <f t="shared" si="187"/>
        <v>0</v>
      </c>
      <c r="AI262" s="355"/>
      <c r="AJ262" s="356"/>
      <c r="AK262" s="356"/>
      <c r="AL262" s="356"/>
      <c r="AM262" s="356"/>
      <c r="AN262" s="356"/>
      <c r="AO262" s="357"/>
      <c r="AP262" s="356"/>
      <c r="AQ262" s="356"/>
      <c r="AR262" s="356"/>
      <c r="AS262" s="356"/>
      <c r="AT262" s="356"/>
      <c r="AU262" s="357"/>
      <c r="AV262" s="356"/>
      <c r="AW262" s="356"/>
      <c r="AX262" s="357"/>
    </row>
    <row r="263" spans="1:50">
      <c r="A263" s="358" t="s">
        <v>982</v>
      </c>
      <c r="B263" s="337">
        <v>1651</v>
      </c>
      <c r="C263" s="337">
        <v>1423</v>
      </c>
      <c r="E263" s="337">
        <v>432</v>
      </c>
      <c r="F263" s="337">
        <v>142</v>
      </c>
      <c r="H263" s="337">
        <v>3648</v>
      </c>
      <c r="J263" s="337">
        <v>1099</v>
      </c>
      <c r="K263" s="337">
        <v>1138.4000000000001</v>
      </c>
      <c r="L263" s="337">
        <v>148</v>
      </c>
      <c r="N263" s="337">
        <v>2385.4</v>
      </c>
      <c r="Y263" s="353"/>
      <c r="Z263" s="354"/>
      <c r="AE263" s="353"/>
      <c r="AF263" s="354"/>
      <c r="AH263" s="353"/>
      <c r="AI263" s="355"/>
      <c r="AJ263" s="356"/>
      <c r="AK263" s="356"/>
      <c r="AL263" s="356"/>
      <c r="AM263" s="356"/>
      <c r="AN263" s="356"/>
      <c r="AO263" s="357"/>
      <c r="AP263" s="356"/>
      <c r="AQ263" s="356"/>
      <c r="AR263" s="356"/>
      <c r="AS263" s="356"/>
      <c r="AT263" s="356"/>
      <c r="AU263" s="357"/>
      <c r="AV263" s="356"/>
      <c r="AW263" s="356"/>
      <c r="AX263" s="357"/>
    </row>
    <row r="264" spans="1:50" ht="13.5" thickBot="1">
      <c r="A264" s="372" t="s">
        <v>983</v>
      </c>
      <c r="B264" s="373">
        <v>115942014.79482715</v>
      </c>
      <c r="C264" s="373">
        <v>109488304.01277289</v>
      </c>
      <c r="D264" s="373"/>
      <c r="E264" s="373">
        <v>24411311.129477784</v>
      </c>
      <c r="F264" s="373">
        <v>7896719.5543820234</v>
      </c>
      <c r="G264" s="373"/>
      <c r="H264" s="373">
        <v>257738349.49145985</v>
      </c>
      <c r="I264" s="373"/>
      <c r="J264" s="373">
        <v>55611253.765571788</v>
      </c>
      <c r="K264" s="373">
        <v>56738525.855569109</v>
      </c>
      <c r="L264" s="373">
        <v>7076603.9097744357</v>
      </c>
      <c r="M264" s="373"/>
      <c r="N264" s="373">
        <v>119426383.53091533</v>
      </c>
      <c r="O264" s="373"/>
      <c r="P264" s="373"/>
      <c r="Q264" s="373"/>
      <c r="S264" s="374">
        <f>IF(B263&gt;0,(B264/B263),)</f>
        <v>70225.326950228438</v>
      </c>
      <c r="T264" s="374">
        <f t="shared" ref="T264:AH264" si="188">IF(C263&gt;0,(C264/C263),)</f>
        <v>76941.886164984462</v>
      </c>
      <c r="U264" s="374">
        <f t="shared" si="188"/>
        <v>0</v>
      </c>
      <c r="V264" s="374">
        <f t="shared" si="188"/>
        <v>56507.664651568943</v>
      </c>
      <c r="W264" s="374">
        <f t="shared" si="188"/>
        <v>55610.701087197347</v>
      </c>
      <c r="X264" s="374">
        <f t="shared" si="188"/>
        <v>0</v>
      </c>
      <c r="Y264" s="375">
        <f t="shared" si="188"/>
        <v>70651.959838667724</v>
      </c>
      <c r="Z264" s="376">
        <f t="shared" si="188"/>
        <v>0</v>
      </c>
      <c r="AA264" s="374">
        <f t="shared" si="188"/>
        <v>50601.686774860587</v>
      </c>
      <c r="AB264" s="374">
        <f t="shared" si="188"/>
        <v>49840.588418454943</v>
      </c>
      <c r="AC264" s="374">
        <f t="shared" si="188"/>
        <v>47814.891282259698</v>
      </c>
      <c r="AD264" s="374">
        <f t="shared" si="188"/>
        <v>0</v>
      </c>
      <c r="AE264" s="375">
        <f t="shared" si="188"/>
        <v>50065.558619483243</v>
      </c>
      <c r="AF264" s="376">
        <f t="shared" si="188"/>
        <v>0</v>
      </c>
      <c r="AG264" s="374">
        <f t="shared" si="188"/>
        <v>0</v>
      </c>
      <c r="AH264" s="375">
        <f t="shared" si="188"/>
        <v>0</v>
      </c>
      <c r="AI264" s="377">
        <f>IF(S262&gt;0,(S264-S262)/S262,)</f>
        <v>-1.9557188538168534E-2</v>
      </c>
      <c r="AJ264" s="378">
        <f t="shared" ref="AJ264:AX264" si="189">IF(T262&gt;0,(T264-T262)/T262,)</f>
        <v>2.1166129486082888E-2</v>
      </c>
      <c r="AK264" s="378">
        <f t="shared" si="189"/>
        <v>0</v>
      </c>
      <c r="AL264" s="378">
        <f t="shared" si="189"/>
        <v>-3.4033481853529366E-3</v>
      </c>
      <c r="AM264" s="378">
        <f t="shared" si="189"/>
        <v>-5.6321218372480265E-3</v>
      </c>
      <c r="AN264" s="378">
        <f t="shared" si="189"/>
        <v>0</v>
      </c>
      <c r="AO264" s="379">
        <f t="shared" si="189"/>
        <v>-1.8505962310258681E-4</v>
      </c>
      <c r="AP264" s="378">
        <f t="shared" si="189"/>
        <v>0</v>
      </c>
      <c r="AQ264" s="378">
        <f t="shared" si="189"/>
        <v>-2.837758831959708E-2</v>
      </c>
      <c r="AR264" s="378">
        <f t="shared" si="189"/>
        <v>-4.9291051963336902E-3</v>
      </c>
      <c r="AS264" s="378">
        <f t="shared" si="189"/>
        <v>6.1191524526546517E-3</v>
      </c>
      <c r="AT264" s="378">
        <f t="shared" si="189"/>
        <v>0</v>
      </c>
      <c r="AU264" s="379">
        <f t="shared" si="189"/>
        <v>-1.5153763266323748E-2</v>
      </c>
      <c r="AV264" s="378">
        <f t="shared" si="189"/>
        <v>0</v>
      </c>
      <c r="AW264" s="378">
        <f t="shared" si="189"/>
        <v>0</v>
      </c>
      <c r="AX264" s="379">
        <f t="shared" si="189"/>
        <v>0</v>
      </c>
    </row>
    <row r="265" spans="1:50">
      <c r="A265" s="352" t="s">
        <v>390</v>
      </c>
      <c r="Y265" s="353"/>
      <c r="Z265" s="354"/>
      <c r="AE265" s="353"/>
      <c r="AF265" s="354"/>
      <c r="AH265" s="353"/>
      <c r="AI265" s="355"/>
      <c r="AJ265" s="356"/>
      <c r="AK265" s="356"/>
      <c r="AL265" s="356"/>
      <c r="AM265" s="356"/>
      <c r="AN265" s="356"/>
      <c r="AO265" s="357"/>
      <c r="AP265" s="356"/>
      <c r="AQ265" s="356"/>
      <c r="AR265" s="356"/>
      <c r="AS265" s="356"/>
      <c r="AT265" s="356"/>
      <c r="AU265" s="357"/>
      <c r="AV265" s="356"/>
      <c r="AW265" s="356"/>
      <c r="AX265" s="357"/>
    </row>
    <row r="266" spans="1:50">
      <c r="A266" s="358" t="s">
        <v>956</v>
      </c>
      <c r="B266" s="337">
        <v>1548</v>
      </c>
      <c r="C266" s="337">
        <v>227</v>
      </c>
      <c r="D266" s="337">
        <v>714</v>
      </c>
      <c r="E266" s="337">
        <v>65</v>
      </c>
      <c r="F266" s="337">
        <v>126</v>
      </c>
      <c r="G266" s="337">
        <v>98</v>
      </c>
      <c r="H266" s="337">
        <v>2778</v>
      </c>
      <c r="J266" s="337">
        <v>0</v>
      </c>
      <c r="K266" s="337">
        <v>0</v>
      </c>
      <c r="L266" s="337">
        <v>0</v>
      </c>
      <c r="N266" s="337">
        <v>0</v>
      </c>
      <c r="S266" s="359"/>
      <c r="T266" s="359"/>
      <c r="U266" s="359"/>
      <c r="V266" s="359"/>
      <c r="W266" s="359"/>
      <c r="X266" s="359"/>
      <c r="Y266" s="360"/>
      <c r="Z266" s="354"/>
      <c r="AA266" s="359"/>
      <c r="AB266" s="359"/>
      <c r="AC266" s="359"/>
      <c r="AD266" s="359"/>
      <c r="AE266" s="360"/>
      <c r="AF266" s="354"/>
      <c r="AG266" s="359"/>
      <c r="AH266" s="360"/>
      <c r="AI266" s="355"/>
      <c r="AJ266" s="356"/>
      <c r="AK266" s="356"/>
      <c r="AL266" s="356"/>
      <c r="AM266" s="356"/>
      <c r="AN266" s="356"/>
      <c r="AO266" s="357"/>
      <c r="AP266" s="356"/>
      <c r="AQ266" s="356"/>
      <c r="AR266" s="356"/>
      <c r="AS266" s="356"/>
      <c r="AT266" s="356"/>
      <c r="AU266" s="357"/>
      <c r="AV266" s="356"/>
      <c r="AW266" s="356"/>
      <c r="AX266" s="357"/>
    </row>
    <row r="267" spans="1:50">
      <c r="A267" s="358" t="s">
        <v>957</v>
      </c>
      <c r="B267" s="337">
        <v>194342711.40541267</v>
      </c>
      <c r="C267" s="337">
        <v>21497846.143442627</v>
      </c>
      <c r="D267" s="337">
        <v>66340585.173476018</v>
      </c>
      <c r="E267" s="337">
        <v>5456642.6357827485</v>
      </c>
      <c r="F267" s="337">
        <v>10947096.504672896</v>
      </c>
      <c r="G267" s="337">
        <v>7967870.5275310837</v>
      </c>
      <c r="H267" s="337">
        <v>306552752.3903181</v>
      </c>
      <c r="J267" s="337">
        <v>0</v>
      </c>
      <c r="K267" s="337">
        <v>0</v>
      </c>
      <c r="L267" s="337">
        <v>0</v>
      </c>
      <c r="N267" s="337">
        <v>0</v>
      </c>
      <c r="S267" s="363">
        <f>IF(B266&gt;0,(B267/B266),)</f>
        <v>125544.38721279889</v>
      </c>
      <c r="T267" s="363">
        <f t="shared" ref="T267:AH267" si="190">IF(C266&gt;0,(C267/C266),)</f>
        <v>94704.168032786896</v>
      </c>
      <c r="U267" s="363">
        <f t="shared" si="190"/>
        <v>92913.984836801144</v>
      </c>
      <c r="V267" s="363">
        <f t="shared" si="190"/>
        <v>83948.348242811509</v>
      </c>
      <c r="W267" s="363">
        <f t="shared" si="190"/>
        <v>86881.718291054727</v>
      </c>
      <c r="X267" s="363">
        <f t="shared" si="190"/>
        <v>81304.801301337589</v>
      </c>
      <c r="Y267" s="364">
        <f t="shared" si="190"/>
        <v>110350.16284748672</v>
      </c>
      <c r="Z267" s="365">
        <f t="shared" si="190"/>
        <v>0</v>
      </c>
      <c r="AA267" s="363">
        <f t="shared" si="190"/>
        <v>0</v>
      </c>
      <c r="AB267" s="363">
        <f t="shared" si="190"/>
        <v>0</v>
      </c>
      <c r="AC267" s="363">
        <f t="shared" si="190"/>
        <v>0</v>
      </c>
      <c r="AD267" s="363">
        <f t="shared" si="190"/>
        <v>0</v>
      </c>
      <c r="AE267" s="364">
        <f t="shared" si="190"/>
        <v>0</v>
      </c>
      <c r="AF267" s="365">
        <f t="shared" si="190"/>
        <v>0</v>
      </c>
      <c r="AG267" s="363">
        <f t="shared" si="190"/>
        <v>0</v>
      </c>
      <c r="AH267" s="364">
        <f t="shared" si="190"/>
        <v>0</v>
      </c>
      <c r="AI267" s="355"/>
      <c r="AJ267" s="356"/>
      <c r="AK267" s="356"/>
      <c r="AL267" s="356"/>
      <c r="AM267" s="356"/>
      <c r="AN267" s="356"/>
      <c r="AO267" s="357"/>
      <c r="AP267" s="356"/>
      <c r="AQ267" s="356"/>
      <c r="AR267" s="356"/>
      <c r="AS267" s="356"/>
      <c r="AT267" s="356"/>
      <c r="AU267" s="357"/>
      <c r="AV267" s="356"/>
      <c r="AW267" s="356"/>
      <c r="AX267" s="357"/>
    </row>
    <row r="268" spans="1:50">
      <c r="A268" s="358" t="s">
        <v>958</v>
      </c>
      <c r="B268" s="337">
        <v>1672</v>
      </c>
      <c r="C268" s="337">
        <v>245</v>
      </c>
      <c r="D268" s="337">
        <v>735</v>
      </c>
      <c r="E268" s="337">
        <v>60</v>
      </c>
      <c r="F268" s="337">
        <v>112</v>
      </c>
      <c r="G268" s="337">
        <v>98</v>
      </c>
      <c r="H268" s="337">
        <v>2922</v>
      </c>
      <c r="J268" s="337">
        <v>0</v>
      </c>
      <c r="K268" s="337">
        <v>0</v>
      </c>
      <c r="L268" s="337">
        <v>3</v>
      </c>
      <c r="N268" s="337">
        <v>3</v>
      </c>
      <c r="Y268" s="353"/>
      <c r="Z268" s="354"/>
      <c r="AE268" s="353"/>
      <c r="AF268" s="354"/>
      <c r="AH268" s="353"/>
      <c r="AI268" s="355"/>
      <c r="AJ268" s="356"/>
      <c r="AK268" s="356"/>
      <c r="AL268" s="356"/>
      <c r="AM268" s="356"/>
      <c r="AN268" s="356"/>
      <c r="AO268" s="357"/>
      <c r="AP268" s="356"/>
      <c r="AQ268" s="356"/>
      <c r="AR268" s="356"/>
      <c r="AS268" s="356"/>
      <c r="AT268" s="356"/>
      <c r="AU268" s="357"/>
      <c r="AV268" s="356"/>
      <c r="AW268" s="356"/>
      <c r="AX268" s="357"/>
    </row>
    <row r="269" spans="1:50">
      <c r="A269" s="358" t="s">
        <v>959</v>
      </c>
      <c r="B269" s="337">
        <v>220487176.73918116</v>
      </c>
      <c r="C269" s="337">
        <v>25178789.95573356</v>
      </c>
      <c r="D269" s="337">
        <v>71128632.460832655</v>
      </c>
      <c r="E269" s="337">
        <v>5329354.5233968804</v>
      </c>
      <c r="F269" s="337">
        <v>9926811.7513416819</v>
      </c>
      <c r="G269" s="337">
        <v>8353747.891891893</v>
      </c>
      <c r="H269" s="337">
        <v>340404513.32237792</v>
      </c>
      <c r="J269" s="337">
        <v>0</v>
      </c>
      <c r="K269" s="337">
        <v>0</v>
      </c>
      <c r="L269" s="337">
        <v>159597.93103448275</v>
      </c>
      <c r="N269" s="337">
        <v>159597.93103448275</v>
      </c>
      <c r="R269" s="366"/>
      <c r="S269" s="363">
        <f>IF(B268&gt;0,(B269/B268),)</f>
        <v>131870.32101625667</v>
      </c>
      <c r="T269" s="363">
        <f t="shared" ref="T269:AH269" si="191">IF(C268&gt;0,(C269/C268),)</f>
        <v>102770.57124789208</v>
      </c>
      <c r="U269" s="363">
        <f t="shared" si="191"/>
        <v>96773.64960657504</v>
      </c>
      <c r="V269" s="363">
        <f t="shared" si="191"/>
        <v>88822.575389948004</v>
      </c>
      <c r="W269" s="363">
        <f t="shared" si="191"/>
        <v>88632.247779836442</v>
      </c>
      <c r="X269" s="363">
        <f t="shared" si="191"/>
        <v>85242.325427468299</v>
      </c>
      <c r="Y269" s="364">
        <f t="shared" si="191"/>
        <v>116497.09559287403</v>
      </c>
      <c r="Z269" s="365">
        <f t="shared" si="191"/>
        <v>0</v>
      </c>
      <c r="AA269" s="363">
        <f t="shared" si="191"/>
        <v>0</v>
      </c>
      <c r="AB269" s="363">
        <f t="shared" si="191"/>
        <v>0</v>
      </c>
      <c r="AC269" s="363">
        <f t="shared" si="191"/>
        <v>53199.310344827587</v>
      </c>
      <c r="AD269" s="363">
        <f t="shared" si="191"/>
        <v>0</v>
      </c>
      <c r="AE269" s="364">
        <f t="shared" si="191"/>
        <v>53199.310344827587</v>
      </c>
      <c r="AF269" s="365">
        <f t="shared" si="191"/>
        <v>0</v>
      </c>
      <c r="AG269" s="363">
        <f t="shared" si="191"/>
        <v>0</v>
      </c>
      <c r="AH269" s="364">
        <f t="shared" si="191"/>
        <v>0</v>
      </c>
      <c r="AI269" s="367">
        <f>IF(S267&gt;0,(S269-S267)/S267,)</f>
        <v>5.0388025652913226E-2</v>
      </c>
      <c r="AJ269" s="368">
        <f t="shared" ref="AJ269:AX269" si="192">IF(T267&gt;0,(T269-T267)/T267,)</f>
        <v>8.5174743442258685E-2</v>
      </c>
      <c r="AK269" s="368">
        <f t="shared" si="192"/>
        <v>4.1540192001809063E-2</v>
      </c>
      <c r="AL269" s="368">
        <f t="shared" si="192"/>
        <v>5.8062216221792959E-2</v>
      </c>
      <c r="AM269" s="368">
        <f t="shared" si="192"/>
        <v>2.0148421592186071E-2</v>
      </c>
      <c r="AN269" s="368">
        <f t="shared" si="192"/>
        <v>4.8429171009682193E-2</v>
      </c>
      <c r="AO269" s="369">
        <f t="shared" si="192"/>
        <v>5.5703884677387329E-2</v>
      </c>
      <c r="AP269" s="368">
        <f t="shared" si="192"/>
        <v>0</v>
      </c>
      <c r="AQ269" s="368">
        <f t="shared" si="192"/>
        <v>0</v>
      </c>
      <c r="AR269" s="368">
        <f t="shared" si="192"/>
        <v>0</v>
      </c>
      <c r="AS269" s="368">
        <f t="shared" si="192"/>
        <v>0</v>
      </c>
      <c r="AT269" s="368">
        <f t="shared" si="192"/>
        <v>0</v>
      </c>
      <c r="AU269" s="369">
        <f t="shared" si="192"/>
        <v>0</v>
      </c>
      <c r="AV269" s="368">
        <f t="shared" si="192"/>
        <v>0</v>
      </c>
      <c r="AW269" s="368">
        <f t="shared" si="192"/>
        <v>0</v>
      </c>
      <c r="AX269" s="369">
        <f t="shared" si="192"/>
        <v>0</v>
      </c>
    </row>
    <row r="270" spans="1:50">
      <c r="A270" s="358" t="s">
        <v>960</v>
      </c>
      <c r="B270" s="337">
        <v>1408</v>
      </c>
      <c r="C270" s="337">
        <v>429</v>
      </c>
      <c r="D270" s="337">
        <v>862</v>
      </c>
      <c r="E270" s="337">
        <v>92</v>
      </c>
      <c r="F270" s="337">
        <v>192</v>
      </c>
      <c r="G270" s="337">
        <v>84</v>
      </c>
      <c r="H270" s="337">
        <v>3067</v>
      </c>
      <c r="J270" s="337">
        <v>0</v>
      </c>
      <c r="K270" s="337">
        <v>0</v>
      </c>
      <c r="L270" s="337">
        <v>1</v>
      </c>
      <c r="N270" s="337">
        <v>1</v>
      </c>
      <c r="Y270" s="353"/>
      <c r="Z270" s="354"/>
      <c r="AE270" s="353"/>
      <c r="AF270" s="354"/>
      <c r="AH270" s="353"/>
      <c r="AI270" s="355"/>
      <c r="AJ270" s="356"/>
      <c r="AK270" s="356"/>
      <c r="AL270" s="356"/>
      <c r="AM270" s="356"/>
      <c r="AN270" s="356"/>
      <c r="AO270" s="357"/>
      <c r="AP270" s="356"/>
      <c r="AQ270" s="356"/>
      <c r="AR270" s="356"/>
      <c r="AS270" s="356"/>
      <c r="AT270" s="356"/>
      <c r="AU270" s="357"/>
      <c r="AV270" s="356"/>
      <c r="AW270" s="356"/>
      <c r="AX270" s="357"/>
    </row>
    <row r="271" spans="1:50">
      <c r="A271" s="361" t="s">
        <v>961</v>
      </c>
      <c r="B271" s="362">
        <v>121813113.82896337</v>
      </c>
      <c r="C271" s="362">
        <v>31663689.403633684</v>
      </c>
      <c r="D271" s="362">
        <v>63813273.504376866</v>
      </c>
      <c r="E271" s="362">
        <v>6648799.7965317918</v>
      </c>
      <c r="F271" s="362">
        <v>13269133.683412323</v>
      </c>
      <c r="G271" s="362">
        <v>6006533.63583815</v>
      </c>
      <c r="H271" s="362">
        <v>243214543.85275617</v>
      </c>
      <c r="I271" s="362"/>
      <c r="J271" s="362">
        <v>0</v>
      </c>
      <c r="K271" s="362">
        <v>0</v>
      </c>
      <c r="L271" s="362">
        <v>40351.5</v>
      </c>
      <c r="M271" s="362"/>
      <c r="N271" s="362">
        <v>40351.5</v>
      </c>
      <c r="O271" s="362"/>
      <c r="P271" s="362"/>
      <c r="Q271" s="362"/>
      <c r="S271" s="363">
        <f>IF(B270&gt;0,(B271/B270),)</f>
        <v>86514.99561716149</v>
      </c>
      <c r="T271" s="363">
        <f t="shared" ref="T271:AH271" si="193">IF(C270&gt;0,(C271/C270),)</f>
        <v>73808.133808003928</v>
      </c>
      <c r="U271" s="363">
        <f t="shared" si="193"/>
        <v>74029.319610646009</v>
      </c>
      <c r="V271" s="363">
        <f t="shared" si="193"/>
        <v>72269.56300578035</v>
      </c>
      <c r="W271" s="363">
        <f t="shared" si="193"/>
        <v>69110.07126777251</v>
      </c>
      <c r="X271" s="363">
        <f t="shared" si="193"/>
        <v>71506.352807597024</v>
      </c>
      <c r="Y271" s="364">
        <f t="shared" si="193"/>
        <v>79300.470770380227</v>
      </c>
      <c r="Z271" s="365">
        <f t="shared" si="193"/>
        <v>0</v>
      </c>
      <c r="AA271" s="363">
        <f t="shared" si="193"/>
        <v>0</v>
      </c>
      <c r="AB271" s="363">
        <f t="shared" si="193"/>
        <v>0</v>
      </c>
      <c r="AC271" s="363">
        <f t="shared" si="193"/>
        <v>40351.5</v>
      </c>
      <c r="AD271" s="363">
        <f t="shared" si="193"/>
        <v>0</v>
      </c>
      <c r="AE271" s="364">
        <f t="shared" si="193"/>
        <v>40351.5</v>
      </c>
      <c r="AF271" s="365">
        <f t="shared" si="193"/>
        <v>0</v>
      </c>
      <c r="AG271" s="363">
        <f t="shared" si="193"/>
        <v>0</v>
      </c>
      <c r="AH271" s="364">
        <f t="shared" si="193"/>
        <v>0</v>
      </c>
      <c r="AI271" s="355"/>
      <c r="AJ271" s="356"/>
      <c r="AK271" s="356"/>
      <c r="AL271" s="356"/>
      <c r="AM271" s="356"/>
      <c r="AN271" s="356"/>
      <c r="AO271" s="357"/>
      <c r="AP271" s="356"/>
      <c r="AQ271" s="356"/>
      <c r="AR271" s="356"/>
      <c r="AS271" s="356"/>
      <c r="AT271" s="356"/>
      <c r="AU271" s="357"/>
      <c r="AV271" s="356"/>
      <c r="AW271" s="356"/>
      <c r="AX271" s="357"/>
    </row>
    <row r="272" spans="1:50">
      <c r="A272" s="358" t="s">
        <v>962</v>
      </c>
      <c r="B272" s="337">
        <v>1466</v>
      </c>
      <c r="C272" s="337">
        <v>399</v>
      </c>
      <c r="D272" s="337">
        <v>865</v>
      </c>
      <c r="E272" s="337">
        <v>85</v>
      </c>
      <c r="F272" s="337">
        <v>202</v>
      </c>
      <c r="G272" s="337">
        <v>94</v>
      </c>
      <c r="H272" s="337">
        <v>3111</v>
      </c>
      <c r="J272" s="337">
        <v>0</v>
      </c>
      <c r="K272" s="337">
        <v>0</v>
      </c>
      <c r="L272" s="337">
        <v>2</v>
      </c>
      <c r="N272" s="337">
        <v>2</v>
      </c>
      <c r="Y272" s="353"/>
      <c r="Z272" s="354"/>
      <c r="AE272" s="353"/>
      <c r="AF272" s="354"/>
      <c r="AH272" s="353"/>
      <c r="AI272" s="355"/>
      <c r="AJ272" s="356"/>
      <c r="AK272" s="356"/>
      <c r="AL272" s="356"/>
      <c r="AM272" s="356"/>
      <c r="AN272" s="356"/>
      <c r="AO272" s="357"/>
      <c r="AP272" s="356"/>
      <c r="AQ272" s="356"/>
      <c r="AR272" s="356"/>
      <c r="AS272" s="356"/>
      <c r="AT272" s="356"/>
      <c r="AU272" s="357"/>
      <c r="AV272" s="356"/>
      <c r="AW272" s="356"/>
      <c r="AX272" s="357"/>
    </row>
    <row r="273" spans="1:50">
      <c r="A273" s="358" t="s">
        <v>963</v>
      </c>
      <c r="B273" s="337">
        <v>134053007.96359091</v>
      </c>
      <c r="C273" s="337">
        <v>31246704.772041298</v>
      </c>
      <c r="D273" s="337">
        <v>66611568.283105604</v>
      </c>
      <c r="E273" s="337">
        <v>6517473.6511919703</v>
      </c>
      <c r="F273" s="337">
        <v>14364445.20922403</v>
      </c>
      <c r="G273" s="337">
        <v>6872670.7218181817</v>
      </c>
      <c r="H273" s="337">
        <v>259665870.60097203</v>
      </c>
      <c r="J273" s="337">
        <v>0</v>
      </c>
      <c r="K273" s="337">
        <v>0</v>
      </c>
      <c r="L273" s="337">
        <v>60786.947368421053</v>
      </c>
      <c r="N273" s="337">
        <v>60786.947368421053</v>
      </c>
      <c r="R273" s="366"/>
      <c r="S273" s="363">
        <f>IF(B272&gt;0,(B273/B272),)</f>
        <v>91441.342403540868</v>
      </c>
      <c r="T273" s="363">
        <f t="shared" ref="T273:AH273" si="194">IF(C272&gt;0,(C273/C272),)</f>
        <v>78312.543288324057</v>
      </c>
      <c r="U273" s="363">
        <f t="shared" si="194"/>
        <v>77007.593390873531</v>
      </c>
      <c r="V273" s="363">
        <f t="shared" si="194"/>
        <v>76676.160602258475</v>
      </c>
      <c r="W273" s="363">
        <f t="shared" si="194"/>
        <v>71111.114897148669</v>
      </c>
      <c r="X273" s="363">
        <f t="shared" si="194"/>
        <v>73113.518317214694</v>
      </c>
      <c r="Y273" s="364">
        <f t="shared" si="194"/>
        <v>83467.010800698175</v>
      </c>
      <c r="Z273" s="365">
        <f t="shared" si="194"/>
        <v>0</v>
      </c>
      <c r="AA273" s="363">
        <f t="shared" si="194"/>
        <v>0</v>
      </c>
      <c r="AB273" s="363">
        <f t="shared" si="194"/>
        <v>0</v>
      </c>
      <c r="AC273" s="363">
        <f t="shared" si="194"/>
        <v>30393.473684210527</v>
      </c>
      <c r="AD273" s="363">
        <f t="shared" si="194"/>
        <v>0</v>
      </c>
      <c r="AE273" s="364">
        <f t="shared" si="194"/>
        <v>30393.473684210527</v>
      </c>
      <c r="AF273" s="365">
        <f t="shared" si="194"/>
        <v>0</v>
      </c>
      <c r="AG273" s="363">
        <f t="shared" si="194"/>
        <v>0</v>
      </c>
      <c r="AH273" s="364">
        <f t="shared" si="194"/>
        <v>0</v>
      </c>
      <c r="AI273" s="367">
        <f>IF(S271&gt;0,(S273-S271)/S271,)</f>
        <v>5.6942114499768479E-2</v>
      </c>
      <c r="AJ273" s="368">
        <f t="shared" ref="AJ273:AX273" si="195">IF(T271&gt;0,(T273-T271)/T271,)</f>
        <v>6.102863258997155E-2</v>
      </c>
      <c r="AK273" s="368">
        <f t="shared" si="195"/>
        <v>4.0231003011936675E-2</v>
      </c>
      <c r="AL273" s="368">
        <f t="shared" si="195"/>
        <v>6.0974460245811518E-2</v>
      </c>
      <c r="AM273" s="368">
        <f t="shared" si="195"/>
        <v>2.8954443146541633E-2</v>
      </c>
      <c r="AN273" s="368">
        <f t="shared" si="195"/>
        <v>2.2475842306516291E-2</v>
      </c>
      <c r="AO273" s="369">
        <f t="shared" si="195"/>
        <v>5.2541176487872834E-2</v>
      </c>
      <c r="AP273" s="368">
        <f t="shared" si="195"/>
        <v>0</v>
      </c>
      <c r="AQ273" s="368">
        <f t="shared" si="195"/>
        <v>0</v>
      </c>
      <c r="AR273" s="368">
        <f t="shared" si="195"/>
        <v>0</v>
      </c>
      <c r="AS273" s="368">
        <f t="shared" si="195"/>
        <v>-0.24678206053776125</v>
      </c>
      <c r="AT273" s="368">
        <f t="shared" si="195"/>
        <v>0</v>
      </c>
      <c r="AU273" s="369">
        <f t="shared" si="195"/>
        <v>-0.24678206053776125</v>
      </c>
      <c r="AV273" s="368">
        <f t="shared" si="195"/>
        <v>0</v>
      </c>
      <c r="AW273" s="368">
        <f t="shared" si="195"/>
        <v>0</v>
      </c>
      <c r="AX273" s="369">
        <f t="shared" si="195"/>
        <v>0</v>
      </c>
    </row>
    <row r="274" spans="1:50">
      <c r="A274" s="358" t="s">
        <v>964</v>
      </c>
      <c r="B274" s="337">
        <v>974</v>
      </c>
      <c r="C274" s="337">
        <v>216</v>
      </c>
      <c r="D274" s="337">
        <v>660</v>
      </c>
      <c r="E274" s="337">
        <v>66</v>
      </c>
      <c r="F274" s="337">
        <v>154</v>
      </c>
      <c r="G274" s="337">
        <v>73</v>
      </c>
      <c r="H274" s="337">
        <v>2143</v>
      </c>
      <c r="J274" s="337">
        <v>0</v>
      </c>
      <c r="K274" s="337">
        <v>0</v>
      </c>
      <c r="L274" s="337">
        <v>0</v>
      </c>
      <c r="N274" s="337">
        <v>0</v>
      </c>
      <c r="Y274" s="353"/>
      <c r="Z274" s="354"/>
      <c r="AE274" s="353"/>
      <c r="AF274" s="354"/>
      <c r="AH274" s="353"/>
      <c r="AI274" s="355"/>
      <c r="AJ274" s="356"/>
      <c r="AK274" s="356"/>
      <c r="AL274" s="356"/>
      <c r="AM274" s="356"/>
      <c r="AN274" s="356"/>
      <c r="AO274" s="357"/>
      <c r="AP274" s="356"/>
      <c r="AQ274" s="356"/>
      <c r="AR274" s="356"/>
      <c r="AS274" s="356"/>
      <c r="AT274" s="356"/>
      <c r="AU274" s="357"/>
      <c r="AV274" s="356"/>
      <c r="AW274" s="356"/>
      <c r="AX274" s="357"/>
    </row>
    <row r="275" spans="1:50">
      <c r="A275" s="358" t="s">
        <v>965</v>
      </c>
      <c r="B275" s="337">
        <v>76340098.682788119</v>
      </c>
      <c r="C275" s="337">
        <v>14676340.447058823</v>
      </c>
      <c r="D275" s="337">
        <v>42666967.903869167</v>
      </c>
      <c r="E275" s="337">
        <v>4523217.0345963752</v>
      </c>
      <c r="F275" s="337">
        <v>9299957.1067209188</v>
      </c>
      <c r="G275" s="337">
        <v>4664690.1516556293</v>
      </c>
      <c r="H275" s="337">
        <v>152171271.32668906</v>
      </c>
      <c r="J275" s="337">
        <v>0</v>
      </c>
      <c r="K275" s="337">
        <v>0</v>
      </c>
      <c r="L275" s="337">
        <v>0</v>
      </c>
      <c r="N275" s="337">
        <v>0</v>
      </c>
      <c r="R275" s="366"/>
      <c r="S275" s="363">
        <f>IF(B274&gt;0,(B275/B274),)</f>
        <v>78377.924725655146</v>
      </c>
      <c r="T275" s="363">
        <f t="shared" ref="T275:AH275" si="196">IF(C274&gt;0,(C275/C274),)</f>
        <v>67946.020588235289</v>
      </c>
      <c r="U275" s="363">
        <f t="shared" si="196"/>
        <v>64646.921066468436</v>
      </c>
      <c r="V275" s="363">
        <f t="shared" si="196"/>
        <v>68533.591433278416</v>
      </c>
      <c r="W275" s="363">
        <f t="shared" si="196"/>
        <v>60389.331861824146</v>
      </c>
      <c r="X275" s="363">
        <f t="shared" si="196"/>
        <v>63899.865091173007</v>
      </c>
      <c r="Y275" s="364">
        <f t="shared" si="196"/>
        <v>71008.526050718181</v>
      </c>
      <c r="Z275" s="365">
        <f t="shared" si="196"/>
        <v>0</v>
      </c>
      <c r="AA275" s="363">
        <f t="shared" si="196"/>
        <v>0</v>
      </c>
      <c r="AB275" s="363">
        <f t="shared" si="196"/>
        <v>0</v>
      </c>
      <c r="AC275" s="363">
        <f t="shared" si="196"/>
        <v>0</v>
      </c>
      <c r="AD275" s="363">
        <f t="shared" si="196"/>
        <v>0</v>
      </c>
      <c r="AE275" s="364">
        <f t="shared" si="196"/>
        <v>0</v>
      </c>
      <c r="AF275" s="365">
        <f t="shared" si="196"/>
        <v>0</v>
      </c>
      <c r="AG275" s="363">
        <f t="shared" si="196"/>
        <v>0</v>
      </c>
      <c r="AH275" s="364">
        <f t="shared" si="196"/>
        <v>0</v>
      </c>
      <c r="AI275" s="355"/>
      <c r="AJ275" s="356"/>
      <c r="AK275" s="356"/>
      <c r="AL275" s="356"/>
      <c r="AM275" s="356"/>
      <c r="AN275" s="356"/>
      <c r="AO275" s="357"/>
      <c r="AP275" s="356"/>
      <c r="AQ275" s="356"/>
      <c r="AR275" s="356"/>
      <c r="AS275" s="356"/>
      <c r="AT275" s="356"/>
      <c r="AU275" s="357"/>
      <c r="AV275" s="356"/>
      <c r="AW275" s="356"/>
      <c r="AX275" s="357"/>
    </row>
    <row r="276" spans="1:50">
      <c r="A276" s="358" t="s">
        <v>966</v>
      </c>
      <c r="B276" s="337">
        <v>1033</v>
      </c>
      <c r="C276" s="337">
        <v>207</v>
      </c>
      <c r="D276" s="337">
        <v>682</v>
      </c>
      <c r="E276" s="337">
        <v>75</v>
      </c>
      <c r="F276" s="337">
        <v>142</v>
      </c>
      <c r="G276" s="337">
        <v>73</v>
      </c>
      <c r="H276" s="337">
        <v>2212</v>
      </c>
      <c r="J276" s="337">
        <v>0</v>
      </c>
      <c r="K276" s="337">
        <v>0</v>
      </c>
      <c r="L276" s="381">
        <v>0</v>
      </c>
      <c r="N276" s="337">
        <v>0</v>
      </c>
      <c r="Y276" s="353"/>
      <c r="Z276" s="354"/>
      <c r="AE276" s="353"/>
      <c r="AF276" s="354"/>
      <c r="AH276" s="353"/>
      <c r="AI276" s="355"/>
      <c r="AJ276" s="356"/>
      <c r="AK276" s="356"/>
      <c r="AL276" s="356"/>
      <c r="AM276" s="356"/>
      <c r="AN276" s="356"/>
      <c r="AO276" s="357"/>
      <c r="AP276" s="356"/>
      <c r="AQ276" s="356"/>
      <c r="AR276" s="356"/>
      <c r="AS276" s="356"/>
      <c r="AT276" s="356"/>
      <c r="AU276" s="357"/>
      <c r="AV276" s="356"/>
      <c r="AW276" s="356"/>
      <c r="AX276" s="357"/>
    </row>
    <row r="277" spans="1:50">
      <c r="A277" s="358" t="s">
        <v>967</v>
      </c>
      <c r="B277" s="337">
        <v>83373030.769030988</v>
      </c>
      <c r="C277" s="337">
        <v>15100645.295454543</v>
      </c>
      <c r="D277" s="337">
        <v>45656496.114876263</v>
      </c>
      <c r="E277" s="337">
        <v>5577240.3260869551</v>
      </c>
      <c r="F277" s="337">
        <v>9141321.7061163522</v>
      </c>
      <c r="G277" s="337">
        <v>4952164.7485207096</v>
      </c>
      <c r="H277" s="337">
        <v>163800898.96008581</v>
      </c>
      <c r="J277" s="337">
        <v>0</v>
      </c>
      <c r="K277" s="337">
        <v>0</v>
      </c>
      <c r="L277" s="337">
        <v>0</v>
      </c>
      <c r="N277" s="337">
        <v>0</v>
      </c>
      <c r="R277" s="366"/>
      <c r="S277" s="363">
        <f>IF(B276&gt;0,(B277/B276),)</f>
        <v>80709.613522779269</v>
      </c>
      <c r="T277" s="363">
        <f t="shared" ref="T277:AH277" si="197">IF(C276&gt;0,(C277/C276),)</f>
        <v>72949.977272727265</v>
      </c>
      <c r="U277" s="363">
        <f t="shared" si="197"/>
        <v>66945.008966094232</v>
      </c>
      <c r="V277" s="363">
        <f t="shared" si="197"/>
        <v>74363.204347826075</v>
      </c>
      <c r="W277" s="363">
        <f t="shared" si="197"/>
        <v>64375.504972650371</v>
      </c>
      <c r="X277" s="363">
        <f t="shared" si="197"/>
        <v>67837.873267406976</v>
      </c>
      <c r="Y277" s="364">
        <f t="shared" si="197"/>
        <v>74051.039312877852</v>
      </c>
      <c r="Z277" s="365">
        <f t="shared" si="197"/>
        <v>0</v>
      </c>
      <c r="AA277" s="363">
        <f t="shared" si="197"/>
        <v>0</v>
      </c>
      <c r="AB277" s="363">
        <f t="shared" si="197"/>
        <v>0</v>
      </c>
      <c r="AC277" s="384">
        <f t="shared" si="197"/>
        <v>0</v>
      </c>
      <c r="AD277" s="363">
        <f t="shared" si="197"/>
        <v>0</v>
      </c>
      <c r="AE277" s="364">
        <f t="shared" si="197"/>
        <v>0</v>
      </c>
      <c r="AF277" s="365">
        <f t="shared" si="197"/>
        <v>0</v>
      </c>
      <c r="AG277" s="363">
        <f t="shared" si="197"/>
        <v>0</v>
      </c>
      <c r="AH277" s="364">
        <f t="shared" si="197"/>
        <v>0</v>
      </c>
      <c r="AI277" s="367">
        <f>IF(S275&gt;0,(S277-S275)/S275,)</f>
        <v>2.9749305117297911E-2</v>
      </c>
      <c r="AJ277" s="368">
        <f t="shared" ref="AJ277:AX277" si="198">IF(T275&gt;0,(T277-T275)/T275,)</f>
        <v>7.3646059639266057E-2</v>
      </c>
      <c r="AK277" s="368">
        <f t="shared" si="198"/>
        <v>3.5548296217587171E-2</v>
      </c>
      <c r="AL277" s="368">
        <f t="shared" si="198"/>
        <v>8.5062124902984815E-2</v>
      </c>
      <c r="AM277" s="368">
        <f t="shared" si="198"/>
        <v>6.6007902189527831E-2</v>
      </c>
      <c r="AN277" s="368">
        <f t="shared" si="198"/>
        <v>6.1627801101225753E-2</v>
      </c>
      <c r="AO277" s="369">
        <f t="shared" si="198"/>
        <v>4.2847154157045049E-2</v>
      </c>
      <c r="AP277" s="368">
        <f t="shared" si="198"/>
        <v>0</v>
      </c>
      <c r="AQ277" s="368">
        <f t="shared" si="198"/>
        <v>0</v>
      </c>
      <c r="AR277" s="368">
        <f t="shared" si="198"/>
        <v>0</v>
      </c>
      <c r="AS277" s="368">
        <f t="shared" si="198"/>
        <v>0</v>
      </c>
      <c r="AT277" s="368">
        <f t="shared" si="198"/>
        <v>0</v>
      </c>
      <c r="AU277" s="369">
        <f t="shared" si="198"/>
        <v>0</v>
      </c>
      <c r="AV277" s="368">
        <f t="shared" si="198"/>
        <v>0</v>
      </c>
      <c r="AW277" s="368">
        <f t="shared" si="198"/>
        <v>0</v>
      </c>
      <c r="AX277" s="369">
        <f t="shared" si="198"/>
        <v>0</v>
      </c>
    </row>
    <row r="278" spans="1:50">
      <c r="A278" s="358" t="s">
        <v>968</v>
      </c>
      <c r="B278" s="337">
        <v>6</v>
      </c>
      <c r="C278" s="337">
        <v>4</v>
      </c>
      <c r="D278" s="337">
        <v>40</v>
      </c>
      <c r="E278" s="337">
        <v>3</v>
      </c>
      <c r="F278" s="337">
        <v>41</v>
      </c>
      <c r="G278" s="337">
        <v>2</v>
      </c>
      <c r="H278" s="337">
        <v>96</v>
      </c>
      <c r="J278" s="337">
        <v>0</v>
      </c>
      <c r="K278" s="337">
        <v>818</v>
      </c>
      <c r="L278" s="337">
        <v>197</v>
      </c>
      <c r="N278" s="337">
        <v>1015</v>
      </c>
      <c r="Y278" s="353"/>
      <c r="Z278" s="354"/>
      <c r="AE278" s="353"/>
      <c r="AF278" s="354"/>
      <c r="AH278" s="353"/>
      <c r="AI278" s="355"/>
      <c r="AJ278" s="356"/>
      <c r="AK278" s="356"/>
      <c r="AL278" s="356"/>
      <c r="AM278" s="356"/>
      <c r="AN278" s="356"/>
      <c r="AO278" s="357"/>
      <c r="AP278" s="356"/>
      <c r="AQ278" s="356"/>
      <c r="AR278" s="356"/>
      <c r="AS278" s="356"/>
      <c r="AT278" s="356"/>
      <c r="AU278" s="357"/>
      <c r="AV278" s="356"/>
      <c r="AW278" s="356"/>
      <c r="AX278" s="357"/>
    </row>
    <row r="279" spans="1:50">
      <c r="A279" s="358" t="s">
        <v>969</v>
      </c>
      <c r="B279" s="337">
        <v>583074.0294117647</v>
      </c>
      <c r="C279" s="337">
        <v>240766</v>
      </c>
      <c r="D279" s="337">
        <v>1879565.5438222764</v>
      </c>
      <c r="E279" s="337">
        <v>162114</v>
      </c>
      <c r="F279" s="337">
        <v>2418827.2272727271</v>
      </c>
      <c r="G279" s="337">
        <v>97000</v>
      </c>
      <c r="H279" s="337">
        <v>5381346.8005067687</v>
      </c>
      <c r="J279" s="337">
        <v>0</v>
      </c>
      <c r="K279" s="337">
        <v>36527165.300688654</v>
      </c>
      <c r="L279" s="337">
        <v>8609632.6908784658</v>
      </c>
      <c r="N279" s="337">
        <v>45136797.99156712</v>
      </c>
      <c r="R279" s="366"/>
      <c r="S279" s="363">
        <f>IF(B278&gt;0,(B279/B278),)</f>
        <v>97179.004901960783</v>
      </c>
      <c r="T279" s="363">
        <f t="shared" ref="T279:AH279" si="199">IF(C278&gt;0,(C279/C278),)</f>
        <v>60191.5</v>
      </c>
      <c r="U279" s="363">
        <f t="shared" si="199"/>
        <v>46989.138595556913</v>
      </c>
      <c r="V279" s="363">
        <f t="shared" si="199"/>
        <v>54038</v>
      </c>
      <c r="W279" s="363">
        <f t="shared" si="199"/>
        <v>58995.786031042124</v>
      </c>
      <c r="X279" s="363">
        <f t="shared" si="199"/>
        <v>48500</v>
      </c>
      <c r="Y279" s="364">
        <f t="shared" si="199"/>
        <v>56055.695838612177</v>
      </c>
      <c r="Z279" s="365">
        <f t="shared" si="199"/>
        <v>0</v>
      </c>
      <c r="AA279" s="363">
        <f t="shared" si="199"/>
        <v>0</v>
      </c>
      <c r="AB279" s="363">
        <f t="shared" si="199"/>
        <v>44654.236308910338</v>
      </c>
      <c r="AC279" s="363">
        <f t="shared" si="199"/>
        <v>43703.7192430379</v>
      </c>
      <c r="AD279" s="363">
        <f t="shared" si="199"/>
        <v>0</v>
      </c>
      <c r="AE279" s="364">
        <f t="shared" si="199"/>
        <v>44469.751715829676</v>
      </c>
      <c r="AF279" s="365">
        <f t="shared" si="199"/>
        <v>0</v>
      </c>
      <c r="AG279" s="363">
        <f t="shared" si="199"/>
        <v>0</v>
      </c>
      <c r="AH279" s="364">
        <f t="shared" si="199"/>
        <v>0</v>
      </c>
      <c r="AI279" s="355"/>
      <c r="AJ279" s="356"/>
      <c r="AK279" s="356"/>
      <c r="AL279" s="356"/>
      <c r="AM279" s="356"/>
      <c r="AN279" s="356"/>
      <c r="AO279" s="357"/>
      <c r="AP279" s="356"/>
      <c r="AQ279" s="356"/>
      <c r="AR279" s="356"/>
      <c r="AS279" s="356"/>
      <c r="AT279" s="356"/>
      <c r="AU279" s="357"/>
      <c r="AV279" s="356"/>
      <c r="AW279" s="356"/>
      <c r="AX279" s="357"/>
    </row>
    <row r="280" spans="1:50">
      <c r="A280" s="358" t="s">
        <v>970</v>
      </c>
      <c r="B280" s="337">
        <v>10</v>
      </c>
      <c r="C280" s="337">
        <v>3</v>
      </c>
      <c r="D280" s="337">
        <v>39</v>
      </c>
      <c r="E280" s="337">
        <v>5</v>
      </c>
      <c r="F280" s="337">
        <v>38</v>
      </c>
      <c r="G280" s="337">
        <v>2</v>
      </c>
      <c r="H280" s="337">
        <v>97</v>
      </c>
      <c r="J280" s="337">
        <v>0</v>
      </c>
      <c r="K280" s="337">
        <v>540</v>
      </c>
      <c r="L280" s="337">
        <v>195</v>
      </c>
      <c r="N280" s="337">
        <v>735</v>
      </c>
      <c r="Y280" s="353"/>
      <c r="Z280" s="354"/>
      <c r="AE280" s="353"/>
      <c r="AF280" s="354"/>
      <c r="AH280" s="353"/>
      <c r="AI280" s="355"/>
      <c r="AJ280" s="356"/>
      <c r="AK280" s="356"/>
      <c r="AL280" s="356"/>
      <c r="AM280" s="356"/>
      <c r="AN280" s="356"/>
      <c r="AO280" s="357"/>
      <c r="AP280" s="356"/>
      <c r="AQ280" s="356"/>
      <c r="AR280" s="356"/>
      <c r="AS280" s="356"/>
      <c r="AT280" s="356"/>
      <c r="AU280" s="357"/>
      <c r="AV280" s="356"/>
      <c r="AW280" s="356"/>
      <c r="AX280" s="357"/>
    </row>
    <row r="281" spans="1:50">
      <c r="A281" s="358" t="s">
        <v>971</v>
      </c>
      <c r="B281" s="337">
        <v>951462.93818181823</v>
      </c>
      <c r="C281" s="337">
        <v>213104</v>
      </c>
      <c r="D281" s="337">
        <v>1793793.6633275261</v>
      </c>
      <c r="E281" s="337">
        <v>365130.97826086963</v>
      </c>
      <c r="F281" s="337">
        <v>2287013.1051136362</v>
      </c>
      <c r="G281" s="337">
        <v>113389</v>
      </c>
      <c r="H281" s="337">
        <v>5723893.6848838497</v>
      </c>
      <c r="J281" s="337">
        <v>0</v>
      </c>
      <c r="K281" s="337">
        <v>26130191.186995778</v>
      </c>
      <c r="L281" s="337">
        <v>8655931.2712988835</v>
      </c>
      <c r="N281" s="337">
        <v>34786122.45829466</v>
      </c>
      <c r="R281" s="366"/>
      <c r="S281" s="363">
        <f>IF(B280&gt;0,(B281/B280),)</f>
        <v>95146.293818181817</v>
      </c>
      <c r="T281" s="363">
        <f t="shared" ref="T281:AH281" si="200">IF(C280&gt;0,(C281/C280),)</f>
        <v>71034.666666666672</v>
      </c>
      <c r="U281" s="363">
        <f t="shared" si="200"/>
        <v>45994.709316090411</v>
      </c>
      <c r="V281" s="363">
        <f t="shared" si="200"/>
        <v>73026.195652173919</v>
      </c>
      <c r="W281" s="363">
        <f t="shared" si="200"/>
        <v>60184.555397727272</v>
      </c>
      <c r="X281" s="363">
        <f t="shared" si="200"/>
        <v>56694.5</v>
      </c>
      <c r="Y281" s="364">
        <f t="shared" si="200"/>
        <v>59009.213246225256</v>
      </c>
      <c r="Z281" s="365">
        <f t="shared" si="200"/>
        <v>0</v>
      </c>
      <c r="AA281" s="363">
        <f t="shared" si="200"/>
        <v>0</v>
      </c>
      <c r="AB281" s="363">
        <f t="shared" si="200"/>
        <v>48389.242938881071</v>
      </c>
      <c r="AC281" s="363">
        <f t="shared" si="200"/>
        <v>44389.391134866069</v>
      </c>
      <c r="AD281" s="363">
        <f t="shared" si="200"/>
        <v>0</v>
      </c>
      <c r="AE281" s="364">
        <f t="shared" si="200"/>
        <v>47328.05776638729</v>
      </c>
      <c r="AF281" s="365">
        <f t="shared" si="200"/>
        <v>0</v>
      </c>
      <c r="AG281" s="363">
        <f t="shared" si="200"/>
        <v>0</v>
      </c>
      <c r="AH281" s="364">
        <f t="shared" si="200"/>
        <v>0</v>
      </c>
      <c r="AI281" s="367">
        <f>IF(S279&gt;0,(S281-S279)/S279,)</f>
        <v>-2.0917183560684432E-2</v>
      </c>
      <c r="AJ281" s="368">
        <f t="shared" ref="AJ281:AX281" si="201">IF(T279&gt;0,(T281-T279)/T279,)</f>
        <v>0.18014448330190594</v>
      </c>
      <c r="AK281" s="368">
        <f t="shared" si="201"/>
        <v>-2.1162960402950022E-2</v>
      </c>
      <c r="AL281" s="370">
        <f t="shared" si="201"/>
        <v>0.35138598120163439</v>
      </c>
      <c r="AM281" s="368">
        <f t="shared" si="201"/>
        <v>2.0150072516359849E-2</v>
      </c>
      <c r="AN281" s="368">
        <f t="shared" si="201"/>
        <v>0.16895876288659795</v>
      </c>
      <c r="AO281" s="369">
        <f t="shared" si="201"/>
        <v>5.2688979477062213E-2</v>
      </c>
      <c r="AP281" s="368">
        <f t="shared" si="201"/>
        <v>0</v>
      </c>
      <c r="AQ281" s="368">
        <f t="shared" si="201"/>
        <v>0</v>
      </c>
      <c r="AR281" s="368">
        <f t="shared" si="201"/>
        <v>8.364282851312467E-2</v>
      </c>
      <c r="AS281" s="368">
        <f t="shared" si="201"/>
        <v>1.5689097031196E-2</v>
      </c>
      <c r="AT281" s="368">
        <f t="shared" si="201"/>
        <v>0</v>
      </c>
      <c r="AU281" s="369">
        <f t="shared" si="201"/>
        <v>6.4275286914636784E-2</v>
      </c>
      <c r="AV281" s="368">
        <f t="shared" si="201"/>
        <v>0</v>
      </c>
      <c r="AW281" s="368">
        <f t="shared" si="201"/>
        <v>0</v>
      </c>
      <c r="AX281" s="369">
        <f t="shared" si="201"/>
        <v>0</v>
      </c>
    </row>
    <row r="282" spans="1:50">
      <c r="A282" s="358" t="s">
        <v>972</v>
      </c>
      <c r="B282" s="337">
        <v>998</v>
      </c>
      <c r="C282" s="337">
        <v>364</v>
      </c>
      <c r="D282" s="337">
        <v>537</v>
      </c>
      <c r="E282" s="337">
        <v>29</v>
      </c>
      <c r="F282" s="337">
        <v>81</v>
      </c>
      <c r="G282" s="337">
        <v>60</v>
      </c>
      <c r="H282" s="337">
        <v>2069</v>
      </c>
      <c r="J282" s="337">
        <v>0</v>
      </c>
      <c r="K282" s="337">
        <v>0</v>
      </c>
      <c r="L282" s="337">
        <v>0</v>
      </c>
      <c r="N282" s="337">
        <v>0</v>
      </c>
      <c r="Y282" s="353"/>
      <c r="Z282" s="354"/>
      <c r="AE282" s="353"/>
      <c r="AF282" s="354"/>
      <c r="AH282" s="353"/>
      <c r="AI282" s="355"/>
      <c r="AJ282" s="356"/>
      <c r="AK282" s="356"/>
      <c r="AL282" s="356"/>
      <c r="AM282" s="356"/>
      <c r="AN282" s="356"/>
      <c r="AO282" s="357"/>
      <c r="AP282" s="356"/>
      <c r="AQ282" s="356"/>
      <c r="AR282" s="356"/>
      <c r="AS282" s="356"/>
      <c r="AT282" s="356"/>
      <c r="AU282" s="357"/>
      <c r="AV282" s="356"/>
      <c r="AW282" s="356"/>
      <c r="AX282" s="357"/>
    </row>
    <row r="283" spans="1:50">
      <c r="A283" s="358" t="s">
        <v>973</v>
      </c>
      <c r="B283" s="337">
        <v>56126257.680420324</v>
      </c>
      <c r="C283" s="337">
        <v>21446306.145913329</v>
      </c>
      <c r="D283" s="337">
        <v>26271437.890756179</v>
      </c>
      <c r="E283" s="337">
        <v>1633792.830882353</v>
      </c>
      <c r="F283" s="337">
        <v>3938633.1965003419</v>
      </c>
      <c r="G283" s="337">
        <v>3292116.8470066516</v>
      </c>
      <c r="H283" s="337">
        <v>112708544.59147918</v>
      </c>
      <c r="J283" s="337">
        <v>0</v>
      </c>
      <c r="K283" s="337">
        <v>0</v>
      </c>
      <c r="L283" s="337">
        <v>0</v>
      </c>
      <c r="N283" s="337">
        <v>0</v>
      </c>
      <c r="R283" s="366"/>
      <c r="S283" s="363">
        <f>IF(B282&gt;0,(B283/B282),)</f>
        <v>56238.735150721768</v>
      </c>
      <c r="T283" s="363">
        <f t="shared" ref="T283:AH283" si="202">IF(C282&gt;0,(C283/C282),)</f>
        <v>58918.423477783872</v>
      </c>
      <c r="U283" s="363">
        <f t="shared" si="202"/>
        <v>48922.603148521746</v>
      </c>
      <c r="V283" s="363">
        <f t="shared" si="202"/>
        <v>56337.683823529413</v>
      </c>
      <c r="W283" s="363">
        <f t="shared" si="202"/>
        <v>48625.101191362242</v>
      </c>
      <c r="X283" s="363">
        <f t="shared" si="202"/>
        <v>54868.614116777528</v>
      </c>
      <c r="Y283" s="364">
        <f t="shared" si="202"/>
        <v>54474.88863773764</v>
      </c>
      <c r="Z283" s="365">
        <f t="shared" si="202"/>
        <v>0</v>
      </c>
      <c r="AA283" s="363">
        <f t="shared" si="202"/>
        <v>0</v>
      </c>
      <c r="AB283" s="363">
        <f t="shared" si="202"/>
        <v>0</v>
      </c>
      <c r="AC283" s="363">
        <f t="shared" si="202"/>
        <v>0</v>
      </c>
      <c r="AD283" s="363">
        <f t="shared" si="202"/>
        <v>0</v>
      </c>
      <c r="AE283" s="364">
        <f t="shared" si="202"/>
        <v>0</v>
      </c>
      <c r="AF283" s="365">
        <f t="shared" si="202"/>
        <v>0</v>
      </c>
      <c r="AG283" s="363">
        <f t="shared" si="202"/>
        <v>0</v>
      </c>
      <c r="AH283" s="364">
        <f t="shared" si="202"/>
        <v>0</v>
      </c>
      <c r="AI283" s="355"/>
      <c r="AJ283" s="356"/>
      <c r="AK283" s="356"/>
      <c r="AL283" s="356"/>
      <c r="AM283" s="356"/>
      <c r="AN283" s="356"/>
      <c r="AO283" s="357"/>
      <c r="AP283" s="356"/>
      <c r="AQ283" s="356"/>
      <c r="AR283" s="356"/>
      <c r="AS283" s="356"/>
      <c r="AT283" s="356"/>
      <c r="AU283" s="357"/>
      <c r="AV283" s="356"/>
      <c r="AW283" s="356"/>
      <c r="AX283" s="357"/>
    </row>
    <row r="284" spans="1:50">
      <c r="A284" s="358" t="s">
        <v>974</v>
      </c>
      <c r="B284" s="337">
        <v>1108</v>
      </c>
      <c r="C284" s="337">
        <v>370</v>
      </c>
      <c r="D284" s="337">
        <v>562</v>
      </c>
      <c r="E284" s="337">
        <v>31</v>
      </c>
      <c r="F284" s="337">
        <v>92</v>
      </c>
      <c r="G284" s="337">
        <v>58</v>
      </c>
      <c r="H284" s="337">
        <v>2221</v>
      </c>
      <c r="J284" s="337">
        <v>0</v>
      </c>
      <c r="K284" s="337">
        <v>0</v>
      </c>
      <c r="L284" s="381">
        <v>0</v>
      </c>
      <c r="N284" s="337">
        <v>0</v>
      </c>
      <c r="Y284" s="353"/>
      <c r="Z284" s="354"/>
      <c r="AE284" s="353"/>
      <c r="AF284" s="354"/>
      <c r="AH284" s="353"/>
      <c r="AI284" s="355"/>
      <c r="AJ284" s="356"/>
      <c r="AK284" s="356"/>
      <c r="AL284" s="356"/>
      <c r="AM284" s="356"/>
      <c r="AN284" s="356"/>
      <c r="AO284" s="357"/>
      <c r="AP284" s="356"/>
      <c r="AQ284" s="356"/>
      <c r="AR284" s="356"/>
      <c r="AS284" s="356"/>
      <c r="AT284" s="356"/>
      <c r="AU284" s="357"/>
      <c r="AV284" s="356"/>
      <c r="AW284" s="356"/>
      <c r="AX284" s="357"/>
    </row>
    <row r="285" spans="1:50">
      <c r="A285" s="358" t="s">
        <v>975</v>
      </c>
      <c r="B285" s="337">
        <v>63149126.314813741</v>
      </c>
      <c r="C285" s="337">
        <v>23111785.544235926</v>
      </c>
      <c r="D285" s="337">
        <v>28363082.263899736</v>
      </c>
      <c r="E285" s="337">
        <v>1851949.505226481</v>
      </c>
      <c r="F285" s="337">
        <v>4753966.8815789474</v>
      </c>
      <c r="G285" s="337">
        <v>3322717.4170542634</v>
      </c>
      <c r="H285" s="337">
        <v>124552627.92680909</v>
      </c>
      <c r="J285" s="337">
        <v>0</v>
      </c>
      <c r="K285" s="337">
        <v>0</v>
      </c>
      <c r="L285" s="337">
        <v>0</v>
      </c>
      <c r="N285" s="337">
        <v>0</v>
      </c>
      <c r="R285" s="366"/>
      <c r="S285" s="363">
        <f>IF(B284&gt;0,(B285/B284),)</f>
        <v>56993.796313008788</v>
      </c>
      <c r="T285" s="363">
        <f t="shared" ref="T285:AH285" si="203">IF(C284&gt;0,(C285/C284),)</f>
        <v>62464.285254691691</v>
      </c>
      <c r="U285" s="363">
        <f t="shared" si="203"/>
        <v>50468.117907294902</v>
      </c>
      <c r="V285" s="363">
        <f t="shared" si="203"/>
        <v>59740.306620209063</v>
      </c>
      <c r="W285" s="363">
        <f t="shared" si="203"/>
        <v>51673.553060640734</v>
      </c>
      <c r="X285" s="363">
        <f t="shared" si="203"/>
        <v>57288.231328521782</v>
      </c>
      <c r="Y285" s="364">
        <f t="shared" si="203"/>
        <v>56079.52630653268</v>
      </c>
      <c r="Z285" s="365">
        <f t="shared" si="203"/>
        <v>0</v>
      </c>
      <c r="AA285" s="363">
        <f t="shared" si="203"/>
        <v>0</v>
      </c>
      <c r="AB285" s="363">
        <f t="shared" si="203"/>
        <v>0</v>
      </c>
      <c r="AC285" s="363">
        <f t="shared" si="203"/>
        <v>0</v>
      </c>
      <c r="AD285" s="363">
        <f t="shared" si="203"/>
        <v>0</v>
      </c>
      <c r="AE285" s="364">
        <f t="shared" si="203"/>
        <v>0</v>
      </c>
      <c r="AF285" s="365">
        <f t="shared" si="203"/>
        <v>0</v>
      </c>
      <c r="AG285" s="363">
        <f t="shared" si="203"/>
        <v>0</v>
      </c>
      <c r="AH285" s="364">
        <f t="shared" si="203"/>
        <v>0</v>
      </c>
      <c r="AI285" s="367">
        <f>IF(S283&gt;0,(S285-S283)/S283,)</f>
        <v>1.3425998295719666E-2</v>
      </c>
      <c r="AJ285" s="368">
        <f t="shared" ref="AJ285:AP285" si="204">IF(T283&gt;0,(T285-T283)/T283,)</f>
        <v>6.0182563748414665E-2</v>
      </c>
      <c r="AK285" s="368">
        <f t="shared" si="204"/>
        <v>3.1591016407716541E-2</v>
      </c>
      <c r="AL285" s="368">
        <f t="shared" si="204"/>
        <v>6.0396923795055742E-2</v>
      </c>
      <c r="AM285" s="368">
        <f t="shared" si="204"/>
        <v>6.2692967101115632E-2</v>
      </c>
      <c r="AN285" s="368">
        <f t="shared" si="204"/>
        <v>4.4098383943041726E-2</v>
      </c>
      <c r="AO285" s="369">
        <f t="shared" si="204"/>
        <v>2.9456465335175045E-2</v>
      </c>
      <c r="AP285" s="368">
        <f t="shared" si="204"/>
        <v>0</v>
      </c>
      <c r="AQ285" s="368">
        <f>IF(AA283&gt;0,(AA285-AA283)/AA283,)</f>
        <v>0</v>
      </c>
      <c r="AR285" s="368">
        <f t="shared" ref="AR285:AX285" si="205">IF(AB283&gt;0,(AB285-AB283)/AB283,)</f>
        <v>0</v>
      </c>
      <c r="AS285" s="370">
        <f t="shared" si="205"/>
        <v>0</v>
      </c>
      <c r="AT285" s="368">
        <f t="shared" si="205"/>
        <v>0</v>
      </c>
      <c r="AU285" s="369">
        <f t="shared" si="205"/>
        <v>0</v>
      </c>
      <c r="AV285" s="368">
        <f t="shared" si="205"/>
        <v>0</v>
      </c>
      <c r="AW285" s="368">
        <f t="shared" si="205"/>
        <v>0</v>
      </c>
      <c r="AX285" s="369">
        <f t="shared" si="205"/>
        <v>0</v>
      </c>
    </row>
    <row r="286" spans="1:50">
      <c r="A286" s="358" t="s">
        <v>976</v>
      </c>
      <c r="B286" s="337">
        <v>0</v>
      </c>
      <c r="C286" s="337">
        <v>0</v>
      </c>
      <c r="D286" s="337">
        <v>0</v>
      </c>
      <c r="E286" s="337">
        <v>0</v>
      </c>
      <c r="F286" s="337">
        <v>0</v>
      </c>
      <c r="G286" s="337">
        <v>0</v>
      </c>
      <c r="H286" s="337">
        <v>0</v>
      </c>
      <c r="J286" s="337">
        <v>2635</v>
      </c>
      <c r="K286" s="337">
        <v>1620</v>
      </c>
      <c r="L286" s="337">
        <v>1091</v>
      </c>
      <c r="N286" s="337">
        <v>5346</v>
      </c>
      <c r="Y286" s="353"/>
      <c r="Z286" s="354"/>
      <c r="AE286" s="353"/>
      <c r="AF286" s="354"/>
      <c r="AH286" s="353"/>
      <c r="AI286" s="355"/>
      <c r="AJ286" s="356"/>
      <c r="AK286" s="356"/>
      <c r="AL286" s="356"/>
      <c r="AM286" s="356"/>
      <c r="AN286" s="356"/>
      <c r="AO286" s="357"/>
      <c r="AP286" s="356"/>
      <c r="AQ286" s="356"/>
      <c r="AR286" s="356"/>
      <c r="AS286" s="356"/>
      <c r="AT286" s="356"/>
      <c r="AU286" s="357"/>
      <c r="AV286" s="356"/>
      <c r="AW286" s="356"/>
      <c r="AX286" s="357"/>
    </row>
    <row r="287" spans="1:50">
      <c r="A287" s="358" t="s">
        <v>977</v>
      </c>
      <c r="B287" s="337">
        <v>0</v>
      </c>
      <c r="C287" s="337">
        <v>0</v>
      </c>
      <c r="D287" s="337">
        <v>0</v>
      </c>
      <c r="E287" s="337">
        <v>0</v>
      </c>
      <c r="F287" s="337">
        <v>0</v>
      </c>
      <c r="G287" s="337">
        <v>0</v>
      </c>
      <c r="H287" s="337">
        <v>0</v>
      </c>
      <c r="J287" s="386">
        <v>0</v>
      </c>
      <c r="K287" s="337">
        <v>51537907.828482352</v>
      </c>
      <c r="L287" s="337">
        <v>50277135.456636772</v>
      </c>
      <c r="N287" s="337">
        <v>101815043.28511912</v>
      </c>
      <c r="R287" s="366"/>
      <c r="S287" s="363">
        <f>IF(B286&gt;0,(B287/B286),)</f>
        <v>0</v>
      </c>
      <c r="T287" s="363">
        <f t="shared" ref="T287:AH287" si="206">IF(C286&gt;0,(C287/C286),)</f>
        <v>0</v>
      </c>
      <c r="U287" s="363">
        <f t="shared" si="206"/>
        <v>0</v>
      </c>
      <c r="V287" s="363">
        <f t="shared" si="206"/>
        <v>0</v>
      </c>
      <c r="W287" s="363">
        <f t="shared" si="206"/>
        <v>0</v>
      </c>
      <c r="X287" s="363">
        <f t="shared" si="206"/>
        <v>0</v>
      </c>
      <c r="Y287" s="364">
        <f t="shared" si="206"/>
        <v>0</v>
      </c>
      <c r="Z287" s="365">
        <f t="shared" si="206"/>
        <v>0</v>
      </c>
      <c r="AA287" s="363">
        <f t="shared" si="206"/>
        <v>0</v>
      </c>
      <c r="AB287" s="363">
        <f t="shared" si="206"/>
        <v>31813.523350915031</v>
      </c>
      <c r="AC287" s="363">
        <f t="shared" si="206"/>
        <v>46083.533874094202</v>
      </c>
      <c r="AD287" s="363">
        <f t="shared" si="206"/>
        <v>0</v>
      </c>
      <c r="AE287" s="364">
        <f t="shared" si="206"/>
        <v>19045.088530699424</v>
      </c>
      <c r="AF287" s="365">
        <f t="shared" si="206"/>
        <v>0</v>
      </c>
      <c r="AG287" s="363">
        <f t="shared" si="206"/>
        <v>0</v>
      </c>
      <c r="AH287" s="364">
        <f t="shared" si="206"/>
        <v>0</v>
      </c>
      <c r="AI287" s="355"/>
      <c r="AJ287" s="356"/>
      <c r="AK287" s="356"/>
      <c r="AL287" s="356"/>
      <c r="AM287" s="356"/>
      <c r="AN287" s="356"/>
      <c r="AO287" s="357"/>
      <c r="AP287" s="356"/>
      <c r="AQ287" s="356"/>
      <c r="AR287" s="356"/>
      <c r="AS287" s="356"/>
      <c r="AT287" s="356"/>
      <c r="AU287" s="357"/>
      <c r="AV287" s="356"/>
      <c r="AW287" s="356"/>
      <c r="AX287" s="357"/>
    </row>
    <row r="288" spans="1:50">
      <c r="A288" s="358" t="s">
        <v>978</v>
      </c>
      <c r="B288" s="337">
        <v>0</v>
      </c>
      <c r="C288" s="337">
        <v>0</v>
      </c>
      <c r="D288" s="337">
        <v>0</v>
      </c>
      <c r="E288" s="337">
        <v>0</v>
      </c>
      <c r="F288" s="337">
        <v>0</v>
      </c>
      <c r="G288" s="337">
        <v>0</v>
      </c>
      <c r="H288" s="337">
        <v>0</v>
      </c>
      <c r="J288" s="337">
        <v>2606</v>
      </c>
      <c r="K288" s="337">
        <v>2038</v>
      </c>
      <c r="L288" s="337">
        <v>1070</v>
      </c>
      <c r="N288" s="337">
        <v>5714</v>
      </c>
      <c r="Y288" s="353"/>
      <c r="Z288" s="354"/>
      <c r="AE288" s="353"/>
      <c r="AF288" s="354"/>
      <c r="AH288" s="353"/>
      <c r="AI288" s="355"/>
      <c r="AJ288" s="356"/>
      <c r="AK288" s="356"/>
      <c r="AL288" s="356"/>
      <c r="AM288" s="356"/>
      <c r="AN288" s="356"/>
      <c r="AO288" s="357"/>
      <c r="AP288" s="356"/>
      <c r="AQ288" s="356"/>
      <c r="AR288" s="356"/>
      <c r="AS288" s="356"/>
      <c r="AT288" s="356"/>
      <c r="AU288" s="357"/>
      <c r="AV288" s="356"/>
      <c r="AW288" s="356"/>
      <c r="AX288" s="357"/>
    </row>
    <row r="289" spans="1:50">
      <c r="A289" s="358" t="s">
        <v>979</v>
      </c>
      <c r="B289" s="337">
        <v>0</v>
      </c>
      <c r="C289" s="337">
        <v>0</v>
      </c>
      <c r="D289" s="337">
        <v>0</v>
      </c>
      <c r="E289" s="337">
        <v>0</v>
      </c>
      <c r="F289" s="337">
        <v>0</v>
      </c>
      <c r="G289" s="337">
        <v>0</v>
      </c>
      <c r="H289" s="337">
        <v>0</v>
      </c>
      <c r="J289" s="337">
        <v>130302712.8597552</v>
      </c>
      <c r="K289" s="337">
        <v>98390150.292856827</v>
      </c>
      <c r="L289" s="337">
        <v>49466645.068896376</v>
      </c>
      <c r="N289" s="337">
        <v>278159508.22150838</v>
      </c>
      <c r="R289" s="366"/>
      <c r="S289" s="363">
        <f>IF(B288&gt;0,(B289/B288),)</f>
        <v>0</v>
      </c>
      <c r="T289" s="363">
        <f t="shared" ref="T289:AH289" si="207">IF(C288&gt;0,(C289/C288),)</f>
        <v>0</v>
      </c>
      <c r="U289" s="363">
        <f t="shared" si="207"/>
        <v>0</v>
      </c>
      <c r="V289" s="363">
        <f t="shared" si="207"/>
        <v>0</v>
      </c>
      <c r="W289" s="363">
        <f t="shared" si="207"/>
        <v>0</v>
      </c>
      <c r="X289" s="363">
        <f t="shared" si="207"/>
        <v>0</v>
      </c>
      <c r="Y289" s="364">
        <f t="shared" si="207"/>
        <v>0</v>
      </c>
      <c r="Z289" s="365">
        <f t="shared" si="207"/>
        <v>0</v>
      </c>
      <c r="AA289" s="363">
        <f t="shared" si="207"/>
        <v>50001.041005278283</v>
      </c>
      <c r="AB289" s="363">
        <f t="shared" si="207"/>
        <v>48277.797003364489</v>
      </c>
      <c r="AC289" s="363">
        <f t="shared" si="207"/>
        <v>46230.509410183528</v>
      </c>
      <c r="AD289" s="363">
        <f t="shared" si="207"/>
        <v>0</v>
      </c>
      <c r="AE289" s="364">
        <f t="shared" si="207"/>
        <v>48680.347956161779</v>
      </c>
      <c r="AF289" s="365">
        <f t="shared" si="207"/>
        <v>0</v>
      </c>
      <c r="AG289" s="363">
        <f t="shared" si="207"/>
        <v>0</v>
      </c>
      <c r="AH289" s="364">
        <f t="shared" si="207"/>
        <v>0</v>
      </c>
      <c r="AI289" s="367">
        <f>IF(S287&gt;0,(S289-S287)/S287,)</f>
        <v>0</v>
      </c>
      <c r="AJ289" s="368">
        <f t="shared" ref="AJ289:AX289" si="208">IF(T287&gt;0,(T289-T287)/T287,)</f>
        <v>0</v>
      </c>
      <c r="AK289" s="368">
        <f t="shared" si="208"/>
        <v>0</v>
      </c>
      <c r="AL289" s="368">
        <f t="shared" si="208"/>
        <v>0</v>
      </c>
      <c r="AM289" s="368">
        <f t="shared" si="208"/>
        <v>0</v>
      </c>
      <c r="AN289" s="368">
        <f t="shared" si="208"/>
        <v>0</v>
      </c>
      <c r="AO289" s="369">
        <f t="shared" si="208"/>
        <v>0</v>
      </c>
      <c r="AP289" s="368">
        <f t="shared" si="208"/>
        <v>0</v>
      </c>
      <c r="AQ289" s="368">
        <f t="shared" si="208"/>
        <v>0</v>
      </c>
      <c r="AR289" s="368">
        <f t="shared" si="208"/>
        <v>0.51752437071626356</v>
      </c>
      <c r="AS289" s="368">
        <f t="shared" si="208"/>
        <v>3.1893286762877172E-3</v>
      </c>
      <c r="AT289" s="368">
        <f t="shared" si="208"/>
        <v>0</v>
      </c>
      <c r="AU289" s="369">
        <f t="shared" si="208"/>
        <v>1.5560578454488292</v>
      </c>
      <c r="AV289" s="368">
        <f t="shared" si="208"/>
        <v>0</v>
      </c>
      <c r="AW289" s="368">
        <f t="shared" si="208"/>
        <v>0</v>
      </c>
      <c r="AX289" s="369">
        <f t="shared" si="208"/>
        <v>0</v>
      </c>
    </row>
    <row r="290" spans="1:50">
      <c r="A290" s="358" t="s">
        <v>980</v>
      </c>
      <c r="B290" s="337">
        <v>4934</v>
      </c>
      <c r="C290" s="337">
        <v>1240</v>
      </c>
      <c r="D290" s="337">
        <v>2813</v>
      </c>
      <c r="E290" s="337">
        <v>255</v>
      </c>
      <c r="F290" s="337">
        <v>594</v>
      </c>
      <c r="G290" s="337">
        <v>317</v>
      </c>
      <c r="H290" s="337">
        <v>10153</v>
      </c>
      <c r="J290" s="337">
        <v>2635</v>
      </c>
      <c r="K290" s="337">
        <v>2438</v>
      </c>
      <c r="L290" s="337">
        <v>1289</v>
      </c>
      <c r="N290" s="337">
        <v>6362</v>
      </c>
      <c r="Y290" s="353"/>
      <c r="Z290" s="354"/>
      <c r="AE290" s="353"/>
      <c r="AF290" s="354"/>
      <c r="AH290" s="353"/>
      <c r="AI290" s="355"/>
      <c r="AJ290" s="356"/>
      <c r="AK290" s="356"/>
      <c r="AL290" s="356"/>
      <c r="AM290" s="356"/>
      <c r="AN290" s="356"/>
      <c r="AO290" s="357"/>
      <c r="AP290" s="356"/>
      <c r="AQ290" s="356"/>
      <c r="AR290" s="356"/>
      <c r="AS290" s="356"/>
      <c r="AT290" s="356"/>
      <c r="AU290" s="357"/>
      <c r="AV290" s="356"/>
      <c r="AW290" s="356"/>
      <c r="AX290" s="357"/>
    </row>
    <row r="291" spans="1:50">
      <c r="A291" s="358" t="s">
        <v>981</v>
      </c>
      <c r="B291" s="337">
        <v>449205255.62699622</v>
      </c>
      <c r="C291" s="337">
        <v>89524948.140048474</v>
      </c>
      <c r="D291" s="337">
        <v>200971830.0163005</v>
      </c>
      <c r="E291" s="337">
        <v>18424566.297793269</v>
      </c>
      <c r="F291" s="337">
        <v>39873647.718579203</v>
      </c>
      <c r="G291" s="337">
        <v>22028211.162031516</v>
      </c>
      <c r="H291" s="337">
        <v>820028458.9617492</v>
      </c>
      <c r="J291" s="337">
        <v>0</v>
      </c>
      <c r="K291" s="337">
        <v>88065073.129171014</v>
      </c>
      <c r="L291" s="337">
        <v>58927119.647515237</v>
      </c>
      <c r="N291" s="337">
        <v>146992192.77668625</v>
      </c>
      <c r="R291" s="366"/>
      <c r="S291" s="363">
        <f>IF(B290&gt;0,(B291/B290),)</f>
        <v>91042.81630056673</v>
      </c>
      <c r="T291" s="363">
        <f t="shared" ref="T291:AH291" si="209">IF(C290&gt;0,(C291/C290),)</f>
        <v>72197.538822619739</v>
      </c>
      <c r="U291" s="363">
        <f t="shared" si="209"/>
        <v>71443.949525880016</v>
      </c>
      <c r="V291" s="363">
        <f t="shared" si="209"/>
        <v>72253.201167816747</v>
      </c>
      <c r="W291" s="363">
        <f t="shared" si="209"/>
        <v>67127.353061581147</v>
      </c>
      <c r="X291" s="363">
        <f t="shared" si="209"/>
        <v>69489.625116818657</v>
      </c>
      <c r="Y291" s="364">
        <f t="shared" si="209"/>
        <v>80767.109126538868</v>
      </c>
      <c r="Z291" s="365">
        <f t="shared" si="209"/>
        <v>0</v>
      </c>
      <c r="AA291" s="363">
        <f t="shared" si="209"/>
        <v>0</v>
      </c>
      <c r="AB291" s="363">
        <f t="shared" si="209"/>
        <v>36121.851160447506</v>
      </c>
      <c r="AC291" s="363">
        <f t="shared" si="209"/>
        <v>45715.375987211199</v>
      </c>
      <c r="AD291" s="363">
        <f t="shared" si="209"/>
        <v>0</v>
      </c>
      <c r="AE291" s="364">
        <f t="shared" si="209"/>
        <v>23104.714362886869</v>
      </c>
      <c r="AF291" s="365">
        <f t="shared" si="209"/>
        <v>0</v>
      </c>
      <c r="AG291" s="363">
        <f t="shared" si="209"/>
        <v>0</v>
      </c>
      <c r="AH291" s="364">
        <f t="shared" si="209"/>
        <v>0</v>
      </c>
      <c r="AI291" s="355"/>
      <c r="AJ291" s="356"/>
      <c r="AK291" s="356"/>
      <c r="AL291" s="356"/>
      <c r="AM291" s="356"/>
      <c r="AN291" s="356"/>
      <c r="AO291" s="357"/>
      <c r="AP291" s="356"/>
      <c r="AQ291" s="356"/>
      <c r="AR291" s="356"/>
      <c r="AS291" s="356"/>
      <c r="AT291" s="356"/>
      <c r="AU291" s="357"/>
      <c r="AV291" s="356"/>
      <c r="AW291" s="356"/>
      <c r="AX291" s="357"/>
    </row>
    <row r="292" spans="1:50">
      <c r="A292" s="358" t="s">
        <v>982</v>
      </c>
      <c r="B292" s="337">
        <v>5289</v>
      </c>
      <c r="C292" s="337">
        <v>1224</v>
      </c>
      <c r="D292" s="337">
        <v>2883</v>
      </c>
      <c r="E292" s="337">
        <v>256</v>
      </c>
      <c r="F292" s="337">
        <v>586</v>
      </c>
      <c r="G292" s="337">
        <v>325</v>
      </c>
      <c r="H292" s="337">
        <v>10563</v>
      </c>
      <c r="J292" s="337">
        <v>2606</v>
      </c>
      <c r="K292" s="337">
        <v>2578</v>
      </c>
      <c r="L292" s="337">
        <v>1270</v>
      </c>
      <c r="N292" s="337">
        <v>6454</v>
      </c>
      <c r="Y292" s="353"/>
      <c r="Z292" s="354"/>
      <c r="AE292" s="353"/>
      <c r="AF292" s="354"/>
      <c r="AH292" s="353"/>
      <c r="AI292" s="355"/>
      <c r="AJ292" s="356"/>
      <c r="AK292" s="356"/>
      <c r="AL292" s="356"/>
      <c r="AM292" s="356"/>
      <c r="AN292" s="356"/>
      <c r="AO292" s="357"/>
      <c r="AP292" s="356"/>
      <c r="AQ292" s="356"/>
      <c r="AR292" s="356"/>
      <c r="AS292" s="356"/>
      <c r="AT292" s="356"/>
      <c r="AU292" s="357"/>
      <c r="AV292" s="356"/>
      <c r="AW292" s="356"/>
      <c r="AX292" s="357"/>
    </row>
    <row r="293" spans="1:50" ht="13.5" thickBot="1">
      <c r="A293" s="372" t="s">
        <v>983</v>
      </c>
      <c r="B293" s="373">
        <v>502013804.72479868</v>
      </c>
      <c r="C293" s="373">
        <v>94851029.567465335</v>
      </c>
      <c r="D293" s="373">
        <v>213553572.78604177</v>
      </c>
      <c r="E293" s="373">
        <v>19641148.984163158</v>
      </c>
      <c r="F293" s="373">
        <v>40473558.65337465</v>
      </c>
      <c r="G293" s="373">
        <v>23614689.779285047</v>
      </c>
      <c r="H293" s="373">
        <v>894147804.49512863</v>
      </c>
      <c r="I293" s="373"/>
      <c r="J293" s="373">
        <v>130302712.8597552</v>
      </c>
      <c r="K293" s="373">
        <v>124520341.47985262</v>
      </c>
      <c r="L293" s="373">
        <v>58342961.218598157</v>
      </c>
      <c r="M293" s="373"/>
      <c r="N293" s="373">
        <v>313166015.55820596</v>
      </c>
      <c r="O293" s="373"/>
      <c r="P293" s="373"/>
      <c r="Q293" s="373"/>
      <c r="S293" s="374">
        <f>IF(B292&gt;0,(B293/B292),)</f>
        <v>94916.582477746022</v>
      </c>
      <c r="T293" s="374">
        <f t="shared" ref="T293:AH293" si="210">IF(C292&gt;0,(C293/C292),)</f>
        <v>77492.671215249458</v>
      </c>
      <c r="U293" s="374">
        <f t="shared" si="210"/>
        <v>74073.386328838635</v>
      </c>
      <c r="V293" s="374">
        <f t="shared" si="210"/>
        <v>76723.238219387335</v>
      </c>
      <c r="W293" s="374">
        <f t="shared" si="210"/>
        <v>69067.506234427725</v>
      </c>
      <c r="X293" s="374">
        <f t="shared" si="210"/>
        <v>72660.583936261683</v>
      </c>
      <c r="Y293" s="375">
        <f t="shared" si="210"/>
        <v>84649.039524295047</v>
      </c>
      <c r="Z293" s="376">
        <f t="shared" si="210"/>
        <v>0</v>
      </c>
      <c r="AA293" s="374">
        <f t="shared" si="210"/>
        <v>50001.041005278283</v>
      </c>
      <c r="AB293" s="374">
        <f t="shared" si="210"/>
        <v>48301.140992960674</v>
      </c>
      <c r="AC293" s="374">
        <f t="shared" si="210"/>
        <v>45939.33954220327</v>
      </c>
      <c r="AD293" s="374">
        <f t="shared" si="210"/>
        <v>0</v>
      </c>
      <c r="AE293" s="375">
        <f t="shared" si="210"/>
        <v>48522.778983298107</v>
      </c>
      <c r="AF293" s="376">
        <f t="shared" si="210"/>
        <v>0</v>
      </c>
      <c r="AG293" s="374">
        <f t="shared" si="210"/>
        <v>0</v>
      </c>
      <c r="AH293" s="375">
        <f t="shared" si="210"/>
        <v>0</v>
      </c>
      <c r="AI293" s="377">
        <f>IF(S291&gt;0,(S293-S291)/S291,)</f>
        <v>4.2548839486583175E-2</v>
      </c>
      <c r="AJ293" s="378">
        <f t="shared" ref="AJ293:AX293" si="211">IF(T291&gt;0,(T293-T291)/T291,)</f>
        <v>7.3342283947368248E-2</v>
      </c>
      <c r="AK293" s="378">
        <f t="shared" si="211"/>
        <v>3.6804191543275827E-2</v>
      </c>
      <c r="AL293" s="378">
        <f t="shared" si="211"/>
        <v>6.1866283836869575E-2</v>
      </c>
      <c r="AM293" s="378">
        <f t="shared" si="211"/>
        <v>2.8902572265388216E-2</v>
      </c>
      <c r="AN293" s="378">
        <f t="shared" si="211"/>
        <v>4.5632118666813104E-2</v>
      </c>
      <c r="AO293" s="379">
        <f t="shared" si="211"/>
        <v>4.8063257924389854E-2</v>
      </c>
      <c r="AP293" s="378">
        <f t="shared" si="211"/>
        <v>0</v>
      </c>
      <c r="AQ293" s="378">
        <f t="shared" si="211"/>
        <v>0</v>
      </c>
      <c r="AR293" s="378">
        <f t="shared" si="211"/>
        <v>0.33717236080772006</v>
      </c>
      <c r="AS293" s="378">
        <f t="shared" si="211"/>
        <v>4.899085923622825E-3</v>
      </c>
      <c r="AT293" s="378">
        <f t="shared" si="211"/>
        <v>0</v>
      </c>
      <c r="AU293" s="379">
        <f t="shared" si="211"/>
        <v>1.1001245988671604</v>
      </c>
      <c r="AV293" s="378">
        <f t="shared" si="211"/>
        <v>0</v>
      </c>
      <c r="AW293" s="378">
        <f t="shared" si="211"/>
        <v>0</v>
      </c>
      <c r="AX293" s="379">
        <f t="shared" si="211"/>
        <v>0</v>
      </c>
    </row>
    <row r="294" spans="1:50">
      <c r="A294" s="352" t="s">
        <v>406</v>
      </c>
      <c r="Y294" s="353"/>
      <c r="Z294" s="354"/>
      <c r="AE294" s="353"/>
      <c r="AF294" s="354"/>
      <c r="AH294" s="353"/>
      <c r="AI294" s="355"/>
      <c r="AJ294" s="356"/>
      <c r="AK294" s="356"/>
      <c r="AL294" s="356"/>
      <c r="AM294" s="356"/>
      <c r="AN294" s="356"/>
      <c r="AO294" s="357"/>
      <c r="AP294" s="356"/>
      <c r="AQ294" s="356"/>
      <c r="AR294" s="356"/>
      <c r="AS294" s="356"/>
      <c r="AT294" s="356"/>
      <c r="AU294" s="357"/>
      <c r="AV294" s="356"/>
      <c r="AW294" s="356"/>
      <c r="AX294" s="357"/>
    </row>
    <row r="295" spans="1:50">
      <c r="A295" s="358" t="s">
        <v>956</v>
      </c>
      <c r="B295" s="337">
        <v>704</v>
      </c>
      <c r="D295" s="337">
        <v>261</v>
      </c>
      <c r="E295" s="337">
        <v>55</v>
      </c>
      <c r="F295" s="337">
        <v>148</v>
      </c>
      <c r="G295" s="337">
        <v>41</v>
      </c>
      <c r="H295" s="337">
        <v>1209</v>
      </c>
      <c r="I295" s="337">
        <v>0</v>
      </c>
      <c r="J295" s="337">
        <v>0</v>
      </c>
      <c r="K295" s="337">
        <v>0</v>
      </c>
      <c r="L295" s="337">
        <v>0</v>
      </c>
      <c r="N295" s="337">
        <v>0</v>
      </c>
      <c r="O295" s="337">
        <v>0</v>
      </c>
      <c r="P295" s="337">
        <v>0</v>
      </c>
      <c r="Q295" s="337">
        <v>0</v>
      </c>
      <c r="S295" s="359"/>
      <c r="T295" s="359"/>
      <c r="U295" s="359"/>
      <c r="V295" s="359"/>
      <c r="W295" s="359"/>
      <c r="X295" s="359"/>
      <c r="Y295" s="360"/>
      <c r="Z295" s="354"/>
      <c r="AA295" s="359"/>
      <c r="AB295" s="359"/>
      <c r="AC295" s="359"/>
      <c r="AD295" s="359"/>
      <c r="AE295" s="360"/>
      <c r="AF295" s="354"/>
      <c r="AG295" s="359"/>
      <c r="AH295" s="360"/>
      <c r="AI295" s="355"/>
      <c r="AJ295" s="356"/>
      <c r="AK295" s="356"/>
      <c r="AL295" s="356"/>
      <c r="AM295" s="356"/>
      <c r="AN295" s="356"/>
      <c r="AO295" s="357"/>
      <c r="AP295" s="356"/>
      <c r="AQ295" s="356"/>
      <c r="AR295" s="356"/>
      <c r="AS295" s="356"/>
      <c r="AT295" s="356"/>
      <c r="AU295" s="357"/>
      <c r="AV295" s="356"/>
      <c r="AW295" s="356"/>
      <c r="AX295" s="357"/>
    </row>
    <row r="296" spans="1:50">
      <c r="A296" s="358" t="s">
        <v>957</v>
      </c>
      <c r="B296" s="337">
        <v>78926081.137460873</v>
      </c>
      <c r="D296" s="337">
        <v>21488155.25</v>
      </c>
      <c r="E296" s="337">
        <v>3985711.6863905322</v>
      </c>
      <c r="F296" s="337">
        <v>10441707.596996929</v>
      </c>
      <c r="G296" s="337">
        <v>2372252.5149457399</v>
      </c>
      <c r="H296" s="337">
        <v>117213908.18579409</v>
      </c>
      <c r="I296" s="337">
        <v>0</v>
      </c>
      <c r="J296" s="337">
        <v>0</v>
      </c>
      <c r="K296" s="337">
        <v>0</v>
      </c>
      <c r="L296" s="337">
        <v>0</v>
      </c>
      <c r="N296" s="337">
        <v>0</v>
      </c>
      <c r="O296" s="337">
        <v>0</v>
      </c>
      <c r="P296" s="337">
        <v>0</v>
      </c>
      <c r="Q296" s="337">
        <v>0</v>
      </c>
      <c r="S296" s="363">
        <f>IF(B295&gt;0,(B296/B295),)</f>
        <v>112110.91070662056</v>
      </c>
      <c r="T296" s="363">
        <f t="shared" ref="T296:AH296" si="212">IF(C295&gt;0,(C296/C295),)</f>
        <v>0</v>
      </c>
      <c r="U296" s="363">
        <f t="shared" si="212"/>
        <v>82330.096743295013</v>
      </c>
      <c r="V296" s="363">
        <f t="shared" si="212"/>
        <v>72467.485207100588</v>
      </c>
      <c r="W296" s="363">
        <f t="shared" si="212"/>
        <v>70552.078358087369</v>
      </c>
      <c r="X296" s="363">
        <f t="shared" si="212"/>
        <v>57859.817437700971</v>
      </c>
      <c r="Y296" s="364">
        <f t="shared" si="212"/>
        <v>96951.123396024879</v>
      </c>
      <c r="Z296" s="365">
        <f t="shared" si="212"/>
        <v>0</v>
      </c>
      <c r="AA296" s="363">
        <f t="shared" si="212"/>
        <v>0</v>
      </c>
      <c r="AB296" s="363">
        <f t="shared" si="212"/>
        <v>0</v>
      </c>
      <c r="AC296" s="363">
        <f t="shared" si="212"/>
        <v>0</v>
      </c>
      <c r="AD296" s="363">
        <f t="shared" si="212"/>
        <v>0</v>
      </c>
      <c r="AE296" s="364">
        <f t="shared" si="212"/>
        <v>0</v>
      </c>
      <c r="AF296" s="365">
        <f t="shared" si="212"/>
        <v>0</v>
      </c>
      <c r="AG296" s="363">
        <f t="shared" si="212"/>
        <v>0</v>
      </c>
      <c r="AH296" s="364">
        <f t="shared" si="212"/>
        <v>0</v>
      </c>
      <c r="AI296" s="355"/>
      <c r="AJ296" s="356"/>
      <c r="AK296" s="356"/>
      <c r="AL296" s="356"/>
      <c r="AM296" s="356"/>
      <c r="AN296" s="356"/>
      <c r="AO296" s="357"/>
      <c r="AP296" s="356"/>
      <c r="AQ296" s="356"/>
      <c r="AR296" s="356"/>
      <c r="AS296" s="356"/>
      <c r="AT296" s="356"/>
      <c r="AU296" s="357"/>
      <c r="AV296" s="356"/>
      <c r="AW296" s="356"/>
      <c r="AX296" s="357"/>
    </row>
    <row r="297" spans="1:50">
      <c r="A297" s="358" t="s">
        <v>958</v>
      </c>
      <c r="B297" s="337">
        <v>708</v>
      </c>
      <c r="D297" s="337">
        <v>271</v>
      </c>
      <c r="E297" s="337">
        <v>53</v>
      </c>
      <c r="F297" s="337">
        <v>138</v>
      </c>
      <c r="G297" s="337">
        <v>45</v>
      </c>
      <c r="H297" s="337">
        <v>1215</v>
      </c>
      <c r="I297" s="337">
        <v>0</v>
      </c>
      <c r="J297" s="337">
        <v>0</v>
      </c>
      <c r="K297" s="337">
        <v>0</v>
      </c>
      <c r="L297" s="337">
        <v>0</v>
      </c>
      <c r="N297" s="337">
        <v>0</v>
      </c>
      <c r="O297" s="337">
        <v>0</v>
      </c>
      <c r="P297" s="337">
        <v>0</v>
      </c>
      <c r="Q297" s="337">
        <v>0</v>
      </c>
      <c r="Y297" s="353"/>
      <c r="Z297" s="354"/>
      <c r="AE297" s="353"/>
      <c r="AF297" s="354"/>
      <c r="AH297" s="353"/>
      <c r="AI297" s="355"/>
      <c r="AJ297" s="356"/>
      <c r="AK297" s="356"/>
      <c r="AL297" s="356"/>
      <c r="AM297" s="356"/>
      <c r="AN297" s="356"/>
      <c r="AO297" s="357"/>
      <c r="AP297" s="356"/>
      <c r="AQ297" s="356"/>
      <c r="AR297" s="356"/>
      <c r="AS297" s="356"/>
      <c r="AT297" s="356"/>
      <c r="AU297" s="357"/>
      <c r="AV297" s="356"/>
      <c r="AW297" s="356"/>
      <c r="AX297" s="357"/>
    </row>
    <row r="298" spans="1:50">
      <c r="A298" s="358" t="s">
        <v>959</v>
      </c>
      <c r="B298" s="337">
        <v>78455342.653985828</v>
      </c>
      <c r="D298" s="337">
        <v>22428986.994475137</v>
      </c>
      <c r="E298" s="337">
        <v>3927687.2576687112</v>
      </c>
      <c r="F298" s="337">
        <v>10113154.202295503</v>
      </c>
      <c r="G298" s="337">
        <v>2495367.1332073752</v>
      </c>
      <c r="H298" s="337">
        <v>117420538.24163257</v>
      </c>
      <c r="I298" s="337">
        <v>0</v>
      </c>
      <c r="J298" s="337">
        <v>0</v>
      </c>
      <c r="K298" s="337">
        <v>0</v>
      </c>
      <c r="L298" s="337">
        <v>0</v>
      </c>
      <c r="N298" s="337">
        <v>0</v>
      </c>
      <c r="O298" s="337">
        <v>0</v>
      </c>
      <c r="P298" s="337">
        <v>0</v>
      </c>
      <c r="Q298" s="337">
        <v>0</v>
      </c>
      <c r="R298" s="366"/>
      <c r="S298" s="363">
        <f>IF(B297&gt;0,(B298/B297),)</f>
        <v>110812.63086721163</v>
      </c>
      <c r="T298" s="363">
        <f t="shared" ref="T298:AH298" si="213">IF(C297&gt;0,(C298/C297),)</f>
        <v>0</v>
      </c>
      <c r="U298" s="363">
        <f t="shared" si="213"/>
        <v>82763.789647509737</v>
      </c>
      <c r="V298" s="363">
        <f t="shared" si="213"/>
        <v>74107.306748466246</v>
      </c>
      <c r="W298" s="363">
        <f t="shared" si="213"/>
        <v>73283.726103590598</v>
      </c>
      <c r="X298" s="363">
        <f t="shared" si="213"/>
        <v>55452.602960163895</v>
      </c>
      <c r="Y298" s="364">
        <f t="shared" si="213"/>
        <v>96642.418305870422</v>
      </c>
      <c r="Z298" s="365">
        <f t="shared" si="213"/>
        <v>0</v>
      </c>
      <c r="AA298" s="363">
        <f t="shared" si="213"/>
        <v>0</v>
      </c>
      <c r="AB298" s="363">
        <f t="shared" si="213"/>
        <v>0</v>
      </c>
      <c r="AC298" s="363">
        <f t="shared" si="213"/>
        <v>0</v>
      </c>
      <c r="AD298" s="363">
        <f t="shared" si="213"/>
        <v>0</v>
      </c>
      <c r="AE298" s="364">
        <f t="shared" si="213"/>
        <v>0</v>
      </c>
      <c r="AF298" s="365">
        <f t="shared" si="213"/>
        <v>0</v>
      </c>
      <c r="AG298" s="363">
        <f t="shared" si="213"/>
        <v>0</v>
      </c>
      <c r="AH298" s="364">
        <f t="shared" si="213"/>
        <v>0</v>
      </c>
      <c r="AI298" s="367">
        <f>IF(S296&gt;0,(S298-S296)/S296,)</f>
        <v>-1.1580316592078714E-2</v>
      </c>
      <c r="AJ298" s="368">
        <f t="shared" ref="AJ298:AX298" si="214">IF(T296&gt;0,(T298-T296)/T296,)</f>
        <v>0</v>
      </c>
      <c r="AK298" s="368">
        <f t="shared" si="214"/>
        <v>5.267732231227386E-3</v>
      </c>
      <c r="AL298" s="368">
        <f t="shared" si="214"/>
        <v>2.2628376528857155E-2</v>
      </c>
      <c r="AM298" s="368">
        <f t="shared" si="214"/>
        <v>3.8718175411342801E-2</v>
      </c>
      <c r="AN298" s="368">
        <f t="shared" si="214"/>
        <v>-4.1604252901920762E-2</v>
      </c>
      <c r="AO298" s="369">
        <f t="shared" si="214"/>
        <v>-3.1841311306261195E-3</v>
      </c>
      <c r="AP298" s="368">
        <f t="shared" si="214"/>
        <v>0</v>
      </c>
      <c r="AQ298" s="368">
        <f t="shared" si="214"/>
        <v>0</v>
      </c>
      <c r="AR298" s="368">
        <f t="shared" si="214"/>
        <v>0</v>
      </c>
      <c r="AS298" s="368">
        <f t="shared" si="214"/>
        <v>0</v>
      </c>
      <c r="AT298" s="368">
        <f t="shared" si="214"/>
        <v>0</v>
      </c>
      <c r="AU298" s="369">
        <f t="shared" si="214"/>
        <v>0</v>
      </c>
      <c r="AV298" s="368">
        <f t="shared" si="214"/>
        <v>0</v>
      </c>
      <c r="AW298" s="368">
        <f t="shared" si="214"/>
        <v>0</v>
      </c>
      <c r="AX298" s="369">
        <f t="shared" si="214"/>
        <v>0</v>
      </c>
    </row>
    <row r="299" spans="1:50">
      <c r="A299" s="358" t="s">
        <v>960</v>
      </c>
      <c r="B299" s="337">
        <v>570</v>
      </c>
      <c r="D299" s="337">
        <v>142</v>
      </c>
      <c r="E299" s="337">
        <v>28</v>
      </c>
      <c r="F299" s="337">
        <v>156</v>
      </c>
      <c r="G299" s="337">
        <v>51</v>
      </c>
      <c r="H299" s="337">
        <v>947</v>
      </c>
      <c r="I299" s="337">
        <v>0</v>
      </c>
      <c r="J299" s="337">
        <v>0</v>
      </c>
      <c r="K299" s="337">
        <v>0</v>
      </c>
      <c r="L299" s="337">
        <v>0</v>
      </c>
      <c r="N299" s="337">
        <v>0</v>
      </c>
      <c r="O299" s="337">
        <v>0</v>
      </c>
      <c r="P299" s="337">
        <v>0</v>
      </c>
      <c r="Q299" s="337">
        <v>0</v>
      </c>
      <c r="Y299" s="353"/>
      <c r="Z299" s="354"/>
      <c r="AE299" s="353"/>
      <c r="AF299" s="354"/>
      <c r="AH299" s="353"/>
      <c r="AI299" s="355"/>
      <c r="AJ299" s="356"/>
      <c r="AK299" s="356"/>
      <c r="AL299" s="356"/>
      <c r="AM299" s="356"/>
      <c r="AN299" s="356"/>
      <c r="AO299" s="357"/>
      <c r="AP299" s="356"/>
      <c r="AQ299" s="356"/>
      <c r="AR299" s="356"/>
      <c r="AS299" s="356"/>
      <c r="AT299" s="356"/>
      <c r="AU299" s="357"/>
      <c r="AV299" s="356"/>
      <c r="AW299" s="356"/>
      <c r="AX299" s="357"/>
    </row>
    <row r="300" spans="1:50">
      <c r="A300" s="361" t="s">
        <v>961</v>
      </c>
      <c r="B300" s="362">
        <v>44964418.59555015</v>
      </c>
      <c r="C300" s="362"/>
      <c r="D300" s="362">
        <v>9784656.6619718298</v>
      </c>
      <c r="E300" s="362">
        <v>1694479.5</v>
      </c>
      <c r="F300" s="362">
        <v>8960703.9345268551</v>
      </c>
      <c r="G300" s="362">
        <v>2728459.8999569369</v>
      </c>
      <c r="H300" s="362">
        <v>68132718.592005774</v>
      </c>
      <c r="I300" s="362">
        <v>0</v>
      </c>
      <c r="J300" s="362">
        <v>0</v>
      </c>
      <c r="K300" s="362">
        <v>0</v>
      </c>
      <c r="L300" s="362">
        <v>0</v>
      </c>
      <c r="M300" s="362"/>
      <c r="N300" s="362">
        <v>0</v>
      </c>
      <c r="O300" s="362">
        <v>0</v>
      </c>
      <c r="P300" s="362">
        <v>0</v>
      </c>
      <c r="Q300" s="362">
        <v>0</v>
      </c>
      <c r="S300" s="363">
        <f>IF(B299&gt;0,(B300/B299),)</f>
        <v>78884.944904473945</v>
      </c>
      <c r="T300" s="363">
        <f t="shared" ref="T300:AH300" si="215">IF(C299&gt;0,(C300/C299),)</f>
        <v>0</v>
      </c>
      <c r="U300" s="363">
        <f t="shared" si="215"/>
        <v>68906.032830787532</v>
      </c>
      <c r="V300" s="363">
        <f t="shared" si="215"/>
        <v>60517.125</v>
      </c>
      <c r="W300" s="363">
        <f t="shared" si="215"/>
        <v>57440.409836710613</v>
      </c>
      <c r="X300" s="363">
        <f t="shared" si="215"/>
        <v>53499.213724645822</v>
      </c>
      <c r="Y300" s="364">
        <f t="shared" si="215"/>
        <v>71945.848566003988</v>
      </c>
      <c r="Z300" s="365">
        <f t="shared" si="215"/>
        <v>0</v>
      </c>
      <c r="AA300" s="363">
        <f t="shared" si="215"/>
        <v>0</v>
      </c>
      <c r="AB300" s="363">
        <f t="shared" si="215"/>
        <v>0</v>
      </c>
      <c r="AC300" s="363">
        <f t="shared" si="215"/>
        <v>0</v>
      </c>
      <c r="AD300" s="363">
        <f t="shared" si="215"/>
        <v>0</v>
      </c>
      <c r="AE300" s="364">
        <f t="shared" si="215"/>
        <v>0</v>
      </c>
      <c r="AF300" s="365">
        <f t="shared" si="215"/>
        <v>0</v>
      </c>
      <c r="AG300" s="363">
        <f t="shared" si="215"/>
        <v>0</v>
      </c>
      <c r="AH300" s="364">
        <f t="shared" si="215"/>
        <v>0</v>
      </c>
      <c r="AI300" s="355"/>
      <c r="AJ300" s="356"/>
      <c r="AK300" s="356"/>
      <c r="AL300" s="356"/>
      <c r="AM300" s="356"/>
      <c r="AN300" s="356"/>
      <c r="AO300" s="357"/>
      <c r="AP300" s="356"/>
      <c r="AQ300" s="356"/>
      <c r="AR300" s="356"/>
      <c r="AS300" s="356"/>
      <c r="AT300" s="356"/>
      <c r="AU300" s="357"/>
      <c r="AV300" s="356"/>
      <c r="AW300" s="356"/>
      <c r="AX300" s="357"/>
    </row>
    <row r="301" spans="1:50">
      <c r="A301" s="358" t="s">
        <v>962</v>
      </c>
      <c r="B301" s="337">
        <v>554</v>
      </c>
      <c r="D301" s="337">
        <v>151</v>
      </c>
      <c r="E301" s="337">
        <v>22</v>
      </c>
      <c r="F301" s="337">
        <v>153</v>
      </c>
      <c r="G301" s="337">
        <v>46</v>
      </c>
      <c r="H301" s="337">
        <v>926</v>
      </c>
      <c r="I301" s="337">
        <v>0</v>
      </c>
      <c r="J301" s="337">
        <v>0</v>
      </c>
      <c r="K301" s="337">
        <v>0</v>
      </c>
      <c r="L301" s="337">
        <v>0</v>
      </c>
      <c r="N301" s="337">
        <v>0</v>
      </c>
      <c r="O301" s="337">
        <v>0</v>
      </c>
      <c r="P301" s="337">
        <v>0</v>
      </c>
      <c r="Q301" s="337">
        <v>0</v>
      </c>
      <c r="Y301" s="353"/>
      <c r="Z301" s="354"/>
      <c r="AE301" s="353"/>
      <c r="AF301" s="354"/>
      <c r="AH301" s="353"/>
      <c r="AI301" s="355"/>
      <c r="AJ301" s="356"/>
      <c r="AK301" s="356"/>
      <c r="AL301" s="356"/>
      <c r="AM301" s="356"/>
      <c r="AN301" s="356"/>
      <c r="AO301" s="357"/>
      <c r="AP301" s="356"/>
      <c r="AQ301" s="356"/>
      <c r="AR301" s="356"/>
      <c r="AS301" s="356"/>
      <c r="AT301" s="356"/>
      <c r="AU301" s="357"/>
      <c r="AV301" s="356"/>
      <c r="AW301" s="356"/>
      <c r="AX301" s="357"/>
    </row>
    <row r="302" spans="1:50">
      <c r="A302" s="358" t="s">
        <v>963</v>
      </c>
      <c r="B302" s="337">
        <v>44367605.429780081</v>
      </c>
      <c r="D302" s="337">
        <v>10172226.966824643</v>
      </c>
      <c r="E302" s="337">
        <v>1342950.84</v>
      </c>
      <c r="F302" s="337">
        <v>9031902.1389748473</v>
      </c>
      <c r="G302" s="337">
        <v>2265134.2687073834</v>
      </c>
      <c r="H302" s="337">
        <v>67179819.64428696</v>
      </c>
      <c r="I302" s="337">
        <v>0</v>
      </c>
      <c r="J302" s="337">
        <v>0</v>
      </c>
      <c r="K302" s="337">
        <v>0</v>
      </c>
      <c r="L302" s="337">
        <v>0</v>
      </c>
      <c r="N302" s="337">
        <v>0</v>
      </c>
      <c r="O302" s="337">
        <v>0</v>
      </c>
      <c r="P302" s="337">
        <v>0</v>
      </c>
      <c r="Q302" s="337">
        <v>0</v>
      </c>
      <c r="R302" s="366"/>
      <c r="S302" s="363">
        <f>IF(B301&gt;0,(B302/B301),)</f>
        <v>80085.930378664401</v>
      </c>
      <c r="T302" s="363">
        <f t="shared" ref="T302:AH302" si="216">IF(C301&gt;0,(C302/C301),)</f>
        <v>0</v>
      </c>
      <c r="U302" s="363">
        <f t="shared" si="216"/>
        <v>67365.741502149962</v>
      </c>
      <c r="V302" s="363">
        <f t="shared" si="216"/>
        <v>61043.22</v>
      </c>
      <c r="W302" s="363">
        <f t="shared" si="216"/>
        <v>59032.040124018611</v>
      </c>
      <c r="X302" s="363">
        <f t="shared" si="216"/>
        <v>49242.049319725724</v>
      </c>
      <c r="Y302" s="364">
        <f t="shared" si="216"/>
        <v>72548.40134372242</v>
      </c>
      <c r="Z302" s="365">
        <f t="shared" si="216"/>
        <v>0</v>
      </c>
      <c r="AA302" s="363">
        <f t="shared" si="216"/>
        <v>0</v>
      </c>
      <c r="AB302" s="363">
        <f t="shared" si="216"/>
        <v>0</v>
      </c>
      <c r="AC302" s="363">
        <f t="shared" si="216"/>
        <v>0</v>
      </c>
      <c r="AD302" s="363">
        <f t="shared" si="216"/>
        <v>0</v>
      </c>
      <c r="AE302" s="364">
        <f t="shared" si="216"/>
        <v>0</v>
      </c>
      <c r="AF302" s="365">
        <f t="shared" si="216"/>
        <v>0</v>
      </c>
      <c r="AG302" s="363">
        <f t="shared" si="216"/>
        <v>0</v>
      </c>
      <c r="AH302" s="364">
        <f t="shared" si="216"/>
        <v>0</v>
      </c>
      <c r="AI302" s="371">
        <f>IF(S300&gt;0,(S302-S300)/S300,)</f>
        <v>1.5224520669245505E-2</v>
      </c>
      <c r="AJ302" s="368">
        <f t="shared" ref="AJ302:AX302" si="217">IF(T300&gt;0,(T302-T300)/T300,)</f>
        <v>0</v>
      </c>
      <c r="AK302" s="368">
        <f t="shared" si="217"/>
        <v>-2.2353504698493693E-2</v>
      </c>
      <c r="AL302" s="370">
        <f t="shared" si="217"/>
        <v>8.6933244102392702E-3</v>
      </c>
      <c r="AM302" s="368">
        <f t="shared" si="217"/>
        <v>2.7709243228462747E-2</v>
      </c>
      <c r="AN302" s="368">
        <f t="shared" si="217"/>
        <v>-7.9574335930079731E-2</v>
      </c>
      <c r="AO302" s="369">
        <f t="shared" si="217"/>
        <v>8.3750875099574823E-3</v>
      </c>
      <c r="AP302" s="368">
        <f t="shared" si="217"/>
        <v>0</v>
      </c>
      <c r="AQ302" s="368">
        <f t="shared" si="217"/>
        <v>0</v>
      </c>
      <c r="AR302" s="368">
        <f t="shared" si="217"/>
        <v>0</v>
      </c>
      <c r="AS302" s="368">
        <f t="shared" si="217"/>
        <v>0</v>
      </c>
      <c r="AT302" s="368">
        <f t="shared" si="217"/>
        <v>0</v>
      </c>
      <c r="AU302" s="369">
        <f t="shared" si="217"/>
        <v>0</v>
      </c>
      <c r="AV302" s="368">
        <f t="shared" si="217"/>
        <v>0</v>
      </c>
      <c r="AW302" s="368">
        <f t="shared" si="217"/>
        <v>0</v>
      </c>
      <c r="AX302" s="369">
        <f t="shared" si="217"/>
        <v>0</v>
      </c>
    </row>
    <row r="303" spans="1:50">
      <c r="A303" s="358" t="s">
        <v>964</v>
      </c>
      <c r="B303" s="337">
        <v>556</v>
      </c>
      <c r="D303" s="337">
        <v>221</v>
      </c>
      <c r="E303" s="337">
        <v>29</v>
      </c>
      <c r="F303" s="337">
        <v>227</v>
      </c>
      <c r="G303" s="337">
        <v>63</v>
      </c>
      <c r="H303" s="337">
        <v>1096</v>
      </c>
      <c r="I303" s="337">
        <v>0</v>
      </c>
      <c r="J303" s="337">
        <v>0</v>
      </c>
      <c r="K303" s="337">
        <v>0</v>
      </c>
      <c r="L303" s="337">
        <v>0</v>
      </c>
      <c r="N303" s="337">
        <v>0</v>
      </c>
      <c r="O303" s="337">
        <v>0</v>
      </c>
      <c r="P303" s="337">
        <v>0</v>
      </c>
      <c r="Q303" s="337">
        <v>0</v>
      </c>
      <c r="Y303" s="353"/>
      <c r="Z303" s="354"/>
      <c r="AE303" s="353"/>
      <c r="AF303" s="354"/>
      <c r="AH303" s="353"/>
      <c r="AI303" s="355"/>
      <c r="AJ303" s="356"/>
      <c r="AK303" s="356"/>
      <c r="AL303" s="356"/>
      <c r="AM303" s="356"/>
      <c r="AN303" s="356"/>
      <c r="AO303" s="357"/>
      <c r="AP303" s="356"/>
      <c r="AQ303" s="356"/>
      <c r="AR303" s="356"/>
      <c r="AS303" s="356"/>
      <c r="AT303" s="356"/>
      <c r="AU303" s="357"/>
      <c r="AV303" s="356"/>
      <c r="AW303" s="356"/>
      <c r="AX303" s="357"/>
    </row>
    <row r="304" spans="1:50">
      <c r="A304" s="358" t="s">
        <v>965</v>
      </c>
      <c r="B304" s="337">
        <v>40946968.307070628</v>
      </c>
      <c r="D304" s="337">
        <v>12625655.654827967</v>
      </c>
      <c r="E304" s="337">
        <v>1595621.0922509225</v>
      </c>
      <c r="F304" s="337">
        <v>11716878.633104306</v>
      </c>
      <c r="G304" s="337">
        <v>2956729.2132837623</v>
      </c>
      <c r="H304" s="337">
        <v>69841852.90053758</v>
      </c>
      <c r="I304" s="337">
        <v>0</v>
      </c>
      <c r="J304" s="337">
        <v>0</v>
      </c>
      <c r="K304" s="337">
        <v>0</v>
      </c>
      <c r="L304" s="337">
        <v>0</v>
      </c>
      <c r="N304" s="337">
        <v>0</v>
      </c>
      <c r="O304" s="337">
        <v>0</v>
      </c>
      <c r="P304" s="337">
        <v>0</v>
      </c>
      <c r="Q304" s="337">
        <v>0</v>
      </c>
      <c r="R304" s="366"/>
      <c r="S304" s="363">
        <f>IF(B303&gt;0,(B304/B303),)</f>
        <v>73645.626451565884</v>
      </c>
      <c r="T304" s="363">
        <f t="shared" ref="T304:AH304" si="218">IF(C303&gt;0,(C304/C303),)</f>
        <v>0</v>
      </c>
      <c r="U304" s="363">
        <f t="shared" si="218"/>
        <v>57129.663596506638</v>
      </c>
      <c r="V304" s="363">
        <f t="shared" si="218"/>
        <v>55021.416974169741</v>
      </c>
      <c r="W304" s="363">
        <f t="shared" si="218"/>
        <v>51616.205432177558</v>
      </c>
      <c r="X304" s="363">
        <f t="shared" si="218"/>
        <v>46932.209734662894</v>
      </c>
      <c r="Y304" s="364">
        <f t="shared" si="218"/>
        <v>63724.318339906553</v>
      </c>
      <c r="Z304" s="365">
        <f t="shared" si="218"/>
        <v>0</v>
      </c>
      <c r="AA304" s="363">
        <f t="shared" si="218"/>
        <v>0</v>
      </c>
      <c r="AB304" s="363">
        <f t="shared" si="218"/>
        <v>0</v>
      </c>
      <c r="AC304" s="363">
        <f t="shared" si="218"/>
        <v>0</v>
      </c>
      <c r="AD304" s="363">
        <f t="shared" si="218"/>
        <v>0</v>
      </c>
      <c r="AE304" s="364">
        <f t="shared" si="218"/>
        <v>0</v>
      </c>
      <c r="AF304" s="365">
        <f t="shared" si="218"/>
        <v>0</v>
      </c>
      <c r="AG304" s="363">
        <f t="shared" si="218"/>
        <v>0</v>
      </c>
      <c r="AH304" s="364">
        <f t="shared" si="218"/>
        <v>0</v>
      </c>
      <c r="AI304" s="355"/>
      <c r="AJ304" s="356"/>
      <c r="AK304" s="356"/>
      <c r="AL304" s="356"/>
      <c r="AM304" s="356"/>
      <c r="AN304" s="356"/>
      <c r="AO304" s="357"/>
      <c r="AP304" s="356"/>
      <c r="AQ304" s="356"/>
      <c r="AR304" s="356"/>
      <c r="AS304" s="356"/>
      <c r="AT304" s="356"/>
      <c r="AU304" s="357"/>
      <c r="AV304" s="356"/>
      <c r="AW304" s="356"/>
      <c r="AX304" s="357"/>
    </row>
    <row r="305" spans="1:50">
      <c r="A305" s="358" t="s">
        <v>966</v>
      </c>
      <c r="B305" s="337">
        <v>611</v>
      </c>
      <c r="D305" s="337">
        <v>205</v>
      </c>
      <c r="E305" s="337">
        <v>22</v>
      </c>
      <c r="F305" s="337">
        <v>217</v>
      </c>
      <c r="G305" s="337">
        <v>63</v>
      </c>
      <c r="H305" s="337">
        <v>1118</v>
      </c>
      <c r="I305" s="337">
        <v>0</v>
      </c>
      <c r="J305" s="337">
        <v>0</v>
      </c>
      <c r="K305" s="337">
        <v>0</v>
      </c>
      <c r="L305" s="337">
        <v>0</v>
      </c>
      <c r="N305" s="337">
        <v>0</v>
      </c>
      <c r="O305" s="337">
        <v>0</v>
      </c>
      <c r="P305" s="337">
        <v>0</v>
      </c>
      <c r="Q305" s="337">
        <v>0</v>
      </c>
      <c r="Y305" s="353"/>
      <c r="Z305" s="354"/>
      <c r="AE305" s="353"/>
      <c r="AF305" s="354"/>
      <c r="AH305" s="353"/>
      <c r="AI305" s="355"/>
      <c r="AJ305" s="356"/>
      <c r="AK305" s="356"/>
      <c r="AL305" s="356"/>
      <c r="AM305" s="356"/>
      <c r="AN305" s="356"/>
      <c r="AO305" s="357"/>
      <c r="AP305" s="356"/>
      <c r="AQ305" s="356"/>
      <c r="AR305" s="356"/>
      <c r="AS305" s="356"/>
      <c r="AT305" s="356"/>
      <c r="AU305" s="357"/>
      <c r="AV305" s="356"/>
      <c r="AW305" s="356"/>
      <c r="AX305" s="357"/>
    </row>
    <row r="306" spans="1:50">
      <c r="A306" s="358" t="s">
        <v>967</v>
      </c>
      <c r="B306" s="337">
        <v>45405944.632989064</v>
      </c>
      <c r="D306" s="337">
        <v>11743651.531520396</v>
      </c>
      <c r="E306" s="337">
        <v>1250193.1456310679</v>
      </c>
      <c r="F306" s="337">
        <v>11377102.546788009</v>
      </c>
      <c r="G306" s="337">
        <v>2823884.4235294117</v>
      </c>
      <c r="H306" s="337">
        <v>72600776.280457959</v>
      </c>
      <c r="I306" s="337">
        <v>0</v>
      </c>
      <c r="J306" s="337">
        <v>0</v>
      </c>
      <c r="K306" s="337">
        <v>0</v>
      </c>
      <c r="L306" s="337">
        <v>0</v>
      </c>
      <c r="N306" s="337">
        <v>0</v>
      </c>
      <c r="O306" s="337">
        <v>0</v>
      </c>
      <c r="P306" s="337">
        <v>0</v>
      </c>
      <c r="Q306" s="337">
        <v>0</v>
      </c>
      <c r="R306" s="366"/>
      <c r="S306" s="363">
        <f>IF(B305&gt;0,(B306/B305),)</f>
        <v>74314.148335497652</v>
      </c>
      <c r="T306" s="363">
        <f t="shared" ref="T306:AH306" si="219">IF(C305&gt;0,(C306/C305),)</f>
        <v>0</v>
      </c>
      <c r="U306" s="363">
        <f t="shared" si="219"/>
        <v>57286.105031806816</v>
      </c>
      <c r="V306" s="363">
        <f t="shared" si="219"/>
        <v>56826.961165048539</v>
      </c>
      <c r="W306" s="363">
        <f t="shared" si="219"/>
        <v>52429.043994414787</v>
      </c>
      <c r="X306" s="363">
        <f t="shared" si="219"/>
        <v>44823.56227824463</v>
      </c>
      <c r="Y306" s="364">
        <f t="shared" si="219"/>
        <v>64938.082540660071</v>
      </c>
      <c r="Z306" s="365">
        <f t="shared" si="219"/>
        <v>0</v>
      </c>
      <c r="AA306" s="363">
        <f t="shared" si="219"/>
        <v>0</v>
      </c>
      <c r="AB306" s="363">
        <f t="shared" si="219"/>
        <v>0</v>
      </c>
      <c r="AC306" s="363">
        <f t="shared" si="219"/>
        <v>0</v>
      </c>
      <c r="AD306" s="363">
        <f t="shared" si="219"/>
        <v>0</v>
      </c>
      <c r="AE306" s="364">
        <f t="shared" si="219"/>
        <v>0</v>
      </c>
      <c r="AF306" s="365">
        <f t="shared" si="219"/>
        <v>0</v>
      </c>
      <c r="AG306" s="363">
        <f t="shared" si="219"/>
        <v>0</v>
      </c>
      <c r="AH306" s="364">
        <f t="shared" si="219"/>
        <v>0</v>
      </c>
      <c r="AI306" s="367">
        <f>IF(S304&gt;0,(S306-S304)/S304,)</f>
        <v>9.0775503739034761E-3</v>
      </c>
      <c r="AJ306" s="368">
        <f t="shared" ref="AJ306:AX306" si="220">IF(T304&gt;0,(T306-T304)/T304,)</f>
        <v>0</v>
      </c>
      <c r="AK306" s="368">
        <f t="shared" si="220"/>
        <v>2.7383573690383787E-3</v>
      </c>
      <c r="AL306" s="368">
        <f t="shared" si="220"/>
        <v>3.2815297936191389E-2</v>
      </c>
      <c r="AM306" s="370">
        <f t="shared" si="220"/>
        <v>1.5747739599054407E-2</v>
      </c>
      <c r="AN306" s="368">
        <f t="shared" si="220"/>
        <v>-4.4929643593169089E-2</v>
      </c>
      <c r="AO306" s="369">
        <f t="shared" si="220"/>
        <v>1.9047111563897472E-2</v>
      </c>
      <c r="AP306" s="368">
        <f t="shared" si="220"/>
        <v>0</v>
      </c>
      <c r="AQ306" s="368">
        <f t="shared" si="220"/>
        <v>0</v>
      </c>
      <c r="AR306" s="368">
        <f t="shared" si="220"/>
        <v>0</v>
      </c>
      <c r="AS306" s="368">
        <f t="shared" si="220"/>
        <v>0</v>
      </c>
      <c r="AT306" s="368">
        <f t="shared" si="220"/>
        <v>0</v>
      </c>
      <c r="AU306" s="369">
        <f t="shared" si="220"/>
        <v>0</v>
      </c>
      <c r="AV306" s="368">
        <f t="shared" si="220"/>
        <v>0</v>
      </c>
      <c r="AW306" s="368">
        <f t="shared" si="220"/>
        <v>0</v>
      </c>
      <c r="AX306" s="369">
        <f t="shared" si="220"/>
        <v>0</v>
      </c>
    </row>
    <row r="307" spans="1:50">
      <c r="A307" s="358" t="s">
        <v>968</v>
      </c>
      <c r="B307" s="337">
        <v>338</v>
      </c>
      <c r="D307" s="337">
        <v>196</v>
      </c>
      <c r="E307" s="337">
        <v>18</v>
      </c>
      <c r="F307" s="337">
        <v>235</v>
      </c>
      <c r="G307" s="337">
        <v>51</v>
      </c>
      <c r="H307" s="337">
        <v>838</v>
      </c>
      <c r="I307" s="337">
        <v>0</v>
      </c>
      <c r="J307" s="337">
        <v>0</v>
      </c>
      <c r="K307" s="337">
        <v>0</v>
      </c>
      <c r="L307" s="337">
        <v>0</v>
      </c>
      <c r="N307" s="337">
        <v>0</v>
      </c>
      <c r="O307" s="337">
        <v>0</v>
      </c>
      <c r="P307" s="337">
        <v>0</v>
      </c>
      <c r="Q307" s="337">
        <v>0</v>
      </c>
      <c r="Y307" s="353"/>
      <c r="Z307" s="354"/>
      <c r="AE307" s="353"/>
      <c r="AF307" s="354"/>
      <c r="AH307" s="353"/>
      <c r="AI307" s="355"/>
      <c r="AJ307" s="356"/>
      <c r="AK307" s="356"/>
      <c r="AL307" s="356"/>
      <c r="AM307" s="356"/>
      <c r="AN307" s="356"/>
      <c r="AO307" s="357"/>
      <c r="AP307" s="356"/>
      <c r="AQ307" s="356"/>
      <c r="AR307" s="356"/>
      <c r="AS307" s="356"/>
      <c r="AT307" s="356"/>
      <c r="AU307" s="357"/>
      <c r="AV307" s="356"/>
      <c r="AW307" s="356"/>
      <c r="AX307" s="357"/>
    </row>
    <row r="308" spans="1:50">
      <c r="A308" s="358" t="s">
        <v>969</v>
      </c>
      <c r="B308" s="337">
        <v>14464795.037028823</v>
      </c>
      <c r="D308" s="337">
        <v>8287652.8456973294</v>
      </c>
      <c r="E308" s="337">
        <v>753642</v>
      </c>
      <c r="F308" s="337">
        <v>10299604.473845027</v>
      </c>
      <c r="G308" s="337">
        <v>2065208.935483871</v>
      </c>
      <c r="H308" s="337">
        <v>35870903.292055055</v>
      </c>
      <c r="I308" s="337">
        <v>0</v>
      </c>
      <c r="J308" s="337">
        <v>0</v>
      </c>
      <c r="K308" s="337">
        <v>0</v>
      </c>
      <c r="L308" s="337">
        <v>0</v>
      </c>
      <c r="N308" s="337">
        <v>0</v>
      </c>
      <c r="O308" s="337">
        <v>0</v>
      </c>
      <c r="P308" s="337">
        <v>0</v>
      </c>
      <c r="Q308" s="337">
        <v>0</v>
      </c>
      <c r="R308" s="366"/>
      <c r="S308" s="363">
        <f>IF(B307&gt;0,(B308/B307),)</f>
        <v>42795.251588842671</v>
      </c>
      <c r="T308" s="363">
        <f t="shared" ref="T308:AH308" si="221">IF(C307&gt;0,(C308/C307),)</f>
        <v>0</v>
      </c>
      <c r="U308" s="363">
        <f t="shared" si="221"/>
        <v>42283.943090292494</v>
      </c>
      <c r="V308" s="363">
        <f t="shared" si="221"/>
        <v>41869</v>
      </c>
      <c r="W308" s="363">
        <f t="shared" si="221"/>
        <v>43828.104144021396</v>
      </c>
      <c r="X308" s="363">
        <f t="shared" si="221"/>
        <v>40494.292852624923</v>
      </c>
      <c r="Y308" s="364">
        <f t="shared" si="221"/>
        <v>42805.373856867605</v>
      </c>
      <c r="Z308" s="365">
        <f t="shared" si="221"/>
        <v>0</v>
      </c>
      <c r="AA308" s="363">
        <f t="shared" si="221"/>
        <v>0</v>
      </c>
      <c r="AB308" s="363">
        <f t="shared" si="221"/>
        <v>0</v>
      </c>
      <c r="AC308" s="363">
        <f t="shared" si="221"/>
        <v>0</v>
      </c>
      <c r="AD308" s="363">
        <f t="shared" si="221"/>
        <v>0</v>
      </c>
      <c r="AE308" s="364">
        <f t="shared" si="221"/>
        <v>0</v>
      </c>
      <c r="AF308" s="365">
        <f t="shared" si="221"/>
        <v>0</v>
      </c>
      <c r="AG308" s="363">
        <f t="shared" si="221"/>
        <v>0</v>
      </c>
      <c r="AH308" s="364">
        <f t="shared" si="221"/>
        <v>0</v>
      </c>
      <c r="AI308" s="355"/>
      <c r="AJ308" s="356"/>
      <c r="AK308" s="356"/>
      <c r="AL308" s="356"/>
      <c r="AM308" s="356"/>
      <c r="AN308" s="356"/>
      <c r="AO308" s="357"/>
      <c r="AP308" s="356"/>
      <c r="AQ308" s="356"/>
      <c r="AR308" s="356"/>
      <c r="AS308" s="356"/>
      <c r="AT308" s="356"/>
      <c r="AU308" s="357"/>
      <c r="AV308" s="356"/>
      <c r="AW308" s="356"/>
      <c r="AX308" s="357"/>
    </row>
    <row r="309" spans="1:50">
      <c r="A309" s="358" t="s">
        <v>970</v>
      </c>
      <c r="B309" s="337">
        <v>370</v>
      </c>
      <c r="D309" s="337">
        <v>226</v>
      </c>
      <c r="E309" s="337">
        <v>14</v>
      </c>
      <c r="F309" s="337">
        <v>209</v>
      </c>
      <c r="G309" s="337">
        <v>50</v>
      </c>
      <c r="H309" s="337">
        <v>869</v>
      </c>
      <c r="I309" s="337">
        <v>0</v>
      </c>
      <c r="J309" s="337">
        <v>0</v>
      </c>
      <c r="K309" s="337">
        <v>0</v>
      </c>
      <c r="L309" s="337">
        <v>0</v>
      </c>
      <c r="N309" s="337">
        <v>0</v>
      </c>
      <c r="O309" s="337">
        <v>0</v>
      </c>
      <c r="P309" s="337">
        <v>0</v>
      </c>
      <c r="Q309" s="337">
        <v>0</v>
      </c>
      <c r="Y309" s="353"/>
      <c r="Z309" s="354"/>
      <c r="AE309" s="353"/>
      <c r="AF309" s="354"/>
      <c r="AH309" s="353"/>
      <c r="AI309" s="355"/>
      <c r="AJ309" s="356"/>
      <c r="AK309" s="356"/>
      <c r="AL309" s="356"/>
      <c r="AM309" s="356"/>
      <c r="AN309" s="356"/>
      <c r="AO309" s="357"/>
      <c r="AP309" s="356"/>
      <c r="AQ309" s="356"/>
      <c r="AR309" s="356"/>
      <c r="AS309" s="356"/>
      <c r="AT309" s="356"/>
      <c r="AU309" s="357"/>
      <c r="AV309" s="356"/>
      <c r="AW309" s="356"/>
      <c r="AX309" s="357"/>
    </row>
    <row r="310" spans="1:50">
      <c r="A310" s="358" t="s">
        <v>971</v>
      </c>
      <c r="B310" s="337">
        <v>16867507.627224427</v>
      </c>
      <c r="D310" s="337">
        <v>9530565.4494382013</v>
      </c>
      <c r="E310" s="337">
        <v>532225.96875</v>
      </c>
      <c r="F310" s="337">
        <v>9502294.8836779725</v>
      </c>
      <c r="G310" s="337">
        <v>1843553.2569832401</v>
      </c>
      <c r="H310" s="337">
        <v>38276147.186073847</v>
      </c>
      <c r="I310" s="337">
        <v>0</v>
      </c>
      <c r="J310" s="337">
        <v>0</v>
      </c>
      <c r="K310" s="337">
        <v>0</v>
      </c>
      <c r="L310" s="337">
        <v>0</v>
      </c>
      <c r="N310" s="337">
        <v>0</v>
      </c>
      <c r="O310" s="337">
        <v>0</v>
      </c>
      <c r="P310" s="337">
        <v>0</v>
      </c>
      <c r="Q310" s="337">
        <v>0</v>
      </c>
      <c r="R310" s="366"/>
      <c r="S310" s="363">
        <f>IF(B309&gt;0,(B310/B309),)</f>
        <v>45587.858451957909</v>
      </c>
      <c r="T310" s="363">
        <f t="shared" ref="T310:AH310" si="222">IF(C309&gt;0,(C310/C309),)</f>
        <v>0</v>
      </c>
      <c r="U310" s="363">
        <f t="shared" si="222"/>
        <v>42170.643581584962</v>
      </c>
      <c r="V310" s="363">
        <f t="shared" si="222"/>
        <v>38016.140625</v>
      </c>
      <c r="W310" s="363">
        <f t="shared" si="222"/>
        <v>45465.525759224751</v>
      </c>
      <c r="X310" s="363">
        <f t="shared" si="222"/>
        <v>36871.065139664803</v>
      </c>
      <c r="Y310" s="364">
        <f t="shared" si="222"/>
        <v>44046.199293525715</v>
      </c>
      <c r="Z310" s="365">
        <f t="shared" si="222"/>
        <v>0</v>
      </c>
      <c r="AA310" s="363">
        <f t="shared" si="222"/>
        <v>0</v>
      </c>
      <c r="AB310" s="363">
        <f t="shared" si="222"/>
        <v>0</v>
      </c>
      <c r="AC310" s="363">
        <f t="shared" si="222"/>
        <v>0</v>
      </c>
      <c r="AD310" s="363">
        <f t="shared" si="222"/>
        <v>0</v>
      </c>
      <c r="AE310" s="364">
        <f t="shared" si="222"/>
        <v>0</v>
      </c>
      <c r="AF310" s="365">
        <f t="shared" si="222"/>
        <v>0</v>
      </c>
      <c r="AG310" s="363">
        <f t="shared" si="222"/>
        <v>0</v>
      </c>
      <c r="AH310" s="364">
        <f t="shared" si="222"/>
        <v>0</v>
      </c>
      <c r="AI310" s="367">
        <f>IF(S308&gt;0,(S310-S308)/S308,)</f>
        <v>6.5255063574466976E-2</v>
      </c>
      <c r="AJ310" s="368">
        <f t="shared" ref="AJ310:AX310" si="223">IF(T308&gt;0,(T310-T308)/T308,)</f>
        <v>0</v>
      </c>
      <c r="AK310" s="368">
        <f t="shared" si="223"/>
        <v>-2.679492507725552E-3</v>
      </c>
      <c r="AL310" s="370">
        <f t="shared" si="223"/>
        <v>-9.2021767298000906E-2</v>
      </c>
      <c r="AM310" s="368">
        <f t="shared" si="223"/>
        <v>3.7360083151730762E-2</v>
      </c>
      <c r="AN310" s="368">
        <f t="shared" si="223"/>
        <v>-8.947502123685698E-2</v>
      </c>
      <c r="AO310" s="369">
        <f t="shared" si="223"/>
        <v>2.8987608911142219E-2</v>
      </c>
      <c r="AP310" s="368">
        <f t="shared" si="223"/>
        <v>0</v>
      </c>
      <c r="AQ310" s="368">
        <f t="shared" si="223"/>
        <v>0</v>
      </c>
      <c r="AR310" s="368">
        <f t="shared" si="223"/>
        <v>0</v>
      </c>
      <c r="AS310" s="368">
        <f t="shared" si="223"/>
        <v>0</v>
      </c>
      <c r="AT310" s="368">
        <f t="shared" si="223"/>
        <v>0</v>
      </c>
      <c r="AU310" s="369">
        <f t="shared" si="223"/>
        <v>0</v>
      </c>
      <c r="AV310" s="368">
        <f t="shared" si="223"/>
        <v>0</v>
      </c>
      <c r="AW310" s="368">
        <f t="shared" si="223"/>
        <v>0</v>
      </c>
      <c r="AX310" s="369">
        <f t="shared" si="223"/>
        <v>0</v>
      </c>
    </row>
    <row r="311" spans="1:50">
      <c r="A311" s="358" t="s">
        <v>972</v>
      </c>
      <c r="B311" s="337">
        <v>0</v>
      </c>
      <c r="D311" s="337">
        <v>0</v>
      </c>
      <c r="E311" s="337">
        <v>0</v>
      </c>
      <c r="F311" s="337">
        <v>0</v>
      </c>
      <c r="G311" s="337">
        <v>0</v>
      </c>
      <c r="H311" s="337">
        <v>0</v>
      </c>
      <c r="I311" s="337">
        <v>0</v>
      </c>
      <c r="J311" s="337">
        <v>0</v>
      </c>
      <c r="K311" s="337">
        <v>0</v>
      </c>
      <c r="L311" s="337">
        <v>0</v>
      </c>
      <c r="N311" s="337">
        <v>0</v>
      </c>
      <c r="O311" s="337">
        <v>0</v>
      </c>
      <c r="P311" s="337">
        <v>0</v>
      </c>
      <c r="Q311" s="337">
        <v>0</v>
      </c>
      <c r="Y311" s="353"/>
      <c r="Z311" s="354"/>
      <c r="AE311" s="353"/>
      <c r="AF311" s="354"/>
      <c r="AH311" s="353"/>
      <c r="AI311" s="355"/>
      <c r="AJ311" s="356"/>
      <c r="AK311" s="356"/>
      <c r="AL311" s="356"/>
      <c r="AM311" s="356"/>
      <c r="AN311" s="356"/>
      <c r="AO311" s="357"/>
      <c r="AP311" s="356"/>
      <c r="AQ311" s="356"/>
      <c r="AR311" s="356"/>
      <c r="AS311" s="356"/>
      <c r="AT311" s="356"/>
      <c r="AU311" s="357"/>
      <c r="AV311" s="356"/>
      <c r="AW311" s="356"/>
      <c r="AX311" s="357"/>
    </row>
    <row r="312" spans="1:50">
      <c r="A312" s="358" t="s">
        <v>973</v>
      </c>
      <c r="B312" s="337">
        <v>0</v>
      </c>
      <c r="D312" s="337">
        <v>0</v>
      </c>
      <c r="E312" s="337">
        <v>0</v>
      </c>
      <c r="F312" s="337">
        <v>0</v>
      </c>
      <c r="G312" s="337">
        <v>0</v>
      </c>
      <c r="H312" s="337">
        <v>0</v>
      </c>
      <c r="I312" s="337">
        <v>0</v>
      </c>
      <c r="J312" s="337">
        <v>0</v>
      </c>
      <c r="K312" s="337">
        <v>0</v>
      </c>
      <c r="L312" s="337">
        <v>0</v>
      </c>
      <c r="N312" s="337">
        <v>0</v>
      </c>
      <c r="O312" s="337">
        <v>0</v>
      </c>
      <c r="P312" s="337">
        <v>0</v>
      </c>
      <c r="Q312" s="337">
        <v>0</v>
      </c>
      <c r="R312" s="366"/>
      <c r="S312" s="363">
        <f>IF(B311&gt;0,(B312/B311),)</f>
        <v>0</v>
      </c>
      <c r="T312" s="363">
        <f t="shared" ref="T312:AH312" si="224">IF(C311&gt;0,(C312/C311),)</f>
        <v>0</v>
      </c>
      <c r="U312" s="363">
        <f t="shared" si="224"/>
        <v>0</v>
      </c>
      <c r="V312" s="363">
        <f t="shared" si="224"/>
        <v>0</v>
      </c>
      <c r="W312" s="363">
        <f t="shared" si="224"/>
        <v>0</v>
      </c>
      <c r="X312" s="363">
        <f t="shared" si="224"/>
        <v>0</v>
      </c>
      <c r="Y312" s="364">
        <f t="shared" si="224"/>
        <v>0</v>
      </c>
      <c r="Z312" s="365">
        <f t="shared" si="224"/>
        <v>0</v>
      </c>
      <c r="AA312" s="363">
        <f t="shared" si="224"/>
        <v>0</v>
      </c>
      <c r="AB312" s="363">
        <f t="shared" si="224"/>
        <v>0</v>
      </c>
      <c r="AC312" s="363">
        <f t="shared" si="224"/>
        <v>0</v>
      </c>
      <c r="AD312" s="363">
        <f t="shared" si="224"/>
        <v>0</v>
      </c>
      <c r="AE312" s="364">
        <f t="shared" si="224"/>
        <v>0</v>
      </c>
      <c r="AF312" s="365">
        <f t="shared" si="224"/>
        <v>0</v>
      </c>
      <c r="AG312" s="363">
        <f t="shared" si="224"/>
        <v>0</v>
      </c>
      <c r="AH312" s="364">
        <f t="shared" si="224"/>
        <v>0</v>
      </c>
      <c r="AI312" s="355"/>
      <c r="AJ312" s="356"/>
      <c r="AK312" s="356"/>
      <c r="AL312" s="356"/>
      <c r="AM312" s="356"/>
      <c r="AN312" s="356"/>
      <c r="AO312" s="357"/>
      <c r="AP312" s="356"/>
      <c r="AQ312" s="356"/>
      <c r="AR312" s="356"/>
      <c r="AS312" s="356"/>
      <c r="AT312" s="356"/>
      <c r="AU312" s="357"/>
      <c r="AV312" s="356"/>
      <c r="AW312" s="356"/>
      <c r="AX312" s="357"/>
    </row>
    <row r="313" spans="1:50">
      <c r="A313" s="358" t="s">
        <v>974</v>
      </c>
      <c r="B313" s="337">
        <v>0</v>
      </c>
      <c r="D313" s="337">
        <v>0</v>
      </c>
      <c r="E313" s="337">
        <v>0</v>
      </c>
      <c r="F313" s="337">
        <v>0</v>
      </c>
      <c r="G313" s="337">
        <v>0</v>
      </c>
      <c r="H313" s="337">
        <v>0</v>
      </c>
      <c r="I313" s="337">
        <v>0</v>
      </c>
      <c r="J313" s="337">
        <v>0</v>
      </c>
      <c r="K313" s="337">
        <v>0</v>
      </c>
      <c r="L313" s="337">
        <v>0</v>
      </c>
      <c r="N313" s="337">
        <v>0</v>
      </c>
      <c r="O313" s="337">
        <v>0</v>
      </c>
      <c r="P313" s="337">
        <v>0</v>
      </c>
      <c r="Q313" s="337">
        <v>0</v>
      </c>
      <c r="Y313" s="353"/>
      <c r="Z313" s="354"/>
      <c r="AE313" s="353"/>
      <c r="AF313" s="354"/>
      <c r="AH313" s="353"/>
      <c r="AI313" s="355"/>
      <c r="AJ313" s="356"/>
      <c r="AK313" s="356"/>
      <c r="AL313" s="356"/>
      <c r="AM313" s="356"/>
      <c r="AN313" s="356"/>
      <c r="AO313" s="357"/>
      <c r="AP313" s="356"/>
      <c r="AQ313" s="356"/>
      <c r="AR313" s="356"/>
      <c r="AS313" s="356"/>
      <c r="AT313" s="356"/>
      <c r="AU313" s="357"/>
      <c r="AV313" s="356"/>
      <c r="AW313" s="356"/>
      <c r="AX313" s="357"/>
    </row>
    <row r="314" spans="1:50">
      <c r="A314" s="358" t="s">
        <v>975</v>
      </c>
      <c r="B314" s="337">
        <v>0</v>
      </c>
      <c r="D314" s="337">
        <v>0</v>
      </c>
      <c r="E314" s="337">
        <v>0</v>
      </c>
      <c r="F314" s="337">
        <v>0</v>
      </c>
      <c r="G314" s="337">
        <v>0</v>
      </c>
      <c r="H314" s="337">
        <v>0</v>
      </c>
      <c r="I314" s="337">
        <v>0</v>
      </c>
      <c r="J314" s="337">
        <v>0</v>
      </c>
      <c r="K314" s="337">
        <v>0</v>
      </c>
      <c r="L314" s="337">
        <v>0</v>
      </c>
      <c r="N314" s="337">
        <v>0</v>
      </c>
      <c r="O314" s="337">
        <v>0</v>
      </c>
      <c r="P314" s="337">
        <v>0</v>
      </c>
      <c r="Q314" s="337">
        <v>0</v>
      </c>
      <c r="R314" s="366"/>
      <c r="S314" s="363">
        <f>IF(B313&gt;0,(B314/B313),)</f>
        <v>0</v>
      </c>
      <c r="T314" s="363">
        <f t="shared" ref="T314:AH314" si="225">IF(C313&gt;0,(C314/C313),)</f>
        <v>0</v>
      </c>
      <c r="U314" s="363">
        <f t="shared" si="225"/>
        <v>0</v>
      </c>
      <c r="V314" s="363">
        <f t="shared" si="225"/>
        <v>0</v>
      </c>
      <c r="W314" s="363">
        <f t="shared" si="225"/>
        <v>0</v>
      </c>
      <c r="X314" s="363">
        <f t="shared" si="225"/>
        <v>0</v>
      </c>
      <c r="Y314" s="364">
        <f t="shared" si="225"/>
        <v>0</v>
      </c>
      <c r="Z314" s="365">
        <f t="shared" si="225"/>
        <v>0</v>
      </c>
      <c r="AA314" s="363">
        <f t="shared" si="225"/>
        <v>0</v>
      </c>
      <c r="AB314" s="363">
        <f t="shared" si="225"/>
        <v>0</v>
      </c>
      <c r="AC314" s="363">
        <f t="shared" si="225"/>
        <v>0</v>
      </c>
      <c r="AD314" s="363">
        <f t="shared" si="225"/>
        <v>0</v>
      </c>
      <c r="AE314" s="364">
        <f t="shared" si="225"/>
        <v>0</v>
      </c>
      <c r="AF314" s="365">
        <f t="shared" si="225"/>
        <v>0</v>
      </c>
      <c r="AG314" s="363">
        <f t="shared" si="225"/>
        <v>0</v>
      </c>
      <c r="AH314" s="364">
        <f t="shared" si="225"/>
        <v>0</v>
      </c>
      <c r="AI314" s="367">
        <f>IF(S312&gt;0,(S314-S312)/S312,)</f>
        <v>0</v>
      </c>
      <c r="AJ314" s="368">
        <f t="shared" ref="AJ314:AX314" si="226">IF(T312&gt;0,(T314-T312)/T312,)</f>
        <v>0</v>
      </c>
      <c r="AK314" s="368">
        <f t="shared" si="226"/>
        <v>0</v>
      </c>
      <c r="AL314" s="368">
        <f t="shared" si="226"/>
        <v>0</v>
      </c>
      <c r="AM314" s="368">
        <f t="shared" si="226"/>
        <v>0</v>
      </c>
      <c r="AN314" s="368">
        <f t="shared" si="226"/>
        <v>0</v>
      </c>
      <c r="AO314" s="369">
        <f t="shared" si="226"/>
        <v>0</v>
      </c>
      <c r="AP314" s="368">
        <f t="shared" si="226"/>
        <v>0</v>
      </c>
      <c r="AQ314" s="368">
        <f t="shared" si="226"/>
        <v>0</v>
      </c>
      <c r="AR314" s="368">
        <f t="shared" si="226"/>
        <v>0</v>
      </c>
      <c r="AS314" s="368">
        <f t="shared" si="226"/>
        <v>0</v>
      </c>
      <c r="AT314" s="368">
        <f t="shared" si="226"/>
        <v>0</v>
      </c>
      <c r="AU314" s="369">
        <f t="shared" si="226"/>
        <v>0</v>
      </c>
      <c r="AV314" s="368">
        <f t="shared" si="226"/>
        <v>0</v>
      </c>
      <c r="AW314" s="368">
        <f t="shared" si="226"/>
        <v>0</v>
      </c>
      <c r="AX314" s="369">
        <f t="shared" si="226"/>
        <v>0</v>
      </c>
    </row>
    <row r="315" spans="1:50">
      <c r="A315" s="358" t="s">
        <v>976</v>
      </c>
      <c r="B315" s="337">
        <v>0</v>
      </c>
      <c r="D315" s="337">
        <v>0</v>
      </c>
      <c r="E315" s="337">
        <v>0</v>
      </c>
      <c r="F315" s="337">
        <v>0</v>
      </c>
      <c r="G315" s="337">
        <v>0</v>
      </c>
      <c r="H315" s="337">
        <v>0</v>
      </c>
      <c r="I315" s="337">
        <v>195</v>
      </c>
      <c r="J315" s="337">
        <v>443</v>
      </c>
      <c r="K315" s="337">
        <v>209</v>
      </c>
      <c r="L315" s="337">
        <v>359</v>
      </c>
      <c r="N315" s="337">
        <v>1206</v>
      </c>
      <c r="O315" s="337">
        <v>286</v>
      </c>
      <c r="P315" s="337">
        <v>854</v>
      </c>
      <c r="Q315" s="337">
        <v>1140</v>
      </c>
      <c r="Y315" s="353"/>
      <c r="Z315" s="354"/>
      <c r="AE315" s="353"/>
      <c r="AF315" s="354"/>
      <c r="AH315" s="353"/>
      <c r="AI315" s="355"/>
      <c r="AJ315" s="356"/>
      <c r="AK315" s="356"/>
      <c r="AL315" s="356"/>
      <c r="AM315" s="356"/>
      <c r="AN315" s="356"/>
      <c r="AO315" s="357"/>
      <c r="AP315" s="356"/>
      <c r="AQ315" s="356"/>
      <c r="AR315" s="356"/>
      <c r="AS315" s="356"/>
      <c r="AT315" s="356"/>
      <c r="AU315" s="357"/>
      <c r="AV315" s="356"/>
      <c r="AW315" s="356"/>
      <c r="AX315" s="357"/>
    </row>
    <row r="316" spans="1:50">
      <c r="A316" s="358" t="s">
        <v>977</v>
      </c>
      <c r="B316" s="337">
        <v>0</v>
      </c>
      <c r="D316" s="337">
        <v>0</v>
      </c>
      <c r="E316" s="337">
        <v>0</v>
      </c>
      <c r="F316" s="337">
        <v>0</v>
      </c>
      <c r="G316" s="337">
        <v>0</v>
      </c>
      <c r="H316" s="337">
        <v>0</v>
      </c>
      <c r="I316" s="337">
        <v>9003945.2359550558</v>
      </c>
      <c r="J316" s="337">
        <v>23473394.768954419</v>
      </c>
      <c r="K316" s="337">
        <v>9895199.1379501075</v>
      </c>
      <c r="L316" s="337">
        <v>15449315.980427487</v>
      </c>
      <c r="N316" s="337">
        <v>57821855.123287067</v>
      </c>
      <c r="O316" s="337">
        <v>15055027.879409757</v>
      </c>
      <c r="P316" s="337">
        <v>40522132.049946941</v>
      </c>
      <c r="Q316" s="337">
        <v>55577159.929356694</v>
      </c>
      <c r="R316" s="366"/>
      <c r="S316" s="363">
        <f>IF(B315&gt;0,(B316/B315),)</f>
        <v>0</v>
      </c>
      <c r="T316" s="363">
        <f t="shared" ref="T316:AH316" si="227">IF(C315&gt;0,(C316/C315),)</f>
        <v>0</v>
      </c>
      <c r="U316" s="363">
        <f t="shared" si="227"/>
        <v>0</v>
      </c>
      <c r="V316" s="363">
        <f t="shared" si="227"/>
        <v>0</v>
      </c>
      <c r="W316" s="363">
        <f t="shared" si="227"/>
        <v>0</v>
      </c>
      <c r="X316" s="363">
        <f t="shared" si="227"/>
        <v>0</v>
      </c>
      <c r="Y316" s="364">
        <f t="shared" si="227"/>
        <v>0</v>
      </c>
      <c r="Z316" s="365">
        <f t="shared" si="227"/>
        <v>46174.078133102848</v>
      </c>
      <c r="AA316" s="363">
        <f t="shared" si="227"/>
        <v>52987.347108249254</v>
      </c>
      <c r="AB316" s="363">
        <f t="shared" si="227"/>
        <v>47345.450420813911</v>
      </c>
      <c r="AC316" s="363">
        <f t="shared" si="227"/>
        <v>43034.306352165702</v>
      </c>
      <c r="AD316" s="363">
        <f t="shared" si="227"/>
        <v>0</v>
      </c>
      <c r="AE316" s="364">
        <f t="shared" si="227"/>
        <v>47945.153501896406</v>
      </c>
      <c r="AF316" s="365">
        <f t="shared" si="227"/>
        <v>52639.957620313835</v>
      </c>
      <c r="AG316" s="363">
        <f t="shared" si="227"/>
        <v>47449.803337174402</v>
      </c>
      <c r="AH316" s="364">
        <f t="shared" si="227"/>
        <v>48751.894674874296</v>
      </c>
      <c r="AI316" s="355"/>
      <c r="AJ316" s="356"/>
      <c r="AK316" s="356"/>
      <c r="AL316" s="356"/>
      <c r="AM316" s="356"/>
      <c r="AN316" s="356"/>
      <c r="AO316" s="357"/>
      <c r="AP316" s="356"/>
      <c r="AQ316" s="356"/>
      <c r="AR316" s="356"/>
      <c r="AS316" s="356"/>
      <c r="AT316" s="356"/>
      <c r="AU316" s="357"/>
      <c r="AV316" s="356"/>
      <c r="AW316" s="356"/>
      <c r="AX316" s="357"/>
    </row>
    <row r="317" spans="1:50">
      <c r="A317" s="358" t="s">
        <v>978</v>
      </c>
      <c r="B317" s="337">
        <v>0</v>
      </c>
      <c r="D317" s="337">
        <v>0</v>
      </c>
      <c r="E317" s="337">
        <v>0</v>
      </c>
      <c r="F317" s="337">
        <v>0</v>
      </c>
      <c r="G317" s="337">
        <v>0</v>
      </c>
      <c r="H317" s="337">
        <v>0</v>
      </c>
      <c r="I317" s="337">
        <v>207</v>
      </c>
      <c r="J317" s="337">
        <v>430</v>
      </c>
      <c r="K317" s="337">
        <v>205</v>
      </c>
      <c r="L317" s="337">
        <v>333</v>
      </c>
      <c r="N317" s="337">
        <v>1175</v>
      </c>
      <c r="O317" s="337">
        <v>286</v>
      </c>
      <c r="P317" s="337">
        <v>854</v>
      </c>
      <c r="Q317" s="337">
        <v>1140</v>
      </c>
      <c r="Y317" s="353"/>
      <c r="Z317" s="354"/>
      <c r="AE317" s="353"/>
      <c r="AF317" s="354"/>
      <c r="AH317" s="353"/>
      <c r="AI317" s="355"/>
      <c r="AJ317" s="356"/>
      <c r="AK317" s="356"/>
      <c r="AL317" s="356"/>
      <c r="AM317" s="356"/>
      <c r="AN317" s="356"/>
      <c r="AO317" s="357"/>
      <c r="AP317" s="356"/>
      <c r="AQ317" s="356"/>
      <c r="AR317" s="356"/>
      <c r="AS317" s="356"/>
      <c r="AT317" s="356"/>
      <c r="AU317" s="357"/>
      <c r="AV317" s="356"/>
      <c r="AW317" s="356"/>
      <c r="AX317" s="357"/>
    </row>
    <row r="318" spans="1:50">
      <c r="A318" s="358" t="s">
        <v>979</v>
      </c>
      <c r="B318" s="337">
        <v>0</v>
      </c>
      <c r="D318" s="337">
        <v>0</v>
      </c>
      <c r="E318" s="337">
        <v>0</v>
      </c>
      <c r="F318" s="337">
        <v>0</v>
      </c>
      <c r="G318" s="337">
        <v>0</v>
      </c>
      <c r="H318" s="337">
        <v>0</v>
      </c>
      <c r="I318" s="337">
        <v>9513892.753100466</v>
      </c>
      <c r="J318" s="337">
        <v>22771228.94941926</v>
      </c>
      <c r="K318" s="337">
        <v>9653367.9963317905</v>
      </c>
      <c r="L318" s="337">
        <v>14028391.728858571</v>
      </c>
      <c r="N318" s="337">
        <v>55966881.427710086</v>
      </c>
      <c r="O318" s="337">
        <v>15055027.879409757</v>
      </c>
      <c r="P318" s="337">
        <v>40522132.049946941</v>
      </c>
      <c r="Q318" s="337">
        <v>55577159.929356694</v>
      </c>
      <c r="R318" s="366"/>
      <c r="S318" s="363">
        <f>IF(B317&gt;0,(B318/B317),)</f>
        <v>0</v>
      </c>
      <c r="T318" s="363">
        <f t="shared" ref="T318:AH318" si="228">IF(C317&gt;0,(C318/C317),)</f>
        <v>0</v>
      </c>
      <c r="U318" s="363">
        <f t="shared" si="228"/>
        <v>0</v>
      </c>
      <c r="V318" s="363">
        <f t="shared" si="228"/>
        <v>0</v>
      </c>
      <c r="W318" s="363">
        <f t="shared" si="228"/>
        <v>0</v>
      </c>
      <c r="X318" s="363">
        <f t="shared" si="228"/>
        <v>0</v>
      </c>
      <c r="Y318" s="364">
        <f t="shared" si="228"/>
        <v>0</v>
      </c>
      <c r="Z318" s="365">
        <f t="shared" si="228"/>
        <v>45960.8345560409</v>
      </c>
      <c r="AA318" s="363">
        <f t="shared" si="228"/>
        <v>52956.346393998276</v>
      </c>
      <c r="AB318" s="363">
        <f t="shared" si="228"/>
        <v>47089.599982106294</v>
      </c>
      <c r="AC318" s="363">
        <f t="shared" si="228"/>
        <v>42127.302489064779</v>
      </c>
      <c r="AD318" s="363">
        <f t="shared" si="228"/>
        <v>0</v>
      </c>
      <c r="AE318" s="364">
        <f t="shared" si="228"/>
        <v>47631.388449114966</v>
      </c>
      <c r="AF318" s="365">
        <f t="shared" si="228"/>
        <v>52639.957620313835</v>
      </c>
      <c r="AG318" s="363">
        <f t="shared" si="228"/>
        <v>47449.803337174402</v>
      </c>
      <c r="AH318" s="364">
        <f t="shared" si="228"/>
        <v>48751.894674874296</v>
      </c>
      <c r="AI318" s="367">
        <f>IF(S316&gt;0,(S318-S316)/S316,)</f>
        <v>0</v>
      </c>
      <c r="AJ318" s="368">
        <f t="shared" ref="AJ318:AX318" si="229">IF(T316&gt;0,(T318-T316)/T316,)</f>
        <v>0</v>
      </c>
      <c r="AK318" s="368">
        <f t="shared" si="229"/>
        <v>0</v>
      </c>
      <c r="AL318" s="368">
        <f t="shared" si="229"/>
        <v>0</v>
      </c>
      <c r="AM318" s="368">
        <f t="shared" si="229"/>
        <v>0</v>
      </c>
      <c r="AN318" s="368">
        <f t="shared" si="229"/>
        <v>0</v>
      </c>
      <c r="AO318" s="369">
        <f t="shared" si="229"/>
        <v>0</v>
      </c>
      <c r="AP318" s="368">
        <f t="shared" si="229"/>
        <v>-4.6182530476785253E-3</v>
      </c>
      <c r="AQ318" s="368">
        <f t="shared" si="229"/>
        <v>-5.8505881012775205E-4</v>
      </c>
      <c r="AR318" s="368">
        <f t="shared" si="229"/>
        <v>-5.4039075863378172E-3</v>
      </c>
      <c r="AS318" s="368">
        <f t="shared" si="229"/>
        <v>-2.107629795815863E-2</v>
      </c>
      <c r="AT318" s="368">
        <f t="shared" si="229"/>
        <v>0</v>
      </c>
      <c r="AU318" s="369">
        <f t="shared" si="229"/>
        <v>-6.5442496240841058E-3</v>
      </c>
      <c r="AV318" s="368">
        <f t="shared" si="229"/>
        <v>0</v>
      </c>
      <c r="AW318" s="368">
        <f t="shared" si="229"/>
        <v>0</v>
      </c>
      <c r="AX318" s="369">
        <f t="shared" si="229"/>
        <v>0</v>
      </c>
    </row>
    <row r="319" spans="1:50">
      <c r="A319" s="358" t="s">
        <v>980</v>
      </c>
      <c r="B319" s="337">
        <v>2168</v>
      </c>
      <c r="D319" s="337">
        <v>820</v>
      </c>
      <c r="E319" s="337">
        <v>130</v>
      </c>
      <c r="F319" s="337">
        <v>766</v>
      </c>
      <c r="G319" s="337">
        <v>206</v>
      </c>
      <c r="H319" s="337">
        <v>4090</v>
      </c>
      <c r="I319" s="337">
        <v>195</v>
      </c>
      <c r="J319" s="337">
        <v>443</v>
      </c>
      <c r="K319" s="337">
        <v>209</v>
      </c>
      <c r="L319" s="337">
        <v>359</v>
      </c>
      <c r="N319" s="337">
        <v>1206</v>
      </c>
      <c r="O319" s="337">
        <v>286</v>
      </c>
      <c r="P319" s="337">
        <v>854</v>
      </c>
      <c r="Q319" s="337">
        <v>1140</v>
      </c>
      <c r="Y319" s="353"/>
      <c r="Z319" s="354"/>
      <c r="AE319" s="353"/>
      <c r="AF319" s="354"/>
      <c r="AH319" s="353"/>
      <c r="AI319" s="355"/>
      <c r="AJ319" s="356"/>
      <c r="AK319" s="356"/>
      <c r="AL319" s="356"/>
      <c r="AM319" s="356"/>
      <c r="AN319" s="356"/>
      <c r="AO319" s="357"/>
      <c r="AP319" s="356"/>
      <c r="AQ319" s="356"/>
      <c r="AR319" s="356"/>
      <c r="AS319" s="356"/>
      <c r="AT319" s="356"/>
      <c r="AU319" s="357"/>
      <c r="AV319" s="356"/>
      <c r="AW319" s="356"/>
      <c r="AX319" s="357"/>
    </row>
    <row r="320" spans="1:50">
      <c r="A320" s="358" t="s">
        <v>981</v>
      </c>
      <c r="B320" s="337">
        <v>179302263.07711047</v>
      </c>
      <c r="D320" s="337">
        <v>52186120.412497126</v>
      </c>
      <c r="E320" s="337">
        <v>8029454.2786414549</v>
      </c>
      <c r="F320" s="337">
        <v>41418894.638473116</v>
      </c>
      <c r="G320" s="337">
        <v>10122650.563670309</v>
      </c>
      <c r="H320" s="337">
        <v>291059382.97039253</v>
      </c>
      <c r="I320" s="337">
        <v>9003945.2359550558</v>
      </c>
      <c r="J320" s="337">
        <v>23473394.768954419</v>
      </c>
      <c r="K320" s="337">
        <v>9895199.1379501075</v>
      </c>
      <c r="L320" s="337">
        <v>15449315.980427487</v>
      </c>
      <c r="N320" s="337">
        <v>57821855.123287067</v>
      </c>
      <c r="O320" s="337">
        <v>15055027.879409757</v>
      </c>
      <c r="P320" s="337">
        <v>40522132.049946941</v>
      </c>
      <c r="Q320" s="337">
        <v>55577159.929356694</v>
      </c>
      <c r="R320" s="366"/>
      <c r="S320" s="363">
        <f>IF(B319&gt;0,(B320/B319),)</f>
        <v>82703.995884276053</v>
      </c>
      <c r="T320" s="363">
        <f t="shared" ref="T320:AH320" si="230">IF(C319&gt;0,(C320/C319),)</f>
        <v>0</v>
      </c>
      <c r="U320" s="363">
        <f t="shared" si="230"/>
        <v>63641.610259142835</v>
      </c>
      <c r="V320" s="363">
        <f t="shared" si="230"/>
        <v>61765.032912626579</v>
      </c>
      <c r="W320" s="363">
        <f t="shared" si="230"/>
        <v>54071.664018894407</v>
      </c>
      <c r="X320" s="363">
        <f t="shared" si="230"/>
        <v>49139.080406166548</v>
      </c>
      <c r="Y320" s="364">
        <f t="shared" si="230"/>
        <v>71163.663317944389</v>
      </c>
      <c r="Z320" s="365">
        <f t="shared" si="230"/>
        <v>46174.078133102848</v>
      </c>
      <c r="AA320" s="363">
        <f t="shared" si="230"/>
        <v>52987.347108249254</v>
      </c>
      <c r="AB320" s="363">
        <f t="shared" si="230"/>
        <v>47345.450420813911</v>
      </c>
      <c r="AC320" s="363">
        <f t="shared" si="230"/>
        <v>43034.306352165702</v>
      </c>
      <c r="AD320" s="363">
        <f t="shared" si="230"/>
        <v>0</v>
      </c>
      <c r="AE320" s="364">
        <f t="shared" si="230"/>
        <v>47945.153501896406</v>
      </c>
      <c r="AF320" s="365">
        <f t="shared" si="230"/>
        <v>52639.957620313835</v>
      </c>
      <c r="AG320" s="363">
        <f t="shared" si="230"/>
        <v>47449.803337174402</v>
      </c>
      <c r="AH320" s="364">
        <f t="shared" si="230"/>
        <v>48751.894674874296</v>
      </c>
      <c r="AI320" s="355"/>
      <c r="AJ320" s="356"/>
      <c r="AK320" s="356"/>
      <c r="AL320" s="356"/>
      <c r="AM320" s="356"/>
      <c r="AN320" s="356"/>
      <c r="AO320" s="357"/>
      <c r="AP320" s="356"/>
      <c r="AQ320" s="356"/>
      <c r="AR320" s="356"/>
      <c r="AS320" s="356"/>
      <c r="AT320" s="356"/>
      <c r="AU320" s="357"/>
      <c r="AV320" s="356"/>
      <c r="AW320" s="356"/>
      <c r="AX320" s="357"/>
    </row>
    <row r="321" spans="1:50">
      <c r="A321" s="358" t="s">
        <v>982</v>
      </c>
      <c r="B321" s="337">
        <v>2243</v>
      </c>
      <c r="D321" s="337">
        <v>853</v>
      </c>
      <c r="E321" s="337">
        <v>111</v>
      </c>
      <c r="F321" s="337">
        <v>717</v>
      </c>
      <c r="G321" s="337">
        <v>204</v>
      </c>
      <c r="H321" s="337">
        <v>4128</v>
      </c>
      <c r="I321" s="337">
        <v>207</v>
      </c>
      <c r="J321" s="337">
        <v>430</v>
      </c>
      <c r="K321" s="337">
        <v>205</v>
      </c>
      <c r="L321" s="337">
        <v>333</v>
      </c>
      <c r="N321" s="337">
        <v>1175</v>
      </c>
      <c r="O321" s="337">
        <v>286</v>
      </c>
      <c r="P321" s="337">
        <v>854</v>
      </c>
      <c r="Q321" s="337">
        <v>1140</v>
      </c>
      <c r="Y321" s="353"/>
      <c r="Z321" s="354"/>
      <c r="AE321" s="353"/>
      <c r="AF321" s="354"/>
      <c r="AH321" s="353"/>
      <c r="AI321" s="355"/>
      <c r="AJ321" s="356"/>
      <c r="AK321" s="356"/>
      <c r="AL321" s="356"/>
      <c r="AM321" s="356"/>
      <c r="AN321" s="356"/>
      <c r="AO321" s="357"/>
      <c r="AP321" s="356"/>
      <c r="AQ321" s="356"/>
      <c r="AR321" s="356"/>
      <c r="AS321" s="356"/>
      <c r="AT321" s="356"/>
      <c r="AU321" s="357"/>
      <c r="AV321" s="356"/>
      <c r="AW321" s="356"/>
      <c r="AX321" s="357"/>
    </row>
    <row r="322" spans="1:50" ht="13.5" thickBot="1">
      <c r="A322" s="372" t="s">
        <v>983</v>
      </c>
      <c r="B322" s="373">
        <v>185096400.34397942</v>
      </c>
      <c r="C322" s="373"/>
      <c r="D322" s="373">
        <v>53875430.94225838</v>
      </c>
      <c r="E322" s="373">
        <v>7053057.2120497786</v>
      </c>
      <c r="F322" s="373">
        <v>40024453.771736331</v>
      </c>
      <c r="G322" s="373">
        <v>9427939.0824274123</v>
      </c>
      <c r="H322" s="373">
        <v>295477281.35245132</v>
      </c>
      <c r="I322" s="373">
        <v>9513892.753100466</v>
      </c>
      <c r="J322" s="373">
        <v>22771228.94941926</v>
      </c>
      <c r="K322" s="373">
        <v>9653367.9963317905</v>
      </c>
      <c r="L322" s="373">
        <v>14028391.728858571</v>
      </c>
      <c r="M322" s="373"/>
      <c r="N322" s="373">
        <v>55966881.427710086</v>
      </c>
      <c r="O322" s="373">
        <v>15055027.879409757</v>
      </c>
      <c r="P322" s="373">
        <v>40522132.049946941</v>
      </c>
      <c r="Q322" s="373">
        <v>55577159.929356694</v>
      </c>
      <c r="S322" s="374">
        <f>IF(B321&gt;0,(B322/B321),)</f>
        <v>82521.801312518684</v>
      </c>
      <c r="T322" s="374">
        <f t="shared" ref="T322:AH322" si="231">IF(C321&gt;0,(C322/C321),)</f>
        <v>0</v>
      </c>
      <c r="U322" s="374">
        <f t="shared" si="231"/>
        <v>63159.942487993409</v>
      </c>
      <c r="V322" s="374">
        <f t="shared" si="231"/>
        <v>63541.055964412422</v>
      </c>
      <c r="W322" s="374">
        <f t="shared" si="231"/>
        <v>55822.111257651784</v>
      </c>
      <c r="X322" s="374">
        <f t="shared" si="231"/>
        <v>46215.387658957901</v>
      </c>
      <c r="Y322" s="375">
        <f t="shared" si="231"/>
        <v>71578.798777241114</v>
      </c>
      <c r="Z322" s="376">
        <f t="shared" si="231"/>
        <v>45960.8345560409</v>
      </c>
      <c r="AA322" s="374">
        <f t="shared" si="231"/>
        <v>52956.346393998276</v>
      </c>
      <c r="AB322" s="374">
        <f t="shared" si="231"/>
        <v>47089.599982106294</v>
      </c>
      <c r="AC322" s="374">
        <f t="shared" si="231"/>
        <v>42127.302489064779</v>
      </c>
      <c r="AD322" s="374">
        <f t="shared" si="231"/>
        <v>0</v>
      </c>
      <c r="AE322" s="375">
        <f t="shared" si="231"/>
        <v>47631.388449114966</v>
      </c>
      <c r="AF322" s="376">
        <f t="shared" si="231"/>
        <v>52639.957620313835</v>
      </c>
      <c r="AG322" s="374">
        <f t="shared" si="231"/>
        <v>47449.803337174402</v>
      </c>
      <c r="AH322" s="375">
        <f t="shared" si="231"/>
        <v>48751.894674874296</v>
      </c>
      <c r="AI322" s="377">
        <f>IF(S320&gt;0,(S322-S320)/S320,)</f>
        <v>-2.2029718130222578E-3</v>
      </c>
      <c r="AJ322" s="378">
        <f t="shared" ref="AJ322:AX322" si="232">IF(T320&gt;0,(T322-T320)/T320,)</f>
        <v>0</v>
      </c>
      <c r="AK322" s="378">
        <f t="shared" si="232"/>
        <v>-7.5684409804861854E-3</v>
      </c>
      <c r="AL322" s="378">
        <f t="shared" si="232"/>
        <v>2.8754506685007734E-2</v>
      </c>
      <c r="AM322" s="378">
        <f t="shared" si="232"/>
        <v>3.2372727389075977E-2</v>
      </c>
      <c r="AN322" s="378">
        <f t="shared" si="232"/>
        <v>-5.949832033978697E-2</v>
      </c>
      <c r="AO322" s="379">
        <f t="shared" si="232"/>
        <v>5.8335313268231695E-3</v>
      </c>
      <c r="AP322" s="378">
        <f t="shared" si="232"/>
        <v>-4.6182530476785253E-3</v>
      </c>
      <c r="AQ322" s="378">
        <f t="shared" si="232"/>
        <v>-5.8505881012775205E-4</v>
      </c>
      <c r="AR322" s="378">
        <f t="shared" si="232"/>
        <v>-5.4039075863378172E-3</v>
      </c>
      <c r="AS322" s="378">
        <f t="shared" si="232"/>
        <v>-2.107629795815863E-2</v>
      </c>
      <c r="AT322" s="378">
        <f t="shared" si="232"/>
        <v>0</v>
      </c>
      <c r="AU322" s="379">
        <f t="shared" si="232"/>
        <v>-6.5442496240841058E-3</v>
      </c>
      <c r="AV322" s="378">
        <f t="shared" si="232"/>
        <v>0</v>
      </c>
      <c r="AW322" s="378">
        <f t="shared" si="232"/>
        <v>0</v>
      </c>
      <c r="AX322" s="379">
        <f t="shared" si="232"/>
        <v>0</v>
      </c>
    </row>
    <row r="323" spans="1:50">
      <c r="A323" s="352" t="s">
        <v>456</v>
      </c>
      <c r="Y323" s="353"/>
      <c r="Z323" s="354"/>
      <c r="AE323" s="353"/>
      <c r="AF323" s="354"/>
      <c r="AH323" s="353"/>
      <c r="AI323" s="355"/>
      <c r="AJ323" s="356"/>
      <c r="AK323" s="356"/>
      <c r="AL323" s="356"/>
      <c r="AM323" s="356"/>
      <c r="AN323" s="356"/>
      <c r="AO323" s="357"/>
      <c r="AP323" s="356"/>
      <c r="AQ323" s="356"/>
      <c r="AR323" s="356"/>
      <c r="AS323" s="356"/>
      <c r="AT323" s="356"/>
      <c r="AU323" s="357"/>
      <c r="AV323" s="356"/>
      <c r="AW323" s="356"/>
      <c r="AX323" s="357"/>
    </row>
    <row r="324" spans="1:50">
      <c r="A324" s="358" t="s">
        <v>956</v>
      </c>
      <c r="B324" s="337">
        <v>671</v>
      </c>
      <c r="D324" s="337">
        <v>306</v>
      </c>
      <c r="F324" s="337">
        <v>182</v>
      </c>
      <c r="G324" s="337">
        <v>90</v>
      </c>
      <c r="H324" s="337">
        <v>1249</v>
      </c>
      <c r="J324" s="337">
        <v>0</v>
      </c>
      <c r="K324" s="337">
        <v>0</v>
      </c>
      <c r="L324" s="337">
        <v>8</v>
      </c>
      <c r="N324" s="337">
        <v>8</v>
      </c>
      <c r="S324" s="359"/>
      <c r="T324" s="359"/>
      <c r="U324" s="359"/>
      <c r="V324" s="359"/>
      <c r="W324" s="359"/>
      <c r="X324" s="359"/>
      <c r="Y324" s="360"/>
      <c r="Z324" s="354"/>
      <c r="AA324" s="359"/>
      <c r="AB324" s="359"/>
      <c r="AC324" s="359"/>
      <c r="AD324" s="359"/>
      <c r="AE324" s="360"/>
      <c r="AF324" s="354"/>
      <c r="AG324" s="359"/>
      <c r="AH324" s="360"/>
      <c r="AI324" s="355"/>
      <c r="AJ324" s="356"/>
      <c r="AK324" s="356"/>
      <c r="AL324" s="356"/>
      <c r="AM324" s="356"/>
      <c r="AN324" s="356"/>
      <c r="AO324" s="357"/>
      <c r="AP324" s="356"/>
      <c r="AQ324" s="356"/>
      <c r="AR324" s="356"/>
      <c r="AS324" s="356"/>
      <c r="AT324" s="356"/>
      <c r="AU324" s="357"/>
      <c r="AV324" s="356"/>
      <c r="AW324" s="356"/>
      <c r="AX324" s="357"/>
    </row>
    <row r="325" spans="1:50">
      <c r="A325" s="358" t="s">
        <v>957</v>
      </c>
      <c r="B325" s="337">
        <v>85755680.80433318</v>
      </c>
      <c r="D325" s="337">
        <v>26990240.178832117</v>
      </c>
      <c r="F325" s="337">
        <v>15837965.179927895</v>
      </c>
      <c r="G325" s="337">
        <v>6457453.2544054156</v>
      </c>
      <c r="H325" s="337">
        <v>135041339.41749862</v>
      </c>
      <c r="J325" s="337">
        <v>0</v>
      </c>
      <c r="K325" s="337">
        <v>0</v>
      </c>
      <c r="L325" s="337">
        <v>560279.1176470588</v>
      </c>
      <c r="N325" s="337">
        <v>560279.1176470588</v>
      </c>
      <c r="S325" s="363">
        <f>IF(B324&gt;0,(B325/B324),)</f>
        <v>127802.80298708372</v>
      </c>
      <c r="T325" s="363">
        <f t="shared" ref="T325:AH325" si="233">IF(C324&gt;0,(C325/C324),)</f>
        <v>0</v>
      </c>
      <c r="U325" s="363">
        <f t="shared" si="233"/>
        <v>88203.399277229139</v>
      </c>
      <c r="V325" s="363">
        <f t="shared" si="233"/>
        <v>0</v>
      </c>
      <c r="W325" s="363">
        <f t="shared" si="233"/>
        <v>87021.786702900528</v>
      </c>
      <c r="X325" s="363">
        <f t="shared" si="233"/>
        <v>71749.480604504613</v>
      </c>
      <c r="Y325" s="364">
        <f t="shared" si="233"/>
        <v>108119.5671877491</v>
      </c>
      <c r="Z325" s="365">
        <f t="shared" si="233"/>
        <v>0</v>
      </c>
      <c r="AA325" s="363">
        <f t="shared" si="233"/>
        <v>0</v>
      </c>
      <c r="AB325" s="363">
        <f t="shared" si="233"/>
        <v>0</v>
      </c>
      <c r="AC325" s="363">
        <f t="shared" si="233"/>
        <v>70034.88970588235</v>
      </c>
      <c r="AD325" s="363">
        <f t="shared" si="233"/>
        <v>0</v>
      </c>
      <c r="AE325" s="364">
        <f t="shared" si="233"/>
        <v>70034.88970588235</v>
      </c>
      <c r="AF325" s="365">
        <f t="shared" si="233"/>
        <v>0</v>
      </c>
      <c r="AG325" s="363">
        <f t="shared" si="233"/>
        <v>0</v>
      </c>
      <c r="AH325" s="364">
        <f t="shared" si="233"/>
        <v>0</v>
      </c>
      <c r="AI325" s="355"/>
      <c r="AJ325" s="356"/>
      <c r="AK325" s="356"/>
      <c r="AL325" s="356"/>
      <c r="AM325" s="356"/>
      <c r="AN325" s="356"/>
      <c r="AO325" s="357"/>
      <c r="AP325" s="356"/>
      <c r="AQ325" s="356"/>
      <c r="AR325" s="356"/>
      <c r="AS325" s="356"/>
      <c r="AT325" s="356"/>
      <c r="AU325" s="357"/>
      <c r="AV325" s="356"/>
      <c r="AW325" s="356"/>
      <c r="AX325" s="357"/>
    </row>
    <row r="326" spans="1:50">
      <c r="A326" s="358" t="s">
        <v>958</v>
      </c>
      <c r="B326" s="337">
        <v>715</v>
      </c>
      <c r="D326" s="337">
        <v>310</v>
      </c>
      <c r="F326" s="337">
        <v>197</v>
      </c>
      <c r="G326" s="337">
        <v>104</v>
      </c>
      <c r="H326" s="337">
        <v>1326</v>
      </c>
      <c r="J326" s="337">
        <v>0</v>
      </c>
      <c r="K326" s="337">
        <v>0</v>
      </c>
      <c r="L326" s="337">
        <v>14</v>
      </c>
      <c r="N326" s="337">
        <v>14</v>
      </c>
      <c r="Y326" s="353"/>
      <c r="Z326" s="354"/>
      <c r="AE326" s="353"/>
      <c r="AF326" s="354"/>
      <c r="AH326" s="353"/>
      <c r="AI326" s="355"/>
      <c r="AJ326" s="356"/>
      <c r="AK326" s="356"/>
      <c r="AL326" s="356"/>
      <c r="AM326" s="356"/>
      <c r="AN326" s="356"/>
      <c r="AO326" s="357"/>
      <c r="AP326" s="356"/>
      <c r="AQ326" s="356"/>
      <c r="AR326" s="356"/>
      <c r="AS326" s="356"/>
      <c r="AT326" s="356"/>
      <c r="AU326" s="357"/>
      <c r="AV326" s="356"/>
      <c r="AW326" s="356"/>
      <c r="AX326" s="357"/>
    </row>
    <row r="327" spans="1:50">
      <c r="A327" s="358" t="s">
        <v>959</v>
      </c>
      <c r="B327" s="337">
        <v>91795894.041884273</v>
      </c>
      <c r="D327" s="337">
        <v>28223277.476306196</v>
      </c>
      <c r="F327" s="337">
        <v>17439650.628834076</v>
      </c>
      <c r="G327" s="337">
        <v>7855345.4439994916</v>
      </c>
      <c r="H327" s="337">
        <v>145314167.59102404</v>
      </c>
      <c r="J327" s="337">
        <v>0</v>
      </c>
      <c r="K327" s="337">
        <v>0</v>
      </c>
      <c r="L327" s="337">
        <v>997894.43636363652</v>
      </c>
      <c r="N327" s="337">
        <v>997894.43636363652</v>
      </c>
      <c r="R327" s="366"/>
      <c r="S327" s="363">
        <f>IF(B326&gt;0,(B327/B326),)</f>
        <v>128385.86579284514</v>
      </c>
      <c r="T327" s="363">
        <f t="shared" ref="T327:AH327" si="234">IF(C326&gt;0,(C327/C326),)</f>
        <v>0</v>
      </c>
      <c r="U327" s="363">
        <f t="shared" si="234"/>
        <v>91042.830568729667</v>
      </c>
      <c r="V327" s="363">
        <f t="shared" si="234"/>
        <v>0</v>
      </c>
      <c r="W327" s="363">
        <f t="shared" si="234"/>
        <v>88526.145324030847</v>
      </c>
      <c r="X327" s="363">
        <f t="shared" si="234"/>
        <v>75532.16773076434</v>
      </c>
      <c r="Y327" s="364">
        <f t="shared" si="234"/>
        <v>109588.36168252191</v>
      </c>
      <c r="Z327" s="365">
        <f t="shared" si="234"/>
        <v>0</v>
      </c>
      <c r="AA327" s="363">
        <f t="shared" si="234"/>
        <v>0</v>
      </c>
      <c r="AB327" s="363">
        <f t="shared" si="234"/>
        <v>0</v>
      </c>
      <c r="AC327" s="363">
        <f t="shared" si="234"/>
        <v>71278.174025974033</v>
      </c>
      <c r="AD327" s="363">
        <f t="shared" si="234"/>
        <v>0</v>
      </c>
      <c r="AE327" s="364">
        <f t="shared" si="234"/>
        <v>71278.174025974033</v>
      </c>
      <c r="AF327" s="365">
        <f t="shared" si="234"/>
        <v>0</v>
      </c>
      <c r="AG327" s="363">
        <f t="shared" si="234"/>
        <v>0</v>
      </c>
      <c r="AH327" s="364">
        <f t="shared" si="234"/>
        <v>0</v>
      </c>
      <c r="AI327" s="367">
        <f>IF(S325&gt;0,(S327-S325)/S325,)</f>
        <v>4.5622067132623833E-3</v>
      </c>
      <c r="AJ327" s="368">
        <f t="shared" ref="AJ327:AX327" si="235">IF(T325&gt;0,(T327-T325)/T325,)</f>
        <v>0</v>
      </c>
      <c r="AK327" s="368">
        <f t="shared" si="235"/>
        <v>3.2191857850920318E-2</v>
      </c>
      <c r="AL327" s="368">
        <f t="shared" si="235"/>
        <v>0</v>
      </c>
      <c r="AM327" s="368">
        <f t="shared" si="235"/>
        <v>1.7287149323494379E-2</v>
      </c>
      <c r="AN327" s="368">
        <f t="shared" si="235"/>
        <v>5.272075970989315E-2</v>
      </c>
      <c r="AO327" s="369">
        <f t="shared" si="235"/>
        <v>1.3584909124009493E-2</v>
      </c>
      <c r="AP327" s="368">
        <f t="shared" si="235"/>
        <v>0</v>
      </c>
      <c r="AQ327" s="368">
        <f t="shared" si="235"/>
        <v>0</v>
      </c>
      <c r="AR327" s="368">
        <f t="shared" si="235"/>
        <v>0</v>
      </c>
      <c r="AS327" s="368">
        <f t="shared" si="235"/>
        <v>1.7752356365705216E-2</v>
      </c>
      <c r="AT327" s="368">
        <f t="shared" si="235"/>
        <v>0</v>
      </c>
      <c r="AU327" s="369">
        <f t="shared" si="235"/>
        <v>1.7752356365705216E-2</v>
      </c>
      <c r="AV327" s="368">
        <f t="shared" si="235"/>
        <v>0</v>
      </c>
      <c r="AW327" s="368">
        <f t="shared" si="235"/>
        <v>0</v>
      </c>
      <c r="AX327" s="369">
        <f t="shared" si="235"/>
        <v>0</v>
      </c>
    </row>
    <row r="328" spans="1:50">
      <c r="A328" s="358" t="s">
        <v>960</v>
      </c>
      <c r="B328" s="337">
        <v>686</v>
      </c>
      <c r="D328" s="337">
        <v>330</v>
      </c>
      <c r="F328" s="337">
        <v>215</v>
      </c>
      <c r="G328" s="337">
        <v>145</v>
      </c>
      <c r="H328" s="337">
        <v>1376</v>
      </c>
      <c r="J328" s="337">
        <v>0</v>
      </c>
      <c r="K328" s="337">
        <v>0</v>
      </c>
      <c r="L328" s="337">
        <v>33</v>
      </c>
      <c r="N328" s="337">
        <v>33</v>
      </c>
      <c r="Y328" s="353"/>
      <c r="Z328" s="354"/>
      <c r="AE328" s="353"/>
      <c r="AF328" s="354"/>
      <c r="AH328" s="353"/>
      <c r="AI328" s="355"/>
      <c r="AJ328" s="356"/>
      <c r="AK328" s="356"/>
      <c r="AL328" s="356"/>
      <c r="AM328" s="356"/>
      <c r="AN328" s="356"/>
      <c r="AO328" s="357"/>
      <c r="AP328" s="356"/>
      <c r="AQ328" s="356"/>
      <c r="AR328" s="356"/>
      <c r="AS328" s="356"/>
      <c r="AT328" s="356"/>
      <c r="AU328" s="357"/>
      <c r="AV328" s="356"/>
      <c r="AW328" s="356"/>
      <c r="AX328" s="357"/>
    </row>
    <row r="329" spans="1:50">
      <c r="A329" s="361" t="s">
        <v>961</v>
      </c>
      <c r="B329" s="362">
        <v>61110868.100364089</v>
      </c>
      <c r="C329" s="362"/>
      <c r="D329" s="362">
        <v>23912095.812423874</v>
      </c>
      <c r="E329" s="362"/>
      <c r="F329" s="362">
        <v>14422865.402057614</v>
      </c>
      <c r="G329" s="362">
        <v>8820986.000561092</v>
      </c>
      <c r="H329" s="362">
        <v>108266815.31540667</v>
      </c>
      <c r="I329" s="362"/>
      <c r="J329" s="362">
        <v>0</v>
      </c>
      <c r="K329" s="362">
        <v>0</v>
      </c>
      <c r="L329" s="362">
        <v>1872891</v>
      </c>
      <c r="M329" s="362"/>
      <c r="N329" s="362">
        <v>1872891</v>
      </c>
      <c r="O329" s="362"/>
      <c r="P329" s="362"/>
      <c r="Q329" s="362"/>
      <c r="S329" s="363">
        <f>IF(B328&gt;0,(B329/B328),)</f>
        <v>89082.898105487009</v>
      </c>
      <c r="T329" s="363">
        <f t="shared" ref="T329:AH329" si="236">IF(C328&gt;0,(C329/C328),)</f>
        <v>0</v>
      </c>
      <c r="U329" s="363">
        <f t="shared" si="236"/>
        <v>72460.896401284466</v>
      </c>
      <c r="V329" s="363">
        <f t="shared" si="236"/>
        <v>0</v>
      </c>
      <c r="W329" s="363">
        <f t="shared" si="236"/>
        <v>67083.094893291229</v>
      </c>
      <c r="X329" s="363">
        <f t="shared" si="236"/>
        <v>60834.386210766155</v>
      </c>
      <c r="Y329" s="364">
        <f t="shared" si="236"/>
        <v>78682.278572243216</v>
      </c>
      <c r="Z329" s="365">
        <f t="shared" si="236"/>
        <v>0</v>
      </c>
      <c r="AA329" s="363">
        <f t="shared" si="236"/>
        <v>0</v>
      </c>
      <c r="AB329" s="363">
        <f t="shared" si="236"/>
        <v>0</v>
      </c>
      <c r="AC329" s="363">
        <f t="shared" si="236"/>
        <v>56754.272727272728</v>
      </c>
      <c r="AD329" s="363">
        <f t="shared" si="236"/>
        <v>0</v>
      </c>
      <c r="AE329" s="364">
        <f t="shared" si="236"/>
        <v>56754.272727272728</v>
      </c>
      <c r="AF329" s="365">
        <f t="shared" si="236"/>
        <v>0</v>
      </c>
      <c r="AG329" s="363">
        <f t="shared" si="236"/>
        <v>0</v>
      </c>
      <c r="AH329" s="364">
        <f t="shared" si="236"/>
        <v>0</v>
      </c>
      <c r="AI329" s="355"/>
      <c r="AJ329" s="356"/>
      <c r="AK329" s="356"/>
      <c r="AL329" s="356"/>
      <c r="AM329" s="356"/>
      <c r="AN329" s="356"/>
      <c r="AO329" s="357"/>
      <c r="AP329" s="356"/>
      <c r="AQ329" s="356"/>
      <c r="AR329" s="356"/>
      <c r="AS329" s="356"/>
      <c r="AT329" s="356"/>
      <c r="AU329" s="357"/>
      <c r="AV329" s="356"/>
      <c r="AW329" s="356"/>
      <c r="AX329" s="357"/>
    </row>
    <row r="330" spans="1:50">
      <c r="A330" s="358" t="s">
        <v>962</v>
      </c>
      <c r="B330" s="337">
        <v>703</v>
      </c>
      <c r="D330" s="337">
        <v>317</v>
      </c>
      <c r="F330" s="337">
        <v>218</v>
      </c>
      <c r="G330" s="337">
        <v>154</v>
      </c>
      <c r="H330" s="337">
        <v>1392</v>
      </c>
      <c r="J330" s="337">
        <v>0</v>
      </c>
      <c r="K330" s="337">
        <v>0</v>
      </c>
      <c r="L330" s="337">
        <v>40</v>
      </c>
      <c r="N330" s="337">
        <v>40</v>
      </c>
      <c r="Y330" s="353"/>
      <c r="Z330" s="354"/>
      <c r="AE330" s="353"/>
      <c r="AF330" s="354"/>
      <c r="AH330" s="353"/>
      <c r="AI330" s="355"/>
      <c r="AJ330" s="356"/>
      <c r="AK330" s="356"/>
      <c r="AL330" s="356"/>
      <c r="AM330" s="356"/>
      <c r="AN330" s="356"/>
      <c r="AO330" s="357"/>
      <c r="AP330" s="356"/>
      <c r="AQ330" s="356"/>
      <c r="AR330" s="356"/>
      <c r="AS330" s="356"/>
      <c r="AT330" s="356"/>
      <c r="AU330" s="357"/>
      <c r="AV330" s="356"/>
      <c r="AW330" s="356"/>
      <c r="AX330" s="357"/>
    </row>
    <row r="331" spans="1:50">
      <c r="A331" s="358" t="s">
        <v>963</v>
      </c>
      <c r="B331" s="337">
        <v>64625719.176697783</v>
      </c>
      <c r="D331" s="337">
        <v>23695440.342465755</v>
      </c>
      <c r="F331" s="337">
        <v>15481825.366542935</v>
      </c>
      <c r="G331" s="337">
        <v>9866153.6993858162</v>
      </c>
      <c r="H331" s="337">
        <v>113669138.58509229</v>
      </c>
      <c r="J331" s="337">
        <v>0</v>
      </c>
      <c r="K331" s="337">
        <v>0</v>
      </c>
      <c r="L331" s="337">
        <v>2320334.7999999998</v>
      </c>
      <c r="N331" s="337">
        <v>2320334.7999999998</v>
      </c>
      <c r="R331" s="366"/>
      <c r="S331" s="363">
        <f>IF(B330&gt;0,(B331/B330),)</f>
        <v>91928.476780508936</v>
      </c>
      <c r="T331" s="363">
        <f t="shared" ref="T331:AH331" si="237">IF(C330&gt;0,(C331/C330),)</f>
        <v>0</v>
      </c>
      <c r="U331" s="363">
        <f t="shared" si="237"/>
        <v>74749.023162352532</v>
      </c>
      <c r="V331" s="363">
        <f t="shared" si="237"/>
        <v>0</v>
      </c>
      <c r="W331" s="363">
        <f t="shared" si="237"/>
        <v>71017.54755294924</v>
      </c>
      <c r="X331" s="363">
        <f t="shared" si="237"/>
        <v>64065.933112894912</v>
      </c>
      <c r="Y331" s="364">
        <f t="shared" si="237"/>
        <v>81658.863926072052</v>
      </c>
      <c r="Z331" s="365">
        <f t="shared" si="237"/>
        <v>0</v>
      </c>
      <c r="AA331" s="363">
        <f t="shared" si="237"/>
        <v>0</v>
      </c>
      <c r="AB331" s="363">
        <f t="shared" si="237"/>
        <v>0</v>
      </c>
      <c r="AC331" s="363">
        <f t="shared" si="237"/>
        <v>58008.369999999995</v>
      </c>
      <c r="AD331" s="363">
        <f t="shared" si="237"/>
        <v>0</v>
      </c>
      <c r="AE331" s="364">
        <f t="shared" si="237"/>
        <v>58008.369999999995</v>
      </c>
      <c r="AF331" s="365">
        <f t="shared" si="237"/>
        <v>0</v>
      </c>
      <c r="AG331" s="363">
        <f t="shared" si="237"/>
        <v>0</v>
      </c>
      <c r="AH331" s="364">
        <f t="shared" si="237"/>
        <v>0</v>
      </c>
      <c r="AI331" s="367">
        <f>IF(S329&gt;0,(S331-S329)/S329,)</f>
        <v>3.1943041094737973E-2</v>
      </c>
      <c r="AJ331" s="368">
        <f t="shared" ref="AJ331:AX331" si="238">IF(T329&gt;0,(T331-T329)/T329,)</f>
        <v>0</v>
      </c>
      <c r="AK331" s="368">
        <f t="shared" si="238"/>
        <v>3.1577400704464735E-2</v>
      </c>
      <c r="AL331" s="368">
        <f t="shared" si="238"/>
        <v>0</v>
      </c>
      <c r="AM331" s="368">
        <f t="shared" si="238"/>
        <v>5.8650434448746389E-2</v>
      </c>
      <c r="AN331" s="368">
        <f t="shared" si="238"/>
        <v>5.3120399553844018E-2</v>
      </c>
      <c r="AO331" s="369">
        <f t="shared" si="238"/>
        <v>3.7830441718789867E-2</v>
      </c>
      <c r="AP331" s="368">
        <f t="shared" si="238"/>
        <v>0</v>
      </c>
      <c r="AQ331" s="368">
        <f t="shared" si="238"/>
        <v>0</v>
      </c>
      <c r="AR331" s="368">
        <f t="shared" si="238"/>
        <v>0</v>
      </c>
      <c r="AS331" s="368">
        <f t="shared" si="238"/>
        <v>2.2096966668108193E-2</v>
      </c>
      <c r="AT331" s="368">
        <f t="shared" si="238"/>
        <v>0</v>
      </c>
      <c r="AU331" s="369">
        <f t="shared" si="238"/>
        <v>2.2096966668108193E-2</v>
      </c>
      <c r="AV331" s="368">
        <f t="shared" si="238"/>
        <v>0</v>
      </c>
      <c r="AW331" s="368">
        <f t="shared" si="238"/>
        <v>0</v>
      </c>
      <c r="AX331" s="369">
        <f t="shared" si="238"/>
        <v>0</v>
      </c>
    </row>
    <row r="332" spans="1:50">
      <c r="A332" s="358" t="s">
        <v>964</v>
      </c>
      <c r="B332" s="337">
        <v>543</v>
      </c>
      <c r="D332" s="337">
        <v>288</v>
      </c>
      <c r="F332" s="337">
        <v>215</v>
      </c>
      <c r="G332" s="337">
        <v>119</v>
      </c>
      <c r="H332" s="337">
        <v>1165</v>
      </c>
      <c r="J332" s="337">
        <v>0</v>
      </c>
      <c r="K332" s="337">
        <v>0</v>
      </c>
      <c r="L332" s="337">
        <v>20</v>
      </c>
      <c r="N332" s="337">
        <v>20</v>
      </c>
      <c r="Y332" s="353"/>
      <c r="Z332" s="354"/>
      <c r="AE332" s="353"/>
      <c r="AF332" s="354"/>
      <c r="AH332" s="353"/>
      <c r="AI332" s="355"/>
      <c r="AJ332" s="356"/>
      <c r="AK332" s="356"/>
      <c r="AL332" s="356"/>
      <c r="AM332" s="356"/>
      <c r="AN332" s="356"/>
      <c r="AO332" s="357"/>
      <c r="AP332" s="356"/>
      <c r="AQ332" s="356"/>
      <c r="AR332" s="356"/>
      <c r="AS332" s="356"/>
      <c r="AT332" s="356"/>
      <c r="AU332" s="357"/>
      <c r="AV332" s="356"/>
      <c r="AW332" s="356"/>
      <c r="AX332" s="357"/>
    </row>
    <row r="333" spans="1:50">
      <c r="A333" s="358" t="s">
        <v>965</v>
      </c>
      <c r="B333" s="337">
        <v>43036121.743084654</v>
      </c>
      <c r="D333" s="337">
        <v>18451756.869565219</v>
      </c>
      <c r="F333" s="337">
        <v>11708604.34762441</v>
      </c>
      <c r="G333" s="337">
        <v>6646511.9506044136</v>
      </c>
      <c r="H333" s="337">
        <v>79842994.910878688</v>
      </c>
      <c r="J333" s="337">
        <v>0</v>
      </c>
      <c r="K333" s="337">
        <v>0</v>
      </c>
      <c r="L333" s="337">
        <v>969971.26315789472</v>
      </c>
      <c r="N333" s="337">
        <v>969971.26315789472</v>
      </c>
      <c r="R333" s="366"/>
      <c r="S333" s="363">
        <f>IF(B332&gt;0,(B333/B332),)</f>
        <v>79256.209471610782</v>
      </c>
      <c r="T333" s="363">
        <f t="shared" ref="T333:AH333" si="239">IF(C332&gt;0,(C333/C332),)</f>
        <v>0</v>
      </c>
      <c r="U333" s="363">
        <f t="shared" si="239"/>
        <v>64068.600241545901</v>
      </c>
      <c r="V333" s="363">
        <f t="shared" si="239"/>
        <v>0</v>
      </c>
      <c r="W333" s="363">
        <f t="shared" si="239"/>
        <v>54458.624872671673</v>
      </c>
      <c r="X333" s="363">
        <f t="shared" si="239"/>
        <v>55853.041601717763</v>
      </c>
      <c r="Y333" s="364">
        <f t="shared" si="239"/>
        <v>68534.759580153375</v>
      </c>
      <c r="Z333" s="365">
        <f t="shared" si="239"/>
        <v>0</v>
      </c>
      <c r="AA333" s="363">
        <f t="shared" si="239"/>
        <v>0</v>
      </c>
      <c r="AB333" s="363">
        <f t="shared" si="239"/>
        <v>0</v>
      </c>
      <c r="AC333" s="363">
        <f t="shared" si="239"/>
        <v>48498.563157894736</v>
      </c>
      <c r="AD333" s="363">
        <f t="shared" si="239"/>
        <v>0</v>
      </c>
      <c r="AE333" s="364">
        <f t="shared" si="239"/>
        <v>48498.563157894736</v>
      </c>
      <c r="AF333" s="365">
        <f t="shared" si="239"/>
        <v>0</v>
      </c>
      <c r="AG333" s="363">
        <f t="shared" si="239"/>
        <v>0</v>
      </c>
      <c r="AH333" s="364">
        <f t="shared" si="239"/>
        <v>0</v>
      </c>
      <c r="AI333" s="355"/>
      <c r="AJ333" s="356"/>
      <c r="AK333" s="356"/>
      <c r="AL333" s="356"/>
      <c r="AM333" s="356"/>
      <c r="AN333" s="356"/>
      <c r="AO333" s="357"/>
      <c r="AP333" s="356"/>
      <c r="AQ333" s="356"/>
      <c r="AR333" s="356"/>
      <c r="AS333" s="356"/>
      <c r="AT333" s="356"/>
      <c r="AU333" s="357"/>
      <c r="AV333" s="356"/>
      <c r="AW333" s="356"/>
      <c r="AX333" s="357"/>
    </row>
    <row r="334" spans="1:50">
      <c r="A334" s="358" t="s">
        <v>966</v>
      </c>
      <c r="B334" s="337">
        <v>634</v>
      </c>
      <c r="D334" s="337">
        <v>278</v>
      </c>
      <c r="F334" s="337">
        <v>219</v>
      </c>
      <c r="G334" s="337">
        <v>196</v>
      </c>
      <c r="H334" s="337">
        <v>1327</v>
      </c>
      <c r="J334" s="337">
        <v>0</v>
      </c>
      <c r="K334" s="337">
        <v>0</v>
      </c>
      <c r="L334" s="337">
        <v>21</v>
      </c>
      <c r="N334" s="337">
        <v>21</v>
      </c>
      <c r="Y334" s="353"/>
      <c r="Z334" s="354"/>
      <c r="AE334" s="353"/>
      <c r="AF334" s="354"/>
      <c r="AH334" s="353"/>
      <c r="AI334" s="355"/>
      <c r="AJ334" s="356"/>
      <c r="AK334" s="356"/>
      <c r="AL334" s="356"/>
      <c r="AM334" s="356"/>
      <c r="AN334" s="356"/>
      <c r="AO334" s="357"/>
      <c r="AP334" s="356"/>
      <c r="AQ334" s="356"/>
      <c r="AR334" s="356"/>
      <c r="AS334" s="356"/>
      <c r="AT334" s="356"/>
      <c r="AU334" s="357"/>
      <c r="AV334" s="356"/>
      <c r="AW334" s="356"/>
      <c r="AX334" s="357"/>
    </row>
    <row r="335" spans="1:50">
      <c r="A335" s="358" t="s">
        <v>967</v>
      </c>
      <c r="B335" s="337">
        <v>54005532.669853047</v>
      </c>
      <c r="D335" s="337">
        <v>18385804.556451611</v>
      </c>
      <c r="F335" s="337">
        <v>13623897.849140599</v>
      </c>
      <c r="G335" s="337">
        <v>11392386.344570417</v>
      </c>
      <c r="H335" s="337">
        <v>97407621.420015663</v>
      </c>
      <c r="J335" s="337">
        <v>0</v>
      </c>
      <c r="K335" s="337">
        <v>0</v>
      </c>
      <c r="L335" s="337">
        <v>1008017</v>
      </c>
      <c r="N335" s="337">
        <v>1008017</v>
      </c>
      <c r="R335" s="366"/>
      <c r="S335" s="363">
        <f>IF(B334&gt;0,(B335/B334),)</f>
        <v>85182.228185888089</v>
      </c>
      <c r="T335" s="363">
        <f t="shared" ref="T335:AH335" si="240">IF(C334&gt;0,(C335/C334),)</f>
        <v>0</v>
      </c>
      <c r="U335" s="363">
        <f t="shared" si="240"/>
        <v>66135.987613135294</v>
      </c>
      <c r="V335" s="363">
        <f t="shared" si="240"/>
        <v>0</v>
      </c>
      <c r="W335" s="363">
        <f t="shared" si="240"/>
        <v>62209.579219820087</v>
      </c>
      <c r="X335" s="363">
        <f t="shared" si="240"/>
        <v>58124.420125359269</v>
      </c>
      <c r="Y335" s="364">
        <f t="shared" si="240"/>
        <v>73404.386902800048</v>
      </c>
      <c r="Z335" s="365">
        <f t="shared" si="240"/>
        <v>0</v>
      </c>
      <c r="AA335" s="363">
        <f t="shared" si="240"/>
        <v>0</v>
      </c>
      <c r="AB335" s="363">
        <f t="shared" si="240"/>
        <v>0</v>
      </c>
      <c r="AC335" s="363">
        <f t="shared" si="240"/>
        <v>48000.809523809527</v>
      </c>
      <c r="AD335" s="363">
        <f t="shared" si="240"/>
        <v>0</v>
      </c>
      <c r="AE335" s="364">
        <f t="shared" si="240"/>
        <v>48000.809523809527</v>
      </c>
      <c r="AF335" s="365">
        <f t="shared" si="240"/>
        <v>0</v>
      </c>
      <c r="AG335" s="363">
        <f t="shared" si="240"/>
        <v>0</v>
      </c>
      <c r="AH335" s="364">
        <f t="shared" si="240"/>
        <v>0</v>
      </c>
      <c r="AI335" s="367">
        <f>IF(S333&gt;0,(S335-S333)/S333,)</f>
        <v>7.4770402896948779E-2</v>
      </c>
      <c r="AJ335" s="368">
        <f t="shared" ref="AJ335:AX335" si="241">IF(T333&gt;0,(T335-T333)/T333,)</f>
        <v>0</v>
      </c>
      <c r="AK335" s="368">
        <f t="shared" si="241"/>
        <v>3.2268339932433485E-2</v>
      </c>
      <c r="AL335" s="368">
        <f t="shared" si="241"/>
        <v>0</v>
      </c>
      <c r="AM335" s="368">
        <f t="shared" si="241"/>
        <v>0.14232739745578821</v>
      </c>
      <c r="AN335" s="368">
        <f t="shared" si="241"/>
        <v>4.0667051578649381E-2</v>
      </c>
      <c r="AO335" s="369">
        <f t="shared" si="241"/>
        <v>7.1053394693119235E-2</v>
      </c>
      <c r="AP335" s="368">
        <f t="shared" si="241"/>
        <v>0</v>
      </c>
      <c r="AQ335" s="368">
        <f t="shared" si="241"/>
        <v>0</v>
      </c>
      <c r="AR335" s="368">
        <f t="shared" si="241"/>
        <v>0</v>
      </c>
      <c r="AS335" s="368">
        <f t="shared" si="241"/>
        <v>-1.0263265583037867E-2</v>
      </c>
      <c r="AT335" s="368">
        <f t="shared" si="241"/>
        <v>0</v>
      </c>
      <c r="AU335" s="369">
        <f t="shared" si="241"/>
        <v>-1.0263265583037867E-2</v>
      </c>
      <c r="AV335" s="368">
        <f t="shared" si="241"/>
        <v>0</v>
      </c>
      <c r="AW335" s="368">
        <f t="shared" si="241"/>
        <v>0</v>
      </c>
      <c r="AX335" s="369">
        <f t="shared" si="241"/>
        <v>0</v>
      </c>
    </row>
    <row r="336" spans="1:50">
      <c r="A336" s="358" t="s">
        <v>968</v>
      </c>
      <c r="B336" s="337">
        <v>164</v>
      </c>
      <c r="D336" s="337">
        <v>96</v>
      </c>
      <c r="F336" s="337">
        <v>45</v>
      </c>
      <c r="G336" s="337">
        <v>135</v>
      </c>
      <c r="H336" s="337">
        <v>440</v>
      </c>
      <c r="J336" s="337">
        <v>0</v>
      </c>
      <c r="K336" s="337">
        <v>0</v>
      </c>
      <c r="L336" s="337">
        <v>41</v>
      </c>
      <c r="N336" s="337">
        <v>41</v>
      </c>
      <c r="Y336" s="353"/>
      <c r="Z336" s="354"/>
      <c r="AE336" s="353"/>
      <c r="AF336" s="354"/>
      <c r="AH336" s="353"/>
      <c r="AI336" s="355"/>
      <c r="AJ336" s="356"/>
      <c r="AK336" s="356"/>
      <c r="AL336" s="356"/>
      <c r="AM336" s="356"/>
      <c r="AN336" s="356"/>
      <c r="AO336" s="357"/>
      <c r="AP336" s="356"/>
      <c r="AQ336" s="356"/>
      <c r="AR336" s="356"/>
      <c r="AS336" s="356"/>
      <c r="AT336" s="356"/>
      <c r="AU336" s="357"/>
      <c r="AV336" s="356"/>
      <c r="AW336" s="356"/>
      <c r="AX336" s="357"/>
    </row>
    <row r="337" spans="1:50">
      <c r="A337" s="358" t="s">
        <v>969</v>
      </c>
      <c r="B337" s="337">
        <v>8200378.4005006263</v>
      </c>
      <c r="D337" s="337">
        <v>4926175.762931034</v>
      </c>
      <c r="F337" s="337">
        <v>2232690.1636553681</v>
      </c>
      <c r="G337" s="337">
        <v>6342691.1878743302</v>
      </c>
      <c r="H337" s="337">
        <v>21701935.514961358</v>
      </c>
      <c r="J337" s="337">
        <v>0</v>
      </c>
      <c r="K337" s="337">
        <v>0</v>
      </c>
      <c r="L337" s="337">
        <v>1874802.4808251786</v>
      </c>
      <c r="N337" s="337">
        <v>1874802.4808251786</v>
      </c>
      <c r="R337" s="366"/>
      <c r="S337" s="363">
        <f>IF(B336&gt;0,(B337/B336),)</f>
        <v>50002.307320125772</v>
      </c>
      <c r="T337" s="363">
        <f t="shared" ref="T337:AH337" si="242">IF(C336&gt;0,(C337/C336),)</f>
        <v>0</v>
      </c>
      <c r="U337" s="363">
        <f t="shared" si="242"/>
        <v>51314.33086386494</v>
      </c>
      <c r="V337" s="363">
        <f t="shared" si="242"/>
        <v>0</v>
      </c>
      <c r="W337" s="363">
        <f t="shared" si="242"/>
        <v>49615.336970119293</v>
      </c>
      <c r="X337" s="363">
        <f t="shared" si="242"/>
        <v>46982.897687958</v>
      </c>
      <c r="Y337" s="364">
        <f t="shared" si="242"/>
        <v>49322.58071582127</v>
      </c>
      <c r="Z337" s="365">
        <f t="shared" si="242"/>
        <v>0</v>
      </c>
      <c r="AA337" s="363">
        <f t="shared" si="242"/>
        <v>0</v>
      </c>
      <c r="AB337" s="363">
        <f t="shared" si="242"/>
        <v>0</v>
      </c>
      <c r="AC337" s="363">
        <f t="shared" si="242"/>
        <v>45726.88977622387</v>
      </c>
      <c r="AD337" s="363">
        <f t="shared" si="242"/>
        <v>0</v>
      </c>
      <c r="AE337" s="364">
        <f t="shared" si="242"/>
        <v>45726.88977622387</v>
      </c>
      <c r="AF337" s="365">
        <f t="shared" si="242"/>
        <v>0</v>
      </c>
      <c r="AG337" s="363">
        <f t="shared" si="242"/>
        <v>0</v>
      </c>
      <c r="AH337" s="364">
        <f t="shared" si="242"/>
        <v>0</v>
      </c>
      <c r="AI337" s="355"/>
      <c r="AJ337" s="356"/>
      <c r="AK337" s="356"/>
      <c r="AL337" s="356"/>
      <c r="AM337" s="356"/>
      <c r="AN337" s="356"/>
      <c r="AO337" s="357"/>
      <c r="AP337" s="356"/>
      <c r="AQ337" s="356"/>
      <c r="AR337" s="356"/>
      <c r="AS337" s="356"/>
      <c r="AT337" s="356"/>
      <c r="AU337" s="357"/>
      <c r="AV337" s="356"/>
      <c r="AW337" s="356"/>
      <c r="AX337" s="357"/>
    </row>
    <row r="338" spans="1:50">
      <c r="A338" s="358" t="s">
        <v>970</v>
      </c>
      <c r="B338" s="337">
        <v>188</v>
      </c>
      <c r="D338" s="337">
        <v>95</v>
      </c>
      <c r="F338" s="337">
        <v>45</v>
      </c>
      <c r="G338" s="337">
        <v>144</v>
      </c>
      <c r="H338" s="337">
        <v>472</v>
      </c>
      <c r="J338" s="337">
        <v>0</v>
      </c>
      <c r="K338" s="337">
        <v>0</v>
      </c>
      <c r="L338" s="337">
        <v>40</v>
      </c>
      <c r="N338" s="337">
        <v>40</v>
      </c>
      <c r="Y338" s="353"/>
      <c r="Z338" s="354"/>
      <c r="AE338" s="353"/>
      <c r="AF338" s="354"/>
      <c r="AH338" s="353"/>
      <c r="AI338" s="355"/>
      <c r="AJ338" s="356"/>
      <c r="AK338" s="356"/>
      <c r="AL338" s="356"/>
      <c r="AM338" s="356"/>
      <c r="AN338" s="356"/>
      <c r="AO338" s="357"/>
      <c r="AP338" s="356"/>
      <c r="AQ338" s="356"/>
      <c r="AR338" s="356"/>
      <c r="AS338" s="356"/>
      <c r="AT338" s="356"/>
      <c r="AU338" s="357"/>
      <c r="AV338" s="356"/>
      <c r="AW338" s="356"/>
      <c r="AX338" s="357"/>
    </row>
    <row r="339" spans="1:50">
      <c r="A339" s="358" t="s">
        <v>971</v>
      </c>
      <c r="B339" s="337">
        <v>9362360.322389666</v>
      </c>
      <c r="D339" s="337">
        <v>4981095</v>
      </c>
      <c r="F339" s="337">
        <v>2267441.6062618596</v>
      </c>
      <c r="G339" s="337">
        <v>6873335.4797089156</v>
      </c>
      <c r="H339" s="337">
        <v>23484232.408360444</v>
      </c>
      <c r="J339" s="337">
        <v>0</v>
      </c>
      <c r="K339" s="337">
        <v>0</v>
      </c>
      <c r="L339" s="337">
        <v>2025788.4573599775</v>
      </c>
      <c r="N339" s="337">
        <v>2025788.4573599775</v>
      </c>
      <c r="R339" s="366"/>
      <c r="S339" s="363">
        <f>IF(B338&gt;0,(B339/B338),)</f>
        <v>49799.7889488812</v>
      </c>
      <c r="T339" s="363">
        <f t="shared" ref="T339:AH339" si="243">IF(C338&gt;0,(C339/C338),)</f>
        <v>0</v>
      </c>
      <c r="U339" s="363">
        <f t="shared" si="243"/>
        <v>52432.57894736842</v>
      </c>
      <c r="V339" s="363">
        <f t="shared" si="243"/>
        <v>0</v>
      </c>
      <c r="W339" s="363">
        <f t="shared" si="243"/>
        <v>50387.591250263547</v>
      </c>
      <c r="X339" s="363">
        <f t="shared" si="243"/>
        <v>47731.496386867468</v>
      </c>
      <c r="Y339" s="364">
        <f t="shared" si="243"/>
        <v>49754.729678729753</v>
      </c>
      <c r="Z339" s="365">
        <f t="shared" si="243"/>
        <v>0</v>
      </c>
      <c r="AA339" s="363">
        <f t="shared" si="243"/>
        <v>0</v>
      </c>
      <c r="AB339" s="363">
        <f t="shared" si="243"/>
        <v>0</v>
      </c>
      <c r="AC339" s="363">
        <f t="shared" si="243"/>
        <v>50644.711433999437</v>
      </c>
      <c r="AD339" s="363">
        <f t="shared" si="243"/>
        <v>0</v>
      </c>
      <c r="AE339" s="364">
        <f t="shared" si="243"/>
        <v>50644.711433999437</v>
      </c>
      <c r="AF339" s="365">
        <f t="shared" si="243"/>
        <v>0</v>
      </c>
      <c r="AG339" s="363">
        <f t="shared" si="243"/>
        <v>0</v>
      </c>
      <c r="AH339" s="364">
        <f t="shared" si="243"/>
        <v>0</v>
      </c>
      <c r="AI339" s="367">
        <f>IF(S337&gt;0,(S339-S337)/S337,)</f>
        <v>-4.0501805236307434E-3</v>
      </c>
      <c r="AJ339" s="368">
        <f t="shared" ref="AJ339:AX339" si="244">IF(T337&gt;0,(T339-T337)/T337,)</f>
        <v>0</v>
      </c>
      <c r="AK339" s="368">
        <f t="shared" si="244"/>
        <v>2.1792120537830882E-2</v>
      </c>
      <c r="AL339" s="368">
        <f t="shared" si="244"/>
        <v>0</v>
      </c>
      <c r="AM339" s="368">
        <f t="shared" si="244"/>
        <v>1.5564829895428147E-2</v>
      </c>
      <c r="AN339" s="368">
        <f t="shared" si="244"/>
        <v>1.5933429731843415E-2</v>
      </c>
      <c r="AO339" s="369">
        <f t="shared" si="244"/>
        <v>8.7616859587775313E-3</v>
      </c>
      <c r="AP339" s="368">
        <f t="shared" si="244"/>
        <v>0</v>
      </c>
      <c r="AQ339" s="368">
        <f t="shared" si="244"/>
        <v>0</v>
      </c>
      <c r="AR339" s="368">
        <f t="shared" si="244"/>
        <v>0</v>
      </c>
      <c r="AS339" s="368">
        <f t="shared" si="244"/>
        <v>0.10754769637388796</v>
      </c>
      <c r="AT339" s="368">
        <f t="shared" si="244"/>
        <v>0</v>
      </c>
      <c r="AU339" s="369">
        <f t="shared" si="244"/>
        <v>0.10754769637388796</v>
      </c>
      <c r="AV339" s="368">
        <f t="shared" si="244"/>
        <v>0</v>
      </c>
      <c r="AW339" s="368">
        <f t="shared" si="244"/>
        <v>0</v>
      </c>
      <c r="AX339" s="369">
        <f t="shared" si="244"/>
        <v>0</v>
      </c>
    </row>
    <row r="340" spans="1:50">
      <c r="A340" s="358" t="s">
        <v>972</v>
      </c>
      <c r="B340" s="337">
        <v>283</v>
      </c>
      <c r="D340" s="337">
        <v>1</v>
      </c>
      <c r="F340" s="337">
        <v>107</v>
      </c>
      <c r="G340" s="337">
        <v>24</v>
      </c>
      <c r="H340" s="337">
        <v>415</v>
      </c>
      <c r="J340" s="337">
        <v>1308</v>
      </c>
      <c r="K340" s="337">
        <v>527</v>
      </c>
      <c r="L340" s="337">
        <v>174</v>
      </c>
      <c r="N340" s="337">
        <v>2009</v>
      </c>
      <c r="Y340" s="353"/>
      <c r="Z340" s="354"/>
      <c r="AE340" s="353"/>
      <c r="AF340" s="354"/>
      <c r="AH340" s="353"/>
      <c r="AI340" s="355"/>
      <c r="AJ340" s="356"/>
      <c r="AK340" s="356"/>
      <c r="AL340" s="356"/>
      <c r="AM340" s="356"/>
      <c r="AN340" s="356"/>
      <c r="AO340" s="357"/>
      <c r="AP340" s="356"/>
      <c r="AQ340" s="356"/>
      <c r="AR340" s="356"/>
      <c r="AS340" s="356"/>
      <c r="AT340" s="356"/>
      <c r="AU340" s="357"/>
      <c r="AV340" s="356"/>
      <c r="AW340" s="356"/>
      <c r="AX340" s="357"/>
    </row>
    <row r="341" spans="1:50">
      <c r="A341" s="358" t="s">
        <v>973</v>
      </c>
      <c r="B341" s="337">
        <v>15090050.073509762</v>
      </c>
      <c r="D341" s="337">
        <v>32130</v>
      </c>
      <c r="F341" s="337">
        <v>4254037.7300613495</v>
      </c>
      <c r="G341" s="337">
        <v>1086594.3925233646</v>
      </c>
      <c r="H341" s="337">
        <v>20462812.196094476</v>
      </c>
      <c r="J341" s="337">
        <v>64591229</v>
      </c>
      <c r="K341" s="337">
        <v>24782328</v>
      </c>
      <c r="L341" s="337">
        <v>8081328</v>
      </c>
      <c r="N341" s="337">
        <v>97454885</v>
      </c>
      <c r="R341" s="366"/>
      <c r="S341" s="363">
        <f>IF(B340&gt;0,(B341/B340),)</f>
        <v>53321.731708515057</v>
      </c>
      <c r="T341" s="363">
        <f t="shared" ref="T341:AH341" si="245">IF(C340&gt;0,(C341/C340),)</f>
        <v>0</v>
      </c>
      <c r="U341" s="363">
        <f t="shared" si="245"/>
        <v>32130</v>
      </c>
      <c r="V341" s="363">
        <f t="shared" si="245"/>
        <v>0</v>
      </c>
      <c r="W341" s="363">
        <f t="shared" si="245"/>
        <v>39757.361963190182</v>
      </c>
      <c r="X341" s="363">
        <f t="shared" si="245"/>
        <v>45274.766355140193</v>
      </c>
      <c r="Y341" s="364">
        <f t="shared" si="245"/>
        <v>49307.981195408378</v>
      </c>
      <c r="Z341" s="365">
        <f t="shared" si="245"/>
        <v>0</v>
      </c>
      <c r="AA341" s="363">
        <f t="shared" si="245"/>
        <v>49381.673547400613</v>
      </c>
      <c r="AB341" s="363">
        <f t="shared" si="245"/>
        <v>47025.290322580644</v>
      </c>
      <c r="AC341" s="363">
        <f t="shared" si="245"/>
        <v>46444.413793103449</v>
      </c>
      <c r="AD341" s="363">
        <f t="shared" si="245"/>
        <v>0</v>
      </c>
      <c r="AE341" s="364">
        <f t="shared" si="245"/>
        <v>48509.151319064214</v>
      </c>
      <c r="AF341" s="365">
        <f t="shared" si="245"/>
        <v>0</v>
      </c>
      <c r="AG341" s="363">
        <f t="shared" si="245"/>
        <v>0</v>
      </c>
      <c r="AH341" s="364">
        <f t="shared" si="245"/>
        <v>0</v>
      </c>
      <c r="AI341" s="355"/>
      <c r="AJ341" s="356"/>
      <c r="AK341" s="356"/>
      <c r="AL341" s="356"/>
      <c r="AM341" s="356"/>
      <c r="AN341" s="356"/>
      <c r="AO341" s="357"/>
      <c r="AP341" s="356"/>
      <c r="AQ341" s="356"/>
      <c r="AR341" s="356"/>
      <c r="AS341" s="356"/>
      <c r="AT341" s="356"/>
      <c r="AU341" s="357"/>
      <c r="AV341" s="356"/>
      <c r="AW341" s="356"/>
      <c r="AX341" s="357"/>
    </row>
    <row r="342" spans="1:50">
      <c r="A342" s="358" t="s">
        <v>974</v>
      </c>
      <c r="B342" s="337">
        <v>327</v>
      </c>
      <c r="D342" s="337">
        <v>1</v>
      </c>
      <c r="F342" s="337">
        <v>114</v>
      </c>
      <c r="G342" s="337">
        <v>16</v>
      </c>
      <c r="H342" s="337">
        <v>458</v>
      </c>
      <c r="J342" s="337">
        <v>1259</v>
      </c>
      <c r="K342" s="337">
        <v>523</v>
      </c>
      <c r="L342" s="337">
        <v>172</v>
      </c>
      <c r="N342" s="337">
        <v>1954</v>
      </c>
      <c r="Y342" s="353"/>
      <c r="Z342" s="354"/>
      <c r="AE342" s="353"/>
      <c r="AF342" s="354"/>
      <c r="AH342" s="353"/>
      <c r="AI342" s="355"/>
      <c r="AJ342" s="356"/>
      <c r="AK342" s="356"/>
      <c r="AL342" s="356"/>
      <c r="AM342" s="356"/>
      <c r="AN342" s="356"/>
      <c r="AO342" s="357"/>
      <c r="AP342" s="356"/>
      <c r="AQ342" s="356"/>
      <c r="AR342" s="356"/>
      <c r="AS342" s="356"/>
      <c r="AT342" s="356"/>
      <c r="AU342" s="357"/>
      <c r="AV342" s="356"/>
      <c r="AW342" s="356"/>
      <c r="AX342" s="357"/>
    </row>
    <row r="343" spans="1:50">
      <c r="A343" s="358" t="s">
        <v>975</v>
      </c>
      <c r="B343" s="337">
        <v>17987491.353218015</v>
      </c>
      <c r="D343" s="337">
        <v>33917.4</v>
      </c>
      <c r="F343" s="337">
        <v>5464374.969407266</v>
      </c>
      <c r="G343" s="337">
        <v>678406.84137931035</v>
      </c>
      <c r="H343" s="337">
        <v>24164190.564004589</v>
      </c>
      <c r="J343" s="337">
        <v>63781594</v>
      </c>
      <c r="K343" s="337">
        <v>25378720</v>
      </c>
      <c r="L343" s="337">
        <v>7927991</v>
      </c>
      <c r="N343" s="337">
        <v>97088305</v>
      </c>
      <c r="R343" s="366"/>
      <c r="S343" s="363">
        <f>IF(B342&gt;0,(B343/B342),)</f>
        <v>55007.618817180475</v>
      </c>
      <c r="T343" s="363">
        <f t="shared" ref="T343:AH343" si="246">IF(C342&gt;0,(C343/C342),)</f>
        <v>0</v>
      </c>
      <c r="U343" s="363">
        <f t="shared" si="246"/>
        <v>33917.4</v>
      </c>
      <c r="V343" s="363">
        <f t="shared" si="246"/>
        <v>0</v>
      </c>
      <c r="W343" s="363">
        <f t="shared" si="246"/>
        <v>47933.113766730406</v>
      </c>
      <c r="X343" s="363">
        <f t="shared" si="246"/>
        <v>42400.427586206897</v>
      </c>
      <c r="Y343" s="364">
        <f t="shared" si="246"/>
        <v>52760.241406123554</v>
      </c>
      <c r="Z343" s="365">
        <f t="shared" si="246"/>
        <v>0</v>
      </c>
      <c r="AA343" s="363">
        <f t="shared" si="246"/>
        <v>50660.519459888797</v>
      </c>
      <c r="AB343" s="363">
        <f t="shared" si="246"/>
        <v>48525.277246653917</v>
      </c>
      <c r="AC343" s="363">
        <f t="shared" si="246"/>
        <v>46092.970930232557</v>
      </c>
      <c r="AD343" s="363">
        <f t="shared" si="246"/>
        <v>0</v>
      </c>
      <c r="AE343" s="364">
        <f t="shared" si="246"/>
        <v>49686.952405322416</v>
      </c>
      <c r="AF343" s="365">
        <f t="shared" si="246"/>
        <v>0</v>
      </c>
      <c r="AG343" s="363">
        <f t="shared" si="246"/>
        <v>0</v>
      </c>
      <c r="AH343" s="364">
        <f t="shared" si="246"/>
        <v>0</v>
      </c>
      <c r="AI343" s="367">
        <f>IF(S341&gt;0,(S343-S341)/S341,)</f>
        <v>3.1617261004975861E-2</v>
      </c>
      <c r="AJ343" s="368">
        <f t="shared" ref="AJ343:AX343" si="247">IF(T341&gt;0,(T343-T341)/T341,)</f>
        <v>0</v>
      </c>
      <c r="AK343" s="370">
        <f t="shared" si="247"/>
        <v>5.5630252100840383E-2</v>
      </c>
      <c r="AL343" s="368">
        <f t="shared" si="247"/>
        <v>0</v>
      </c>
      <c r="AM343" s="368">
        <f t="shared" si="247"/>
        <v>0.2056412045424402</v>
      </c>
      <c r="AN343" s="368">
        <f t="shared" si="247"/>
        <v>-6.3486551126220508E-2</v>
      </c>
      <c r="AO343" s="369">
        <f t="shared" si="247"/>
        <v>7.0014227454046632E-2</v>
      </c>
      <c r="AP343" s="368">
        <f t="shared" si="247"/>
        <v>0</v>
      </c>
      <c r="AQ343" s="370">
        <f t="shared" si="247"/>
        <v>2.5897176434505457E-2</v>
      </c>
      <c r="AR343" s="368">
        <f t="shared" si="247"/>
        <v>3.1897451643227992E-2</v>
      </c>
      <c r="AS343" s="368">
        <f t="shared" si="247"/>
        <v>-7.566956586780688E-3</v>
      </c>
      <c r="AT343" s="368">
        <f t="shared" si="247"/>
        <v>0</v>
      </c>
      <c r="AU343" s="369">
        <f t="shared" si="247"/>
        <v>2.4279977163717617E-2</v>
      </c>
      <c r="AV343" s="368">
        <f t="shared" si="247"/>
        <v>0</v>
      </c>
      <c r="AW343" s="368">
        <f t="shared" si="247"/>
        <v>0</v>
      </c>
      <c r="AX343" s="369">
        <f t="shared" si="247"/>
        <v>0</v>
      </c>
    </row>
    <row r="344" spans="1:50">
      <c r="A344" s="358" t="s">
        <v>976</v>
      </c>
      <c r="B344" s="337">
        <v>0</v>
      </c>
      <c r="D344" s="337">
        <v>0</v>
      </c>
      <c r="F344" s="337">
        <v>0</v>
      </c>
      <c r="G344" s="337">
        <v>0</v>
      </c>
      <c r="H344" s="337">
        <v>0</v>
      </c>
      <c r="J344" s="337">
        <v>0</v>
      </c>
      <c r="K344" s="337">
        <v>0</v>
      </c>
      <c r="L344" s="337">
        <v>0</v>
      </c>
      <c r="N344" s="337">
        <v>0</v>
      </c>
      <c r="Y344" s="353"/>
      <c r="Z344" s="354"/>
      <c r="AE344" s="353"/>
      <c r="AF344" s="354"/>
      <c r="AH344" s="353"/>
      <c r="AI344" s="355"/>
      <c r="AJ344" s="356"/>
      <c r="AK344" s="356"/>
      <c r="AL344" s="356"/>
      <c r="AM344" s="356"/>
      <c r="AN344" s="356"/>
      <c r="AO344" s="357"/>
      <c r="AP344" s="356"/>
      <c r="AQ344" s="356"/>
      <c r="AR344" s="356"/>
      <c r="AS344" s="356"/>
      <c r="AT344" s="356"/>
      <c r="AU344" s="357"/>
      <c r="AV344" s="356"/>
      <c r="AW344" s="356"/>
      <c r="AX344" s="357"/>
    </row>
    <row r="345" spans="1:50">
      <c r="A345" s="358" t="s">
        <v>977</v>
      </c>
      <c r="B345" s="337">
        <v>0</v>
      </c>
      <c r="D345" s="337">
        <v>0</v>
      </c>
      <c r="F345" s="337">
        <v>0</v>
      </c>
      <c r="G345" s="337">
        <v>0</v>
      </c>
      <c r="H345" s="337">
        <v>0</v>
      </c>
      <c r="J345" s="337">
        <v>0</v>
      </c>
      <c r="K345" s="337">
        <v>0</v>
      </c>
      <c r="L345" s="337">
        <v>0</v>
      </c>
      <c r="N345" s="337">
        <v>0</v>
      </c>
      <c r="R345" s="366"/>
      <c r="S345" s="363">
        <f>IF(B344&gt;0,(B345/B344),)</f>
        <v>0</v>
      </c>
      <c r="T345" s="363">
        <f t="shared" ref="T345:AH345" si="248">IF(C344&gt;0,(C345/C344),)</f>
        <v>0</v>
      </c>
      <c r="U345" s="363">
        <f t="shared" si="248"/>
        <v>0</v>
      </c>
      <c r="V345" s="363">
        <f t="shared" si="248"/>
        <v>0</v>
      </c>
      <c r="W345" s="363">
        <f t="shared" si="248"/>
        <v>0</v>
      </c>
      <c r="X345" s="363">
        <f t="shared" si="248"/>
        <v>0</v>
      </c>
      <c r="Y345" s="364">
        <f t="shared" si="248"/>
        <v>0</v>
      </c>
      <c r="Z345" s="365">
        <f t="shared" si="248"/>
        <v>0</v>
      </c>
      <c r="AA345" s="363">
        <f t="shared" si="248"/>
        <v>0</v>
      </c>
      <c r="AB345" s="363">
        <f t="shared" si="248"/>
        <v>0</v>
      </c>
      <c r="AC345" s="363">
        <f t="shared" si="248"/>
        <v>0</v>
      </c>
      <c r="AD345" s="363">
        <f t="shared" si="248"/>
        <v>0</v>
      </c>
      <c r="AE345" s="364">
        <f t="shared" si="248"/>
        <v>0</v>
      </c>
      <c r="AF345" s="365">
        <f t="shared" si="248"/>
        <v>0</v>
      </c>
      <c r="AG345" s="363">
        <f t="shared" si="248"/>
        <v>0</v>
      </c>
      <c r="AH345" s="364">
        <f t="shared" si="248"/>
        <v>0</v>
      </c>
      <c r="AI345" s="355"/>
      <c r="AJ345" s="356"/>
      <c r="AK345" s="356"/>
      <c r="AL345" s="356"/>
      <c r="AM345" s="356"/>
      <c r="AN345" s="356"/>
      <c r="AO345" s="357"/>
      <c r="AP345" s="356"/>
      <c r="AQ345" s="356"/>
      <c r="AR345" s="356"/>
      <c r="AS345" s="356"/>
      <c r="AT345" s="356"/>
      <c r="AU345" s="357"/>
      <c r="AV345" s="356"/>
      <c r="AW345" s="356"/>
      <c r="AX345" s="357"/>
    </row>
    <row r="346" spans="1:50">
      <c r="A346" s="358" t="s">
        <v>978</v>
      </c>
      <c r="B346" s="337">
        <v>0</v>
      </c>
      <c r="D346" s="337">
        <v>0</v>
      </c>
      <c r="F346" s="337">
        <v>0</v>
      </c>
      <c r="G346" s="337">
        <v>0</v>
      </c>
      <c r="H346" s="337">
        <v>0</v>
      </c>
      <c r="J346" s="337">
        <v>0</v>
      </c>
      <c r="K346" s="337">
        <v>0</v>
      </c>
      <c r="L346" s="337">
        <v>0</v>
      </c>
      <c r="N346" s="337">
        <v>0</v>
      </c>
      <c r="Y346" s="353"/>
      <c r="Z346" s="354"/>
      <c r="AE346" s="353"/>
      <c r="AF346" s="354"/>
      <c r="AH346" s="353"/>
      <c r="AI346" s="355"/>
      <c r="AJ346" s="356"/>
      <c r="AK346" s="356"/>
      <c r="AL346" s="356"/>
      <c r="AM346" s="356"/>
      <c r="AN346" s="356"/>
      <c r="AO346" s="357"/>
      <c r="AP346" s="356"/>
      <c r="AQ346" s="356"/>
      <c r="AR346" s="356"/>
      <c r="AS346" s="356"/>
      <c r="AT346" s="356"/>
      <c r="AU346" s="357"/>
      <c r="AV346" s="356"/>
      <c r="AW346" s="356"/>
      <c r="AX346" s="357"/>
    </row>
    <row r="347" spans="1:50">
      <c r="A347" s="358" t="s">
        <v>979</v>
      </c>
      <c r="B347" s="337">
        <v>0</v>
      </c>
      <c r="D347" s="337">
        <v>0</v>
      </c>
      <c r="F347" s="337">
        <v>0</v>
      </c>
      <c r="G347" s="337">
        <v>0</v>
      </c>
      <c r="H347" s="337">
        <v>0</v>
      </c>
      <c r="J347" s="337">
        <v>0</v>
      </c>
      <c r="K347" s="337">
        <v>0</v>
      </c>
      <c r="L347" s="337">
        <v>0</v>
      </c>
      <c r="N347" s="337">
        <v>0</v>
      </c>
      <c r="R347" s="366"/>
      <c r="S347" s="363">
        <f>IF(B346&gt;0,(B347/B346),)</f>
        <v>0</v>
      </c>
      <c r="T347" s="363">
        <f t="shared" ref="T347:AH347" si="249">IF(C346&gt;0,(C347/C346),)</f>
        <v>0</v>
      </c>
      <c r="U347" s="363">
        <f t="shared" si="249"/>
        <v>0</v>
      </c>
      <c r="V347" s="363">
        <f t="shared" si="249"/>
        <v>0</v>
      </c>
      <c r="W347" s="363">
        <f t="shared" si="249"/>
        <v>0</v>
      </c>
      <c r="X347" s="363">
        <f t="shared" si="249"/>
        <v>0</v>
      </c>
      <c r="Y347" s="364">
        <f t="shared" si="249"/>
        <v>0</v>
      </c>
      <c r="Z347" s="365">
        <f t="shared" si="249"/>
        <v>0</v>
      </c>
      <c r="AA347" s="363">
        <f t="shared" si="249"/>
        <v>0</v>
      </c>
      <c r="AB347" s="363">
        <f t="shared" si="249"/>
        <v>0</v>
      </c>
      <c r="AC347" s="363">
        <f t="shared" si="249"/>
        <v>0</v>
      </c>
      <c r="AD347" s="363">
        <f t="shared" si="249"/>
        <v>0</v>
      </c>
      <c r="AE347" s="364">
        <f t="shared" si="249"/>
        <v>0</v>
      </c>
      <c r="AF347" s="365">
        <f t="shared" si="249"/>
        <v>0</v>
      </c>
      <c r="AG347" s="363">
        <f t="shared" si="249"/>
        <v>0</v>
      </c>
      <c r="AH347" s="364">
        <f t="shared" si="249"/>
        <v>0</v>
      </c>
      <c r="AI347" s="367">
        <f>IF(S345&gt;0,(S347-S345)/S345,)</f>
        <v>0</v>
      </c>
      <c r="AJ347" s="368">
        <f t="shared" ref="AJ347:AX347" si="250">IF(T345&gt;0,(T347-T345)/T345,)</f>
        <v>0</v>
      </c>
      <c r="AK347" s="368">
        <f t="shared" si="250"/>
        <v>0</v>
      </c>
      <c r="AL347" s="368">
        <f t="shared" si="250"/>
        <v>0</v>
      </c>
      <c r="AM347" s="368">
        <f t="shared" si="250"/>
        <v>0</v>
      </c>
      <c r="AN347" s="368">
        <f t="shared" si="250"/>
        <v>0</v>
      </c>
      <c r="AO347" s="369">
        <f t="shared" si="250"/>
        <v>0</v>
      </c>
      <c r="AP347" s="368">
        <f t="shared" si="250"/>
        <v>0</v>
      </c>
      <c r="AQ347" s="368">
        <f t="shared" si="250"/>
        <v>0</v>
      </c>
      <c r="AR347" s="368">
        <f t="shared" si="250"/>
        <v>0</v>
      </c>
      <c r="AS347" s="368">
        <f t="shared" si="250"/>
        <v>0</v>
      </c>
      <c r="AT347" s="368">
        <f t="shared" si="250"/>
        <v>0</v>
      </c>
      <c r="AU347" s="369">
        <f t="shared" si="250"/>
        <v>0</v>
      </c>
      <c r="AV347" s="368">
        <f t="shared" si="250"/>
        <v>0</v>
      </c>
      <c r="AW347" s="368">
        <f t="shared" si="250"/>
        <v>0</v>
      </c>
      <c r="AX347" s="369">
        <f t="shared" si="250"/>
        <v>0</v>
      </c>
    </row>
    <row r="348" spans="1:50">
      <c r="A348" s="358" t="s">
        <v>980</v>
      </c>
      <c r="B348" s="337">
        <v>2347</v>
      </c>
      <c r="D348" s="337">
        <v>1021</v>
      </c>
      <c r="F348" s="337">
        <v>764</v>
      </c>
      <c r="G348" s="337">
        <v>513</v>
      </c>
      <c r="H348" s="337">
        <v>4645</v>
      </c>
      <c r="J348" s="337">
        <v>1308</v>
      </c>
      <c r="K348" s="337">
        <v>527</v>
      </c>
      <c r="L348" s="337">
        <v>276</v>
      </c>
      <c r="N348" s="337">
        <v>2111</v>
      </c>
      <c r="Y348" s="353"/>
      <c r="Z348" s="354"/>
      <c r="AE348" s="353"/>
      <c r="AF348" s="354"/>
      <c r="AH348" s="353"/>
      <c r="AI348" s="355"/>
      <c r="AJ348" s="356"/>
      <c r="AK348" s="356"/>
      <c r="AL348" s="356"/>
      <c r="AM348" s="356"/>
      <c r="AN348" s="356"/>
      <c r="AO348" s="357"/>
      <c r="AP348" s="356"/>
      <c r="AQ348" s="356"/>
      <c r="AR348" s="356"/>
      <c r="AS348" s="356"/>
      <c r="AT348" s="356"/>
      <c r="AU348" s="357"/>
      <c r="AV348" s="356"/>
      <c r="AW348" s="356"/>
      <c r="AX348" s="357"/>
    </row>
    <row r="349" spans="1:50">
      <c r="A349" s="358" t="s">
        <v>981</v>
      </c>
      <c r="B349" s="337">
        <v>213193099.12179232</v>
      </c>
      <c r="D349" s="337">
        <v>74312398.623752236</v>
      </c>
      <c r="F349" s="337">
        <v>48456162.82332664</v>
      </c>
      <c r="G349" s="337">
        <v>29354236.785968613</v>
      </c>
      <c r="H349" s="337">
        <v>365315897.3548398</v>
      </c>
      <c r="J349" s="337">
        <v>64591229</v>
      </c>
      <c r="K349" s="337">
        <v>24782328</v>
      </c>
      <c r="L349" s="337">
        <v>13359271.861630132</v>
      </c>
      <c r="N349" s="337">
        <v>102732828.86163013</v>
      </c>
      <c r="R349" s="366"/>
      <c r="S349" s="363">
        <f>IF(B348&gt;0,(B349/B348),)</f>
        <v>90836.429110265148</v>
      </c>
      <c r="T349" s="363">
        <f t="shared" ref="T349:AH349" si="251">IF(C348&gt;0,(C349/C348),)</f>
        <v>0</v>
      </c>
      <c r="U349" s="363">
        <f t="shared" si="251"/>
        <v>72783.935968415506</v>
      </c>
      <c r="V349" s="363">
        <f t="shared" si="251"/>
        <v>0</v>
      </c>
      <c r="W349" s="363">
        <f t="shared" si="251"/>
        <v>63424.296889170997</v>
      </c>
      <c r="X349" s="363">
        <f t="shared" si="251"/>
        <v>57220.734475572346</v>
      </c>
      <c r="Y349" s="364">
        <f t="shared" si="251"/>
        <v>78647.125372409006</v>
      </c>
      <c r="Z349" s="365">
        <f t="shared" si="251"/>
        <v>0</v>
      </c>
      <c r="AA349" s="363">
        <f t="shared" si="251"/>
        <v>49381.673547400613</v>
      </c>
      <c r="AB349" s="363">
        <f t="shared" si="251"/>
        <v>47025.290322580644</v>
      </c>
      <c r="AC349" s="363">
        <f t="shared" si="251"/>
        <v>48403.158918949754</v>
      </c>
      <c r="AD349" s="363">
        <f t="shared" si="251"/>
        <v>0</v>
      </c>
      <c r="AE349" s="364">
        <f t="shared" si="251"/>
        <v>48665.480275523507</v>
      </c>
      <c r="AF349" s="365">
        <f t="shared" si="251"/>
        <v>0</v>
      </c>
      <c r="AG349" s="363">
        <f t="shared" si="251"/>
        <v>0</v>
      </c>
      <c r="AH349" s="364">
        <f t="shared" si="251"/>
        <v>0</v>
      </c>
      <c r="AI349" s="355"/>
      <c r="AJ349" s="356"/>
      <c r="AK349" s="356"/>
      <c r="AL349" s="356"/>
      <c r="AM349" s="356"/>
      <c r="AN349" s="356"/>
      <c r="AO349" s="357"/>
      <c r="AP349" s="356"/>
      <c r="AQ349" s="356"/>
      <c r="AR349" s="356"/>
      <c r="AS349" s="356"/>
      <c r="AT349" s="356"/>
      <c r="AU349" s="357"/>
      <c r="AV349" s="356"/>
      <c r="AW349" s="356"/>
      <c r="AX349" s="357"/>
    </row>
    <row r="350" spans="1:50">
      <c r="A350" s="358" t="s">
        <v>982</v>
      </c>
      <c r="B350" s="337">
        <v>2567</v>
      </c>
      <c r="D350" s="337">
        <v>1001</v>
      </c>
      <c r="F350" s="337">
        <v>793</v>
      </c>
      <c r="G350" s="337">
        <v>614</v>
      </c>
      <c r="H350" s="337">
        <v>4975</v>
      </c>
      <c r="J350" s="337">
        <v>1259</v>
      </c>
      <c r="K350" s="337">
        <v>523</v>
      </c>
      <c r="L350" s="337">
        <v>287</v>
      </c>
      <c r="N350" s="337">
        <v>2069</v>
      </c>
      <c r="Y350" s="353"/>
      <c r="Z350" s="354"/>
      <c r="AE350" s="353"/>
      <c r="AF350" s="354"/>
      <c r="AH350" s="353"/>
      <c r="AI350" s="355"/>
      <c r="AJ350" s="356"/>
      <c r="AK350" s="356"/>
      <c r="AL350" s="356"/>
      <c r="AM350" s="356"/>
      <c r="AN350" s="356"/>
      <c r="AO350" s="357"/>
      <c r="AP350" s="356"/>
      <c r="AQ350" s="356"/>
      <c r="AR350" s="356"/>
      <c r="AS350" s="356"/>
      <c r="AT350" s="356"/>
      <c r="AU350" s="357"/>
      <c r="AV350" s="356"/>
      <c r="AW350" s="356"/>
      <c r="AX350" s="357"/>
    </row>
    <row r="351" spans="1:50" ht="13.5" thickBot="1">
      <c r="A351" s="372" t="s">
        <v>983</v>
      </c>
      <c r="B351" s="373">
        <v>237776997.56404275</v>
      </c>
      <c r="C351" s="373"/>
      <c r="D351" s="373">
        <v>75319534.775223553</v>
      </c>
      <c r="E351" s="373"/>
      <c r="F351" s="373">
        <v>54277190.420186751</v>
      </c>
      <c r="G351" s="373">
        <v>36665627.809043951</v>
      </c>
      <c r="H351" s="373">
        <v>404039350.568497</v>
      </c>
      <c r="I351" s="373"/>
      <c r="J351" s="373">
        <v>63781594</v>
      </c>
      <c r="K351" s="373">
        <v>25378720</v>
      </c>
      <c r="L351" s="373">
        <v>14280025.693723612</v>
      </c>
      <c r="M351" s="373"/>
      <c r="N351" s="373">
        <v>103440339.69372362</v>
      </c>
      <c r="O351" s="373"/>
      <c r="P351" s="373"/>
      <c r="Q351" s="373"/>
      <c r="S351" s="374">
        <f>IF(B350&gt;0,(B351/B350),)</f>
        <v>92628.359004301805</v>
      </c>
      <c r="T351" s="374">
        <f t="shared" ref="T351:AH351" si="252">IF(C350&gt;0,(C351/C350),)</f>
        <v>0</v>
      </c>
      <c r="U351" s="374">
        <f t="shared" si="252"/>
        <v>75244.290484738813</v>
      </c>
      <c r="V351" s="374">
        <f t="shared" si="252"/>
        <v>0</v>
      </c>
      <c r="W351" s="374">
        <f t="shared" si="252"/>
        <v>68445.385145254419</v>
      </c>
      <c r="X351" s="374">
        <f t="shared" si="252"/>
        <v>59716.006203654644</v>
      </c>
      <c r="Y351" s="375">
        <f t="shared" si="252"/>
        <v>81213.939812763216</v>
      </c>
      <c r="Z351" s="376">
        <f t="shared" si="252"/>
        <v>0</v>
      </c>
      <c r="AA351" s="374">
        <f t="shared" si="252"/>
        <v>50660.519459888797</v>
      </c>
      <c r="AB351" s="374">
        <f t="shared" si="252"/>
        <v>48525.277246653917</v>
      </c>
      <c r="AC351" s="374">
        <f t="shared" si="252"/>
        <v>49756.187086144986</v>
      </c>
      <c r="AD351" s="374">
        <f t="shared" si="252"/>
        <v>0</v>
      </c>
      <c r="AE351" s="375">
        <f t="shared" si="252"/>
        <v>49995.33092978425</v>
      </c>
      <c r="AF351" s="376">
        <f t="shared" si="252"/>
        <v>0</v>
      </c>
      <c r="AG351" s="374">
        <f t="shared" si="252"/>
        <v>0</v>
      </c>
      <c r="AH351" s="375">
        <f t="shared" si="252"/>
        <v>0</v>
      </c>
      <c r="AI351" s="377">
        <f>IF(S349&gt;0,(S351-S349)/S349,)</f>
        <v>1.9726996223744738E-2</v>
      </c>
      <c r="AJ351" s="378">
        <f t="shared" ref="AJ351:AX351" si="253">IF(T349&gt;0,(T351-T349)/T349,)</f>
        <v>0</v>
      </c>
      <c r="AK351" s="378">
        <f t="shared" si="253"/>
        <v>3.3803537601909496E-2</v>
      </c>
      <c r="AL351" s="378">
        <f t="shared" si="253"/>
        <v>0</v>
      </c>
      <c r="AM351" s="378">
        <f t="shared" si="253"/>
        <v>7.9166636484080871E-2</v>
      </c>
      <c r="AN351" s="378">
        <f t="shared" si="253"/>
        <v>4.3607824173377829E-2</v>
      </c>
      <c r="AO351" s="379">
        <f t="shared" si="253"/>
        <v>3.2637104384932808E-2</v>
      </c>
      <c r="AP351" s="378">
        <f t="shared" si="253"/>
        <v>0</v>
      </c>
      <c r="AQ351" s="378">
        <f t="shared" si="253"/>
        <v>2.5897176434505457E-2</v>
      </c>
      <c r="AR351" s="378">
        <f t="shared" si="253"/>
        <v>3.1897451643227992E-2</v>
      </c>
      <c r="AS351" s="378">
        <f t="shared" si="253"/>
        <v>2.7953302995386203E-2</v>
      </c>
      <c r="AT351" s="378">
        <f t="shared" si="253"/>
        <v>0</v>
      </c>
      <c r="AU351" s="379">
        <f t="shared" si="253"/>
        <v>2.7326364534608249E-2</v>
      </c>
      <c r="AV351" s="378">
        <f t="shared" si="253"/>
        <v>0</v>
      </c>
      <c r="AW351" s="378">
        <f t="shared" si="253"/>
        <v>0</v>
      </c>
      <c r="AX351" s="379">
        <f t="shared" si="253"/>
        <v>0</v>
      </c>
    </row>
    <row r="352" spans="1:50">
      <c r="A352" s="352" t="s">
        <v>489</v>
      </c>
      <c r="Y352" s="353"/>
      <c r="Z352" s="354"/>
      <c r="AE352" s="353"/>
      <c r="AF352" s="354"/>
      <c r="AH352" s="353"/>
      <c r="AI352" s="355"/>
      <c r="AJ352" s="356"/>
      <c r="AK352" s="356"/>
      <c r="AL352" s="356"/>
      <c r="AM352" s="356"/>
      <c r="AN352" s="356"/>
      <c r="AO352" s="357"/>
      <c r="AP352" s="356"/>
      <c r="AQ352" s="356"/>
      <c r="AR352" s="356"/>
      <c r="AS352" s="356"/>
      <c r="AT352" s="356"/>
      <c r="AU352" s="357"/>
      <c r="AV352" s="356"/>
      <c r="AW352" s="356"/>
      <c r="AX352" s="357"/>
    </row>
    <row r="353" spans="1:50">
      <c r="A353" s="358" t="s">
        <v>956</v>
      </c>
      <c r="B353" s="337">
        <v>724</v>
      </c>
      <c r="C353" s="337">
        <v>259</v>
      </c>
      <c r="D353" s="337">
        <v>754</v>
      </c>
      <c r="F353" s="337">
        <v>84</v>
      </c>
      <c r="H353" s="337">
        <v>1821</v>
      </c>
      <c r="J353" s="337">
        <v>104</v>
      </c>
      <c r="K353" s="337">
        <v>89</v>
      </c>
      <c r="L353" s="337">
        <v>7</v>
      </c>
      <c r="N353" s="337">
        <v>200</v>
      </c>
      <c r="O353" s="337">
        <v>0</v>
      </c>
      <c r="P353" s="337">
        <v>0</v>
      </c>
      <c r="Q353" s="337">
        <v>0</v>
      </c>
      <c r="S353" s="359"/>
      <c r="T353" s="359"/>
      <c r="U353" s="359"/>
      <c r="V353" s="359"/>
      <c r="W353" s="359"/>
      <c r="X353" s="359"/>
      <c r="Y353" s="360"/>
      <c r="Z353" s="354"/>
      <c r="AA353" s="359"/>
      <c r="AB353" s="359"/>
      <c r="AC353" s="359"/>
      <c r="AD353" s="359"/>
      <c r="AE353" s="360"/>
      <c r="AF353" s="354"/>
      <c r="AG353" s="359"/>
      <c r="AH353" s="360"/>
      <c r="AI353" s="355"/>
      <c r="AJ353" s="356"/>
      <c r="AK353" s="356"/>
      <c r="AL353" s="356"/>
      <c r="AM353" s="356"/>
      <c r="AN353" s="356"/>
      <c r="AO353" s="357"/>
      <c r="AP353" s="356"/>
      <c r="AQ353" s="356"/>
      <c r="AR353" s="356"/>
      <c r="AS353" s="356"/>
      <c r="AT353" s="356"/>
      <c r="AU353" s="357"/>
      <c r="AV353" s="356"/>
      <c r="AW353" s="356"/>
      <c r="AX353" s="357"/>
    </row>
    <row r="354" spans="1:50">
      <c r="A354" s="358" t="s">
        <v>957</v>
      </c>
      <c r="B354" s="337">
        <v>91477391.066295564</v>
      </c>
      <c r="C354" s="337">
        <v>21013037.295927603</v>
      </c>
      <c r="D354" s="337">
        <v>63529891.954428613</v>
      </c>
      <c r="F354" s="337">
        <v>6304731.6818181816</v>
      </c>
      <c r="H354" s="337">
        <v>182325051.99846995</v>
      </c>
      <c r="J354" s="337">
        <v>6766324.8619292043</v>
      </c>
      <c r="K354" s="337">
        <v>5694754.7594301216</v>
      </c>
      <c r="L354" s="337">
        <v>421888.99999999994</v>
      </c>
      <c r="N354" s="337">
        <v>12882968.621359326</v>
      </c>
      <c r="O354" s="337">
        <v>0</v>
      </c>
      <c r="P354" s="337">
        <v>0</v>
      </c>
      <c r="Q354" s="337">
        <v>0</v>
      </c>
      <c r="S354" s="363">
        <f>IF(B353&gt;0,(B354/B353),)</f>
        <v>126349.98766062924</v>
      </c>
      <c r="T354" s="363">
        <f t="shared" ref="T354:AH354" si="254">IF(C353&gt;0,(C354/C353),)</f>
        <v>81131.4181309946</v>
      </c>
      <c r="U354" s="363">
        <f t="shared" si="254"/>
        <v>84257.151133194449</v>
      </c>
      <c r="V354" s="363">
        <f t="shared" si="254"/>
        <v>0</v>
      </c>
      <c r="W354" s="363">
        <f t="shared" si="254"/>
        <v>75056.329545454544</v>
      </c>
      <c r="X354" s="363">
        <f t="shared" si="254"/>
        <v>0</v>
      </c>
      <c r="Y354" s="364">
        <f t="shared" si="254"/>
        <v>100123.58703924764</v>
      </c>
      <c r="Z354" s="365">
        <f t="shared" si="254"/>
        <v>0</v>
      </c>
      <c r="AA354" s="363">
        <f t="shared" si="254"/>
        <v>65060.815980088504</v>
      </c>
      <c r="AB354" s="363">
        <f t="shared" si="254"/>
        <v>63986.008532922715</v>
      </c>
      <c r="AC354" s="363">
        <f t="shared" si="254"/>
        <v>60269.857142857138</v>
      </c>
      <c r="AD354" s="363">
        <f t="shared" si="254"/>
        <v>0</v>
      </c>
      <c r="AE354" s="364">
        <f t="shared" si="254"/>
        <v>64414.84310679663</v>
      </c>
      <c r="AF354" s="365">
        <f t="shared" si="254"/>
        <v>0</v>
      </c>
      <c r="AG354" s="363">
        <f t="shared" si="254"/>
        <v>0</v>
      </c>
      <c r="AH354" s="364">
        <f t="shared" si="254"/>
        <v>0</v>
      </c>
      <c r="AI354" s="355"/>
      <c r="AJ354" s="356"/>
      <c r="AK354" s="356"/>
      <c r="AL354" s="356"/>
      <c r="AM354" s="356"/>
      <c r="AN354" s="356"/>
      <c r="AO354" s="357"/>
      <c r="AP354" s="356"/>
      <c r="AQ354" s="356"/>
      <c r="AR354" s="356"/>
      <c r="AS354" s="356"/>
      <c r="AT354" s="356"/>
      <c r="AU354" s="357"/>
      <c r="AV354" s="356"/>
      <c r="AW354" s="356"/>
      <c r="AX354" s="357"/>
    </row>
    <row r="355" spans="1:50">
      <c r="A355" s="358" t="s">
        <v>958</v>
      </c>
      <c r="B355" s="337">
        <v>719</v>
      </c>
      <c r="C355" s="337">
        <v>258</v>
      </c>
      <c r="D355" s="337">
        <v>734</v>
      </c>
      <c r="F355" s="337">
        <v>77</v>
      </c>
      <c r="H355" s="337">
        <v>1788</v>
      </c>
      <c r="J355" s="337">
        <v>109</v>
      </c>
      <c r="K355" s="337">
        <v>86</v>
      </c>
      <c r="L355" s="337">
        <v>5</v>
      </c>
      <c r="N355" s="337">
        <v>200</v>
      </c>
      <c r="O355" s="337">
        <v>0</v>
      </c>
      <c r="P355" s="337">
        <v>0</v>
      </c>
      <c r="Q355" s="337">
        <v>0</v>
      </c>
      <c r="Y355" s="353"/>
      <c r="Z355" s="354"/>
      <c r="AE355" s="353"/>
      <c r="AF355" s="354"/>
      <c r="AH355" s="353"/>
      <c r="AI355" s="355"/>
      <c r="AJ355" s="356"/>
      <c r="AK355" s="356"/>
      <c r="AL355" s="356"/>
      <c r="AM355" s="356"/>
      <c r="AN355" s="356"/>
      <c r="AO355" s="357"/>
      <c r="AP355" s="356"/>
      <c r="AQ355" s="356"/>
      <c r="AR355" s="356"/>
      <c r="AS355" s="356"/>
      <c r="AT355" s="356"/>
      <c r="AU355" s="357"/>
      <c r="AV355" s="356"/>
      <c r="AW355" s="356"/>
      <c r="AX355" s="357"/>
    </row>
    <row r="356" spans="1:50">
      <c r="A356" s="358" t="s">
        <v>959</v>
      </c>
      <c r="B356" s="337">
        <v>93382853.084633559</v>
      </c>
      <c r="C356" s="337">
        <v>20894927.921910621</v>
      </c>
      <c r="D356" s="337">
        <v>63352456.286397427</v>
      </c>
      <c r="F356" s="337">
        <v>5982356.5269709546</v>
      </c>
      <c r="H356" s="337">
        <v>183612593.81991255</v>
      </c>
      <c r="J356" s="337">
        <v>7211772.2796106488</v>
      </c>
      <c r="K356" s="337">
        <v>5339285.4926977688</v>
      </c>
      <c r="L356" s="337">
        <v>302369</v>
      </c>
      <c r="N356" s="337">
        <v>12853426.772308417</v>
      </c>
      <c r="O356" s="337">
        <v>0</v>
      </c>
      <c r="P356" s="337">
        <v>0</v>
      </c>
      <c r="Q356" s="337">
        <v>0</v>
      </c>
      <c r="R356" s="366"/>
      <c r="S356" s="363">
        <f>IF(B355&gt;0,(B356/B355),)</f>
        <v>129878.79427626364</v>
      </c>
      <c r="T356" s="363">
        <f t="shared" ref="T356:AH356" si="255">IF(C355&gt;0,(C356/C355),)</f>
        <v>80988.092720583809</v>
      </c>
      <c r="U356" s="363">
        <f t="shared" si="255"/>
        <v>86311.248346590495</v>
      </c>
      <c r="V356" s="363">
        <f t="shared" si="255"/>
        <v>0</v>
      </c>
      <c r="W356" s="363">
        <f t="shared" si="255"/>
        <v>77692.941908713692</v>
      </c>
      <c r="X356" s="363">
        <f t="shared" si="255"/>
        <v>0</v>
      </c>
      <c r="Y356" s="364">
        <f t="shared" si="255"/>
        <v>102691.60728183029</v>
      </c>
      <c r="Z356" s="365">
        <f t="shared" si="255"/>
        <v>0</v>
      </c>
      <c r="AA356" s="363">
        <f t="shared" si="255"/>
        <v>66163.048436794939</v>
      </c>
      <c r="AB356" s="363">
        <f t="shared" si="255"/>
        <v>62084.715031369407</v>
      </c>
      <c r="AC356" s="363">
        <f t="shared" si="255"/>
        <v>60473.8</v>
      </c>
      <c r="AD356" s="363">
        <f t="shared" si="255"/>
        <v>0</v>
      </c>
      <c r="AE356" s="364">
        <f t="shared" si="255"/>
        <v>64267.133861542083</v>
      </c>
      <c r="AF356" s="365">
        <f t="shared" si="255"/>
        <v>0</v>
      </c>
      <c r="AG356" s="363">
        <f t="shared" si="255"/>
        <v>0</v>
      </c>
      <c r="AH356" s="364">
        <f t="shared" si="255"/>
        <v>0</v>
      </c>
      <c r="AI356" s="367">
        <f>IF(S354&gt;0,(S356-S354)/S354,)</f>
        <v>2.7928824378777351E-2</v>
      </c>
      <c r="AJ356" s="368">
        <f t="shared" ref="AJ356:AX356" si="256">IF(T354&gt;0,(T356-T354)/T354,)</f>
        <v>-1.7665833250859497E-3</v>
      </c>
      <c r="AK356" s="368">
        <f t="shared" si="256"/>
        <v>2.4378906547040866E-2</v>
      </c>
      <c r="AL356" s="368">
        <f t="shared" si="256"/>
        <v>0</v>
      </c>
      <c r="AM356" s="368">
        <f t="shared" si="256"/>
        <v>3.5128447916739657E-2</v>
      </c>
      <c r="AN356" s="368">
        <f t="shared" si="256"/>
        <v>0</v>
      </c>
      <c r="AO356" s="369">
        <f t="shared" si="256"/>
        <v>2.5648504198875877E-2</v>
      </c>
      <c r="AP356" s="368">
        <f t="shared" si="256"/>
        <v>0</v>
      </c>
      <c r="AQ356" s="368">
        <f t="shared" si="256"/>
        <v>1.6941571360613847E-2</v>
      </c>
      <c r="AR356" s="368">
        <f t="shared" si="256"/>
        <v>-2.9714206982844306E-2</v>
      </c>
      <c r="AS356" s="368">
        <f t="shared" si="256"/>
        <v>3.3838284477672015E-3</v>
      </c>
      <c r="AT356" s="368">
        <f t="shared" si="256"/>
        <v>0</v>
      </c>
      <c r="AU356" s="369">
        <f t="shared" si="256"/>
        <v>-2.2930933016424948E-3</v>
      </c>
      <c r="AV356" s="368">
        <f t="shared" si="256"/>
        <v>0</v>
      </c>
      <c r="AW356" s="368">
        <f t="shared" si="256"/>
        <v>0</v>
      </c>
      <c r="AX356" s="369">
        <f t="shared" si="256"/>
        <v>0</v>
      </c>
    </row>
    <row r="357" spans="1:50">
      <c r="A357" s="358" t="s">
        <v>960</v>
      </c>
      <c r="B357" s="337">
        <v>622</v>
      </c>
      <c r="C357" s="337">
        <v>259</v>
      </c>
      <c r="D357" s="337">
        <v>465</v>
      </c>
      <c r="F357" s="337">
        <v>67</v>
      </c>
      <c r="H357" s="337">
        <v>1413</v>
      </c>
      <c r="J357" s="337">
        <v>380</v>
      </c>
      <c r="K357" s="337">
        <v>356</v>
      </c>
      <c r="L357" s="337">
        <v>21</v>
      </c>
      <c r="N357" s="337">
        <v>757</v>
      </c>
      <c r="O357" s="337">
        <v>0</v>
      </c>
      <c r="P357" s="337">
        <v>0</v>
      </c>
      <c r="Q357" s="337">
        <v>0</v>
      </c>
      <c r="Y357" s="353"/>
      <c r="Z357" s="354"/>
      <c r="AE357" s="353"/>
      <c r="AF357" s="354"/>
      <c r="AH357" s="353"/>
      <c r="AI357" s="355"/>
      <c r="AJ357" s="356"/>
      <c r="AK357" s="356"/>
      <c r="AL357" s="356"/>
      <c r="AM357" s="356"/>
      <c r="AN357" s="356"/>
      <c r="AO357" s="357"/>
      <c r="AP357" s="356"/>
      <c r="AQ357" s="356"/>
      <c r="AR357" s="356"/>
      <c r="AS357" s="356"/>
      <c r="AT357" s="356"/>
      <c r="AU357" s="357"/>
      <c r="AV357" s="356"/>
      <c r="AW357" s="356"/>
      <c r="AX357" s="357"/>
    </row>
    <row r="358" spans="1:50">
      <c r="A358" s="361" t="s">
        <v>961</v>
      </c>
      <c r="B358" s="362">
        <v>53115548.844456315</v>
      </c>
      <c r="C358" s="362">
        <v>16301525.335862029</v>
      </c>
      <c r="D358" s="362">
        <v>30704032.612703007</v>
      </c>
      <c r="E358" s="362"/>
      <c r="F358" s="362">
        <v>4360206.2941176472</v>
      </c>
      <c r="G358" s="362"/>
      <c r="H358" s="362">
        <v>104481313.087139</v>
      </c>
      <c r="I358" s="362"/>
      <c r="J358" s="362">
        <v>21194436.276809499</v>
      </c>
      <c r="K358" s="362">
        <v>19116516.891761381</v>
      </c>
      <c r="L358" s="362">
        <v>1115723.109375</v>
      </c>
      <c r="M358" s="362"/>
      <c r="N358" s="362">
        <v>41426676.277945876</v>
      </c>
      <c r="O358" s="362">
        <v>0</v>
      </c>
      <c r="P358" s="362">
        <v>0</v>
      </c>
      <c r="Q358" s="362">
        <v>0</v>
      </c>
      <c r="S358" s="363">
        <f>IF(B357&gt;0,(B358/B357),)</f>
        <v>85394.773061826869</v>
      </c>
      <c r="T358" s="363">
        <f t="shared" ref="T358:AH358" si="257">IF(C357&gt;0,(C358/C357),)</f>
        <v>62940.252262015558</v>
      </c>
      <c r="U358" s="363">
        <f t="shared" si="257"/>
        <v>66030.177661726892</v>
      </c>
      <c r="V358" s="363">
        <f t="shared" si="257"/>
        <v>0</v>
      </c>
      <c r="W358" s="363">
        <f t="shared" si="257"/>
        <v>65077.705882352944</v>
      </c>
      <c r="X358" s="363">
        <f t="shared" si="257"/>
        <v>0</v>
      </c>
      <c r="Y358" s="364">
        <f t="shared" si="257"/>
        <v>73942.896735413306</v>
      </c>
      <c r="Z358" s="365">
        <f t="shared" si="257"/>
        <v>0</v>
      </c>
      <c r="AA358" s="363">
        <f t="shared" si="257"/>
        <v>55774.832307393415</v>
      </c>
      <c r="AB358" s="363">
        <f t="shared" si="257"/>
        <v>53698.081156633096</v>
      </c>
      <c r="AC358" s="363">
        <f t="shared" si="257"/>
        <v>53129.671875</v>
      </c>
      <c r="AD358" s="363">
        <f t="shared" si="257"/>
        <v>0</v>
      </c>
      <c r="AE358" s="364">
        <f t="shared" si="257"/>
        <v>54724.803537577114</v>
      </c>
      <c r="AF358" s="365">
        <f t="shared" si="257"/>
        <v>0</v>
      </c>
      <c r="AG358" s="363">
        <f t="shared" si="257"/>
        <v>0</v>
      </c>
      <c r="AH358" s="364">
        <f t="shared" si="257"/>
        <v>0</v>
      </c>
      <c r="AI358" s="355"/>
      <c r="AJ358" s="356"/>
      <c r="AK358" s="356"/>
      <c r="AL358" s="356"/>
      <c r="AM358" s="356"/>
      <c r="AN358" s="356"/>
      <c r="AO358" s="357"/>
      <c r="AP358" s="356"/>
      <c r="AQ358" s="356"/>
      <c r="AR358" s="356"/>
      <c r="AS358" s="356"/>
      <c r="AT358" s="356"/>
      <c r="AU358" s="357"/>
      <c r="AV358" s="356"/>
      <c r="AW358" s="356"/>
      <c r="AX358" s="357"/>
    </row>
    <row r="359" spans="1:50">
      <c r="A359" s="358" t="s">
        <v>962</v>
      </c>
      <c r="B359" s="337">
        <v>622</v>
      </c>
      <c r="C359" s="337">
        <v>270</v>
      </c>
      <c r="D359" s="337">
        <v>454</v>
      </c>
      <c r="F359" s="337">
        <v>72</v>
      </c>
      <c r="H359" s="337">
        <v>1418</v>
      </c>
      <c r="J359" s="337">
        <v>362</v>
      </c>
      <c r="K359" s="337">
        <v>341</v>
      </c>
      <c r="L359" s="337">
        <v>20</v>
      </c>
      <c r="N359" s="337">
        <v>723</v>
      </c>
      <c r="O359" s="337">
        <v>0</v>
      </c>
      <c r="P359" s="337">
        <v>0</v>
      </c>
      <c r="Q359" s="337">
        <v>0</v>
      </c>
      <c r="Y359" s="353"/>
      <c r="Z359" s="354"/>
      <c r="AE359" s="353"/>
      <c r="AF359" s="354"/>
      <c r="AH359" s="353"/>
      <c r="AI359" s="355"/>
      <c r="AJ359" s="356"/>
      <c r="AK359" s="356"/>
      <c r="AL359" s="356"/>
      <c r="AM359" s="356"/>
      <c r="AN359" s="356"/>
      <c r="AO359" s="357"/>
      <c r="AP359" s="356"/>
      <c r="AQ359" s="356"/>
      <c r="AR359" s="356"/>
      <c r="AS359" s="356"/>
      <c r="AT359" s="356"/>
      <c r="AU359" s="357"/>
      <c r="AV359" s="356"/>
      <c r="AW359" s="356"/>
      <c r="AX359" s="357"/>
    </row>
    <row r="360" spans="1:50">
      <c r="A360" s="358" t="s">
        <v>963</v>
      </c>
      <c r="B360" s="337">
        <v>54351514.695882708</v>
      </c>
      <c r="C360" s="337">
        <v>17499507.489631232</v>
      </c>
      <c r="D360" s="337">
        <v>30859112.423079662</v>
      </c>
      <c r="F360" s="337">
        <v>4846179.9272727277</v>
      </c>
      <c r="H360" s="337">
        <v>107556314.53586634</v>
      </c>
      <c r="J360" s="337">
        <v>20428478.431549601</v>
      </c>
      <c r="K360" s="337">
        <v>18372880.591675419</v>
      </c>
      <c r="L360" s="337">
        <v>1092441.6393442624</v>
      </c>
      <c r="N360" s="337">
        <v>39893800.662569284</v>
      </c>
      <c r="O360" s="337">
        <v>0</v>
      </c>
      <c r="P360" s="337">
        <v>0</v>
      </c>
      <c r="Q360" s="337">
        <v>0</v>
      </c>
      <c r="R360" s="366"/>
      <c r="S360" s="363">
        <f>IF(B359&gt;0,(B360/B359),)</f>
        <v>87381.856424248734</v>
      </c>
      <c r="T360" s="363">
        <f t="shared" ref="T360:AH360" si="258">IF(C359&gt;0,(C360/C359),)</f>
        <v>64812.990702337898</v>
      </c>
      <c r="U360" s="363">
        <f t="shared" si="258"/>
        <v>67971.613266695291</v>
      </c>
      <c r="V360" s="363">
        <f t="shared" si="258"/>
        <v>0</v>
      </c>
      <c r="W360" s="363">
        <f t="shared" si="258"/>
        <v>67308.05454545455</v>
      </c>
      <c r="X360" s="363">
        <f t="shared" si="258"/>
        <v>0</v>
      </c>
      <c r="Y360" s="364">
        <f t="shared" si="258"/>
        <v>75850.715469581337</v>
      </c>
      <c r="Z360" s="365">
        <f t="shared" si="258"/>
        <v>0</v>
      </c>
      <c r="AA360" s="363">
        <f t="shared" si="258"/>
        <v>56432.260860634255</v>
      </c>
      <c r="AB360" s="363">
        <f t="shared" si="258"/>
        <v>53879.415224854602</v>
      </c>
      <c r="AC360" s="363">
        <f t="shared" si="258"/>
        <v>54622.081967213118</v>
      </c>
      <c r="AD360" s="363">
        <f t="shared" si="258"/>
        <v>0</v>
      </c>
      <c r="AE360" s="364">
        <f t="shared" si="258"/>
        <v>55178.147527758345</v>
      </c>
      <c r="AF360" s="365">
        <f t="shared" si="258"/>
        <v>0</v>
      </c>
      <c r="AG360" s="363">
        <f t="shared" si="258"/>
        <v>0</v>
      </c>
      <c r="AH360" s="364">
        <f t="shared" si="258"/>
        <v>0</v>
      </c>
      <c r="AI360" s="367">
        <f>IF(S358&gt;0,(S360-S358)/S358,)</f>
        <v>2.3269379274340269E-2</v>
      </c>
      <c r="AJ360" s="368">
        <f t="shared" ref="AJ360:AX360" si="259">IF(T358&gt;0,(T360-T358)/T358,)</f>
        <v>2.9754225205934518E-2</v>
      </c>
      <c r="AK360" s="368">
        <f t="shared" si="259"/>
        <v>2.9402247180287607E-2</v>
      </c>
      <c r="AL360" s="368">
        <f t="shared" si="259"/>
        <v>0</v>
      </c>
      <c r="AM360" s="368">
        <f t="shared" si="259"/>
        <v>3.4272084930799737E-2</v>
      </c>
      <c r="AN360" s="368">
        <f t="shared" si="259"/>
        <v>0</v>
      </c>
      <c r="AO360" s="369">
        <f t="shared" si="259"/>
        <v>2.5801244181637855E-2</v>
      </c>
      <c r="AP360" s="368">
        <f t="shared" si="259"/>
        <v>0</v>
      </c>
      <c r="AQ360" s="368">
        <f t="shared" si="259"/>
        <v>1.1787190136539269E-2</v>
      </c>
      <c r="AR360" s="368">
        <f t="shared" si="259"/>
        <v>3.3769189571703404E-3</v>
      </c>
      <c r="AS360" s="368">
        <f t="shared" si="259"/>
        <v>2.8089955001498274E-2</v>
      </c>
      <c r="AT360" s="368">
        <f t="shared" si="259"/>
        <v>0</v>
      </c>
      <c r="AU360" s="369">
        <f t="shared" si="259"/>
        <v>8.2840679340208025E-3</v>
      </c>
      <c r="AV360" s="368">
        <f t="shared" si="259"/>
        <v>0</v>
      </c>
      <c r="AW360" s="368">
        <f t="shared" si="259"/>
        <v>0</v>
      </c>
      <c r="AX360" s="369">
        <f t="shared" si="259"/>
        <v>0</v>
      </c>
    </row>
    <row r="361" spans="1:50">
      <c r="A361" s="358" t="s">
        <v>964</v>
      </c>
      <c r="B361" s="337">
        <v>587</v>
      </c>
      <c r="C361" s="337">
        <v>244</v>
      </c>
      <c r="D361" s="337">
        <v>479</v>
      </c>
      <c r="F361" s="337">
        <v>66</v>
      </c>
      <c r="H361" s="337">
        <v>1376</v>
      </c>
      <c r="J361" s="337">
        <v>221</v>
      </c>
      <c r="K361" s="337">
        <v>182</v>
      </c>
      <c r="L361" s="337">
        <v>15</v>
      </c>
      <c r="N361" s="337">
        <v>418</v>
      </c>
      <c r="O361" s="337">
        <v>0</v>
      </c>
      <c r="P361" s="337">
        <v>0</v>
      </c>
      <c r="Q361" s="337">
        <v>0</v>
      </c>
      <c r="Y361" s="353"/>
      <c r="Z361" s="354"/>
      <c r="AE361" s="353"/>
      <c r="AF361" s="354"/>
      <c r="AH361" s="353"/>
      <c r="AI361" s="355"/>
      <c r="AJ361" s="356"/>
      <c r="AK361" s="356"/>
      <c r="AL361" s="356"/>
      <c r="AM361" s="356"/>
      <c r="AN361" s="356"/>
      <c r="AO361" s="357"/>
      <c r="AP361" s="356"/>
      <c r="AQ361" s="356"/>
      <c r="AR361" s="356"/>
      <c r="AS361" s="356"/>
      <c r="AT361" s="356"/>
      <c r="AU361" s="357"/>
      <c r="AV361" s="356"/>
      <c r="AW361" s="356"/>
      <c r="AX361" s="357"/>
    </row>
    <row r="362" spans="1:50">
      <c r="A362" s="358" t="s">
        <v>965</v>
      </c>
      <c r="B362" s="337">
        <v>42530862.424613371</v>
      </c>
      <c r="C362" s="337">
        <v>13463171.991691625</v>
      </c>
      <c r="D362" s="337">
        <v>28227064.734042555</v>
      </c>
      <c r="F362" s="337">
        <v>3933775.0000000005</v>
      </c>
      <c r="H362" s="337">
        <v>88154874.150347561</v>
      </c>
      <c r="J362" s="337">
        <v>10351471.748487599</v>
      </c>
      <c r="K362" s="337">
        <v>8331803.538500933</v>
      </c>
      <c r="L362" s="337">
        <v>808704.78260869556</v>
      </c>
      <c r="N362" s="337">
        <v>19491980.069597229</v>
      </c>
      <c r="O362" s="337">
        <v>0</v>
      </c>
      <c r="P362" s="337">
        <v>0</v>
      </c>
      <c r="Q362" s="337">
        <v>0</v>
      </c>
      <c r="R362" s="366"/>
      <c r="S362" s="363">
        <f>IF(B361&gt;0,(B362/B361),)</f>
        <v>72454.620825576436</v>
      </c>
      <c r="T362" s="363">
        <f t="shared" ref="T362:AH362" si="260">IF(C361&gt;0,(C362/C361),)</f>
        <v>55176.934392178788</v>
      </c>
      <c r="U362" s="363">
        <f t="shared" si="260"/>
        <v>58929.153933282993</v>
      </c>
      <c r="V362" s="363">
        <f t="shared" si="260"/>
        <v>0</v>
      </c>
      <c r="W362" s="363">
        <f t="shared" si="260"/>
        <v>59602.65151515152</v>
      </c>
      <c r="X362" s="363">
        <f t="shared" si="260"/>
        <v>0</v>
      </c>
      <c r="Y362" s="364">
        <f t="shared" si="260"/>
        <v>64066.042260427006</v>
      </c>
      <c r="Z362" s="365">
        <f t="shared" si="260"/>
        <v>0</v>
      </c>
      <c r="AA362" s="363">
        <f t="shared" si="260"/>
        <v>46839.238680939365</v>
      </c>
      <c r="AB362" s="363">
        <f t="shared" si="260"/>
        <v>45779.140321433697</v>
      </c>
      <c r="AC362" s="363">
        <f t="shared" si="260"/>
        <v>53913.65217391304</v>
      </c>
      <c r="AD362" s="363">
        <f t="shared" si="260"/>
        <v>0</v>
      </c>
      <c r="AE362" s="364">
        <f t="shared" si="260"/>
        <v>46631.531266979015</v>
      </c>
      <c r="AF362" s="365">
        <f t="shared" si="260"/>
        <v>0</v>
      </c>
      <c r="AG362" s="363">
        <f t="shared" si="260"/>
        <v>0</v>
      </c>
      <c r="AH362" s="364">
        <f t="shared" si="260"/>
        <v>0</v>
      </c>
      <c r="AI362" s="355"/>
      <c r="AJ362" s="356"/>
      <c r="AK362" s="356"/>
      <c r="AL362" s="356"/>
      <c r="AM362" s="356"/>
      <c r="AN362" s="356"/>
      <c r="AO362" s="357"/>
      <c r="AP362" s="356"/>
      <c r="AQ362" s="356"/>
      <c r="AR362" s="356"/>
      <c r="AS362" s="356"/>
      <c r="AT362" s="356"/>
      <c r="AU362" s="357"/>
      <c r="AV362" s="356"/>
      <c r="AW362" s="356"/>
      <c r="AX362" s="357"/>
    </row>
    <row r="363" spans="1:50">
      <c r="A363" s="358" t="s">
        <v>966</v>
      </c>
      <c r="B363" s="337">
        <v>583</v>
      </c>
      <c r="C363" s="337">
        <v>252</v>
      </c>
      <c r="D363" s="337">
        <v>512</v>
      </c>
      <c r="F363" s="337">
        <v>60</v>
      </c>
      <c r="H363" s="337">
        <v>1407</v>
      </c>
      <c r="J363" s="337">
        <v>224</v>
      </c>
      <c r="K363" s="337">
        <v>167</v>
      </c>
      <c r="L363" s="337">
        <v>13</v>
      </c>
      <c r="N363" s="337">
        <v>404</v>
      </c>
      <c r="O363" s="337">
        <v>0</v>
      </c>
      <c r="P363" s="337">
        <v>0</v>
      </c>
      <c r="Q363" s="337">
        <v>0</v>
      </c>
      <c r="Y363" s="353"/>
      <c r="Z363" s="354"/>
      <c r="AE363" s="353"/>
      <c r="AF363" s="354"/>
      <c r="AH363" s="353"/>
      <c r="AI363" s="355"/>
      <c r="AJ363" s="356"/>
      <c r="AK363" s="356"/>
      <c r="AL363" s="356"/>
      <c r="AM363" s="356"/>
      <c r="AN363" s="356"/>
      <c r="AO363" s="357"/>
      <c r="AP363" s="356"/>
      <c r="AQ363" s="356"/>
      <c r="AR363" s="356"/>
      <c r="AS363" s="356"/>
      <c r="AT363" s="356"/>
      <c r="AU363" s="357"/>
      <c r="AV363" s="356"/>
      <c r="AW363" s="356"/>
      <c r="AX363" s="357"/>
    </row>
    <row r="364" spans="1:50">
      <c r="A364" s="358" t="s">
        <v>967</v>
      </c>
      <c r="B364" s="337">
        <v>42993835.10423851</v>
      </c>
      <c r="C364" s="337">
        <v>13980800.15936614</v>
      </c>
      <c r="D364" s="337">
        <v>30917409.986587867</v>
      </c>
      <c r="F364" s="337">
        <v>3604813.5164835164</v>
      </c>
      <c r="H364" s="337">
        <v>91496858.766676039</v>
      </c>
      <c r="J364" s="337">
        <v>10766324.34143904</v>
      </c>
      <c r="K364" s="337">
        <v>7985509.6634679437</v>
      </c>
      <c r="L364" s="337">
        <v>729780.67499999993</v>
      </c>
      <c r="N364" s="337">
        <v>19481614.679906983</v>
      </c>
      <c r="O364" s="337">
        <v>0</v>
      </c>
      <c r="P364" s="337">
        <v>0</v>
      </c>
      <c r="Q364" s="337">
        <v>0</v>
      </c>
      <c r="R364" s="366"/>
      <c r="S364" s="363">
        <f>IF(B363&gt;0,(B364/B363),)</f>
        <v>73745.85781172986</v>
      </c>
      <c r="T364" s="363">
        <f t="shared" ref="T364:AH364" si="261">IF(C363&gt;0,(C364/C363),)</f>
        <v>55479.365711770399</v>
      </c>
      <c r="U364" s="363">
        <f t="shared" si="261"/>
        <v>60385.566380054428</v>
      </c>
      <c r="V364" s="363">
        <f t="shared" si="261"/>
        <v>0</v>
      </c>
      <c r="W364" s="363">
        <f t="shared" si="261"/>
        <v>60080.225274725271</v>
      </c>
      <c r="X364" s="363">
        <f t="shared" si="261"/>
        <v>0</v>
      </c>
      <c r="Y364" s="364">
        <f t="shared" si="261"/>
        <v>65029.750367218221</v>
      </c>
      <c r="Z364" s="365">
        <f t="shared" si="261"/>
        <v>0</v>
      </c>
      <c r="AA364" s="363">
        <f t="shared" si="261"/>
        <v>48063.947952852861</v>
      </c>
      <c r="AB364" s="363">
        <f t="shared" si="261"/>
        <v>47817.423134538585</v>
      </c>
      <c r="AC364" s="363">
        <f t="shared" si="261"/>
        <v>56136.974999999991</v>
      </c>
      <c r="AD364" s="363">
        <f t="shared" si="261"/>
        <v>0</v>
      </c>
      <c r="AE364" s="364">
        <f t="shared" si="261"/>
        <v>48221.818514621242</v>
      </c>
      <c r="AF364" s="365">
        <f t="shared" si="261"/>
        <v>0</v>
      </c>
      <c r="AG364" s="363">
        <f t="shared" si="261"/>
        <v>0</v>
      </c>
      <c r="AH364" s="364">
        <f t="shared" si="261"/>
        <v>0</v>
      </c>
      <c r="AI364" s="367">
        <f>IF(S362&gt;0,(S364-S362)/S362,)</f>
        <v>1.7821320040606967E-2</v>
      </c>
      <c r="AJ364" s="368">
        <f t="shared" ref="AJ364:AX364" si="262">IF(T362&gt;0,(T364-T362)/T362,)</f>
        <v>5.4811185674440094E-3</v>
      </c>
      <c r="AK364" s="368">
        <f t="shared" si="262"/>
        <v>2.471463358222183E-2</v>
      </c>
      <c r="AL364" s="368">
        <f t="shared" si="262"/>
        <v>0</v>
      </c>
      <c r="AM364" s="368">
        <f t="shared" si="262"/>
        <v>8.012626073394544E-3</v>
      </c>
      <c r="AN364" s="368">
        <f t="shared" si="262"/>
        <v>0</v>
      </c>
      <c r="AO364" s="369">
        <f t="shared" si="262"/>
        <v>1.504241674354978E-2</v>
      </c>
      <c r="AP364" s="368">
        <f t="shared" si="262"/>
        <v>0</v>
      </c>
      <c r="AQ364" s="368">
        <f t="shared" si="262"/>
        <v>2.6147078953524413E-2</v>
      </c>
      <c r="AR364" s="368">
        <f t="shared" si="262"/>
        <v>4.45242701980266E-2</v>
      </c>
      <c r="AS364" s="368">
        <f t="shared" si="262"/>
        <v>4.1238586822406741E-2</v>
      </c>
      <c r="AT364" s="368">
        <f t="shared" si="262"/>
        <v>0</v>
      </c>
      <c r="AU364" s="369">
        <f t="shared" si="262"/>
        <v>3.4103260271196596E-2</v>
      </c>
      <c r="AV364" s="368">
        <f t="shared" si="262"/>
        <v>0</v>
      </c>
      <c r="AW364" s="368">
        <f t="shared" si="262"/>
        <v>0</v>
      </c>
      <c r="AX364" s="369">
        <f t="shared" si="262"/>
        <v>0</v>
      </c>
    </row>
    <row r="365" spans="1:50">
      <c r="A365" s="358" t="s">
        <v>968</v>
      </c>
      <c r="B365" s="337">
        <v>180</v>
      </c>
      <c r="C365" s="337">
        <v>34</v>
      </c>
      <c r="D365" s="337">
        <v>146</v>
      </c>
      <c r="F365" s="337">
        <v>13</v>
      </c>
      <c r="H365" s="337">
        <v>373</v>
      </c>
      <c r="J365" s="337">
        <v>308</v>
      </c>
      <c r="K365" s="337">
        <v>182</v>
      </c>
      <c r="L365" s="337">
        <v>9</v>
      </c>
      <c r="N365" s="337">
        <v>499</v>
      </c>
      <c r="O365" s="337">
        <v>0</v>
      </c>
      <c r="P365" s="337">
        <v>0</v>
      </c>
      <c r="Q365" s="337">
        <v>0</v>
      </c>
      <c r="Y365" s="353"/>
      <c r="Z365" s="354"/>
      <c r="AE365" s="353"/>
      <c r="AF365" s="354"/>
      <c r="AH365" s="353"/>
      <c r="AI365" s="355"/>
      <c r="AJ365" s="356"/>
      <c r="AK365" s="356"/>
      <c r="AL365" s="356"/>
      <c r="AM365" s="356"/>
      <c r="AN365" s="356"/>
      <c r="AO365" s="357"/>
      <c r="AP365" s="356"/>
      <c r="AQ365" s="356"/>
      <c r="AR365" s="356"/>
      <c r="AS365" s="356"/>
      <c r="AT365" s="356"/>
      <c r="AU365" s="357"/>
      <c r="AV365" s="356"/>
      <c r="AW365" s="356"/>
      <c r="AX365" s="357"/>
    </row>
    <row r="366" spans="1:50">
      <c r="A366" s="358" t="s">
        <v>969</v>
      </c>
      <c r="B366" s="337">
        <v>8312540.1902589155</v>
      </c>
      <c r="C366" s="337">
        <v>1568326.02</v>
      </c>
      <c r="D366" s="337">
        <v>6351769.8784014732</v>
      </c>
      <c r="F366" s="337">
        <v>673039.17073170724</v>
      </c>
      <c r="H366" s="337">
        <v>16905675.259392098</v>
      </c>
      <c r="J366" s="337">
        <v>12613494.820843633</v>
      </c>
      <c r="K366" s="337">
        <v>6347417.1989814835</v>
      </c>
      <c r="L366" s="337">
        <v>417858.09677419357</v>
      </c>
      <c r="N366" s="337">
        <v>19378770.11659931</v>
      </c>
      <c r="O366" s="337">
        <v>0</v>
      </c>
      <c r="P366" s="337">
        <v>0</v>
      </c>
      <c r="Q366" s="337">
        <v>0</v>
      </c>
      <c r="R366" s="366"/>
      <c r="S366" s="363">
        <f>IF(B365&gt;0,(B366/B365),)</f>
        <v>46180.778834771751</v>
      </c>
      <c r="T366" s="363">
        <f t="shared" ref="T366:AH366" si="263">IF(C365&gt;0,(C366/C365),)</f>
        <v>46127.235882352943</v>
      </c>
      <c r="U366" s="363">
        <f t="shared" si="263"/>
        <v>43505.27313973612</v>
      </c>
      <c r="V366" s="363">
        <f t="shared" si="263"/>
        <v>0</v>
      </c>
      <c r="W366" s="363">
        <f t="shared" si="263"/>
        <v>51772.243902439019</v>
      </c>
      <c r="X366" s="363">
        <f t="shared" si="263"/>
        <v>0</v>
      </c>
      <c r="Y366" s="364">
        <f t="shared" si="263"/>
        <v>45323.526164590075</v>
      </c>
      <c r="Z366" s="365">
        <f t="shared" si="263"/>
        <v>0</v>
      </c>
      <c r="AA366" s="363">
        <f t="shared" si="263"/>
        <v>40952.905262479326</v>
      </c>
      <c r="AB366" s="363">
        <f t="shared" si="263"/>
        <v>34875.918675722438</v>
      </c>
      <c r="AC366" s="363">
        <f t="shared" si="263"/>
        <v>46428.677419354841</v>
      </c>
      <c r="AD366" s="363">
        <f t="shared" si="263"/>
        <v>0</v>
      </c>
      <c r="AE366" s="364">
        <f t="shared" si="263"/>
        <v>38835.210654507639</v>
      </c>
      <c r="AF366" s="365">
        <f t="shared" si="263"/>
        <v>0</v>
      </c>
      <c r="AG366" s="363">
        <f t="shared" si="263"/>
        <v>0</v>
      </c>
      <c r="AH366" s="364">
        <f t="shared" si="263"/>
        <v>0</v>
      </c>
      <c r="AI366" s="355"/>
      <c r="AJ366" s="356"/>
      <c r="AK366" s="356"/>
      <c r="AL366" s="356"/>
      <c r="AM366" s="356"/>
      <c r="AN366" s="356"/>
      <c r="AO366" s="357"/>
      <c r="AP366" s="356"/>
      <c r="AQ366" s="356"/>
      <c r="AR366" s="356"/>
      <c r="AS366" s="356"/>
      <c r="AT366" s="356"/>
      <c r="AU366" s="357"/>
      <c r="AV366" s="356"/>
      <c r="AW366" s="356"/>
      <c r="AX366" s="357"/>
    </row>
    <row r="367" spans="1:50">
      <c r="A367" s="358" t="s">
        <v>970</v>
      </c>
      <c r="B367" s="337">
        <v>167</v>
      </c>
      <c r="C367" s="337">
        <v>39</v>
      </c>
      <c r="D367" s="337">
        <v>130</v>
      </c>
      <c r="F367" s="337">
        <v>11</v>
      </c>
      <c r="H367" s="337">
        <v>347</v>
      </c>
      <c r="J367" s="337">
        <v>293</v>
      </c>
      <c r="K367" s="337">
        <v>163</v>
      </c>
      <c r="L367" s="337">
        <v>17</v>
      </c>
      <c r="N367" s="337">
        <v>473</v>
      </c>
      <c r="O367" s="337">
        <v>0</v>
      </c>
      <c r="P367" s="337">
        <v>0</v>
      </c>
      <c r="Q367" s="337">
        <v>0</v>
      </c>
      <c r="Y367" s="353"/>
      <c r="Z367" s="354"/>
      <c r="AE367" s="353"/>
      <c r="AF367" s="354"/>
      <c r="AH367" s="353"/>
      <c r="AI367" s="355"/>
      <c r="AJ367" s="356"/>
      <c r="AK367" s="356"/>
      <c r="AL367" s="356"/>
      <c r="AM367" s="356"/>
      <c r="AN367" s="356"/>
      <c r="AO367" s="357"/>
      <c r="AP367" s="356"/>
      <c r="AQ367" s="356"/>
      <c r="AR367" s="356"/>
      <c r="AS367" s="356"/>
      <c r="AT367" s="356"/>
      <c r="AU367" s="357"/>
      <c r="AV367" s="356"/>
      <c r="AW367" s="356"/>
      <c r="AX367" s="357"/>
    </row>
    <row r="368" spans="1:50">
      <c r="A368" s="358" t="s">
        <v>971</v>
      </c>
      <c r="B368" s="337">
        <v>7810136.25562899</v>
      </c>
      <c r="C368" s="337">
        <v>1843909.5</v>
      </c>
      <c r="D368" s="337">
        <v>5836610.275122189</v>
      </c>
      <c r="F368" s="337">
        <v>543163.97142857139</v>
      </c>
      <c r="H368" s="337">
        <v>16033820.002179751</v>
      </c>
      <c r="J368" s="337">
        <v>11299907.102498049</v>
      </c>
      <c r="K368" s="337">
        <v>6885246.8571320698</v>
      </c>
      <c r="L368" s="337">
        <v>798449.625</v>
      </c>
      <c r="N368" s="337">
        <v>18983603.584630117</v>
      </c>
      <c r="O368" s="337">
        <v>0</v>
      </c>
      <c r="P368" s="337">
        <v>0</v>
      </c>
      <c r="Q368" s="337">
        <v>0</v>
      </c>
      <c r="R368" s="366"/>
      <c r="S368" s="363">
        <f>IF(B367&gt;0,(B368/B367),)</f>
        <v>46767.282967838262</v>
      </c>
      <c r="T368" s="363">
        <f t="shared" ref="T368:AH368" si="264">IF(C367&gt;0,(C368/C367),)</f>
        <v>47279.730769230766</v>
      </c>
      <c r="U368" s="363">
        <f t="shared" si="264"/>
        <v>44897.002116324533</v>
      </c>
      <c r="V368" s="363">
        <f t="shared" si="264"/>
        <v>0</v>
      </c>
      <c r="W368" s="363">
        <f t="shared" si="264"/>
        <v>49378.542857142857</v>
      </c>
      <c r="X368" s="363">
        <f t="shared" si="264"/>
        <v>0</v>
      </c>
      <c r="Y368" s="364">
        <f t="shared" si="264"/>
        <v>46206.974069682277</v>
      </c>
      <c r="Z368" s="365">
        <f t="shared" si="264"/>
        <v>0</v>
      </c>
      <c r="AA368" s="363">
        <f t="shared" si="264"/>
        <v>38566.235844703238</v>
      </c>
      <c r="AB368" s="363">
        <f t="shared" si="264"/>
        <v>42240.778264613924</v>
      </c>
      <c r="AC368" s="363">
        <f t="shared" si="264"/>
        <v>46967.625</v>
      </c>
      <c r="AD368" s="363">
        <f t="shared" si="264"/>
        <v>0</v>
      </c>
      <c r="AE368" s="364">
        <f t="shared" si="264"/>
        <v>40134.468466448452</v>
      </c>
      <c r="AF368" s="365">
        <f t="shared" si="264"/>
        <v>0</v>
      </c>
      <c r="AG368" s="363">
        <f t="shared" si="264"/>
        <v>0</v>
      </c>
      <c r="AH368" s="364">
        <f t="shared" si="264"/>
        <v>0</v>
      </c>
      <c r="AI368" s="367">
        <f>IF(S366&gt;0,(S368-S366)/S366,)</f>
        <v>1.2700178469595326E-2</v>
      </c>
      <c r="AJ368" s="370">
        <f t="shared" ref="AJ368:AX368" si="265">IF(T366&gt;0,(T368-T366)/T366,)</f>
        <v>2.4985127871465129E-2</v>
      </c>
      <c r="AK368" s="368">
        <f t="shared" si="265"/>
        <v>3.1989891710788004E-2</v>
      </c>
      <c r="AL368" s="368">
        <f t="shared" si="265"/>
        <v>0</v>
      </c>
      <c r="AM368" s="368">
        <f t="shared" si="265"/>
        <v>-4.6235219199826753E-2</v>
      </c>
      <c r="AN368" s="368">
        <f t="shared" si="265"/>
        <v>0</v>
      </c>
      <c r="AO368" s="369">
        <f t="shared" si="265"/>
        <v>1.9492038238243109E-2</v>
      </c>
      <c r="AP368" s="368">
        <f t="shared" si="265"/>
        <v>0</v>
      </c>
      <c r="AQ368" s="368">
        <f t="shared" si="265"/>
        <v>-5.8278390812061188E-2</v>
      </c>
      <c r="AR368" s="368">
        <f t="shared" si="265"/>
        <v>0.21117320685858396</v>
      </c>
      <c r="AS368" s="368">
        <f t="shared" si="265"/>
        <v>1.1608075237148296E-2</v>
      </c>
      <c r="AT368" s="368">
        <f t="shared" si="265"/>
        <v>0</v>
      </c>
      <c r="AU368" s="369">
        <f t="shared" si="265"/>
        <v>3.3455665362536344E-2</v>
      </c>
      <c r="AV368" s="368">
        <f t="shared" si="265"/>
        <v>0</v>
      </c>
      <c r="AW368" s="368">
        <f t="shared" si="265"/>
        <v>0</v>
      </c>
      <c r="AX368" s="369">
        <f t="shared" si="265"/>
        <v>0</v>
      </c>
    </row>
    <row r="369" spans="1:50">
      <c r="A369" s="358" t="s">
        <v>972</v>
      </c>
      <c r="B369" s="337">
        <v>294</v>
      </c>
      <c r="C369" s="337">
        <v>88</v>
      </c>
      <c r="D369" s="337">
        <v>281</v>
      </c>
      <c r="F369" s="337">
        <v>61</v>
      </c>
      <c r="H369" s="337">
        <v>724</v>
      </c>
      <c r="J369" s="337">
        <v>0</v>
      </c>
      <c r="K369" s="337">
        <v>1</v>
      </c>
      <c r="L369" s="337">
        <v>0</v>
      </c>
      <c r="N369" s="337">
        <v>1</v>
      </c>
      <c r="O369" s="337">
        <v>0</v>
      </c>
      <c r="P369" s="337">
        <v>0</v>
      </c>
      <c r="Q369" s="337">
        <v>0</v>
      </c>
      <c r="Y369" s="353"/>
      <c r="Z369" s="354"/>
      <c r="AE369" s="353"/>
      <c r="AF369" s="354"/>
      <c r="AH369" s="353"/>
      <c r="AI369" s="355"/>
      <c r="AJ369" s="356"/>
      <c r="AK369" s="356"/>
      <c r="AL369" s="356"/>
      <c r="AM369" s="356"/>
      <c r="AN369" s="356"/>
      <c r="AO369" s="357"/>
      <c r="AP369" s="356"/>
      <c r="AQ369" s="356"/>
      <c r="AR369" s="356"/>
      <c r="AS369" s="356"/>
      <c r="AT369" s="356"/>
      <c r="AU369" s="357"/>
      <c r="AV369" s="356"/>
      <c r="AW369" s="356"/>
      <c r="AX369" s="357"/>
    </row>
    <row r="370" spans="1:50">
      <c r="A370" s="358" t="s">
        <v>973</v>
      </c>
      <c r="B370" s="337">
        <v>15039781.020134227</v>
      </c>
      <c r="C370" s="337">
        <v>2729298.5957446806</v>
      </c>
      <c r="D370" s="337">
        <v>11445981.12262843</v>
      </c>
      <c r="F370" s="337">
        <v>2707108.2925531915</v>
      </c>
      <c r="H370" s="337">
        <v>31922169.031060528</v>
      </c>
      <c r="J370" s="337">
        <v>0</v>
      </c>
      <c r="K370" s="337">
        <v>42840</v>
      </c>
      <c r="L370" s="337">
        <v>0</v>
      </c>
      <c r="N370" s="337">
        <v>42840</v>
      </c>
      <c r="O370" s="337">
        <v>0</v>
      </c>
      <c r="P370" s="337">
        <v>0</v>
      </c>
      <c r="Q370" s="337">
        <v>0</v>
      </c>
      <c r="R370" s="366"/>
      <c r="S370" s="363">
        <f>IF(B369&gt;0,(B370/B369),)</f>
        <v>51155.717755558595</v>
      </c>
      <c r="T370" s="363">
        <f t="shared" ref="T370:AH370" si="266">IF(C369&gt;0,(C370/C369),)</f>
        <v>31014.756769825915</v>
      </c>
      <c r="U370" s="363">
        <f t="shared" si="266"/>
        <v>40733.028906150997</v>
      </c>
      <c r="V370" s="363">
        <f t="shared" si="266"/>
        <v>0</v>
      </c>
      <c r="W370" s="363">
        <f t="shared" si="266"/>
        <v>44378.824468085106</v>
      </c>
      <c r="X370" s="363">
        <f t="shared" si="266"/>
        <v>0</v>
      </c>
      <c r="Y370" s="364">
        <f t="shared" si="266"/>
        <v>44091.39368931012</v>
      </c>
      <c r="Z370" s="365">
        <f t="shared" si="266"/>
        <v>0</v>
      </c>
      <c r="AA370" s="363">
        <f t="shared" si="266"/>
        <v>0</v>
      </c>
      <c r="AB370" s="363">
        <f t="shared" si="266"/>
        <v>42840</v>
      </c>
      <c r="AC370" s="363">
        <f t="shared" si="266"/>
        <v>0</v>
      </c>
      <c r="AD370" s="363">
        <f t="shared" si="266"/>
        <v>0</v>
      </c>
      <c r="AE370" s="364">
        <f t="shared" si="266"/>
        <v>42840</v>
      </c>
      <c r="AF370" s="365">
        <f t="shared" si="266"/>
        <v>0</v>
      </c>
      <c r="AG370" s="363">
        <f t="shared" si="266"/>
        <v>0</v>
      </c>
      <c r="AH370" s="364">
        <f t="shared" si="266"/>
        <v>0</v>
      </c>
      <c r="AI370" s="355"/>
      <c r="AJ370" s="356"/>
      <c r="AK370" s="356"/>
      <c r="AL370" s="356"/>
      <c r="AM370" s="356"/>
      <c r="AN370" s="356"/>
      <c r="AO370" s="357"/>
      <c r="AP370" s="356"/>
      <c r="AQ370" s="356"/>
      <c r="AR370" s="356"/>
      <c r="AS370" s="356"/>
      <c r="AT370" s="356"/>
      <c r="AU370" s="357"/>
      <c r="AV370" s="356"/>
      <c r="AW370" s="356"/>
      <c r="AX370" s="357"/>
    </row>
    <row r="371" spans="1:50">
      <c r="A371" s="358" t="s">
        <v>974</v>
      </c>
      <c r="B371" s="337">
        <v>299</v>
      </c>
      <c r="C371" s="337">
        <v>91</v>
      </c>
      <c r="D371" s="337">
        <v>329</v>
      </c>
      <c r="F371" s="337">
        <v>71</v>
      </c>
      <c r="H371" s="337">
        <v>790</v>
      </c>
      <c r="J371" s="337">
        <v>7</v>
      </c>
      <c r="K371" s="337">
        <v>0</v>
      </c>
      <c r="L371" s="337">
        <v>0</v>
      </c>
      <c r="N371" s="337">
        <v>7</v>
      </c>
      <c r="O371" s="337">
        <v>0</v>
      </c>
      <c r="P371" s="337">
        <v>0</v>
      </c>
      <c r="Q371" s="337">
        <v>0</v>
      </c>
      <c r="Y371" s="353"/>
      <c r="Z371" s="354"/>
      <c r="AE371" s="353"/>
      <c r="AF371" s="354"/>
      <c r="AH371" s="353"/>
      <c r="AI371" s="355"/>
      <c r="AJ371" s="356"/>
      <c r="AK371" s="356"/>
      <c r="AL371" s="356"/>
      <c r="AM371" s="356"/>
      <c r="AN371" s="356"/>
      <c r="AO371" s="357"/>
      <c r="AP371" s="356"/>
      <c r="AQ371" s="356"/>
      <c r="AR371" s="356"/>
      <c r="AS371" s="356"/>
      <c r="AT371" s="356"/>
      <c r="AU371" s="357"/>
      <c r="AV371" s="356"/>
      <c r="AW371" s="356"/>
      <c r="AX371" s="357"/>
    </row>
    <row r="372" spans="1:50">
      <c r="A372" s="358" t="s">
        <v>975</v>
      </c>
      <c r="B372" s="337">
        <v>15307706.742574258</v>
      </c>
      <c r="C372" s="337">
        <v>3093870.1956637958</v>
      </c>
      <c r="D372" s="337">
        <v>14163090.241241537</v>
      </c>
      <c r="F372" s="337">
        <v>3266622.9677419355</v>
      </c>
      <c r="H372" s="337">
        <v>35831290.147221528</v>
      </c>
      <c r="J372" s="337">
        <v>273816.85714285716</v>
      </c>
      <c r="K372" s="337">
        <v>0</v>
      </c>
      <c r="L372" s="337">
        <v>0</v>
      </c>
      <c r="N372" s="337">
        <v>273816.85714285716</v>
      </c>
      <c r="O372" s="337">
        <v>0</v>
      </c>
      <c r="P372" s="337">
        <v>0</v>
      </c>
      <c r="Q372" s="337">
        <v>0</v>
      </c>
      <c r="R372" s="366"/>
      <c r="S372" s="363">
        <f>IF(B371&gt;0,(B372/B371),)</f>
        <v>51196.343620649692</v>
      </c>
      <c r="T372" s="363">
        <f t="shared" ref="T372:AH372" si="267">IF(C371&gt;0,(C372/C371),)</f>
        <v>33998.57357872303</v>
      </c>
      <c r="U372" s="363">
        <f t="shared" si="267"/>
        <v>43048.906508332941</v>
      </c>
      <c r="V372" s="363">
        <f t="shared" si="267"/>
        <v>0</v>
      </c>
      <c r="W372" s="363">
        <f t="shared" si="267"/>
        <v>46008.774193548386</v>
      </c>
      <c r="X372" s="363">
        <f t="shared" si="267"/>
        <v>0</v>
      </c>
      <c r="Y372" s="364">
        <f t="shared" si="267"/>
        <v>45356.063477495605</v>
      </c>
      <c r="Z372" s="365">
        <f t="shared" si="267"/>
        <v>0</v>
      </c>
      <c r="AA372" s="363">
        <f t="shared" si="267"/>
        <v>39116.693877551021</v>
      </c>
      <c r="AB372" s="363">
        <f t="shared" si="267"/>
        <v>0</v>
      </c>
      <c r="AC372" s="363">
        <f t="shared" si="267"/>
        <v>0</v>
      </c>
      <c r="AD372" s="363">
        <f t="shared" si="267"/>
        <v>0</v>
      </c>
      <c r="AE372" s="364">
        <f t="shared" si="267"/>
        <v>39116.693877551021</v>
      </c>
      <c r="AF372" s="365">
        <f t="shared" si="267"/>
        <v>0</v>
      </c>
      <c r="AG372" s="363">
        <f t="shared" si="267"/>
        <v>0</v>
      </c>
      <c r="AH372" s="364">
        <f t="shared" si="267"/>
        <v>0</v>
      </c>
      <c r="AI372" s="367">
        <f>IF(S370&gt;0,(S372-S370)/S370,)</f>
        <v>7.9416078736735873E-4</v>
      </c>
      <c r="AJ372" s="370">
        <f t="shared" ref="AJ372:AX372" si="268">IF(T370&gt;0,(T372-T370)/T370,)</f>
        <v>9.6206358509961079E-2</v>
      </c>
      <c r="AK372" s="368">
        <f t="shared" si="268"/>
        <v>5.6855030533519396E-2</v>
      </c>
      <c r="AL372" s="368">
        <f t="shared" si="268"/>
        <v>0</v>
      </c>
      <c r="AM372" s="368">
        <f t="shared" si="268"/>
        <v>3.6728096000727871E-2</v>
      </c>
      <c r="AN372" s="368">
        <f t="shared" si="268"/>
        <v>0</v>
      </c>
      <c r="AO372" s="369">
        <f t="shared" si="268"/>
        <v>2.8682917058530228E-2</v>
      </c>
      <c r="AP372" s="368">
        <f t="shared" si="268"/>
        <v>0</v>
      </c>
      <c r="AQ372" s="368">
        <f t="shared" si="268"/>
        <v>0</v>
      </c>
      <c r="AR372" s="370">
        <f t="shared" si="268"/>
        <v>-1</v>
      </c>
      <c r="AS372" s="368">
        <f t="shared" si="268"/>
        <v>0</v>
      </c>
      <c r="AT372" s="368">
        <f t="shared" si="268"/>
        <v>0</v>
      </c>
      <c r="AU372" s="369">
        <f t="shared" si="268"/>
        <v>-8.6911907620190923E-2</v>
      </c>
      <c r="AV372" s="368">
        <f t="shared" si="268"/>
        <v>0</v>
      </c>
      <c r="AW372" s="368">
        <f t="shared" si="268"/>
        <v>0</v>
      </c>
      <c r="AX372" s="369">
        <f t="shared" si="268"/>
        <v>0</v>
      </c>
    </row>
    <row r="373" spans="1:50">
      <c r="A373" s="358" t="s">
        <v>976</v>
      </c>
      <c r="B373" s="337">
        <v>0</v>
      </c>
      <c r="C373" s="337">
        <v>0</v>
      </c>
      <c r="D373" s="337">
        <v>0</v>
      </c>
      <c r="F373" s="337">
        <v>0</v>
      </c>
      <c r="H373" s="337">
        <v>0</v>
      </c>
      <c r="J373" s="337">
        <v>0</v>
      </c>
      <c r="K373" s="337">
        <v>0</v>
      </c>
      <c r="L373" s="337">
        <v>0</v>
      </c>
      <c r="N373" s="337">
        <v>0</v>
      </c>
      <c r="O373" s="337">
        <v>39</v>
      </c>
      <c r="P373" s="337">
        <v>492</v>
      </c>
      <c r="Q373" s="337">
        <v>531</v>
      </c>
      <c r="Y373" s="353"/>
      <c r="Z373" s="354"/>
      <c r="AE373" s="353"/>
      <c r="AF373" s="354"/>
      <c r="AH373" s="353"/>
      <c r="AI373" s="355"/>
      <c r="AJ373" s="356"/>
      <c r="AK373" s="356"/>
      <c r="AL373" s="356"/>
      <c r="AM373" s="356"/>
      <c r="AN373" s="356"/>
      <c r="AO373" s="357"/>
      <c r="AP373" s="356"/>
      <c r="AQ373" s="356"/>
      <c r="AR373" s="356"/>
      <c r="AS373" s="356"/>
      <c r="AT373" s="356"/>
      <c r="AU373" s="357"/>
      <c r="AV373" s="356"/>
      <c r="AW373" s="356"/>
      <c r="AX373" s="357"/>
    </row>
    <row r="374" spans="1:50">
      <c r="A374" s="358" t="s">
        <v>977</v>
      </c>
      <c r="B374" s="337">
        <v>0</v>
      </c>
      <c r="C374" s="337">
        <v>0</v>
      </c>
      <c r="D374" s="337">
        <v>0</v>
      </c>
      <c r="F374" s="337">
        <v>0</v>
      </c>
      <c r="H374" s="337">
        <v>0</v>
      </c>
      <c r="J374" s="337">
        <v>0</v>
      </c>
      <c r="K374" s="337">
        <v>0</v>
      </c>
      <c r="L374" s="337">
        <v>0</v>
      </c>
      <c r="N374" s="337">
        <v>0</v>
      </c>
      <c r="O374" s="337">
        <v>1497222.75</v>
      </c>
      <c r="P374" s="337">
        <v>18077078.25</v>
      </c>
      <c r="Q374" s="337">
        <v>19574301</v>
      </c>
      <c r="R374" s="366"/>
      <c r="S374" s="363">
        <f>IF(B373&gt;0,(B374/B373),)</f>
        <v>0</v>
      </c>
      <c r="T374" s="363">
        <f t="shared" ref="T374:AH374" si="269">IF(C373&gt;0,(C374/C373),)</f>
        <v>0</v>
      </c>
      <c r="U374" s="363">
        <f t="shared" si="269"/>
        <v>0</v>
      </c>
      <c r="V374" s="363">
        <f t="shared" si="269"/>
        <v>0</v>
      </c>
      <c r="W374" s="363">
        <f t="shared" si="269"/>
        <v>0</v>
      </c>
      <c r="X374" s="363">
        <f t="shared" si="269"/>
        <v>0</v>
      </c>
      <c r="Y374" s="364">
        <f t="shared" si="269"/>
        <v>0</v>
      </c>
      <c r="Z374" s="365">
        <f t="shared" si="269"/>
        <v>0</v>
      </c>
      <c r="AA374" s="363">
        <f t="shared" si="269"/>
        <v>0</v>
      </c>
      <c r="AB374" s="363">
        <f t="shared" si="269"/>
        <v>0</v>
      </c>
      <c r="AC374" s="363">
        <f t="shared" si="269"/>
        <v>0</v>
      </c>
      <c r="AD374" s="363">
        <f t="shared" si="269"/>
        <v>0</v>
      </c>
      <c r="AE374" s="364">
        <f t="shared" si="269"/>
        <v>0</v>
      </c>
      <c r="AF374" s="365">
        <f t="shared" si="269"/>
        <v>38390.326923076922</v>
      </c>
      <c r="AG374" s="363">
        <f t="shared" si="269"/>
        <v>36742.028963414632</v>
      </c>
      <c r="AH374" s="364">
        <f t="shared" si="269"/>
        <v>36863.090395480227</v>
      </c>
      <c r="AI374" s="355"/>
      <c r="AJ374" s="356"/>
      <c r="AK374" s="356"/>
      <c r="AL374" s="356"/>
      <c r="AM374" s="356"/>
      <c r="AN374" s="356"/>
      <c r="AO374" s="357"/>
      <c r="AP374" s="356"/>
      <c r="AQ374" s="356"/>
      <c r="AR374" s="356"/>
      <c r="AS374" s="356"/>
      <c r="AT374" s="356"/>
      <c r="AU374" s="357"/>
      <c r="AV374" s="356"/>
      <c r="AW374" s="356"/>
      <c r="AX374" s="357"/>
    </row>
    <row r="375" spans="1:50">
      <c r="A375" s="358" t="s">
        <v>978</v>
      </c>
      <c r="B375" s="337">
        <v>0</v>
      </c>
      <c r="C375" s="337">
        <v>0</v>
      </c>
      <c r="D375" s="337">
        <v>0</v>
      </c>
      <c r="F375" s="337">
        <v>0</v>
      </c>
      <c r="H375" s="337">
        <v>0</v>
      </c>
      <c r="J375" s="337">
        <v>0</v>
      </c>
      <c r="K375" s="337">
        <v>0</v>
      </c>
      <c r="L375" s="337">
        <v>0</v>
      </c>
      <c r="N375" s="337">
        <v>0</v>
      </c>
      <c r="O375" s="337">
        <v>41</v>
      </c>
      <c r="P375" s="337">
        <v>499</v>
      </c>
      <c r="Q375" s="337">
        <v>540</v>
      </c>
      <c r="Y375" s="353"/>
      <c r="Z375" s="354"/>
      <c r="AE375" s="353"/>
      <c r="AF375" s="354"/>
      <c r="AH375" s="353"/>
      <c r="AI375" s="355"/>
      <c r="AJ375" s="356"/>
      <c r="AK375" s="356"/>
      <c r="AL375" s="356"/>
      <c r="AM375" s="356"/>
      <c r="AN375" s="356"/>
      <c r="AO375" s="357"/>
      <c r="AP375" s="356"/>
      <c r="AQ375" s="356"/>
      <c r="AR375" s="356"/>
      <c r="AS375" s="356"/>
      <c r="AT375" s="356"/>
      <c r="AU375" s="357"/>
      <c r="AV375" s="356"/>
      <c r="AW375" s="356"/>
      <c r="AX375" s="357"/>
    </row>
    <row r="376" spans="1:50">
      <c r="A376" s="358" t="s">
        <v>979</v>
      </c>
      <c r="B376" s="337">
        <v>0</v>
      </c>
      <c r="C376" s="337">
        <v>0</v>
      </c>
      <c r="D376" s="337">
        <v>0</v>
      </c>
      <c r="F376" s="337">
        <v>0</v>
      </c>
      <c r="H376" s="337">
        <v>0</v>
      </c>
      <c r="J376" s="337">
        <v>0</v>
      </c>
      <c r="K376" s="337">
        <v>0</v>
      </c>
      <c r="L376" s="337">
        <v>0</v>
      </c>
      <c r="N376" s="337">
        <v>0</v>
      </c>
      <c r="O376" s="337">
        <v>1552683.75</v>
      </c>
      <c r="P376" s="337">
        <v>18581072.25</v>
      </c>
      <c r="Q376" s="337">
        <v>20133756</v>
      </c>
      <c r="R376" s="366"/>
      <c r="S376" s="363">
        <f>IF(B375&gt;0,(B376/B375),)</f>
        <v>0</v>
      </c>
      <c r="T376" s="363">
        <f t="shared" ref="T376:AH376" si="270">IF(C375&gt;0,(C376/C375),)</f>
        <v>0</v>
      </c>
      <c r="U376" s="363">
        <f t="shared" si="270"/>
        <v>0</v>
      </c>
      <c r="V376" s="363">
        <f t="shared" si="270"/>
        <v>0</v>
      </c>
      <c r="W376" s="363">
        <f t="shared" si="270"/>
        <v>0</v>
      </c>
      <c r="X376" s="363">
        <f t="shared" si="270"/>
        <v>0</v>
      </c>
      <c r="Y376" s="364">
        <f t="shared" si="270"/>
        <v>0</v>
      </c>
      <c r="Z376" s="365">
        <f t="shared" si="270"/>
        <v>0</v>
      </c>
      <c r="AA376" s="363">
        <f t="shared" si="270"/>
        <v>0</v>
      </c>
      <c r="AB376" s="363">
        <f t="shared" si="270"/>
        <v>0</v>
      </c>
      <c r="AC376" s="363">
        <f t="shared" si="270"/>
        <v>0</v>
      </c>
      <c r="AD376" s="363">
        <f t="shared" si="270"/>
        <v>0</v>
      </c>
      <c r="AE376" s="364">
        <f t="shared" si="270"/>
        <v>0</v>
      </c>
      <c r="AF376" s="365">
        <f t="shared" si="270"/>
        <v>37870.335365853658</v>
      </c>
      <c r="AG376" s="363">
        <f t="shared" si="270"/>
        <v>37236.617735470943</v>
      </c>
      <c r="AH376" s="364">
        <f t="shared" si="270"/>
        <v>37284.73333333333</v>
      </c>
      <c r="AI376" s="367">
        <f>IF(S374&gt;0,(S376-S374)/S374,)</f>
        <v>0</v>
      </c>
      <c r="AJ376" s="368">
        <f t="shared" ref="AJ376:AX376" si="271">IF(T374&gt;0,(T376-T374)/T374,)</f>
        <v>0</v>
      </c>
      <c r="AK376" s="368">
        <f t="shared" si="271"/>
        <v>0</v>
      </c>
      <c r="AL376" s="368">
        <f t="shared" si="271"/>
        <v>0</v>
      </c>
      <c r="AM376" s="368">
        <f t="shared" si="271"/>
        <v>0</v>
      </c>
      <c r="AN376" s="368">
        <f t="shared" si="271"/>
        <v>0</v>
      </c>
      <c r="AO376" s="369">
        <f t="shared" si="271"/>
        <v>0</v>
      </c>
      <c r="AP376" s="368">
        <f t="shared" si="271"/>
        <v>0</v>
      </c>
      <c r="AQ376" s="368">
        <f t="shared" si="271"/>
        <v>0</v>
      </c>
      <c r="AR376" s="368">
        <f t="shared" si="271"/>
        <v>0</v>
      </c>
      <c r="AS376" s="368">
        <f t="shared" si="271"/>
        <v>0</v>
      </c>
      <c r="AT376" s="368">
        <f t="shared" si="271"/>
        <v>0</v>
      </c>
      <c r="AU376" s="369">
        <f t="shared" si="271"/>
        <v>0</v>
      </c>
      <c r="AV376" s="368">
        <f t="shared" si="271"/>
        <v>-1.3544858793861698E-2</v>
      </c>
      <c r="AW376" s="368">
        <f t="shared" si="271"/>
        <v>1.346111758141586E-2</v>
      </c>
      <c r="AX376" s="369">
        <f t="shared" si="271"/>
        <v>1.14380789382976E-2</v>
      </c>
    </row>
    <row r="377" spans="1:50">
      <c r="A377" s="358" t="s">
        <v>980</v>
      </c>
      <c r="B377" s="337">
        <v>2407</v>
      </c>
      <c r="C377" s="337">
        <v>884</v>
      </c>
      <c r="D377" s="337">
        <v>2125</v>
      </c>
      <c r="F377" s="337">
        <v>291</v>
      </c>
      <c r="H377" s="337">
        <v>5707</v>
      </c>
      <c r="J377" s="337">
        <v>1013</v>
      </c>
      <c r="K377" s="337">
        <v>810</v>
      </c>
      <c r="L377" s="337">
        <v>52</v>
      </c>
      <c r="N377" s="337">
        <v>1875</v>
      </c>
      <c r="O377" s="337">
        <v>39</v>
      </c>
      <c r="P377" s="337">
        <v>492</v>
      </c>
      <c r="Q377" s="337">
        <v>531</v>
      </c>
      <c r="Y377" s="353"/>
      <c r="Z377" s="354"/>
      <c r="AE377" s="353"/>
      <c r="AF377" s="354"/>
      <c r="AH377" s="353"/>
      <c r="AI377" s="355"/>
      <c r="AJ377" s="356"/>
      <c r="AK377" s="356"/>
      <c r="AL377" s="356"/>
      <c r="AM377" s="356"/>
      <c r="AN377" s="356"/>
      <c r="AO377" s="357"/>
      <c r="AP377" s="356"/>
      <c r="AQ377" s="356"/>
      <c r="AR377" s="356"/>
      <c r="AS377" s="356"/>
      <c r="AT377" s="356"/>
      <c r="AU377" s="357"/>
      <c r="AV377" s="356"/>
      <c r="AW377" s="356"/>
      <c r="AX377" s="357"/>
    </row>
    <row r="378" spans="1:50">
      <c r="A378" s="358" t="s">
        <v>981</v>
      </c>
      <c r="B378" s="337">
        <v>210476123.54575837</v>
      </c>
      <c r="C378" s="337">
        <v>55075359.239225939</v>
      </c>
      <c r="D378" s="337">
        <v>140258740.3022041</v>
      </c>
      <c r="F378" s="337">
        <v>17978860.439220726</v>
      </c>
      <c r="H378" s="337">
        <v>423789083.52640909</v>
      </c>
      <c r="J378" s="337">
        <v>50925727.708069935</v>
      </c>
      <c r="K378" s="337">
        <v>39533332.388673924</v>
      </c>
      <c r="L378" s="337">
        <v>2764174.9887578888</v>
      </c>
      <c r="N378" s="337">
        <v>93223235.085501745</v>
      </c>
      <c r="O378" s="337">
        <v>1497222.75</v>
      </c>
      <c r="P378" s="337">
        <v>18077078.25</v>
      </c>
      <c r="Q378" s="337">
        <v>19574301</v>
      </c>
      <c r="R378" s="366"/>
      <c r="S378" s="363">
        <f>IF(B377&gt;0,(B378/B377),)</f>
        <v>87443.341730684828</v>
      </c>
      <c r="T378" s="363">
        <f t="shared" ref="T378:AH378" si="272">IF(C377&gt;0,(C378/C377),)</f>
        <v>62302.442578309885</v>
      </c>
      <c r="U378" s="363">
        <f t="shared" si="272"/>
        <v>66004.11308339017</v>
      </c>
      <c r="V378" s="363">
        <f t="shared" si="272"/>
        <v>0</v>
      </c>
      <c r="W378" s="363">
        <f t="shared" si="272"/>
        <v>61783.025564332391</v>
      </c>
      <c r="X378" s="363">
        <f t="shared" si="272"/>
        <v>0</v>
      </c>
      <c r="Y378" s="364">
        <f t="shared" si="272"/>
        <v>74257.76827166797</v>
      </c>
      <c r="Z378" s="365">
        <f t="shared" si="272"/>
        <v>0</v>
      </c>
      <c r="AA378" s="363">
        <f t="shared" si="272"/>
        <v>50272.189247847913</v>
      </c>
      <c r="AB378" s="363">
        <f t="shared" si="272"/>
        <v>48806.583195893734</v>
      </c>
      <c r="AC378" s="363">
        <f t="shared" si="272"/>
        <v>53157.211322267089</v>
      </c>
      <c r="AD378" s="363">
        <f t="shared" si="272"/>
        <v>0</v>
      </c>
      <c r="AE378" s="364">
        <f t="shared" si="272"/>
        <v>49719.058712267601</v>
      </c>
      <c r="AF378" s="365">
        <f t="shared" si="272"/>
        <v>38390.326923076922</v>
      </c>
      <c r="AG378" s="363">
        <f t="shared" si="272"/>
        <v>36742.028963414632</v>
      </c>
      <c r="AH378" s="364">
        <f t="shared" si="272"/>
        <v>36863.090395480227</v>
      </c>
      <c r="AI378" s="355"/>
      <c r="AJ378" s="356"/>
      <c r="AK378" s="356"/>
      <c r="AL378" s="356"/>
      <c r="AM378" s="356"/>
      <c r="AN378" s="356"/>
      <c r="AO378" s="357"/>
      <c r="AP378" s="356"/>
      <c r="AQ378" s="356"/>
      <c r="AR378" s="356"/>
      <c r="AS378" s="356"/>
      <c r="AT378" s="356"/>
      <c r="AU378" s="357"/>
      <c r="AV378" s="356"/>
      <c r="AW378" s="356"/>
      <c r="AX378" s="357"/>
    </row>
    <row r="379" spans="1:50">
      <c r="A379" s="358" t="s">
        <v>982</v>
      </c>
      <c r="B379" s="337">
        <v>2390</v>
      </c>
      <c r="C379" s="337">
        <v>910</v>
      </c>
      <c r="D379" s="337">
        <v>2159</v>
      </c>
      <c r="F379" s="337">
        <v>291</v>
      </c>
      <c r="H379" s="337">
        <v>5750</v>
      </c>
      <c r="J379" s="337">
        <v>995</v>
      </c>
      <c r="K379" s="337">
        <v>757</v>
      </c>
      <c r="L379" s="337">
        <v>55</v>
      </c>
      <c r="N379" s="337">
        <v>1807</v>
      </c>
      <c r="O379" s="337">
        <v>41</v>
      </c>
      <c r="P379" s="337">
        <v>499</v>
      </c>
      <c r="Q379" s="337">
        <v>540</v>
      </c>
      <c r="Y379" s="353"/>
      <c r="Z379" s="354"/>
      <c r="AE379" s="353"/>
      <c r="AF379" s="354"/>
      <c r="AH379" s="353"/>
      <c r="AI379" s="355"/>
      <c r="AJ379" s="356"/>
      <c r="AK379" s="356"/>
      <c r="AL379" s="356"/>
      <c r="AM379" s="356"/>
      <c r="AN379" s="356"/>
      <c r="AO379" s="357"/>
      <c r="AP379" s="356"/>
      <c r="AQ379" s="356"/>
      <c r="AR379" s="356"/>
      <c r="AS379" s="356"/>
      <c r="AT379" s="356"/>
      <c r="AU379" s="357"/>
      <c r="AV379" s="356"/>
      <c r="AW379" s="356"/>
      <c r="AX379" s="357"/>
    </row>
    <row r="380" spans="1:50" ht="13.5" thickBot="1">
      <c r="A380" s="372" t="s">
        <v>983</v>
      </c>
      <c r="B380" s="373">
        <v>213846045.88295805</v>
      </c>
      <c r="C380" s="373">
        <v>57313015.266571797</v>
      </c>
      <c r="D380" s="373">
        <v>145128679.21242869</v>
      </c>
      <c r="E380" s="373"/>
      <c r="F380" s="373">
        <v>18243136.909897704</v>
      </c>
      <c r="G380" s="373"/>
      <c r="H380" s="373">
        <v>434530877.27185625</v>
      </c>
      <c r="I380" s="373"/>
      <c r="J380" s="373">
        <v>49980299.012240201</v>
      </c>
      <c r="K380" s="373">
        <v>38582922.604973204</v>
      </c>
      <c r="L380" s="373">
        <v>2923040.9393442622</v>
      </c>
      <c r="M380" s="373"/>
      <c r="N380" s="373">
        <v>91486262.556557655</v>
      </c>
      <c r="O380" s="373">
        <v>1552683.75</v>
      </c>
      <c r="P380" s="373">
        <v>18581072.25</v>
      </c>
      <c r="Q380" s="373">
        <v>20133756</v>
      </c>
      <c r="S380" s="374">
        <f>IF(B379&gt;0,(B380/B379),)</f>
        <v>89475.33300542178</v>
      </c>
      <c r="T380" s="374">
        <f t="shared" ref="T380:AH380" si="273">IF(C379&gt;0,(C380/C379),)</f>
        <v>62981.335457771209</v>
      </c>
      <c r="U380" s="374">
        <f t="shared" si="273"/>
        <v>67220.323859392636</v>
      </c>
      <c r="V380" s="374">
        <f t="shared" si="273"/>
        <v>0</v>
      </c>
      <c r="W380" s="374">
        <f t="shared" si="273"/>
        <v>62691.192130232659</v>
      </c>
      <c r="X380" s="374">
        <f t="shared" si="273"/>
        <v>0</v>
      </c>
      <c r="Y380" s="375">
        <f t="shared" si="273"/>
        <v>75570.587351627168</v>
      </c>
      <c r="Z380" s="376">
        <f t="shared" si="273"/>
        <v>0</v>
      </c>
      <c r="AA380" s="374">
        <f t="shared" si="273"/>
        <v>50231.456293708747</v>
      </c>
      <c r="AB380" s="374">
        <f t="shared" si="273"/>
        <v>50968.193665750601</v>
      </c>
      <c r="AC380" s="374">
        <f t="shared" si="273"/>
        <v>53146.198897168404</v>
      </c>
      <c r="AD380" s="374">
        <f t="shared" si="273"/>
        <v>0</v>
      </c>
      <c r="AE380" s="375">
        <f t="shared" si="273"/>
        <v>50628.811597430911</v>
      </c>
      <c r="AF380" s="376">
        <f t="shared" si="273"/>
        <v>37870.335365853658</v>
      </c>
      <c r="AG380" s="374">
        <f t="shared" si="273"/>
        <v>37236.617735470943</v>
      </c>
      <c r="AH380" s="375">
        <f t="shared" si="273"/>
        <v>37284.73333333333</v>
      </c>
      <c r="AI380" s="377">
        <f>IF(S378&gt;0,(S380-S378)/S378,)</f>
        <v>2.3237804440219657E-2</v>
      </c>
      <c r="AJ380" s="378">
        <f t="shared" ref="AJ380:AX380" si="274">IF(T378&gt;0,(T380-T378)/T378,)</f>
        <v>1.0896729748725378E-2</v>
      </c>
      <c r="AK380" s="378">
        <f t="shared" si="274"/>
        <v>1.8426287684009862E-2</v>
      </c>
      <c r="AL380" s="378">
        <f t="shared" si="274"/>
        <v>0</v>
      </c>
      <c r="AM380" s="378">
        <f t="shared" si="274"/>
        <v>1.4699289288683796E-2</v>
      </c>
      <c r="AN380" s="378">
        <f t="shared" si="274"/>
        <v>0</v>
      </c>
      <c r="AO380" s="379">
        <f t="shared" si="274"/>
        <v>1.7679215394089422E-2</v>
      </c>
      <c r="AP380" s="378">
        <f t="shared" si="274"/>
        <v>0</v>
      </c>
      <c r="AQ380" s="378">
        <f t="shared" si="274"/>
        <v>-8.1024826546439131E-4</v>
      </c>
      <c r="AR380" s="378">
        <f t="shared" si="274"/>
        <v>4.4289321815068804E-2</v>
      </c>
      <c r="AS380" s="378">
        <f t="shared" si="274"/>
        <v>-2.0716709595470462E-4</v>
      </c>
      <c r="AT380" s="378">
        <f t="shared" si="274"/>
        <v>0</v>
      </c>
      <c r="AU380" s="379">
        <f t="shared" si="274"/>
        <v>1.8297870247870152E-2</v>
      </c>
      <c r="AV380" s="378">
        <f t="shared" si="274"/>
        <v>-1.3544858793861698E-2</v>
      </c>
      <c r="AW380" s="378">
        <f t="shared" si="274"/>
        <v>1.346111758141586E-2</v>
      </c>
      <c r="AX380" s="379">
        <f t="shared" si="274"/>
        <v>1.14380789382976E-2</v>
      </c>
    </row>
    <row r="381" spans="1:50">
      <c r="A381" s="352" t="s">
        <v>540</v>
      </c>
      <c r="Y381" s="353"/>
      <c r="Z381" s="354"/>
      <c r="AE381" s="353"/>
      <c r="AF381" s="354"/>
      <c r="AH381" s="353"/>
      <c r="AI381" s="355"/>
      <c r="AJ381" s="356"/>
      <c r="AK381" s="356"/>
      <c r="AL381" s="356"/>
      <c r="AM381" s="356"/>
      <c r="AN381" s="356"/>
      <c r="AO381" s="357"/>
      <c r="AP381" s="356"/>
      <c r="AQ381" s="356"/>
      <c r="AR381" s="356"/>
      <c r="AS381" s="356"/>
      <c r="AT381" s="356"/>
      <c r="AU381" s="357"/>
      <c r="AV381" s="356"/>
      <c r="AW381" s="356"/>
      <c r="AX381" s="357"/>
    </row>
    <row r="382" spans="1:50">
      <c r="A382" s="358" t="s">
        <v>956</v>
      </c>
      <c r="B382" s="337">
        <v>3678</v>
      </c>
      <c r="C382" s="337">
        <v>543</v>
      </c>
      <c r="D382" s="337">
        <v>1400</v>
      </c>
      <c r="E382" s="337">
        <v>47</v>
      </c>
      <c r="F382" s="337">
        <v>56</v>
      </c>
      <c r="H382" s="337">
        <v>5724</v>
      </c>
      <c r="I382" s="337">
        <v>71</v>
      </c>
      <c r="J382" s="337">
        <v>2232</v>
      </c>
      <c r="K382" s="337">
        <v>324</v>
      </c>
      <c r="L382" s="337">
        <v>87</v>
      </c>
      <c r="N382" s="337">
        <v>2714</v>
      </c>
      <c r="S382" s="359"/>
      <c r="T382" s="359"/>
      <c r="U382" s="359"/>
      <c r="V382" s="359"/>
      <c r="W382" s="359"/>
      <c r="X382" s="359"/>
      <c r="Y382" s="360"/>
      <c r="Z382" s="354"/>
      <c r="AA382" s="359"/>
      <c r="AB382" s="359"/>
      <c r="AC382" s="359"/>
      <c r="AD382" s="359"/>
      <c r="AE382" s="360"/>
      <c r="AF382" s="354"/>
      <c r="AG382" s="359"/>
      <c r="AH382" s="360"/>
      <c r="AI382" s="355"/>
      <c r="AJ382" s="356"/>
      <c r="AK382" s="356"/>
      <c r="AL382" s="356"/>
      <c r="AM382" s="356"/>
      <c r="AN382" s="356"/>
      <c r="AO382" s="357"/>
      <c r="AP382" s="356"/>
      <c r="AQ382" s="356"/>
      <c r="AR382" s="356"/>
      <c r="AS382" s="356"/>
      <c r="AT382" s="356"/>
      <c r="AU382" s="357"/>
      <c r="AV382" s="356"/>
      <c r="AW382" s="356"/>
      <c r="AX382" s="357"/>
    </row>
    <row r="383" spans="1:50">
      <c r="A383" s="358" t="s">
        <v>957</v>
      </c>
      <c r="B383" s="337">
        <v>500905427.16395503</v>
      </c>
      <c r="C383" s="337">
        <v>56406416.849939972</v>
      </c>
      <c r="D383" s="337">
        <v>130139277.5221047</v>
      </c>
      <c r="E383" s="337">
        <v>4532884.9494204428</v>
      </c>
      <c r="F383" s="337">
        <v>5122633.3636363633</v>
      </c>
      <c r="H383" s="337">
        <v>697106639.8490566</v>
      </c>
      <c r="I383" s="337">
        <v>5031296.983173077</v>
      </c>
      <c r="J383" s="337">
        <v>140024787.03320426</v>
      </c>
      <c r="K383" s="337">
        <v>16471809.080151044</v>
      </c>
      <c r="L383" s="337">
        <v>4586441.3674698789</v>
      </c>
      <c r="N383" s="337">
        <v>166114334.46399826</v>
      </c>
      <c r="S383" s="363">
        <f>IF(B382&gt;0,(B383/B382),)</f>
        <v>136189.62130613241</v>
      </c>
      <c r="T383" s="363">
        <f t="shared" ref="T383:AH383" si="275">IF(C382&gt;0,(C383/C382),)</f>
        <v>103879.22071812149</v>
      </c>
      <c r="U383" s="363">
        <f t="shared" si="275"/>
        <v>92956.626801503357</v>
      </c>
      <c r="V383" s="363">
        <f t="shared" si="275"/>
        <v>96444.360625966874</v>
      </c>
      <c r="W383" s="363">
        <f t="shared" si="275"/>
        <v>91475.595779220777</v>
      </c>
      <c r="X383" s="388">
        <f t="shared" si="275"/>
        <v>0</v>
      </c>
      <c r="Y383" s="364">
        <f t="shared" si="275"/>
        <v>121786.62471157523</v>
      </c>
      <c r="Z383" s="365">
        <f t="shared" si="275"/>
        <v>70863.337791170095</v>
      </c>
      <c r="AA383" s="363">
        <f t="shared" si="275"/>
        <v>62735.119638532371</v>
      </c>
      <c r="AB383" s="363">
        <f t="shared" si="275"/>
        <v>50838.916914046429</v>
      </c>
      <c r="AC383" s="363">
        <f t="shared" si="275"/>
        <v>52717.71686746987</v>
      </c>
      <c r="AD383" s="363">
        <f t="shared" si="275"/>
        <v>0</v>
      </c>
      <c r="AE383" s="364">
        <f t="shared" si="275"/>
        <v>61206.460745762073</v>
      </c>
      <c r="AF383" s="365">
        <f t="shared" si="275"/>
        <v>0</v>
      </c>
      <c r="AG383" s="363">
        <f t="shared" si="275"/>
        <v>0</v>
      </c>
      <c r="AH383" s="364">
        <f t="shared" si="275"/>
        <v>0</v>
      </c>
      <c r="AI383" s="355"/>
      <c r="AJ383" s="356"/>
      <c r="AK383" s="356"/>
      <c r="AL383" s="356"/>
      <c r="AM383" s="356"/>
      <c r="AN383" s="356"/>
      <c r="AO383" s="357"/>
      <c r="AP383" s="356"/>
      <c r="AQ383" s="356"/>
      <c r="AR383" s="356"/>
      <c r="AS383" s="356"/>
      <c r="AT383" s="356"/>
      <c r="AU383" s="357"/>
      <c r="AV383" s="356"/>
      <c r="AW383" s="356"/>
      <c r="AX383" s="357"/>
    </row>
    <row r="384" spans="1:50">
      <c r="A384" s="358" t="s">
        <v>958</v>
      </c>
      <c r="B384" s="337">
        <v>3775</v>
      </c>
      <c r="C384" s="337">
        <v>478</v>
      </c>
      <c r="D384" s="337">
        <v>1412</v>
      </c>
      <c r="E384" s="337">
        <v>46</v>
      </c>
      <c r="F384" s="337">
        <v>66</v>
      </c>
      <c r="G384" s="386"/>
      <c r="H384" s="337">
        <v>5777</v>
      </c>
      <c r="I384" s="337">
        <v>77</v>
      </c>
      <c r="J384" s="337">
        <v>2235</v>
      </c>
      <c r="K384" s="337">
        <v>379</v>
      </c>
      <c r="L384" s="337">
        <v>76</v>
      </c>
      <c r="N384" s="337">
        <v>2767</v>
      </c>
      <c r="X384" s="386"/>
      <c r="Y384" s="353"/>
      <c r="Z384" s="354"/>
      <c r="AE384" s="353"/>
      <c r="AF384" s="354"/>
      <c r="AH384" s="353"/>
      <c r="AI384" s="355"/>
      <c r="AJ384" s="356"/>
      <c r="AK384" s="356"/>
      <c r="AL384" s="356"/>
      <c r="AM384" s="356"/>
      <c r="AN384" s="356"/>
      <c r="AO384" s="357"/>
      <c r="AP384" s="356"/>
      <c r="AQ384" s="356"/>
      <c r="AR384" s="356"/>
      <c r="AS384" s="356"/>
      <c r="AT384" s="356"/>
      <c r="AU384" s="357"/>
      <c r="AV384" s="356"/>
      <c r="AW384" s="356"/>
      <c r="AX384" s="357"/>
    </row>
    <row r="385" spans="1:50">
      <c r="A385" s="358" t="s">
        <v>959</v>
      </c>
      <c r="B385" s="337">
        <v>492929008.1254797</v>
      </c>
      <c r="C385" s="337">
        <v>50764517.237267084</v>
      </c>
      <c r="D385" s="337">
        <v>131314984.30462354</v>
      </c>
      <c r="E385" s="337">
        <v>4417246.4505494498</v>
      </c>
      <c r="F385" s="337">
        <v>6476159.9268292682</v>
      </c>
      <c r="G385" s="386"/>
      <c r="H385" s="337">
        <v>685901916.04474902</v>
      </c>
      <c r="I385" s="337">
        <v>5454344.7478260864</v>
      </c>
      <c r="J385" s="337">
        <v>145755909.48482305</v>
      </c>
      <c r="K385" s="337">
        <v>20318785.162366536</v>
      </c>
      <c r="L385" s="337">
        <v>4329467.0610246779</v>
      </c>
      <c r="N385" s="337">
        <v>175858506.45604035</v>
      </c>
      <c r="R385" s="366"/>
      <c r="S385" s="363">
        <f>IF(B384&gt;0,(B385/B384),)</f>
        <v>130577.22069549131</v>
      </c>
      <c r="T385" s="363">
        <f t="shared" ref="T385:AH385" si="276">IF(C384&gt;0,(C385/C384),)</f>
        <v>106201.9189064165</v>
      </c>
      <c r="U385" s="363">
        <f t="shared" si="276"/>
        <v>92999.280668996842</v>
      </c>
      <c r="V385" s="363">
        <f t="shared" si="276"/>
        <v>96027.096751074991</v>
      </c>
      <c r="W385" s="363">
        <f t="shared" si="276"/>
        <v>98123.635254988912</v>
      </c>
      <c r="X385" s="388">
        <f t="shared" si="276"/>
        <v>0</v>
      </c>
      <c r="Y385" s="364">
        <f t="shared" si="276"/>
        <v>118729.77601605488</v>
      </c>
      <c r="Z385" s="365">
        <f t="shared" si="276"/>
        <v>70835.646075663462</v>
      </c>
      <c r="AA385" s="363">
        <f t="shared" si="276"/>
        <v>65215.172029003603</v>
      </c>
      <c r="AB385" s="363">
        <f t="shared" si="276"/>
        <v>53611.57034925207</v>
      </c>
      <c r="AC385" s="363">
        <f t="shared" si="276"/>
        <v>56966.671855587869</v>
      </c>
      <c r="AD385" s="363">
        <f t="shared" si="276"/>
        <v>0</v>
      </c>
      <c r="AE385" s="364">
        <f t="shared" si="276"/>
        <v>63555.658278294308</v>
      </c>
      <c r="AF385" s="365">
        <f t="shared" si="276"/>
        <v>0</v>
      </c>
      <c r="AG385" s="363">
        <f t="shared" si="276"/>
        <v>0</v>
      </c>
      <c r="AH385" s="364">
        <f t="shared" si="276"/>
        <v>0</v>
      </c>
      <c r="AI385" s="367">
        <f>IF(S383&gt;0,(S385-S383)/S383,)</f>
        <v>-4.1210193235102111E-2</v>
      </c>
      <c r="AJ385" s="368">
        <f t="shared" ref="AJ385:AX385" si="277">IF(T383&gt;0,(T385-T383)/T383,)</f>
        <v>2.2359603511059228E-2</v>
      </c>
      <c r="AK385" s="368">
        <f t="shared" si="277"/>
        <v>4.5885773786270417E-4</v>
      </c>
      <c r="AL385" s="368">
        <f t="shared" si="277"/>
        <v>-4.3264725089539194E-3</v>
      </c>
      <c r="AM385" s="368">
        <f t="shared" si="277"/>
        <v>7.2675552633878301E-2</v>
      </c>
      <c r="AN385" s="368">
        <f t="shared" si="277"/>
        <v>0</v>
      </c>
      <c r="AO385" s="369">
        <f t="shared" si="277"/>
        <v>-2.5100036254061785E-2</v>
      </c>
      <c r="AP385" s="368">
        <f t="shared" si="277"/>
        <v>-3.907763361110484E-4</v>
      </c>
      <c r="AQ385" s="368">
        <f t="shared" si="277"/>
        <v>3.9532121796544167E-2</v>
      </c>
      <c r="AR385" s="370">
        <f t="shared" si="277"/>
        <v>5.4538011498029698E-2</v>
      </c>
      <c r="AS385" s="368">
        <f t="shared" si="277"/>
        <v>8.0598236050314812E-2</v>
      </c>
      <c r="AT385" s="368">
        <f t="shared" si="277"/>
        <v>0</v>
      </c>
      <c r="AU385" s="369">
        <f t="shared" si="277"/>
        <v>3.8381528745638063E-2</v>
      </c>
      <c r="AV385" s="368">
        <f t="shared" si="277"/>
        <v>0</v>
      </c>
      <c r="AW385" s="368">
        <f t="shared" si="277"/>
        <v>0</v>
      </c>
      <c r="AX385" s="369">
        <f t="shared" si="277"/>
        <v>0</v>
      </c>
    </row>
    <row r="386" spans="1:50">
      <c r="A386" s="358" t="s">
        <v>960</v>
      </c>
      <c r="B386" s="337">
        <v>2889</v>
      </c>
      <c r="C386" s="337">
        <v>624</v>
      </c>
      <c r="D386" s="337">
        <v>1719</v>
      </c>
      <c r="E386" s="337">
        <v>69</v>
      </c>
      <c r="F386" s="337">
        <v>149</v>
      </c>
      <c r="G386" s="386"/>
      <c r="H386" s="337">
        <v>5450</v>
      </c>
      <c r="I386" s="337">
        <v>93</v>
      </c>
      <c r="J386" s="337">
        <v>880</v>
      </c>
      <c r="K386" s="337">
        <v>172</v>
      </c>
      <c r="L386" s="337">
        <v>23</v>
      </c>
      <c r="N386" s="337">
        <v>1168</v>
      </c>
      <c r="X386" s="386"/>
      <c r="Y386" s="353"/>
      <c r="Z386" s="354"/>
      <c r="AE386" s="353"/>
      <c r="AF386" s="354"/>
      <c r="AH386" s="353"/>
      <c r="AI386" s="355"/>
      <c r="AJ386" s="356"/>
      <c r="AK386" s="356"/>
      <c r="AL386" s="356"/>
      <c r="AM386" s="356"/>
      <c r="AN386" s="356"/>
      <c r="AO386" s="357"/>
      <c r="AP386" s="356"/>
      <c r="AQ386" s="356"/>
      <c r="AR386" s="356"/>
      <c r="AS386" s="356"/>
      <c r="AT386" s="356"/>
      <c r="AU386" s="357"/>
      <c r="AV386" s="356"/>
      <c r="AW386" s="356"/>
      <c r="AX386" s="357"/>
    </row>
    <row r="387" spans="1:50">
      <c r="A387" s="361" t="s">
        <v>961</v>
      </c>
      <c r="B387" s="362">
        <v>269105229.90777063</v>
      </c>
      <c r="C387" s="362">
        <v>49521784.663507104</v>
      </c>
      <c r="D387" s="362">
        <v>127583048.049503</v>
      </c>
      <c r="E387" s="362">
        <v>5389054.6459459458</v>
      </c>
      <c r="F387" s="362">
        <v>10994398.357172886</v>
      </c>
      <c r="G387" s="389"/>
      <c r="H387" s="362">
        <v>462593515.62389958</v>
      </c>
      <c r="I387" s="362">
        <v>5663760.4082898824</v>
      </c>
      <c r="J387" s="362">
        <v>52654909.357523076</v>
      </c>
      <c r="K387" s="362">
        <v>8934950.9657983407</v>
      </c>
      <c r="L387" s="362">
        <v>1210413.0620689655</v>
      </c>
      <c r="M387" s="362"/>
      <c r="N387" s="362">
        <v>68464033.793680266</v>
      </c>
      <c r="O387" s="362"/>
      <c r="P387" s="362"/>
      <c r="Q387" s="362"/>
      <c r="S387" s="363">
        <f>IF(B386&gt;0,(B387/B386),)</f>
        <v>93148.227728546422</v>
      </c>
      <c r="T387" s="363">
        <f t="shared" ref="T387:AH387" si="278">IF(C386&gt;0,(C387/C386),)</f>
        <v>79361.834396645994</v>
      </c>
      <c r="U387" s="363">
        <f t="shared" si="278"/>
        <v>74219.341506400815</v>
      </c>
      <c r="V387" s="363">
        <f t="shared" si="278"/>
        <v>78102.24124559341</v>
      </c>
      <c r="W387" s="363">
        <f t="shared" si="278"/>
        <v>73787.908437401915</v>
      </c>
      <c r="X387" s="388">
        <f t="shared" si="278"/>
        <v>0</v>
      </c>
      <c r="Y387" s="364">
        <f t="shared" si="278"/>
        <v>84879.544151174239</v>
      </c>
      <c r="Z387" s="365">
        <f t="shared" si="278"/>
        <v>60900.64955150411</v>
      </c>
      <c r="AA387" s="363">
        <f t="shared" si="278"/>
        <v>59835.124269912587</v>
      </c>
      <c r="AB387" s="363">
        <f t="shared" si="278"/>
        <v>51947.389336036867</v>
      </c>
      <c r="AC387" s="363">
        <f t="shared" si="278"/>
        <v>52626.654872563719</v>
      </c>
      <c r="AD387" s="363">
        <f t="shared" si="278"/>
        <v>0</v>
      </c>
      <c r="AE387" s="364">
        <f t="shared" si="278"/>
        <v>58616.467289109816</v>
      </c>
      <c r="AF387" s="365">
        <f t="shared" si="278"/>
        <v>0</v>
      </c>
      <c r="AG387" s="363">
        <f t="shared" si="278"/>
        <v>0</v>
      </c>
      <c r="AH387" s="364">
        <f t="shared" si="278"/>
        <v>0</v>
      </c>
      <c r="AI387" s="355"/>
      <c r="AJ387" s="356"/>
      <c r="AK387" s="356"/>
      <c r="AL387" s="356"/>
      <c r="AM387" s="356"/>
      <c r="AN387" s="356"/>
      <c r="AO387" s="357"/>
      <c r="AP387" s="356"/>
      <c r="AQ387" s="356"/>
      <c r="AR387" s="356"/>
      <c r="AS387" s="356"/>
      <c r="AT387" s="356"/>
      <c r="AU387" s="357"/>
      <c r="AV387" s="356"/>
      <c r="AW387" s="356"/>
      <c r="AX387" s="357"/>
    </row>
    <row r="388" spans="1:50">
      <c r="A388" s="358" t="s">
        <v>962</v>
      </c>
      <c r="B388" s="337">
        <v>2861</v>
      </c>
      <c r="C388" s="337">
        <v>593</v>
      </c>
      <c r="D388" s="337">
        <v>1712</v>
      </c>
      <c r="E388" s="337">
        <v>82</v>
      </c>
      <c r="F388" s="337">
        <v>148</v>
      </c>
      <c r="G388" s="386"/>
      <c r="H388" s="337">
        <v>5396</v>
      </c>
      <c r="I388" s="337">
        <v>88</v>
      </c>
      <c r="J388" s="337">
        <v>913</v>
      </c>
      <c r="K388" s="337">
        <v>202</v>
      </c>
      <c r="L388" s="337">
        <v>38</v>
      </c>
      <c r="N388" s="337">
        <v>1241</v>
      </c>
      <c r="X388" s="386"/>
      <c r="Y388" s="353"/>
      <c r="Z388" s="354"/>
      <c r="AE388" s="353"/>
      <c r="AF388" s="354"/>
      <c r="AH388" s="353"/>
      <c r="AI388" s="355"/>
      <c r="AJ388" s="356"/>
      <c r="AK388" s="356"/>
      <c r="AL388" s="356"/>
      <c r="AM388" s="356"/>
      <c r="AN388" s="356"/>
      <c r="AO388" s="357"/>
      <c r="AP388" s="356"/>
      <c r="AQ388" s="356"/>
      <c r="AR388" s="356"/>
      <c r="AS388" s="356"/>
      <c r="AT388" s="356"/>
      <c r="AU388" s="357"/>
      <c r="AV388" s="356"/>
      <c r="AW388" s="356"/>
      <c r="AX388" s="357"/>
    </row>
    <row r="389" spans="1:50">
      <c r="A389" s="358" t="s">
        <v>963</v>
      </c>
      <c r="B389" s="337">
        <v>259172859.21374005</v>
      </c>
      <c r="C389" s="337">
        <v>49315803.321167879</v>
      </c>
      <c r="D389" s="337">
        <v>128897720.40207033</v>
      </c>
      <c r="E389" s="337">
        <v>6425846.2483870964</v>
      </c>
      <c r="F389" s="337">
        <v>10821388.719298245</v>
      </c>
      <c r="G389" s="386"/>
      <c r="H389" s="337">
        <v>454633617.90466362</v>
      </c>
      <c r="I389" s="337">
        <v>5486654.1153131621</v>
      </c>
      <c r="J389" s="337">
        <v>55188118.282974564</v>
      </c>
      <c r="K389" s="337">
        <v>10427047.781819627</v>
      </c>
      <c r="L389" s="337">
        <v>2140734.5598452422</v>
      </c>
      <c r="N389" s="337">
        <v>73242554.739952594</v>
      </c>
      <c r="R389" s="366"/>
      <c r="S389" s="363">
        <f>IF(B388&gt;0,(B389/B388),)</f>
        <v>90588.206645837141</v>
      </c>
      <c r="T389" s="363">
        <f t="shared" ref="T389:AH389" si="279">IF(C388&gt;0,(C389/C388),)</f>
        <v>83163.243374650716</v>
      </c>
      <c r="U389" s="363">
        <f t="shared" si="279"/>
        <v>75290.72453391958</v>
      </c>
      <c r="V389" s="363">
        <f t="shared" si="279"/>
        <v>78363.978638867033</v>
      </c>
      <c r="W389" s="363">
        <f t="shared" si="279"/>
        <v>73117.491346609764</v>
      </c>
      <c r="X389" s="388">
        <f t="shared" si="279"/>
        <v>0</v>
      </c>
      <c r="Y389" s="364">
        <f t="shared" si="279"/>
        <v>84253.820960834622</v>
      </c>
      <c r="Z389" s="365">
        <f t="shared" si="279"/>
        <v>62348.342219467748</v>
      </c>
      <c r="AA389" s="363">
        <f t="shared" si="279"/>
        <v>60447.007976971043</v>
      </c>
      <c r="AB389" s="363">
        <f t="shared" si="279"/>
        <v>51619.048424849636</v>
      </c>
      <c r="AC389" s="363">
        <f t="shared" si="279"/>
        <v>56335.119995927424</v>
      </c>
      <c r="AD389" s="363">
        <f t="shared" si="279"/>
        <v>0</v>
      </c>
      <c r="AE389" s="364">
        <f t="shared" si="279"/>
        <v>59018.980451210795</v>
      </c>
      <c r="AF389" s="365">
        <f t="shared" si="279"/>
        <v>0</v>
      </c>
      <c r="AG389" s="363">
        <f t="shared" si="279"/>
        <v>0</v>
      </c>
      <c r="AH389" s="364">
        <f t="shared" si="279"/>
        <v>0</v>
      </c>
      <c r="AI389" s="367">
        <f>IF(S387&gt;0,(S389-S387)/S387,)</f>
        <v>-2.7483304246750918E-2</v>
      </c>
      <c r="AJ389" s="368">
        <f t="shared" ref="AJ389:AX389" si="280">IF(T387&gt;0,(T389-T387)/T387,)</f>
        <v>4.7899711579315225E-2</v>
      </c>
      <c r="AK389" s="368">
        <f t="shared" si="280"/>
        <v>1.4435361534787621E-2</v>
      </c>
      <c r="AL389" s="368">
        <f t="shared" si="280"/>
        <v>3.3512148832014494E-3</v>
      </c>
      <c r="AM389" s="368">
        <f t="shared" si="280"/>
        <v>-9.0857310498358972E-3</v>
      </c>
      <c r="AN389" s="368">
        <f t="shared" si="280"/>
        <v>0</v>
      </c>
      <c r="AO389" s="369">
        <f t="shared" si="280"/>
        <v>-7.3718962159501711E-3</v>
      </c>
      <c r="AP389" s="368">
        <f t="shared" si="280"/>
        <v>2.3771383041478304E-2</v>
      </c>
      <c r="AQ389" s="368">
        <f t="shared" si="280"/>
        <v>1.0226162551251434E-2</v>
      </c>
      <c r="AR389" s="368">
        <f t="shared" si="280"/>
        <v>-6.3206431619356731E-3</v>
      </c>
      <c r="AS389" s="370">
        <f t="shared" si="280"/>
        <v>7.0467430094954972E-2</v>
      </c>
      <c r="AT389" s="368">
        <f t="shared" si="280"/>
        <v>0</v>
      </c>
      <c r="AU389" s="369">
        <f t="shared" si="280"/>
        <v>6.8668956134065829E-3</v>
      </c>
      <c r="AV389" s="368">
        <f t="shared" si="280"/>
        <v>0</v>
      </c>
      <c r="AW389" s="368">
        <f t="shared" si="280"/>
        <v>0</v>
      </c>
      <c r="AX389" s="369">
        <f t="shared" si="280"/>
        <v>0</v>
      </c>
    </row>
    <row r="390" spans="1:50">
      <c r="A390" s="358" t="s">
        <v>964</v>
      </c>
      <c r="B390" s="337">
        <v>1829</v>
      </c>
      <c r="C390" s="337">
        <v>494</v>
      </c>
      <c r="D390" s="337">
        <v>1963</v>
      </c>
      <c r="E390" s="337">
        <v>101</v>
      </c>
      <c r="F390" s="337">
        <v>124</v>
      </c>
      <c r="G390" s="386"/>
      <c r="H390" s="337">
        <v>4511</v>
      </c>
      <c r="I390" s="337">
        <v>70</v>
      </c>
      <c r="J390" s="337">
        <v>787</v>
      </c>
      <c r="K390" s="337">
        <v>164</v>
      </c>
      <c r="L390" s="337">
        <v>54</v>
      </c>
      <c r="N390" s="337">
        <v>1075</v>
      </c>
      <c r="X390" s="386"/>
      <c r="Y390" s="353"/>
      <c r="Z390" s="354"/>
      <c r="AE390" s="353"/>
      <c r="AF390" s="354"/>
      <c r="AH390" s="353"/>
      <c r="AI390" s="355"/>
      <c r="AJ390" s="356"/>
      <c r="AK390" s="356"/>
      <c r="AL390" s="356"/>
      <c r="AM390" s="356"/>
      <c r="AN390" s="356"/>
      <c r="AO390" s="357"/>
      <c r="AP390" s="356"/>
      <c r="AQ390" s="356"/>
      <c r="AR390" s="356"/>
      <c r="AS390" s="356"/>
      <c r="AT390" s="356"/>
      <c r="AU390" s="357"/>
      <c r="AV390" s="356"/>
      <c r="AW390" s="356"/>
      <c r="AX390" s="357"/>
    </row>
    <row r="391" spans="1:50">
      <c r="A391" s="358" t="s">
        <v>965</v>
      </c>
      <c r="B391" s="337">
        <v>153979461.18979219</v>
      </c>
      <c r="C391" s="337">
        <v>32988821</v>
      </c>
      <c r="D391" s="337">
        <v>125833385.19398101</v>
      </c>
      <c r="E391" s="337">
        <v>7077363.877081193</v>
      </c>
      <c r="F391" s="337">
        <v>8336175</v>
      </c>
      <c r="G391" s="386"/>
      <c r="H391" s="337">
        <v>328215206.26085442</v>
      </c>
      <c r="I391" s="337">
        <v>3840993.1485148515</v>
      </c>
      <c r="J391" s="337">
        <v>43740111.914456666</v>
      </c>
      <c r="K391" s="337">
        <v>7749939.6735534919</v>
      </c>
      <c r="L391" s="337">
        <v>2647957.5333262123</v>
      </c>
      <c r="N391" s="337">
        <v>57979002.269851223</v>
      </c>
      <c r="R391" s="366"/>
      <c r="S391" s="363">
        <f>IF(B390&gt;0,(B391/B390),)</f>
        <v>84187.786325747511</v>
      </c>
      <c r="T391" s="363">
        <f t="shared" ref="T391:AH391" si="281">IF(C390&gt;0,(C391/C390),)</f>
        <v>66778.989878542503</v>
      </c>
      <c r="U391" s="363">
        <f t="shared" si="281"/>
        <v>64102.590521640857</v>
      </c>
      <c r="V391" s="363">
        <f t="shared" si="281"/>
        <v>70072.909674071212</v>
      </c>
      <c r="W391" s="363">
        <f t="shared" si="281"/>
        <v>67227.217741935485</v>
      </c>
      <c r="X391" s="388">
        <f t="shared" si="281"/>
        <v>0</v>
      </c>
      <c r="Y391" s="364">
        <f t="shared" si="281"/>
        <v>72758.85751736963</v>
      </c>
      <c r="Z391" s="365">
        <f t="shared" si="281"/>
        <v>54871.330693069307</v>
      </c>
      <c r="AA391" s="363">
        <f t="shared" si="281"/>
        <v>55578.287057759422</v>
      </c>
      <c r="AB391" s="363">
        <f t="shared" si="281"/>
        <v>47255.729716789589</v>
      </c>
      <c r="AC391" s="363">
        <f t="shared" si="281"/>
        <v>49036.25061715208</v>
      </c>
      <c r="AD391" s="363">
        <f t="shared" si="281"/>
        <v>0</v>
      </c>
      <c r="AE391" s="364">
        <f t="shared" si="281"/>
        <v>53933.955599861605</v>
      </c>
      <c r="AF391" s="365">
        <f t="shared" si="281"/>
        <v>0</v>
      </c>
      <c r="AG391" s="363">
        <f t="shared" si="281"/>
        <v>0</v>
      </c>
      <c r="AH391" s="364">
        <f t="shared" si="281"/>
        <v>0</v>
      </c>
      <c r="AI391" s="355"/>
      <c r="AJ391" s="356"/>
      <c r="AK391" s="356"/>
      <c r="AL391" s="356"/>
      <c r="AM391" s="356"/>
      <c r="AN391" s="356"/>
      <c r="AO391" s="357"/>
      <c r="AP391" s="356"/>
      <c r="AQ391" s="356"/>
      <c r="AR391" s="356"/>
      <c r="AS391" s="356"/>
      <c r="AT391" s="356"/>
      <c r="AU391" s="357"/>
      <c r="AV391" s="356"/>
      <c r="AW391" s="356"/>
      <c r="AX391" s="357"/>
    </row>
    <row r="392" spans="1:50">
      <c r="A392" s="358" t="s">
        <v>966</v>
      </c>
      <c r="B392" s="337">
        <v>1917</v>
      </c>
      <c r="C392" s="337">
        <v>623</v>
      </c>
      <c r="D392" s="337">
        <v>2085</v>
      </c>
      <c r="E392" s="337">
        <v>105</v>
      </c>
      <c r="F392" s="337">
        <v>132</v>
      </c>
      <c r="G392" s="386"/>
      <c r="H392" s="337">
        <v>4862</v>
      </c>
      <c r="I392" s="337">
        <v>72</v>
      </c>
      <c r="J392" s="337">
        <v>724</v>
      </c>
      <c r="K392" s="337">
        <v>205</v>
      </c>
      <c r="L392" s="337">
        <v>67</v>
      </c>
      <c r="N392" s="337">
        <v>1068</v>
      </c>
      <c r="X392" s="386"/>
      <c r="Y392" s="353"/>
      <c r="Z392" s="354"/>
      <c r="AE392" s="353"/>
      <c r="AF392" s="354"/>
      <c r="AH392" s="353"/>
      <c r="AI392" s="355"/>
      <c r="AJ392" s="356"/>
      <c r="AK392" s="356"/>
      <c r="AL392" s="356"/>
      <c r="AM392" s="356"/>
      <c r="AN392" s="356"/>
      <c r="AO392" s="357"/>
      <c r="AP392" s="356"/>
      <c r="AQ392" s="356"/>
      <c r="AR392" s="356"/>
      <c r="AS392" s="356"/>
      <c r="AT392" s="356"/>
      <c r="AU392" s="357"/>
      <c r="AV392" s="356"/>
      <c r="AW392" s="356"/>
      <c r="AX392" s="357"/>
    </row>
    <row r="393" spans="1:50">
      <c r="A393" s="358" t="s">
        <v>967</v>
      </c>
      <c r="B393" s="337">
        <v>153460227.0826467</v>
      </c>
      <c r="C393" s="337">
        <v>44213939</v>
      </c>
      <c r="D393" s="337">
        <v>138744179.91971633</v>
      </c>
      <c r="E393" s="337">
        <v>6812509.8636194021</v>
      </c>
      <c r="F393" s="337">
        <v>8997913</v>
      </c>
      <c r="G393" s="386"/>
      <c r="H393" s="337">
        <v>352228768.86598241</v>
      </c>
      <c r="I393" s="337">
        <v>4153042.5963302753</v>
      </c>
      <c r="J393" s="337">
        <v>41315864.912280716</v>
      </c>
      <c r="K393" s="337">
        <v>9832634.354681056</v>
      </c>
      <c r="L393" s="337">
        <v>3624319.2834534477</v>
      </c>
      <c r="N393" s="337">
        <v>58925861.146745503</v>
      </c>
      <c r="R393" s="366"/>
      <c r="S393" s="363">
        <f>IF(B392&gt;0,(B393/B392),)</f>
        <v>80052.283298198585</v>
      </c>
      <c r="T393" s="363">
        <f t="shared" ref="T393:AH393" si="282">IF(C392&gt;0,(C393/C392),)</f>
        <v>70969.404494382019</v>
      </c>
      <c r="U393" s="363">
        <f t="shared" si="282"/>
        <v>66543.971184516224</v>
      </c>
      <c r="V393" s="363">
        <f t="shared" si="282"/>
        <v>64881.046320184782</v>
      </c>
      <c r="W393" s="363">
        <f t="shared" si="282"/>
        <v>68166.007575757569</v>
      </c>
      <c r="X393" s="388">
        <f t="shared" si="282"/>
        <v>0</v>
      </c>
      <c r="Y393" s="364">
        <f t="shared" si="282"/>
        <v>72445.242465237025</v>
      </c>
      <c r="Z393" s="365">
        <f t="shared" si="282"/>
        <v>57681.147171253826</v>
      </c>
      <c r="AA393" s="363">
        <f t="shared" si="282"/>
        <v>57066.111757293809</v>
      </c>
      <c r="AB393" s="363">
        <f t="shared" si="282"/>
        <v>47964.070022834421</v>
      </c>
      <c r="AC393" s="363">
        <f t="shared" si="282"/>
        <v>54094.317663484297</v>
      </c>
      <c r="AD393" s="363">
        <f t="shared" si="282"/>
        <v>0</v>
      </c>
      <c r="AE393" s="364">
        <f t="shared" si="282"/>
        <v>55174.027290960206</v>
      </c>
      <c r="AF393" s="365">
        <f t="shared" si="282"/>
        <v>0</v>
      </c>
      <c r="AG393" s="363">
        <f t="shared" si="282"/>
        <v>0</v>
      </c>
      <c r="AH393" s="364">
        <f t="shared" si="282"/>
        <v>0</v>
      </c>
      <c r="AI393" s="367">
        <f>IF(S391&gt;0,(S393-S391)/S391,)</f>
        <v>-4.9122363326521479E-2</v>
      </c>
      <c r="AJ393" s="368">
        <f t="shared" ref="AJ393:AX393" si="283">IF(T391&gt;0,(T393-T391)/T391,)</f>
        <v>6.275049418179332E-2</v>
      </c>
      <c r="AK393" s="368">
        <f t="shared" si="283"/>
        <v>3.8085522644379921E-2</v>
      </c>
      <c r="AL393" s="368">
        <f t="shared" si="283"/>
        <v>-7.4092304401733075E-2</v>
      </c>
      <c r="AM393" s="368">
        <f t="shared" si="283"/>
        <v>1.3964430856350593E-2</v>
      </c>
      <c r="AN393" s="368">
        <f t="shared" si="283"/>
        <v>0</v>
      </c>
      <c r="AO393" s="369">
        <f t="shared" si="283"/>
        <v>-4.310335027700736E-3</v>
      </c>
      <c r="AP393" s="368">
        <f t="shared" si="283"/>
        <v>5.1207368997512236E-2</v>
      </c>
      <c r="AQ393" s="368">
        <f t="shared" si="283"/>
        <v>2.6769891234470281E-2</v>
      </c>
      <c r="AR393" s="368">
        <f t="shared" si="283"/>
        <v>1.4989511542621781E-2</v>
      </c>
      <c r="AS393" s="368">
        <f t="shared" si="283"/>
        <v>0.10314954717526849</v>
      </c>
      <c r="AT393" s="368">
        <f t="shared" si="283"/>
        <v>0</v>
      </c>
      <c r="AU393" s="369">
        <f t="shared" si="283"/>
        <v>2.2992411316884447E-2</v>
      </c>
      <c r="AV393" s="368">
        <f t="shared" si="283"/>
        <v>0</v>
      </c>
      <c r="AW393" s="368">
        <f t="shared" si="283"/>
        <v>0</v>
      </c>
      <c r="AX393" s="369">
        <f t="shared" si="283"/>
        <v>0</v>
      </c>
    </row>
    <row r="394" spans="1:50">
      <c r="A394" s="358" t="s">
        <v>968</v>
      </c>
      <c r="B394" s="337">
        <v>567</v>
      </c>
      <c r="C394" s="337">
        <v>4</v>
      </c>
      <c r="D394" s="337">
        <v>514</v>
      </c>
      <c r="E394" s="337">
        <v>18</v>
      </c>
      <c r="F394" s="337">
        <v>7</v>
      </c>
      <c r="G394" s="386"/>
      <c r="H394" s="337">
        <v>1110</v>
      </c>
      <c r="I394" s="337">
        <v>555</v>
      </c>
      <c r="J394" s="337">
        <v>2470</v>
      </c>
      <c r="K394" s="337">
        <v>1132</v>
      </c>
      <c r="L394" s="337">
        <v>241</v>
      </c>
      <c r="N394" s="337">
        <v>4398</v>
      </c>
      <c r="X394" s="386"/>
      <c r="Y394" s="353"/>
      <c r="Z394" s="354"/>
      <c r="AE394" s="353"/>
      <c r="AF394" s="354"/>
      <c r="AH394" s="353"/>
      <c r="AI394" s="355"/>
      <c r="AJ394" s="356"/>
      <c r="AK394" s="356"/>
      <c r="AL394" s="356"/>
      <c r="AM394" s="356"/>
      <c r="AN394" s="356"/>
      <c r="AO394" s="357"/>
      <c r="AP394" s="356"/>
      <c r="AQ394" s="356"/>
      <c r="AR394" s="356"/>
      <c r="AS394" s="356"/>
      <c r="AT394" s="356"/>
      <c r="AU394" s="357"/>
      <c r="AV394" s="356"/>
      <c r="AW394" s="356"/>
      <c r="AX394" s="357"/>
    </row>
    <row r="395" spans="1:50">
      <c r="A395" s="358" t="s">
        <v>969</v>
      </c>
      <c r="B395" s="337">
        <v>28844468.101140767</v>
      </c>
      <c r="C395" s="337">
        <v>221256</v>
      </c>
      <c r="D395" s="337">
        <v>24757248.486048818</v>
      </c>
      <c r="E395" s="337">
        <v>895213</v>
      </c>
      <c r="F395" s="337">
        <v>567723.13043478271</v>
      </c>
      <c r="G395" s="386"/>
      <c r="H395" s="337">
        <v>55285908.717624366</v>
      </c>
      <c r="I395" s="337">
        <v>29265200.784017727</v>
      </c>
      <c r="J395" s="337">
        <v>144905383.9693577</v>
      </c>
      <c r="K395" s="337">
        <v>56637377.682856843</v>
      </c>
      <c r="L395" s="337">
        <v>9561249.5312074535</v>
      </c>
      <c r="N395" s="337">
        <v>240369211.96743971</v>
      </c>
      <c r="R395" s="366"/>
      <c r="S395" s="363">
        <f>IF(B394&gt;0,(B395/B394),)</f>
        <v>50872.07777978971</v>
      </c>
      <c r="T395" s="363">
        <f t="shared" ref="T395:AH395" si="284">IF(C394&gt;0,(C395/C394),)</f>
        <v>55314</v>
      </c>
      <c r="U395" s="363">
        <f t="shared" si="284"/>
        <v>48165.853085698087</v>
      </c>
      <c r="V395" s="363">
        <f t="shared" si="284"/>
        <v>49734.055555555555</v>
      </c>
      <c r="W395" s="363">
        <f t="shared" si="284"/>
        <v>81103.304347826095</v>
      </c>
      <c r="X395" s="388">
        <f t="shared" si="284"/>
        <v>0</v>
      </c>
      <c r="Y395" s="364">
        <f t="shared" si="284"/>
        <v>49807.12497083276</v>
      </c>
      <c r="Z395" s="365">
        <f t="shared" si="284"/>
        <v>52730.091502734642</v>
      </c>
      <c r="AA395" s="363">
        <f t="shared" si="284"/>
        <v>58666.147356015266</v>
      </c>
      <c r="AB395" s="363">
        <f t="shared" si="284"/>
        <v>50033.019154467176</v>
      </c>
      <c r="AC395" s="363">
        <f t="shared" si="284"/>
        <v>39673.234569325534</v>
      </c>
      <c r="AD395" s="363">
        <f t="shared" si="284"/>
        <v>0</v>
      </c>
      <c r="AE395" s="364">
        <f t="shared" si="284"/>
        <v>54654.209178590201</v>
      </c>
      <c r="AF395" s="365">
        <f t="shared" si="284"/>
        <v>0</v>
      </c>
      <c r="AG395" s="363">
        <f t="shared" si="284"/>
        <v>0</v>
      </c>
      <c r="AH395" s="364">
        <f t="shared" si="284"/>
        <v>0</v>
      </c>
      <c r="AI395" s="355"/>
      <c r="AJ395" s="356"/>
      <c r="AK395" s="356"/>
      <c r="AL395" s="356"/>
      <c r="AM395" s="356"/>
      <c r="AN395" s="356"/>
      <c r="AO395" s="357"/>
      <c r="AP395" s="356"/>
      <c r="AQ395" s="356"/>
      <c r="AR395" s="356"/>
      <c r="AS395" s="356"/>
      <c r="AT395" s="356"/>
      <c r="AU395" s="357"/>
      <c r="AV395" s="356"/>
      <c r="AW395" s="356"/>
      <c r="AX395" s="357"/>
    </row>
    <row r="396" spans="1:50">
      <c r="A396" s="358" t="s">
        <v>970</v>
      </c>
      <c r="B396" s="337">
        <v>632</v>
      </c>
      <c r="C396" s="337">
        <v>7</v>
      </c>
      <c r="D396" s="337">
        <v>596</v>
      </c>
      <c r="E396" s="337">
        <v>15</v>
      </c>
      <c r="F396" s="337">
        <v>3</v>
      </c>
      <c r="G396" s="386"/>
      <c r="H396" s="337">
        <v>1253</v>
      </c>
      <c r="I396" s="337">
        <v>561</v>
      </c>
      <c r="J396" s="337">
        <v>2084</v>
      </c>
      <c r="K396" s="337">
        <v>753</v>
      </c>
      <c r="L396" s="337">
        <v>274</v>
      </c>
      <c r="N396" s="337">
        <v>3672</v>
      </c>
      <c r="X396" s="386"/>
      <c r="Y396" s="353"/>
      <c r="Z396" s="354"/>
      <c r="AE396" s="353"/>
      <c r="AF396" s="354"/>
      <c r="AH396" s="353"/>
      <c r="AI396" s="355"/>
      <c r="AJ396" s="356"/>
      <c r="AK396" s="356"/>
      <c r="AL396" s="356"/>
      <c r="AM396" s="356"/>
      <c r="AN396" s="356"/>
      <c r="AO396" s="357"/>
      <c r="AP396" s="356"/>
      <c r="AQ396" s="356"/>
      <c r="AR396" s="356"/>
      <c r="AS396" s="356"/>
      <c r="AT396" s="356"/>
      <c r="AU396" s="357"/>
      <c r="AV396" s="356"/>
      <c r="AW396" s="356"/>
      <c r="AX396" s="357"/>
    </row>
    <row r="397" spans="1:50">
      <c r="A397" s="358" t="s">
        <v>971</v>
      </c>
      <c r="B397" s="337">
        <v>31046530.490625978</v>
      </c>
      <c r="C397" s="337">
        <v>429485</v>
      </c>
      <c r="D397" s="337">
        <v>30926488.903465774</v>
      </c>
      <c r="E397" s="337">
        <v>831854</v>
      </c>
      <c r="F397" s="337">
        <v>267725</v>
      </c>
      <c r="G397" s="386"/>
      <c r="H397" s="337">
        <v>63502083.394091755</v>
      </c>
      <c r="I397" s="337">
        <v>31160884.693353109</v>
      </c>
      <c r="J397" s="337">
        <v>120601604.33067086</v>
      </c>
      <c r="K397" s="337">
        <v>37276999.29732886</v>
      </c>
      <c r="L397" s="337">
        <v>11779046.534987645</v>
      </c>
      <c r="N397" s="337">
        <v>200818534.8563405</v>
      </c>
      <c r="R397" s="366"/>
      <c r="S397" s="363">
        <f>IF(B396&gt;0,(B397/B396),)</f>
        <v>49124.257105420853</v>
      </c>
      <c r="T397" s="363">
        <f t="shared" ref="T397:AH397" si="285">IF(C396&gt;0,(C397/C396),)</f>
        <v>61355</v>
      </c>
      <c r="U397" s="363">
        <f t="shared" si="285"/>
        <v>51890.082052794925</v>
      </c>
      <c r="V397" s="363">
        <f t="shared" si="285"/>
        <v>55456.933333333334</v>
      </c>
      <c r="W397" s="363">
        <f t="shared" si="285"/>
        <v>89241.666666666672</v>
      </c>
      <c r="X397" s="388">
        <f t="shared" si="285"/>
        <v>0</v>
      </c>
      <c r="Y397" s="364">
        <f t="shared" si="285"/>
        <v>50680.034632156232</v>
      </c>
      <c r="Z397" s="365">
        <f t="shared" si="285"/>
        <v>55545.24900775955</v>
      </c>
      <c r="AA397" s="363">
        <f t="shared" si="285"/>
        <v>57870.251598210591</v>
      </c>
      <c r="AB397" s="363">
        <f t="shared" si="285"/>
        <v>49504.647141206988</v>
      </c>
      <c r="AC397" s="363">
        <f t="shared" si="285"/>
        <v>42989.220930611846</v>
      </c>
      <c r="AD397" s="363">
        <f t="shared" si="285"/>
        <v>0</v>
      </c>
      <c r="AE397" s="364">
        <f t="shared" si="285"/>
        <v>54689.143479395563</v>
      </c>
      <c r="AF397" s="365">
        <f t="shared" si="285"/>
        <v>0</v>
      </c>
      <c r="AG397" s="363">
        <f t="shared" si="285"/>
        <v>0</v>
      </c>
      <c r="AH397" s="364">
        <f t="shared" si="285"/>
        <v>0</v>
      </c>
      <c r="AI397" s="367">
        <f>IF(S395&gt;0,(S397-S395)/S395,)</f>
        <v>-3.4357170979621855E-2</v>
      </c>
      <c r="AJ397" s="368">
        <f t="shared" ref="AJ397:AX397" si="286">IF(T395&gt;0,(T397-T395)/T395,)</f>
        <v>0.10921285750442926</v>
      </c>
      <c r="AK397" s="368">
        <f t="shared" si="286"/>
        <v>7.7320938559327118E-2</v>
      </c>
      <c r="AL397" s="368">
        <f t="shared" si="286"/>
        <v>0.11506959796160247</v>
      </c>
      <c r="AM397" s="368">
        <f t="shared" si="286"/>
        <v>0.10034563183687001</v>
      </c>
      <c r="AN397" s="368">
        <f t="shared" si="286"/>
        <v>0</v>
      </c>
      <c r="AO397" s="369">
        <f t="shared" si="286"/>
        <v>1.7525799006360067E-2</v>
      </c>
      <c r="AP397" s="368">
        <f t="shared" si="286"/>
        <v>5.3388064097687205E-2</v>
      </c>
      <c r="AQ397" s="368">
        <f t="shared" si="286"/>
        <v>-1.3566525051914278E-2</v>
      </c>
      <c r="AR397" s="368">
        <f t="shared" si="286"/>
        <v>-1.056046631183585E-2</v>
      </c>
      <c r="AS397" s="368">
        <f t="shared" si="286"/>
        <v>8.3582455458526161E-2</v>
      </c>
      <c r="AT397" s="368">
        <f t="shared" si="286"/>
        <v>0</v>
      </c>
      <c r="AU397" s="369">
        <f t="shared" si="286"/>
        <v>6.3918774656878362E-4</v>
      </c>
      <c r="AV397" s="368">
        <f t="shared" si="286"/>
        <v>0</v>
      </c>
      <c r="AW397" s="368">
        <f t="shared" si="286"/>
        <v>0</v>
      </c>
      <c r="AX397" s="369">
        <f t="shared" si="286"/>
        <v>0</v>
      </c>
    </row>
    <row r="398" spans="1:50">
      <c r="A398" s="358" t="s">
        <v>972</v>
      </c>
      <c r="B398" s="337">
        <v>2711</v>
      </c>
      <c r="C398" s="337">
        <v>731</v>
      </c>
      <c r="D398" s="337">
        <v>1323</v>
      </c>
      <c r="E398" s="337">
        <v>50</v>
      </c>
      <c r="F398" s="337">
        <v>115</v>
      </c>
      <c r="G398" s="386"/>
      <c r="H398" s="337">
        <v>4930</v>
      </c>
      <c r="I398" s="337">
        <v>0</v>
      </c>
      <c r="J398" s="337">
        <v>0</v>
      </c>
      <c r="K398" s="337">
        <v>0</v>
      </c>
      <c r="L398" s="337">
        <v>0</v>
      </c>
      <c r="N398" s="337">
        <v>0</v>
      </c>
      <c r="X398" s="386"/>
      <c r="Y398" s="353"/>
      <c r="Z398" s="354"/>
      <c r="AE398" s="353"/>
      <c r="AF398" s="354"/>
      <c r="AH398" s="353"/>
      <c r="AI398" s="355"/>
      <c r="AJ398" s="356"/>
      <c r="AK398" s="356"/>
      <c r="AL398" s="356"/>
      <c r="AM398" s="356"/>
      <c r="AN398" s="356"/>
      <c r="AO398" s="357"/>
      <c r="AP398" s="356"/>
      <c r="AQ398" s="356"/>
      <c r="AR398" s="356"/>
      <c r="AS398" s="356"/>
      <c r="AT398" s="356"/>
      <c r="AU398" s="357"/>
      <c r="AV398" s="356"/>
      <c r="AW398" s="356"/>
      <c r="AX398" s="357"/>
    </row>
    <row r="399" spans="1:50">
      <c r="A399" s="358" t="s">
        <v>973</v>
      </c>
      <c r="B399" s="337">
        <v>160557876.52012318</v>
      </c>
      <c r="C399" s="337">
        <v>36316239</v>
      </c>
      <c r="D399" s="337">
        <v>67098024.55791758</v>
      </c>
      <c r="E399" s="337">
        <v>2888809</v>
      </c>
      <c r="F399" s="337">
        <v>5859904.1284403671</v>
      </c>
      <c r="G399" s="386"/>
      <c r="H399" s="337">
        <v>272720853.20648116</v>
      </c>
      <c r="I399" s="337">
        <v>0</v>
      </c>
      <c r="J399" s="337">
        <v>0</v>
      </c>
      <c r="K399" s="337">
        <v>0</v>
      </c>
      <c r="L399" s="337">
        <v>0</v>
      </c>
      <c r="N399" s="337">
        <v>0</v>
      </c>
      <c r="R399" s="366"/>
      <c r="S399" s="363">
        <f>IF(B398&gt;0,(B399/B398),)</f>
        <v>59224.594806389963</v>
      </c>
      <c r="T399" s="363">
        <f t="shared" ref="T399:AH399" si="287">IF(C398&gt;0,(C399/C398),)</f>
        <v>49680.217510259921</v>
      </c>
      <c r="U399" s="363">
        <f t="shared" si="287"/>
        <v>50716.57185027784</v>
      </c>
      <c r="V399" s="363">
        <f t="shared" si="287"/>
        <v>57776.18</v>
      </c>
      <c r="W399" s="363">
        <f t="shared" si="287"/>
        <v>50955.688073394493</v>
      </c>
      <c r="X399" s="388">
        <f t="shared" si="287"/>
        <v>0</v>
      </c>
      <c r="Y399" s="364">
        <f t="shared" si="287"/>
        <v>55318.631482044861</v>
      </c>
      <c r="Z399" s="365">
        <f t="shared" si="287"/>
        <v>0</v>
      </c>
      <c r="AA399" s="363">
        <f t="shared" si="287"/>
        <v>0</v>
      </c>
      <c r="AB399" s="363">
        <f t="shared" si="287"/>
        <v>0</v>
      </c>
      <c r="AC399" s="363">
        <f t="shared" si="287"/>
        <v>0</v>
      </c>
      <c r="AD399" s="363">
        <f t="shared" si="287"/>
        <v>0</v>
      </c>
      <c r="AE399" s="364">
        <f t="shared" si="287"/>
        <v>0</v>
      </c>
      <c r="AF399" s="365">
        <f t="shared" si="287"/>
        <v>0</v>
      </c>
      <c r="AG399" s="363">
        <f t="shared" si="287"/>
        <v>0</v>
      </c>
      <c r="AH399" s="364">
        <f t="shared" si="287"/>
        <v>0</v>
      </c>
      <c r="AI399" s="355"/>
      <c r="AJ399" s="356"/>
      <c r="AK399" s="356"/>
      <c r="AL399" s="356"/>
      <c r="AM399" s="356"/>
      <c r="AN399" s="356"/>
      <c r="AO399" s="357"/>
      <c r="AP399" s="356"/>
      <c r="AQ399" s="356"/>
      <c r="AR399" s="356"/>
      <c r="AS399" s="356"/>
      <c r="AT399" s="356"/>
      <c r="AU399" s="357"/>
      <c r="AV399" s="356"/>
      <c r="AW399" s="356"/>
      <c r="AX399" s="357"/>
    </row>
    <row r="400" spans="1:50">
      <c r="A400" s="358" t="s">
        <v>974</v>
      </c>
      <c r="B400" s="337">
        <v>2918</v>
      </c>
      <c r="C400" s="337">
        <v>752</v>
      </c>
      <c r="D400" s="337">
        <v>1333</v>
      </c>
      <c r="E400" s="337">
        <v>64</v>
      </c>
      <c r="F400" s="337">
        <v>156</v>
      </c>
      <c r="G400" s="386"/>
      <c r="H400" s="337">
        <v>5223</v>
      </c>
      <c r="I400" s="337">
        <v>0</v>
      </c>
      <c r="J400" s="337">
        <v>0</v>
      </c>
      <c r="K400" s="337">
        <v>0</v>
      </c>
      <c r="L400" s="337">
        <v>0</v>
      </c>
      <c r="N400" s="337">
        <v>0</v>
      </c>
      <c r="X400" s="386"/>
      <c r="Y400" s="353"/>
      <c r="Z400" s="354"/>
      <c r="AE400" s="353"/>
      <c r="AF400" s="354"/>
      <c r="AH400" s="353"/>
      <c r="AI400" s="355"/>
      <c r="AJ400" s="356"/>
      <c r="AK400" s="356"/>
      <c r="AL400" s="356"/>
      <c r="AM400" s="356"/>
      <c r="AN400" s="356"/>
      <c r="AO400" s="357"/>
      <c r="AP400" s="356"/>
      <c r="AQ400" s="356"/>
      <c r="AR400" s="356"/>
      <c r="AS400" s="356"/>
      <c r="AT400" s="356"/>
      <c r="AU400" s="357"/>
      <c r="AV400" s="356"/>
      <c r="AW400" s="356"/>
      <c r="AX400" s="357"/>
    </row>
    <row r="401" spans="1:50">
      <c r="A401" s="358" t="s">
        <v>975</v>
      </c>
      <c r="B401" s="337">
        <v>157150399.20033991</v>
      </c>
      <c r="C401" s="337">
        <v>38497276</v>
      </c>
      <c r="D401" s="337">
        <v>59024096.14015241</v>
      </c>
      <c r="E401" s="337">
        <v>3703954.7692307695</v>
      </c>
      <c r="F401" s="337">
        <v>8033812.870967743</v>
      </c>
      <c r="G401" s="386"/>
      <c r="H401" s="337">
        <v>266409538.98069084</v>
      </c>
      <c r="I401" s="337">
        <v>0</v>
      </c>
      <c r="J401" s="337">
        <v>0</v>
      </c>
      <c r="K401" s="337">
        <v>0</v>
      </c>
      <c r="L401" s="337">
        <v>0</v>
      </c>
      <c r="N401" s="337">
        <v>0</v>
      </c>
      <c r="R401" s="366"/>
      <c r="S401" s="363">
        <f>IF(B400&gt;0,(B401/B400),)</f>
        <v>53855.517203680574</v>
      </c>
      <c r="T401" s="363">
        <f t="shared" ref="T401:AH401" si="288">IF(C400&gt;0,(C401/C400),)</f>
        <v>51193.186170212764</v>
      </c>
      <c r="U401" s="363">
        <f t="shared" si="288"/>
        <v>44279.14189058695</v>
      </c>
      <c r="V401" s="363">
        <f t="shared" si="288"/>
        <v>57874.293269230773</v>
      </c>
      <c r="W401" s="363">
        <f t="shared" si="288"/>
        <v>51498.800454921431</v>
      </c>
      <c r="X401" s="388">
        <f t="shared" si="288"/>
        <v>0</v>
      </c>
      <c r="Y401" s="364">
        <f t="shared" si="288"/>
        <v>51006.995784164435</v>
      </c>
      <c r="Z401" s="365">
        <f t="shared" si="288"/>
        <v>0</v>
      </c>
      <c r="AA401" s="363">
        <f t="shared" si="288"/>
        <v>0</v>
      </c>
      <c r="AB401" s="363">
        <f t="shared" si="288"/>
        <v>0</v>
      </c>
      <c r="AC401" s="363">
        <f t="shared" si="288"/>
        <v>0</v>
      </c>
      <c r="AD401" s="363">
        <f t="shared" si="288"/>
        <v>0</v>
      </c>
      <c r="AE401" s="364">
        <f t="shared" si="288"/>
        <v>0</v>
      </c>
      <c r="AF401" s="365">
        <f t="shared" si="288"/>
        <v>0</v>
      </c>
      <c r="AG401" s="363">
        <f t="shared" si="288"/>
        <v>0</v>
      </c>
      <c r="AH401" s="364">
        <f t="shared" si="288"/>
        <v>0</v>
      </c>
      <c r="AI401" s="367">
        <f>IF(S399&gt;0,(S401-S399)/S399,)</f>
        <v>-9.0656215044802618E-2</v>
      </c>
      <c r="AJ401" s="368">
        <f t="shared" ref="AJ401:AX401" si="289">IF(T399&gt;0,(T401-T399)/T399,)</f>
        <v>3.0454147259729409E-2</v>
      </c>
      <c r="AK401" s="368">
        <f t="shared" si="289"/>
        <v>-0.12692951681937514</v>
      </c>
      <c r="AL401" s="368">
        <f t="shared" si="289"/>
        <v>1.6981612358375521E-3</v>
      </c>
      <c r="AM401" s="368">
        <f t="shared" si="289"/>
        <v>1.0658523161234943E-2</v>
      </c>
      <c r="AN401" s="368">
        <f t="shared" si="289"/>
        <v>0</v>
      </c>
      <c r="AO401" s="369">
        <f t="shared" si="289"/>
        <v>-7.7941835912551119E-2</v>
      </c>
      <c r="AP401" s="368">
        <f t="shared" si="289"/>
        <v>0</v>
      </c>
      <c r="AQ401" s="368">
        <f t="shared" si="289"/>
        <v>0</v>
      </c>
      <c r="AR401" s="368">
        <f t="shared" si="289"/>
        <v>0</v>
      </c>
      <c r="AS401" s="368">
        <f t="shared" si="289"/>
        <v>0</v>
      </c>
      <c r="AT401" s="368">
        <f t="shared" si="289"/>
        <v>0</v>
      </c>
      <c r="AU401" s="369">
        <f t="shared" si="289"/>
        <v>0</v>
      </c>
      <c r="AV401" s="368">
        <f t="shared" si="289"/>
        <v>0</v>
      </c>
      <c r="AW401" s="368">
        <f t="shared" si="289"/>
        <v>0</v>
      </c>
      <c r="AX401" s="369">
        <f t="shared" si="289"/>
        <v>0</v>
      </c>
    </row>
    <row r="402" spans="1:50">
      <c r="A402" s="358" t="s">
        <v>976</v>
      </c>
      <c r="B402" s="337">
        <v>0</v>
      </c>
      <c r="C402" s="337">
        <v>0</v>
      </c>
      <c r="D402" s="337">
        <v>0</v>
      </c>
      <c r="E402" s="337">
        <v>0</v>
      </c>
      <c r="F402" s="337">
        <v>0</v>
      </c>
      <c r="G402" s="386"/>
      <c r="H402" s="337">
        <v>0</v>
      </c>
      <c r="I402" s="337">
        <v>0</v>
      </c>
      <c r="J402" s="337">
        <v>1879</v>
      </c>
      <c r="K402" s="337">
        <v>649</v>
      </c>
      <c r="L402" s="337">
        <v>0</v>
      </c>
      <c r="N402" s="337">
        <v>2528</v>
      </c>
      <c r="X402" s="386"/>
      <c r="Y402" s="353"/>
      <c r="Z402" s="354"/>
      <c r="AE402" s="353"/>
      <c r="AF402" s="354"/>
      <c r="AH402" s="353"/>
      <c r="AI402" s="355"/>
      <c r="AJ402" s="356"/>
      <c r="AK402" s="356"/>
      <c r="AL402" s="356"/>
      <c r="AM402" s="356"/>
      <c r="AN402" s="356"/>
      <c r="AO402" s="357"/>
      <c r="AP402" s="356"/>
      <c r="AQ402" s="356"/>
      <c r="AR402" s="356"/>
      <c r="AS402" s="356"/>
      <c r="AT402" s="356"/>
      <c r="AU402" s="357"/>
      <c r="AV402" s="356"/>
      <c r="AW402" s="356"/>
      <c r="AX402" s="357"/>
    </row>
    <row r="403" spans="1:50">
      <c r="A403" s="358" t="s">
        <v>977</v>
      </c>
      <c r="B403" s="337">
        <v>0</v>
      </c>
      <c r="C403" s="337">
        <v>0</v>
      </c>
      <c r="D403" s="337">
        <v>0</v>
      </c>
      <c r="E403" s="337">
        <v>0</v>
      </c>
      <c r="F403" s="337">
        <v>0</v>
      </c>
      <c r="G403" s="386"/>
      <c r="H403" s="337">
        <v>0</v>
      </c>
      <c r="I403" s="337">
        <v>0</v>
      </c>
      <c r="J403" s="337">
        <v>101680970.70912635</v>
      </c>
      <c r="K403" s="337">
        <v>34167952.65377903</v>
      </c>
      <c r="L403" s="337">
        <v>0</v>
      </c>
      <c r="N403" s="337">
        <v>135848923.36290538</v>
      </c>
      <c r="R403" s="366"/>
      <c r="S403" s="363">
        <f>IF(B402&gt;0,(B403/B402),)</f>
        <v>0</v>
      </c>
      <c r="T403" s="363">
        <f t="shared" ref="T403:AH403" si="290">IF(C402&gt;0,(C403/C402),)</f>
        <v>0</v>
      </c>
      <c r="U403" s="363">
        <f t="shared" si="290"/>
        <v>0</v>
      </c>
      <c r="V403" s="363">
        <f t="shared" si="290"/>
        <v>0</v>
      </c>
      <c r="W403" s="363">
        <f t="shared" si="290"/>
        <v>0</v>
      </c>
      <c r="X403" s="388">
        <f t="shared" si="290"/>
        <v>0</v>
      </c>
      <c r="Y403" s="364">
        <f t="shared" si="290"/>
        <v>0</v>
      </c>
      <c r="Z403" s="365">
        <f t="shared" si="290"/>
        <v>0</v>
      </c>
      <c r="AA403" s="363">
        <f t="shared" si="290"/>
        <v>54114.406976650534</v>
      </c>
      <c r="AB403" s="363">
        <f t="shared" si="290"/>
        <v>52647.076508134101</v>
      </c>
      <c r="AC403" s="363">
        <f t="shared" si="290"/>
        <v>0</v>
      </c>
      <c r="AD403" s="363">
        <f t="shared" si="290"/>
        <v>0</v>
      </c>
      <c r="AE403" s="364">
        <f t="shared" si="290"/>
        <v>53737.707026465738</v>
      </c>
      <c r="AF403" s="365">
        <f t="shared" si="290"/>
        <v>0</v>
      </c>
      <c r="AG403" s="363">
        <f t="shared" si="290"/>
        <v>0</v>
      </c>
      <c r="AH403" s="364">
        <f t="shared" si="290"/>
        <v>0</v>
      </c>
      <c r="AI403" s="355"/>
      <c r="AJ403" s="356"/>
      <c r="AK403" s="356"/>
      <c r="AL403" s="356"/>
      <c r="AM403" s="356"/>
      <c r="AN403" s="356"/>
      <c r="AO403" s="357"/>
      <c r="AP403" s="356"/>
      <c r="AQ403" s="356"/>
      <c r="AR403" s="356"/>
      <c r="AS403" s="356"/>
      <c r="AT403" s="356"/>
      <c r="AU403" s="357"/>
      <c r="AV403" s="356"/>
      <c r="AW403" s="356"/>
      <c r="AX403" s="357"/>
    </row>
    <row r="404" spans="1:50">
      <c r="A404" s="358" t="s">
        <v>978</v>
      </c>
      <c r="B404" s="337">
        <v>0</v>
      </c>
      <c r="C404" s="337">
        <v>0</v>
      </c>
      <c r="D404" s="337">
        <v>0</v>
      </c>
      <c r="E404" s="337">
        <v>0</v>
      </c>
      <c r="F404" s="337">
        <v>0</v>
      </c>
      <c r="G404" s="386"/>
      <c r="H404" s="337">
        <v>0</v>
      </c>
      <c r="I404" s="337">
        <v>0</v>
      </c>
      <c r="J404" s="337">
        <v>2301</v>
      </c>
      <c r="K404" s="337">
        <v>918</v>
      </c>
      <c r="L404" s="337">
        <v>3</v>
      </c>
      <c r="N404" s="337">
        <v>3222</v>
      </c>
      <c r="X404" s="386"/>
      <c r="Y404" s="353"/>
      <c r="Z404" s="354"/>
      <c r="AE404" s="353"/>
      <c r="AF404" s="354"/>
      <c r="AH404" s="353"/>
      <c r="AI404" s="355"/>
      <c r="AJ404" s="356"/>
      <c r="AK404" s="356"/>
      <c r="AL404" s="356"/>
      <c r="AM404" s="356"/>
      <c r="AN404" s="356"/>
      <c r="AO404" s="357"/>
      <c r="AP404" s="356"/>
      <c r="AQ404" s="356"/>
      <c r="AR404" s="356"/>
      <c r="AS404" s="356"/>
      <c r="AT404" s="356"/>
      <c r="AU404" s="357"/>
      <c r="AV404" s="356"/>
      <c r="AW404" s="356"/>
      <c r="AX404" s="357"/>
    </row>
    <row r="405" spans="1:50">
      <c r="A405" s="358" t="s">
        <v>979</v>
      </c>
      <c r="B405" s="337">
        <v>0</v>
      </c>
      <c r="C405" s="337">
        <v>0</v>
      </c>
      <c r="D405" s="337">
        <v>0</v>
      </c>
      <c r="E405" s="337">
        <v>0</v>
      </c>
      <c r="F405" s="337">
        <v>0</v>
      </c>
      <c r="G405" s="386"/>
      <c r="H405" s="337">
        <v>0</v>
      </c>
      <c r="I405" s="337">
        <v>0</v>
      </c>
      <c r="J405" s="337">
        <v>138003214.58251116</v>
      </c>
      <c r="K405" s="337">
        <v>51509769.726017624</v>
      </c>
      <c r="L405" s="337">
        <v>113400</v>
      </c>
      <c r="N405" s="337">
        <v>189626384.30852878</v>
      </c>
      <c r="R405" s="366"/>
      <c r="S405" s="363">
        <f>IF(B404&gt;0,(B405/B404),)</f>
        <v>0</v>
      </c>
      <c r="T405" s="363">
        <f t="shared" ref="T405:AH405" si="291">IF(C404&gt;0,(C405/C404),)</f>
        <v>0</v>
      </c>
      <c r="U405" s="363">
        <f t="shared" si="291"/>
        <v>0</v>
      </c>
      <c r="V405" s="363">
        <f t="shared" si="291"/>
        <v>0</v>
      </c>
      <c r="W405" s="363">
        <f t="shared" si="291"/>
        <v>0</v>
      </c>
      <c r="X405" s="388">
        <f t="shared" si="291"/>
        <v>0</v>
      </c>
      <c r="Y405" s="364">
        <f t="shared" si="291"/>
        <v>0</v>
      </c>
      <c r="Z405" s="365">
        <f t="shared" si="291"/>
        <v>0</v>
      </c>
      <c r="AA405" s="363">
        <f t="shared" si="291"/>
        <v>59975.321417866646</v>
      </c>
      <c r="AB405" s="363">
        <f t="shared" si="291"/>
        <v>56110.860267993055</v>
      </c>
      <c r="AC405" s="363">
        <f t="shared" si="291"/>
        <v>37800</v>
      </c>
      <c r="AD405" s="363">
        <f t="shared" si="291"/>
        <v>0</v>
      </c>
      <c r="AE405" s="364">
        <f t="shared" si="291"/>
        <v>58853.6264148134</v>
      </c>
      <c r="AF405" s="365">
        <f t="shared" si="291"/>
        <v>0</v>
      </c>
      <c r="AG405" s="363">
        <f t="shared" si="291"/>
        <v>0</v>
      </c>
      <c r="AH405" s="364">
        <f t="shared" si="291"/>
        <v>0</v>
      </c>
      <c r="AI405" s="367">
        <f>IF(S403&gt;0,(S405-S403)/S403,)</f>
        <v>0</v>
      </c>
      <c r="AJ405" s="368">
        <f t="shared" ref="AJ405:AX405" si="292">IF(T403&gt;0,(T405-T403)/T403,)</f>
        <v>0</v>
      </c>
      <c r="AK405" s="368">
        <f t="shared" si="292"/>
        <v>0</v>
      </c>
      <c r="AL405" s="368">
        <f t="shared" si="292"/>
        <v>0</v>
      </c>
      <c r="AM405" s="368">
        <f t="shared" si="292"/>
        <v>0</v>
      </c>
      <c r="AN405" s="368">
        <f t="shared" si="292"/>
        <v>0</v>
      </c>
      <c r="AO405" s="369">
        <f t="shared" si="292"/>
        <v>0</v>
      </c>
      <c r="AP405" s="368">
        <f t="shared" si="292"/>
        <v>0</v>
      </c>
      <c r="AQ405" s="368">
        <f t="shared" si="292"/>
        <v>0.10830599037600094</v>
      </c>
      <c r="AR405" s="368">
        <f t="shared" si="292"/>
        <v>6.5792518589779456E-2</v>
      </c>
      <c r="AS405" s="368">
        <f t="shared" si="292"/>
        <v>0</v>
      </c>
      <c r="AT405" s="368">
        <f t="shared" si="292"/>
        <v>0</v>
      </c>
      <c r="AU405" s="369">
        <f t="shared" si="292"/>
        <v>9.5201668836150374E-2</v>
      </c>
      <c r="AV405" s="368">
        <f t="shared" si="292"/>
        <v>0</v>
      </c>
      <c r="AW405" s="368">
        <f t="shared" si="292"/>
        <v>0</v>
      </c>
      <c r="AX405" s="369">
        <f t="shared" si="292"/>
        <v>0</v>
      </c>
    </row>
    <row r="406" spans="1:50">
      <c r="A406" s="358" t="s">
        <v>980</v>
      </c>
      <c r="B406" s="337">
        <v>11674</v>
      </c>
      <c r="C406" s="337">
        <v>2396</v>
      </c>
      <c r="D406" s="337">
        <v>6919</v>
      </c>
      <c r="E406" s="337">
        <v>285</v>
      </c>
      <c r="F406" s="337">
        <v>451</v>
      </c>
      <c r="G406" s="386"/>
      <c r="H406" s="337">
        <v>21725</v>
      </c>
      <c r="I406" s="337">
        <v>789</v>
      </c>
      <c r="J406" s="337">
        <v>8248</v>
      </c>
      <c r="K406" s="337">
        <v>2441</v>
      </c>
      <c r="L406" s="337">
        <v>405</v>
      </c>
      <c r="N406" s="337">
        <v>11883</v>
      </c>
      <c r="X406" s="386"/>
      <c r="Y406" s="353"/>
      <c r="Z406" s="354"/>
      <c r="AE406" s="353"/>
      <c r="AF406" s="354"/>
      <c r="AH406" s="353"/>
      <c r="AI406" s="355"/>
      <c r="AJ406" s="356"/>
      <c r="AK406" s="356"/>
      <c r="AL406" s="356"/>
      <c r="AM406" s="356"/>
      <c r="AN406" s="356"/>
      <c r="AO406" s="357"/>
      <c r="AP406" s="356"/>
      <c r="AQ406" s="356"/>
      <c r="AR406" s="356"/>
      <c r="AS406" s="356"/>
      <c r="AT406" s="356"/>
      <c r="AU406" s="357"/>
      <c r="AV406" s="356"/>
      <c r="AW406" s="356"/>
      <c r="AX406" s="357"/>
    </row>
    <row r="407" spans="1:50">
      <c r="A407" s="358" t="s">
        <v>981</v>
      </c>
      <c r="B407" s="337">
        <v>1113392462.8827817</v>
      </c>
      <c r="C407" s="337">
        <v>175454517.51344711</v>
      </c>
      <c r="D407" s="337">
        <v>475410983.80955511</v>
      </c>
      <c r="E407" s="337">
        <v>20783325.472447582</v>
      </c>
      <c r="F407" s="337">
        <v>30880833.979684398</v>
      </c>
      <c r="G407" s="386"/>
      <c r="H407" s="337">
        <v>1815922123.6579158</v>
      </c>
      <c r="I407" s="337">
        <v>43801251.323995538</v>
      </c>
      <c r="J407" s="337">
        <v>483006162.98366809</v>
      </c>
      <c r="K407" s="337">
        <v>123962030.05613875</v>
      </c>
      <c r="L407" s="337">
        <v>18006061.494072508</v>
      </c>
      <c r="N407" s="337">
        <v>668775505.85787499</v>
      </c>
      <c r="R407" s="366"/>
      <c r="S407" s="363">
        <f>IF(B406&gt;0,(B407/B406),)</f>
        <v>95373.69049878206</v>
      </c>
      <c r="T407" s="363">
        <f t="shared" ref="T407:AH407" si="293">IF(C406&gt;0,(C407/C406),)</f>
        <v>73228.095790253385</v>
      </c>
      <c r="U407" s="363">
        <f t="shared" si="293"/>
        <v>68710.938547413665</v>
      </c>
      <c r="V407" s="363">
        <f t="shared" si="293"/>
        <v>72923.949026131872</v>
      </c>
      <c r="W407" s="363">
        <f t="shared" si="293"/>
        <v>68471.915697748103</v>
      </c>
      <c r="X407" s="388">
        <f t="shared" si="293"/>
        <v>0</v>
      </c>
      <c r="Y407" s="364">
        <f t="shared" si="293"/>
        <v>83586.749075162981</v>
      </c>
      <c r="Z407" s="365">
        <f t="shared" si="293"/>
        <v>55514.893946762408</v>
      </c>
      <c r="AA407" s="363">
        <f t="shared" si="293"/>
        <v>58560.398033907382</v>
      </c>
      <c r="AB407" s="363">
        <f t="shared" si="293"/>
        <v>50783.297851756965</v>
      </c>
      <c r="AC407" s="363">
        <f t="shared" si="293"/>
        <v>44459.411096475327</v>
      </c>
      <c r="AD407" s="363">
        <f t="shared" si="293"/>
        <v>0</v>
      </c>
      <c r="AE407" s="364">
        <f t="shared" si="293"/>
        <v>56280.022372959269</v>
      </c>
      <c r="AF407" s="365">
        <f t="shared" si="293"/>
        <v>0</v>
      </c>
      <c r="AG407" s="363">
        <f t="shared" si="293"/>
        <v>0</v>
      </c>
      <c r="AH407" s="364">
        <f t="shared" si="293"/>
        <v>0</v>
      </c>
      <c r="AI407" s="355"/>
      <c r="AJ407" s="356"/>
      <c r="AK407" s="356"/>
      <c r="AL407" s="356"/>
      <c r="AM407" s="356"/>
      <c r="AN407" s="356"/>
      <c r="AO407" s="357"/>
      <c r="AP407" s="356"/>
      <c r="AQ407" s="356"/>
      <c r="AR407" s="356"/>
      <c r="AS407" s="356"/>
      <c r="AT407" s="356"/>
      <c r="AU407" s="357"/>
      <c r="AV407" s="356"/>
      <c r="AW407" s="356"/>
      <c r="AX407" s="357"/>
    </row>
    <row r="408" spans="1:50">
      <c r="A408" s="358" t="s">
        <v>982</v>
      </c>
      <c r="B408" s="337">
        <v>12103</v>
      </c>
      <c r="C408" s="337">
        <v>2453</v>
      </c>
      <c r="D408" s="337">
        <v>7138</v>
      </c>
      <c r="E408" s="337">
        <v>312</v>
      </c>
      <c r="F408" s="337">
        <v>505</v>
      </c>
      <c r="G408" s="386"/>
      <c r="H408" s="337">
        <v>22511</v>
      </c>
      <c r="I408" s="337">
        <v>798</v>
      </c>
      <c r="J408" s="337">
        <v>8257</v>
      </c>
      <c r="K408" s="337">
        <v>2457</v>
      </c>
      <c r="L408" s="337">
        <v>458</v>
      </c>
      <c r="N408" s="337">
        <v>11970</v>
      </c>
      <c r="X408" s="386"/>
      <c r="Y408" s="353"/>
      <c r="Z408" s="354"/>
      <c r="AE408" s="353"/>
      <c r="AF408" s="354"/>
      <c r="AH408" s="353"/>
      <c r="AI408" s="355"/>
      <c r="AJ408" s="356"/>
      <c r="AK408" s="356"/>
      <c r="AL408" s="356"/>
      <c r="AM408" s="356"/>
      <c r="AN408" s="356"/>
      <c r="AO408" s="357"/>
      <c r="AP408" s="356"/>
      <c r="AQ408" s="356"/>
      <c r="AR408" s="356"/>
      <c r="AS408" s="356"/>
      <c r="AT408" s="356"/>
      <c r="AU408" s="357"/>
      <c r="AV408" s="356"/>
      <c r="AW408" s="356"/>
      <c r="AX408" s="357"/>
    </row>
    <row r="409" spans="1:50" ht="13.5" thickBot="1">
      <c r="A409" s="372" t="s">
        <v>983</v>
      </c>
      <c r="B409" s="373">
        <v>1093759024.1128325</v>
      </c>
      <c r="C409" s="373">
        <v>183221020.55843496</v>
      </c>
      <c r="D409" s="373">
        <v>488907469.67002839</v>
      </c>
      <c r="E409" s="373">
        <v>22191411.331786718</v>
      </c>
      <c r="F409" s="373">
        <v>34596999.517095253</v>
      </c>
      <c r="G409" s="390"/>
      <c r="H409" s="373">
        <v>1822675925.1901779</v>
      </c>
      <c r="I409" s="373">
        <v>46254926.152822629</v>
      </c>
      <c r="J409" s="373">
        <v>500864711.59326023</v>
      </c>
      <c r="K409" s="373">
        <v>129365236.32221368</v>
      </c>
      <c r="L409" s="373">
        <v>21986967.439311013</v>
      </c>
      <c r="M409" s="373"/>
      <c r="N409" s="373">
        <v>698471841.50760758</v>
      </c>
      <c r="O409" s="373"/>
      <c r="P409" s="373"/>
      <c r="Q409" s="373"/>
      <c r="S409" s="374">
        <f>IF(B408&gt;0,(B409/B408),)</f>
        <v>90370.901769216929</v>
      </c>
      <c r="T409" s="374">
        <f t="shared" ref="T409:AH409" si="294">IF(C408&gt;0,(C409/C408),)</f>
        <v>74692.629661000799</v>
      </c>
      <c r="U409" s="374">
        <f t="shared" si="294"/>
        <v>68493.62141636711</v>
      </c>
      <c r="V409" s="374">
        <f t="shared" si="294"/>
        <v>71126.31837111128</v>
      </c>
      <c r="W409" s="374">
        <f t="shared" si="294"/>
        <v>68508.909934842086</v>
      </c>
      <c r="X409" s="391">
        <f t="shared" si="294"/>
        <v>0</v>
      </c>
      <c r="Y409" s="375">
        <f t="shared" si="294"/>
        <v>80968.234427176838</v>
      </c>
      <c r="Z409" s="376">
        <f t="shared" si="294"/>
        <v>57963.566607547153</v>
      </c>
      <c r="AA409" s="374">
        <f t="shared" si="294"/>
        <v>60659.405545992522</v>
      </c>
      <c r="AB409" s="374">
        <f t="shared" si="294"/>
        <v>52651.703834844804</v>
      </c>
      <c r="AC409" s="374">
        <f t="shared" si="294"/>
        <v>48006.479125133214</v>
      </c>
      <c r="AD409" s="374">
        <f t="shared" si="294"/>
        <v>0</v>
      </c>
      <c r="AE409" s="375">
        <f t="shared" si="294"/>
        <v>58351.866458446748</v>
      </c>
      <c r="AF409" s="376">
        <f t="shared" si="294"/>
        <v>0</v>
      </c>
      <c r="AG409" s="374">
        <f t="shared" si="294"/>
        <v>0</v>
      </c>
      <c r="AH409" s="375">
        <f t="shared" si="294"/>
        <v>0</v>
      </c>
      <c r="AI409" s="377">
        <f>IF(S407&gt;0,(S409-S407)/S407,)</f>
        <v>-5.2454599412078085E-2</v>
      </c>
      <c r="AJ409" s="378">
        <f t="shared" ref="AJ409:AX409" si="295">IF(T407&gt;0,(T409-T407)/T407,)</f>
        <v>1.9999617017794191E-2</v>
      </c>
      <c r="AK409" s="378">
        <f t="shared" si="295"/>
        <v>-3.1627734337611518E-3</v>
      </c>
      <c r="AL409" s="378">
        <f t="shared" si="295"/>
        <v>-2.465075848232549E-2</v>
      </c>
      <c r="AM409" s="378">
        <f t="shared" si="295"/>
        <v>5.4028336606330967E-4</v>
      </c>
      <c r="AN409" s="378">
        <f t="shared" si="295"/>
        <v>0</v>
      </c>
      <c r="AO409" s="379">
        <f t="shared" si="295"/>
        <v>-3.1326910987189122E-2</v>
      </c>
      <c r="AP409" s="378">
        <f t="shared" si="295"/>
        <v>4.410839122079508E-2</v>
      </c>
      <c r="AQ409" s="378">
        <f t="shared" si="295"/>
        <v>3.5843463886119448E-2</v>
      </c>
      <c r="AR409" s="378">
        <f t="shared" si="295"/>
        <v>3.6791741815231441E-2</v>
      </c>
      <c r="AS409" s="378">
        <f t="shared" si="295"/>
        <v>7.9782164027338912E-2</v>
      </c>
      <c r="AT409" s="378">
        <f t="shared" si="295"/>
        <v>0</v>
      </c>
      <c r="AU409" s="379">
        <f t="shared" si="295"/>
        <v>3.6813135427659904E-2</v>
      </c>
      <c r="AV409" s="378">
        <f t="shared" si="295"/>
        <v>0</v>
      </c>
      <c r="AW409" s="378">
        <f t="shared" si="295"/>
        <v>0</v>
      </c>
      <c r="AX409" s="379">
        <f t="shared" si="295"/>
        <v>0</v>
      </c>
    </row>
    <row r="410" spans="1:50">
      <c r="A410" s="352" t="s">
        <v>649</v>
      </c>
      <c r="G410" s="386"/>
      <c r="Y410" s="353"/>
      <c r="Z410" s="354"/>
      <c r="AE410" s="353"/>
      <c r="AF410" s="354"/>
      <c r="AH410" s="353"/>
      <c r="AI410" s="355"/>
      <c r="AJ410" s="356"/>
      <c r="AK410" s="356"/>
      <c r="AL410" s="356"/>
      <c r="AM410" s="356"/>
      <c r="AN410" s="356"/>
      <c r="AO410" s="357"/>
      <c r="AP410" s="356"/>
      <c r="AQ410" s="356"/>
      <c r="AR410" s="356"/>
      <c r="AS410" s="356"/>
      <c r="AT410" s="356"/>
      <c r="AU410" s="357"/>
      <c r="AV410" s="356"/>
      <c r="AW410" s="356"/>
      <c r="AX410" s="357"/>
    </row>
    <row r="411" spans="1:50">
      <c r="A411" s="358" t="s">
        <v>956</v>
      </c>
      <c r="B411" s="337">
        <v>1929</v>
      </c>
      <c r="C411" s="337">
        <v>233</v>
      </c>
      <c r="D411" s="337">
        <v>707</v>
      </c>
      <c r="F411" s="337">
        <v>38</v>
      </c>
      <c r="G411" s="386">
        <v>23</v>
      </c>
      <c r="H411" s="337">
        <v>2930</v>
      </c>
      <c r="J411" s="337">
        <v>0</v>
      </c>
      <c r="K411" s="337">
        <v>0</v>
      </c>
      <c r="L411" s="337">
        <v>9</v>
      </c>
      <c r="M411" s="337">
        <v>446</v>
      </c>
      <c r="N411" s="337">
        <v>455</v>
      </c>
      <c r="S411" s="359"/>
      <c r="T411" s="359"/>
      <c r="U411" s="359"/>
      <c r="V411" s="359"/>
      <c r="W411" s="359"/>
      <c r="X411" s="359"/>
      <c r="Y411" s="360"/>
      <c r="Z411" s="354"/>
      <c r="AA411" s="359"/>
      <c r="AB411" s="359"/>
      <c r="AC411" s="359"/>
      <c r="AD411" s="359"/>
      <c r="AE411" s="360"/>
      <c r="AF411" s="354"/>
      <c r="AG411" s="359"/>
      <c r="AH411" s="360"/>
      <c r="AI411" s="355"/>
      <c r="AJ411" s="356"/>
      <c r="AK411" s="356"/>
      <c r="AL411" s="356"/>
      <c r="AM411" s="356"/>
      <c r="AN411" s="356"/>
      <c r="AO411" s="357"/>
      <c r="AP411" s="356"/>
      <c r="AQ411" s="356"/>
      <c r="AR411" s="356"/>
      <c r="AS411" s="356"/>
      <c r="AT411" s="356"/>
      <c r="AU411" s="357"/>
      <c r="AV411" s="356"/>
      <c r="AW411" s="356"/>
      <c r="AX411" s="357"/>
    </row>
    <row r="412" spans="1:50">
      <c r="A412" s="358" t="s">
        <v>957</v>
      </c>
      <c r="B412" s="337">
        <v>263752209.9192583</v>
      </c>
      <c r="C412" s="337">
        <v>30397573.347527474</v>
      </c>
      <c r="D412" s="337">
        <v>62014351.07044448</v>
      </c>
      <c r="F412" s="337">
        <v>4079851</v>
      </c>
      <c r="G412" s="386">
        <v>1404777.75</v>
      </c>
      <c r="H412" s="337">
        <v>361648763.08723021</v>
      </c>
      <c r="J412" s="337">
        <v>0</v>
      </c>
      <c r="K412" s="337">
        <v>0</v>
      </c>
      <c r="L412" s="337">
        <v>600995</v>
      </c>
      <c r="M412" s="337">
        <v>32858844.383073498</v>
      </c>
      <c r="N412" s="337">
        <v>33459839.383073498</v>
      </c>
      <c r="S412" s="363">
        <f>IF(B411&gt;0,(B412/B411),)</f>
        <v>136730.02069427594</v>
      </c>
      <c r="T412" s="363">
        <f t="shared" ref="T412:AH412" si="296">IF(C411&gt;0,(C412/C411),)</f>
        <v>130461.68818681319</v>
      </c>
      <c r="U412" s="363">
        <f t="shared" si="296"/>
        <v>87714.7822778564</v>
      </c>
      <c r="V412" s="363">
        <f t="shared" si="296"/>
        <v>0</v>
      </c>
      <c r="W412" s="363">
        <f t="shared" si="296"/>
        <v>107364.5</v>
      </c>
      <c r="X412" s="363">
        <f t="shared" si="296"/>
        <v>61077.293478260872</v>
      </c>
      <c r="Y412" s="364">
        <f t="shared" si="296"/>
        <v>123429.61197516389</v>
      </c>
      <c r="Z412" s="365">
        <f t="shared" si="296"/>
        <v>0</v>
      </c>
      <c r="AA412" s="363">
        <f t="shared" si="296"/>
        <v>0</v>
      </c>
      <c r="AB412" s="363">
        <f t="shared" si="296"/>
        <v>0</v>
      </c>
      <c r="AC412" s="363">
        <f t="shared" si="296"/>
        <v>66777.222222222219</v>
      </c>
      <c r="AD412" s="363">
        <f t="shared" si="296"/>
        <v>73674.538975501113</v>
      </c>
      <c r="AE412" s="364">
        <f t="shared" si="296"/>
        <v>73538.10853422746</v>
      </c>
      <c r="AF412" s="365">
        <f t="shared" si="296"/>
        <v>0</v>
      </c>
      <c r="AG412" s="363">
        <f t="shared" si="296"/>
        <v>0</v>
      </c>
      <c r="AH412" s="364">
        <f t="shared" si="296"/>
        <v>0</v>
      </c>
      <c r="AI412" s="355"/>
      <c r="AJ412" s="356"/>
      <c r="AK412" s="356"/>
      <c r="AL412" s="356"/>
      <c r="AM412" s="356"/>
      <c r="AN412" s="356"/>
      <c r="AO412" s="357"/>
      <c r="AP412" s="356"/>
      <c r="AQ412" s="356"/>
      <c r="AR412" s="356"/>
      <c r="AS412" s="356"/>
      <c r="AT412" s="356"/>
      <c r="AU412" s="357"/>
      <c r="AV412" s="356"/>
      <c r="AW412" s="356"/>
      <c r="AX412" s="357"/>
    </row>
    <row r="413" spans="1:50">
      <c r="A413" s="358" t="s">
        <v>958</v>
      </c>
      <c r="B413" s="337">
        <v>1909</v>
      </c>
      <c r="C413" s="337">
        <v>241</v>
      </c>
      <c r="D413" s="337">
        <v>736</v>
      </c>
      <c r="F413" s="337">
        <v>41</v>
      </c>
      <c r="G413" s="386">
        <v>25</v>
      </c>
      <c r="H413" s="337">
        <v>2952</v>
      </c>
      <c r="J413" s="337">
        <v>0</v>
      </c>
      <c r="K413" s="337">
        <v>0</v>
      </c>
      <c r="L413" s="337">
        <v>11</v>
      </c>
      <c r="M413" s="337">
        <v>464</v>
      </c>
      <c r="N413" s="337">
        <v>475</v>
      </c>
      <c r="Y413" s="353"/>
      <c r="Z413" s="354"/>
      <c r="AE413" s="353"/>
      <c r="AF413" s="354"/>
      <c r="AH413" s="353"/>
      <c r="AI413" s="355"/>
      <c r="AJ413" s="356"/>
      <c r="AK413" s="356"/>
      <c r="AL413" s="356"/>
      <c r="AM413" s="356"/>
      <c r="AN413" s="356"/>
      <c r="AO413" s="357"/>
      <c r="AP413" s="356"/>
      <c r="AQ413" s="356"/>
      <c r="AR413" s="356"/>
      <c r="AS413" s="356"/>
      <c r="AT413" s="356"/>
      <c r="AU413" s="357"/>
      <c r="AV413" s="356"/>
      <c r="AW413" s="356"/>
      <c r="AX413" s="357"/>
    </row>
    <row r="414" spans="1:50">
      <c r="A414" s="358" t="s">
        <v>959</v>
      </c>
      <c r="B414" s="337">
        <v>258936681.60060337</v>
      </c>
      <c r="C414" s="337">
        <v>30923684.22811671</v>
      </c>
      <c r="D414" s="337">
        <v>65124589.679926112</v>
      </c>
      <c r="F414" s="337">
        <v>4360244</v>
      </c>
      <c r="G414" s="386">
        <v>2013466</v>
      </c>
      <c r="H414" s="337">
        <v>361358665.50864619</v>
      </c>
      <c r="J414" s="337">
        <v>0</v>
      </c>
      <c r="K414" s="337">
        <v>0</v>
      </c>
      <c r="L414" s="337">
        <v>707925</v>
      </c>
      <c r="M414" s="337">
        <v>33650157.82897526</v>
      </c>
      <c r="N414" s="337">
        <v>34358082.82897526</v>
      </c>
      <c r="R414" s="366"/>
      <c r="S414" s="363">
        <f>IF(B413&gt;0,(B414/B413),)</f>
        <v>135639.95893169375</v>
      </c>
      <c r="T414" s="363">
        <f t="shared" ref="T414:AH414" si="297">IF(C413&gt;0,(C414/C413),)</f>
        <v>128314.0424403183</v>
      </c>
      <c r="U414" s="363">
        <f t="shared" si="297"/>
        <v>88484.496847725692</v>
      </c>
      <c r="V414" s="363">
        <f t="shared" si="297"/>
        <v>0</v>
      </c>
      <c r="W414" s="363">
        <f t="shared" si="297"/>
        <v>106347.41463414633</v>
      </c>
      <c r="X414" s="363">
        <f t="shared" si="297"/>
        <v>80538.64</v>
      </c>
      <c r="Y414" s="364">
        <f t="shared" si="297"/>
        <v>122411.47205577446</v>
      </c>
      <c r="Z414" s="365">
        <f t="shared" si="297"/>
        <v>0</v>
      </c>
      <c r="AA414" s="363">
        <f t="shared" si="297"/>
        <v>0</v>
      </c>
      <c r="AB414" s="363">
        <f t="shared" si="297"/>
        <v>0</v>
      </c>
      <c r="AC414" s="363">
        <f t="shared" si="297"/>
        <v>64356.818181818184</v>
      </c>
      <c r="AD414" s="363">
        <f t="shared" si="297"/>
        <v>72521.891872791515</v>
      </c>
      <c r="AE414" s="364">
        <f t="shared" si="297"/>
        <v>72332.805955737393</v>
      </c>
      <c r="AF414" s="365">
        <f t="shared" si="297"/>
        <v>0</v>
      </c>
      <c r="AG414" s="363">
        <f t="shared" si="297"/>
        <v>0</v>
      </c>
      <c r="AH414" s="364">
        <f t="shared" si="297"/>
        <v>0</v>
      </c>
      <c r="AI414" s="367">
        <f>IF(S412&gt;0,(S414-S412)/S412,)</f>
        <v>-7.9723659591885432E-3</v>
      </c>
      <c r="AJ414" s="368">
        <f t="shared" ref="AJ414:AX414" si="298">IF(T412&gt;0,(T414-T412)/T412,)</f>
        <v>-1.6461888362348898E-2</v>
      </c>
      <c r="AK414" s="368">
        <f t="shared" si="298"/>
        <v>8.7751978615308677E-3</v>
      </c>
      <c r="AL414" s="368">
        <f t="shared" si="298"/>
        <v>0</v>
      </c>
      <c r="AM414" s="368">
        <f t="shared" si="298"/>
        <v>-9.4731998552004173E-3</v>
      </c>
      <c r="AN414" s="368">
        <f t="shared" si="298"/>
        <v>0.31863472353544886</v>
      </c>
      <c r="AO414" s="369">
        <f t="shared" si="298"/>
        <v>-8.2487492514705385E-3</v>
      </c>
      <c r="AP414" s="368">
        <f t="shared" si="298"/>
        <v>0</v>
      </c>
      <c r="AQ414" s="368">
        <f t="shared" si="298"/>
        <v>0</v>
      </c>
      <c r="AR414" s="368">
        <f t="shared" si="298"/>
        <v>0</v>
      </c>
      <c r="AS414" s="368">
        <f t="shared" si="298"/>
        <v>-3.6245952734442581E-2</v>
      </c>
      <c r="AT414" s="368">
        <f t="shared" si="298"/>
        <v>-1.5645121350442191E-2</v>
      </c>
      <c r="AU414" s="369">
        <f t="shared" si="298"/>
        <v>-1.639017650187553E-2</v>
      </c>
      <c r="AV414" s="368">
        <f t="shared" si="298"/>
        <v>0</v>
      </c>
      <c r="AW414" s="368">
        <f t="shared" si="298"/>
        <v>0</v>
      </c>
      <c r="AX414" s="369">
        <f t="shared" si="298"/>
        <v>0</v>
      </c>
    </row>
    <row r="415" spans="1:50">
      <c r="A415" s="358" t="s">
        <v>960</v>
      </c>
      <c r="B415" s="337">
        <v>1902</v>
      </c>
      <c r="C415" s="337">
        <v>190</v>
      </c>
      <c r="D415" s="337">
        <v>721</v>
      </c>
      <c r="F415" s="337">
        <v>84</v>
      </c>
      <c r="G415" s="386">
        <v>24</v>
      </c>
      <c r="H415" s="337">
        <v>2921</v>
      </c>
      <c r="J415" s="337">
        <v>0</v>
      </c>
      <c r="K415" s="337">
        <v>0</v>
      </c>
      <c r="L415" s="337">
        <v>11</v>
      </c>
      <c r="M415" s="337">
        <v>721</v>
      </c>
      <c r="N415" s="337">
        <v>732</v>
      </c>
      <c r="Y415" s="353"/>
      <c r="Z415" s="354"/>
      <c r="AE415" s="353"/>
      <c r="AF415" s="354"/>
      <c r="AH415" s="353"/>
      <c r="AI415" s="355"/>
      <c r="AJ415" s="356"/>
      <c r="AK415" s="356"/>
      <c r="AL415" s="356"/>
      <c r="AM415" s="356"/>
      <c r="AN415" s="356"/>
      <c r="AO415" s="357"/>
      <c r="AP415" s="356"/>
      <c r="AQ415" s="356"/>
      <c r="AR415" s="356"/>
      <c r="AS415" s="356"/>
      <c r="AT415" s="356"/>
      <c r="AU415" s="357"/>
      <c r="AV415" s="356"/>
      <c r="AW415" s="356"/>
      <c r="AX415" s="357"/>
    </row>
    <row r="416" spans="1:50">
      <c r="A416" s="361" t="s">
        <v>961</v>
      </c>
      <c r="B416" s="362">
        <v>174594043.3801423</v>
      </c>
      <c r="C416" s="362">
        <v>18848645.215146296</v>
      </c>
      <c r="D416" s="362">
        <v>51587287.637971736</v>
      </c>
      <c r="E416" s="362"/>
      <c r="F416" s="362">
        <v>6927137.9999999991</v>
      </c>
      <c r="G416" s="389">
        <v>1300381.5</v>
      </c>
      <c r="H416" s="362">
        <v>253257495.73326033</v>
      </c>
      <c r="I416" s="362"/>
      <c r="J416" s="362">
        <v>0</v>
      </c>
      <c r="K416" s="362">
        <v>0</v>
      </c>
      <c r="L416" s="362">
        <v>651325.8529411765</v>
      </c>
      <c r="M416" s="362">
        <v>47581516.476103783</v>
      </c>
      <c r="N416" s="362">
        <v>48232842.32904496</v>
      </c>
      <c r="O416" s="362"/>
      <c r="P416" s="362"/>
      <c r="Q416" s="362"/>
      <c r="S416" s="363">
        <f>IF(B415&gt;0,(B416/B415),)</f>
        <v>91794.975489033808</v>
      </c>
      <c r="T416" s="363">
        <f t="shared" ref="T416:AH416" si="299">IF(C415&gt;0,(C416/C415),)</f>
        <v>99203.395869191023</v>
      </c>
      <c r="U416" s="363">
        <f t="shared" si="299"/>
        <v>71549.636113691726</v>
      </c>
      <c r="V416" s="363">
        <f t="shared" si="299"/>
        <v>0</v>
      </c>
      <c r="W416" s="363">
        <f t="shared" si="299"/>
        <v>82465.928571428565</v>
      </c>
      <c r="X416" s="363">
        <f t="shared" si="299"/>
        <v>54182.5625</v>
      </c>
      <c r="Y416" s="364">
        <f t="shared" si="299"/>
        <v>86702.326509161358</v>
      </c>
      <c r="Z416" s="365">
        <f t="shared" si="299"/>
        <v>0</v>
      </c>
      <c r="AA416" s="363">
        <f t="shared" si="299"/>
        <v>0</v>
      </c>
      <c r="AB416" s="363">
        <f t="shared" si="299"/>
        <v>0</v>
      </c>
      <c r="AC416" s="363">
        <f t="shared" si="299"/>
        <v>59211.441176470595</v>
      </c>
      <c r="AD416" s="363">
        <f t="shared" si="299"/>
        <v>65993.781520254895</v>
      </c>
      <c r="AE416" s="364">
        <f t="shared" si="299"/>
        <v>65891.861105252683</v>
      </c>
      <c r="AF416" s="365">
        <f t="shared" si="299"/>
        <v>0</v>
      </c>
      <c r="AG416" s="363">
        <f t="shared" si="299"/>
        <v>0</v>
      </c>
      <c r="AH416" s="364">
        <f t="shared" si="299"/>
        <v>0</v>
      </c>
      <c r="AI416" s="355"/>
      <c r="AJ416" s="356"/>
      <c r="AK416" s="356"/>
      <c r="AL416" s="356"/>
      <c r="AM416" s="356"/>
      <c r="AN416" s="356"/>
      <c r="AO416" s="357"/>
      <c r="AP416" s="356"/>
      <c r="AQ416" s="356"/>
      <c r="AR416" s="356"/>
      <c r="AS416" s="356"/>
      <c r="AT416" s="356"/>
      <c r="AU416" s="357"/>
      <c r="AV416" s="356"/>
      <c r="AW416" s="356"/>
      <c r="AX416" s="357"/>
    </row>
    <row r="417" spans="1:50">
      <c r="A417" s="358" t="s">
        <v>962</v>
      </c>
      <c r="B417" s="337">
        <v>1897</v>
      </c>
      <c r="C417" s="337">
        <v>194</v>
      </c>
      <c r="D417" s="337">
        <v>723</v>
      </c>
      <c r="F417" s="337">
        <v>84</v>
      </c>
      <c r="G417" s="386">
        <v>27</v>
      </c>
      <c r="H417" s="337">
        <v>2925</v>
      </c>
      <c r="J417" s="337">
        <v>0</v>
      </c>
      <c r="K417" s="337">
        <v>0</v>
      </c>
      <c r="L417" s="337">
        <v>14</v>
      </c>
      <c r="M417" s="337">
        <v>730</v>
      </c>
      <c r="N417" s="337">
        <v>744</v>
      </c>
      <c r="Y417" s="353"/>
      <c r="Z417" s="354"/>
      <c r="AE417" s="353"/>
      <c r="AF417" s="354"/>
      <c r="AH417" s="353"/>
      <c r="AI417" s="355"/>
      <c r="AJ417" s="356"/>
      <c r="AK417" s="356"/>
      <c r="AL417" s="356"/>
      <c r="AM417" s="356"/>
      <c r="AN417" s="356"/>
      <c r="AO417" s="357"/>
      <c r="AP417" s="356"/>
      <c r="AQ417" s="356"/>
      <c r="AR417" s="356"/>
      <c r="AS417" s="356"/>
      <c r="AT417" s="356"/>
      <c r="AU417" s="357"/>
      <c r="AV417" s="356"/>
      <c r="AW417" s="356"/>
      <c r="AX417" s="357"/>
    </row>
    <row r="418" spans="1:50">
      <c r="A418" s="358" t="s">
        <v>963</v>
      </c>
      <c r="B418" s="337">
        <v>176820074.89348823</v>
      </c>
      <c r="C418" s="337">
        <v>18371770.379194632</v>
      </c>
      <c r="D418" s="337">
        <v>51974380.549879596</v>
      </c>
      <c r="F418" s="337">
        <v>6842076</v>
      </c>
      <c r="G418" s="386">
        <v>1939133</v>
      </c>
      <c r="H418" s="337">
        <v>255947434.82256246</v>
      </c>
      <c r="J418" s="337">
        <v>0</v>
      </c>
      <c r="K418" s="337">
        <v>0</v>
      </c>
      <c r="L418" s="337">
        <v>787060.46511627908</v>
      </c>
      <c r="M418" s="337">
        <v>47694890.978958361</v>
      </c>
      <c r="N418" s="337">
        <v>48481951.444074638</v>
      </c>
      <c r="R418" s="366"/>
      <c r="S418" s="363">
        <f>IF(B417&gt;0,(B418/B417),)</f>
        <v>93210.371583283195</v>
      </c>
      <c r="T418" s="363">
        <f t="shared" ref="T418:AH418" si="300">IF(C417&gt;0,(C418/C417),)</f>
        <v>94699.847315436244</v>
      </c>
      <c r="U418" s="363">
        <f t="shared" si="300"/>
        <v>71887.11002749599</v>
      </c>
      <c r="V418" s="363">
        <f t="shared" si="300"/>
        <v>0</v>
      </c>
      <c r="W418" s="363">
        <f t="shared" si="300"/>
        <v>81453.28571428571</v>
      </c>
      <c r="X418" s="363">
        <f t="shared" si="300"/>
        <v>71819.740740740745</v>
      </c>
      <c r="Y418" s="364">
        <f t="shared" si="300"/>
        <v>87503.396520534166</v>
      </c>
      <c r="Z418" s="365">
        <f t="shared" si="300"/>
        <v>0</v>
      </c>
      <c r="AA418" s="363">
        <f t="shared" si="300"/>
        <v>0</v>
      </c>
      <c r="AB418" s="363">
        <f t="shared" si="300"/>
        <v>0</v>
      </c>
      <c r="AC418" s="363">
        <f t="shared" si="300"/>
        <v>56218.604651162794</v>
      </c>
      <c r="AD418" s="363">
        <f t="shared" si="300"/>
        <v>65335.467094463507</v>
      </c>
      <c r="AE418" s="364">
        <f t="shared" si="300"/>
        <v>65163.913231283113</v>
      </c>
      <c r="AF418" s="365">
        <f t="shared" si="300"/>
        <v>0</v>
      </c>
      <c r="AG418" s="363">
        <f t="shared" si="300"/>
        <v>0</v>
      </c>
      <c r="AH418" s="364">
        <f t="shared" si="300"/>
        <v>0</v>
      </c>
      <c r="AI418" s="367">
        <f>IF(S416&gt;0,(S418-S416)/S416,)</f>
        <v>1.541910204462635E-2</v>
      </c>
      <c r="AJ418" s="368">
        <f t="shared" ref="AJ418:AX418" si="301">IF(T416&gt;0,(T418-T416)/T416,)</f>
        <v>-4.5397120877728118E-2</v>
      </c>
      <c r="AK418" s="368">
        <f t="shared" si="301"/>
        <v>4.7166405328466126E-3</v>
      </c>
      <c r="AL418" s="368">
        <f t="shared" si="301"/>
        <v>0</v>
      </c>
      <c r="AM418" s="368">
        <f t="shared" si="301"/>
        <v>-1.2279530160940902E-2</v>
      </c>
      <c r="AN418" s="368">
        <f t="shared" si="301"/>
        <v>0.32551391862909296</v>
      </c>
      <c r="AO418" s="369">
        <f t="shared" si="301"/>
        <v>9.2393139103154782E-3</v>
      </c>
      <c r="AP418" s="368">
        <f t="shared" si="301"/>
        <v>0</v>
      </c>
      <c r="AQ418" s="368">
        <f t="shared" si="301"/>
        <v>0</v>
      </c>
      <c r="AR418" s="368">
        <f t="shared" si="301"/>
        <v>0</v>
      </c>
      <c r="AS418" s="368">
        <f t="shared" si="301"/>
        <v>-5.0544902570233211E-2</v>
      </c>
      <c r="AT418" s="368">
        <f t="shared" si="301"/>
        <v>-9.9754008730252482E-3</v>
      </c>
      <c r="AU418" s="369">
        <f t="shared" si="301"/>
        <v>-1.1047614405772795E-2</v>
      </c>
      <c r="AV418" s="368">
        <f t="shared" si="301"/>
        <v>0</v>
      </c>
      <c r="AW418" s="368">
        <f t="shared" si="301"/>
        <v>0</v>
      </c>
      <c r="AX418" s="369">
        <f t="shared" si="301"/>
        <v>0</v>
      </c>
    </row>
    <row r="419" spans="1:50">
      <c r="A419" s="358" t="s">
        <v>964</v>
      </c>
      <c r="B419" s="337">
        <v>1602</v>
      </c>
      <c r="C419" s="337">
        <v>173</v>
      </c>
      <c r="D419" s="337">
        <v>684</v>
      </c>
      <c r="F419" s="337">
        <v>64</v>
      </c>
      <c r="G419" s="386">
        <v>31</v>
      </c>
      <c r="H419" s="337">
        <v>2554</v>
      </c>
      <c r="J419" s="337">
        <v>0</v>
      </c>
      <c r="K419" s="337">
        <v>0</v>
      </c>
      <c r="L419" s="337">
        <v>10</v>
      </c>
      <c r="M419" s="337">
        <v>677</v>
      </c>
      <c r="N419" s="337">
        <v>687</v>
      </c>
      <c r="Y419" s="353"/>
      <c r="Z419" s="354"/>
      <c r="AE419" s="353"/>
      <c r="AF419" s="354"/>
      <c r="AH419" s="353"/>
      <c r="AI419" s="355"/>
      <c r="AJ419" s="356"/>
      <c r="AK419" s="356"/>
      <c r="AL419" s="356"/>
      <c r="AM419" s="356"/>
      <c r="AN419" s="356"/>
      <c r="AO419" s="357"/>
      <c r="AP419" s="356"/>
      <c r="AQ419" s="356"/>
      <c r="AR419" s="356"/>
      <c r="AS419" s="356"/>
      <c r="AT419" s="356"/>
      <c r="AU419" s="357"/>
      <c r="AV419" s="356"/>
      <c r="AW419" s="356"/>
      <c r="AX419" s="357"/>
    </row>
    <row r="420" spans="1:50">
      <c r="A420" s="358" t="s">
        <v>965</v>
      </c>
      <c r="B420" s="337">
        <v>124136199.10368523</v>
      </c>
      <c r="C420" s="337">
        <v>12724300.729477612</v>
      </c>
      <c r="D420" s="337">
        <v>44012939.994291358</v>
      </c>
      <c r="F420" s="337">
        <v>4252215</v>
      </c>
      <c r="G420" s="386">
        <v>1360800</v>
      </c>
      <c r="H420" s="337">
        <v>186486454.82745421</v>
      </c>
      <c r="J420" s="337">
        <v>0</v>
      </c>
      <c r="K420" s="337">
        <v>0</v>
      </c>
      <c r="L420" s="337">
        <v>478113.87096774188</v>
      </c>
      <c r="M420" s="337">
        <v>40328524.268161871</v>
      </c>
      <c r="N420" s="337">
        <v>40806638.139129609</v>
      </c>
      <c r="R420" s="366"/>
      <c r="S420" s="363">
        <f>IF(B419&gt;0,(B420/B419),)</f>
        <v>77488.264109666183</v>
      </c>
      <c r="T420" s="363">
        <f t="shared" ref="T420:AH420" si="302">IF(C419&gt;0,(C420/C419),)</f>
        <v>73550.871268656716</v>
      </c>
      <c r="U420" s="363">
        <f t="shared" si="302"/>
        <v>64346.403500425964</v>
      </c>
      <c r="V420" s="363">
        <f t="shared" si="302"/>
        <v>0</v>
      </c>
      <c r="W420" s="363">
        <f t="shared" si="302"/>
        <v>66440.859375</v>
      </c>
      <c r="X420" s="363">
        <f t="shared" si="302"/>
        <v>43896.774193548386</v>
      </c>
      <c r="Y420" s="364">
        <f t="shared" si="302"/>
        <v>73017.405962198201</v>
      </c>
      <c r="Z420" s="365">
        <f t="shared" si="302"/>
        <v>0</v>
      </c>
      <c r="AA420" s="363">
        <f t="shared" si="302"/>
        <v>0</v>
      </c>
      <c r="AB420" s="363">
        <f t="shared" si="302"/>
        <v>0</v>
      </c>
      <c r="AC420" s="363">
        <f t="shared" si="302"/>
        <v>47811.38709677419</v>
      </c>
      <c r="AD420" s="363">
        <f t="shared" si="302"/>
        <v>59569.459775719159</v>
      </c>
      <c r="AE420" s="364">
        <f t="shared" si="302"/>
        <v>59398.308790581672</v>
      </c>
      <c r="AF420" s="365">
        <f t="shared" si="302"/>
        <v>0</v>
      </c>
      <c r="AG420" s="363">
        <f t="shared" si="302"/>
        <v>0</v>
      </c>
      <c r="AH420" s="364">
        <f t="shared" si="302"/>
        <v>0</v>
      </c>
      <c r="AI420" s="355"/>
      <c r="AJ420" s="356"/>
      <c r="AK420" s="356"/>
      <c r="AL420" s="356"/>
      <c r="AM420" s="356"/>
      <c r="AN420" s="356"/>
      <c r="AO420" s="357"/>
      <c r="AP420" s="356"/>
      <c r="AQ420" s="356"/>
      <c r="AR420" s="356"/>
      <c r="AS420" s="356"/>
      <c r="AT420" s="356"/>
      <c r="AU420" s="357"/>
      <c r="AV420" s="356"/>
      <c r="AW420" s="356"/>
      <c r="AX420" s="357"/>
    </row>
    <row r="421" spans="1:50">
      <c r="A421" s="358" t="s">
        <v>966</v>
      </c>
      <c r="B421" s="337">
        <v>1757</v>
      </c>
      <c r="C421" s="337">
        <v>163</v>
      </c>
      <c r="D421" s="337">
        <v>663</v>
      </c>
      <c r="F421" s="337">
        <v>68</v>
      </c>
      <c r="G421" s="386">
        <v>26</v>
      </c>
      <c r="H421" s="337">
        <v>2677</v>
      </c>
      <c r="J421" s="337">
        <v>0</v>
      </c>
      <c r="K421" s="337">
        <v>0</v>
      </c>
      <c r="L421" s="337">
        <v>7</v>
      </c>
      <c r="M421" s="337">
        <v>639</v>
      </c>
      <c r="N421" s="337">
        <v>646</v>
      </c>
      <c r="Y421" s="353"/>
      <c r="Z421" s="354"/>
      <c r="AE421" s="353"/>
      <c r="AF421" s="354"/>
      <c r="AH421" s="353"/>
      <c r="AI421" s="355"/>
      <c r="AJ421" s="356"/>
      <c r="AK421" s="356"/>
      <c r="AL421" s="356"/>
      <c r="AM421" s="356"/>
      <c r="AN421" s="356"/>
      <c r="AO421" s="357"/>
      <c r="AP421" s="356"/>
      <c r="AQ421" s="356"/>
      <c r="AR421" s="356"/>
      <c r="AS421" s="356"/>
      <c r="AT421" s="356"/>
      <c r="AU421" s="357"/>
      <c r="AV421" s="356"/>
      <c r="AW421" s="356"/>
      <c r="AX421" s="357"/>
    </row>
    <row r="422" spans="1:50">
      <c r="A422" s="358" t="s">
        <v>967</v>
      </c>
      <c r="B422" s="337">
        <v>137123461.29330778</v>
      </c>
      <c r="C422" s="337">
        <v>11549498.892857144</v>
      </c>
      <c r="D422" s="337">
        <v>43398910.333078526</v>
      </c>
      <c r="F422" s="337">
        <v>4509096</v>
      </c>
      <c r="G422" s="386">
        <v>1468100</v>
      </c>
      <c r="H422" s="337">
        <v>198049066.51924345</v>
      </c>
      <c r="J422" s="337">
        <v>0</v>
      </c>
      <c r="K422" s="337">
        <v>0</v>
      </c>
      <c r="L422" s="337">
        <v>358470</v>
      </c>
      <c r="M422" s="337">
        <v>37256865.154491022</v>
      </c>
      <c r="N422" s="337">
        <v>37615335.154491022</v>
      </c>
      <c r="R422" s="366"/>
      <c r="S422" s="363">
        <f>IF(B421&gt;0,(B422/B421),)</f>
        <v>78044.087247187126</v>
      </c>
      <c r="T422" s="363">
        <f t="shared" ref="T422:AH422" si="303">IF(C421&gt;0,(C422/C421),)</f>
        <v>70855.821428571435</v>
      </c>
      <c r="U422" s="363">
        <f t="shared" si="303"/>
        <v>65458.386626061125</v>
      </c>
      <c r="V422" s="363">
        <f t="shared" si="303"/>
        <v>0</v>
      </c>
      <c r="W422" s="363">
        <f t="shared" si="303"/>
        <v>66310.23529411765</v>
      </c>
      <c r="X422" s="363">
        <f t="shared" si="303"/>
        <v>56465.384615384617</v>
      </c>
      <c r="Y422" s="364">
        <f t="shared" si="303"/>
        <v>73981.720776706556</v>
      </c>
      <c r="Z422" s="365">
        <f t="shared" si="303"/>
        <v>0</v>
      </c>
      <c r="AA422" s="363">
        <f t="shared" si="303"/>
        <v>0</v>
      </c>
      <c r="AB422" s="363">
        <f t="shared" si="303"/>
        <v>0</v>
      </c>
      <c r="AC422" s="363">
        <f t="shared" si="303"/>
        <v>51210</v>
      </c>
      <c r="AD422" s="363">
        <f t="shared" si="303"/>
        <v>58304.953293413178</v>
      </c>
      <c r="AE422" s="364">
        <f t="shared" si="303"/>
        <v>58228.072994568145</v>
      </c>
      <c r="AF422" s="365">
        <f t="shared" si="303"/>
        <v>0</v>
      </c>
      <c r="AG422" s="363">
        <f t="shared" si="303"/>
        <v>0</v>
      </c>
      <c r="AH422" s="364">
        <f t="shared" si="303"/>
        <v>0</v>
      </c>
      <c r="AI422" s="367">
        <f>IF(S420&gt;0,(S422-S420)/S420,)</f>
        <v>7.1729976649665059E-3</v>
      </c>
      <c r="AJ422" s="368">
        <f t="shared" ref="AJ422:AX422" si="304">IF(T420&gt;0,(T422-T420)/T420,)</f>
        <v>-3.6641983889506437E-2</v>
      </c>
      <c r="AK422" s="368">
        <f t="shared" si="304"/>
        <v>1.7281200893035142E-2</v>
      </c>
      <c r="AL422" s="368">
        <f t="shared" si="304"/>
        <v>0</v>
      </c>
      <c r="AM422" s="368">
        <f t="shared" si="304"/>
        <v>-1.9660203391574436E-3</v>
      </c>
      <c r="AN422" s="368">
        <f t="shared" si="304"/>
        <v>0.28632195993307108</v>
      </c>
      <c r="AO422" s="369">
        <f t="shared" si="304"/>
        <v>1.3206643016154108E-2</v>
      </c>
      <c r="AP422" s="368">
        <f t="shared" si="304"/>
        <v>0</v>
      </c>
      <c r="AQ422" s="368">
        <f t="shared" si="304"/>
        <v>0</v>
      </c>
      <c r="AR422" s="368">
        <f t="shared" si="304"/>
        <v>0</v>
      </c>
      <c r="AS422" s="368">
        <f t="shared" si="304"/>
        <v>7.1083754511174033E-2</v>
      </c>
      <c r="AT422" s="368">
        <f t="shared" si="304"/>
        <v>-2.1227429072999585E-2</v>
      </c>
      <c r="AU422" s="369">
        <f t="shared" si="304"/>
        <v>-1.9701500258860603E-2</v>
      </c>
      <c r="AV422" s="368">
        <f t="shared" si="304"/>
        <v>0</v>
      </c>
      <c r="AW422" s="368">
        <f t="shared" si="304"/>
        <v>0</v>
      </c>
      <c r="AX422" s="369">
        <f t="shared" si="304"/>
        <v>0</v>
      </c>
    </row>
    <row r="423" spans="1:50">
      <c r="A423" s="358" t="s">
        <v>968</v>
      </c>
      <c r="B423" s="337">
        <v>537</v>
      </c>
      <c r="C423" s="337">
        <v>21</v>
      </c>
      <c r="D423" s="337">
        <v>313</v>
      </c>
      <c r="F423" s="337">
        <v>34</v>
      </c>
      <c r="G423" s="386">
        <v>24</v>
      </c>
      <c r="H423" s="337">
        <v>929</v>
      </c>
      <c r="J423" s="337">
        <v>0</v>
      </c>
      <c r="K423" s="337">
        <v>0</v>
      </c>
      <c r="L423" s="337">
        <v>4</v>
      </c>
      <c r="M423" s="337">
        <v>449</v>
      </c>
      <c r="N423" s="337">
        <v>453</v>
      </c>
      <c r="Y423" s="353"/>
      <c r="Z423" s="354"/>
      <c r="AE423" s="353"/>
      <c r="AF423" s="354"/>
      <c r="AH423" s="353"/>
      <c r="AI423" s="355"/>
      <c r="AJ423" s="356"/>
      <c r="AK423" s="356"/>
      <c r="AL423" s="356"/>
      <c r="AM423" s="356"/>
      <c r="AN423" s="356"/>
      <c r="AO423" s="357"/>
      <c r="AP423" s="356"/>
      <c r="AQ423" s="356"/>
      <c r="AR423" s="356"/>
      <c r="AS423" s="356"/>
      <c r="AT423" s="356"/>
      <c r="AU423" s="357"/>
      <c r="AV423" s="356"/>
      <c r="AW423" s="356"/>
      <c r="AX423" s="357"/>
    </row>
    <row r="424" spans="1:50">
      <c r="A424" s="358" t="s">
        <v>969</v>
      </c>
      <c r="B424" s="337">
        <v>27445862.725462105</v>
      </c>
      <c r="C424" s="337">
        <v>1497264.7846153849</v>
      </c>
      <c r="D424" s="337">
        <v>17098683.602459326</v>
      </c>
      <c r="F424" s="337">
        <v>1983566</v>
      </c>
      <c r="G424" s="386">
        <v>888171</v>
      </c>
      <c r="H424" s="337">
        <v>48913548.112536818</v>
      </c>
      <c r="J424" s="337">
        <v>0</v>
      </c>
      <c r="K424" s="337">
        <v>0</v>
      </c>
      <c r="L424" s="337">
        <v>159200</v>
      </c>
      <c r="M424" s="337">
        <v>23949780.127192982</v>
      </c>
      <c r="N424" s="337">
        <v>24108980.127192982</v>
      </c>
      <c r="R424" s="366"/>
      <c r="S424" s="363">
        <f>IF(B423&gt;0,(B424/B423),)</f>
        <v>51109.614013895916</v>
      </c>
      <c r="T424" s="363">
        <f t="shared" ref="T424:AH424" si="305">IF(C423&gt;0,(C424/C423),)</f>
        <v>71298.323076923087</v>
      </c>
      <c r="U424" s="363">
        <f t="shared" si="305"/>
        <v>54628.382116483474</v>
      </c>
      <c r="V424" s="363">
        <f t="shared" si="305"/>
        <v>0</v>
      </c>
      <c r="W424" s="363">
        <f t="shared" si="305"/>
        <v>58340.176470588238</v>
      </c>
      <c r="X424" s="363">
        <f t="shared" si="305"/>
        <v>37007.125</v>
      </c>
      <c r="Y424" s="364">
        <f t="shared" si="305"/>
        <v>52651.827892935216</v>
      </c>
      <c r="Z424" s="365">
        <f t="shared" si="305"/>
        <v>0</v>
      </c>
      <c r="AA424" s="363">
        <f t="shared" si="305"/>
        <v>0</v>
      </c>
      <c r="AB424" s="363">
        <f t="shared" si="305"/>
        <v>0</v>
      </c>
      <c r="AC424" s="363">
        <f t="shared" si="305"/>
        <v>39800</v>
      </c>
      <c r="AD424" s="363">
        <f t="shared" si="305"/>
        <v>53340.267543859649</v>
      </c>
      <c r="AE424" s="364">
        <f t="shared" si="305"/>
        <v>53220.706682545213</v>
      </c>
      <c r="AF424" s="365">
        <f t="shared" si="305"/>
        <v>0</v>
      </c>
      <c r="AG424" s="363">
        <f t="shared" si="305"/>
        <v>0</v>
      </c>
      <c r="AH424" s="364">
        <f t="shared" si="305"/>
        <v>0</v>
      </c>
      <c r="AI424" s="355"/>
      <c r="AJ424" s="356"/>
      <c r="AK424" s="356"/>
      <c r="AL424" s="356"/>
      <c r="AM424" s="356"/>
      <c r="AN424" s="356"/>
      <c r="AO424" s="357"/>
      <c r="AP424" s="356"/>
      <c r="AQ424" s="356"/>
      <c r="AR424" s="356"/>
      <c r="AS424" s="356"/>
      <c r="AT424" s="356"/>
      <c r="AU424" s="357"/>
      <c r="AV424" s="356"/>
      <c r="AW424" s="356"/>
      <c r="AX424" s="357"/>
    </row>
    <row r="425" spans="1:50">
      <c r="A425" s="358" t="s">
        <v>970</v>
      </c>
      <c r="B425" s="337">
        <v>532</v>
      </c>
      <c r="C425" s="337">
        <v>24</v>
      </c>
      <c r="D425" s="337">
        <v>311</v>
      </c>
      <c r="F425" s="337">
        <v>30</v>
      </c>
      <c r="G425" s="386">
        <v>24</v>
      </c>
      <c r="H425" s="337">
        <v>921</v>
      </c>
      <c r="J425" s="337">
        <v>0</v>
      </c>
      <c r="K425" s="337">
        <v>0</v>
      </c>
      <c r="L425" s="337">
        <v>4</v>
      </c>
      <c r="M425" s="337">
        <v>454</v>
      </c>
      <c r="N425" s="337">
        <v>458</v>
      </c>
      <c r="Y425" s="353"/>
      <c r="Z425" s="354"/>
      <c r="AE425" s="353"/>
      <c r="AF425" s="354"/>
      <c r="AH425" s="353"/>
      <c r="AI425" s="355"/>
      <c r="AJ425" s="356"/>
      <c r="AK425" s="356"/>
      <c r="AL425" s="356"/>
      <c r="AM425" s="356"/>
      <c r="AN425" s="356"/>
      <c r="AO425" s="357"/>
      <c r="AP425" s="356"/>
      <c r="AQ425" s="356"/>
      <c r="AR425" s="356"/>
      <c r="AS425" s="356"/>
      <c r="AT425" s="356"/>
      <c r="AU425" s="357"/>
      <c r="AV425" s="356"/>
      <c r="AW425" s="356"/>
      <c r="AX425" s="357"/>
    </row>
    <row r="426" spans="1:50">
      <c r="A426" s="358" t="s">
        <v>971</v>
      </c>
      <c r="B426" s="337">
        <v>27440421.750265136</v>
      </c>
      <c r="C426" s="337">
        <v>1466948.8421052631</v>
      </c>
      <c r="D426" s="337">
        <v>16870799.760838505</v>
      </c>
      <c r="F426" s="337">
        <v>1769428</v>
      </c>
      <c r="G426" s="337">
        <v>1217828</v>
      </c>
      <c r="H426" s="337">
        <v>48765426.353208899</v>
      </c>
      <c r="J426" s="337">
        <v>0</v>
      </c>
      <c r="K426" s="337">
        <v>0</v>
      </c>
      <c r="L426" s="337">
        <v>171230.76923076925</v>
      </c>
      <c r="M426" s="337">
        <v>23758829.987081341</v>
      </c>
      <c r="N426" s="337">
        <v>23930060.75631211</v>
      </c>
      <c r="R426" s="366"/>
      <c r="S426" s="363">
        <f>IF(B425&gt;0,(B426/B425),)</f>
        <v>51579.740132077321</v>
      </c>
      <c r="T426" s="363">
        <f t="shared" ref="T426:AH426" si="306">IF(C425&gt;0,(C426/C425),)</f>
        <v>61122.868421052633</v>
      </c>
      <c r="U426" s="363">
        <f t="shared" si="306"/>
        <v>54246.944568612555</v>
      </c>
      <c r="V426" s="363">
        <f t="shared" si="306"/>
        <v>0</v>
      </c>
      <c r="W426" s="363">
        <f t="shared" si="306"/>
        <v>58980.933333333334</v>
      </c>
      <c r="X426" s="363">
        <f t="shared" si="306"/>
        <v>50742.833333333336</v>
      </c>
      <c r="Y426" s="364">
        <f t="shared" si="306"/>
        <v>52948.345660378829</v>
      </c>
      <c r="Z426" s="365">
        <f t="shared" si="306"/>
        <v>0</v>
      </c>
      <c r="AA426" s="363">
        <f t="shared" si="306"/>
        <v>0</v>
      </c>
      <c r="AB426" s="363">
        <f t="shared" si="306"/>
        <v>0</v>
      </c>
      <c r="AC426" s="363">
        <f t="shared" si="306"/>
        <v>42807.692307692312</v>
      </c>
      <c r="AD426" s="363">
        <f t="shared" si="306"/>
        <v>52332.224641148328</v>
      </c>
      <c r="AE426" s="364">
        <f t="shared" si="306"/>
        <v>52249.04095264653</v>
      </c>
      <c r="AF426" s="365">
        <f t="shared" si="306"/>
        <v>0</v>
      </c>
      <c r="AG426" s="363">
        <f t="shared" si="306"/>
        <v>0</v>
      </c>
      <c r="AH426" s="364">
        <f t="shared" si="306"/>
        <v>0</v>
      </c>
      <c r="AI426" s="367">
        <f>IF(S424&gt;0,(S426-S424)/S424,)</f>
        <v>9.1983891338640184E-3</v>
      </c>
      <c r="AJ426" s="368">
        <f t="shared" ref="AJ426:AX426" si="307">IF(T424&gt;0,(T426-T424)/T424,)</f>
        <v>-0.14271660561907257</v>
      </c>
      <c r="AK426" s="368">
        <f t="shared" si="307"/>
        <v>-6.9824060880584755E-3</v>
      </c>
      <c r="AL426" s="368">
        <f t="shared" si="307"/>
        <v>0</v>
      </c>
      <c r="AM426" s="368">
        <f t="shared" si="307"/>
        <v>1.0983114921980553E-2</v>
      </c>
      <c r="AN426" s="368">
        <f t="shared" si="307"/>
        <v>0.37116388623361951</v>
      </c>
      <c r="AO426" s="369">
        <f t="shared" si="307"/>
        <v>5.6316709088726474E-3</v>
      </c>
      <c r="AP426" s="368">
        <f t="shared" si="307"/>
        <v>0</v>
      </c>
      <c r="AQ426" s="368">
        <f t="shared" si="307"/>
        <v>0</v>
      </c>
      <c r="AR426" s="368">
        <f t="shared" si="307"/>
        <v>0</v>
      </c>
      <c r="AS426" s="368">
        <f t="shared" si="307"/>
        <v>7.5570158484731462E-2</v>
      </c>
      <c r="AT426" s="368">
        <f t="shared" si="307"/>
        <v>-1.8898347329856298E-2</v>
      </c>
      <c r="AU426" s="369">
        <f t="shared" si="307"/>
        <v>-1.825728725652867E-2</v>
      </c>
      <c r="AV426" s="368">
        <f t="shared" si="307"/>
        <v>0</v>
      </c>
      <c r="AW426" s="368">
        <f t="shared" si="307"/>
        <v>0</v>
      </c>
      <c r="AX426" s="369">
        <f t="shared" si="307"/>
        <v>0</v>
      </c>
    </row>
    <row r="427" spans="1:50">
      <c r="A427" s="358" t="s">
        <v>972</v>
      </c>
      <c r="B427" s="337">
        <v>389</v>
      </c>
      <c r="C427" s="337">
        <v>49</v>
      </c>
      <c r="D427" s="337">
        <v>57</v>
      </c>
      <c r="F427" s="337">
        <v>55</v>
      </c>
      <c r="G427" s="337">
        <v>0</v>
      </c>
      <c r="H427" s="337">
        <v>550</v>
      </c>
      <c r="J427" s="337">
        <v>0</v>
      </c>
      <c r="K427" s="337">
        <v>0</v>
      </c>
      <c r="L427" s="337">
        <v>0</v>
      </c>
      <c r="M427" s="337">
        <v>40</v>
      </c>
      <c r="N427" s="337">
        <v>40</v>
      </c>
      <c r="Y427" s="353"/>
      <c r="Z427" s="354"/>
      <c r="AE427" s="353"/>
      <c r="AF427" s="354"/>
      <c r="AH427" s="353"/>
      <c r="AI427" s="355"/>
      <c r="AJ427" s="356"/>
      <c r="AK427" s="356"/>
      <c r="AL427" s="356"/>
      <c r="AM427" s="356"/>
      <c r="AN427" s="356"/>
      <c r="AO427" s="357"/>
      <c r="AP427" s="356"/>
      <c r="AQ427" s="356"/>
      <c r="AR427" s="356"/>
      <c r="AS427" s="356"/>
      <c r="AT427" s="356"/>
      <c r="AU427" s="357"/>
      <c r="AV427" s="356"/>
      <c r="AW427" s="356"/>
      <c r="AX427" s="357"/>
    </row>
    <row r="428" spans="1:50">
      <c r="A428" s="358" t="s">
        <v>973</v>
      </c>
      <c r="B428" s="337">
        <v>21900982.057533734</v>
      </c>
      <c r="C428" s="337">
        <v>3033018.6599999997</v>
      </c>
      <c r="D428" s="337">
        <v>2835892.39</v>
      </c>
      <c r="F428" s="337">
        <v>3207043.0000000005</v>
      </c>
      <c r="G428" s="337">
        <v>0</v>
      </c>
      <c r="H428" s="337">
        <v>30976936.107533734</v>
      </c>
      <c r="J428" s="337">
        <v>0</v>
      </c>
      <c r="K428" s="337">
        <v>0</v>
      </c>
      <c r="L428" s="337">
        <v>0</v>
      </c>
      <c r="M428" s="337">
        <v>1757366.8292682925</v>
      </c>
      <c r="N428" s="337">
        <v>1757366.8292682925</v>
      </c>
      <c r="R428" s="366"/>
      <c r="S428" s="363">
        <f>IF(B427&gt;0,(B428/B427),)</f>
        <v>56300.725083634279</v>
      </c>
      <c r="T428" s="363">
        <f t="shared" ref="T428:AH428" si="308">IF(C427&gt;0,(C428/C427),)</f>
        <v>61898.34</v>
      </c>
      <c r="U428" s="363">
        <f t="shared" si="308"/>
        <v>49752.498070175439</v>
      </c>
      <c r="V428" s="363">
        <f t="shared" si="308"/>
        <v>0</v>
      </c>
      <c r="W428" s="363">
        <f t="shared" si="308"/>
        <v>58309.872727272734</v>
      </c>
      <c r="X428" s="363">
        <f t="shared" si="308"/>
        <v>0</v>
      </c>
      <c r="Y428" s="364">
        <f t="shared" si="308"/>
        <v>56321.702013697701</v>
      </c>
      <c r="Z428" s="365">
        <f t="shared" si="308"/>
        <v>0</v>
      </c>
      <c r="AA428" s="363">
        <f t="shared" si="308"/>
        <v>0</v>
      </c>
      <c r="AB428" s="363">
        <f t="shared" si="308"/>
        <v>0</v>
      </c>
      <c r="AC428" s="363">
        <f t="shared" si="308"/>
        <v>0</v>
      </c>
      <c r="AD428" s="363">
        <f t="shared" si="308"/>
        <v>43934.170731707316</v>
      </c>
      <c r="AE428" s="364">
        <f t="shared" si="308"/>
        <v>43934.170731707316</v>
      </c>
      <c r="AF428" s="365">
        <f t="shared" si="308"/>
        <v>0</v>
      </c>
      <c r="AG428" s="363">
        <f t="shared" si="308"/>
        <v>0</v>
      </c>
      <c r="AH428" s="364">
        <f t="shared" si="308"/>
        <v>0</v>
      </c>
      <c r="AI428" s="355"/>
      <c r="AJ428" s="356"/>
      <c r="AK428" s="356"/>
      <c r="AL428" s="356"/>
      <c r="AM428" s="356"/>
      <c r="AN428" s="356"/>
      <c r="AO428" s="357"/>
      <c r="AP428" s="356"/>
      <c r="AQ428" s="356"/>
      <c r="AR428" s="356"/>
      <c r="AS428" s="356"/>
      <c r="AT428" s="356"/>
      <c r="AU428" s="357"/>
      <c r="AV428" s="356"/>
      <c r="AW428" s="356"/>
      <c r="AX428" s="357"/>
    </row>
    <row r="429" spans="1:50">
      <c r="A429" s="358" t="s">
        <v>974</v>
      </c>
      <c r="B429" s="337">
        <v>413</v>
      </c>
      <c r="C429" s="337">
        <v>62</v>
      </c>
      <c r="D429" s="337">
        <v>56</v>
      </c>
      <c r="F429" s="337">
        <v>53</v>
      </c>
      <c r="G429" s="337">
        <v>0</v>
      </c>
      <c r="H429" s="337">
        <v>584</v>
      </c>
      <c r="J429" s="337">
        <v>0</v>
      </c>
      <c r="K429" s="337">
        <v>0</v>
      </c>
      <c r="L429" s="337">
        <v>0</v>
      </c>
      <c r="M429" s="337">
        <v>28</v>
      </c>
      <c r="N429" s="337">
        <v>28</v>
      </c>
      <c r="Y429" s="353"/>
      <c r="Z429" s="354"/>
      <c r="AE429" s="353"/>
      <c r="AF429" s="354"/>
      <c r="AH429" s="353"/>
      <c r="AI429" s="355"/>
      <c r="AJ429" s="356"/>
      <c r="AK429" s="356"/>
      <c r="AL429" s="356"/>
      <c r="AM429" s="356"/>
      <c r="AN429" s="356"/>
      <c r="AO429" s="357"/>
      <c r="AP429" s="356"/>
      <c r="AQ429" s="356"/>
      <c r="AR429" s="356"/>
      <c r="AS429" s="356"/>
      <c r="AT429" s="356"/>
      <c r="AU429" s="357"/>
      <c r="AV429" s="356"/>
      <c r="AW429" s="356"/>
      <c r="AX429" s="357"/>
    </row>
    <row r="430" spans="1:50">
      <c r="A430" s="358" t="s">
        <v>975</v>
      </c>
      <c r="B430" s="337">
        <v>23352931.072091587</v>
      </c>
      <c r="C430" s="337">
        <v>3773595.5555555555</v>
      </c>
      <c r="D430" s="337">
        <v>2874149.192307692</v>
      </c>
      <c r="F430" s="337">
        <v>3108941</v>
      </c>
      <c r="G430" s="337">
        <v>0</v>
      </c>
      <c r="H430" s="337">
        <v>33109616.819954835</v>
      </c>
      <c r="J430" s="337">
        <v>0</v>
      </c>
      <c r="K430" s="337">
        <v>0</v>
      </c>
      <c r="L430" s="337">
        <v>0</v>
      </c>
      <c r="M430" s="337">
        <v>1108404.8181818181</v>
      </c>
      <c r="N430" s="337">
        <v>1108404.8181818181</v>
      </c>
      <c r="R430" s="366"/>
      <c r="S430" s="363">
        <f>IF(B429&gt;0,(B430/B429),)</f>
        <v>56544.62729319997</v>
      </c>
      <c r="T430" s="363">
        <f t="shared" ref="T430:AH430" si="309">IF(C429&gt;0,(C430/C429),)</f>
        <v>60864.444444444445</v>
      </c>
      <c r="U430" s="363">
        <f t="shared" si="309"/>
        <v>51324.092719780216</v>
      </c>
      <c r="V430" s="363">
        <f t="shared" si="309"/>
        <v>0</v>
      </c>
      <c r="W430" s="363">
        <f t="shared" si="309"/>
        <v>58659.264150943396</v>
      </c>
      <c r="X430" s="363">
        <f t="shared" si="309"/>
        <v>0</v>
      </c>
      <c r="Y430" s="364">
        <f t="shared" si="309"/>
        <v>56694.549349237728</v>
      </c>
      <c r="Z430" s="365">
        <f t="shared" si="309"/>
        <v>0</v>
      </c>
      <c r="AA430" s="363">
        <f t="shared" si="309"/>
        <v>0</v>
      </c>
      <c r="AB430" s="363">
        <f t="shared" si="309"/>
        <v>0</v>
      </c>
      <c r="AC430" s="363">
        <f t="shared" si="309"/>
        <v>0</v>
      </c>
      <c r="AD430" s="363">
        <f t="shared" si="309"/>
        <v>39585.88636363636</v>
      </c>
      <c r="AE430" s="364">
        <f t="shared" si="309"/>
        <v>39585.88636363636</v>
      </c>
      <c r="AF430" s="365">
        <f t="shared" si="309"/>
        <v>0</v>
      </c>
      <c r="AG430" s="363">
        <f t="shared" si="309"/>
        <v>0</v>
      </c>
      <c r="AH430" s="364">
        <f t="shared" si="309"/>
        <v>0</v>
      </c>
      <c r="AI430" s="367">
        <f>IF(S428&gt;0,(S430-S428)/S428,)</f>
        <v>4.3321326537691341E-3</v>
      </c>
      <c r="AJ430" s="368">
        <f t="shared" ref="AJ430:AX430" si="310">IF(T428&gt;0,(T430-T428)/T428,)</f>
        <v>-1.6703122499820696E-2</v>
      </c>
      <c r="AK430" s="368">
        <f t="shared" si="310"/>
        <v>3.1588256078881841E-2</v>
      </c>
      <c r="AL430" s="368">
        <f t="shared" si="310"/>
        <v>0</v>
      </c>
      <c r="AM430" s="368">
        <f t="shared" si="310"/>
        <v>5.9919771271811527E-3</v>
      </c>
      <c r="AN430" s="368">
        <f t="shared" si="310"/>
        <v>0</v>
      </c>
      <c r="AO430" s="369">
        <f t="shared" si="310"/>
        <v>6.6199585987182915E-3</v>
      </c>
      <c r="AP430" s="368">
        <f t="shared" si="310"/>
        <v>0</v>
      </c>
      <c r="AQ430" s="368">
        <f t="shared" si="310"/>
        <v>0</v>
      </c>
      <c r="AR430" s="368">
        <f t="shared" si="310"/>
        <v>0</v>
      </c>
      <c r="AS430" s="368">
        <f t="shared" si="310"/>
        <v>0</v>
      </c>
      <c r="AT430" s="368">
        <f t="shared" si="310"/>
        <v>-9.8972719768050527E-2</v>
      </c>
      <c r="AU430" s="369">
        <f t="shared" si="310"/>
        <v>-9.8972719768050527E-2</v>
      </c>
      <c r="AV430" s="368">
        <f t="shared" si="310"/>
        <v>0</v>
      </c>
      <c r="AW430" s="368">
        <f t="shared" si="310"/>
        <v>0</v>
      </c>
      <c r="AX430" s="369">
        <f t="shared" si="310"/>
        <v>0</v>
      </c>
    </row>
    <row r="431" spans="1:50">
      <c r="A431" s="358" t="s">
        <v>976</v>
      </c>
      <c r="B431" s="337">
        <v>0</v>
      </c>
      <c r="C431" s="337">
        <v>0</v>
      </c>
      <c r="D431" s="337">
        <v>8</v>
      </c>
      <c r="F431" s="337">
        <v>0</v>
      </c>
      <c r="G431" s="337">
        <v>0</v>
      </c>
      <c r="H431" s="337">
        <v>8</v>
      </c>
      <c r="J431" s="337">
        <v>0</v>
      </c>
      <c r="K431" s="337">
        <v>0</v>
      </c>
      <c r="L431" s="337">
        <v>0</v>
      </c>
      <c r="M431" s="337">
        <v>0</v>
      </c>
      <c r="N431" s="337">
        <v>0</v>
      </c>
      <c r="Y431" s="353"/>
      <c r="Z431" s="354"/>
      <c r="AE431" s="353"/>
      <c r="AF431" s="354"/>
      <c r="AH431" s="353"/>
      <c r="AI431" s="355"/>
      <c r="AJ431" s="356"/>
      <c r="AK431" s="356"/>
      <c r="AL431" s="356"/>
      <c r="AM431" s="356"/>
      <c r="AN431" s="356"/>
      <c r="AO431" s="357"/>
      <c r="AP431" s="356"/>
      <c r="AQ431" s="356"/>
      <c r="AR431" s="356"/>
      <c r="AS431" s="356"/>
      <c r="AT431" s="356"/>
      <c r="AU431" s="357"/>
      <c r="AV431" s="356"/>
      <c r="AW431" s="356"/>
      <c r="AX431" s="357"/>
    </row>
    <row r="432" spans="1:50">
      <c r="A432" s="358" t="s">
        <v>977</v>
      </c>
      <c r="B432" s="337">
        <v>0</v>
      </c>
      <c r="C432" s="337">
        <v>0</v>
      </c>
      <c r="D432" s="337">
        <v>472924.00000000006</v>
      </c>
      <c r="F432" s="337">
        <v>0</v>
      </c>
      <c r="G432" s="337">
        <v>0</v>
      </c>
      <c r="H432" s="337">
        <v>472924.00000000006</v>
      </c>
      <c r="J432" s="337">
        <v>0</v>
      </c>
      <c r="K432" s="337">
        <v>0</v>
      </c>
      <c r="L432" s="337">
        <v>0</v>
      </c>
      <c r="M432" s="337">
        <v>0</v>
      </c>
      <c r="N432" s="337">
        <v>0</v>
      </c>
      <c r="R432" s="366"/>
      <c r="S432" s="363">
        <f>IF(B431&gt;0,(B432/B431),)</f>
        <v>0</v>
      </c>
      <c r="T432" s="363">
        <f t="shared" ref="T432:AH432" si="311">IF(C431&gt;0,(C432/C431),)</f>
        <v>0</v>
      </c>
      <c r="U432" s="363">
        <f t="shared" si="311"/>
        <v>59115.500000000007</v>
      </c>
      <c r="V432" s="363">
        <f t="shared" si="311"/>
        <v>0</v>
      </c>
      <c r="W432" s="363">
        <f t="shared" si="311"/>
        <v>0</v>
      </c>
      <c r="X432" s="363">
        <f t="shared" si="311"/>
        <v>0</v>
      </c>
      <c r="Y432" s="364">
        <f t="shared" si="311"/>
        <v>59115.500000000007</v>
      </c>
      <c r="Z432" s="365">
        <f t="shared" si="311"/>
        <v>0</v>
      </c>
      <c r="AA432" s="363">
        <f t="shared" si="311"/>
        <v>0</v>
      </c>
      <c r="AB432" s="363">
        <f t="shared" si="311"/>
        <v>0</v>
      </c>
      <c r="AC432" s="363">
        <f t="shared" si="311"/>
        <v>0</v>
      </c>
      <c r="AD432" s="363">
        <f t="shared" si="311"/>
        <v>0</v>
      </c>
      <c r="AE432" s="364">
        <f t="shared" si="311"/>
        <v>0</v>
      </c>
      <c r="AF432" s="365">
        <f t="shared" si="311"/>
        <v>0</v>
      </c>
      <c r="AG432" s="363">
        <f t="shared" si="311"/>
        <v>0</v>
      </c>
      <c r="AH432" s="364">
        <f t="shared" si="311"/>
        <v>0</v>
      </c>
      <c r="AI432" s="355"/>
      <c r="AJ432" s="356"/>
      <c r="AK432" s="356"/>
      <c r="AL432" s="356"/>
      <c r="AM432" s="356"/>
      <c r="AN432" s="356"/>
      <c r="AO432" s="357"/>
      <c r="AP432" s="356"/>
      <c r="AQ432" s="356"/>
      <c r="AR432" s="356"/>
      <c r="AS432" s="356"/>
      <c r="AT432" s="356"/>
      <c r="AU432" s="357"/>
      <c r="AV432" s="356"/>
      <c r="AW432" s="356"/>
      <c r="AX432" s="357"/>
    </row>
    <row r="433" spans="1:50">
      <c r="A433" s="358" t="s">
        <v>978</v>
      </c>
      <c r="B433" s="337">
        <v>0</v>
      </c>
      <c r="C433" s="337">
        <v>0</v>
      </c>
      <c r="D433" s="337">
        <v>15</v>
      </c>
      <c r="F433" s="337">
        <v>0</v>
      </c>
      <c r="G433" s="337">
        <v>0</v>
      </c>
      <c r="H433" s="337">
        <v>15</v>
      </c>
      <c r="J433" s="337">
        <v>0</v>
      </c>
      <c r="K433" s="337">
        <v>0</v>
      </c>
      <c r="L433" s="337">
        <v>0</v>
      </c>
      <c r="M433" s="337">
        <v>0</v>
      </c>
      <c r="N433" s="337">
        <v>0</v>
      </c>
      <c r="Y433" s="353"/>
      <c r="Z433" s="354"/>
      <c r="AE433" s="353"/>
      <c r="AF433" s="354"/>
      <c r="AH433" s="353"/>
      <c r="AI433" s="355"/>
      <c r="AJ433" s="356"/>
      <c r="AK433" s="356"/>
      <c r="AL433" s="356"/>
      <c r="AM433" s="356"/>
      <c r="AN433" s="356"/>
      <c r="AO433" s="357"/>
      <c r="AP433" s="356"/>
      <c r="AQ433" s="356"/>
      <c r="AR433" s="356"/>
      <c r="AS433" s="356"/>
      <c r="AT433" s="356"/>
      <c r="AU433" s="357"/>
      <c r="AV433" s="356"/>
      <c r="AW433" s="356"/>
      <c r="AX433" s="357"/>
    </row>
    <row r="434" spans="1:50">
      <c r="A434" s="358" t="s">
        <v>979</v>
      </c>
      <c r="B434" s="337">
        <v>0</v>
      </c>
      <c r="C434" s="337">
        <v>0</v>
      </c>
      <c r="D434" s="337">
        <v>889515.78488372092</v>
      </c>
      <c r="F434" s="337">
        <v>0</v>
      </c>
      <c r="G434" s="337">
        <v>0</v>
      </c>
      <c r="H434" s="337">
        <v>889515.78488372092</v>
      </c>
      <c r="J434" s="337">
        <v>0</v>
      </c>
      <c r="K434" s="337">
        <v>0</v>
      </c>
      <c r="L434" s="337">
        <v>0</v>
      </c>
      <c r="M434" s="337">
        <v>0</v>
      </c>
      <c r="N434" s="337">
        <v>0</v>
      </c>
      <c r="R434" s="366"/>
      <c r="S434" s="363">
        <f>IF(B433&gt;0,(B434/B433),)</f>
        <v>0</v>
      </c>
      <c r="T434" s="363">
        <f t="shared" ref="T434:AH434" si="312">IF(C433&gt;0,(C434/C433),)</f>
        <v>0</v>
      </c>
      <c r="U434" s="363">
        <f t="shared" si="312"/>
        <v>59301.052325581397</v>
      </c>
      <c r="V434" s="363">
        <f t="shared" si="312"/>
        <v>0</v>
      </c>
      <c r="W434" s="363">
        <f t="shared" si="312"/>
        <v>0</v>
      </c>
      <c r="X434" s="363">
        <f t="shared" si="312"/>
        <v>0</v>
      </c>
      <c r="Y434" s="364">
        <f t="shared" si="312"/>
        <v>59301.052325581397</v>
      </c>
      <c r="Z434" s="365">
        <f t="shared" si="312"/>
        <v>0</v>
      </c>
      <c r="AA434" s="363">
        <f t="shared" si="312"/>
        <v>0</v>
      </c>
      <c r="AB434" s="363">
        <f t="shared" si="312"/>
        <v>0</v>
      </c>
      <c r="AC434" s="363">
        <f t="shared" si="312"/>
        <v>0</v>
      </c>
      <c r="AD434" s="363">
        <f t="shared" si="312"/>
        <v>0</v>
      </c>
      <c r="AE434" s="364">
        <f t="shared" si="312"/>
        <v>0</v>
      </c>
      <c r="AF434" s="365">
        <f t="shared" si="312"/>
        <v>0</v>
      </c>
      <c r="AG434" s="363">
        <f t="shared" si="312"/>
        <v>0</v>
      </c>
      <c r="AH434" s="364">
        <f t="shared" si="312"/>
        <v>0</v>
      </c>
      <c r="AI434" s="367">
        <f>IF(S432&gt;0,(S434-S432)/S432,)</f>
        <v>0</v>
      </c>
      <c r="AJ434" s="368">
        <f t="shared" ref="AJ434:AX434" si="313">IF(T432&gt;0,(T434-T432)/T432,)</f>
        <v>0</v>
      </c>
      <c r="AK434" s="368">
        <f t="shared" si="313"/>
        <v>3.1388100511945188E-3</v>
      </c>
      <c r="AL434" s="368">
        <f t="shared" si="313"/>
        <v>0</v>
      </c>
      <c r="AM434" s="368">
        <f t="shared" si="313"/>
        <v>0</v>
      </c>
      <c r="AN434" s="368">
        <f t="shared" si="313"/>
        <v>0</v>
      </c>
      <c r="AO434" s="369">
        <f t="shared" si="313"/>
        <v>3.1388100511945188E-3</v>
      </c>
      <c r="AP434" s="368">
        <f t="shared" si="313"/>
        <v>0</v>
      </c>
      <c r="AQ434" s="368">
        <f t="shared" si="313"/>
        <v>0</v>
      </c>
      <c r="AR434" s="368">
        <f t="shared" si="313"/>
        <v>0</v>
      </c>
      <c r="AS434" s="368">
        <f t="shared" si="313"/>
        <v>0</v>
      </c>
      <c r="AT434" s="368">
        <f t="shared" si="313"/>
        <v>0</v>
      </c>
      <c r="AU434" s="369">
        <f t="shared" si="313"/>
        <v>0</v>
      </c>
      <c r="AV434" s="368">
        <f t="shared" si="313"/>
        <v>0</v>
      </c>
      <c r="AW434" s="368">
        <f t="shared" si="313"/>
        <v>0</v>
      </c>
      <c r="AX434" s="369">
        <f t="shared" si="313"/>
        <v>0</v>
      </c>
    </row>
    <row r="435" spans="1:50">
      <c r="A435" s="358" t="s">
        <v>980</v>
      </c>
      <c r="B435" s="337">
        <v>6359</v>
      </c>
      <c r="C435" s="337">
        <v>666</v>
      </c>
      <c r="D435" s="337">
        <v>2490</v>
      </c>
      <c r="F435" s="337">
        <v>275</v>
      </c>
      <c r="G435" s="337">
        <v>102</v>
      </c>
      <c r="H435" s="337">
        <v>9892</v>
      </c>
      <c r="J435" s="337">
        <v>0</v>
      </c>
      <c r="K435" s="337">
        <v>0</v>
      </c>
      <c r="L435" s="337">
        <v>34</v>
      </c>
      <c r="M435" s="337">
        <v>2333</v>
      </c>
      <c r="N435" s="337">
        <v>2367</v>
      </c>
      <c r="Y435" s="353"/>
      <c r="Z435" s="354"/>
      <c r="AE435" s="353"/>
      <c r="AF435" s="354"/>
      <c r="AH435" s="353"/>
      <c r="AI435" s="355"/>
      <c r="AJ435" s="356"/>
      <c r="AK435" s="356"/>
      <c r="AL435" s="356"/>
      <c r="AM435" s="356"/>
      <c r="AN435" s="356"/>
      <c r="AO435" s="357"/>
      <c r="AP435" s="356"/>
      <c r="AQ435" s="356"/>
      <c r="AR435" s="356"/>
      <c r="AS435" s="356"/>
      <c r="AT435" s="356"/>
      <c r="AU435" s="357"/>
      <c r="AV435" s="356"/>
      <c r="AW435" s="356"/>
      <c r="AX435" s="357"/>
    </row>
    <row r="436" spans="1:50">
      <c r="A436" s="358" t="s">
        <v>981</v>
      </c>
      <c r="B436" s="337">
        <v>611829297.18608165</v>
      </c>
      <c r="C436" s="337">
        <v>66500802.736766763</v>
      </c>
      <c r="D436" s="337">
        <v>178022078.69516689</v>
      </c>
      <c r="F436" s="337">
        <v>20449813</v>
      </c>
      <c r="G436" s="337">
        <v>4954130.25</v>
      </c>
      <c r="H436" s="337">
        <v>881756121.86801529</v>
      </c>
      <c r="J436" s="337">
        <v>0</v>
      </c>
      <c r="K436" s="337">
        <v>0</v>
      </c>
      <c r="L436" s="337">
        <v>1889634.7239089182</v>
      </c>
      <c r="M436" s="337">
        <v>146476032.08380044</v>
      </c>
      <c r="N436" s="337">
        <v>148365666.80770937</v>
      </c>
      <c r="R436" s="366"/>
      <c r="S436" s="363">
        <f>IF(B435&gt;0,(B436/B435),)</f>
        <v>96214.703127234097</v>
      </c>
      <c r="T436" s="363">
        <f t="shared" ref="T436:AH436" si="314">IF(C435&gt;0,(C436/C435),)</f>
        <v>99851.055160310454</v>
      </c>
      <c r="U436" s="363">
        <f t="shared" si="314"/>
        <v>71494.810720950554</v>
      </c>
      <c r="V436" s="363">
        <f t="shared" si="314"/>
        <v>0</v>
      </c>
      <c r="W436" s="363">
        <f t="shared" si="314"/>
        <v>74362.95636363636</v>
      </c>
      <c r="X436" s="363">
        <f t="shared" si="314"/>
        <v>48569.904411764706</v>
      </c>
      <c r="Y436" s="364">
        <f t="shared" si="314"/>
        <v>89138.305890418051</v>
      </c>
      <c r="Z436" s="365">
        <f t="shared" si="314"/>
        <v>0</v>
      </c>
      <c r="AA436" s="363">
        <f t="shared" si="314"/>
        <v>0</v>
      </c>
      <c r="AB436" s="363">
        <f t="shared" si="314"/>
        <v>0</v>
      </c>
      <c r="AC436" s="363">
        <f t="shared" si="314"/>
        <v>55577.491879674068</v>
      </c>
      <c r="AD436" s="363">
        <f t="shared" si="314"/>
        <v>62784.411523274939</v>
      </c>
      <c r="AE436" s="364">
        <f t="shared" si="314"/>
        <v>62680.890075077892</v>
      </c>
      <c r="AF436" s="365">
        <f t="shared" si="314"/>
        <v>0</v>
      </c>
      <c r="AG436" s="363">
        <f t="shared" si="314"/>
        <v>0</v>
      </c>
      <c r="AH436" s="364">
        <f t="shared" si="314"/>
        <v>0</v>
      </c>
      <c r="AI436" s="355"/>
      <c r="AJ436" s="356"/>
      <c r="AK436" s="356"/>
      <c r="AL436" s="356"/>
      <c r="AM436" s="356"/>
      <c r="AN436" s="356"/>
      <c r="AO436" s="357"/>
      <c r="AP436" s="356"/>
      <c r="AQ436" s="356"/>
      <c r="AR436" s="356"/>
      <c r="AS436" s="356"/>
      <c r="AT436" s="356"/>
      <c r="AU436" s="357"/>
      <c r="AV436" s="356"/>
      <c r="AW436" s="356"/>
      <c r="AX436" s="357"/>
    </row>
    <row r="437" spans="1:50">
      <c r="A437" s="358" t="s">
        <v>982</v>
      </c>
      <c r="B437" s="337">
        <v>6508</v>
      </c>
      <c r="C437" s="337">
        <v>684</v>
      </c>
      <c r="D437" s="337">
        <v>2504</v>
      </c>
      <c r="F437" s="337">
        <v>276</v>
      </c>
      <c r="G437" s="337">
        <v>102</v>
      </c>
      <c r="H437" s="337">
        <v>10074</v>
      </c>
      <c r="J437" s="337">
        <v>0</v>
      </c>
      <c r="K437" s="337">
        <v>0</v>
      </c>
      <c r="L437" s="337">
        <v>36</v>
      </c>
      <c r="M437" s="337">
        <v>2315</v>
      </c>
      <c r="N437" s="337">
        <v>2351</v>
      </c>
      <c r="Y437" s="353"/>
      <c r="Z437" s="354"/>
      <c r="AE437" s="353"/>
      <c r="AF437" s="354"/>
      <c r="AH437" s="353"/>
      <c r="AI437" s="355"/>
      <c r="AJ437" s="356"/>
      <c r="AK437" s="356"/>
      <c r="AL437" s="356"/>
      <c r="AM437" s="356"/>
      <c r="AN437" s="356"/>
      <c r="AO437" s="357"/>
      <c r="AP437" s="356"/>
      <c r="AQ437" s="356"/>
      <c r="AR437" s="356"/>
      <c r="AS437" s="356"/>
      <c r="AT437" s="356"/>
      <c r="AU437" s="357"/>
      <c r="AV437" s="356"/>
      <c r="AW437" s="356"/>
      <c r="AX437" s="357"/>
    </row>
    <row r="438" spans="1:50" ht="13.5" thickBot="1">
      <c r="A438" s="372" t="s">
        <v>983</v>
      </c>
      <c r="B438" s="373">
        <v>623673570.60975611</v>
      </c>
      <c r="C438" s="373">
        <v>66085497.897829294</v>
      </c>
      <c r="D438" s="373">
        <v>181132345.30091414</v>
      </c>
      <c r="E438" s="373"/>
      <c r="F438" s="373">
        <v>20589785</v>
      </c>
      <c r="G438" s="373">
        <v>6638527</v>
      </c>
      <c r="H438" s="373">
        <v>898119725.80849957</v>
      </c>
      <c r="I438" s="373"/>
      <c r="J438" s="373">
        <v>0</v>
      </c>
      <c r="K438" s="373">
        <v>0</v>
      </c>
      <c r="L438" s="373">
        <v>2024686.2343470484</v>
      </c>
      <c r="M438" s="373">
        <v>143469148.7676878</v>
      </c>
      <c r="N438" s="373">
        <v>145493835.00203484</v>
      </c>
      <c r="O438" s="373"/>
      <c r="P438" s="373"/>
      <c r="Q438" s="373"/>
      <c r="S438" s="374">
        <f>IF(B437&gt;0,(B438/B437),)</f>
        <v>95831.833222150599</v>
      </c>
      <c r="T438" s="374">
        <f t="shared" ref="T438:AH438" si="315">IF(C437&gt;0,(C438/C437),)</f>
        <v>96616.224996826451</v>
      </c>
      <c r="U438" s="374">
        <f t="shared" si="315"/>
        <v>72337.198602601493</v>
      </c>
      <c r="V438" s="374">
        <f t="shared" si="315"/>
        <v>0</v>
      </c>
      <c r="W438" s="374">
        <f t="shared" si="315"/>
        <v>74600.670289855072</v>
      </c>
      <c r="X438" s="374">
        <f t="shared" si="315"/>
        <v>65083.598039215685</v>
      </c>
      <c r="Y438" s="375">
        <f t="shared" si="315"/>
        <v>89152.245960740474</v>
      </c>
      <c r="Z438" s="376">
        <f t="shared" si="315"/>
        <v>0</v>
      </c>
      <c r="AA438" s="374">
        <f t="shared" si="315"/>
        <v>0</v>
      </c>
      <c r="AB438" s="374">
        <f t="shared" si="315"/>
        <v>0</v>
      </c>
      <c r="AC438" s="374">
        <f t="shared" si="315"/>
        <v>56241.284287418013</v>
      </c>
      <c r="AD438" s="374">
        <f t="shared" si="315"/>
        <v>61973.714370491492</v>
      </c>
      <c r="AE438" s="375">
        <f t="shared" si="315"/>
        <v>61885.935772877434</v>
      </c>
      <c r="AF438" s="376">
        <f t="shared" si="315"/>
        <v>0</v>
      </c>
      <c r="AG438" s="374">
        <f t="shared" si="315"/>
        <v>0</v>
      </c>
      <c r="AH438" s="375">
        <f t="shared" si="315"/>
        <v>0</v>
      </c>
      <c r="AI438" s="377">
        <f>IF(S436&gt;0,(S438-S436)/S436,)</f>
        <v>-3.9793284460608079E-3</v>
      </c>
      <c r="AJ438" s="378">
        <f t="shared" ref="AJ438:AX438" si="316">IF(T436&gt;0,(T438-T436)/T436,)</f>
        <v>-3.2396554631200405E-2</v>
      </c>
      <c r="AK438" s="378">
        <f t="shared" si="316"/>
        <v>1.1782503837080426E-2</v>
      </c>
      <c r="AL438" s="378">
        <f t="shared" si="316"/>
        <v>0</v>
      </c>
      <c r="AM438" s="378">
        <f t="shared" si="316"/>
        <v>3.1966712707908775E-3</v>
      </c>
      <c r="AN438" s="378">
        <f t="shared" si="316"/>
        <v>0.33999847904685182</v>
      </c>
      <c r="AO438" s="379">
        <f t="shared" si="316"/>
        <v>1.5638697845077846E-4</v>
      </c>
      <c r="AP438" s="378">
        <f t="shared" si="316"/>
        <v>0</v>
      </c>
      <c r="AQ438" s="378">
        <f t="shared" si="316"/>
        <v>0</v>
      </c>
      <c r="AR438" s="378">
        <f t="shared" si="316"/>
        <v>0</v>
      </c>
      <c r="AS438" s="378">
        <f t="shared" si="316"/>
        <v>1.1943547383913332E-2</v>
      </c>
      <c r="AT438" s="378">
        <f t="shared" si="316"/>
        <v>-1.2912395499365499E-2</v>
      </c>
      <c r="AU438" s="379">
        <f t="shared" si="316"/>
        <v>-1.2682562440454789E-2</v>
      </c>
      <c r="AV438" s="378">
        <f t="shared" si="316"/>
        <v>0</v>
      </c>
      <c r="AW438" s="378">
        <f t="shared" si="316"/>
        <v>0</v>
      </c>
      <c r="AX438" s="379">
        <f t="shared" si="316"/>
        <v>0</v>
      </c>
    </row>
    <row r="439" spans="1:50">
      <c r="A439" s="352" t="s">
        <v>690</v>
      </c>
      <c r="Y439" s="353"/>
      <c r="Z439" s="354"/>
      <c r="AE439" s="353"/>
      <c r="AF439" s="354"/>
      <c r="AH439" s="353"/>
      <c r="AI439" s="355"/>
      <c r="AJ439" s="356"/>
      <c r="AK439" s="356"/>
      <c r="AL439" s="356"/>
      <c r="AM439" s="356"/>
      <c r="AN439" s="356"/>
      <c r="AO439" s="357"/>
      <c r="AP439" s="356"/>
      <c r="AQ439" s="356"/>
      <c r="AR439" s="356"/>
      <c r="AS439" s="356"/>
      <c r="AT439" s="356"/>
      <c r="AU439" s="357"/>
      <c r="AV439" s="356"/>
      <c r="AW439" s="356"/>
      <c r="AX439" s="357"/>
    </row>
    <row r="440" spans="1:50">
      <c r="A440" s="358" t="s">
        <v>956</v>
      </c>
      <c r="B440" s="337">
        <v>288</v>
      </c>
      <c r="D440" s="337">
        <v>185</v>
      </c>
      <c r="F440" s="337">
        <v>145</v>
      </c>
      <c r="G440" s="337">
        <v>77</v>
      </c>
      <c r="H440" s="337">
        <v>695</v>
      </c>
      <c r="I440" s="337">
        <v>33</v>
      </c>
      <c r="L440" s="337">
        <v>71</v>
      </c>
      <c r="N440" s="337">
        <v>104</v>
      </c>
      <c r="S440" s="359"/>
      <c r="T440" s="359"/>
      <c r="U440" s="359"/>
      <c r="V440" s="359"/>
      <c r="W440" s="359"/>
      <c r="X440" s="359"/>
      <c r="Y440" s="360"/>
      <c r="Z440" s="354"/>
      <c r="AA440" s="359"/>
      <c r="AB440" s="359"/>
      <c r="AC440" s="359"/>
      <c r="AD440" s="359"/>
      <c r="AE440" s="360"/>
      <c r="AF440" s="354"/>
      <c r="AG440" s="359"/>
      <c r="AH440" s="360"/>
      <c r="AI440" s="355"/>
      <c r="AJ440" s="356"/>
      <c r="AK440" s="356"/>
      <c r="AL440" s="356"/>
      <c r="AM440" s="356"/>
      <c r="AN440" s="356"/>
      <c r="AO440" s="357"/>
      <c r="AP440" s="356"/>
      <c r="AQ440" s="356"/>
      <c r="AR440" s="356"/>
      <c r="AS440" s="356"/>
      <c r="AT440" s="356"/>
      <c r="AU440" s="357"/>
      <c r="AV440" s="356"/>
      <c r="AW440" s="356"/>
      <c r="AX440" s="357"/>
    </row>
    <row r="441" spans="1:50">
      <c r="A441" s="358" t="s">
        <v>957</v>
      </c>
      <c r="B441" s="337">
        <v>31143311.845548801</v>
      </c>
      <c r="D441" s="337">
        <v>14491049.680115273</v>
      </c>
      <c r="F441" s="337">
        <v>10412834.40056444</v>
      </c>
      <c r="G441" s="337">
        <v>5275227.0777193401</v>
      </c>
      <c r="H441" s="337">
        <v>61322423.003947854</v>
      </c>
      <c r="I441" s="337">
        <v>2111702.8938053097</v>
      </c>
      <c r="L441" s="337">
        <v>4693275.2562197652</v>
      </c>
      <c r="N441" s="337">
        <v>6804978.1500250753</v>
      </c>
      <c r="S441" s="363">
        <f>IF(B440&gt;0,(B441/B440),)</f>
        <v>108136.49946371111</v>
      </c>
      <c r="T441" s="363">
        <f t="shared" ref="T441:AH441" si="317">IF(C440&gt;0,(C441/C440),)</f>
        <v>0</v>
      </c>
      <c r="U441" s="363">
        <f t="shared" si="317"/>
        <v>78329.998270893368</v>
      </c>
      <c r="V441" s="363">
        <f t="shared" si="317"/>
        <v>0</v>
      </c>
      <c r="W441" s="363">
        <f t="shared" si="317"/>
        <v>71812.65103837545</v>
      </c>
      <c r="X441" s="363">
        <f t="shared" si="317"/>
        <v>68509.442567783641</v>
      </c>
      <c r="Y441" s="364">
        <f t="shared" si="317"/>
        <v>88233.702163953742</v>
      </c>
      <c r="Z441" s="365">
        <f t="shared" si="317"/>
        <v>63990.996781979084</v>
      </c>
      <c r="AA441" s="363">
        <f t="shared" si="317"/>
        <v>0</v>
      </c>
      <c r="AB441" s="363">
        <f t="shared" si="317"/>
        <v>0</v>
      </c>
      <c r="AC441" s="363">
        <f t="shared" si="317"/>
        <v>66102.468397461475</v>
      </c>
      <c r="AD441" s="363">
        <f t="shared" si="317"/>
        <v>0</v>
      </c>
      <c r="AE441" s="364">
        <f t="shared" si="317"/>
        <v>65432.48221177957</v>
      </c>
      <c r="AF441" s="365">
        <f t="shared" si="317"/>
        <v>0</v>
      </c>
      <c r="AG441" s="363">
        <f t="shared" si="317"/>
        <v>0</v>
      </c>
      <c r="AH441" s="364">
        <f t="shared" si="317"/>
        <v>0</v>
      </c>
      <c r="AI441" s="355"/>
      <c r="AJ441" s="356"/>
      <c r="AK441" s="356"/>
      <c r="AL441" s="356"/>
      <c r="AM441" s="356"/>
      <c r="AN441" s="356"/>
      <c r="AO441" s="357"/>
      <c r="AP441" s="356"/>
      <c r="AQ441" s="356"/>
      <c r="AR441" s="356"/>
      <c r="AS441" s="356"/>
      <c r="AT441" s="356"/>
      <c r="AU441" s="357"/>
      <c r="AV441" s="356"/>
      <c r="AW441" s="356"/>
      <c r="AX441" s="357"/>
    </row>
    <row r="442" spans="1:50">
      <c r="A442" s="358" t="s">
        <v>958</v>
      </c>
      <c r="B442" s="337">
        <v>301</v>
      </c>
      <c r="D442" s="337">
        <v>183</v>
      </c>
      <c r="F442" s="337">
        <v>148</v>
      </c>
      <c r="G442" s="337">
        <v>76</v>
      </c>
      <c r="H442" s="337">
        <v>708</v>
      </c>
      <c r="I442" s="337">
        <v>30</v>
      </c>
      <c r="L442" s="337">
        <v>71</v>
      </c>
      <c r="N442" s="337">
        <v>101</v>
      </c>
      <c r="Y442" s="353"/>
      <c r="Z442" s="354"/>
      <c r="AE442" s="353"/>
      <c r="AF442" s="354"/>
      <c r="AH442" s="353"/>
      <c r="AI442" s="355"/>
      <c r="AJ442" s="356"/>
      <c r="AK442" s="356"/>
      <c r="AL442" s="356"/>
      <c r="AM442" s="356"/>
      <c r="AN442" s="356"/>
      <c r="AO442" s="357"/>
      <c r="AP442" s="356"/>
      <c r="AQ442" s="356"/>
      <c r="AR442" s="356"/>
      <c r="AS442" s="356"/>
      <c r="AT442" s="356"/>
      <c r="AU442" s="357"/>
      <c r="AV442" s="356"/>
      <c r="AW442" s="356"/>
      <c r="AX442" s="357"/>
    </row>
    <row r="443" spans="1:50">
      <c r="A443" s="358" t="s">
        <v>959</v>
      </c>
      <c r="B443" s="337">
        <v>33838274.275332652</v>
      </c>
      <c r="D443" s="337">
        <v>14667958.888953488</v>
      </c>
      <c r="F443" s="337">
        <v>10781425.926948175</v>
      </c>
      <c r="G443" s="337">
        <v>5329705.6215453641</v>
      </c>
      <c r="H443" s="337">
        <v>64617364.712779678</v>
      </c>
      <c r="I443" s="337">
        <v>1886027.175609756</v>
      </c>
      <c r="L443" s="337">
        <v>4694186.5117122382</v>
      </c>
      <c r="N443" s="337">
        <v>6580213.6873219945</v>
      </c>
      <c r="R443" s="366"/>
      <c r="S443" s="363">
        <f>IF(B442&gt;0,(B443/B442),)</f>
        <v>112419.51586489253</v>
      </c>
      <c r="T443" s="363">
        <f t="shared" ref="T443:AH443" si="318">IF(C442&gt;0,(C443/C442),)</f>
        <v>0</v>
      </c>
      <c r="U443" s="363">
        <f t="shared" si="318"/>
        <v>80152.78081395349</v>
      </c>
      <c r="V443" s="363">
        <f t="shared" si="318"/>
        <v>0</v>
      </c>
      <c r="W443" s="363">
        <f t="shared" si="318"/>
        <v>72847.472479379561</v>
      </c>
      <c r="X443" s="363">
        <f t="shared" si="318"/>
        <v>70127.705546649522</v>
      </c>
      <c r="Y443" s="364">
        <f t="shared" si="318"/>
        <v>91267.46428358712</v>
      </c>
      <c r="Z443" s="365">
        <f t="shared" si="318"/>
        <v>62867.5725203252</v>
      </c>
      <c r="AA443" s="363">
        <f t="shared" si="318"/>
        <v>0</v>
      </c>
      <c r="AB443" s="363">
        <f t="shared" si="318"/>
        <v>0</v>
      </c>
      <c r="AC443" s="363">
        <f t="shared" si="318"/>
        <v>66115.302981862507</v>
      </c>
      <c r="AD443" s="363">
        <f t="shared" si="318"/>
        <v>0</v>
      </c>
      <c r="AE443" s="364">
        <f t="shared" si="318"/>
        <v>65150.630567544496</v>
      </c>
      <c r="AF443" s="365">
        <f t="shared" si="318"/>
        <v>0</v>
      </c>
      <c r="AG443" s="363">
        <f t="shared" si="318"/>
        <v>0</v>
      </c>
      <c r="AH443" s="364">
        <f t="shared" si="318"/>
        <v>0</v>
      </c>
      <c r="AI443" s="367">
        <f>IF(S441&gt;0,(S443-S441)/S441,)</f>
        <v>3.9607499987723678E-2</v>
      </c>
      <c r="AJ443" s="368">
        <f t="shared" ref="AJ443:AX443" si="319">IF(T441&gt;0,(T443-T441)/T441,)</f>
        <v>0</v>
      </c>
      <c r="AK443" s="368">
        <f t="shared" si="319"/>
        <v>2.3270555129546708E-2</v>
      </c>
      <c r="AL443" s="368">
        <f t="shared" si="319"/>
        <v>0</v>
      </c>
      <c r="AM443" s="368">
        <f t="shared" si="319"/>
        <v>1.4410015868250291E-2</v>
      </c>
      <c r="AN443" s="368">
        <f t="shared" si="319"/>
        <v>2.3621020960209429E-2</v>
      </c>
      <c r="AO443" s="369">
        <f t="shared" si="319"/>
        <v>3.4383257703457966E-2</v>
      </c>
      <c r="AP443" s="368">
        <f t="shared" si="319"/>
        <v>-1.7555973779896768E-2</v>
      </c>
      <c r="AQ443" s="368">
        <f t="shared" si="319"/>
        <v>0</v>
      </c>
      <c r="AR443" s="368">
        <f t="shared" si="319"/>
        <v>0</v>
      </c>
      <c r="AS443" s="368">
        <f t="shared" si="319"/>
        <v>1.9416195358788835E-4</v>
      </c>
      <c r="AT443" s="368">
        <f t="shared" si="319"/>
        <v>0</v>
      </c>
      <c r="AU443" s="369">
        <f t="shared" si="319"/>
        <v>-4.3075187538022678E-3</v>
      </c>
      <c r="AV443" s="368">
        <f t="shared" si="319"/>
        <v>0</v>
      </c>
      <c r="AW443" s="368">
        <f t="shared" si="319"/>
        <v>0</v>
      </c>
      <c r="AX443" s="369">
        <f t="shared" si="319"/>
        <v>0</v>
      </c>
    </row>
    <row r="444" spans="1:50">
      <c r="A444" s="358" t="s">
        <v>960</v>
      </c>
      <c r="B444" s="337">
        <v>341</v>
      </c>
      <c r="D444" s="337">
        <v>131</v>
      </c>
      <c r="F444" s="337">
        <v>152</v>
      </c>
      <c r="G444" s="337">
        <v>92</v>
      </c>
      <c r="H444" s="337">
        <v>716</v>
      </c>
      <c r="I444" s="337">
        <v>19</v>
      </c>
      <c r="L444" s="337">
        <v>82</v>
      </c>
      <c r="N444" s="337">
        <v>101</v>
      </c>
      <c r="Y444" s="353"/>
      <c r="Z444" s="354"/>
      <c r="AE444" s="353"/>
      <c r="AF444" s="354"/>
      <c r="AH444" s="353"/>
      <c r="AI444" s="355"/>
      <c r="AJ444" s="356"/>
      <c r="AK444" s="356"/>
      <c r="AL444" s="356"/>
      <c r="AM444" s="356"/>
      <c r="AN444" s="356"/>
      <c r="AO444" s="357"/>
      <c r="AP444" s="356"/>
      <c r="AQ444" s="356"/>
      <c r="AR444" s="356"/>
      <c r="AS444" s="356"/>
      <c r="AT444" s="356"/>
      <c r="AU444" s="357"/>
      <c r="AV444" s="356"/>
      <c r="AW444" s="356"/>
      <c r="AX444" s="357"/>
    </row>
    <row r="445" spans="1:50">
      <c r="A445" s="361" t="s">
        <v>961</v>
      </c>
      <c r="B445" s="362">
        <v>26582075.864957798</v>
      </c>
      <c r="C445" s="362"/>
      <c r="D445" s="362">
        <v>8736251.8744769879</v>
      </c>
      <c r="E445" s="362"/>
      <c r="F445" s="362">
        <v>9530219.1041245218</v>
      </c>
      <c r="G445" s="362">
        <v>5454183.013013104</v>
      </c>
      <c r="H445" s="362">
        <v>50302729.856572412</v>
      </c>
      <c r="I445" s="362">
        <v>1013709</v>
      </c>
      <c r="J445" s="362"/>
      <c r="K445" s="362"/>
      <c r="L445" s="362">
        <v>4483852.9665408758</v>
      </c>
      <c r="M445" s="362"/>
      <c r="N445" s="362">
        <v>5497561.9665408758</v>
      </c>
      <c r="O445" s="362"/>
      <c r="P445" s="362"/>
      <c r="Q445" s="362"/>
      <c r="S445" s="363">
        <f>IF(B444&gt;0,(B445/B444),)</f>
        <v>77953.30165676774</v>
      </c>
      <c r="T445" s="363">
        <f t="shared" ref="T445:AH445" si="320">IF(C444&gt;0,(C445/C444),)</f>
        <v>0</v>
      </c>
      <c r="U445" s="363">
        <f t="shared" si="320"/>
        <v>66688.945606694557</v>
      </c>
      <c r="V445" s="363">
        <f t="shared" si="320"/>
        <v>0</v>
      </c>
      <c r="W445" s="363">
        <f t="shared" si="320"/>
        <v>62698.809895556064</v>
      </c>
      <c r="X445" s="363">
        <f t="shared" si="320"/>
        <v>59284.597967533737</v>
      </c>
      <c r="Y445" s="364">
        <f t="shared" si="320"/>
        <v>70255.209296888846</v>
      </c>
      <c r="Z445" s="365">
        <f t="shared" si="320"/>
        <v>53353.105263157893</v>
      </c>
      <c r="AA445" s="363">
        <f t="shared" si="320"/>
        <v>0</v>
      </c>
      <c r="AB445" s="363">
        <f t="shared" si="320"/>
        <v>0</v>
      </c>
      <c r="AC445" s="363">
        <f t="shared" si="320"/>
        <v>54681.133738303361</v>
      </c>
      <c r="AD445" s="363">
        <f t="shared" si="320"/>
        <v>0</v>
      </c>
      <c r="AE445" s="364">
        <f t="shared" si="320"/>
        <v>54431.306599414609</v>
      </c>
      <c r="AF445" s="365">
        <f t="shared" si="320"/>
        <v>0</v>
      </c>
      <c r="AG445" s="363">
        <f t="shared" si="320"/>
        <v>0</v>
      </c>
      <c r="AH445" s="364">
        <f t="shared" si="320"/>
        <v>0</v>
      </c>
      <c r="AI445" s="355"/>
      <c r="AJ445" s="356"/>
      <c r="AK445" s="356"/>
      <c r="AL445" s="356"/>
      <c r="AM445" s="356"/>
      <c r="AN445" s="356"/>
      <c r="AO445" s="357"/>
      <c r="AP445" s="356"/>
      <c r="AQ445" s="356"/>
      <c r="AR445" s="356"/>
      <c r="AS445" s="356"/>
      <c r="AT445" s="356"/>
      <c r="AU445" s="357"/>
      <c r="AV445" s="356"/>
      <c r="AW445" s="356"/>
      <c r="AX445" s="357"/>
    </row>
    <row r="446" spans="1:50">
      <c r="A446" s="358" t="s">
        <v>962</v>
      </c>
      <c r="B446" s="337">
        <v>349</v>
      </c>
      <c r="D446" s="337">
        <v>131</v>
      </c>
      <c r="F446" s="337">
        <v>153</v>
      </c>
      <c r="G446" s="337">
        <v>90</v>
      </c>
      <c r="H446" s="337">
        <v>723</v>
      </c>
      <c r="I446" s="337">
        <v>25</v>
      </c>
      <c r="L446" s="337">
        <v>76</v>
      </c>
      <c r="N446" s="337">
        <v>101</v>
      </c>
      <c r="Y446" s="353"/>
      <c r="Z446" s="354"/>
      <c r="AE446" s="353"/>
      <c r="AF446" s="354"/>
      <c r="AH446" s="353"/>
      <c r="AI446" s="355"/>
      <c r="AJ446" s="356"/>
      <c r="AK446" s="356"/>
      <c r="AL446" s="356"/>
      <c r="AM446" s="356"/>
      <c r="AN446" s="356"/>
      <c r="AO446" s="357"/>
      <c r="AP446" s="356"/>
      <c r="AQ446" s="356"/>
      <c r="AR446" s="356"/>
      <c r="AS446" s="356"/>
      <c r="AT446" s="356"/>
      <c r="AU446" s="357"/>
      <c r="AV446" s="356"/>
      <c r="AW446" s="356"/>
      <c r="AX446" s="357"/>
    </row>
    <row r="447" spans="1:50">
      <c r="A447" s="358" t="s">
        <v>963</v>
      </c>
      <c r="B447" s="337">
        <v>28180441.06351145</v>
      </c>
      <c r="D447" s="337">
        <v>8861751.7380753141</v>
      </c>
      <c r="F447" s="337">
        <v>9653603.5454935562</v>
      </c>
      <c r="G447" s="337">
        <v>5504435.2114699921</v>
      </c>
      <c r="H447" s="337">
        <v>52200231.558550313</v>
      </c>
      <c r="I447" s="337">
        <v>1391158.3225806451</v>
      </c>
      <c r="L447" s="337">
        <v>4081237.2794680255</v>
      </c>
      <c r="N447" s="337">
        <v>5472395.6020486709</v>
      </c>
      <c r="R447" s="366"/>
      <c r="S447" s="363">
        <f>IF(B446&gt;0,(B447/B446),)</f>
        <v>80746.249465648856</v>
      </c>
      <c r="T447" s="363">
        <f t="shared" ref="T447:AH447" si="321">IF(C446&gt;0,(C447/C446),)</f>
        <v>0</v>
      </c>
      <c r="U447" s="363">
        <f t="shared" si="321"/>
        <v>67646.959832635985</v>
      </c>
      <c r="V447" s="363">
        <f t="shared" si="321"/>
        <v>0</v>
      </c>
      <c r="W447" s="363">
        <f t="shared" si="321"/>
        <v>63095.448009761807</v>
      </c>
      <c r="X447" s="363">
        <f t="shared" si="321"/>
        <v>61160.391238555465</v>
      </c>
      <c r="Y447" s="364">
        <f t="shared" si="321"/>
        <v>72199.4903991014</v>
      </c>
      <c r="Z447" s="365">
        <f t="shared" si="321"/>
        <v>55646.332903225804</v>
      </c>
      <c r="AA447" s="363">
        <f t="shared" si="321"/>
        <v>0</v>
      </c>
      <c r="AB447" s="363">
        <f t="shared" si="321"/>
        <v>0</v>
      </c>
      <c r="AC447" s="363">
        <f t="shared" si="321"/>
        <v>53700.490519316125</v>
      </c>
      <c r="AD447" s="363">
        <f t="shared" si="321"/>
        <v>0</v>
      </c>
      <c r="AE447" s="364">
        <f t="shared" si="321"/>
        <v>54182.134673749213</v>
      </c>
      <c r="AF447" s="365">
        <f t="shared" si="321"/>
        <v>0</v>
      </c>
      <c r="AG447" s="363">
        <f t="shared" si="321"/>
        <v>0</v>
      </c>
      <c r="AH447" s="364">
        <f t="shared" si="321"/>
        <v>0</v>
      </c>
      <c r="AI447" s="367">
        <f>IF(S445&gt;0,(S447-S445)/S445,)</f>
        <v>3.582847357997232E-2</v>
      </c>
      <c r="AJ447" s="368">
        <f t="shared" ref="AJ447:AX447" si="322">IF(T445&gt;0,(T447-T445)/T445,)</f>
        <v>0</v>
      </c>
      <c r="AK447" s="368">
        <f t="shared" si="322"/>
        <v>1.4365412696602266E-2</v>
      </c>
      <c r="AL447" s="368">
        <f t="shared" si="322"/>
        <v>0</v>
      </c>
      <c r="AM447" s="368">
        <f t="shared" si="322"/>
        <v>6.3260868087682189E-3</v>
      </c>
      <c r="AN447" s="368">
        <f t="shared" si="322"/>
        <v>3.1640482272460996E-2</v>
      </c>
      <c r="AO447" s="369">
        <f t="shared" si="322"/>
        <v>2.7674547149895874E-2</v>
      </c>
      <c r="AP447" s="368">
        <f t="shared" si="322"/>
        <v>4.2982083774821288E-2</v>
      </c>
      <c r="AQ447" s="368">
        <f t="shared" si="322"/>
        <v>0</v>
      </c>
      <c r="AR447" s="368">
        <f t="shared" si="322"/>
        <v>0</v>
      </c>
      <c r="AS447" s="368">
        <f t="shared" si="322"/>
        <v>-1.7933849427491096E-2</v>
      </c>
      <c r="AT447" s="368">
        <f t="shared" si="322"/>
        <v>0</v>
      </c>
      <c r="AU447" s="369">
        <f t="shared" si="322"/>
        <v>-4.5777318464751996E-3</v>
      </c>
      <c r="AV447" s="368">
        <f t="shared" si="322"/>
        <v>0</v>
      </c>
      <c r="AW447" s="368">
        <f t="shared" si="322"/>
        <v>0</v>
      </c>
      <c r="AX447" s="369">
        <f t="shared" si="322"/>
        <v>0</v>
      </c>
    </row>
    <row r="448" spans="1:50">
      <c r="A448" s="358" t="s">
        <v>964</v>
      </c>
      <c r="B448" s="337">
        <v>368</v>
      </c>
      <c r="D448" s="337">
        <v>157</v>
      </c>
      <c r="F448" s="337">
        <v>185</v>
      </c>
      <c r="G448" s="337">
        <v>117</v>
      </c>
      <c r="H448" s="337">
        <v>827</v>
      </c>
      <c r="I448" s="337">
        <v>35</v>
      </c>
      <c r="L448" s="337">
        <v>116</v>
      </c>
      <c r="N448" s="337">
        <v>151</v>
      </c>
      <c r="Y448" s="353"/>
      <c r="Z448" s="354"/>
      <c r="AE448" s="353"/>
      <c r="AF448" s="354"/>
      <c r="AH448" s="353"/>
      <c r="AI448" s="355"/>
      <c r="AJ448" s="356"/>
      <c r="AK448" s="356"/>
      <c r="AL448" s="356"/>
      <c r="AM448" s="356"/>
      <c r="AN448" s="356"/>
      <c r="AO448" s="357"/>
      <c r="AP448" s="356"/>
      <c r="AQ448" s="356"/>
      <c r="AR448" s="356"/>
      <c r="AS448" s="356"/>
      <c r="AT448" s="356"/>
      <c r="AU448" s="357"/>
      <c r="AV448" s="356"/>
      <c r="AW448" s="356"/>
      <c r="AX448" s="357"/>
    </row>
    <row r="449" spans="1:50">
      <c r="A449" s="358" t="s">
        <v>965</v>
      </c>
      <c r="B449" s="337">
        <v>24785432.144606411</v>
      </c>
      <c r="D449" s="337">
        <v>9392557.6028225794</v>
      </c>
      <c r="F449" s="337">
        <v>10004995.089869643</v>
      </c>
      <c r="G449" s="337">
        <v>6086508.5716112535</v>
      </c>
      <c r="H449" s="337">
        <v>50269493.408909887</v>
      </c>
      <c r="I449" s="337">
        <v>1609137</v>
      </c>
      <c r="L449" s="337">
        <v>5302442.8238665676</v>
      </c>
      <c r="N449" s="337">
        <v>6911579.8238665676</v>
      </c>
      <c r="R449" s="366"/>
      <c r="S449" s="363">
        <f>IF(B448&gt;0,(B449/B448),)</f>
        <v>67351.717784256558</v>
      </c>
      <c r="T449" s="363">
        <f t="shared" ref="T449:AH449" si="323">IF(C448&gt;0,(C449/C448),)</f>
        <v>0</v>
      </c>
      <c r="U449" s="363">
        <f t="shared" si="323"/>
        <v>59825.207661290318</v>
      </c>
      <c r="V449" s="363">
        <f t="shared" si="323"/>
        <v>0</v>
      </c>
      <c r="W449" s="363">
        <f t="shared" si="323"/>
        <v>54081.054539835903</v>
      </c>
      <c r="X449" s="363">
        <f t="shared" si="323"/>
        <v>52021.440783002166</v>
      </c>
      <c r="Y449" s="364">
        <f t="shared" si="323"/>
        <v>60785.360833022838</v>
      </c>
      <c r="Z449" s="365">
        <f t="shared" si="323"/>
        <v>45975.342857142859</v>
      </c>
      <c r="AA449" s="363">
        <f t="shared" si="323"/>
        <v>0</v>
      </c>
      <c r="AB449" s="363">
        <f t="shared" si="323"/>
        <v>0</v>
      </c>
      <c r="AC449" s="363">
        <f t="shared" si="323"/>
        <v>45710.713998849722</v>
      </c>
      <c r="AD449" s="363">
        <f t="shared" si="323"/>
        <v>0</v>
      </c>
      <c r="AE449" s="364">
        <f t="shared" si="323"/>
        <v>45772.051813685881</v>
      </c>
      <c r="AF449" s="365">
        <f t="shared" si="323"/>
        <v>0</v>
      </c>
      <c r="AG449" s="363">
        <f t="shared" si="323"/>
        <v>0</v>
      </c>
      <c r="AH449" s="364">
        <f t="shared" si="323"/>
        <v>0</v>
      </c>
      <c r="AI449" s="355"/>
      <c r="AJ449" s="356"/>
      <c r="AK449" s="356"/>
      <c r="AL449" s="356"/>
      <c r="AM449" s="356"/>
      <c r="AN449" s="356"/>
      <c r="AO449" s="357"/>
      <c r="AP449" s="356"/>
      <c r="AQ449" s="356"/>
      <c r="AR449" s="356"/>
      <c r="AS449" s="356"/>
      <c r="AT449" s="356"/>
      <c r="AU449" s="357"/>
      <c r="AV449" s="356"/>
      <c r="AW449" s="356"/>
      <c r="AX449" s="357"/>
    </row>
    <row r="450" spans="1:50">
      <c r="A450" s="358" t="s">
        <v>966</v>
      </c>
      <c r="B450" s="337">
        <v>382</v>
      </c>
      <c r="D450" s="337">
        <v>160</v>
      </c>
      <c r="F450" s="337">
        <v>174</v>
      </c>
      <c r="G450" s="337">
        <v>120</v>
      </c>
      <c r="H450" s="337">
        <v>836</v>
      </c>
      <c r="I450" s="337">
        <v>29</v>
      </c>
      <c r="L450" s="337">
        <v>110</v>
      </c>
      <c r="N450" s="337">
        <v>139</v>
      </c>
      <c r="Y450" s="353"/>
      <c r="Z450" s="354"/>
      <c r="AE450" s="353"/>
      <c r="AF450" s="354"/>
      <c r="AH450" s="353"/>
      <c r="AI450" s="355"/>
      <c r="AJ450" s="356"/>
      <c r="AK450" s="356"/>
      <c r="AL450" s="356"/>
      <c r="AM450" s="356"/>
      <c r="AN450" s="356"/>
      <c r="AO450" s="357"/>
      <c r="AP450" s="356"/>
      <c r="AQ450" s="356"/>
      <c r="AR450" s="356"/>
      <c r="AS450" s="356"/>
      <c r="AT450" s="356"/>
      <c r="AU450" s="357"/>
      <c r="AV450" s="356"/>
      <c r="AW450" s="356"/>
      <c r="AX450" s="357"/>
    </row>
    <row r="451" spans="1:50">
      <c r="A451" s="358" t="s">
        <v>967</v>
      </c>
      <c r="B451" s="337">
        <v>27064633.088144183</v>
      </c>
      <c r="D451" s="337">
        <v>9657879.6023856867</v>
      </c>
      <c r="F451" s="337">
        <v>9519507.3818847872</v>
      </c>
      <c r="G451" s="337">
        <v>6460773.538636364</v>
      </c>
      <c r="H451" s="337">
        <v>52702793.611051016</v>
      </c>
      <c r="I451" s="337">
        <v>1350110</v>
      </c>
      <c r="L451" s="337">
        <v>5143346.1356721437</v>
      </c>
      <c r="N451" s="337">
        <v>6493456.1356721437</v>
      </c>
      <c r="R451" s="366"/>
      <c r="S451" s="363">
        <f>IF(B450&gt;0,(B451/B450),)</f>
        <v>70849.824838073779</v>
      </c>
      <c r="T451" s="363">
        <f t="shared" ref="T451:AH451" si="324">IF(C450&gt;0,(C451/C450),)</f>
        <v>0</v>
      </c>
      <c r="U451" s="363">
        <f t="shared" si="324"/>
        <v>60361.747514910545</v>
      </c>
      <c r="V451" s="363">
        <f t="shared" si="324"/>
        <v>0</v>
      </c>
      <c r="W451" s="363">
        <f t="shared" si="324"/>
        <v>54709.812539567742</v>
      </c>
      <c r="X451" s="363">
        <f t="shared" si="324"/>
        <v>53839.77948863637</v>
      </c>
      <c r="Y451" s="364">
        <f t="shared" si="324"/>
        <v>63041.619151974897</v>
      </c>
      <c r="Z451" s="365">
        <f t="shared" si="324"/>
        <v>46555.517241379312</v>
      </c>
      <c r="AA451" s="363">
        <f t="shared" si="324"/>
        <v>0</v>
      </c>
      <c r="AB451" s="363">
        <f t="shared" si="324"/>
        <v>0</v>
      </c>
      <c r="AC451" s="363">
        <f t="shared" si="324"/>
        <v>46757.692142474036</v>
      </c>
      <c r="AD451" s="363">
        <f t="shared" si="324"/>
        <v>0</v>
      </c>
      <c r="AE451" s="364">
        <f t="shared" si="324"/>
        <v>46715.511767425494</v>
      </c>
      <c r="AF451" s="365">
        <f t="shared" si="324"/>
        <v>0</v>
      </c>
      <c r="AG451" s="363">
        <f t="shared" si="324"/>
        <v>0</v>
      </c>
      <c r="AH451" s="364">
        <f t="shared" si="324"/>
        <v>0</v>
      </c>
      <c r="AI451" s="367">
        <f>IF(S449&gt;0,(S451-S449)/S449,)</f>
        <v>5.1937904019352304E-2</v>
      </c>
      <c r="AJ451" s="368">
        <f t="shared" ref="AJ451:AX451" si="325">IF(T449&gt;0,(T451-T449)/T449,)</f>
        <v>0</v>
      </c>
      <c r="AK451" s="368">
        <f t="shared" si="325"/>
        <v>8.9684578557241296E-3</v>
      </c>
      <c r="AL451" s="368">
        <f t="shared" si="325"/>
        <v>0</v>
      </c>
      <c r="AM451" s="368">
        <f t="shared" si="325"/>
        <v>1.1626215595864502E-2</v>
      </c>
      <c r="AN451" s="368">
        <f t="shared" si="325"/>
        <v>3.4953639850519858E-2</v>
      </c>
      <c r="AO451" s="369">
        <f t="shared" si="325"/>
        <v>3.7118449048118549E-2</v>
      </c>
      <c r="AP451" s="368">
        <f t="shared" si="325"/>
        <v>1.2619250845811031E-2</v>
      </c>
      <c r="AQ451" s="368">
        <f t="shared" si="325"/>
        <v>0</v>
      </c>
      <c r="AR451" s="368">
        <f t="shared" si="325"/>
        <v>0</v>
      </c>
      <c r="AS451" s="368">
        <f t="shared" si="325"/>
        <v>2.2904436444608156E-2</v>
      </c>
      <c r="AT451" s="368">
        <f t="shared" si="325"/>
        <v>0</v>
      </c>
      <c r="AU451" s="369">
        <f t="shared" si="325"/>
        <v>2.061214029862472E-2</v>
      </c>
      <c r="AV451" s="368">
        <f t="shared" si="325"/>
        <v>0</v>
      </c>
      <c r="AW451" s="368">
        <f t="shared" si="325"/>
        <v>0</v>
      </c>
      <c r="AX451" s="369">
        <f t="shared" si="325"/>
        <v>0</v>
      </c>
    </row>
    <row r="452" spans="1:50">
      <c r="A452" s="358" t="s">
        <v>968</v>
      </c>
      <c r="B452" s="337">
        <v>56</v>
      </c>
      <c r="D452" s="337">
        <v>77</v>
      </c>
      <c r="F452" s="337">
        <v>49</v>
      </c>
      <c r="G452" s="337">
        <v>25</v>
      </c>
      <c r="H452" s="337">
        <v>207</v>
      </c>
      <c r="I452" s="337">
        <v>28</v>
      </c>
      <c r="L452" s="337">
        <v>178</v>
      </c>
      <c r="N452" s="337">
        <v>206</v>
      </c>
      <c r="Y452" s="353"/>
      <c r="Z452" s="354"/>
      <c r="AE452" s="353"/>
      <c r="AF452" s="354"/>
      <c r="AH452" s="353"/>
      <c r="AI452" s="355"/>
      <c r="AJ452" s="356"/>
      <c r="AK452" s="356"/>
      <c r="AL452" s="356"/>
      <c r="AM452" s="356"/>
      <c r="AN452" s="356"/>
      <c r="AO452" s="357"/>
      <c r="AP452" s="356"/>
      <c r="AQ452" s="356"/>
      <c r="AR452" s="356"/>
      <c r="AS452" s="356"/>
      <c r="AT452" s="356"/>
      <c r="AU452" s="357"/>
      <c r="AV452" s="356"/>
      <c r="AW452" s="356"/>
      <c r="AX452" s="357"/>
    </row>
    <row r="453" spans="1:50">
      <c r="A453" s="358" t="s">
        <v>969</v>
      </c>
      <c r="B453" s="337">
        <v>2416368.186770428</v>
      </c>
      <c r="D453" s="337">
        <v>2717451</v>
      </c>
      <c r="F453" s="337">
        <v>2066774.3435890605</v>
      </c>
      <c r="G453" s="337">
        <v>954692.58526315796</v>
      </c>
      <c r="H453" s="337">
        <v>8155286.1156226462</v>
      </c>
      <c r="I453" s="337">
        <v>1132469.0268528464</v>
      </c>
      <c r="L453" s="337">
        <v>6883607.5770346913</v>
      </c>
      <c r="N453" s="337">
        <v>8016076.6038875375</v>
      </c>
      <c r="R453" s="366"/>
      <c r="S453" s="363">
        <f>IF(B452&gt;0,(B453/B452),)</f>
        <v>43149.431906614787</v>
      </c>
      <c r="T453" s="363">
        <f t="shared" ref="T453:AH453" si="326">IF(C452&gt;0,(C453/C452),)</f>
        <v>0</v>
      </c>
      <c r="U453" s="363">
        <f t="shared" si="326"/>
        <v>35291.571428571428</v>
      </c>
      <c r="V453" s="363">
        <f t="shared" si="326"/>
        <v>0</v>
      </c>
      <c r="W453" s="363">
        <f t="shared" si="326"/>
        <v>42179.068236511441</v>
      </c>
      <c r="X453" s="363">
        <f t="shared" si="326"/>
        <v>38187.703410526316</v>
      </c>
      <c r="Y453" s="364">
        <f t="shared" si="326"/>
        <v>39397.517466776066</v>
      </c>
      <c r="Z453" s="365">
        <f t="shared" si="326"/>
        <v>40445.322387601656</v>
      </c>
      <c r="AA453" s="363">
        <f t="shared" si="326"/>
        <v>0</v>
      </c>
      <c r="AB453" s="363">
        <f t="shared" si="326"/>
        <v>0</v>
      </c>
      <c r="AC453" s="363">
        <f t="shared" si="326"/>
        <v>38671.952679970178</v>
      </c>
      <c r="AD453" s="363">
        <f t="shared" si="326"/>
        <v>0</v>
      </c>
      <c r="AE453" s="364">
        <f t="shared" si="326"/>
        <v>38912.993222755038</v>
      </c>
      <c r="AF453" s="365">
        <f t="shared" si="326"/>
        <v>0</v>
      </c>
      <c r="AG453" s="363">
        <f t="shared" si="326"/>
        <v>0</v>
      </c>
      <c r="AH453" s="364">
        <f t="shared" si="326"/>
        <v>0</v>
      </c>
      <c r="AI453" s="355"/>
      <c r="AJ453" s="356"/>
      <c r="AK453" s="356"/>
      <c r="AL453" s="356"/>
      <c r="AM453" s="356"/>
      <c r="AN453" s="356"/>
      <c r="AO453" s="357"/>
      <c r="AP453" s="356"/>
      <c r="AQ453" s="356"/>
      <c r="AR453" s="356"/>
      <c r="AS453" s="356"/>
      <c r="AT453" s="356"/>
      <c r="AU453" s="357"/>
      <c r="AV453" s="356"/>
      <c r="AW453" s="356"/>
      <c r="AX453" s="357"/>
    </row>
    <row r="454" spans="1:50">
      <c r="A454" s="358" t="s">
        <v>970</v>
      </c>
      <c r="B454" s="337">
        <v>60</v>
      </c>
      <c r="D454" s="337">
        <v>85</v>
      </c>
      <c r="F454" s="337">
        <v>45</v>
      </c>
      <c r="G454" s="337">
        <v>30</v>
      </c>
      <c r="H454" s="337">
        <v>220</v>
      </c>
      <c r="I454" s="337">
        <v>26</v>
      </c>
      <c r="L454" s="337">
        <v>173</v>
      </c>
      <c r="N454" s="337">
        <v>199</v>
      </c>
      <c r="Y454" s="353"/>
      <c r="Z454" s="354"/>
      <c r="AE454" s="353"/>
      <c r="AF454" s="354"/>
      <c r="AH454" s="353"/>
      <c r="AI454" s="355"/>
      <c r="AJ454" s="356"/>
      <c r="AK454" s="356"/>
      <c r="AL454" s="356"/>
      <c r="AM454" s="356"/>
      <c r="AN454" s="356"/>
      <c r="AO454" s="357"/>
      <c r="AP454" s="356"/>
      <c r="AQ454" s="356"/>
      <c r="AR454" s="356"/>
      <c r="AS454" s="356"/>
      <c r="AT454" s="356"/>
      <c r="AU454" s="357"/>
      <c r="AV454" s="356"/>
      <c r="AW454" s="356"/>
      <c r="AX454" s="357"/>
    </row>
    <row r="455" spans="1:50">
      <c r="A455" s="358" t="s">
        <v>971</v>
      </c>
      <c r="B455" s="337">
        <v>2653973.5135135138</v>
      </c>
      <c r="D455" s="337">
        <v>3243846.7434620173</v>
      </c>
      <c r="F455" s="337">
        <v>1869538.1273297234</v>
      </c>
      <c r="G455" s="337">
        <v>1189648.5024630541</v>
      </c>
      <c r="H455" s="337">
        <v>8957006.8867683094</v>
      </c>
      <c r="I455" s="337">
        <v>1077233.6216216218</v>
      </c>
      <c r="L455" s="337">
        <v>6819914.3163114712</v>
      </c>
      <c r="N455" s="337">
        <v>7897147.9379330929</v>
      </c>
      <c r="R455" s="366"/>
      <c r="S455" s="363">
        <f>IF(B454&gt;0,(B455/B454),)</f>
        <v>44232.891891891901</v>
      </c>
      <c r="T455" s="363">
        <f t="shared" ref="T455:AH455" si="327">IF(C454&gt;0,(C455/C454),)</f>
        <v>0</v>
      </c>
      <c r="U455" s="363">
        <f t="shared" si="327"/>
        <v>38162.902864259027</v>
      </c>
      <c r="V455" s="363">
        <f t="shared" si="327"/>
        <v>0</v>
      </c>
      <c r="W455" s="363">
        <f t="shared" si="327"/>
        <v>41545.291718438297</v>
      </c>
      <c r="X455" s="363">
        <f t="shared" si="327"/>
        <v>39654.950082101808</v>
      </c>
      <c r="Y455" s="364">
        <f t="shared" si="327"/>
        <v>40713.667667128677</v>
      </c>
      <c r="Z455" s="365">
        <f t="shared" si="327"/>
        <v>41432.062370062376</v>
      </c>
      <c r="AA455" s="363">
        <f t="shared" si="327"/>
        <v>0</v>
      </c>
      <c r="AB455" s="363">
        <f t="shared" si="327"/>
        <v>0</v>
      </c>
      <c r="AC455" s="363">
        <f t="shared" si="327"/>
        <v>39421.470036482489</v>
      </c>
      <c r="AD455" s="363">
        <f t="shared" si="327"/>
        <v>0</v>
      </c>
      <c r="AE455" s="364">
        <f t="shared" si="327"/>
        <v>39684.160492126095</v>
      </c>
      <c r="AF455" s="365">
        <f t="shared" si="327"/>
        <v>0</v>
      </c>
      <c r="AG455" s="363">
        <f t="shared" si="327"/>
        <v>0</v>
      </c>
      <c r="AH455" s="364">
        <f t="shared" si="327"/>
        <v>0</v>
      </c>
      <c r="AI455" s="367">
        <f>IF(S453&gt;0,(S455-S453)/S453,)</f>
        <v>2.5109484352469992E-2</v>
      </c>
      <c r="AJ455" s="368">
        <f t="shared" ref="AJ455:AX455" si="328">IF(T453&gt;0,(T455-T453)/T453,)</f>
        <v>0</v>
      </c>
      <c r="AK455" s="368">
        <f t="shared" si="328"/>
        <v>8.1360260239446897E-2</v>
      </c>
      <c r="AL455" s="368">
        <f t="shared" si="328"/>
        <v>0</v>
      </c>
      <c r="AM455" s="368">
        <f t="shared" si="328"/>
        <v>-1.5025853926392057E-2</v>
      </c>
      <c r="AN455" s="368">
        <f t="shared" si="328"/>
        <v>3.8421966772975692E-2</v>
      </c>
      <c r="AO455" s="369">
        <f t="shared" si="328"/>
        <v>3.3406932339392216E-2</v>
      </c>
      <c r="AP455" s="368">
        <f t="shared" si="328"/>
        <v>2.4396887556104661E-2</v>
      </c>
      <c r="AQ455" s="368">
        <f t="shared" si="328"/>
        <v>0</v>
      </c>
      <c r="AR455" s="368">
        <f t="shared" si="328"/>
        <v>0</v>
      </c>
      <c r="AS455" s="368">
        <f t="shared" si="328"/>
        <v>1.9381419984528421E-2</v>
      </c>
      <c r="AT455" s="368">
        <f t="shared" si="328"/>
        <v>0</v>
      </c>
      <c r="AU455" s="369">
        <f t="shared" si="328"/>
        <v>1.9817731957975E-2</v>
      </c>
      <c r="AV455" s="368">
        <f t="shared" si="328"/>
        <v>0</v>
      </c>
      <c r="AW455" s="368">
        <f t="shared" si="328"/>
        <v>0</v>
      </c>
      <c r="AX455" s="369">
        <f t="shared" si="328"/>
        <v>0</v>
      </c>
    </row>
    <row r="456" spans="1:50">
      <c r="A456" s="358" t="s">
        <v>972</v>
      </c>
      <c r="B456" s="337">
        <v>23</v>
      </c>
      <c r="D456" s="337">
        <v>0</v>
      </c>
      <c r="F456" s="337">
        <v>17</v>
      </c>
      <c r="G456" s="337">
        <v>14</v>
      </c>
      <c r="H456" s="337">
        <v>54</v>
      </c>
      <c r="I456" s="337">
        <v>6</v>
      </c>
      <c r="L456" s="337">
        <v>36</v>
      </c>
      <c r="N456" s="337">
        <v>42</v>
      </c>
      <c r="Y456" s="353"/>
      <c r="Z456" s="354"/>
      <c r="AE456" s="353"/>
      <c r="AF456" s="354"/>
      <c r="AH456" s="353"/>
      <c r="AI456" s="355"/>
      <c r="AJ456" s="356"/>
      <c r="AK456" s="356"/>
      <c r="AL456" s="356"/>
      <c r="AM456" s="356"/>
      <c r="AN456" s="356"/>
      <c r="AO456" s="357"/>
      <c r="AP456" s="356"/>
      <c r="AQ456" s="356"/>
      <c r="AR456" s="356"/>
      <c r="AS456" s="356"/>
      <c r="AT456" s="356"/>
      <c r="AU456" s="357"/>
      <c r="AV456" s="356"/>
      <c r="AW456" s="356"/>
      <c r="AX456" s="357"/>
    </row>
    <row r="457" spans="1:50">
      <c r="A457" s="358" t="s">
        <v>973</v>
      </c>
      <c r="B457" s="337">
        <v>1326530.8309859154</v>
      </c>
      <c r="D457" s="337">
        <v>0</v>
      </c>
      <c r="F457" s="337">
        <v>706302.81818181812</v>
      </c>
      <c r="G457" s="337">
        <v>721102</v>
      </c>
      <c r="H457" s="337">
        <v>2753935.6491677333</v>
      </c>
      <c r="I457" s="337">
        <v>226438.36363636365</v>
      </c>
      <c r="L457" s="337">
        <v>1357510.5633695447</v>
      </c>
      <c r="N457" s="337">
        <v>1583948.9270059085</v>
      </c>
      <c r="R457" s="366"/>
      <c r="S457" s="363">
        <f>IF(B456&gt;0,(B457/B456),)</f>
        <v>57675.253521126753</v>
      </c>
      <c r="T457" s="363">
        <f t="shared" ref="T457:AH457" si="329">IF(C456&gt;0,(C457/C456),)</f>
        <v>0</v>
      </c>
      <c r="U457" s="363">
        <f t="shared" si="329"/>
        <v>0</v>
      </c>
      <c r="V457" s="363">
        <f t="shared" si="329"/>
        <v>0</v>
      </c>
      <c r="W457" s="363">
        <f t="shared" si="329"/>
        <v>41547.224598930479</v>
      </c>
      <c r="X457" s="363">
        <f t="shared" si="329"/>
        <v>51507.285714285717</v>
      </c>
      <c r="Y457" s="364">
        <f t="shared" si="329"/>
        <v>50998.808317920986</v>
      </c>
      <c r="Z457" s="365">
        <f t="shared" si="329"/>
        <v>37739.727272727272</v>
      </c>
      <c r="AA457" s="363">
        <f t="shared" si="329"/>
        <v>0</v>
      </c>
      <c r="AB457" s="363">
        <f t="shared" si="329"/>
        <v>0</v>
      </c>
      <c r="AC457" s="363">
        <f t="shared" si="329"/>
        <v>37708.626760265128</v>
      </c>
      <c r="AD457" s="363">
        <f t="shared" si="329"/>
        <v>0</v>
      </c>
      <c r="AE457" s="364">
        <f t="shared" si="329"/>
        <v>37713.069690616867</v>
      </c>
      <c r="AF457" s="365">
        <f t="shared" si="329"/>
        <v>0</v>
      </c>
      <c r="AG457" s="363">
        <f t="shared" si="329"/>
        <v>0</v>
      </c>
      <c r="AH457" s="364">
        <f t="shared" si="329"/>
        <v>0</v>
      </c>
      <c r="AI457" s="355"/>
      <c r="AJ457" s="356"/>
      <c r="AK457" s="356"/>
      <c r="AL457" s="356"/>
      <c r="AM457" s="356"/>
      <c r="AN457" s="356"/>
      <c r="AO457" s="357"/>
      <c r="AP457" s="356"/>
      <c r="AQ457" s="356"/>
      <c r="AR457" s="356"/>
      <c r="AS457" s="356"/>
      <c r="AT457" s="356"/>
      <c r="AU457" s="357"/>
      <c r="AV457" s="356"/>
      <c r="AW457" s="356"/>
      <c r="AX457" s="357"/>
    </row>
    <row r="458" spans="1:50">
      <c r="A458" s="358" t="s">
        <v>974</v>
      </c>
      <c r="B458" s="337">
        <v>24</v>
      </c>
      <c r="D458" s="337">
        <v>0</v>
      </c>
      <c r="F458" s="337">
        <v>26</v>
      </c>
      <c r="G458" s="337">
        <v>16</v>
      </c>
      <c r="H458" s="337">
        <v>66</v>
      </c>
      <c r="I458" s="337">
        <v>4</v>
      </c>
      <c r="L458" s="337">
        <v>38</v>
      </c>
      <c r="N458" s="337">
        <v>42</v>
      </c>
      <c r="Y458" s="353"/>
      <c r="Z458" s="354"/>
      <c r="AE458" s="353"/>
      <c r="AF458" s="354"/>
      <c r="AH458" s="353"/>
      <c r="AI458" s="355"/>
      <c r="AJ458" s="356"/>
      <c r="AK458" s="356"/>
      <c r="AL458" s="356"/>
      <c r="AM458" s="356"/>
      <c r="AN458" s="356"/>
      <c r="AO458" s="357"/>
      <c r="AP458" s="356"/>
      <c r="AQ458" s="356"/>
      <c r="AR458" s="356"/>
      <c r="AS458" s="356"/>
      <c r="AT458" s="356"/>
      <c r="AU458" s="357"/>
      <c r="AV458" s="356"/>
      <c r="AW458" s="356"/>
      <c r="AX458" s="357"/>
    </row>
    <row r="459" spans="1:50">
      <c r="A459" s="358" t="s">
        <v>975</v>
      </c>
      <c r="B459" s="337">
        <v>1411072.5405405406</v>
      </c>
      <c r="D459" s="337">
        <v>0</v>
      </c>
      <c r="F459" s="337">
        <v>962676.29900718946</v>
      </c>
      <c r="G459" s="337">
        <v>797611.14285714284</v>
      </c>
      <c r="H459" s="337">
        <v>3171359.9824048728</v>
      </c>
      <c r="I459" s="337">
        <v>151767.20000000001</v>
      </c>
      <c r="L459" s="337">
        <v>1473657.3077493424</v>
      </c>
      <c r="N459" s="337">
        <v>1625424.5077493424</v>
      </c>
      <c r="R459" s="366"/>
      <c r="S459" s="363">
        <f>IF(B458&gt;0,(B459/B458),)</f>
        <v>58794.689189189194</v>
      </c>
      <c r="T459" s="363">
        <f t="shared" ref="T459:AH459" si="330">IF(C458&gt;0,(C459/C458),)</f>
        <v>0</v>
      </c>
      <c r="U459" s="363">
        <f t="shared" si="330"/>
        <v>0</v>
      </c>
      <c r="V459" s="363">
        <f t="shared" si="330"/>
        <v>0</v>
      </c>
      <c r="W459" s="363">
        <f t="shared" si="330"/>
        <v>37026.011500276516</v>
      </c>
      <c r="X459" s="363">
        <f t="shared" si="330"/>
        <v>49850.696428571428</v>
      </c>
      <c r="Y459" s="364">
        <f t="shared" si="330"/>
        <v>48050.908824316255</v>
      </c>
      <c r="Z459" s="365">
        <f t="shared" si="330"/>
        <v>37941.800000000003</v>
      </c>
      <c r="AA459" s="363">
        <f t="shared" si="330"/>
        <v>0</v>
      </c>
      <c r="AB459" s="363">
        <f t="shared" si="330"/>
        <v>0</v>
      </c>
      <c r="AC459" s="363">
        <f t="shared" si="330"/>
        <v>38780.455467087959</v>
      </c>
      <c r="AD459" s="363">
        <f t="shared" si="330"/>
        <v>0</v>
      </c>
      <c r="AE459" s="364">
        <f t="shared" si="330"/>
        <v>38700.583517841485</v>
      </c>
      <c r="AF459" s="365">
        <f t="shared" si="330"/>
        <v>0</v>
      </c>
      <c r="AG459" s="363">
        <f t="shared" si="330"/>
        <v>0</v>
      </c>
      <c r="AH459" s="364">
        <f t="shared" si="330"/>
        <v>0</v>
      </c>
      <c r="AI459" s="367">
        <f>IF(S457&gt;0,(S459-S457)/S457,)</f>
        <v>1.9409289074947635E-2</v>
      </c>
      <c r="AJ459" s="368">
        <f t="shared" ref="AJ459:AX459" si="331">IF(T457&gt;0,(T459-T457)/T457,)</f>
        <v>0</v>
      </c>
      <c r="AK459" s="368">
        <f t="shared" si="331"/>
        <v>0</v>
      </c>
      <c r="AL459" s="368">
        <f t="shared" si="331"/>
        <v>0</v>
      </c>
      <c r="AM459" s="368">
        <f t="shared" si="331"/>
        <v>-0.10882106187113037</v>
      </c>
      <c r="AN459" s="368">
        <f t="shared" si="331"/>
        <v>-3.216223225008398E-2</v>
      </c>
      <c r="AO459" s="369">
        <f t="shared" si="331"/>
        <v>-5.7803301505161622E-2</v>
      </c>
      <c r="AP459" s="368">
        <f t="shared" si="331"/>
        <v>5.354376988801382E-3</v>
      </c>
      <c r="AQ459" s="368">
        <f t="shared" si="331"/>
        <v>0</v>
      </c>
      <c r="AR459" s="368">
        <f t="shared" si="331"/>
        <v>0</v>
      </c>
      <c r="AS459" s="368">
        <f t="shared" si="331"/>
        <v>2.8423965519536066E-2</v>
      </c>
      <c r="AT459" s="368">
        <f t="shared" si="331"/>
        <v>0</v>
      </c>
      <c r="AU459" s="369">
        <f t="shared" si="331"/>
        <v>2.6184923033998348E-2</v>
      </c>
      <c r="AV459" s="368">
        <f t="shared" si="331"/>
        <v>0</v>
      </c>
      <c r="AW459" s="368">
        <f t="shared" si="331"/>
        <v>0</v>
      </c>
      <c r="AX459" s="369">
        <f t="shared" si="331"/>
        <v>0</v>
      </c>
    </row>
    <row r="460" spans="1:50">
      <c r="A460" s="358" t="s">
        <v>976</v>
      </c>
      <c r="B460" s="337">
        <v>0</v>
      </c>
      <c r="D460" s="337">
        <v>0</v>
      </c>
      <c r="F460" s="337">
        <v>0</v>
      </c>
      <c r="G460" s="337">
        <v>0</v>
      </c>
      <c r="H460" s="337">
        <v>0</v>
      </c>
      <c r="I460" s="337">
        <v>0</v>
      </c>
      <c r="L460" s="337">
        <v>0</v>
      </c>
      <c r="N460" s="337">
        <v>0</v>
      </c>
      <c r="Y460" s="353"/>
      <c r="Z460" s="354"/>
      <c r="AE460" s="353"/>
      <c r="AF460" s="354"/>
      <c r="AH460" s="353"/>
      <c r="AI460" s="355"/>
      <c r="AJ460" s="356"/>
      <c r="AK460" s="356"/>
      <c r="AL460" s="356"/>
      <c r="AM460" s="356"/>
      <c r="AN460" s="356"/>
      <c r="AO460" s="357"/>
      <c r="AP460" s="356"/>
      <c r="AQ460" s="356"/>
      <c r="AR460" s="356"/>
      <c r="AS460" s="356"/>
      <c r="AT460" s="356"/>
      <c r="AU460" s="357"/>
      <c r="AV460" s="356"/>
      <c r="AW460" s="356"/>
      <c r="AX460" s="357"/>
    </row>
    <row r="461" spans="1:50">
      <c r="A461" s="358" t="s">
        <v>977</v>
      </c>
      <c r="B461" s="337">
        <v>0</v>
      </c>
      <c r="D461" s="337">
        <v>0</v>
      </c>
      <c r="F461" s="337">
        <v>0</v>
      </c>
      <c r="G461" s="337">
        <v>0</v>
      </c>
      <c r="H461" s="337">
        <v>0</v>
      </c>
      <c r="I461" s="337">
        <v>0</v>
      </c>
      <c r="L461" s="337">
        <v>0</v>
      </c>
      <c r="N461" s="337">
        <v>0</v>
      </c>
      <c r="R461" s="366"/>
      <c r="S461" s="363">
        <f>IF(B460&gt;0,(B461/B460),)</f>
        <v>0</v>
      </c>
      <c r="T461" s="363">
        <f t="shared" ref="T461:AH461" si="332">IF(C460&gt;0,(C461/C460),)</f>
        <v>0</v>
      </c>
      <c r="U461" s="363">
        <f t="shared" si="332"/>
        <v>0</v>
      </c>
      <c r="V461" s="363">
        <f t="shared" si="332"/>
        <v>0</v>
      </c>
      <c r="W461" s="363">
        <f t="shared" si="332"/>
        <v>0</v>
      </c>
      <c r="X461" s="363">
        <f t="shared" si="332"/>
        <v>0</v>
      </c>
      <c r="Y461" s="364">
        <f t="shared" si="332"/>
        <v>0</v>
      </c>
      <c r="Z461" s="365">
        <f t="shared" si="332"/>
        <v>0</v>
      </c>
      <c r="AA461" s="363">
        <f t="shared" si="332"/>
        <v>0</v>
      </c>
      <c r="AB461" s="363">
        <f t="shared" si="332"/>
        <v>0</v>
      </c>
      <c r="AC461" s="363">
        <f t="shared" si="332"/>
        <v>0</v>
      </c>
      <c r="AD461" s="363">
        <f t="shared" si="332"/>
        <v>0</v>
      </c>
      <c r="AE461" s="364">
        <f t="shared" si="332"/>
        <v>0</v>
      </c>
      <c r="AF461" s="365">
        <f t="shared" si="332"/>
        <v>0</v>
      </c>
      <c r="AG461" s="363">
        <f t="shared" si="332"/>
        <v>0</v>
      </c>
      <c r="AH461" s="364">
        <f t="shared" si="332"/>
        <v>0</v>
      </c>
      <c r="AI461" s="355"/>
      <c r="AJ461" s="356"/>
      <c r="AK461" s="356"/>
      <c r="AL461" s="356"/>
      <c r="AM461" s="356"/>
      <c r="AN461" s="356"/>
      <c r="AO461" s="357"/>
      <c r="AP461" s="356"/>
      <c r="AQ461" s="356"/>
      <c r="AR461" s="356"/>
      <c r="AS461" s="356"/>
      <c r="AT461" s="356"/>
      <c r="AU461" s="357"/>
      <c r="AV461" s="356"/>
      <c r="AW461" s="356"/>
      <c r="AX461" s="357"/>
    </row>
    <row r="462" spans="1:50">
      <c r="A462" s="358" t="s">
        <v>978</v>
      </c>
      <c r="B462" s="337">
        <v>0</v>
      </c>
      <c r="D462" s="337">
        <v>0</v>
      </c>
      <c r="F462" s="337">
        <v>0</v>
      </c>
      <c r="G462" s="337">
        <v>0</v>
      </c>
      <c r="H462" s="337">
        <v>0</v>
      </c>
      <c r="I462" s="337">
        <v>0</v>
      </c>
      <c r="L462" s="337">
        <v>0</v>
      </c>
      <c r="N462" s="337">
        <v>0</v>
      </c>
      <c r="Y462" s="353"/>
      <c r="Z462" s="354"/>
      <c r="AE462" s="353"/>
      <c r="AF462" s="354"/>
      <c r="AH462" s="353"/>
      <c r="AI462" s="355"/>
      <c r="AJ462" s="356"/>
      <c r="AK462" s="356"/>
      <c r="AL462" s="356"/>
      <c r="AM462" s="356"/>
      <c r="AN462" s="356"/>
      <c r="AO462" s="357"/>
      <c r="AP462" s="356"/>
      <c r="AQ462" s="356"/>
      <c r="AR462" s="356"/>
      <c r="AS462" s="356"/>
      <c r="AT462" s="356"/>
      <c r="AU462" s="357"/>
      <c r="AV462" s="356"/>
      <c r="AW462" s="356"/>
      <c r="AX462" s="357"/>
    </row>
    <row r="463" spans="1:50">
      <c r="A463" s="358" t="s">
        <v>979</v>
      </c>
      <c r="B463" s="337">
        <v>0</v>
      </c>
      <c r="D463" s="337">
        <v>0</v>
      </c>
      <c r="F463" s="337">
        <v>0</v>
      </c>
      <c r="G463" s="337">
        <v>0</v>
      </c>
      <c r="H463" s="337">
        <v>0</v>
      </c>
      <c r="I463" s="337">
        <v>0</v>
      </c>
      <c r="L463" s="337">
        <v>0</v>
      </c>
      <c r="N463" s="337">
        <v>0</v>
      </c>
      <c r="R463" s="366"/>
      <c r="S463" s="363">
        <f>IF(B462&gt;0,(B463/B462),)</f>
        <v>0</v>
      </c>
      <c r="T463" s="363">
        <f t="shared" ref="T463:AH463" si="333">IF(C462&gt;0,(C463/C462),)</f>
        <v>0</v>
      </c>
      <c r="U463" s="363">
        <f t="shared" si="333"/>
        <v>0</v>
      </c>
      <c r="V463" s="363">
        <f t="shared" si="333"/>
        <v>0</v>
      </c>
      <c r="W463" s="363">
        <f t="shared" si="333"/>
        <v>0</v>
      </c>
      <c r="X463" s="363">
        <f t="shared" si="333"/>
        <v>0</v>
      </c>
      <c r="Y463" s="364">
        <f t="shared" si="333"/>
        <v>0</v>
      </c>
      <c r="Z463" s="365">
        <f t="shared" si="333"/>
        <v>0</v>
      </c>
      <c r="AA463" s="363">
        <f t="shared" si="333"/>
        <v>0</v>
      </c>
      <c r="AB463" s="363">
        <f t="shared" si="333"/>
        <v>0</v>
      </c>
      <c r="AC463" s="363">
        <f t="shared" si="333"/>
        <v>0</v>
      </c>
      <c r="AD463" s="363">
        <f t="shared" si="333"/>
        <v>0</v>
      </c>
      <c r="AE463" s="364">
        <f t="shared" si="333"/>
        <v>0</v>
      </c>
      <c r="AF463" s="365">
        <f t="shared" si="333"/>
        <v>0</v>
      </c>
      <c r="AG463" s="363">
        <f t="shared" si="333"/>
        <v>0</v>
      </c>
      <c r="AH463" s="364">
        <f t="shared" si="333"/>
        <v>0</v>
      </c>
      <c r="AI463" s="367">
        <f>IF(S461&gt;0,(S463-S461)/S461,)</f>
        <v>0</v>
      </c>
      <c r="AJ463" s="368">
        <f t="shared" ref="AJ463:AX463" si="334">IF(T461&gt;0,(T463-T461)/T461,)</f>
        <v>0</v>
      </c>
      <c r="AK463" s="368">
        <f t="shared" si="334"/>
        <v>0</v>
      </c>
      <c r="AL463" s="368">
        <f t="shared" si="334"/>
        <v>0</v>
      </c>
      <c r="AM463" s="368">
        <f t="shared" si="334"/>
        <v>0</v>
      </c>
      <c r="AN463" s="368">
        <f t="shared" si="334"/>
        <v>0</v>
      </c>
      <c r="AO463" s="369">
        <f t="shared" si="334"/>
        <v>0</v>
      </c>
      <c r="AP463" s="368">
        <f t="shared" si="334"/>
        <v>0</v>
      </c>
      <c r="AQ463" s="368">
        <f t="shared" si="334"/>
        <v>0</v>
      </c>
      <c r="AR463" s="368">
        <f t="shared" si="334"/>
        <v>0</v>
      </c>
      <c r="AS463" s="368">
        <f t="shared" si="334"/>
        <v>0</v>
      </c>
      <c r="AT463" s="368">
        <f t="shared" si="334"/>
        <v>0</v>
      </c>
      <c r="AU463" s="369">
        <f t="shared" si="334"/>
        <v>0</v>
      </c>
      <c r="AV463" s="368">
        <f t="shared" si="334"/>
        <v>0</v>
      </c>
      <c r="AW463" s="368">
        <f t="shared" si="334"/>
        <v>0</v>
      </c>
      <c r="AX463" s="369">
        <f t="shared" si="334"/>
        <v>0</v>
      </c>
    </row>
    <row r="464" spans="1:50">
      <c r="A464" s="358" t="s">
        <v>980</v>
      </c>
      <c r="B464" s="337">
        <v>1076</v>
      </c>
      <c r="D464" s="337">
        <v>550</v>
      </c>
      <c r="F464" s="337">
        <v>548</v>
      </c>
      <c r="G464" s="337">
        <v>325</v>
      </c>
      <c r="H464" s="337">
        <v>2499</v>
      </c>
      <c r="I464" s="337">
        <v>121</v>
      </c>
      <c r="L464" s="337">
        <v>483</v>
      </c>
      <c r="N464" s="337">
        <v>604</v>
      </c>
      <c r="Y464" s="353"/>
      <c r="Z464" s="354"/>
      <c r="AE464" s="353"/>
      <c r="AF464" s="354"/>
      <c r="AH464" s="353"/>
      <c r="AI464" s="355"/>
      <c r="AJ464" s="356"/>
      <c r="AK464" s="356"/>
      <c r="AL464" s="356"/>
      <c r="AM464" s="356"/>
      <c r="AN464" s="356"/>
      <c r="AO464" s="357"/>
      <c r="AP464" s="356"/>
      <c r="AQ464" s="356"/>
      <c r="AR464" s="356"/>
      <c r="AS464" s="356"/>
      <c r="AT464" s="356"/>
      <c r="AU464" s="357"/>
      <c r="AV464" s="356"/>
      <c r="AW464" s="356"/>
      <c r="AX464" s="357"/>
    </row>
    <row r="465" spans="1:50">
      <c r="A465" s="358" t="s">
        <v>981</v>
      </c>
      <c r="B465" s="337">
        <v>86253718.872869357</v>
      </c>
      <c r="D465" s="337">
        <v>35337310.157414839</v>
      </c>
      <c r="F465" s="337">
        <v>32721125.756329484</v>
      </c>
      <c r="G465" s="337">
        <v>18491713.247606855</v>
      </c>
      <c r="H465" s="337">
        <v>172803868.03422052</v>
      </c>
      <c r="I465" s="337">
        <v>6093456.2842945196</v>
      </c>
      <c r="L465" s="337">
        <v>22720689.187031448</v>
      </c>
      <c r="N465" s="337">
        <v>28814145.471325967</v>
      </c>
      <c r="R465" s="366"/>
      <c r="S465" s="363">
        <f>IF(B464&gt;0,(B465/B464),)</f>
        <v>80161.448766607209</v>
      </c>
      <c r="T465" s="363">
        <f t="shared" ref="T465:AH465" si="335">IF(C464&gt;0,(C465/C464),)</f>
        <v>0</v>
      </c>
      <c r="U465" s="363">
        <f t="shared" si="335"/>
        <v>64249.654831663342</v>
      </c>
      <c r="V465" s="363">
        <f t="shared" si="335"/>
        <v>0</v>
      </c>
      <c r="W465" s="363">
        <f t="shared" si="335"/>
        <v>59710.083496951615</v>
      </c>
      <c r="X465" s="363">
        <f t="shared" si="335"/>
        <v>56897.579223405708</v>
      </c>
      <c r="Y465" s="364">
        <f t="shared" si="335"/>
        <v>69149.206896446791</v>
      </c>
      <c r="Z465" s="365">
        <f t="shared" si="335"/>
        <v>50359.142845409253</v>
      </c>
      <c r="AA465" s="363">
        <f t="shared" si="335"/>
        <v>0</v>
      </c>
      <c r="AB465" s="363">
        <f t="shared" si="335"/>
        <v>0</v>
      </c>
      <c r="AC465" s="363">
        <f t="shared" si="335"/>
        <v>47040.764362383947</v>
      </c>
      <c r="AD465" s="363">
        <f t="shared" si="335"/>
        <v>0</v>
      </c>
      <c r="AE465" s="364">
        <f t="shared" si="335"/>
        <v>47705.538859811204</v>
      </c>
      <c r="AF465" s="365">
        <f t="shared" si="335"/>
        <v>0</v>
      </c>
      <c r="AG465" s="363">
        <f t="shared" si="335"/>
        <v>0</v>
      </c>
      <c r="AH465" s="364">
        <f t="shared" si="335"/>
        <v>0</v>
      </c>
      <c r="AI465" s="355"/>
      <c r="AJ465" s="356"/>
      <c r="AK465" s="356"/>
      <c r="AL465" s="356"/>
      <c r="AM465" s="356"/>
      <c r="AN465" s="356"/>
      <c r="AO465" s="357"/>
      <c r="AP465" s="356"/>
      <c r="AQ465" s="356"/>
      <c r="AR465" s="356"/>
      <c r="AS465" s="356"/>
      <c r="AT465" s="356"/>
      <c r="AU465" s="357"/>
      <c r="AV465" s="356"/>
      <c r="AW465" s="356"/>
      <c r="AX465" s="357"/>
    </row>
    <row r="466" spans="1:50">
      <c r="A466" s="358" t="s">
        <v>982</v>
      </c>
      <c r="B466" s="337">
        <v>1116</v>
      </c>
      <c r="D466" s="337">
        <v>559</v>
      </c>
      <c r="F466" s="337">
        <v>546</v>
      </c>
      <c r="G466" s="337">
        <v>332</v>
      </c>
      <c r="H466" s="337">
        <v>2553</v>
      </c>
      <c r="I466" s="337">
        <v>114</v>
      </c>
      <c r="L466" s="337">
        <v>468</v>
      </c>
      <c r="N466" s="337">
        <v>582</v>
      </c>
      <c r="Y466" s="353"/>
      <c r="Z466" s="354"/>
      <c r="AE466" s="353"/>
      <c r="AF466" s="354"/>
      <c r="AH466" s="353"/>
      <c r="AI466" s="355"/>
      <c r="AJ466" s="356"/>
      <c r="AK466" s="356"/>
      <c r="AL466" s="356"/>
      <c r="AM466" s="356"/>
      <c r="AN466" s="356"/>
      <c r="AO466" s="357"/>
      <c r="AP466" s="356"/>
      <c r="AQ466" s="356"/>
      <c r="AR466" s="356"/>
      <c r="AS466" s="356"/>
      <c r="AT466" s="356"/>
      <c r="AU466" s="357"/>
      <c r="AV466" s="356"/>
      <c r="AW466" s="356"/>
      <c r="AX466" s="357"/>
    </row>
    <row r="467" spans="1:50" ht="13.5" thickBot="1">
      <c r="A467" s="372" t="s">
        <v>983</v>
      </c>
      <c r="B467" s="373">
        <v>93148394.481042355</v>
      </c>
      <c r="C467" s="373"/>
      <c r="D467" s="373">
        <v>36431436.972876504</v>
      </c>
      <c r="E467" s="373"/>
      <c r="F467" s="373">
        <v>32786751.280663431</v>
      </c>
      <c r="G467" s="373">
        <v>19282174.016971916</v>
      </c>
      <c r="H467" s="373">
        <v>181648756.75155422</v>
      </c>
      <c r="I467" s="373">
        <v>5856296.3198120231</v>
      </c>
      <c r="J467" s="373"/>
      <c r="K467" s="373"/>
      <c r="L467" s="373">
        <v>22212341.550913218</v>
      </c>
      <c r="M467" s="373"/>
      <c r="N467" s="373">
        <v>28068637.870725241</v>
      </c>
      <c r="O467" s="373"/>
      <c r="P467" s="373"/>
      <c r="Q467" s="373"/>
      <c r="S467" s="374">
        <f>IF(B466&gt;0,(B467/B466),)</f>
        <v>83466.303298425046</v>
      </c>
      <c r="T467" s="374">
        <f t="shared" ref="T467:AH467" si="336">IF(C466&gt;0,(C467/C466),)</f>
        <v>0</v>
      </c>
      <c r="U467" s="374">
        <f t="shared" si="336"/>
        <v>65172.516946111813</v>
      </c>
      <c r="V467" s="374">
        <f t="shared" si="336"/>
        <v>0</v>
      </c>
      <c r="W467" s="374">
        <f t="shared" si="336"/>
        <v>60048.995019530092</v>
      </c>
      <c r="X467" s="374">
        <f t="shared" si="336"/>
        <v>58078.837400517819</v>
      </c>
      <c r="Y467" s="375">
        <f t="shared" si="336"/>
        <v>71151.099393479919</v>
      </c>
      <c r="Z467" s="376">
        <f t="shared" si="336"/>
        <v>51371.020349228274</v>
      </c>
      <c r="AA467" s="374">
        <f t="shared" si="336"/>
        <v>0</v>
      </c>
      <c r="AB467" s="374">
        <f t="shared" si="336"/>
        <v>0</v>
      </c>
      <c r="AC467" s="374">
        <f t="shared" si="336"/>
        <v>47462.268271182089</v>
      </c>
      <c r="AD467" s="374">
        <f t="shared" si="336"/>
        <v>0</v>
      </c>
      <c r="AE467" s="375">
        <f t="shared" si="336"/>
        <v>48227.90012152103</v>
      </c>
      <c r="AF467" s="376">
        <f t="shared" si="336"/>
        <v>0</v>
      </c>
      <c r="AG467" s="374">
        <f t="shared" si="336"/>
        <v>0</v>
      </c>
      <c r="AH467" s="375">
        <f t="shared" si="336"/>
        <v>0</v>
      </c>
      <c r="AI467" s="377">
        <f>IF(S465&gt;0,(S467-S465)/S465,)</f>
        <v>4.1227480075117319E-2</v>
      </c>
      <c r="AJ467" s="378">
        <f t="shared" ref="AJ467:AX467" si="337">IF(T465&gt;0,(T467-T465)/T465,)</f>
        <v>0</v>
      </c>
      <c r="AK467" s="378">
        <f t="shared" si="337"/>
        <v>1.4363689841858403E-2</v>
      </c>
      <c r="AL467" s="378">
        <f t="shared" si="337"/>
        <v>0</v>
      </c>
      <c r="AM467" s="378">
        <f t="shared" si="337"/>
        <v>5.6759512419000324E-3</v>
      </c>
      <c r="AN467" s="378">
        <f t="shared" si="337"/>
        <v>2.0761132428393059E-2</v>
      </c>
      <c r="AO467" s="379">
        <f t="shared" si="337"/>
        <v>2.8950331997748404E-2</v>
      </c>
      <c r="AP467" s="378">
        <f t="shared" si="337"/>
        <v>2.0093223328388411E-2</v>
      </c>
      <c r="AQ467" s="378">
        <f t="shared" si="337"/>
        <v>0</v>
      </c>
      <c r="AR467" s="378">
        <f t="shared" si="337"/>
        <v>0</v>
      </c>
      <c r="AS467" s="378">
        <f t="shared" si="337"/>
        <v>8.9603966795913075E-3</v>
      </c>
      <c r="AT467" s="378">
        <f t="shared" si="337"/>
        <v>0</v>
      </c>
      <c r="AU467" s="379">
        <f t="shared" si="337"/>
        <v>1.0949698382924698E-2</v>
      </c>
      <c r="AV467" s="378">
        <f t="shared" si="337"/>
        <v>0</v>
      </c>
      <c r="AW467" s="378">
        <f t="shared" si="337"/>
        <v>0</v>
      </c>
      <c r="AX467" s="379">
        <f t="shared" si="337"/>
        <v>0</v>
      </c>
    </row>
    <row r="468" spans="1:50">
      <c r="A468" s="361" t="s">
        <v>984</v>
      </c>
      <c r="B468" s="337">
        <v>15803</v>
      </c>
      <c r="C468" s="337">
        <v>2738</v>
      </c>
      <c r="D468" s="337">
        <v>6703</v>
      </c>
      <c r="E468" s="337">
        <v>1237</v>
      </c>
      <c r="F468" s="337">
        <v>955</v>
      </c>
      <c r="G468" s="337">
        <v>544</v>
      </c>
      <c r="H468" s="337">
        <v>27980</v>
      </c>
      <c r="I468" s="337">
        <v>179</v>
      </c>
      <c r="J468" s="337">
        <v>2653</v>
      </c>
      <c r="K468" s="337">
        <v>853</v>
      </c>
      <c r="L468" s="337">
        <v>302</v>
      </c>
      <c r="M468" s="337">
        <v>446</v>
      </c>
      <c r="N468" s="337">
        <v>4433</v>
      </c>
      <c r="O468" s="337">
        <v>29</v>
      </c>
      <c r="P468" s="337">
        <v>0</v>
      </c>
      <c r="Q468" s="337">
        <v>29</v>
      </c>
      <c r="Y468" s="353"/>
      <c r="Z468" s="354"/>
      <c r="AE468" s="353"/>
      <c r="AF468" s="354"/>
      <c r="AH468" s="353"/>
      <c r="AI468" s="355"/>
      <c r="AJ468" s="356"/>
      <c r="AK468" s="356"/>
      <c r="AL468" s="356"/>
      <c r="AM468" s="356"/>
      <c r="AN468" s="356"/>
      <c r="AO468" s="357"/>
      <c r="AP468" s="356"/>
      <c r="AQ468" s="356"/>
      <c r="AR468" s="356"/>
      <c r="AS468" s="356"/>
      <c r="AT468" s="356"/>
      <c r="AU468" s="357"/>
      <c r="AV468" s="356"/>
      <c r="AW468" s="356"/>
      <c r="AX468" s="357"/>
    </row>
    <row r="469" spans="1:50">
      <c r="A469" s="361" t="s">
        <v>985</v>
      </c>
      <c r="B469" s="362">
        <v>1995427910.7060626</v>
      </c>
      <c r="C469" s="362">
        <v>300960430.73792958</v>
      </c>
      <c r="D469" s="362">
        <v>581035290.95684838</v>
      </c>
      <c r="E469" s="362">
        <v>96972343.973940536</v>
      </c>
      <c r="F469" s="362">
        <v>75153136.563435853</v>
      </c>
      <c r="G469" s="362">
        <v>39462604.39864298</v>
      </c>
      <c r="H469" s="362">
        <v>3089011717.3368597</v>
      </c>
      <c r="I469" s="362">
        <v>11217107.820185181</v>
      </c>
      <c r="J469" s="362">
        <v>165328000.80906039</v>
      </c>
      <c r="K469" s="362">
        <v>46460044.450465649</v>
      </c>
      <c r="L469" s="362">
        <v>17358964.430768535</v>
      </c>
      <c r="M469" s="362">
        <v>32858844.383073498</v>
      </c>
      <c r="N469" s="362">
        <v>273222961.89355332</v>
      </c>
      <c r="O469" s="362">
        <v>1384721.2128289472</v>
      </c>
      <c r="P469" s="362">
        <v>0</v>
      </c>
      <c r="Q469" s="362">
        <v>1384721.2128289472</v>
      </c>
      <c r="S469" s="363">
        <f>IF(B468&gt;0,(B469/B468),)</f>
        <v>126268.93062747976</v>
      </c>
      <c r="T469" s="363">
        <f t="shared" ref="T469:AH469" si="338">IF(C468&gt;0,(C469/C468),)</f>
        <v>109919.80669756376</v>
      </c>
      <c r="U469" s="363">
        <f t="shared" si="338"/>
        <v>86682.871991175358</v>
      </c>
      <c r="V469" s="363">
        <f t="shared" si="338"/>
        <v>78393.164085643119</v>
      </c>
      <c r="W469" s="363">
        <f t="shared" si="338"/>
        <v>78694.383836058478</v>
      </c>
      <c r="X469" s="363">
        <f t="shared" si="338"/>
        <v>72541.552203387837</v>
      </c>
      <c r="Y469" s="364">
        <f t="shared" si="338"/>
        <v>110400.70469395496</v>
      </c>
      <c r="Z469" s="365">
        <f t="shared" si="338"/>
        <v>62665.406816676987</v>
      </c>
      <c r="AA469" s="363">
        <f t="shared" si="338"/>
        <v>62317.376859804142</v>
      </c>
      <c r="AB469" s="363">
        <f t="shared" si="338"/>
        <v>54466.640621882354</v>
      </c>
      <c r="AC469" s="363">
        <f t="shared" si="338"/>
        <v>57480.01467141899</v>
      </c>
      <c r="AD469" s="363">
        <f t="shared" si="338"/>
        <v>73674.538975501113</v>
      </c>
      <c r="AE469" s="364">
        <f t="shared" si="338"/>
        <v>61633.87365070005</v>
      </c>
      <c r="AF469" s="365">
        <f t="shared" si="338"/>
        <v>47749.007338929216</v>
      </c>
      <c r="AG469" s="363">
        <f t="shared" si="338"/>
        <v>0</v>
      </c>
      <c r="AH469" s="364">
        <f t="shared" si="338"/>
        <v>47749.007338929216</v>
      </c>
      <c r="AI469" s="355"/>
      <c r="AJ469" s="356"/>
      <c r="AK469" s="356"/>
      <c r="AL469" s="356"/>
      <c r="AM469" s="356"/>
      <c r="AN469" s="356"/>
      <c r="AO469" s="357"/>
      <c r="AP469" s="356"/>
      <c r="AQ469" s="356"/>
      <c r="AR469" s="356"/>
      <c r="AS469" s="356"/>
      <c r="AT469" s="356"/>
      <c r="AU469" s="357"/>
      <c r="AV469" s="356"/>
      <c r="AW469" s="356"/>
      <c r="AX469" s="357"/>
    </row>
    <row r="470" spans="1:50">
      <c r="A470" s="361" t="s">
        <v>986</v>
      </c>
      <c r="B470" s="337">
        <v>16864</v>
      </c>
      <c r="C470" s="337">
        <v>2829</v>
      </c>
      <c r="D470" s="337">
        <v>7015</v>
      </c>
      <c r="E470" s="337">
        <v>1479</v>
      </c>
      <c r="F470" s="337">
        <v>987</v>
      </c>
      <c r="G470" s="337">
        <v>622</v>
      </c>
      <c r="H470" s="337">
        <v>29796</v>
      </c>
      <c r="I470" s="337">
        <v>867</v>
      </c>
      <c r="J470" s="337">
        <v>3448</v>
      </c>
      <c r="K470" s="337">
        <v>990</v>
      </c>
      <c r="L470" s="337">
        <v>332</v>
      </c>
      <c r="M470" s="337">
        <v>464</v>
      </c>
      <c r="N470" s="337">
        <v>6101</v>
      </c>
      <c r="O470" s="337">
        <v>30</v>
      </c>
      <c r="P470" s="337">
        <v>0</v>
      </c>
      <c r="Q470" s="337">
        <v>30</v>
      </c>
      <c r="Y470" s="353"/>
      <c r="Z470" s="354"/>
      <c r="AE470" s="353"/>
      <c r="AF470" s="354"/>
      <c r="AH470" s="353"/>
      <c r="AI470" s="355"/>
      <c r="AJ470" s="356"/>
      <c r="AK470" s="356"/>
      <c r="AL470" s="356"/>
      <c r="AM470" s="356"/>
      <c r="AN470" s="356"/>
      <c r="AO470" s="357"/>
      <c r="AP470" s="356"/>
      <c r="AQ470" s="356"/>
      <c r="AR470" s="356"/>
      <c r="AS470" s="356"/>
      <c r="AT470" s="356"/>
      <c r="AU470" s="357"/>
      <c r="AV470" s="356"/>
      <c r="AW470" s="356"/>
      <c r="AX470" s="357"/>
    </row>
    <row r="471" spans="1:50">
      <c r="A471" s="361" t="s">
        <v>987</v>
      </c>
      <c r="B471" s="362">
        <v>2153162972.4721274</v>
      </c>
      <c r="C471" s="362">
        <v>317593531.76987571</v>
      </c>
      <c r="D471" s="362">
        <v>621218867.05607152</v>
      </c>
      <c r="E471" s="362">
        <v>120415683.04226813</v>
      </c>
      <c r="F471" s="362">
        <v>79992534.372472689</v>
      </c>
      <c r="G471" s="362">
        <v>47926269.900243446</v>
      </c>
      <c r="H471" s="362">
        <v>3340309858.6130586</v>
      </c>
      <c r="I471" s="362">
        <v>58675313.863373309</v>
      </c>
      <c r="J471" s="362">
        <v>234907441.15486026</v>
      </c>
      <c r="K471" s="362">
        <v>58435266.575167149</v>
      </c>
      <c r="L471" s="362">
        <v>20422062.087910514</v>
      </c>
      <c r="M471" s="362">
        <v>33650157.82897526</v>
      </c>
      <c r="N471" s="362">
        <v>406090241.51028651</v>
      </c>
      <c r="O471" s="362">
        <v>1551819.8480920652</v>
      </c>
      <c r="P471" s="362">
        <v>0</v>
      </c>
      <c r="Q471" s="362">
        <v>1551819.8480920652</v>
      </c>
      <c r="S471" s="363">
        <f>IF(B470&gt;0,(B471/B470),)</f>
        <v>127678.06999953317</v>
      </c>
      <c r="T471" s="363">
        <f t="shared" ref="T471:AH471" si="339">IF(C470&gt;0,(C471/C470),)</f>
        <v>112263.53190875777</v>
      </c>
      <c r="U471" s="363">
        <f t="shared" si="339"/>
        <v>88555.790029375843</v>
      </c>
      <c r="V471" s="363">
        <f t="shared" si="339"/>
        <v>81416.959460627535</v>
      </c>
      <c r="W471" s="363">
        <f t="shared" si="339"/>
        <v>81046.134115980429</v>
      </c>
      <c r="X471" s="363">
        <f t="shared" si="339"/>
        <v>77051.880868558597</v>
      </c>
      <c r="Y471" s="364">
        <f t="shared" si="339"/>
        <v>112105.98263569133</v>
      </c>
      <c r="Z471" s="365">
        <f t="shared" si="339"/>
        <v>67676.255897777752</v>
      </c>
      <c r="AA471" s="363">
        <f t="shared" si="339"/>
        <v>68128.608223567353</v>
      </c>
      <c r="AB471" s="363">
        <f t="shared" si="339"/>
        <v>59025.521793098131</v>
      </c>
      <c r="AC471" s="363">
        <f t="shared" si="339"/>
        <v>61512.235204549739</v>
      </c>
      <c r="AD471" s="363">
        <f t="shared" si="339"/>
        <v>72521.891872791515</v>
      </c>
      <c r="AE471" s="364">
        <f t="shared" si="339"/>
        <v>66561.259057578514</v>
      </c>
      <c r="AF471" s="365">
        <f t="shared" si="339"/>
        <v>51727.32826973551</v>
      </c>
      <c r="AG471" s="363">
        <f t="shared" si="339"/>
        <v>0</v>
      </c>
      <c r="AH471" s="364">
        <f t="shared" si="339"/>
        <v>51727.32826973551</v>
      </c>
      <c r="AI471" s="367">
        <f>IF(S469&gt;0,(S471-S469)/S469,)</f>
        <v>1.1159826610163287E-2</v>
      </c>
      <c r="AJ471" s="368">
        <f t="shared" ref="AJ471:AX471" si="340">IF(T469&gt;0,(T471-T469)/T469,)</f>
        <v>2.1322137307269746E-2</v>
      </c>
      <c r="AK471" s="368">
        <f t="shared" si="340"/>
        <v>2.1606552657728682E-2</v>
      </c>
      <c r="AL471" s="368">
        <f t="shared" si="340"/>
        <v>3.8572181774433473E-2</v>
      </c>
      <c r="AM471" s="368">
        <f t="shared" si="340"/>
        <v>2.9884601229247541E-2</v>
      </c>
      <c r="AN471" s="368">
        <f t="shared" si="340"/>
        <v>6.2175794812398828E-2</v>
      </c>
      <c r="AO471" s="369">
        <f t="shared" si="340"/>
        <v>1.5446259572922245E-2</v>
      </c>
      <c r="AP471" s="368">
        <f t="shared" si="340"/>
        <v>7.9961965231625062E-2</v>
      </c>
      <c r="AQ471" s="368">
        <f t="shared" si="340"/>
        <v>9.3252181920891505E-2</v>
      </c>
      <c r="AR471" s="368">
        <f t="shared" si="340"/>
        <v>8.3700428724150358E-2</v>
      </c>
      <c r="AS471" s="368">
        <f t="shared" si="340"/>
        <v>7.0149956575005973E-2</v>
      </c>
      <c r="AT471" s="368">
        <f t="shared" si="340"/>
        <v>-1.5645121350442191E-2</v>
      </c>
      <c r="AU471" s="369">
        <f t="shared" si="340"/>
        <v>7.9946060745810316E-2</v>
      </c>
      <c r="AV471" s="368">
        <f t="shared" si="340"/>
        <v>8.3317353648162965E-2</v>
      </c>
      <c r="AW471" s="368">
        <f t="shared" si="340"/>
        <v>0</v>
      </c>
      <c r="AX471" s="369">
        <f t="shared" si="340"/>
        <v>8.3317353648162965E-2</v>
      </c>
    </row>
    <row r="472" spans="1:50">
      <c r="A472" s="361" t="s">
        <v>988</v>
      </c>
      <c r="B472" s="337">
        <v>14165</v>
      </c>
      <c r="C472" s="337">
        <v>2982</v>
      </c>
      <c r="D472" s="337">
        <v>7290</v>
      </c>
      <c r="E472" s="337">
        <v>1474</v>
      </c>
      <c r="F472" s="337">
        <v>1252</v>
      </c>
      <c r="G472" s="337">
        <v>824</v>
      </c>
      <c r="H472" s="337">
        <v>27987</v>
      </c>
      <c r="I472" s="337">
        <v>230</v>
      </c>
      <c r="J472" s="337">
        <v>1705</v>
      </c>
      <c r="K472" s="337">
        <v>893</v>
      </c>
      <c r="L472" s="337">
        <v>238</v>
      </c>
      <c r="M472" s="337">
        <v>721</v>
      </c>
      <c r="N472" s="337">
        <v>3787</v>
      </c>
      <c r="O472" s="337">
        <v>59</v>
      </c>
      <c r="P472" s="337">
        <v>0</v>
      </c>
      <c r="Q472" s="337">
        <v>59</v>
      </c>
      <c r="R472" s="366"/>
      <c r="Y472" s="353"/>
      <c r="Z472" s="354"/>
      <c r="AE472" s="353"/>
      <c r="AF472" s="354"/>
      <c r="AH472" s="353"/>
      <c r="AI472" s="355"/>
      <c r="AJ472" s="356"/>
      <c r="AK472" s="356"/>
      <c r="AL472" s="356"/>
      <c r="AM472" s="356"/>
      <c r="AN472" s="356"/>
      <c r="AO472" s="357"/>
      <c r="AP472" s="356"/>
      <c r="AQ472" s="356"/>
      <c r="AR472" s="356"/>
      <c r="AS472" s="356"/>
      <c r="AT472" s="356"/>
      <c r="AU472" s="357"/>
      <c r="AV472" s="356"/>
      <c r="AW472" s="356"/>
      <c r="AX472" s="357"/>
    </row>
    <row r="473" spans="1:50">
      <c r="A473" s="361" t="s">
        <v>989</v>
      </c>
      <c r="B473" s="362">
        <v>1238884394.9470296</v>
      </c>
      <c r="C473" s="362">
        <v>239427226.84858894</v>
      </c>
      <c r="D473" s="362">
        <v>514147380.23756939</v>
      </c>
      <c r="E473" s="362">
        <v>95201014.174750015</v>
      </c>
      <c r="F473" s="362">
        <v>82582430.807313368</v>
      </c>
      <c r="G473" s="362">
        <v>49256884.160604782</v>
      </c>
      <c r="H473" s="362">
        <v>2219499331.1758561</v>
      </c>
      <c r="I473" s="362">
        <v>12287546.245062862</v>
      </c>
      <c r="J473" s="362">
        <v>95684506.58125627</v>
      </c>
      <c r="K473" s="362">
        <v>44526677.68569193</v>
      </c>
      <c r="L473" s="362">
        <v>12469795.172029603</v>
      </c>
      <c r="M473" s="362">
        <v>47581516.476103783</v>
      </c>
      <c r="N473" s="362">
        <v>212550042.16014445</v>
      </c>
      <c r="O473" s="362">
        <v>2622938.7201315509</v>
      </c>
      <c r="P473" s="362">
        <v>0</v>
      </c>
      <c r="Q473" s="362">
        <v>2622938.7201315509</v>
      </c>
      <c r="S473" s="363">
        <f>IF(B472&gt;0,(B473/B472),)</f>
        <v>87460.952696578155</v>
      </c>
      <c r="T473" s="363">
        <f t="shared" ref="T473:AH473" si="341">IF(C472&gt;0,(C473/C472),)</f>
        <v>80290.820539432912</v>
      </c>
      <c r="U473" s="363">
        <f t="shared" si="341"/>
        <v>70527.761349460823</v>
      </c>
      <c r="V473" s="363">
        <f t="shared" si="341"/>
        <v>64586.848151119411</v>
      </c>
      <c r="W473" s="363">
        <f t="shared" si="341"/>
        <v>65960.407993061788</v>
      </c>
      <c r="X473" s="363">
        <f t="shared" si="341"/>
        <v>59777.77203956891</v>
      </c>
      <c r="Y473" s="364">
        <f t="shared" si="341"/>
        <v>79304.653273872013</v>
      </c>
      <c r="Z473" s="365">
        <f t="shared" si="341"/>
        <v>53424.114108968963</v>
      </c>
      <c r="AA473" s="363">
        <f t="shared" si="341"/>
        <v>56119.94520894796</v>
      </c>
      <c r="AB473" s="363">
        <f t="shared" si="341"/>
        <v>49861.901103798351</v>
      </c>
      <c r="AC473" s="363">
        <f t="shared" si="341"/>
        <v>52394.097361468921</v>
      </c>
      <c r="AD473" s="363">
        <f t="shared" si="341"/>
        <v>65993.781520254895</v>
      </c>
      <c r="AE473" s="364">
        <f t="shared" si="341"/>
        <v>56126.232416198691</v>
      </c>
      <c r="AF473" s="365">
        <f t="shared" si="341"/>
        <v>44456.588476805948</v>
      </c>
      <c r="AG473" s="363">
        <f t="shared" si="341"/>
        <v>0</v>
      </c>
      <c r="AH473" s="364">
        <f t="shared" si="341"/>
        <v>44456.588476805948</v>
      </c>
      <c r="AI473" s="355"/>
      <c r="AJ473" s="356"/>
      <c r="AK473" s="356"/>
      <c r="AL473" s="356"/>
      <c r="AM473" s="356"/>
      <c r="AN473" s="356"/>
      <c r="AO473" s="357"/>
      <c r="AP473" s="356"/>
      <c r="AQ473" s="356"/>
      <c r="AR473" s="356"/>
      <c r="AS473" s="356"/>
      <c r="AT473" s="356"/>
      <c r="AU473" s="357"/>
      <c r="AV473" s="356"/>
      <c r="AW473" s="356"/>
      <c r="AX473" s="357"/>
    </row>
    <row r="474" spans="1:50">
      <c r="A474" s="361" t="s">
        <v>990</v>
      </c>
      <c r="B474" s="359">
        <v>14593</v>
      </c>
      <c r="C474" s="359">
        <v>3149</v>
      </c>
      <c r="D474" s="359">
        <v>7553</v>
      </c>
      <c r="E474" s="359">
        <v>1768</v>
      </c>
      <c r="F474" s="359">
        <v>1308</v>
      </c>
      <c r="G474" s="359">
        <v>924</v>
      </c>
      <c r="H474" s="359">
        <v>29295</v>
      </c>
      <c r="I474" s="359">
        <v>850</v>
      </c>
      <c r="J474" s="359">
        <v>2401</v>
      </c>
      <c r="K474" s="359">
        <v>1060</v>
      </c>
      <c r="L474" s="359">
        <v>324</v>
      </c>
      <c r="M474" s="359">
        <v>730</v>
      </c>
      <c r="N474" s="359">
        <v>5365</v>
      </c>
      <c r="O474" s="359">
        <v>57</v>
      </c>
      <c r="P474" s="359">
        <v>0</v>
      </c>
      <c r="Q474" s="359">
        <v>57</v>
      </c>
      <c r="Y474" s="353"/>
      <c r="Z474" s="354"/>
      <c r="AE474" s="353"/>
      <c r="AF474" s="354"/>
      <c r="AH474" s="353"/>
      <c r="AI474" s="355"/>
      <c r="AJ474" s="356"/>
      <c r="AK474" s="356"/>
      <c r="AL474" s="356"/>
      <c r="AM474" s="356"/>
      <c r="AN474" s="356"/>
      <c r="AO474" s="357"/>
      <c r="AP474" s="356"/>
      <c r="AQ474" s="356"/>
      <c r="AR474" s="356"/>
      <c r="AS474" s="356"/>
      <c r="AT474" s="356"/>
      <c r="AU474" s="357"/>
      <c r="AV474" s="356"/>
      <c r="AW474" s="356"/>
      <c r="AX474" s="357"/>
    </row>
    <row r="475" spans="1:50">
      <c r="A475" s="361" t="s">
        <v>991</v>
      </c>
      <c r="B475" s="362">
        <v>1308357628.3704276</v>
      </c>
      <c r="C475" s="362">
        <v>261253913.96662086</v>
      </c>
      <c r="D475" s="362">
        <v>550701811.56456602</v>
      </c>
      <c r="E475" s="362">
        <v>119971685.54999681</v>
      </c>
      <c r="F475" s="362">
        <v>88397591.253288254</v>
      </c>
      <c r="G475" s="362">
        <v>59046498.472763546</v>
      </c>
      <c r="H475" s="362">
        <v>2387729129.1776633</v>
      </c>
      <c r="I475" s="362">
        <v>51195362.507393174</v>
      </c>
      <c r="J475" s="362">
        <v>142932421.86657092</v>
      </c>
      <c r="K475" s="362">
        <v>55648271.141934946</v>
      </c>
      <c r="L475" s="362">
        <v>17492529.89170444</v>
      </c>
      <c r="M475" s="362">
        <v>47694890.978958361</v>
      </c>
      <c r="N475" s="362">
        <v>314963476.38656187</v>
      </c>
      <c r="O475" s="362">
        <v>2791741.6171414005</v>
      </c>
      <c r="P475" s="362">
        <v>0</v>
      </c>
      <c r="Q475" s="362">
        <v>2791741.6171414005</v>
      </c>
      <c r="S475" s="363">
        <f>IF(B474&gt;0,(B475/B474),)</f>
        <v>89656.522193546742</v>
      </c>
      <c r="T475" s="363">
        <f t="shared" ref="T475:AH475" si="342">IF(C474&gt;0,(C475/C474),)</f>
        <v>82964.088271394372</v>
      </c>
      <c r="U475" s="363">
        <f t="shared" si="342"/>
        <v>72911.665770497289</v>
      </c>
      <c r="V475" s="363">
        <f t="shared" si="342"/>
        <v>67857.288207011763</v>
      </c>
      <c r="W475" s="363">
        <f t="shared" si="342"/>
        <v>67582.256309853401</v>
      </c>
      <c r="X475" s="363">
        <f t="shared" si="342"/>
        <v>63903.136875285221</v>
      </c>
      <c r="Y475" s="364">
        <f t="shared" si="342"/>
        <v>81506.370683654663</v>
      </c>
      <c r="Z475" s="365">
        <f t="shared" si="342"/>
        <v>60229.838243991966</v>
      </c>
      <c r="AA475" s="363">
        <f t="shared" si="342"/>
        <v>59530.371456297762</v>
      </c>
      <c r="AB475" s="363">
        <f t="shared" si="342"/>
        <v>52498.36900182542</v>
      </c>
      <c r="AC475" s="363">
        <f t="shared" si="342"/>
        <v>53989.289789211238</v>
      </c>
      <c r="AD475" s="363">
        <f t="shared" si="342"/>
        <v>65335.467094463507</v>
      </c>
      <c r="AE475" s="364">
        <f t="shared" si="342"/>
        <v>58707.078543627562</v>
      </c>
      <c r="AF475" s="365">
        <f t="shared" si="342"/>
        <v>48977.923107743867</v>
      </c>
      <c r="AG475" s="363">
        <f t="shared" si="342"/>
        <v>0</v>
      </c>
      <c r="AH475" s="364">
        <f t="shared" si="342"/>
        <v>48977.923107743867</v>
      </c>
      <c r="AI475" s="367">
        <f>IF(S473&gt;0,(S475-S473)/S473,)</f>
        <v>2.5103425348972749E-2</v>
      </c>
      <c r="AJ475" s="368">
        <f t="shared" ref="AJ475:AX475" si="343">IF(T473&gt;0,(T475-T473)/T473,)</f>
        <v>3.3294811461648324E-2</v>
      </c>
      <c r="AK475" s="368">
        <f t="shared" si="343"/>
        <v>3.3800937041293048E-2</v>
      </c>
      <c r="AL475" s="368">
        <f t="shared" si="343"/>
        <v>5.0636316053699067E-2</v>
      </c>
      <c r="AM475" s="368">
        <f t="shared" si="343"/>
        <v>2.4588209293099142E-2</v>
      </c>
      <c r="AN475" s="368">
        <f t="shared" si="343"/>
        <v>6.901168603248703E-2</v>
      </c>
      <c r="AO475" s="369">
        <f t="shared" si="343"/>
        <v>2.7762777074116982E-2</v>
      </c>
      <c r="AP475" s="368">
        <f t="shared" si="343"/>
        <v>0.12739049113928952</v>
      </c>
      <c r="AQ475" s="368">
        <f t="shared" si="343"/>
        <v>6.0770306076600229E-2</v>
      </c>
      <c r="AR475" s="368">
        <f t="shared" si="343"/>
        <v>5.287539864432144E-2</v>
      </c>
      <c r="AS475" s="368">
        <f t="shared" si="343"/>
        <v>3.0446033199828255E-2</v>
      </c>
      <c r="AT475" s="368">
        <f t="shared" si="343"/>
        <v>-9.9754008730252482E-3</v>
      </c>
      <c r="AU475" s="369">
        <f t="shared" si="343"/>
        <v>4.5982885654801381E-2</v>
      </c>
      <c r="AV475" s="368">
        <f t="shared" si="343"/>
        <v>0.1017022400019922</v>
      </c>
      <c r="AW475" s="368">
        <f t="shared" si="343"/>
        <v>0</v>
      </c>
      <c r="AX475" s="369">
        <f t="shared" si="343"/>
        <v>0.1017022400019922</v>
      </c>
    </row>
    <row r="476" spans="1:50">
      <c r="A476" s="361" t="s">
        <v>992</v>
      </c>
      <c r="B476" s="359">
        <v>11408</v>
      </c>
      <c r="C476" s="359">
        <v>2481</v>
      </c>
      <c r="D476" s="359">
        <v>7486</v>
      </c>
      <c r="E476" s="359">
        <v>1887</v>
      </c>
      <c r="F476" s="359">
        <v>1350</v>
      </c>
      <c r="G476" s="359">
        <v>1047</v>
      </c>
      <c r="H476" s="359">
        <v>25659</v>
      </c>
      <c r="I476" s="359">
        <v>356</v>
      </c>
      <c r="J476" s="359">
        <v>1352</v>
      </c>
      <c r="K476" s="359">
        <v>663</v>
      </c>
      <c r="L476" s="359">
        <v>335</v>
      </c>
      <c r="M476" s="359">
        <v>677</v>
      </c>
      <c r="N476" s="359">
        <v>3383</v>
      </c>
      <c r="O476" s="359">
        <v>60</v>
      </c>
      <c r="P476" s="359">
        <v>0</v>
      </c>
      <c r="Q476" s="359">
        <v>60</v>
      </c>
      <c r="R476" s="366"/>
      <c r="Y476" s="353"/>
      <c r="Z476" s="354"/>
      <c r="AE476" s="353"/>
      <c r="AF476" s="354"/>
      <c r="AH476" s="353"/>
      <c r="AI476" s="355"/>
      <c r="AJ476" s="356"/>
      <c r="AK476" s="356"/>
      <c r="AL476" s="356"/>
      <c r="AM476" s="356"/>
      <c r="AN476" s="356"/>
      <c r="AO476" s="357"/>
      <c r="AP476" s="356"/>
      <c r="AQ476" s="356"/>
      <c r="AR476" s="356"/>
      <c r="AS476" s="356"/>
      <c r="AT476" s="356"/>
      <c r="AU476" s="357"/>
      <c r="AV476" s="356"/>
      <c r="AW476" s="356"/>
      <c r="AX476" s="357"/>
    </row>
    <row r="477" spans="1:50">
      <c r="A477" s="361" t="s">
        <v>993</v>
      </c>
      <c r="B477" s="362">
        <v>874205204.21859908</v>
      </c>
      <c r="C477" s="362">
        <v>171762638.20033553</v>
      </c>
      <c r="D477" s="362">
        <v>464229600.9167217</v>
      </c>
      <c r="E477" s="362">
        <v>107368373.59912091</v>
      </c>
      <c r="F477" s="362">
        <v>75712189.035001785</v>
      </c>
      <c r="G477" s="362">
        <v>56772877.326383315</v>
      </c>
      <c r="H477" s="362">
        <v>1750050883.2961621</v>
      </c>
      <c r="I477" s="362">
        <v>15994311.397758657</v>
      </c>
      <c r="J477" s="362">
        <v>68547336.520124286</v>
      </c>
      <c r="K477" s="362">
        <v>28965399.290133033</v>
      </c>
      <c r="L477" s="362">
        <v>15373468.730073825</v>
      </c>
      <c r="M477" s="362">
        <v>40328524.268161871</v>
      </c>
      <c r="N477" s="362">
        <v>169209040.20625168</v>
      </c>
      <c r="O477" s="362">
        <v>2464318.8777892562</v>
      </c>
      <c r="P477" s="362">
        <v>0</v>
      </c>
      <c r="Q477" s="362">
        <v>2464318.8777892562</v>
      </c>
      <c r="S477" s="363">
        <f>IF(B476&gt;0,(B477/B476),)</f>
        <v>76630.890972878595</v>
      </c>
      <c r="T477" s="363">
        <f t="shared" ref="T477:AH477" si="344">IF(C476&gt;0,(C477/C476),)</f>
        <v>69231.212495096945</v>
      </c>
      <c r="U477" s="363">
        <f t="shared" si="344"/>
        <v>62013.037792776078</v>
      </c>
      <c r="V477" s="363">
        <f t="shared" si="344"/>
        <v>56898.979119830903</v>
      </c>
      <c r="W477" s="363">
        <f t="shared" si="344"/>
        <v>56083.102988890212</v>
      </c>
      <c r="X477" s="363">
        <f t="shared" si="344"/>
        <v>54224.33364506525</v>
      </c>
      <c r="Y477" s="364">
        <f t="shared" si="344"/>
        <v>68204.173323050869</v>
      </c>
      <c r="Z477" s="365">
        <f t="shared" si="344"/>
        <v>44927.841004940048</v>
      </c>
      <c r="AA477" s="363">
        <f t="shared" si="344"/>
        <v>50700.692692399622</v>
      </c>
      <c r="AB477" s="363">
        <f t="shared" si="344"/>
        <v>43688.385052990998</v>
      </c>
      <c r="AC477" s="363">
        <f t="shared" si="344"/>
        <v>45890.951433056194</v>
      </c>
      <c r="AD477" s="363">
        <f t="shared" si="344"/>
        <v>59569.459775719159</v>
      </c>
      <c r="AE477" s="364">
        <f t="shared" si="344"/>
        <v>50017.452026678002</v>
      </c>
      <c r="AF477" s="365">
        <f t="shared" si="344"/>
        <v>41071.981296487604</v>
      </c>
      <c r="AG477" s="363">
        <f t="shared" si="344"/>
        <v>0</v>
      </c>
      <c r="AH477" s="364">
        <f t="shared" si="344"/>
        <v>41071.981296487604</v>
      </c>
      <c r="AI477" s="355"/>
      <c r="AJ477" s="356"/>
      <c r="AK477" s="356"/>
      <c r="AL477" s="356"/>
      <c r="AM477" s="356"/>
      <c r="AN477" s="356"/>
      <c r="AO477" s="357"/>
      <c r="AP477" s="356"/>
      <c r="AQ477" s="356"/>
      <c r="AR477" s="356"/>
      <c r="AS477" s="356"/>
      <c r="AT477" s="356"/>
      <c r="AU477" s="357"/>
      <c r="AV477" s="356"/>
      <c r="AW477" s="356"/>
      <c r="AX477" s="357"/>
    </row>
    <row r="478" spans="1:50">
      <c r="A478" s="361" t="s">
        <v>994</v>
      </c>
      <c r="B478" s="359">
        <v>12462</v>
      </c>
      <c r="C478" s="359">
        <v>2775</v>
      </c>
      <c r="D478" s="359">
        <v>7919</v>
      </c>
      <c r="E478" s="359">
        <v>2214</v>
      </c>
      <c r="F478" s="359">
        <v>1385</v>
      </c>
      <c r="G478" s="359">
        <v>1150</v>
      </c>
      <c r="H478" s="359">
        <v>27905</v>
      </c>
      <c r="I478" s="359">
        <v>1171</v>
      </c>
      <c r="J478" s="359">
        <v>1887</v>
      </c>
      <c r="K478" s="359">
        <v>880</v>
      </c>
      <c r="L478" s="359">
        <v>460</v>
      </c>
      <c r="M478" s="359">
        <v>639</v>
      </c>
      <c r="N478" s="359">
        <v>5037</v>
      </c>
      <c r="O478" s="359">
        <v>73</v>
      </c>
      <c r="P478" s="359">
        <v>0</v>
      </c>
      <c r="Q478" s="359">
        <v>73</v>
      </c>
      <c r="R478" s="366"/>
      <c r="Y478" s="353"/>
      <c r="Z478" s="354"/>
      <c r="AE478" s="353"/>
      <c r="AF478" s="354"/>
      <c r="AH478" s="353"/>
      <c r="AI478" s="355"/>
      <c r="AJ478" s="356"/>
      <c r="AK478" s="356"/>
      <c r="AL478" s="356"/>
      <c r="AM478" s="356"/>
      <c r="AN478" s="356"/>
      <c r="AO478" s="357"/>
      <c r="AP478" s="356"/>
      <c r="AQ478" s="356"/>
      <c r="AR478" s="356"/>
      <c r="AS478" s="356"/>
      <c r="AT478" s="356"/>
      <c r="AU478" s="357"/>
      <c r="AV478" s="356"/>
      <c r="AW478" s="356"/>
      <c r="AX478" s="357"/>
    </row>
    <row r="479" spans="1:50">
      <c r="A479" s="361" t="s">
        <v>995</v>
      </c>
      <c r="B479" s="362">
        <v>967202695.45805264</v>
      </c>
      <c r="C479" s="362">
        <v>198145549.35688156</v>
      </c>
      <c r="D479" s="362">
        <v>506760041.4918887</v>
      </c>
      <c r="E479" s="362">
        <v>132526919.78204921</v>
      </c>
      <c r="F479" s="362">
        <v>81503343.692489356</v>
      </c>
      <c r="G479" s="362">
        <v>66394721.152430139</v>
      </c>
      <c r="H479" s="362">
        <v>1952533270.9337914</v>
      </c>
      <c r="I479" s="362">
        <v>62375347.928606793</v>
      </c>
      <c r="J479" s="362">
        <v>101497378.90461567</v>
      </c>
      <c r="K479" s="362">
        <v>43038310.419288531</v>
      </c>
      <c r="L479" s="362">
        <v>22916006.236586709</v>
      </c>
      <c r="M479" s="362">
        <v>37256865.154491022</v>
      </c>
      <c r="N479" s="362">
        <v>267083908.64358878</v>
      </c>
      <c r="O479" s="362">
        <v>3259795.1054482721</v>
      </c>
      <c r="P479" s="362">
        <v>0</v>
      </c>
      <c r="Q479" s="362">
        <v>3259795.1054482721</v>
      </c>
      <c r="S479" s="363">
        <f>IF(B478&gt;0,(B479/B478),)</f>
        <v>77612.156592685977</v>
      </c>
      <c r="T479" s="363">
        <f t="shared" ref="T479:AH479" si="345">IF(C478&gt;0,(C479/C478),)</f>
        <v>71403.801570047406</v>
      </c>
      <c r="U479" s="363">
        <f t="shared" si="345"/>
        <v>63992.933639586903</v>
      </c>
      <c r="V479" s="363">
        <f t="shared" si="345"/>
        <v>59858.590687465767</v>
      </c>
      <c r="W479" s="363">
        <f t="shared" si="345"/>
        <v>58847.179561364159</v>
      </c>
      <c r="X479" s="363">
        <f t="shared" si="345"/>
        <v>57734.540132547947</v>
      </c>
      <c r="Y479" s="364">
        <f t="shared" si="345"/>
        <v>69970.731801963499</v>
      </c>
      <c r="Z479" s="365">
        <f t="shared" si="345"/>
        <v>53266.736062004093</v>
      </c>
      <c r="AA479" s="363">
        <f t="shared" si="345"/>
        <v>53787.694173087264</v>
      </c>
      <c r="AB479" s="363">
        <f t="shared" si="345"/>
        <v>48907.170931009692</v>
      </c>
      <c r="AC479" s="363">
        <f t="shared" si="345"/>
        <v>49817.40486214502</v>
      </c>
      <c r="AD479" s="363">
        <f t="shared" si="345"/>
        <v>58304.953293413178</v>
      </c>
      <c r="AE479" s="364">
        <f t="shared" si="345"/>
        <v>53024.401160132773</v>
      </c>
      <c r="AF479" s="365">
        <f t="shared" si="345"/>
        <v>44654.727471894141</v>
      </c>
      <c r="AG479" s="363">
        <f t="shared" si="345"/>
        <v>0</v>
      </c>
      <c r="AH479" s="364">
        <f t="shared" si="345"/>
        <v>44654.727471894141</v>
      </c>
      <c r="AI479" s="367">
        <f>IF(S477&gt;0,(S479-S477)/S477,)</f>
        <v>1.2805092141688316E-2</v>
      </c>
      <c r="AJ479" s="368">
        <f t="shared" ref="AJ479:AX479" si="346">IF(T477&gt;0,(T479-T477)/T477,)</f>
        <v>3.1381641266276065E-2</v>
      </c>
      <c r="AK479" s="368">
        <f t="shared" si="346"/>
        <v>3.1927090129447964E-2</v>
      </c>
      <c r="AL479" s="368">
        <f t="shared" si="346"/>
        <v>5.2015196290285552E-2</v>
      </c>
      <c r="AM479" s="368">
        <f t="shared" si="346"/>
        <v>4.9285371621136879E-2</v>
      </c>
      <c r="AN479" s="368">
        <f t="shared" si="346"/>
        <v>6.4734893940041033E-2</v>
      </c>
      <c r="AO479" s="369">
        <f t="shared" si="346"/>
        <v>2.5901032046019803E-2</v>
      </c>
      <c r="AP479" s="368">
        <f t="shared" si="346"/>
        <v>0.18560640508292264</v>
      </c>
      <c r="AQ479" s="368">
        <f t="shared" si="346"/>
        <v>6.0886771299485713E-2</v>
      </c>
      <c r="AR479" s="368">
        <f t="shared" si="346"/>
        <v>0.11945476747855677</v>
      </c>
      <c r="AS479" s="368">
        <f t="shared" si="346"/>
        <v>8.556051479596305E-2</v>
      </c>
      <c r="AT479" s="368">
        <f t="shared" si="346"/>
        <v>-2.1227429072999585E-2</v>
      </c>
      <c r="AU479" s="369">
        <f t="shared" si="346"/>
        <v>6.0117999050630228E-2</v>
      </c>
      <c r="AV479" s="368">
        <f t="shared" si="346"/>
        <v>8.7230906869178157E-2</v>
      </c>
      <c r="AW479" s="368">
        <f t="shared" si="346"/>
        <v>0</v>
      </c>
      <c r="AX479" s="369">
        <f t="shared" si="346"/>
        <v>8.7230906869178157E-2</v>
      </c>
    </row>
    <row r="480" spans="1:50">
      <c r="A480" s="361" t="s">
        <v>996</v>
      </c>
      <c r="B480" s="359">
        <v>4336</v>
      </c>
      <c r="C480" s="359">
        <v>846</v>
      </c>
      <c r="D480" s="359">
        <v>2948</v>
      </c>
      <c r="E480" s="359">
        <v>710</v>
      </c>
      <c r="F480" s="359">
        <v>623</v>
      </c>
      <c r="G480" s="359">
        <v>429</v>
      </c>
      <c r="H480" s="359">
        <v>9892</v>
      </c>
      <c r="I480" s="359">
        <v>672</v>
      </c>
      <c r="J480" s="359">
        <v>3251</v>
      </c>
      <c r="K480" s="359">
        <v>2662</v>
      </c>
      <c r="L480" s="359">
        <v>1345</v>
      </c>
      <c r="M480" s="359">
        <v>449</v>
      </c>
      <c r="N480" s="359">
        <v>8379</v>
      </c>
      <c r="O480" s="359">
        <v>329</v>
      </c>
      <c r="P480" s="359">
        <v>0</v>
      </c>
      <c r="Q480" s="359">
        <v>329</v>
      </c>
      <c r="R480" s="366"/>
      <c r="Y480" s="353"/>
      <c r="Z480" s="354"/>
      <c r="AE480" s="353"/>
      <c r="AF480" s="354"/>
      <c r="AH480" s="353"/>
      <c r="AI480" s="355"/>
      <c r="AJ480" s="356"/>
      <c r="AK480" s="356"/>
      <c r="AL480" s="356"/>
      <c r="AM480" s="356"/>
      <c r="AN480" s="356"/>
      <c r="AO480" s="357"/>
      <c r="AP480" s="356"/>
      <c r="AQ480" s="356"/>
      <c r="AR480" s="356"/>
      <c r="AS480" s="356"/>
      <c r="AT480" s="356"/>
      <c r="AU480" s="357"/>
      <c r="AV480" s="356"/>
      <c r="AW480" s="356"/>
      <c r="AX480" s="357"/>
    </row>
    <row r="481" spans="1:50">
      <c r="A481" s="361" t="s">
        <v>997</v>
      </c>
      <c r="B481" s="362">
        <v>218559730.41431004</v>
      </c>
      <c r="C481" s="362">
        <v>41097365.461332582</v>
      </c>
      <c r="D481" s="362">
        <v>136413502.24675488</v>
      </c>
      <c r="E481" s="362">
        <v>31755189.556857415</v>
      </c>
      <c r="F481" s="362">
        <v>28365663.506209873</v>
      </c>
      <c r="G481" s="362">
        <v>18349275.886446673</v>
      </c>
      <c r="H481" s="362">
        <v>474540727.07191145</v>
      </c>
      <c r="I481" s="362">
        <v>33655050.018128641</v>
      </c>
      <c r="J481" s="362">
        <v>175823513.66315857</v>
      </c>
      <c r="K481" s="362">
        <v>119824484.66327628</v>
      </c>
      <c r="L481" s="362">
        <v>55570743.760324858</v>
      </c>
      <c r="M481" s="362">
        <v>23949780.127192982</v>
      </c>
      <c r="N481" s="362">
        <v>408823572.23208129</v>
      </c>
      <c r="O481" s="362">
        <v>12133443.267705435</v>
      </c>
      <c r="P481" s="362">
        <v>0</v>
      </c>
      <c r="Q481" s="362">
        <v>12133443.267705435</v>
      </c>
      <c r="S481" s="363">
        <f>IF(B480&gt;0,(B481/B480),)</f>
        <v>50405.841885219103</v>
      </c>
      <c r="T481" s="363">
        <f t="shared" ref="T481:AH481" si="347">IF(C480&gt;0,(C481/C480),)</f>
        <v>48578.446171787924</v>
      </c>
      <c r="U481" s="363">
        <f t="shared" si="347"/>
        <v>46273.236854394469</v>
      </c>
      <c r="V481" s="363">
        <f t="shared" si="347"/>
        <v>44725.619094165369</v>
      </c>
      <c r="W481" s="363">
        <f t="shared" si="347"/>
        <v>45530.760042070418</v>
      </c>
      <c r="X481" s="363">
        <f t="shared" si="347"/>
        <v>42772.204863512059</v>
      </c>
      <c r="Y481" s="364">
        <f t="shared" si="347"/>
        <v>47972.172166590324</v>
      </c>
      <c r="Z481" s="365">
        <f t="shared" si="347"/>
        <v>50081.919669834286</v>
      </c>
      <c r="AA481" s="363">
        <f t="shared" si="347"/>
        <v>54082.901772734105</v>
      </c>
      <c r="AB481" s="363">
        <f t="shared" si="347"/>
        <v>45012.954418961788</v>
      </c>
      <c r="AC481" s="363">
        <f t="shared" si="347"/>
        <v>41316.538111765694</v>
      </c>
      <c r="AD481" s="363">
        <f t="shared" si="347"/>
        <v>53340.267543859649</v>
      </c>
      <c r="AE481" s="364">
        <f t="shared" si="347"/>
        <v>48791.451513555468</v>
      </c>
      <c r="AF481" s="365">
        <f t="shared" si="347"/>
        <v>36879.766771141141</v>
      </c>
      <c r="AG481" s="363">
        <f t="shared" si="347"/>
        <v>0</v>
      </c>
      <c r="AH481" s="364">
        <f t="shared" si="347"/>
        <v>36879.766771141141</v>
      </c>
      <c r="AI481" s="355"/>
      <c r="AJ481" s="356"/>
      <c r="AK481" s="356"/>
      <c r="AL481" s="356"/>
      <c r="AM481" s="356"/>
      <c r="AN481" s="356"/>
      <c r="AO481" s="357"/>
      <c r="AP481" s="356"/>
      <c r="AQ481" s="356"/>
      <c r="AR481" s="356"/>
      <c r="AS481" s="356"/>
      <c r="AT481" s="356"/>
      <c r="AU481" s="357"/>
      <c r="AV481" s="356"/>
      <c r="AW481" s="356"/>
      <c r="AX481" s="357"/>
    </row>
    <row r="482" spans="1:50">
      <c r="A482" s="361" t="s">
        <v>998</v>
      </c>
      <c r="B482" s="337">
        <v>4636</v>
      </c>
      <c r="C482" s="337">
        <v>847</v>
      </c>
      <c r="D482" s="337">
        <v>3261</v>
      </c>
      <c r="E482" s="337">
        <v>740</v>
      </c>
      <c r="F482" s="337">
        <v>560</v>
      </c>
      <c r="G482" s="337">
        <v>433</v>
      </c>
      <c r="H482" s="337">
        <v>10477</v>
      </c>
      <c r="I482" s="337">
        <v>1241</v>
      </c>
      <c r="J482" s="337">
        <v>3386</v>
      </c>
      <c r="K482" s="337">
        <v>2048</v>
      </c>
      <c r="L482" s="337">
        <v>1127</v>
      </c>
      <c r="M482" s="337">
        <v>454</v>
      </c>
      <c r="N482" s="337">
        <v>8256</v>
      </c>
      <c r="O482" s="337">
        <v>312</v>
      </c>
      <c r="P482" s="337">
        <v>0</v>
      </c>
      <c r="Q482" s="337">
        <v>312</v>
      </c>
      <c r="R482" s="366"/>
      <c r="Y482" s="353"/>
      <c r="Z482" s="354"/>
      <c r="AE482" s="353"/>
      <c r="AF482" s="354"/>
      <c r="AH482" s="353"/>
      <c r="AI482" s="355"/>
      <c r="AJ482" s="356"/>
      <c r="AK482" s="356"/>
      <c r="AL482" s="356"/>
      <c r="AM482" s="356"/>
      <c r="AN482" s="356"/>
      <c r="AO482" s="357"/>
      <c r="AP482" s="356"/>
      <c r="AQ482" s="356"/>
      <c r="AR482" s="356"/>
      <c r="AS482" s="356"/>
      <c r="AT482" s="356"/>
      <c r="AU482" s="357"/>
      <c r="AV482" s="356"/>
      <c r="AW482" s="356"/>
      <c r="AX482" s="357"/>
    </row>
    <row r="483" spans="1:50">
      <c r="A483" s="361" t="s">
        <v>999</v>
      </c>
      <c r="B483" s="362">
        <v>237595171.35958356</v>
      </c>
      <c r="C483" s="362">
        <v>42584305.641918354</v>
      </c>
      <c r="D483" s="362">
        <v>148735484.52564779</v>
      </c>
      <c r="E483" s="362">
        <v>34964652.935478508</v>
      </c>
      <c r="F483" s="362">
        <v>26624326.661895365</v>
      </c>
      <c r="G483" s="362">
        <v>20615893.122177709</v>
      </c>
      <c r="H483" s="362">
        <v>511119834.24670118</v>
      </c>
      <c r="I483" s="362">
        <v>63154919.588576175</v>
      </c>
      <c r="J483" s="362">
        <v>178850782.79489791</v>
      </c>
      <c r="K483" s="362">
        <v>96193360.520662576</v>
      </c>
      <c r="L483" s="362">
        <v>49121477.497014523</v>
      </c>
      <c r="M483" s="362">
        <v>23758829.987081341</v>
      </c>
      <c r="N483" s="362">
        <v>411079370.38823259</v>
      </c>
      <c r="O483" s="362">
        <v>11869961.948126469</v>
      </c>
      <c r="P483" s="362">
        <v>0</v>
      </c>
      <c r="Q483" s="362">
        <v>11869961.948126469</v>
      </c>
      <c r="S483" s="363">
        <f>IF(B482&gt;0,(B483/B482),)</f>
        <v>51250.036962809223</v>
      </c>
      <c r="T483" s="363">
        <f t="shared" ref="T483:AH483" si="348">IF(C482&gt;0,(C483/C482),)</f>
        <v>50276.630037684008</v>
      </c>
      <c r="U483" s="363">
        <f t="shared" si="348"/>
        <v>45610.390838898435</v>
      </c>
      <c r="V483" s="363">
        <f t="shared" si="348"/>
        <v>47249.530993889879</v>
      </c>
      <c r="W483" s="363">
        <f t="shared" si="348"/>
        <v>47543.440467670291</v>
      </c>
      <c r="X483" s="363">
        <f t="shared" si="348"/>
        <v>47611.762406876929</v>
      </c>
      <c r="Y483" s="364">
        <f t="shared" si="348"/>
        <v>48784.941705326062</v>
      </c>
      <c r="Z483" s="365">
        <f t="shared" si="348"/>
        <v>50890.346163236238</v>
      </c>
      <c r="AA483" s="363">
        <f t="shared" si="348"/>
        <v>52820.66827965089</v>
      </c>
      <c r="AB483" s="363">
        <f t="shared" si="348"/>
        <v>46969.414316729773</v>
      </c>
      <c r="AC483" s="363">
        <f t="shared" si="348"/>
        <v>43586.049243136222</v>
      </c>
      <c r="AD483" s="363">
        <f t="shared" si="348"/>
        <v>52332.224641148328</v>
      </c>
      <c r="AE483" s="364">
        <f t="shared" si="348"/>
        <v>49791.590405551426</v>
      </c>
      <c r="AF483" s="365">
        <f t="shared" si="348"/>
        <v>38044.749833738679</v>
      </c>
      <c r="AG483" s="363">
        <f t="shared" si="348"/>
        <v>0</v>
      </c>
      <c r="AH483" s="364">
        <f t="shared" si="348"/>
        <v>38044.749833738679</v>
      </c>
      <c r="AI483" s="367">
        <f>IF(S481&gt;0,(S483-S481)/S481,)</f>
        <v>1.6747961069918573E-2</v>
      </c>
      <c r="AJ483" s="368">
        <f t="shared" ref="AJ483:AX483" si="349">IF(T481&gt;0,(T483-T481)/T481,)</f>
        <v>3.4957558335455968E-2</v>
      </c>
      <c r="AK483" s="368">
        <f t="shared" si="349"/>
        <v>-1.4324608792373359E-2</v>
      </c>
      <c r="AL483" s="368">
        <f t="shared" si="349"/>
        <v>5.6431010924871995E-2</v>
      </c>
      <c r="AM483" s="368">
        <f t="shared" si="349"/>
        <v>4.4204850165913238E-2</v>
      </c>
      <c r="AN483" s="368">
        <f t="shared" si="349"/>
        <v>0.11314725436315724</v>
      </c>
      <c r="AO483" s="369">
        <f t="shared" si="349"/>
        <v>1.6942521091462732E-2</v>
      </c>
      <c r="AP483" s="368">
        <f t="shared" si="349"/>
        <v>1.6142082786193387E-2</v>
      </c>
      <c r="AQ483" s="368">
        <f t="shared" si="349"/>
        <v>-2.3338864071815943E-2</v>
      </c>
      <c r="AR483" s="368">
        <f t="shared" si="349"/>
        <v>4.3464374267862385E-2</v>
      </c>
      <c r="AS483" s="368">
        <f t="shared" si="349"/>
        <v>5.4929847346630423E-2</v>
      </c>
      <c r="AT483" s="368">
        <f t="shared" si="349"/>
        <v>-1.8898347329856298E-2</v>
      </c>
      <c r="AU483" s="369">
        <f t="shared" si="349"/>
        <v>2.0498240182874945E-2</v>
      </c>
      <c r="AV483" s="368">
        <f t="shared" si="349"/>
        <v>3.1588677602732304E-2</v>
      </c>
      <c r="AW483" s="368">
        <f t="shared" si="349"/>
        <v>0</v>
      </c>
      <c r="AX483" s="369">
        <f t="shared" si="349"/>
        <v>3.1588677602732304E-2</v>
      </c>
    </row>
    <row r="484" spans="1:50">
      <c r="A484" s="361" t="s">
        <v>1000</v>
      </c>
      <c r="B484" s="337">
        <v>6350</v>
      </c>
      <c r="C484" s="337">
        <v>1431</v>
      </c>
      <c r="D484" s="337">
        <v>3150</v>
      </c>
      <c r="E484" s="337">
        <v>525</v>
      </c>
      <c r="F484" s="337">
        <v>474</v>
      </c>
      <c r="G484" s="337">
        <v>167</v>
      </c>
      <c r="H484" s="337">
        <v>12097</v>
      </c>
      <c r="I484" s="337">
        <v>55</v>
      </c>
      <c r="J484" s="337">
        <v>1372</v>
      </c>
      <c r="K484" s="337">
        <v>576</v>
      </c>
      <c r="L484" s="337">
        <v>218</v>
      </c>
      <c r="M484" s="337">
        <v>40</v>
      </c>
      <c r="N484" s="337">
        <v>2261</v>
      </c>
      <c r="O484" s="337">
        <v>93</v>
      </c>
      <c r="P484" s="337">
        <v>0</v>
      </c>
      <c r="Q484" s="337">
        <v>93</v>
      </c>
      <c r="R484" s="366"/>
      <c r="Y484" s="353"/>
      <c r="Z484" s="354"/>
      <c r="AE484" s="353"/>
      <c r="AF484" s="354"/>
      <c r="AH484" s="353"/>
      <c r="AI484" s="355"/>
      <c r="AJ484" s="356"/>
      <c r="AK484" s="356"/>
      <c r="AL484" s="356"/>
      <c r="AM484" s="356"/>
      <c r="AN484" s="356"/>
      <c r="AO484" s="357"/>
      <c r="AP484" s="356"/>
      <c r="AQ484" s="356"/>
      <c r="AR484" s="356"/>
      <c r="AS484" s="356"/>
      <c r="AT484" s="356"/>
      <c r="AU484" s="357"/>
      <c r="AV484" s="356"/>
      <c r="AW484" s="356"/>
      <c r="AX484" s="357"/>
    </row>
    <row r="485" spans="1:50">
      <c r="A485" s="361" t="s">
        <v>1001</v>
      </c>
      <c r="B485" s="362">
        <v>343451507.42336941</v>
      </c>
      <c r="C485" s="362">
        <v>74984473.294094205</v>
      </c>
      <c r="D485" s="362">
        <v>152573796.71055305</v>
      </c>
      <c r="E485" s="362">
        <v>22424289.789516624</v>
      </c>
      <c r="F485" s="362">
        <v>22240332.87028252</v>
      </c>
      <c r="G485" s="362">
        <v>7704271.7626069393</v>
      </c>
      <c r="H485" s="362">
        <v>623378671.85042286</v>
      </c>
      <c r="I485" s="362">
        <v>1714072.3126133457</v>
      </c>
      <c r="J485" s="362">
        <v>66860957.799999997</v>
      </c>
      <c r="K485" s="362">
        <v>24959126</v>
      </c>
      <c r="L485" s="362">
        <v>9703371.12930361</v>
      </c>
      <c r="M485" s="362">
        <v>1757366.8292682925</v>
      </c>
      <c r="N485" s="362">
        <v>104994894.07118525</v>
      </c>
      <c r="O485" s="362">
        <v>3311375.4784249384</v>
      </c>
      <c r="P485" s="362">
        <v>0</v>
      </c>
      <c r="Q485" s="362">
        <v>3311375.4784249384</v>
      </c>
      <c r="S485" s="363">
        <f>IF(B484&gt;0,(B485/B484),)</f>
        <v>54086.851562735341</v>
      </c>
      <c r="T485" s="363">
        <f t="shared" ref="T485:AH485" si="350">IF(C484&gt;0,(C485/C484),)</f>
        <v>52400.051218793997</v>
      </c>
      <c r="U485" s="363">
        <f t="shared" si="350"/>
        <v>48436.12593985811</v>
      </c>
      <c r="V485" s="363">
        <f t="shared" si="350"/>
        <v>42712.932932412616</v>
      </c>
      <c r="W485" s="363">
        <f t="shared" si="350"/>
        <v>46920.533481608691</v>
      </c>
      <c r="X485" s="363">
        <f t="shared" si="350"/>
        <v>46133.363847945744</v>
      </c>
      <c r="Y485" s="364">
        <f t="shared" si="350"/>
        <v>51531.674948369255</v>
      </c>
      <c r="Z485" s="365">
        <f t="shared" si="350"/>
        <v>31164.951138424465</v>
      </c>
      <c r="AA485" s="363">
        <f t="shared" si="350"/>
        <v>48732.476530612243</v>
      </c>
      <c r="AB485" s="363">
        <f t="shared" si="350"/>
        <v>43331.815972222219</v>
      </c>
      <c r="AC485" s="363">
        <f t="shared" si="350"/>
        <v>44510.876739924817</v>
      </c>
      <c r="AD485" s="363">
        <f t="shared" si="350"/>
        <v>43934.170731707316</v>
      </c>
      <c r="AE485" s="364">
        <f t="shared" si="350"/>
        <v>46437.370221665304</v>
      </c>
      <c r="AF485" s="365">
        <f t="shared" si="350"/>
        <v>35606.187940053103</v>
      </c>
      <c r="AG485" s="363">
        <f t="shared" si="350"/>
        <v>0</v>
      </c>
      <c r="AH485" s="364">
        <f t="shared" si="350"/>
        <v>35606.187940053103</v>
      </c>
      <c r="AI485" s="355"/>
      <c r="AJ485" s="356"/>
      <c r="AK485" s="356"/>
      <c r="AL485" s="356"/>
      <c r="AM485" s="356"/>
      <c r="AN485" s="356"/>
      <c r="AO485" s="357"/>
      <c r="AP485" s="356"/>
      <c r="AQ485" s="356"/>
      <c r="AR485" s="356"/>
      <c r="AS485" s="356"/>
      <c r="AT485" s="356"/>
      <c r="AU485" s="357"/>
      <c r="AV485" s="356"/>
      <c r="AW485" s="356"/>
      <c r="AX485" s="357"/>
    </row>
    <row r="486" spans="1:50">
      <c r="A486" s="361" t="s">
        <v>1002</v>
      </c>
      <c r="B486" s="337">
        <v>7065</v>
      </c>
      <c r="C486" s="337">
        <v>1777</v>
      </c>
      <c r="D486" s="337">
        <v>3625</v>
      </c>
      <c r="E486" s="337">
        <v>736</v>
      </c>
      <c r="F486" s="337">
        <v>556</v>
      </c>
      <c r="G486" s="337">
        <v>174</v>
      </c>
      <c r="H486" s="337">
        <v>13933</v>
      </c>
      <c r="I486" s="337">
        <v>2239</v>
      </c>
      <c r="J486" s="337">
        <v>1347</v>
      </c>
      <c r="K486" s="337">
        <v>573</v>
      </c>
      <c r="L486" s="337">
        <v>247</v>
      </c>
      <c r="M486" s="337">
        <v>28</v>
      </c>
      <c r="N486" s="337">
        <v>4434</v>
      </c>
      <c r="O486" s="337">
        <v>87</v>
      </c>
      <c r="P486" s="337">
        <v>0</v>
      </c>
      <c r="Q486" s="337">
        <v>87</v>
      </c>
      <c r="R486" s="366"/>
      <c r="Y486" s="353"/>
      <c r="Z486" s="354"/>
      <c r="AE486" s="353"/>
      <c r="AF486" s="354"/>
      <c r="AH486" s="353"/>
      <c r="AI486" s="355"/>
      <c r="AJ486" s="356"/>
      <c r="AK486" s="356"/>
      <c r="AL486" s="356"/>
      <c r="AM486" s="356"/>
      <c r="AN486" s="356"/>
      <c r="AO486" s="357"/>
      <c r="AP486" s="356"/>
      <c r="AQ486" s="356"/>
      <c r="AR486" s="356"/>
      <c r="AS486" s="356"/>
      <c r="AT486" s="356"/>
      <c r="AU486" s="357"/>
      <c r="AV486" s="356"/>
      <c r="AW486" s="356"/>
      <c r="AX486" s="357"/>
    </row>
    <row r="487" spans="1:50">
      <c r="A487" s="361" t="s">
        <v>1003</v>
      </c>
      <c r="B487" s="362">
        <v>405081676.27033323</v>
      </c>
      <c r="C487" s="362">
        <v>96983841.432552934</v>
      </c>
      <c r="D487" s="362">
        <v>171714899.58987245</v>
      </c>
      <c r="E487" s="362">
        <v>32898071.518329781</v>
      </c>
      <c r="F487" s="362">
        <v>27564248.632696651</v>
      </c>
      <c r="G487" s="362">
        <v>8523494.1037297398</v>
      </c>
      <c r="H487" s="362">
        <v>742766231.5475148</v>
      </c>
      <c r="I487" s="362">
        <v>127738242.72459014</v>
      </c>
      <c r="J487" s="362">
        <v>67186321.776132405</v>
      </c>
      <c r="K487" s="362">
        <v>27735023</v>
      </c>
      <c r="L487" s="362">
        <v>10982021.210529661</v>
      </c>
      <c r="M487" s="362">
        <v>1108404.8181818181</v>
      </c>
      <c r="N487" s="362">
        <v>234750013.52943406</v>
      </c>
      <c r="O487" s="362">
        <v>3261386.2052336447</v>
      </c>
      <c r="P487" s="362">
        <v>0</v>
      </c>
      <c r="Q487" s="362">
        <v>3261386.2052336447</v>
      </c>
      <c r="S487" s="363">
        <f>IF(B486&gt;0,(B487/B486),)</f>
        <v>57336.401453691891</v>
      </c>
      <c r="T487" s="363">
        <f t="shared" ref="T487:AH487" si="351">IF(C486&gt;0,(C487/C486),)</f>
        <v>54577.28836947267</v>
      </c>
      <c r="U487" s="363">
        <f t="shared" si="351"/>
        <v>47369.627473068263</v>
      </c>
      <c r="V487" s="363">
        <f t="shared" si="351"/>
        <v>44698.466736861112</v>
      </c>
      <c r="W487" s="363">
        <f t="shared" si="351"/>
        <v>49575.986749454409</v>
      </c>
      <c r="X487" s="363">
        <f t="shared" si="351"/>
        <v>48985.598297297358</v>
      </c>
      <c r="Y487" s="364">
        <f t="shared" si="351"/>
        <v>53309.856566964387</v>
      </c>
      <c r="Z487" s="365">
        <f t="shared" si="351"/>
        <v>57051.470622862944</v>
      </c>
      <c r="AA487" s="363">
        <f t="shared" si="351"/>
        <v>49878.486841969119</v>
      </c>
      <c r="AB487" s="363">
        <f t="shared" si="351"/>
        <v>48403.181500872597</v>
      </c>
      <c r="AC487" s="363">
        <f t="shared" si="351"/>
        <v>44461.624334128181</v>
      </c>
      <c r="AD487" s="363">
        <f t="shared" si="351"/>
        <v>39585.88636363636</v>
      </c>
      <c r="AE487" s="364">
        <f t="shared" si="351"/>
        <v>52943.169492429872</v>
      </c>
      <c r="AF487" s="365">
        <f t="shared" si="351"/>
        <v>37487.197761306263</v>
      </c>
      <c r="AG487" s="363">
        <f t="shared" si="351"/>
        <v>0</v>
      </c>
      <c r="AH487" s="364">
        <f t="shared" si="351"/>
        <v>37487.197761306263</v>
      </c>
      <c r="AI487" s="367">
        <f>IF(S485&gt;0,(S487-S485)/S485,)</f>
        <v>6.0080219074822597E-2</v>
      </c>
      <c r="AJ487" s="368">
        <f t="shared" ref="AJ487:AX487" si="352">IF(T485&gt;0,(T487-T485)/T485,)</f>
        <v>4.1550286689372114E-2</v>
      </c>
      <c r="AK487" s="368">
        <f t="shared" si="352"/>
        <v>-2.2018657481279361E-2</v>
      </c>
      <c r="AL487" s="368">
        <f t="shared" si="352"/>
        <v>4.6485541219806477E-2</v>
      </c>
      <c r="AM487" s="368">
        <f t="shared" si="352"/>
        <v>5.6594694706243454E-2</v>
      </c>
      <c r="AN487" s="368">
        <f t="shared" si="352"/>
        <v>6.1825850348838585E-2</v>
      </c>
      <c r="AO487" s="369">
        <f t="shared" si="352"/>
        <v>3.4506575235071092E-2</v>
      </c>
      <c r="AP487" s="368">
        <f t="shared" si="352"/>
        <v>0.83062923376517006</v>
      </c>
      <c r="AQ487" s="368">
        <f t="shared" si="352"/>
        <v>2.351635691317654E-2</v>
      </c>
      <c r="AR487" s="368">
        <f t="shared" si="352"/>
        <v>0.11703561032155606</v>
      </c>
      <c r="AS487" s="368">
        <f t="shared" si="352"/>
        <v>-1.1065251777541102E-3</v>
      </c>
      <c r="AT487" s="368">
        <f t="shared" si="352"/>
        <v>-9.8972719768050527E-2</v>
      </c>
      <c r="AU487" s="369">
        <f t="shared" si="352"/>
        <v>0.1400983569851097</v>
      </c>
      <c r="AV487" s="368">
        <f t="shared" si="352"/>
        <v>5.2828172013809627E-2</v>
      </c>
      <c r="AW487" s="368">
        <f t="shared" si="352"/>
        <v>0</v>
      </c>
      <c r="AX487" s="369">
        <f t="shared" si="352"/>
        <v>5.2828172013809627E-2</v>
      </c>
    </row>
    <row r="488" spans="1:50">
      <c r="A488" s="361" t="s">
        <v>1004</v>
      </c>
      <c r="B488" s="337">
        <v>0</v>
      </c>
      <c r="C488" s="337">
        <v>0</v>
      </c>
      <c r="D488" s="337">
        <v>124</v>
      </c>
      <c r="E488" s="337">
        <v>1</v>
      </c>
      <c r="F488" s="337">
        <v>0</v>
      </c>
      <c r="G488" s="337">
        <v>17</v>
      </c>
      <c r="H488" s="337">
        <v>142</v>
      </c>
      <c r="I488" s="337">
        <v>5282</v>
      </c>
      <c r="J488" s="337">
        <v>7519.9</v>
      </c>
      <c r="K488" s="337">
        <v>5231.2</v>
      </c>
      <c r="L488" s="337">
        <v>2244</v>
      </c>
      <c r="M488" s="337">
        <v>0</v>
      </c>
      <c r="N488" s="337">
        <v>20277.099999999999</v>
      </c>
      <c r="O488" s="337">
        <v>2708</v>
      </c>
      <c r="P488" s="337">
        <v>1438</v>
      </c>
      <c r="Q488" s="337">
        <v>4146</v>
      </c>
      <c r="R488" s="366"/>
      <c r="Y488" s="353"/>
      <c r="Z488" s="354"/>
      <c r="AE488" s="353"/>
      <c r="AF488" s="354"/>
      <c r="AH488" s="353"/>
      <c r="AI488" s="355"/>
      <c r="AJ488" s="356"/>
      <c r="AK488" s="356"/>
      <c r="AL488" s="356"/>
      <c r="AM488" s="356"/>
      <c r="AN488" s="356"/>
      <c r="AO488" s="357"/>
      <c r="AP488" s="356"/>
      <c r="AQ488" s="356"/>
      <c r="AR488" s="356"/>
      <c r="AS488" s="356"/>
      <c r="AT488" s="356"/>
      <c r="AU488" s="357"/>
      <c r="AV488" s="356"/>
      <c r="AW488" s="356"/>
      <c r="AX488" s="357"/>
    </row>
    <row r="489" spans="1:50">
      <c r="A489" s="361" t="s">
        <v>1005</v>
      </c>
      <c r="B489" s="362">
        <v>0</v>
      </c>
      <c r="C489" s="362">
        <v>0</v>
      </c>
      <c r="D489" s="362">
        <v>5194841.5362931639</v>
      </c>
      <c r="E489" s="362">
        <v>39023.25</v>
      </c>
      <c r="F489" s="362">
        <v>0</v>
      </c>
      <c r="G489" s="362">
        <v>559824.07643312099</v>
      </c>
      <c r="H489" s="362">
        <v>5793688.8627262851</v>
      </c>
      <c r="I489" s="362">
        <v>319251447.23595506</v>
      </c>
      <c r="J489" s="362">
        <v>260965056.98940504</v>
      </c>
      <c r="K489" s="362">
        <v>239063923.37757325</v>
      </c>
      <c r="L489" s="362">
        <v>104783367.59114353</v>
      </c>
      <c r="M489" s="362">
        <v>0</v>
      </c>
      <c r="N489" s="362">
        <v>924063795.19407678</v>
      </c>
      <c r="O489" s="362">
        <v>112609690.56198305</v>
      </c>
      <c r="P489" s="362">
        <v>63316156.852870241</v>
      </c>
      <c r="Q489" s="362">
        <v>175925847.41485327</v>
      </c>
      <c r="S489" s="363">
        <f>IF(B488&gt;0,(B489/B488),)</f>
        <v>0</v>
      </c>
      <c r="T489" s="363">
        <f t="shared" ref="T489:AH489" si="353">IF(C488&gt;0,(C489/C488),)</f>
        <v>0</v>
      </c>
      <c r="U489" s="363">
        <f t="shared" si="353"/>
        <v>41893.883357202933</v>
      </c>
      <c r="V489" s="363">
        <f t="shared" si="353"/>
        <v>39023.25</v>
      </c>
      <c r="W489" s="363">
        <f t="shared" si="353"/>
        <v>0</v>
      </c>
      <c r="X489" s="363">
        <f t="shared" si="353"/>
        <v>32930.828025477706</v>
      </c>
      <c r="Y489" s="364">
        <f t="shared" si="353"/>
        <v>40800.625793847081</v>
      </c>
      <c r="Z489" s="365">
        <f t="shared" si="353"/>
        <v>60441.394781513642</v>
      </c>
      <c r="AA489" s="363">
        <f t="shared" si="353"/>
        <v>34703.261611112524</v>
      </c>
      <c r="AB489" s="363">
        <f t="shared" si="353"/>
        <v>45699.633617061721</v>
      </c>
      <c r="AC489" s="363">
        <f t="shared" si="353"/>
        <v>46694.905343646853</v>
      </c>
      <c r="AD489" s="363">
        <f t="shared" si="353"/>
        <v>0</v>
      </c>
      <c r="AE489" s="364">
        <f t="shared" si="353"/>
        <v>45571.792573596664</v>
      </c>
      <c r="AF489" s="365">
        <f t="shared" si="353"/>
        <v>41584.08070974263</v>
      </c>
      <c r="AG489" s="363">
        <f t="shared" si="353"/>
        <v>44030.707129951486</v>
      </c>
      <c r="AH489" s="364">
        <f t="shared" si="353"/>
        <v>42432.669419887425</v>
      </c>
      <c r="AI489" s="355"/>
      <c r="AJ489" s="356"/>
      <c r="AK489" s="356"/>
      <c r="AL489" s="356"/>
      <c r="AM489" s="356"/>
      <c r="AN489" s="356"/>
      <c r="AO489" s="357"/>
      <c r="AP489" s="356"/>
      <c r="AQ489" s="356"/>
      <c r="AR489" s="356"/>
      <c r="AS489" s="356"/>
      <c r="AT489" s="356"/>
      <c r="AU489" s="357"/>
      <c r="AV489" s="356"/>
      <c r="AW489" s="356"/>
      <c r="AX489" s="357"/>
    </row>
    <row r="490" spans="1:50">
      <c r="A490" s="361" t="s">
        <v>1006</v>
      </c>
      <c r="B490" s="337">
        <v>0</v>
      </c>
      <c r="C490" s="337">
        <v>0</v>
      </c>
      <c r="D490" s="337">
        <v>15</v>
      </c>
      <c r="E490" s="337">
        <v>0</v>
      </c>
      <c r="F490" s="337">
        <v>0</v>
      </c>
      <c r="G490" s="337">
        <v>0</v>
      </c>
      <c r="H490" s="337">
        <v>15</v>
      </c>
      <c r="I490" s="337">
        <v>207</v>
      </c>
      <c r="J490" s="337">
        <v>6881</v>
      </c>
      <c r="K490" s="337">
        <v>5849.4</v>
      </c>
      <c r="L490" s="337">
        <v>2370</v>
      </c>
      <c r="M490" s="337">
        <v>0</v>
      </c>
      <c r="N490" s="337">
        <v>15307.4</v>
      </c>
      <c r="O490" s="337">
        <v>2778</v>
      </c>
      <c r="P490" s="337">
        <v>1441</v>
      </c>
      <c r="Q490" s="337">
        <v>4219</v>
      </c>
      <c r="R490" s="366"/>
      <c r="Y490" s="353"/>
      <c r="Z490" s="354"/>
      <c r="AE490" s="353"/>
      <c r="AF490" s="354"/>
      <c r="AH490" s="353"/>
      <c r="AI490" s="355"/>
      <c r="AJ490" s="356"/>
      <c r="AK490" s="356"/>
      <c r="AL490" s="356"/>
      <c r="AM490" s="356"/>
      <c r="AN490" s="356"/>
      <c r="AO490" s="357"/>
      <c r="AP490" s="356"/>
      <c r="AQ490" s="356"/>
      <c r="AR490" s="356"/>
      <c r="AS490" s="356"/>
      <c r="AT490" s="356"/>
      <c r="AU490" s="357"/>
      <c r="AV490" s="356"/>
      <c r="AW490" s="356"/>
      <c r="AX490" s="357"/>
    </row>
    <row r="491" spans="1:50">
      <c r="A491" s="361" t="s">
        <v>1007</v>
      </c>
      <c r="B491" s="362">
        <v>0</v>
      </c>
      <c r="C491" s="362">
        <v>0</v>
      </c>
      <c r="D491" s="362">
        <v>889515.78488372092</v>
      </c>
      <c r="E491" s="362">
        <v>0</v>
      </c>
      <c r="F491" s="362">
        <v>0</v>
      </c>
      <c r="G491" s="362">
        <v>0</v>
      </c>
      <c r="H491" s="362">
        <v>889515.78488372092</v>
      </c>
      <c r="I491" s="362">
        <v>9513892.753100466</v>
      </c>
      <c r="J491" s="362">
        <v>372480625.93397391</v>
      </c>
      <c r="K491" s="362">
        <v>304127710.46236038</v>
      </c>
      <c r="L491" s="362">
        <v>110396767.62160932</v>
      </c>
      <c r="M491" s="362">
        <v>0</v>
      </c>
      <c r="N491" s="362">
        <v>796518996.7710439</v>
      </c>
      <c r="O491" s="362">
        <v>117062536.64931935</v>
      </c>
      <c r="P491" s="362">
        <v>63749894.989980839</v>
      </c>
      <c r="Q491" s="362">
        <v>180812431.63930017</v>
      </c>
      <c r="S491" s="363">
        <f>IF(B490&gt;0,(B491/B490),)</f>
        <v>0</v>
      </c>
      <c r="T491" s="363">
        <f t="shared" ref="T491:AH491" si="354">IF(C490&gt;0,(C491/C490),)</f>
        <v>0</v>
      </c>
      <c r="U491" s="363">
        <f t="shared" si="354"/>
        <v>59301.052325581397</v>
      </c>
      <c r="V491" s="363">
        <f t="shared" si="354"/>
        <v>0</v>
      </c>
      <c r="W491" s="363">
        <f t="shared" si="354"/>
        <v>0</v>
      </c>
      <c r="X491" s="363">
        <f t="shared" si="354"/>
        <v>0</v>
      </c>
      <c r="Y491" s="364">
        <f t="shared" si="354"/>
        <v>59301.052325581397</v>
      </c>
      <c r="Z491" s="365">
        <f t="shared" si="354"/>
        <v>45960.8345560409</v>
      </c>
      <c r="AA491" s="363">
        <f t="shared" si="354"/>
        <v>54131.75787443306</v>
      </c>
      <c r="AB491" s="363">
        <f t="shared" si="354"/>
        <v>51992.975426943005</v>
      </c>
      <c r="AC491" s="363">
        <f t="shared" si="354"/>
        <v>46580.914608273975</v>
      </c>
      <c r="AD491" s="363">
        <f t="shared" si="354"/>
        <v>0</v>
      </c>
      <c r="AE491" s="364">
        <f t="shared" si="354"/>
        <v>52034.897942893236</v>
      </c>
      <c r="AF491" s="365">
        <f t="shared" si="354"/>
        <v>42139.142062389976</v>
      </c>
      <c r="AG491" s="363">
        <f t="shared" si="354"/>
        <v>44240.038160986012</v>
      </c>
      <c r="AH491" s="364">
        <f t="shared" si="354"/>
        <v>42856.703398743819</v>
      </c>
      <c r="AI491" s="367">
        <f>IF(S489&gt;0,(S491-S489)/S489,)</f>
        <v>0</v>
      </c>
      <c r="AJ491" s="368">
        <f t="shared" ref="AJ491:AX491" si="355">IF(T489&gt;0,(T491-T489)/T489,)</f>
        <v>0</v>
      </c>
      <c r="AK491" s="368">
        <f t="shared" si="355"/>
        <v>0.41550621650321662</v>
      </c>
      <c r="AL491" s="368">
        <f t="shared" si="355"/>
        <v>-1</v>
      </c>
      <c r="AM491" s="368">
        <f t="shared" si="355"/>
        <v>0</v>
      </c>
      <c r="AN491" s="368">
        <f t="shared" si="355"/>
        <v>-1</v>
      </c>
      <c r="AO491" s="369">
        <f t="shared" si="355"/>
        <v>0.45343487193581877</v>
      </c>
      <c r="AP491" s="368">
        <f t="shared" si="355"/>
        <v>-0.23958017973969237</v>
      </c>
      <c r="AQ491" s="397">
        <f t="shared" si="355"/>
        <v>0.55984640524679763</v>
      </c>
      <c r="AR491" s="368">
        <f t="shared" si="355"/>
        <v>0.13771099047786889</v>
      </c>
      <c r="AS491" s="368">
        <f t="shared" si="355"/>
        <v>-2.4411814208418108E-3</v>
      </c>
      <c r="AT491" s="368">
        <f t="shared" si="355"/>
        <v>0</v>
      </c>
      <c r="AU491" s="369">
        <f t="shared" si="355"/>
        <v>0.14182249598496505</v>
      </c>
      <c r="AV491" s="368">
        <f t="shared" si="355"/>
        <v>1.3347928899082342E-2</v>
      </c>
      <c r="AW491" s="368">
        <f t="shared" si="355"/>
        <v>4.7542055233569126E-3</v>
      </c>
      <c r="AX491" s="369">
        <f t="shared" si="355"/>
        <v>9.9931016514755774E-3</v>
      </c>
    </row>
    <row r="492" spans="1:50">
      <c r="A492" s="361" t="s">
        <v>1008</v>
      </c>
      <c r="B492" s="337">
        <v>52062</v>
      </c>
      <c r="C492" s="337">
        <v>10478</v>
      </c>
      <c r="D492" s="337">
        <v>27701</v>
      </c>
      <c r="E492" s="337">
        <v>5834</v>
      </c>
      <c r="F492" s="337">
        <v>4654</v>
      </c>
      <c r="G492" s="337">
        <v>3028</v>
      </c>
      <c r="H492" s="337">
        <v>103757</v>
      </c>
      <c r="I492" s="337">
        <v>6774</v>
      </c>
      <c r="J492" s="337">
        <v>17852.900000000001</v>
      </c>
      <c r="K492" s="337">
        <v>10878.2</v>
      </c>
      <c r="L492" s="337">
        <v>4682</v>
      </c>
      <c r="M492" s="337">
        <v>2333</v>
      </c>
      <c r="N492" s="337">
        <v>42520.1</v>
      </c>
      <c r="O492" s="337">
        <v>3278</v>
      </c>
      <c r="P492" s="337">
        <v>1438</v>
      </c>
      <c r="Q492" s="337">
        <v>4716</v>
      </c>
      <c r="R492" s="366"/>
      <c r="Y492" s="353"/>
      <c r="Z492" s="354"/>
      <c r="AE492" s="353"/>
      <c r="AF492" s="354"/>
      <c r="AH492" s="353"/>
      <c r="AI492" s="355"/>
      <c r="AJ492" s="356"/>
      <c r="AK492" s="356"/>
      <c r="AL492" s="356"/>
      <c r="AM492" s="356"/>
      <c r="AN492" s="356"/>
      <c r="AO492" s="357"/>
      <c r="AP492" s="356"/>
      <c r="AQ492" s="356"/>
      <c r="AR492" s="356"/>
      <c r="AS492" s="356"/>
      <c r="AT492" s="356"/>
      <c r="AU492" s="357"/>
      <c r="AV492" s="356"/>
      <c r="AW492" s="356"/>
      <c r="AX492" s="357"/>
    </row>
    <row r="493" spans="1:50">
      <c r="A493" s="361" t="s">
        <v>1009</v>
      </c>
      <c r="B493" s="362">
        <v>4670528747.7093697</v>
      </c>
      <c r="C493" s="362">
        <v>828232134.54228091</v>
      </c>
      <c r="D493" s="362">
        <v>1853594412.6047406</v>
      </c>
      <c r="E493" s="362">
        <v>353760234.34418547</v>
      </c>
      <c r="F493" s="362">
        <v>284053752.78224343</v>
      </c>
      <c r="G493" s="362">
        <v>172105737.61111778</v>
      </c>
      <c r="H493" s="362">
        <v>8162275019.5939388</v>
      </c>
      <c r="I493" s="362">
        <v>394119535.02970374</v>
      </c>
      <c r="J493" s="362">
        <v>833209372.36300457</v>
      </c>
      <c r="K493" s="362">
        <v>503799655.4671402</v>
      </c>
      <c r="L493" s="362">
        <v>215259710.81364396</v>
      </c>
      <c r="M493" s="362">
        <v>146476032.08380044</v>
      </c>
      <c r="N493" s="362">
        <v>2092864305.757293</v>
      </c>
      <c r="O493" s="362">
        <v>134526488.11886317</v>
      </c>
      <c r="P493" s="362">
        <v>63316156.852870241</v>
      </c>
      <c r="Q493" s="362">
        <v>197842644.97173339</v>
      </c>
      <c r="S493" s="363">
        <f>IF(B492&gt;0,(B493/B492),)</f>
        <v>89710.897539652142</v>
      </c>
      <c r="T493" s="363">
        <f t="shared" ref="T493:AH493" si="356">IF(C492&gt;0,(C493/C492),)</f>
        <v>79044.868728982721</v>
      </c>
      <c r="U493" s="363">
        <f t="shared" si="356"/>
        <v>66914.350117495414</v>
      </c>
      <c r="V493" s="363">
        <f t="shared" si="356"/>
        <v>60637.681581108242</v>
      </c>
      <c r="W493" s="363">
        <f t="shared" si="356"/>
        <v>61034.325909377614</v>
      </c>
      <c r="X493" s="363">
        <f t="shared" si="356"/>
        <v>56838.090360342729</v>
      </c>
      <c r="Y493" s="364">
        <f t="shared" si="356"/>
        <v>78667.222641305532</v>
      </c>
      <c r="Z493" s="365">
        <f t="shared" si="356"/>
        <v>58181.212729510444</v>
      </c>
      <c r="AA493" s="363">
        <f t="shared" si="356"/>
        <v>46670.813837696085</v>
      </c>
      <c r="AB493" s="363">
        <f t="shared" si="356"/>
        <v>46312.777432584451</v>
      </c>
      <c r="AC493" s="363">
        <f t="shared" si="356"/>
        <v>45976.016833328482</v>
      </c>
      <c r="AD493" s="363">
        <f t="shared" si="356"/>
        <v>62784.411523274939</v>
      </c>
      <c r="AE493" s="364">
        <f t="shared" si="356"/>
        <v>49220.587575224257</v>
      </c>
      <c r="AF493" s="365">
        <f t="shared" si="356"/>
        <v>41039.197107645872</v>
      </c>
      <c r="AG493" s="363">
        <f t="shared" si="356"/>
        <v>44030.707129951486</v>
      </c>
      <c r="AH493" s="364">
        <f t="shared" si="356"/>
        <v>41951.366618264081</v>
      </c>
      <c r="AI493" s="355"/>
      <c r="AJ493" s="356"/>
      <c r="AK493" s="356"/>
      <c r="AL493" s="356"/>
      <c r="AM493" s="356"/>
      <c r="AN493" s="356"/>
      <c r="AO493" s="357"/>
      <c r="AP493" s="356"/>
      <c r="AQ493" s="356"/>
      <c r="AR493" s="356"/>
      <c r="AS493" s="356"/>
      <c r="AT493" s="356"/>
      <c r="AU493" s="357"/>
      <c r="AV493" s="356"/>
      <c r="AW493" s="356"/>
      <c r="AX493" s="357"/>
    </row>
    <row r="494" spans="1:50">
      <c r="A494" s="361" t="s">
        <v>1010</v>
      </c>
      <c r="B494" s="337">
        <v>55620</v>
      </c>
      <c r="C494" s="337">
        <v>11377</v>
      </c>
      <c r="D494" s="337">
        <v>29388</v>
      </c>
      <c r="E494" s="337">
        <v>6937</v>
      </c>
      <c r="F494" s="337">
        <v>4796</v>
      </c>
      <c r="G494" s="337">
        <v>3303</v>
      </c>
      <c r="H494" s="337">
        <v>111421</v>
      </c>
      <c r="I494" s="337">
        <v>6575</v>
      </c>
      <c r="J494" s="337">
        <v>19350</v>
      </c>
      <c r="K494" s="337">
        <v>11400.4</v>
      </c>
      <c r="L494" s="337">
        <v>4860</v>
      </c>
      <c r="M494" s="337">
        <v>2315</v>
      </c>
      <c r="N494" s="337">
        <v>44500.4</v>
      </c>
      <c r="O494" s="337">
        <v>3337</v>
      </c>
      <c r="P494" s="337">
        <v>1441</v>
      </c>
      <c r="Q494" s="337">
        <v>4778</v>
      </c>
      <c r="R494" s="366"/>
      <c r="Y494" s="353"/>
      <c r="Z494" s="354"/>
      <c r="AE494" s="353"/>
      <c r="AF494" s="354"/>
      <c r="AH494" s="353"/>
      <c r="AI494" s="355"/>
      <c r="AJ494" s="356"/>
      <c r="AK494" s="356"/>
      <c r="AL494" s="356"/>
      <c r="AM494" s="356"/>
      <c r="AN494" s="356"/>
      <c r="AO494" s="357"/>
      <c r="AP494" s="356"/>
      <c r="AQ494" s="356"/>
      <c r="AR494" s="356"/>
      <c r="AS494" s="356"/>
      <c r="AT494" s="356"/>
      <c r="AU494" s="357"/>
      <c r="AV494" s="356"/>
      <c r="AW494" s="356"/>
      <c r="AX494" s="357"/>
    </row>
    <row r="495" spans="1:50" ht="13.5" thickBot="1">
      <c r="A495" s="372" t="s">
        <v>1011</v>
      </c>
      <c r="B495" s="373">
        <v>5071400143.9305248</v>
      </c>
      <c r="C495" s="373">
        <v>916561142.16784942</v>
      </c>
      <c r="D495" s="373">
        <v>2000020620.0129299</v>
      </c>
      <c r="E495" s="373">
        <v>440777012.82812244</v>
      </c>
      <c r="F495" s="373">
        <v>304082044.61284232</v>
      </c>
      <c r="G495" s="373">
        <v>202506876.75134456</v>
      </c>
      <c r="H495" s="373">
        <v>8935347840.3036156</v>
      </c>
      <c r="I495" s="373">
        <v>372653079.36564004</v>
      </c>
      <c r="J495" s="373">
        <v>1097854972.431051</v>
      </c>
      <c r="K495" s="373">
        <v>585177942.11941361</v>
      </c>
      <c r="L495" s="373">
        <v>231330864.54535514</v>
      </c>
      <c r="M495" s="373">
        <v>143469148.7676878</v>
      </c>
      <c r="N495" s="373">
        <v>2430486007.229147</v>
      </c>
      <c r="O495" s="373">
        <v>139797241.3733612</v>
      </c>
      <c r="P495" s="373">
        <v>63749894.989980839</v>
      </c>
      <c r="Q495" s="373">
        <v>203547136.36334205</v>
      </c>
      <c r="S495" s="374">
        <f>IF(B494&gt;0,(B495/B494),)</f>
        <v>91179.434446791172</v>
      </c>
      <c r="T495" s="374">
        <f t="shared" ref="T495:AH495" si="357">IF(C494&gt;0,(C495/C494),)</f>
        <v>80562.638847486101</v>
      </c>
      <c r="U495" s="374">
        <f t="shared" si="357"/>
        <v>68055.690078022657</v>
      </c>
      <c r="V495" s="374">
        <f t="shared" si="357"/>
        <v>63540.004732322683</v>
      </c>
      <c r="W495" s="374">
        <f t="shared" si="357"/>
        <v>63403.262012686057</v>
      </c>
      <c r="X495" s="374">
        <f t="shared" si="357"/>
        <v>61309.983878699531</v>
      </c>
      <c r="Y495" s="375">
        <f t="shared" si="357"/>
        <v>80194.468190947984</v>
      </c>
      <c r="Z495" s="376">
        <f t="shared" si="357"/>
        <v>56677.274428234225</v>
      </c>
      <c r="AA495" s="374">
        <f t="shared" si="357"/>
        <v>56736.691081708064</v>
      </c>
      <c r="AB495" s="374">
        <f t="shared" si="357"/>
        <v>51329.597393022494</v>
      </c>
      <c r="AC495" s="374">
        <f t="shared" si="357"/>
        <v>47598.943322089537</v>
      </c>
      <c r="AD495" s="374">
        <f t="shared" si="357"/>
        <v>61973.714370491492</v>
      </c>
      <c r="AE495" s="375">
        <f t="shared" si="357"/>
        <v>54617.172142927855</v>
      </c>
      <c r="AF495" s="376">
        <f t="shared" si="357"/>
        <v>41893.090012994064</v>
      </c>
      <c r="AG495" s="374">
        <f t="shared" si="357"/>
        <v>44240.038160986012</v>
      </c>
      <c r="AH495" s="375">
        <f t="shared" si="357"/>
        <v>42600.907568719558</v>
      </c>
      <c r="AI495" s="377">
        <f>IF(S493&gt;0,(S495-S493)/S493,)</f>
        <v>1.6369660179689299E-2</v>
      </c>
      <c r="AJ495" s="378">
        <f t="shared" ref="AJ495:AX495" si="358">IF(T493&gt;0,(T495-T493)/T493,)</f>
        <v>1.9201374395437159E-2</v>
      </c>
      <c r="AK495" s="378">
        <f t="shared" si="358"/>
        <v>1.7056729364077438E-2</v>
      </c>
      <c r="AL495" s="378">
        <f t="shared" si="358"/>
        <v>4.7863359474460257E-2</v>
      </c>
      <c r="AM495" s="378">
        <f t="shared" si="358"/>
        <v>3.8813177142740712E-2</v>
      </c>
      <c r="AN495" s="378">
        <f t="shared" si="358"/>
        <v>7.8677757996545014E-2</v>
      </c>
      <c r="AO495" s="379">
        <f t="shared" si="358"/>
        <v>1.9414001134959939E-2</v>
      </c>
      <c r="AP495" s="378">
        <f t="shared" si="358"/>
        <v>-2.5849208545517262E-2</v>
      </c>
      <c r="AQ495" s="378">
        <f t="shared" si="358"/>
        <v>0.21567820263467863</v>
      </c>
      <c r="AR495" s="378">
        <f t="shared" si="358"/>
        <v>0.10832474834274007</v>
      </c>
      <c r="AS495" s="378">
        <f t="shared" si="358"/>
        <v>3.5299414793683898E-2</v>
      </c>
      <c r="AT495" s="378">
        <f t="shared" si="358"/>
        <v>-1.2912395499365499E-2</v>
      </c>
      <c r="AU495" s="379">
        <f t="shared" si="358"/>
        <v>0.10964079938005515</v>
      </c>
      <c r="AV495" s="378">
        <f t="shared" si="358"/>
        <v>2.0806764399128697E-2</v>
      </c>
      <c r="AW495" s="378">
        <f t="shared" si="358"/>
        <v>4.7542055233569126E-3</v>
      </c>
      <c r="AX495" s="379">
        <f t="shared" si="358"/>
        <v>1.5483189293115688E-2</v>
      </c>
    </row>
    <row r="496" spans="1:50">
      <c r="A496" s="338"/>
      <c r="B496" s="359"/>
      <c r="C496" s="359"/>
      <c r="D496" s="359"/>
      <c r="E496" s="359"/>
      <c r="F496" s="359"/>
      <c r="G496" s="359"/>
      <c r="H496" s="359"/>
      <c r="I496" s="359"/>
      <c r="J496" s="359"/>
      <c r="K496" s="359"/>
      <c r="L496" s="359"/>
      <c r="M496" s="359"/>
      <c r="N496" s="359"/>
      <c r="O496" s="359"/>
      <c r="P496" s="359"/>
      <c r="Q496" s="359"/>
      <c r="S496" s="359"/>
      <c r="T496" s="359"/>
      <c r="U496" s="359"/>
      <c r="V496" s="359"/>
      <c r="W496" s="359"/>
      <c r="X496" s="359"/>
      <c r="Y496" s="359"/>
      <c r="Z496" s="359"/>
      <c r="AA496" s="359"/>
      <c r="AB496" s="359"/>
      <c r="AC496" s="359"/>
      <c r="AD496" s="359"/>
      <c r="AE496" s="359"/>
      <c r="AF496" s="359"/>
      <c r="AG496" s="359"/>
      <c r="AH496" s="359"/>
    </row>
    <row r="497" spans="1:34">
      <c r="A497" s="338"/>
      <c r="B497" s="359"/>
      <c r="C497" s="359"/>
      <c r="D497" s="359"/>
      <c r="E497" s="359"/>
      <c r="F497" s="359"/>
      <c r="G497" s="359"/>
      <c r="H497" s="359"/>
      <c r="I497" s="359"/>
      <c r="J497" s="359"/>
      <c r="K497" s="359"/>
      <c r="L497" s="359"/>
      <c r="M497" s="359"/>
      <c r="N497" s="359"/>
      <c r="O497" s="359"/>
      <c r="P497" s="359"/>
      <c r="Q497" s="359"/>
      <c r="S497" s="359"/>
      <c r="T497" s="359"/>
      <c r="U497" s="359"/>
      <c r="V497" s="359"/>
      <c r="W497" s="359"/>
      <c r="X497" s="359"/>
      <c r="Y497" s="359"/>
      <c r="Z497" s="359"/>
      <c r="AA497" s="359"/>
      <c r="AB497" s="359"/>
      <c r="AC497" s="359"/>
      <c r="AD497" s="359"/>
      <c r="AE497" s="359"/>
      <c r="AF497" s="359"/>
      <c r="AG497" s="359"/>
      <c r="AH497" s="359"/>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87" activePane="bottomRight" state="frozen"/>
      <selection pane="topRight" activeCell="B1" sqref="B1"/>
      <selection pane="bottomLeft" activeCell="A4" sqref="A4"/>
      <selection pane="bottomRight" activeCell="D125" sqref="D125"/>
    </sheetView>
  </sheetViews>
  <sheetFormatPr defaultColWidth="9" defaultRowHeight="12.75"/>
  <cols>
    <col min="1" max="1" width="20.77734375" style="336" customWidth="1"/>
    <col min="2" max="2" width="13.109375" style="337" customWidth="1"/>
    <col min="3" max="4" width="5.109375" style="337" customWidth="1"/>
    <col min="5" max="7" width="4.33203125" style="337" customWidth="1"/>
    <col min="8" max="8" width="11.6640625" style="337" customWidth="1"/>
    <col min="9" max="9" width="9" style="337" customWidth="1"/>
    <col min="10" max="11" width="5.109375" style="337" customWidth="1"/>
    <col min="12" max="13" width="4.33203125" style="337" customWidth="1"/>
    <col min="14" max="14" width="11.44140625" style="337" customWidth="1"/>
    <col min="15" max="15" width="9.21875" style="337" customWidth="1"/>
    <col min="16" max="16" width="4.33203125" style="337" customWidth="1"/>
    <col min="17" max="17" width="11.6640625" style="337" customWidth="1"/>
    <col min="18" max="18" width="19.33203125" style="338" customWidth="1"/>
    <col min="19" max="19" width="18.6640625" style="338" customWidth="1"/>
    <col min="20" max="21" width="19.21875" style="338" customWidth="1"/>
    <col min="22" max="22" width="19.88671875" style="338" customWidth="1"/>
    <col min="23" max="23" width="19.21875" style="338" customWidth="1"/>
    <col min="24" max="24" width="19.88671875" style="338" customWidth="1"/>
    <col min="25" max="25" width="18.21875" style="338" customWidth="1"/>
    <col min="26" max="26" width="18.88671875" style="338" customWidth="1"/>
    <col min="27" max="27" width="18.44140625" style="338" customWidth="1"/>
    <col min="28" max="28" width="19.109375" style="338" customWidth="1"/>
    <col min="29" max="29" width="19.44140625" style="338" customWidth="1"/>
    <col min="30" max="30" width="26.88671875" style="338" customWidth="1"/>
    <col min="31" max="31" width="27.44140625" style="338" customWidth="1"/>
    <col min="32" max="32" width="26.109375" style="338" customWidth="1"/>
    <col min="33" max="33" width="26.77734375" style="338" customWidth="1"/>
    <col min="34" max="34" width="26" style="338" customWidth="1"/>
    <col min="35" max="36" width="26.6640625" style="338" customWidth="1"/>
    <col min="37" max="37" width="27.21875" style="338" customWidth="1"/>
    <col min="38" max="38" width="26.6640625" style="338" customWidth="1"/>
    <col min="39" max="39" width="27.21875" style="338" customWidth="1"/>
    <col min="40" max="40" width="25.6640625" style="338" customWidth="1"/>
    <col min="41" max="41" width="26.21875" style="338" customWidth="1"/>
    <col min="42" max="42" width="25.88671875" style="338" customWidth="1"/>
    <col min="43" max="43" width="26.44140625" style="338" customWidth="1"/>
    <col min="44" max="44" width="20.109375" style="338" customWidth="1"/>
    <col min="45" max="45" width="18.77734375" style="338" customWidth="1"/>
    <col min="46" max="46" width="19.33203125" style="338" customWidth="1"/>
    <col min="47" max="47" width="18.6640625" style="338" customWidth="1"/>
    <col min="48" max="49" width="19.21875" style="338" customWidth="1"/>
    <col min="50" max="50" width="19.88671875" style="338" customWidth="1"/>
    <col min="51" max="51" width="19.21875" style="338" customWidth="1"/>
    <col min="52" max="52" width="19.88671875" style="338" customWidth="1"/>
    <col min="53" max="53" width="18.21875" style="338" customWidth="1"/>
    <col min="54" max="54" width="18.88671875" style="338" customWidth="1"/>
    <col min="55" max="55" width="18.44140625" style="338" customWidth="1"/>
    <col min="56" max="56" width="19.109375" style="338" customWidth="1"/>
    <col min="57" max="57" width="19.44140625" style="338" customWidth="1"/>
    <col min="58" max="58" width="26.88671875" style="338" customWidth="1"/>
    <col min="59" max="59" width="27.44140625" style="338" customWidth="1"/>
    <col min="60" max="60" width="26.109375" style="338" customWidth="1"/>
    <col min="61" max="61" width="26.77734375" style="338" customWidth="1"/>
    <col min="62" max="62" width="26" style="338" customWidth="1"/>
    <col min="63" max="64" width="26.6640625" style="338" customWidth="1"/>
    <col min="65" max="65" width="27.21875" style="338" customWidth="1"/>
    <col min="66" max="66" width="26.6640625" style="338" customWidth="1"/>
    <col min="67" max="67" width="27.21875" style="338" customWidth="1"/>
    <col min="68" max="68" width="25.6640625" style="338" customWidth="1"/>
    <col min="69" max="69" width="26.21875" style="338" customWidth="1"/>
    <col min="70" max="70" width="25.88671875" style="338" customWidth="1"/>
    <col min="71" max="71" width="26.44140625" style="338" customWidth="1"/>
    <col min="72" max="72" width="20.109375" style="338" customWidth="1"/>
    <col min="73" max="73" width="18.77734375" style="338" customWidth="1"/>
    <col min="74" max="74" width="19.33203125" style="338" customWidth="1"/>
    <col min="75" max="75" width="18.6640625" style="338" customWidth="1"/>
    <col min="76" max="77" width="19.21875" style="338" customWidth="1"/>
    <col min="78" max="78" width="19.88671875" style="338" customWidth="1"/>
    <col min="79" max="79" width="19.21875" style="338" customWidth="1"/>
    <col min="80" max="80" width="19.88671875" style="338" customWidth="1"/>
    <col min="81" max="81" width="18.21875" style="338" customWidth="1"/>
    <col min="82" max="82" width="18.88671875" style="338" customWidth="1"/>
    <col min="83" max="83" width="18.44140625" style="338" customWidth="1"/>
    <col min="84" max="84" width="19.109375" style="338" customWidth="1"/>
    <col min="85" max="85" width="19.44140625" style="338" customWidth="1"/>
    <col min="86" max="86" width="26.88671875" style="338" customWidth="1"/>
    <col min="87" max="87" width="27.44140625" style="338" customWidth="1"/>
    <col min="88" max="88" width="26.109375" style="338" customWidth="1"/>
    <col min="89" max="89" width="26.77734375" style="338" customWidth="1"/>
    <col min="90" max="90" width="26" style="338" customWidth="1"/>
    <col min="91" max="92" width="26.6640625" style="338" customWidth="1"/>
    <col min="93" max="93" width="27.21875" style="338" customWidth="1"/>
    <col min="94" max="94" width="26.6640625" style="338" customWidth="1"/>
    <col min="95" max="95" width="27.21875" style="338" customWidth="1"/>
    <col min="96" max="96" width="25.6640625" style="338" customWidth="1"/>
    <col min="97" max="97" width="26.21875" style="338" customWidth="1"/>
    <col min="98" max="98" width="25.88671875" style="338" customWidth="1"/>
    <col min="99" max="99" width="26.44140625" style="338" customWidth="1"/>
    <col min="100" max="100" width="20.109375" style="338" customWidth="1"/>
    <col min="101" max="101" width="18.77734375" style="338" customWidth="1"/>
    <col min="102" max="102" width="19.33203125" style="338" customWidth="1"/>
    <col min="103" max="103" width="18.6640625" style="338" customWidth="1"/>
    <col min="104" max="105" width="19.21875" style="338" customWidth="1"/>
    <col min="106" max="106" width="19.88671875" style="338" customWidth="1"/>
    <col min="107" max="107" width="19.21875" style="338" customWidth="1"/>
    <col min="108" max="108" width="19.88671875" style="338" customWidth="1"/>
    <col min="109" max="109" width="18.21875" style="338" customWidth="1"/>
    <col min="110" max="110" width="18.88671875" style="338" customWidth="1"/>
    <col min="111" max="111" width="18.44140625" style="338" customWidth="1"/>
    <col min="112" max="112" width="19.109375" style="338" customWidth="1"/>
    <col min="113" max="113" width="19.44140625" style="338" customWidth="1"/>
    <col min="114" max="114" width="26.88671875" style="338" customWidth="1"/>
    <col min="115" max="115" width="27.44140625" style="338" customWidth="1"/>
    <col min="116" max="116" width="26.109375" style="338" customWidth="1"/>
    <col min="117" max="117" width="26.77734375" style="338" customWidth="1"/>
    <col min="118" max="118" width="26" style="338" customWidth="1"/>
    <col min="119" max="120" width="26.6640625" style="338" customWidth="1"/>
    <col min="121" max="121" width="27.21875" style="338" customWidth="1"/>
    <col min="122" max="122" width="26.6640625" style="338" customWidth="1"/>
    <col min="123" max="123" width="27.21875" style="338" customWidth="1"/>
    <col min="124" max="124" width="25.6640625" style="338" customWidth="1"/>
    <col min="125" max="125" width="26.21875" style="338" customWidth="1"/>
    <col min="126" max="126" width="25.88671875" style="338" customWidth="1"/>
    <col min="127" max="127" width="26.44140625" style="338" customWidth="1"/>
    <col min="128" max="128" width="20.109375" style="338" customWidth="1"/>
    <col min="129" max="129" width="18.77734375" style="338" customWidth="1"/>
    <col min="130" max="130" width="19.33203125" style="338" customWidth="1"/>
    <col min="131" max="131" width="18.6640625" style="338" customWidth="1"/>
    <col min="132" max="133" width="19.21875" style="338" customWidth="1"/>
    <col min="134" max="134" width="19.88671875" style="338" customWidth="1"/>
    <col min="135" max="135" width="19.21875" style="338" customWidth="1"/>
    <col min="136" max="136" width="19.88671875" style="338" customWidth="1"/>
    <col min="137" max="137" width="18.21875" style="338" customWidth="1"/>
    <col min="138" max="138" width="18.88671875" style="338" customWidth="1"/>
    <col min="139" max="139" width="18.44140625" style="338" customWidth="1"/>
    <col min="140" max="140" width="19.109375" style="338" customWidth="1"/>
    <col min="141" max="141" width="19.44140625" style="338" customWidth="1"/>
    <col min="142" max="142" width="26.88671875" style="338" customWidth="1"/>
    <col min="143" max="143" width="27.44140625" style="338" customWidth="1"/>
    <col min="144" max="144" width="26.109375" style="338" customWidth="1"/>
    <col min="145" max="145" width="26.77734375" style="338" customWidth="1"/>
    <col min="146" max="146" width="26" style="338" customWidth="1"/>
    <col min="147" max="148" width="26.6640625" style="338" customWidth="1"/>
    <col min="149" max="149" width="27.21875" style="338" customWidth="1"/>
    <col min="150" max="150" width="26.6640625" style="338" customWidth="1"/>
    <col min="151" max="151" width="27.21875" style="338" customWidth="1"/>
    <col min="152" max="152" width="25.6640625" style="338" customWidth="1"/>
    <col min="153" max="153" width="26.21875" style="338" customWidth="1"/>
    <col min="154" max="154" width="25.88671875" style="338" customWidth="1"/>
    <col min="155" max="155" width="26.44140625" style="338" customWidth="1"/>
    <col min="156" max="156" width="20.109375" style="338" customWidth="1"/>
    <col min="157" max="157" width="18.77734375" style="338" customWidth="1"/>
    <col min="158" max="158" width="19.33203125" style="338" customWidth="1"/>
    <col min="159" max="159" width="18.6640625" style="338" customWidth="1"/>
    <col min="160" max="161" width="19.21875" style="338" customWidth="1"/>
    <col min="162" max="162" width="19.88671875" style="338" customWidth="1"/>
    <col min="163" max="163" width="19.21875" style="338" customWidth="1"/>
    <col min="164" max="164" width="19.88671875" style="338" customWidth="1"/>
    <col min="165" max="165" width="18.21875" style="338" customWidth="1"/>
    <col min="166" max="166" width="18.88671875" style="338" customWidth="1"/>
    <col min="167" max="167" width="18.44140625" style="338" customWidth="1"/>
    <col min="168" max="168" width="19.109375" style="338" customWidth="1"/>
    <col min="169" max="169" width="19.44140625" style="338" customWidth="1"/>
    <col min="170" max="170" width="26.88671875" style="338" customWidth="1"/>
    <col min="171" max="171" width="27.44140625" style="338" customWidth="1"/>
    <col min="172" max="172" width="26.109375" style="338" customWidth="1"/>
    <col min="173" max="173" width="26.77734375" style="338" customWidth="1"/>
    <col min="174" max="174" width="26" style="338" customWidth="1"/>
    <col min="175" max="176" width="26.6640625" style="338" customWidth="1"/>
    <col min="177" max="177" width="27.21875" style="338" customWidth="1"/>
    <col min="178" max="178" width="26.6640625" style="338" customWidth="1"/>
    <col min="179" max="179" width="27.21875" style="338" customWidth="1"/>
    <col min="180" max="180" width="25.6640625" style="338" customWidth="1"/>
    <col min="181" max="181" width="26.21875" style="338" customWidth="1"/>
    <col min="182" max="182" width="25.88671875" style="338" customWidth="1"/>
    <col min="183" max="183" width="26.44140625" style="338" customWidth="1"/>
    <col min="184" max="184" width="20.109375" style="338" customWidth="1"/>
    <col min="185" max="185" width="18.77734375" style="338" customWidth="1"/>
    <col min="186" max="186" width="19.33203125" style="338" customWidth="1"/>
    <col min="187" max="187" width="18.6640625" style="338" customWidth="1"/>
    <col min="188" max="189" width="19.21875" style="338" customWidth="1"/>
    <col min="190" max="190" width="19.88671875" style="338" customWidth="1"/>
    <col min="191" max="191" width="19.21875" style="338" customWidth="1"/>
    <col min="192" max="192" width="19.88671875" style="338" customWidth="1"/>
    <col min="193" max="193" width="18.21875" style="338" customWidth="1"/>
    <col min="194" max="194" width="18.88671875" style="338" customWidth="1"/>
    <col min="195" max="195" width="18.44140625" style="338" customWidth="1"/>
    <col min="196" max="196" width="19.109375" style="338" customWidth="1"/>
    <col min="197" max="197" width="19.44140625" style="338" customWidth="1"/>
    <col min="198" max="198" width="26.88671875" style="338" customWidth="1"/>
    <col min="199" max="199" width="27.44140625" style="338" customWidth="1"/>
    <col min="200" max="200" width="26.109375" style="338" customWidth="1"/>
    <col min="201" max="201" width="26.77734375" style="338" customWidth="1"/>
    <col min="202" max="202" width="26" style="338" customWidth="1"/>
    <col min="203" max="204" width="26.6640625" style="338" customWidth="1"/>
    <col min="205" max="205" width="27.21875" style="338" customWidth="1"/>
    <col min="206" max="206" width="26.6640625" style="338" customWidth="1"/>
    <col min="207" max="207" width="27.21875" style="338" customWidth="1"/>
    <col min="208" max="208" width="25.6640625" style="338" customWidth="1"/>
    <col min="209" max="209" width="26.21875" style="338" customWidth="1"/>
    <col min="210" max="210" width="25.88671875" style="338" customWidth="1"/>
    <col min="211" max="211" width="26.44140625" style="338" customWidth="1"/>
    <col min="212" max="212" width="20.109375" style="338" customWidth="1"/>
    <col min="213" max="213" width="18.77734375" style="338" customWidth="1"/>
    <col min="214" max="214" width="19.33203125" style="338" customWidth="1"/>
    <col min="215" max="215" width="18.6640625" style="338" customWidth="1"/>
    <col min="216" max="217" width="19.21875" style="338" customWidth="1"/>
    <col min="218" max="218" width="19.88671875" style="338" customWidth="1"/>
    <col min="219" max="219" width="19.21875" style="338" customWidth="1"/>
    <col min="220" max="220" width="19.88671875" style="338" customWidth="1"/>
    <col min="221" max="221" width="18.21875" style="338" customWidth="1"/>
    <col min="222" max="222" width="18.88671875" style="338" customWidth="1"/>
    <col min="223" max="223" width="18.44140625" style="338" customWidth="1"/>
    <col min="224" max="224" width="19.109375" style="338" customWidth="1"/>
    <col min="225" max="225" width="19.44140625" style="338" customWidth="1"/>
    <col min="226" max="226" width="26.88671875" style="338" customWidth="1"/>
    <col min="227" max="227" width="27.44140625" style="338" customWidth="1"/>
    <col min="228" max="228" width="26.109375" style="338" customWidth="1"/>
    <col min="229" max="229" width="26.77734375" style="338" customWidth="1"/>
    <col min="230" max="230" width="26" style="338" customWidth="1"/>
    <col min="231" max="232" width="26.6640625" style="338" customWidth="1"/>
    <col min="233" max="233" width="27.21875" style="338" customWidth="1"/>
    <col min="234" max="234" width="26.6640625" style="338" customWidth="1"/>
    <col min="235" max="235" width="27.21875" style="338" customWidth="1"/>
    <col min="236" max="236" width="25.6640625" style="338" customWidth="1"/>
    <col min="237" max="237" width="26.21875" style="338" customWidth="1"/>
    <col min="238" max="238" width="25.88671875" style="338" customWidth="1"/>
    <col min="239" max="239" width="26.44140625" style="338" customWidth="1"/>
    <col min="240" max="240" width="20.109375" style="338" customWidth="1"/>
    <col min="241" max="241" width="18.77734375" style="338" customWidth="1"/>
    <col min="242" max="242" width="19.33203125" style="338" customWidth="1"/>
    <col min="243" max="243" width="18.6640625" style="338" customWidth="1"/>
    <col min="244" max="245" width="19.21875" style="338" customWidth="1"/>
    <col min="246" max="246" width="19.88671875" style="338" customWidth="1"/>
    <col min="247" max="247" width="19.21875" style="338" customWidth="1"/>
    <col min="248" max="248" width="19.88671875" style="338" customWidth="1"/>
    <col min="249" max="249" width="18.21875" style="338" customWidth="1"/>
    <col min="250" max="250" width="18.88671875" style="338" customWidth="1"/>
    <col min="251" max="251" width="18.44140625" style="338" customWidth="1"/>
    <col min="252" max="252" width="19.109375" style="338" customWidth="1"/>
    <col min="253" max="253" width="19.44140625" style="338" customWidth="1"/>
    <col min="254" max="254" width="26.88671875" style="338" customWidth="1"/>
    <col min="255" max="255" width="27.44140625" style="338" customWidth="1"/>
    <col min="256" max="256" width="26.109375" style="338" customWidth="1"/>
    <col min="257" max="257" width="26.77734375" style="338" customWidth="1"/>
    <col min="258" max="258" width="26" style="338" customWidth="1"/>
    <col min="259" max="260" width="26.6640625" style="338" customWidth="1"/>
    <col min="261" max="261" width="27.21875" style="338" customWidth="1"/>
    <col min="262" max="262" width="26.6640625" style="338" customWidth="1"/>
    <col min="263" max="263" width="27.21875" style="338" customWidth="1"/>
    <col min="264" max="264" width="25.6640625" style="338" customWidth="1"/>
    <col min="265" max="265" width="26.21875" style="338" customWidth="1"/>
    <col min="266" max="266" width="25.88671875" style="338" customWidth="1"/>
    <col min="267" max="267" width="26.44140625" style="338" customWidth="1"/>
    <col min="268" max="268" width="20.109375" style="338" customWidth="1"/>
    <col min="269" max="269" width="18.77734375" style="338" customWidth="1"/>
    <col min="270" max="270" width="19.33203125" style="338" customWidth="1"/>
    <col min="271" max="271" width="18.6640625" style="338" customWidth="1"/>
    <col min="272" max="273" width="19.21875" style="338" customWidth="1"/>
    <col min="274" max="274" width="19.88671875" style="338" customWidth="1"/>
    <col min="275" max="275" width="19.21875" style="338" customWidth="1"/>
    <col min="276" max="276" width="19.88671875" style="338" customWidth="1"/>
    <col min="277" max="277" width="18.21875" style="338" customWidth="1"/>
    <col min="278" max="278" width="18.88671875" style="338" customWidth="1"/>
    <col min="279" max="279" width="18.44140625" style="338" customWidth="1"/>
    <col min="280" max="280" width="19.109375" style="338" customWidth="1"/>
    <col min="281" max="281" width="19.44140625" style="338" customWidth="1"/>
    <col min="282" max="282" width="26.88671875" style="338" customWidth="1"/>
    <col min="283" max="283" width="27.44140625" style="338" customWidth="1"/>
    <col min="284" max="284" width="26.109375" style="338" customWidth="1"/>
    <col min="285" max="285" width="26.77734375" style="338" customWidth="1"/>
    <col min="286" max="286" width="26" style="338" customWidth="1"/>
    <col min="287" max="288" width="26.6640625" style="338" customWidth="1"/>
    <col min="289" max="289" width="27.21875" style="338" customWidth="1"/>
    <col min="290" max="290" width="26.6640625" style="338" customWidth="1"/>
    <col min="291" max="291" width="27.21875" style="338" customWidth="1"/>
    <col min="292" max="292" width="25.6640625" style="338" customWidth="1"/>
    <col min="293" max="293" width="26.21875" style="338" customWidth="1"/>
    <col min="294" max="294" width="25.88671875" style="338" customWidth="1"/>
    <col min="295" max="295" width="26.44140625" style="338" customWidth="1"/>
    <col min="296" max="296" width="20.109375" style="338" customWidth="1"/>
    <col min="297" max="297" width="18.77734375" style="338" customWidth="1"/>
    <col min="298" max="298" width="19.33203125" style="338" customWidth="1"/>
    <col min="299" max="299" width="18.6640625" style="338" customWidth="1"/>
    <col min="300" max="301" width="19.21875" style="338" customWidth="1"/>
    <col min="302" max="302" width="19.88671875" style="338" customWidth="1"/>
    <col min="303" max="303" width="19.21875" style="338" customWidth="1"/>
    <col min="304" max="304" width="19.88671875" style="338" customWidth="1"/>
    <col min="305" max="305" width="18.21875" style="338" customWidth="1"/>
    <col min="306" max="306" width="18.88671875" style="338" customWidth="1"/>
    <col min="307" max="307" width="18.44140625" style="338" customWidth="1"/>
    <col min="308" max="308" width="19.109375" style="338" customWidth="1"/>
    <col min="309" max="309" width="19.44140625" style="338" customWidth="1"/>
    <col min="310" max="310" width="26.88671875" style="338" customWidth="1"/>
    <col min="311" max="311" width="27.44140625" style="338" customWidth="1"/>
    <col min="312" max="312" width="26.109375" style="338" customWidth="1"/>
    <col min="313" max="313" width="26.77734375" style="338" customWidth="1"/>
    <col min="314" max="314" width="26" style="338" customWidth="1"/>
    <col min="315" max="316" width="26.6640625" style="338" customWidth="1"/>
    <col min="317" max="317" width="27.21875" style="338" customWidth="1"/>
    <col min="318" max="318" width="26.6640625" style="338" customWidth="1"/>
    <col min="319" max="319" width="27.21875" style="338" customWidth="1"/>
    <col min="320" max="320" width="25.6640625" style="338" customWidth="1"/>
    <col min="321" max="321" width="26.21875" style="338" customWidth="1"/>
    <col min="322" max="322" width="25.88671875" style="338" customWidth="1"/>
    <col min="323" max="323" width="26.44140625" style="338" customWidth="1"/>
    <col min="324" max="324" width="20.109375" style="338" customWidth="1"/>
    <col min="325" max="325" width="18.77734375" style="338" customWidth="1"/>
    <col min="326" max="326" width="19.33203125" style="338" customWidth="1"/>
    <col min="327" max="327" width="18.6640625" style="338" customWidth="1"/>
    <col min="328" max="329" width="19.21875" style="338" customWidth="1"/>
    <col min="330" max="330" width="19.88671875" style="338" customWidth="1"/>
    <col min="331" max="331" width="19.21875" style="338" customWidth="1"/>
    <col min="332" max="332" width="19.88671875" style="338" customWidth="1"/>
    <col min="333" max="333" width="18.21875" style="338" customWidth="1"/>
    <col min="334" max="334" width="18.88671875" style="338" customWidth="1"/>
    <col min="335" max="335" width="18.44140625" style="338" customWidth="1"/>
    <col min="336" max="336" width="19.109375" style="338" customWidth="1"/>
    <col min="337" max="337" width="19.44140625" style="338" customWidth="1"/>
    <col min="338" max="338" width="26.88671875" style="338" customWidth="1"/>
    <col min="339" max="339" width="27.44140625" style="338" customWidth="1"/>
    <col min="340" max="340" width="26.109375" style="338" customWidth="1"/>
    <col min="341" max="341" width="26.77734375" style="338" customWidth="1"/>
    <col min="342" max="342" width="26" style="338" customWidth="1"/>
    <col min="343" max="344" width="26.6640625" style="338" customWidth="1"/>
    <col min="345" max="345" width="27.21875" style="338" customWidth="1"/>
    <col min="346" max="346" width="26.6640625" style="338" customWidth="1"/>
    <col min="347" max="347" width="27.21875" style="338" customWidth="1"/>
    <col min="348" max="348" width="25.6640625" style="338" customWidth="1"/>
    <col min="349" max="349" width="26.21875" style="338" customWidth="1"/>
    <col min="350" max="350" width="25.88671875" style="338" customWidth="1"/>
    <col min="351" max="351" width="26.44140625" style="338" customWidth="1"/>
    <col min="352" max="352" width="20.109375" style="338" customWidth="1"/>
    <col min="353" max="353" width="18.77734375" style="338" customWidth="1"/>
    <col min="354" max="354" width="19.33203125" style="338" customWidth="1"/>
    <col min="355" max="355" width="18.6640625" style="338" customWidth="1"/>
    <col min="356" max="357" width="19.21875" style="338" customWidth="1"/>
    <col min="358" max="358" width="19.88671875" style="338" customWidth="1"/>
    <col min="359" max="359" width="19.21875" style="338" customWidth="1"/>
    <col min="360" max="360" width="19.88671875" style="338" customWidth="1"/>
    <col min="361" max="361" width="18.21875" style="338" customWidth="1"/>
    <col min="362" max="362" width="18.88671875" style="338" customWidth="1"/>
    <col min="363" max="363" width="18.44140625" style="338" customWidth="1"/>
    <col min="364" max="364" width="19.109375" style="338" customWidth="1"/>
    <col min="365" max="365" width="24.44140625" style="338" customWidth="1"/>
    <col min="366" max="366" width="31.88671875" style="338" bestFit="1" customWidth="1"/>
    <col min="367" max="367" width="32.44140625" style="338" bestFit="1" customWidth="1"/>
    <col min="368" max="368" width="31.109375" style="338" bestFit="1" customWidth="1"/>
    <col min="369" max="369" width="31.77734375" style="338" bestFit="1" customWidth="1"/>
    <col min="370" max="370" width="31" style="338" bestFit="1" customWidth="1"/>
    <col min="371" max="372" width="31.6640625" style="338" bestFit="1" customWidth="1"/>
    <col min="373" max="373" width="32.21875" style="338" bestFit="1" customWidth="1"/>
    <col min="374" max="374" width="31.6640625" style="338" bestFit="1" customWidth="1"/>
    <col min="375" max="375" width="32.21875" style="338" bestFit="1" customWidth="1"/>
    <col min="376" max="376" width="30.6640625" style="338" bestFit="1" customWidth="1"/>
    <col min="377" max="377" width="31.21875" style="338" bestFit="1" customWidth="1"/>
    <col min="378" max="378" width="30.88671875" style="338" bestFit="1" customWidth="1"/>
    <col min="379" max="379" width="31.44140625" style="338" bestFit="1" customWidth="1"/>
    <col min="380" max="380" width="25.109375" style="338" bestFit="1" customWidth="1"/>
    <col min="381" max="381" width="23.77734375" style="338" bestFit="1" customWidth="1"/>
    <col min="382" max="382" width="24.33203125" style="338" bestFit="1" customWidth="1"/>
    <col min="383" max="383" width="23.6640625" style="338" bestFit="1" customWidth="1"/>
    <col min="384" max="385" width="24.21875" style="338" bestFit="1" customWidth="1"/>
    <col min="386" max="386" width="24.88671875" style="338" bestFit="1" customWidth="1"/>
    <col min="387" max="387" width="24.21875" style="338" bestFit="1" customWidth="1"/>
    <col min="388" max="388" width="24.88671875" style="338" bestFit="1" customWidth="1"/>
    <col min="389" max="389" width="23.21875" style="338" bestFit="1" customWidth="1"/>
    <col min="390" max="390" width="23.88671875" style="338" bestFit="1" customWidth="1"/>
    <col min="391" max="391" width="23.44140625" style="338" bestFit="1" customWidth="1"/>
    <col min="392" max="392" width="24.109375" style="338" bestFit="1" customWidth="1"/>
    <col min="393" max="16384" width="9" style="338"/>
  </cols>
  <sheetData>
    <row r="1" spans="1:17">
      <c r="B1" s="395" t="s">
        <v>946</v>
      </c>
    </row>
    <row r="2" spans="1:17" s="341" customFormat="1">
      <c r="A2" s="336"/>
      <c r="B2" s="337" t="s">
        <v>949</v>
      </c>
      <c r="C2" s="337"/>
      <c r="D2" s="337"/>
      <c r="E2" s="337"/>
      <c r="F2" s="337"/>
      <c r="G2" s="337"/>
      <c r="H2" s="337" t="s">
        <v>950</v>
      </c>
      <c r="I2" s="337" t="s">
        <v>951</v>
      </c>
      <c r="J2" s="337"/>
      <c r="K2" s="337"/>
      <c r="L2" s="337"/>
      <c r="M2" s="337"/>
      <c r="N2" s="337" t="s">
        <v>952</v>
      </c>
      <c r="O2" s="337" t="s">
        <v>953</v>
      </c>
      <c r="P2" s="337"/>
      <c r="Q2" s="337" t="s">
        <v>954</v>
      </c>
    </row>
    <row r="3" spans="1:17">
      <c r="A3" s="394" t="s">
        <v>955</v>
      </c>
      <c r="B3" s="337">
        <v>1</v>
      </c>
      <c r="C3" s="337">
        <v>2</v>
      </c>
      <c r="D3" s="337">
        <v>3</v>
      </c>
      <c r="E3" s="337">
        <v>4</v>
      </c>
      <c r="F3" s="337">
        <v>5</v>
      </c>
      <c r="G3" s="337">
        <v>6</v>
      </c>
      <c r="I3" s="337">
        <v>7</v>
      </c>
      <c r="J3" s="337">
        <v>8</v>
      </c>
      <c r="K3" s="337">
        <v>9</v>
      </c>
      <c r="L3" s="337">
        <v>10</v>
      </c>
      <c r="M3" s="337">
        <v>11</v>
      </c>
      <c r="O3" s="337">
        <v>12</v>
      </c>
      <c r="P3" s="337">
        <v>13</v>
      </c>
    </row>
    <row r="4" spans="1:17">
      <c r="A4" s="352" t="s">
        <v>904</v>
      </c>
    </row>
    <row r="5" spans="1:17">
      <c r="A5" s="358" t="s">
        <v>1018</v>
      </c>
      <c r="B5" s="337">
        <v>721</v>
      </c>
      <c r="C5" s="337">
        <v>293</v>
      </c>
      <c r="D5" s="337">
        <v>317</v>
      </c>
      <c r="E5" s="337">
        <v>82</v>
      </c>
      <c r="F5" s="337">
        <v>62</v>
      </c>
      <c r="G5" s="337">
        <v>23</v>
      </c>
      <c r="H5" s="337">
        <v>1498</v>
      </c>
      <c r="J5" s="337">
        <v>0</v>
      </c>
      <c r="K5" s="337">
        <v>0</v>
      </c>
      <c r="L5" s="337">
        <v>0</v>
      </c>
      <c r="N5" s="337">
        <v>0</v>
      </c>
      <c r="O5" s="337">
        <v>0</v>
      </c>
      <c r="P5" s="337">
        <v>0</v>
      </c>
      <c r="Q5" s="337">
        <v>0</v>
      </c>
    </row>
    <row r="6" spans="1:17">
      <c r="A6" s="358" t="s">
        <v>1019</v>
      </c>
      <c r="B6" s="337">
        <v>717</v>
      </c>
      <c r="C6" s="337">
        <v>348</v>
      </c>
      <c r="D6" s="337">
        <v>324</v>
      </c>
      <c r="E6" s="337">
        <v>99</v>
      </c>
      <c r="F6" s="337">
        <v>72</v>
      </c>
      <c r="G6" s="337">
        <v>22</v>
      </c>
      <c r="H6" s="337">
        <v>1582</v>
      </c>
      <c r="J6" s="337">
        <v>0</v>
      </c>
      <c r="K6" s="337">
        <v>0</v>
      </c>
      <c r="L6" s="337">
        <v>0</v>
      </c>
      <c r="N6" s="337">
        <v>0</v>
      </c>
      <c r="O6" s="337">
        <v>0</v>
      </c>
      <c r="P6" s="337">
        <v>0</v>
      </c>
      <c r="Q6" s="337">
        <v>0</v>
      </c>
    </row>
    <row r="7" spans="1:17">
      <c r="A7" s="358" t="s">
        <v>1020</v>
      </c>
      <c r="B7" s="337">
        <v>730</v>
      </c>
      <c r="C7" s="337">
        <v>368</v>
      </c>
      <c r="D7" s="337">
        <v>497</v>
      </c>
      <c r="E7" s="337">
        <v>109</v>
      </c>
      <c r="F7" s="337">
        <v>99</v>
      </c>
      <c r="G7" s="337">
        <v>35</v>
      </c>
      <c r="H7" s="337">
        <v>1838</v>
      </c>
      <c r="J7" s="337">
        <v>0</v>
      </c>
      <c r="K7" s="337">
        <v>0</v>
      </c>
      <c r="L7" s="337">
        <v>0</v>
      </c>
      <c r="N7" s="337">
        <v>0</v>
      </c>
      <c r="O7" s="337">
        <v>0</v>
      </c>
      <c r="P7" s="337">
        <v>0</v>
      </c>
      <c r="Q7" s="337">
        <v>0</v>
      </c>
    </row>
    <row r="8" spans="1:17">
      <c r="A8" s="358" t="s">
        <v>1021</v>
      </c>
      <c r="B8" s="337">
        <v>351</v>
      </c>
      <c r="C8" s="337">
        <v>118</v>
      </c>
      <c r="D8" s="337">
        <v>302</v>
      </c>
      <c r="E8" s="337">
        <v>43</v>
      </c>
      <c r="F8" s="337">
        <v>31</v>
      </c>
      <c r="G8" s="337">
        <v>1</v>
      </c>
      <c r="H8" s="337">
        <v>846</v>
      </c>
      <c r="J8" s="337">
        <v>0</v>
      </c>
      <c r="K8" s="337">
        <v>0</v>
      </c>
      <c r="L8" s="337">
        <v>0</v>
      </c>
      <c r="N8" s="337">
        <v>0</v>
      </c>
      <c r="O8" s="337">
        <v>0</v>
      </c>
      <c r="P8" s="337">
        <v>0</v>
      </c>
      <c r="Q8" s="337">
        <v>0</v>
      </c>
    </row>
    <row r="9" spans="1:17">
      <c r="A9" s="358" t="s">
        <v>1022</v>
      </c>
      <c r="B9" s="337">
        <v>116</v>
      </c>
      <c r="C9" s="337">
        <v>60</v>
      </c>
      <c r="D9" s="337">
        <v>15</v>
      </c>
      <c r="E9" s="337">
        <v>34</v>
      </c>
      <c r="F9" s="337">
        <v>3</v>
      </c>
      <c r="G9" s="337">
        <v>0</v>
      </c>
      <c r="H9" s="337">
        <v>228</v>
      </c>
      <c r="J9" s="337">
        <v>0</v>
      </c>
      <c r="K9" s="337">
        <v>0</v>
      </c>
      <c r="L9" s="337">
        <v>0</v>
      </c>
      <c r="N9" s="337">
        <v>0</v>
      </c>
      <c r="O9" s="337">
        <v>0</v>
      </c>
      <c r="P9" s="337">
        <v>0</v>
      </c>
      <c r="Q9" s="337">
        <v>0</v>
      </c>
    </row>
    <row r="10" spans="1:17">
      <c r="A10" s="358" t="s">
        <v>1023</v>
      </c>
      <c r="B10" s="337">
        <v>0</v>
      </c>
      <c r="C10" s="337">
        <v>0</v>
      </c>
      <c r="D10" s="337">
        <v>0</v>
      </c>
      <c r="E10" s="337">
        <v>0</v>
      </c>
      <c r="F10" s="337">
        <v>0</v>
      </c>
      <c r="G10" s="337">
        <v>0</v>
      </c>
      <c r="H10" s="337">
        <v>0</v>
      </c>
      <c r="J10" s="337">
        <v>286</v>
      </c>
      <c r="K10" s="337">
        <v>1063</v>
      </c>
      <c r="L10" s="337">
        <v>381</v>
      </c>
      <c r="N10" s="337">
        <v>1730</v>
      </c>
      <c r="O10" s="337">
        <v>46</v>
      </c>
      <c r="P10" s="337">
        <v>88</v>
      </c>
      <c r="Q10" s="337">
        <v>134</v>
      </c>
    </row>
    <row r="11" spans="1:17">
      <c r="A11" s="358" t="s">
        <v>1024</v>
      </c>
      <c r="B11" s="337">
        <v>2635</v>
      </c>
      <c r="C11" s="337">
        <v>1187</v>
      </c>
      <c r="D11" s="337">
        <v>1455</v>
      </c>
      <c r="E11" s="337">
        <v>367</v>
      </c>
      <c r="F11" s="337">
        <v>267</v>
      </c>
      <c r="G11" s="337">
        <v>81</v>
      </c>
      <c r="H11" s="337">
        <v>5992</v>
      </c>
      <c r="J11" s="337">
        <v>286</v>
      </c>
      <c r="K11" s="337">
        <v>1063</v>
      </c>
      <c r="L11" s="337">
        <v>381</v>
      </c>
      <c r="N11" s="337">
        <v>1730</v>
      </c>
      <c r="O11" s="337">
        <v>46</v>
      </c>
      <c r="P11" s="337">
        <v>88</v>
      </c>
      <c r="Q11" s="337">
        <v>134</v>
      </c>
    </row>
    <row r="12" spans="1:17">
      <c r="A12" s="352" t="s">
        <v>176</v>
      </c>
    </row>
    <row r="13" spans="1:17">
      <c r="A13" s="358" t="s">
        <v>1018</v>
      </c>
      <c r="B13" s="337">
        <v>344</v>
      </c>
      <c r="C13" s="337">
        <v>144</v>
      </c>
      <c r="D13" s="337">
        <v>278</v>
      </c>
      <c r="E13" s="337">
        <v>68</v>
      </c>
      <c r="F13" s="337">
        <v>20</v>
      </c>
      <c r="G13" s="337">
        <v>50</v>
      </c>
      <c r="H13" s="337">
        <v>904</v>
      </c>
      <c r="J13" s="337">
        <v>1</v>
      </c>
      <c r="K13" s="337">
        <v>1</v>
      </c>
      <c r="L13" s="337">
        <v>3</v>
      </c>
      <c r="N13" s="337">
        <v>5</v>
      </c>
    </row>
    <row r="14" spans="1:17">
      <c r="A14" s="358" t="s">
        <v>1019</v>
      </c>
      <c r="B14" s="337">
        <v>228</v>
      </c>
      <c r="C14" s="337">
        <v>106</v>
      </c>
      <c r="D14" s="337">
        <v>350</v>
      </c>
      <c r="E14" s="337">
        <v>83</v>
      </c>
      <c r="F14" s="337">
        <v>36</v>
      </c>
      <c r="G14" s="337">
        <v>93</v>
      </c>
      <c r="H14" s="337">
        <v>896</v>
      </c>
      <c r="J14" s="337">
        <v>0</v>
      </c>
      <c r="K14" s="337">
        <v>11</v>
      </c>
      <c r="L14" s="337">
        <v>15</v>
      </c>
      <c r="N14" s="337">
        <v>26</v>
      </c>
    </row>
    <row r="15" spans="1:17">
      <c r="A15" s="358" t="s">
        <v>1020</v>
      </c>
      <c r="B15" s="337">
        <v>246</v>
      </c>
      <c r="C15" s="337">
        <v>90</v>
      </c>
      <c r="D15" s="337">
        <v>395</v>
      </c>
      <c r="E15" s="337">
        <v>123</v>
      </c>
      <c r="F15" s="337">
        <v>35</v>
      </c>
      <c r="G15" s="337">
        <v>133</v>
      </c>
      <c r="H15" s="337">
        <v>1022</v>
      </c>
      <c r="J15" s="337">
        <v>0</v>
      </c>
      <c r="K15" s="337">
        <v>30</v>
      </c>
      <c r="L15" s="337">
        <v>101</v>
      </c>
      <c r="N15" s="337">
        <v>131</v>
      </c>
    </row>
    <row r="16" spans="1:17">
      <c r="A16" s="358" t="s">
        <v>1021</v>
      </c>
      <c r="B16" s="337">
        <v>317</v>
      </c>
      <c r="C16" s="337">
        <v>60</v>
      </c>
      <c r="D16" s="337">
        <v>244</v>
      </c>
      <c r="E16" s="337">
        <v>71</v>
      </c>
      <c r="F16" s="337">
        <v>28</v>
      </c>
      <c r="G16" s="337">
        <v>108</v>
      </c>
      <c r="H16" s="337">
        <v>828</v>
      </c>
      <c r="J16" s="337">
        <v>132</v>
      </c>
      <c r="K16" s="337">
        <v>78</v>
      </c>
      <c r="L16" s="337">
        <v>285</v>
      </c>
      <c r="N16" s="337">
        <v>495</v>
      </c>
    </row>
    <row r="17" spans="1:14">
      <c r="A17" s="358" t="s">
        <v>1022</v>
      </c>
      <c r="B17" s="337">
        <v>72</v>
      </c>
      <c r="C17" s="337">
        <v>0</v>
      </c>
      <c r="D17" s="337">
        <v>182</v>
      </c>
      <c r="E17" s="337">
        <v>7</v>
      </c>
      <c r="F17" s="337">
        <v>0</v>
      </c>
      <c r="G17" s="337">
        <v>3</v>
      </c>
      <c r="H17" s="337">
        <v>264</v>
      </c>
      <c r="J17" s="337">
        <v>0</v>
      </c>
      <c r="K17" s="337">
        <v>0</v>
      </c>
      <c r="L17" s="337">
        <v>0</v>
      </c>
      <c r="N17" s="337">
        <v>0</v>
      </c>
    </row>
    <row r="18" spans="1:14">
      <c r="A18" s="358" t="s">
        <v>1023</v>
      </c>
      <c r="B18" s="337">
        <v>0</v>
      </c>
      <c r="C18" s="337">
        <v>0</v>
      </c>
      <c r="D18" s="337">
        <v>0</v>
      </c>
      <c r="E18" s="337">
        <v>0</v>
      </c>
      <c r="F18" s="337">
        <v>0</v>
      </c>
      <c r="G18" s="337">
        <v>0</v>
      </c>
      <c r="H18" s="337">
        <v>0</v>
      </c>
      <c r="J18" s="337">
        <v>159</v>
      </c>
      <c r="K18" s="337">
        <v>78</v>
      </c>
      <c r="L18" s="337">
        <v>435</v>
      </c>
      <c r="N18" s="337">
        <v>672</v>
      </c>
    </row>
    <row r="19" spans="1:14">
      <c r="A19" s="358" t="s">
        <v>1024</v>
      </c>
      <c r="B19" s="337">
        <v>1207</v>
      </c>
      <c r="C19" s="337">
        <v>400</v>
      </c>
      <c r="D19" s="337">
        <v>1449</v>
      </c>
      <c r="E19" s="337">
        <v>352</v>
      </c>
      <c r="F19" s="337">
        <v>119</v>
      </c>
      <c r="G19" s="337">
        <v>387</v>
      </c>
      <c r="H19" s="337">
        <v>3914</v>
      </c>
      <c r="J19" s="337">
        <v>292</v>
      </c>
      <c r="K19" s="337">
        <v>198</v>
      </c>
      <c r="L19" s="337">
        <v>839</v>
      </c>
      <c r="N19" s="337">
        <v>1329</v>
      </c>
    </row>
    <row r="20" spans="1:14">
      <c r="A20" s="352" t="s">
        <v>209</v>
      </c>
    </row>
    <row r="21" spans="1:14">
      <c r="A21" s="358" t="s">
        <v>1018</v>
      </c>
      <c r="B21" s="337">
        <v>384</v>
      </c>
      <c r="D21" s="337">
        <v>43</v>
      </c>
      <c r="H21" s="337">
        <v>427</v>
      </c>
      <c r="K21" s="337">
        <v>0</v>
      </c>
      <c r="N21" s="337">
        <v>0</v>
      </c>
    </row>
    <row r="22" spans="1:14">
      <c r="A22" s="358" t="s">
        <v>1019</v>
      </c>
      <c r="B22" s="337">
        <v>355</v>
      </c>
      <c r="D22" s="337">
        <v>103</v>
      </c>
      <c r="H22" s="337">
        <v>458</v>
      </c>
      <c r="K22" s="337">
        <v>0</v>
      </c>
      <c r="N22" s="337">
        <v>0</v>
      </c>
    </row>
    <row r="23" spans="1:14">
      <c r="A23" s="358" t="s">
        <v>1020</v>
      </c>
      <c r="B23" s="337">
        <v>311</v>
      </c>
      <c r="D23" s="337">
        <v>53</v>
      </c>
      <c r="H23" s="337">
        <v>364</v>
      </c>
      <c r="K23" s="337">
        <v>0</v>
      </c>
      <c r="N23" s="337">
        <v>0</v>
      </c>
    </row>
    <row r="24" spans="1:14">
      <c r="A24" s="358" t="s">
        <v>1021</v>
      </c>
      <c r="B24" s="337">
        <v>86</v>
      </c>
      <c r="D24" s="337">
        <v>15</v>
      </c>
      <c r="H24" s="337">
        <v>101</v>
      </c>
      <c r="K24" s="337">
        <v>0</v>
      </c>
      <c r="N24" s="337">
        <v>0</v>
      </c>
    </row>
    <row r="25" spans="1:14">
      <c r="A25" s="358" t="s">
        <v>1022</v>
      </c>
      <c r="B25" s="337">
        <v>0</v>
      </c>
      <c r="D25" s="337">
        <v>19</v>
      </c>
      <c r="H25" s="337">
        <v>19</v>
      </c>
      <c r="K25" s="337">
        <v>0</v>
      </c>
      <c r="N25" s="337">
        <v>0</v>
      </c>
    </row>
    <row r="26" spans="1:14">
      <c r="A26" s="358" t="s">
        <v>1023</v>
      </c>
      <c r="B26" s="337">
        <v>0</v>
      </c>
      <c r="D26" s="337">
        <v>0</v>
      </c>
      <c r="H26" s="337">
        <v>0</v>
      </c>
      <c r="K26" s="337">
        <v>409</v>
      </c>
      <c r="N26" s="337">
        <v>409</v>
      </c>
    </row>
    <row r="27" spans="1:14">
      <c r="A27" s="358" t="s">
        <v>1024</v>
      </c>
      <c r="B27" s="337">
        <v>1136</v>
      </c>
      <c r="D27" s="337">
        <v>233</v>
      </c>
      <c r="H27" s="337">
        <v>1369</v>
      </c>
      <c r="K27" s="337">
        <v>409</v>
      </c>
      <c r="N27" s="337">
        <v>409</v>
      </c>
    </row>
    <row r="28" spans="1:14">
      <c r="A28" s="352" t="s">
        <v>213</v>
      </c>
    </row>
    <row r="29" spans="1:14">
      <c r="A29" s="358" t="s">
        <v>1018</v>
      </c>
      <c r="B29" s="337">
        <v>2328</v>
      </c>
      <c r="D29" s="337">
        <v>326</v>
      </c>
      <c r="E29" s="337">
        <v>71</v>
      </c>
      <c r="G29" s="337">
        <v>30</v>
      </c>
      <c r="H29" s="337">
        <v>2755</v>
      </c>
      <c r="I29" s="337">
        <v>680</v>
      </c>
      <c r="J29" s="337">
        <v>177</v>
      </c>
      <c r="K29" s="337">
        <v>3</v>
      </c>
      <c r="L29" s="337">
        <v>3</v>
      </c>
      <c r="N29" s="337">
        <v>863</v>
      </c>
    </row>
    <row r="30" spans="1:14">
      <c r="A30" s="358" t="s">
        <v>1019</v>
      </c>
      <c r="B30" s="337">
        <v>2100</v>
      </c>
      <c r="D30" s="337">
        <v>352</v>
      </c>
      <c r="E30" s="337">
        <v>120</v>
      </c>
      <c r="G30" s="337">
        <v>22</v>
      </c>
      <c r="H30" s="337">
        <v>2594</v>
      </c>
      <c r="I30" s="337">
        <v>623</v>
      </c>
      <c r="J30" s="337">
        <v>169</v>
      </c>
      <c r="K30" s="337">
        <v>6</v>
      </c>
      <c r="L30" s="337">
        <v>7</v>
      </c>
      <c r="N30" s="337">
        <v>805</v>
      </c>
    </row>
    <row r="31" spans="1:14">
      <c r="A31" s="358" t="s">
        <v>1020</v>
      </c>
      <c r="B31" s="337">
        <v>1763</v>
      </c>
      <c r="D31" s="337">
        <v>400</v>
      </c>
      <c r="E31" s="337">
        <v>154</v>
      </c>
      <c r="G31" s="337">
        <v>23</v>
      </c>
      <c r="H31" s="337">
        <v>2340</v>
      </c>
      <c r="I31" s="337">
        <v>824</v>
      </c>
      <c r="J31" s="337">
        <v>166</v>
      </c>
      <c r="K31" s="337">
        <v>13</v>
      </c>
      <c r="L31" s="337">
        <v>11</v>
      </c>
      <c r="N31" s="337">
        <v>1014</v>
      </c>
    </row>
    <row r="32" spans="1:14">
      <c r="A32" s="358" t="s">
        <v>1021</v>
      </c>
      <c r="B32" s="337">
        <v>1084</v>
      </c>
      <c r="D32" s="337">
        <v>206</v>
      </c>
      <c r="E32" s="337">
        <v>117</v>
      </c>
      <c r="G32" s="337">
        <v>1</v>
      </c>
      <c r="H32" s="337">
        <v>1408</v>
      </c>
      <c r="I32" s="337">
        <v>549</v>
      </c>
      <c r="J32" s="337">
        <v>378</v>
      </c>
      <c r="K32" s="337">
        <v>117</v>
      </c>
      <c r="L32" s="337">
        <v>5</v>
      </c>
      <c r="N32" s="337">
        <v>1049</v>
      </c>
    </row>
    <row r="33" spans="1:17">
      <c r="A33" s="358" t="s">
        <v>1022</v>
      </c>
      <c r="B33" s="337">
        <v>716</v>
      </c>
      <c r="D33" s="337">
        <v>23</v>
      </c>
      <c r="E33" s="337">
        <v>1</v>
      </c>
      <c r="G33" s="337">
        <v>0</v>
      </c>
      <c r="H33" s="337">
        <v>740</v>
      </c>
      <c r="I33" s="337">
        <v>2181</v>
      </c>
      <c r="J33" s="337">
        <v>13</v>
      </c>
      <c r="K33" s="337">
        <v>5</v>
      </c>
      <c r="L33" s="337">
        <v>29</v>
      </c>
      <c r="N33" s="337">
        <v>2228</v>
      </c>
    </row>
    <row r="34" spans="1:17">
      <c r="A34" s="358" t="s">
        <v>1023</v>
      </c>
      <c r="B34" s="337">
        <v>0</v>
      </c>
      <c r="D34" s="337">
        <v>0</v>
      </c>
      <c r="E34" s="337">
        <v>0</v>
      </c>
      <c r="G34" s="337">
        <v>0</v>
      </c>
      <c r="H34" s="337">
        <v>0</v>
      </c>
      <c r="I34" s="337">
        <v>0</v>
      </c>
      <c r="J34" s="337">
        <v>0</v>
      </c>
      <c r="K34" s="337">
        <v>0</v>
      </c>
      <c r="L34" s="337">
        <v>0</v>
      </c>
      <c r="N34" s="337">
        <v>0</v>
      </c>
    </row>
    <row r="35" spans="1:17">
      <c r="A35" s="358" t="s">
        <v>1024</v>
      </c>
      <c r="B35" s="337">
        <v>7991</v>
      </c>
      <c r="D35" s="337">
        <v>1307</v>
      </c>
      <c r="E35" s="337">
        <v>463</v>
      </c>
      <c r="G35" s="337">
        <v>76</v>
      </c>
      <c r="H35" s="337">
        <v>9837</v>
      </c>
      <c r="I35" s="337">
        <v>4857</v>
      </c>
      <c r="J35" s="337">
        <v>903</v>
      </c>
      <c r="K35" s="337">
        <v>144</v>
      </c>
      <c r="L35" s="337">
        <v>55</v>
      </c>
      <c r="N35" s="337">
        <v>5959</v>
      </c>
    </row>
    <row r="36" spans="1:17">
      <c r="A36" s="352" t="s">
        <v>225</v>
      </c>
    </row>
    <row r="37" spans="1:17">
      <c r="A37" s="358" t="s">
        <v>1018</v>
      </c>
      <c r="B37" s="337">
        <v>1016</v>
      </c>
      <c r="C37" s="337">
        <v>325</v>
      </c>
      <c r="D37" s="337">
        <v>588</v>
      </c>
      <c r="E37" s="337">
        <v>520</v>
      </c>
      <c r="F37" s="337">
        <v>50</v>
      </c>
      <c r="G37" s="337">
        <v>107</v>
      </c>
      <c r="H37" s="337">
        <v>2606</v>
      </c>
      <c r="I37" s="337">
        <v>80</v>
      </c>
      <c r="J37" s="337">
        <v>40</v>
      </c>
      <c r="K37" s="337">
        <v>22</v>
      </c>
      <c r="L37" s="337">
        <v>11</v>
      </c>
      <c r="N37" s="337">
        <v>153</v>
      </c>
      <c r="O37" s="337">
        <v>0</v>
      </c>
      <c r="Q37" s="337">
        <v>0</v>
      </c>
    </row>
    <row r="38" spans="1:17">
      <c r="A38" s="358" t="s">
        <v>1019</v>
      </c>
      <c r="B38" s="337">
        <v>902</v>
      </c>
      <c r="C38" s="337">
        <v>222</v>
      </c>
      <c r="D38" s="337">
        <v>724</v>
      </c>
      <c r="E38" s="337">
        <v>586</v>
      </c>
      <c r="F38" s="337">
        <v>73</v>
      </c>
      <c r="G38" s="337">
        <v>307</v>
      </c>
      <c r="H38" s="337">
        <v>2814</v>
      </c>
      <c r="I38" s="337">
        <v>114</v>
      </c>
      <c r="J38" s="337">
        <v>133</v>
      </c>
      <c r="K38" s="337">
        <v>35</v>
      </c>
      <c r="L38" s="337">
        <v>20</v>
      </c>
      <c r="N38" s="337">
        <v>302</v>
      </c>
      <c r="O38" s="337">
        <v>0</v>
      </c>
      <c r="Q38" s="337">
        <v>0</v>
      </c>
    </row>
    <row r="39" spans="1:17">
      <c r="A39" s="358" t="s">
        <v>1020</v>
      </c>
      <c r="B39" s="337">
        <v>723</v>
      </c>
      <c r="C39" s="337">
        <v>151</v>
      </c>
      <c r="D39" s="337">
        <v>796</v>
      </c>
      <c r="E39" s="337">
        <v>736</v>
      </c>
      <c r="F39" s="337">
        <v>97</v>
      </c>
      <c r="G39" s="337">
        <v>409</v>
      </c>
      <c r="H39" s="337">
        <v>2912</v>
      </c>
      <c r="I39" s="337">
        <v>246</v>
      </c>
      <c r="J39" s="337">
        <v>124</v>
      </c>
      <c r="K39" s="337">
        <v>33</v>
      </c>
      <c r="L39" s="337">
        <v>9</v>
      </c>
      <c r="N39" s="337">
        <v>412</v>
      </c>
      <c r="O39" s="337">
        <v>0</v>
      </c>
      <c r="Q39" s="337">
        <v>0</v>
      </c>
    </row>
    <row r="40" spans="1:17">
      <c r="A40" s="358" t="s">
        <v>1021</v>
      </c>
      <c r="B40" s="337">
        <v>206</v>
      </c>
      <c r="C40" s="337">
        <v>22</v>
      </c>
      <c r="D40" s="337">
        <v>280</v>
      </c>
      <c r="E40" s="337">
        <v>140</v>
      </c>
      <c r="F40" s="337">
        <v>66</v>
      </c>
      <c r="G40" s="337">
        <v>54</v>
      </c>
      <c r="H40" s="337">
        <v>768</v>
      </c>
      <c r="I40" s="337">
        <v>105</v>
      </c>
      <c r="J40" s="337">
        <v>70</v>
      </c>
      <c r="K40" s="337">
        <v>33</v>
      </c>
      <c r="L40" s="337">
        <v>18</v>
      </c>
      <c r="N40" s="337">
        <v>226</v>
      </c>
      <c r="O40" s="337">
        <v>0</v>
      </c>
      <c r="Q40" s="337">
        <v>0</v>
      </c>
    </row>
    <row r="41" spans="1:17">
      <c r="A41" s="358" t="s">
        <v>1022</v>
      </c>
      <c r="B41" s="337">
        <v>451</v>
      </c>
      <c r="C41" s="337">
        <v>120</v>
      </c>
      <c r="D41" s="337">
        <v>367</v>
      </c>
      <c r="E41" s="337">
        <v>435</v>
      </c>
      <c r="F41" s="337">
        <v>41</v>
      </c>
      <c r="G41" s="337">
        <v>80</v>
      </c>
      <c r="H41" s="337">
        <v>1494</v>
      </c>
      <c r="I41" s="337">
        <v>54</v>
      </c>
      <c r="J41" s="337">
        <v>57</v>
      </c>
      <c r="K41" s="337">
        <v>0</v>
      </c>
      <c r="L41" s="337">
        <v>2</v>
      </c>
      <c r="N41" s="337">
        <v>113</v>
      </c>
      <c r="O41" s="337">
        <v>0</v>
      </c>
      <c r="Q41" s="337">
        <v>0</v>
      </c>
    </row>
    <row r="42" spans="1:17">
      <c r="A42" s="358" t="s">
        <v>1023</v>
      </c>
      <c r="B42" s="337">
        <v>0</v>
      </c>
      <c r="C42" s="337">
        <v>0</v>
      </c>
      <c r="D42" s="337">
        <v>0</v>
      </c>
      <c r="E42" s="337">
        <v>0</v>
      </c>
      <c r="F42" s="337">
        <v>0</v>
      </c>
      <c r="G42" s="337">
        <v>0</v>
      </c>
      <c r="H42" s="337">
        <v>0</v>
      </c>
      <c r="I42" s="337">
        <v>0</v>
      </c>
      <c r="J42" s="337">
        <v>0</v>
      </c>
      <c r="K42" s="337">
        <v>0</v>
      </c>
      <c r="L42" s="337">
        <v>0</v>
      </c>
      <c r="N42" s="337">
        <v>0</v>
      </c>
      <c r="O42" s="337">
        <v>2405</v>
      </c>
      <c r="Q42" s="337">
        <v>2405</v>
      </c>
    </row>
    <row r="43" spans="1:17">
      <c r="A43" s="358" t="s">
        <v>1024</v>
      </c>
      <c r="B43" s="337">
        <v>3298</v>
      </c>
      <c r="C43" s="337">
        <v>840</v>
      </c>
      <c r="D43" s="337">
        <v>2755</v>
      </c>
      <c r="E43" s="337">
        <v>2417</v>
      </c>
      <c r="F43" s="337">
        <v>327</v>
      </c>
      <c r="G43" s="337">
        <v>957</v>
      </c>
      <c r="H43" s="337">
        <v>10594</v>
      </c>
      <c r="I43" s="337">
        <v>599</v>
      </c>
      <c r="J43" s="337">
        <v>424</v>
      </c>
      <c r="K43" s="337">
        <v>123</v>
      </c>
      <c r="L43" s="337">
        <v>60</v>
      </c>
      <c r="N43" s="337">
        <v>1206</v>
      </c>
      <c r="O43" s="337">
        <v>2405</v>
      </c>
      <c r="Q43" s="337">
        <v>2405</v>
      </c>
    </row>
    <row r="44" spans="1:17">
      <c r="A44" s="352" t="s">
        <v>283</v>
      </c>
    </row>
    <row r="45" spans="1:17">
      <c r="A45" s="358" t="s">
        <v>1018</v>
      </c>
      <c r="B45" s="337">
        <v>760</v>
      </c>
      <c r="D45" s="337">
        <v>598</v>
      </c>
      <c r="E45" s="337">
        <v>31</v>
      </c>
      <c r="H45" s="337">
        <v>1389</v>
      </c>
      <c r="J45" s="337">
        <v>133</v>
      </c>
      <c r="K45" s="337">
        <v>378</v>
      </c>
      <c r="L45" s="337">
        <v>65</v>
      </c>
      <c r="N45" s="337">
        <v>576</v>
      </c>
      <c r="O45" s="337">
        <v>18</v>
      </c>
      <c r="Q45" s="337">
        <v>18</v>
      </c>
    </row>
    <row r="46" spans="1:17">
      <c r="A46" s="358" t="s">
        <v>1019</v>
      </c>
      <c r="B46" s="337">
        <v>680</v>
      </c>
      <c r="D46" s="337">
        <v>825</v>
      </c>
      <c r="E46" s="337">
        <v>26</v>
      </c>
      <c r="H46" s="337">
        <v>1531</v>
      </c>
      <c r="J46" s="337">
        <v>147</v>
      </c>
      <c r="K46" s="337">
        <v>309</v>
      </c>
      <c r="L46" s="337">
        <v>21</v>
      </c>
      <c r="N46" s="337">
        <v>477</v>
      </c>
      <c r="O46" s="337">
        <v>48</v>
      </c>
      <c r="Q46" s="337">
        <v>48</v>
      </c>
    </row>
    <row r="47" spans="1:17">
      <c r="A47" s="358" t="s">
        <v>1020</v>
      </c>
      <c r="B47" s="337">
        <v>648</v>
      </c>
      <c r="D47" s="337">
        <v>689</v>
      </c>
      <c r="E47" s="337">
        <v>47</v>
      </c>
      <c r="H47" s="337">
        <v>1384</v>
      </c>
      <c r="J47" s="337">
        <v>40</v>
      </c>
      <c r="K47" s="337">
        <v>145</v>
      </c>
      <c r="L47" s="337">
        <v>20</v>
      </c>
      <c r="N47" s="337">
        <v>205</v>
      </c>
      <c r="O47" s="337">
        <v>49</v>
      </c>
      <c r="Q47" s="337">
        <v>49</v>
      </c>
    </row>
    <row r="48" spans="1:17">
      <c r="A48" s="358" t="s">
        <v>1021</v>
      </c>
      <c r="B48" s="337">
        <v>81</v>
      </c>
      <c r="D48" s="337">
        <v>386</v>
      </c>
      <c r="E48" s="337">
        <v>3</v>
      </c>
      <c r="H48" s="337">
        <v>470</v>
      </c>
      <c r="J48" s="337">
        <v>57</v>
      </c>
      <c r="K48" s="337">
        <v>121</v>
      </c>
      <c r="L48" s="337">
        <v>19</v>
      </c>
      <c r="N48" s="337">
        <v>197</v>
      </c>
      <c r="O48" s="337">
        <v>47</v>
      </c>
      <c r="Q48" s="337">
        <v>47</v>
      </c>
    </row>
    <row r="49" spans="1:17">
      <c r="A49" s="358" t="s">
        <v>1022</v>
      </c>
      <c r="B49" s="337">
        <v>210</v>
      </c>
      <c r="D49" s="337">
        <v>468</v>
      </c>
      <c r="E49" s="337">
        <v>0</v>
      </c>
      <c r="H49" s="337">
        <v>678</v>
      </c>
      <c r="J49" s="337">
        <v>0</v>
      </c>
      <c r="K49" s="337">
        <v>4</v>
      </c>
      <c r="L49" s="337">
        <v>1</v>
      </c>
      <c r="N49" s="337">
        <v>5</v>
      </c>
      <c r="O49" s="337">
        <v>0</v>
      </c>
      <c r="Q49" s="337">
        <v>0</v>
      </c>
    </row>
    <row r="50" spans="1:17">
      <c r="A50" s="358" t="s">
        <v>1023</v>
      </c>
      <c r="B50" s="337">
        <v>0</v>
      </c>
      <c r="D50" s="337">
        <v>0</v>
      </c>
      <c r="E50" s="337">
        <v>0</v>
      </c>
      <c r="H50" s="337">
        <v>0</v>
      </c>
      <c r="J50" s="337">
        <v>0</v>
      </c>
      <c r="K50" s="337">
        <v>0</v>
      </c>
      <c r="L50" s="337">
        <v>0</v>
      </c>
      <c r="N50" s="337">
        <v>0</v>
      </c>
      <c r="O50" s="337">
        <v>0</v>
      </c>
      <c r="Q50" s="337">
        <v>0</v>
      </c>
    </row>
    <row r="51" spans="1:17">
      <c r="A51" s="358" t="s">
        <v>1024</v>
      </c>
      <c r="B51" s="337">
        <v>2379</v>
      </c>
      <c r="D51" s="337">
        <v>2966</v>
      </c>
      <c r="E51" s="337">
        <v>107</v>
      </c>
      <c r="H51" s="337">
        <v>5452</v>
      </c>
      <c r="J51" s="337">
        <v>377</v>
      </c>
      <c r="K51" s="337">
        <v>957</v>
      </c>
      <c r="L51" s="337">
        <v>126</v>
      </c>
      <c r="N51" s="337">
        <v>1460</v>
      </c>
      <c r="O51" s="337">
        <v>162</v>
      </c>
      <c r="Q51" s="337">
        <v>162</v>
      </c>
    </row>
    <row r="52" spans="1:17">
      <c r="A52" s="352" t="s">
        <v>308</v>
      </c>
    </row>
    <row r="53" spans="1:17">
      <c r="A53" s="358" t="s">
        <v>1018</v>
      </c>
      <c r="B53" s="337">
        <v>424</v>
      </c>
      <c r="C53" s="337">
        <v>299</v>
      </c>
      <c r="D53" s="337">
        <v>230</v>
      </c>
      <c r="E53" s="337">
        <v>230</v>
      </c>
      <c r="F53" s="337">
        <v>18</v>
      </c>
      <c r="G53" s="337">
        <v>14</v>
      </c>
      <c r="H53" s="337">
        <v>1215</v>
      </c>
      <c r="J53" s="337">
        <v>118</v>
      </c>
      <c r="K53" s="337">
        <v>18</v>
      </c>
      <c r="L53" s="337">
        <v>25</v>
      </c>
      <c r="N53" s="337">
        <v>161</v>
      </c>
      <c r="O53" s="337">
        <v>12</v>
      </c>
      <c r="Q53" s="337">
        <v>12</v>
      </c>
    </row>
    <row r="54" spans="1:17">
      <c r="A54" s="358" t="s">
        <v>1019</v>
      </c>
      <c r="B54" s="337">
        <v>301</v>
      </c>
      <c r="C54" s="337">
        <v>341</v>
      </c>
      <c r="D54" s="337">
        <v>245</v>
      </c>
      <c r="E54" s="337">
        <v>264</v>
      </c>
      <c r="F54" s="337">
        <v>31</v>
      </c>
      <c r="G54" s="337">
        <v>23</v>
      </c>
      <c r="H54" s="337">
        <v>1205</v>
      </c>
      <c r="J54" s="337">
        <v>141</v>
      </c>
      <c r="K54" s="337">
        <v>24</v>
      </c>
      <c r="L54" s="337">
        <v>26</v>
      </c>
      <c r="N54" s="337">
        <v>191</v>
      </c>
      <c r="O54" s="337">
        <v>9</v>
      </c>
      <c r="Q54" s="337">
        <v>9</v>
      </c>
    </row>
    <row r="55" spans="1:17">
      <c r="A55" s="358" t="s">
        <v>1020</v>
      </c>
      <c r="B55" s="337">
        <v>307</v>
      </c>
      <c r="C55" s="337">
        <v>285</v>
      </c>
      <c r="D55" s="337">
        <v>217</v>
      </c>
      <c r="E55" s="337">
        <v>359</v>
      </c>
      <c r="F55" s="337">
        <v>44</v>
      </c>
      <c r="G55" s="337">
        <v>26</v>
      </c>
      <c r="H55" s="337">
        <v>1238</v>
      </c>
      <c r="J55" s="337">
        <v>154</v>
      </c>
      <c r="K55" s="337">
        <v>44</v>
      </c>
      <c r="L55" s="337">
        <v>24</v>
      </c>
      <c r="N55" s="337">
        <v>222</v>
      </c>
      <c r="O55" s="337">
        <v>24</v>
      </c>
      <c r="Q55" s="337">
        <v>24</v>
      </c>
    </row>
    <row r="56" spans="1:17">
      <c r="A56" s="358" t="s">
        <v>1021</v>
      </c>
      <c r="B56" s="337">
        <v>248</v>
      </c>
      <c r="C56" s="337">
        <v>299</v>
      </c>
      <c r="D56" s="337">
        <v>329</v>
      </c>
      <c r="E56" s="337">
        <v>197</v>
      </c>
      <c r="F56" s="337">
        <v>2</v>
      </c>
      <c r="G56" s="337">
        <v>19</v>
      </c>
      <c r="H56" s="337">
        <v>1094</v>
      </c>
      <c r="J56" s="337">
        <v>268</v>
      </c>
      <c r="K56" s="337">
        <v>199</v>
      </c>
      <c r="L56" s="337">
        <v>68</v>
      </c>
      <c r="N56" s="337">
        <v>535</v>
      </c>
      <c r="O56" s="337">
        <v>265</v>
      </c>
      <c r="Q56" s="337">
        <v>265</v>
      </c>
    </row>
    <row r="57" spans="1:17">
      <c r="A57" s="358" t="s">
        <v>1022</v>
      </c>
      <c r="B57" s="337">
        <v>24</v>
      </c>
      <c r="C57" s="337">
        <v>36</v>
      </c>
      <c r="D57" s="337">
        <v>31</v>
      </c>
      <c r="E57" s="337">
        <v>37</v>
      </c>
      <c r="F57" s="337">
        <v>0</v>
      </c>
      <c r="G57" s="337">
        <v>0</v>
      </c>
      <c r="H57" s="337">
        <v>128</v>
      </c>
      <c r="J57" s="337">
        <v>9</v>
      </c>
      <c r="K57" s="337">
        <v>3</v>
      </c>
      <c r="L57" s="337">
        <v>3</v>
      </c>
      <c r="N57" s="337">
        <v>15</v>
      </c>
      <c r="O57" s="337">
        <v>87</v>
      </c>
      <c r="Q57" s="337">
        <v>87</v>
      </c>
    </row>
    <row r="58" spans="1:17">
      <c r="A58" s="358" t="s">
        <v>1023</v>
      </c>
      <c r="B58" s="337">
        <v>0</v>
      </c>
      <c r="C58" s="337">
        <v>0</v>
      </c>
      <c r="D58" s="337">
        <v>0</v>
      </c>
      <c r="E58" s="337">
        <v>0</v>
      </c>
      <c r="F58" s="337">
        <v>0</v>
      </c>
      <c r="G58" s="337">
        <v>0</v>
      </c>
      <c r="H58" s="337">
        <v>0</v>
      </c>
      <c r="J58" s="337">
        <v>0</v>
      </c>
      <c r="K58" s="337">
        <v>0</v>
      </c>
      <c r="L58" s="337">
        <v>0</v>
      </c>
      <c r="N58" s="337">
        <v>0</v>
      </c>
      <c r="O58" s="337">
        <v>0</v>
      </c>
      <c r="Q58" s="337">
        <v>0</v>
      </c>
    </row>
    <row r="59" spans="1:17">
      <c r="A59" s="358" t="s">
        <v>1024</v>
      </c>
      <c r="B59" s="337">
        <v>1304</v>
      </c>
      <c r="C59" s="337">
        <v>1260</v>
      </c>
      <c r="D59" s="337">
        <v>1052</v>
      </c>
      <c r="E59" s="337">
        <v>1087</v>
      </c>
      <c r="F59" s="337">
        <v>95</v>
      </c>
      <c r="G59" s="337">
        <v>82</v>
      </c>
      <c r="H59" s="337">
        <v>4880</v>
      </c>
      <c r="J59" s="337">
        <v>690</v>
      </c>
      <c r="K59" s="337">
        <v>288</v>
      </c>
      <c r="L59" s="337">
        <v>146</v>
      </c>
      <c r="N59" s="337">
        <v>1124</v>
      </c>
      <c r="O59" s="337">
        <v>397</v>
      </c>
      <c r="Q59" s="337">
        <v>397</v>
      </c>
    </row>
    <row r="60" spans="1:17">
      <c r="A60" s="352" t="s">
        <v>338</v>
      </c>
    </row>
    <row r="61" spans="1:17">
      <c r="A61" s="358" t="s">
        <v>1018</v>
      </c>
      <c r="B61" s="337">
        <v>713</v>
      </c>
      <c r="C61" s="337">
        <v>225</v>
      </c>
      <c r="D61" s="337">
        <v>254</v>
      </c>
      <c r="E61" s="337">
        <v>246</v>
      </c>
      <c r="F61" s="337">
        <v>24</v>
      </c>
      <c r="G61" s="337">
        <v>50</v>
      </c>
      <c r="H61" s="337">
        <v>1512</v>
      </c>
      <c r="J61" s="337">
        <v>635</v>
      </c>
      <c r="K61" s="337">
        <v>103</v>
      </c>
      <c r="L61" s="337">
        <v>45</v>
      </c>
      <c r="N61" s="337">
        <v>783</v>
      </c>
    </row>
    <row r="62" spans="1:17">
      <c r="A62" s="358" t="s">
        <v>1019</v>
      </c>
      <c r="B62" s="337">
        <v>430</v>
      </c>
      <c r="C62" s="337">
        <v>292</v>
      </c>
      <c r="D62" s="337">
        <v>277</v>
      </c>
      <c r="E62" s="337">
        <v>319</v>
      </c>
      <c r="F62" s="337">
        <v>40</v>
      </c>
      <c r="G62" s="337">
        <v>46</v>
      </c>
      <c r="H62" s="337">
        <v>1404</v>
      </c>
      <c r="J62" s="337">
        <v>536</v>
      </c>
      <c r="K62" s="337">
        <v>132</v>
      </c>
      <c r="L62" s="337">
        <v>45</v>
      </c>
      <c r="N62" s="337">
        <v>713</v>
      </c>
    </row>
    <row r="63" spans="1:17">
      <c r="A63" s="358" t="s">
        <v>1020</v>
      </c>
      <c r="B63" s="337">
        <v>322</v>
      </c>
      <c r="C63" s="337">
        <v>217</v>
      </c>
      <c r="D63" s="337">
        <v>287</v>
      </c>
      <c r="E63" s="337">
        <v>312</v>
      </c>
      <c r="F63" s="337">
        <v>58</v>
      </c>
      <c r="G63" s="337">
        <v>46</v>
      </c>
      <c r="H63" s="337">
        <v>1242</v>
      </c>
      <c r="J63" s="337">
        <v>455</v>
      </c>
      <c r="K63" s="337">
        <v>243</v>
      </c>
      <c r="L63" s="337">
        <v>77</v>
      </c>
      <c r="N63" s="337">
        <v>775</v>
      </c>
    </row>
    <row r="64" spans="1:17">
      <c r="A64" s="358" t="s">
        <v>1021</v>
      </c>
      <c r="B64" s="337">
        <v>7</v>
      </c>
      <c r="C64" s="337">
        <v>15</v>
      </c>
      <c r="D64" s="337">
        <v>17</v>
      </c>
      <c r="E64" s="337">
        <v>29</v>
      </c>
      <c r="F64" s="337">
        <v>10</v>
      </c>
      <c r="G64" s="337">
        <v>0</v>
      </c>
      <c r="H64" s="337">
        <v>78</v>
      </c>
      <c r="J64" s="337">
        <v>104</v>
      </c>
      <c r="K64" s="337">
        <v>44</v>
      </c>
      <c r="L64" s="337">
        <v>29</v>
      </c>
      <c r="N64" s="337">
        <v>177</v>
      </c>
    </row>
    <row r="65" spans="1:14">
      <c r="A65" s="358" t="s">
        <v>1022</v>
      </c>
      <c r="B65" s="337">
        <v>331</v>
      </c>
      <c r="C65" s="337">
        <v>247</v>
      </c>
      <c r="D65" s="337">
        <v>239</v>
      </c>
      <c r="E65" s="337">
        <v>127</v>
      </c>
      <c r="F65" s="337">
        <v>0</v>
      </c>
      <c r="G65" s="337">
        <v>1</v>
      </c>
      <c r="H65" s="337">
        <v>945</v>
      </c>
      <c r="J65" s="337">
        <v>2</v>
      </c>
      <c r="K65" s="337">
        <v>38</v>
      </c>
      <c r="L65" s="337">
        <v>2</v>
      </c>
      <c r="N65" s="337">
        <v>42</v>
      </c>
    </row>
    <row r="66" spans="1:14">
      <c r="A66" s="358" t="s">
        <v>1023</v>
      </c>
      <c r="B66" s="337">
        <v>0</v>
      </c>
      <c r="C66" s="337">
        <v>0</v>
      </c>
      <c r="D66" s="337">
        <v>0</v>
      </c>
      <c r="E66" s="337">
        <v>0</v>
      </c>
      <c r="F66" s="337">
        <v>0</v>
      </c>
      <c r="G66" s="337">
        <v>0</v>
      </c>
      <c r="H66" s="337">
        <v>0</v>
      </c>
      <c r="J66" s="337">
        <v>0</v>
      </c>
      <c r="K66" s="337">
        <v>0</v>
      </c>
      <c r="L66" s="337">
        <v>0</v>
      </c>
      <c r="N66" s="337">
        <v>0</v>
      </c>
    </row>
    <row r="67" spans="1:14">
      <c r="A67" s="358" t="s">
        <v>1024</v>
      </c>
      <c r="B67" s="337">
        <v>1803</v>
      </c>
      <c r="C67" s="337">
        <v>996</v>
      </c>
      <c r="D67" s="337">
        <v>1074</v>
      </c>
      <c r="E67" s="337">
        <v>1033</v>
      </c>
      <c r="F67" s="337">
        <v>132</v>
      </c>
      <c r="G67" s="337">
        <v>143</v>
      </c>
      <c r="H67" s="337">
        <v>5181</v>
      </c>
      <c r="J67" s="337">
        <v>1732</v>
      </c>
      <c r="K67" s="337">
        <v>560</v>
      </c>
      <c r="L67" s="337">
        <v>198</v>
      </c>
      <c r="N67" s="337">
        <v>2490</v>
      </c>
    </row>
    <row r="68" spans="1:14">
      <c r="A68" s="352" t="s">
        <v>366</v>
      </c>
    </row>
    <row r="69" spans="1:14">
      <c r="A69" s="358" t="s">
        <v>1018</v>
      </c>
      <c r="B69" s="337">
        <v>375</v>
      </c>
      <c r="C69" s="337">
        <v>321</v>
      </c>
      <c r="E69" s="337">
        <v>72</v>
      </c>
      <c r="F69" s="337">
        <v>34</v>
      </c>
      <c r="H69" s="337">
        <v>802</v>
      </c>
      <c r="J69" s="337">
        <v>0</v>
      </c>
      <c r="K69" s="337">
        <v>0</v>
      </c>
      <c r="L69" s="337">
        <v>0</v>
      </c>
      <c r="N69" s="337">
        <v>0</v>
      </c>
    </row>
    <row r="70" spans="1:14">
      <c r="A70" s="358" t="s">
        <v>1019</v>
      </c>
      <c r="B70" s="337">
        <v>428</v>
      </c>
      <c r="C70" s="337">
        <v>384</v>
      </c>
      <c r="E70" s="337">
        <v>82</v>
      </c>
      <c r="F70" s="337">
        <v>26</v>
      </c>
      <c r="H70" s="337">
        <v>920</v>
      </c>
      <c r="J70" s="337">
        <v>0</v>
      </c>
      <c r="K70" s="337">
        <v>0</v>
      </c>
      <c r="L70" s="337">
        <v>0</v>
      </c>
      <c r="N70" s="337">
        <v>0</v>
      </c>
    </row>
    <row r="71" spans="1:14">
      <c r="A71" s="358" t="s">
        <v>1020</v>
      </c>
      <c r="B71" s="337">
        <v>495</v>
      </c>
      <c r="C71" s="337">
        <v>419</v>
      </c>
      <c r="E71" s="337">
        <v>172</v>
      </c>
      <c r="F71" s="337">
        <v>40</v>
      </c>
      <c r="H71" s="337">
        <v>1126</v>
      </c>
      <c r="J71" s="337">
        <v>0</v>
      </c>
      <c r="K71" s="337">
        <v>0</v>
      </c>
      <c r="L71" s="337">
        <v>0</v>
      </c>
      <c r="N71" s="337">
        <v>0</v>
      </c>
    </row>
    <row r="72" spans="1:14">
      <c r="A72" s="358" t="s">
        <v>1021</v>
      </c>
      <c r="B72" s="337">
        <v>297</v>
      </c>
      <c r="C72" s="337">
        <v>260</v>
      </c>
      <c r="E72" s="337">
        <v>106</v>
      </c>
      <c r="F72" s="337">
        <v>42</v>
      </c>
      <c r="H72" s="337">
        <v>705</v>
      </c>
      <c r="J72" s="337">
        <v>0</v>
      </c>
      <c r="K72" s="337">
        <v>0</v>
      </c>
      <c r="L72" s="337">
        <v>0</v>
      </c>
      <c r="N72" s="337">
        <v>0</v>
      </c>
    </row>
    <row r="73" spans="1:14">
      <c r="A73" s="358" t="s">
        <v>1022</v>
      </c>
      <c r="B73" s="337">
        <v>56</v>
      </c>
      <c r="C73" s="337">
        <v>39</v>
      </c>
      <c r="E73" s="337">
        <v>0</v>
      </c>
      <c r="F73" s="337">
        <v>0</v>
      </c>
      <c r="H73" s="337">
        <v>95</v>
      </c>
      <c r="J73" s="337">
        <v>0</v>
      </c>
      <c r="K73" s="337">
        <v>0</v>
      </c>
      <c r="L73" s="337">
        <v>0</v>
      </c>
      <c r="N73" s="337">
        <v>0</v>
      </c>
    </row>
    <row r="74" spans="1:14">
      <c r="A74" s="358" t="s">
        <v>1023</v>
      </c>
      <c r="B74" s="337">
        <v>0</v>
      </c>
      <c r="C74" s="337">
        <v>0</v>
      </c>
      <c r="E74" s="337">
        <v>0</v>
      </c>
      <c r="F74" s="337">
        <v>0</v>
      </c>
      <c r="H74" s="337">
        <v>0</v>
      </c>
      <c r="J74" s="337">
        <v>1099</v>
      </c>
      <c r="K74" s="337">
        <v>1138.4000000000001</v>
      </c>
      <c r="L74" s="337">
        <v>148</v>
      </c>
      <c r="N74" s="337">
        <v>2385.4</v>
      </c>
    </row>
    <row r="75" spans="1:14">
      <c r="A75" s="358" t="s">
        <v>1024</v>
      </c>
      <c r="B75" s="337">
        <v>1651</v>
      </c>
      <c r="C75" s="337">
        <v>1423</v>
      </c>
      <c r="E75" s="337">
        <v>432</v>
      </c>
      <c r="F75" s="337">
        <v>142</v>
      </c>
      <c r="H75" s="337">
        <v>3648</v>
      </c>
      <c r="J75" s="337">
        <v>1099</v>
      </c>
      <c r="K75" s="337">
        <v>1138.4000000000001</v>
      </c>
      <c r="L75" s="337">
        <v>148</v>
      </c>
      <c r="N75" s="337">
        <v>2385.4</v>
      </c>
    </row>
    <row r="76" spans="1:14">
      <c r="A76" s="352" t="s">
        <v>390</v>
      </c>
    </row>
    <row r="77" spans="1:14">
      <c r="A77" s="358" t="s">
        <v>1018</v>
      </c>
      <c r="B77" s="337">
        <v>1672</v>
      </c>
      <c r="C77" s="337">
        <v>245</v>
      </c>
      <c r="D77" s="337">
        <v>735</v>
      </c>
      <c r="E77" s="337">
        <v>60</v>
      </c>
      <c r="F77" s="337">
        <v>112</v>
      </c>
      <c r="G77" s="337">
        <v>98</v>
      </c>
      <c r="H77" s="337">
        <v>2922</v>
      </c>
      <c r="J77" s="337">
        <v>0</v>
      </c>
      <c r="K77" s="337">
        <v>0</v>
      </c>
      <c r="L77" s="337">
        <v>3</v>
      </c>
      <c r="N77" s="337">
        <v>3</v>
      </c>
    </row>
    <row r="78" spans="1:14">
      <c r="A78" s="358" t="s">
        <v>1019</v>
      </c>
      <c r="B78" s="337">
        <v>1466</v>
      </c>
      <c r="C78" s="337">
        <v>399</v>
      </c>
      <c r="D78" s="337">
        <v>865</v>
      </c>
      <c r="E78" s="337">
        <v>85</v>
      </c>
      <c r="F78" s="337">
        <v>202</v>
      </c>
      <c r="G78" s="337">
        <v>94</v>
      </c>
      <c r="H78" s="337">
        <v>3111</v>
      </c>
      <c r="J78" s="337">
        <v>0</v>
      </c>
      <c r="K78" s="337">
        <v>0</v>
      </c>
      <c r="L78" s="337">
        <v>2</v>
      </c>
      <c r="N78" s="337">
        <v>2</v>
      </c>
    </row>
    <row r="79" spans="1:14">
      <c r="A79" s="358" t="s">
        <v>1020</v>
      </c>
      <c r="B79" s="337">
        <v>1033</v>
      </c>
      <c r="C79" s="337">
        <v>207</v>
      </c>
      <c r="D79" s="337">
        <v>682</v>
      </c>
      <c r="E79" s="337">
        <v>75</v>
      </c>
      <c r="F79" s="337">
        <v>142</v>
      </c>
      <c r="G79" s="337">
        <v>73</v>
      </c>
      <c r="H79" s="337">
        <v>2212</v>
      </c>
      <c r="J79" s="337">
        <v>0</v>
      </c>
      <c r="K79" s="337">
        <v>0</v>
      </c>
      <c r="L79" s="337">
        <v>0</v>
      </c>
      <c r="N79" s="337">
        <v>0</v>
      </c>
    </row>
    <row r="80" spans="1:14">
      <c r="A80" s="358" t="s">
        <v>1021</v>
      </c>
      <c r="B80" s="337">
        <v>10</v>
      </c>
      <c r="C80" s="337">
        <v>3</v>
      </c>
      <c r="D80" s="337">
        <v>39</v>
      </c>
      <c r="E80" s="337">
        <v>5</v>
      </c>
      <c r="F80" s="337">
        <v>38</v>
      </c>
      <c r="G80" s="337">
        <v>2</v>
      </c>
      <c r="H80" s="337">
        <v>97</v>
      </c>
      <c r="J80" s="337">
        <v>0</v>
      </c>
      <c r="K80" s="337">
        <v>540</v>
      </c>
      <c r="L80" s="337">
        <v>195</v>
      </c>
      <c r="N80" s="337">
        <v>735</v>
      </c>
    </row>
    <row r="81" spans="1:17">
      <c r="A81" s="358" t="s">
        <v>1022</v>
      </c>
      <c r="B81" s="337">
        <v>1108</v>
      </c>
      <c r="C81" s="337">
        <v>370</v>
      </c>
      <c r="D81" s="337">
        <v>562</v>
      </c>
      <c r="E81" s="337">
        <v>31</v>
      </c>
      <c r="F81" s="337">
        <v>92</v>
      </c>
      <c r="G81" s="337">
        <v>58</v>
      </c>
      <c r="H81" s="337">
        <v>2221</v>
      </c>
      <c r="J81" s="337">
        <v>0</v>
      </c>
      <c r="K81" s="337">
        <v>0</v>
      </c>
      <c r="L81" s="337">
        <v>0</v>
      </c>
      <c r="N81" s="337">
        <v>0</v>
      </c>
    </row>
    <row r="82" spans="1:17">
      <c r="A82" s="358" t="s">
        <v>1023</v>
      </c>
      <c r="B82" s="337">
        <v>0</v>
      </c>
      <c r="C82" s="337">
        <v>0</v>
      </c>
      <c r="D82" s="337">
        <v>0</v>
      </c>
      <c r="E82" s="337">
        <v>0</v>
      </c>
      <c r="F82" s="337">
        <v>0</v>
      </c>
      <c r="G82" s="337">
        <v>0</v>
      </c>
      <c r="H82" s="337">
        <v>0</v>
      </c>
      <c r="J82" s="337">
        <v>2606</v>
      </c>
      <c r="K82" s="337">
        <v>2038</v>
      </c>
      <c r="L82" s="337">
        <v>1070</v>
      </c>
      <c r="N82" s="337">
        <v>5714</v>
      </c>
    </row>
    <row r="83" spans="1:17">
      <c r="A83" s="358" t="s">
        <v>1024</v>
      </c>
      <c r="B83" s="337">
        <v>5289</v>
      </c>
      <c r="C83" s="337">
        <v>1224</v>
      </c>
      <c r="D83" s="337">
        <v>2883</v>
      </c>
      <c r="E83" s="337">
        <v>256</v>
      </c>
      <c r="F83" s="337">
        <v>586</v>
      </c>
      <c r="G83" s="337">
        <v>325</v>
      </c>
      <c r="H83" s="337">
        <v>10563</v>
      </c>
      <c r="J83" s="337">
        <v>2606</v>
      </c>
      <c r="K83" s="337">
        <v>2578</v>
      </c>
      <c r="L83" s="337">
        <v>1270</v>
      </c>
      <c r="N83" s="337">
        <v>6454</v>
      </c>
    </row>
    <row r="84" spans="1:17">
      <c r="A84" s="352" t="s">
        <v>406</v>
      </c>
    </row>
    <row r="85" spans="1:17">
      <c r="A85" s="358" t="s">
        <v>1018</v>
      </c>
      <c r="B85" s="337">
        <v>708</v>
      </c>
      <c r="D85" s="337">
        <v>271</v>
      </c>
      <c r="E85" s="337">
        <v>53</v>
      </c>
      <c r="F85" s="337">
        <v>138</v>
      </c>
      <c r="G85" s="337">
        <v>45</v>
      </c>
      <c r="H85" s="337">
        <v>1215</v>
      </c>
      <c r="I85" s="337">
        <v>0</v>
      </c>
      <c r="J85" s="337">
        <v>0</v>
      </c>
      <c r="K85" s="337">
        <v>0</v>
      </c>
      <c r="L85" s="337">
        <v>0</v>
      </c>
      <c r="N85" s="337">
        <v>0</v>
      </c>
      <c r="O85" s="337">
        <v>0</v>
      </c>
      <c r="P85" s="337">
        <v>0</v>
      </c>
      <c r="Q85" s="337">
        <v>0</v>
      </c>
    </row>
    <row r="86" spans="1:17">
      <c r="A86" s="358" t="s">
        <v>1019</v>
      </c>
      <c r="B86" s="337">
        <v>554</v>
      </c>
      <c r="D86" s="337">
        <v>151</v>
      </c>
      <c r="E86" s="337">
        <v>22</v>
      </c>
      <c r="F86" s="337">
        <v>153</v>
      </c>
      <c r="G86" s="337">
        <v>46</v>
      </c>
      <c r="H86" s="337">
        <v>926</v>
      </c>
      <c r="I86" s="337">
        <v>0</v>
      </c>
      <c r="J86" s="337">
        <v>0</v>
      </c>
      <c r="K86" s="337">
        <v>0</v>
      </c>
      <c r="L86" s="337">
        <v>0</v>
      </c>
      <c r="N86" s="337">
        <v>0</v>
      </c>
      <c r="O86" s="337">
        <v>0</v>
      </c>
      <c r="P86" s="337">
        <v>0</v>
      </c>
      <c r="Q86" s="337">
        <v>0</v>
      </c>
    </row>
    <row r="87" spans="1:17">
      <c r="A87" s="358" t="s">
        <v>1020</v>
      </c>
      <c r="B87" s="337">
        <v>611</v>
      </c>
      <c r="D87" s="337">
        <v>205</v>
      </c>
      <c r="E87" s="337">
        <v>22</v>
      </c>
      <c r="F87" s="337">
        <v>217</v>
      </c>
      <c r="G87" s="337">
        <v>63</v>
      </c>
      <c r="H87" s="337">
        <v>1118</v>
      </c>
      <c r="I87" s="337">
        <v>0</v>
      </c>
      <c r="J87" s="337">
        <v>0</v>
      </c>
      <c r="K87" s="337">
        <v>0</v>
      </c>
      <c r="L87" s="337">
        <v>0</v>
      </c>
      <c r="N87" s="337">
        <v>0</v>
      </c>
      <c r="O87" s="337">
        <v>0</v>
      </c>
      <c r="P87" s="337">
        <v>0</v>
      </c>
      <c r="Q87" s="337">
        <v>0</v>
      </c>
    </row>
    <row r="88" spans="1:17">
      <c r="A88" s="358" t="s">
        <v>1021</v>
      </c>
      <c r="B88" s="337">
        <v>370</v>
      </c>
      <c r="D88" s="337">
        <v>226</v>
      </c>
      <c r="E88" s="337">
        <v>14</v>
      </c>
      <c r="F88" s="337">
        <v>209</v>
      </c>
      <c r="G88" s="337">
        <v>50</v>
      </c>
      <c r="H88" s="337">
        <v>869</v>
      </c>
      <c r="I88" s="337">
        <v>0</v>
      </c>
      <c r="J88" s="337">
        <v>0</v>
      </c>
      <c r="K88" s="337">
        <v>0</v>
      </c>
      <c r="L88" s="337">
        <v>0</v>
      </c>
      <c r="N88" s="337">
        <v>0</v>
      </c>
      <c r="O88" s="337">
        <v>0</v>
      </c>
      <c r="P88" s="337">
        <v>0</v>
      </c>
      <c r="Q88" s="337">
        <v>0</v>
      </c>
    </row>
    <row r="89" spans="1:17">
      <c r="A89" s="358" t="s">
        <v>1022</v>
      </c>
      <c r="B89" s="337">
        <v>0</v>
      </c>
      <c r="D89" s="337">
        <v>0</v>
      </c>
      <c r="E89" s="337">
        <v>0</v>
      </c>
      <c r="F89" s="337">
        <v>0</v>
      </c>
      <c r="G89" s="337">
        <v>0</v>
      </c>
      <c r="H89" s="337">
        <v>0</v>
      </c>
      <c r="I89" s="337">
        <v>0</v>
      </c>
      <c r="J89" s="337">
        <v>0</v>
      </c>
      <c r="K89" s="337">
        <v>0</v>
      </c>
      <c r="L89" s="337">
        <v>0</v>
      </c>
      <c r="N89" s="337">
        <v>0</v>
      </c>
      <c r="O89" s="337">
        <v>0</v>
      </c>
      <c r="P89" s="337">
        <v>0</v>
      </c>
      <c r="Q89" s="337">
        <v>0</v>
      </c>
    </row>
    <row r="90" spans="1:17">
      <c r="A90" s="358" t="s">
        <v>1023</v>
      </c>
      <c r="B90" s="337">
        <v>0</v>
      </c>
      <c r="D90" s="337">
        <v>0</v>
      </c>
      <c r="E90" s="337">
        <v>0</v>
      </c>
      <c r="F90" s="337">
        <v>0</v>
      </c>
      <c r="G90" s="337">
        <v>0</v>
      </c>
      <c r="H90" s="337">
        <v>0</v>
      </c>
      <c r="I90" s="337">
        <v>207</v>
      </c>
      <c r="J90" s="337">
        <v>430</v>
      </c>
      <c r="K90" s="337">
        <v>205</v>
      </c>
      <c r="L90" s="337">
        <v>333</v>
      </c>
      <c r="N90" s="337">
        <v>1175</v>
      </c>
      <c r="O90" s="337">
        <v>286</v>
      </c>
      <c r="P90" s="337">
        <v>854</v>
      </c>
      <c r="Q90" s="337">
        <v>1140</v>
      </c>
    </row>
    <row r="91" spans="1:17">
      <c r="A91" s="358" t="s">
        <v>1024</v>
      </c>
      <c r="B91" s="337">
        <v>2243</v>
      </c>
      <c r="D91" s="337">
        <v>853</v>
      </c>
      <c r="E91" s="337">
        <v>111</v>
      </c>
      <c r="F91" s="337">
        <v>717</v>
      </c>
      <c r="G91" s="337">
        <v>204</v>
      </c>
      <c r="H91" s="337">
        <v>4128</v>
      </c>
      <c r="I91" s="337">
        <v>207</v>
      </c>
      <c r="J91" s="337">
        <v>430</v>
      </c>
      <c r="K91" s="337">
        <v>205</v>
      </c>
      <c r="L91" s="337">
        <v>333</v>
      </c>
      <c r="N91" s="337">
        <v>1175</v>
      </c>
      <c r="O91" s="337">
        <v>286</v>
      </c>
      <c r="P91" s="337">
        <v>854</v>
      </c>
      <c r="Q91" s="337">
        <v>1140</v>
      </c>
    </row>
    <row r="92" spans="1:17">
      <c r="A92" s="352" t="s">
        <v>456</v>
      </c>
    </row>
    <row r="93" spans="1:17">
      <c r="A93" s="358" t="s">
        <v>1018</v>
      </c>
      <c r="B93" s="337">
        <v>715</v>
      </c>
      <c r="D93" s="337">
        <v>310</v>
      </c>
      <c r="F93" s="337">
        <v>197</v>
      </c>
      <c r="G93" s="337">
        <v>104</v>
      </c>
      <c r="H93" s="337">
        <v>1326</v>
      </c>
      <c r="J93" s="337">
        <v>0</v>
      </c>
      <c r="K93" s="337">
        <v>0</v>
      </c>
      <c r="L93" s="337">
        <v>14</v>
      </c>
      <c r="N93" s="337">
        <v>14</v>
      </c>
    </row>
    <row r="94" spans="1:17">
      <c r="A94" s="358" t="s">
        <v>1019</v>
      </c>
      <c r="B94" s="337">
        <v>703</v>
      </c>
      <c r="D94" s="337">
        <v>317</v>
      </c>
      <c r="F94" s="337">
        <v>218</v>
      </c>
      <c r="G94" s="337">
        <v>154</v>
      </c>
      <c r="H94" s="337">
        <v>1392</v>
      </c>
      <c r="J94" s="337">
        <v>0</v>
      </c>
      <c r="K94" s="337">
        <v>0</v>
      </c>
      <c r="L94" s="337">
        <v>40</v>
      </c>
      <c r="N94" s="337">
        <v>40</v>
      </c>
    </row>
    <row r="95" spans="1:17">
      <c r="A95" s="358" t="s">
        <v>1020</v>
      </c>
      <c r="B95" s="337">
        <v>634</v>
      </c>
      <c r="D95" s="337">
        <v>278</v>
      </c>
      <c r="F95" s="337">
        <v>219</v>
      </c>
      <c r="G95" s="337">
        <v>196</v>
      </c>
      <c r="H95" s="337">
        <v>1327</v>
      </c>
      <c r="J95" s="337">
        <v>0</v>
      </c>
      <c r="K95" s="337">
        <v>0</v>
      </c>
      <c r="L95" s="337">
        <v>21</v>
      </c>
      <c r="N95" s="337">
        <v>21</v>
      </c>
    </row>
    <row r="96" spans="1:17">
      <c r="A96" s="358" t="s">
        <v>1021</v>
      </c>
      <c r="B96" s="337">
        <v>188</v>
      </c>
      <c r="D96" s="337">
        <v>95</v>
      </c>
      <c r="F96" s="337">
        <v>45</v>
      </c>
      <c r="G96" s="337">
        <v>144</v>
      </c>
      <c r="H96" s="337">
        <v>472</v>
      </c>
      <c r="J96" s="337">
        <v>0</v>
      </c>
      <c r="K96" s="337">
        <v>0</v>
      </c>
      <c r="L96" s="337">
        <v>40</v>
      </c>
      <c r="N96" s="337">
        <v>40</v>
      </c>
    </row>
    <row r="97" spans="1:17">
      <c r="A97" s="358" t="s">
        <v>1022</v>
      </c>
      <c r="B97" s="337">
        <v>327</v>
      </c>
      <c r="D97" s="337">
        <v>1</v>
      </c>
      <c r="F97" s="337">
        <v>114</v>
      </c>
      <c r="G97" s="337">
        <v>16</v>
      </c>
      <c r="H97" s="337">
        <v>458</v>
      </c>
      <c r="J97" s="337">
        <v>1259</v>
      </c>
      <c r="K97" s="337">
        <v>523</v>
      </c>
      <c r="L97" s="337">
        <v>172</v>
      </c>
      <c r="N97" s="337">
        <v>1954</v>
      </c>
    </row>
    <row r="98" spans="1:17">
      <c r="A98" s="358" t="s">
        <v>1023</v>
      </c>
      <c r="B98" s="337">
        <v>0</v>
      </c>
      <c r="D98" s="337">
        <v>0</v>
      </c>
      <c r="F98" s="337">
        <v>0</v>
      </c>
      <c r="G98" s="337">
        <v>0</v>
      </c>
      <c r="H98" s="337">
        <v>0</v>
      </c>
      <c r="J98" s="337">
        <v>0</v>
      </c>
      <c r="K98" s="337">
        <v>0</v>
      </c>
      <c r="L98" s="337">
        <v>0</v>
      </c>
      <c r="N98" s="337">
        <v>0</v>
      </c>
    </row>
    <row r="99" spans="1:17">
      <c r="A99" s="358" t="s">
        <v>1024</v>
      </c>
      <c r="B99" s="337">
        <v>2567</v>
      </c>
      <c r="D99" s="337">
        <v>1001</v>
      </c>
      <c r="F99" s="337">
        <v>793</v>
      </c>
      <c r="G99" s="337">
        <v>614</v>
      </c>
      <c r="H99" s="337">
        <v>4975</v>
      </c>
      <c r="J99" s="337">
        <v>1259</v>
      </c>
      <c r="K99" s="337">
        <v>523</v>
      </c>
      <c r="L99" s="337">
        <v>287</v>
      </c>
      <c r="N99" s="337">
        <v>2069</v>
      </c>
    </row>
    <row r="100" spans="1:17">
      <c r="A100" s="352" t="s">
        <v>489</v>
      </c>
    </row>
    <row r="101" spans="1:17">
      <c r="A101" s="358" t="s">
        <v>1018</v>
      </c>
      <c r="B101" s="337">
        <v>719</v>
      </c>
      <c r="C101" s="337">
        <v>258</v>
      </c>
      <c r="D101" s="337">
        <v>734</v>
      </c>
      <c r="F101" s="337">
        <v>77</v>
      </c>
      <c r="H101" s="337">
        <v>1788</v>
      </c>
      <c r="J101" s="337">
        <v>109</v>
      </c>
      <c r="K101" s="337">
        <v>86</v>
      </c>
      <c r="L101" s="337">
        <v>5</v>
      </c>
      <c r="N101" s="337">
        <v>200</v>
      </c>
      <c r="O101" s="337">
        <v>0</v>
      </c>
      <c r="P101" s="337">
        <v>0</v>
      </c>
      <c r="Q101" s="337">
        <v>0</v>
      </c>
    </row>
    <row r="102" spans="1:17">
      <c r="A102" s="358" t="s">
        <v>1019</v>
      </c>
      <c r="B102" s="337">
        <v>622</v>
      </c>
      <c r="C102" s="337">
        <v>270</v>
      </c>
      <c r="D102" s="337">
        <v>454</v>
      </c>
      <c r="F102" s="337">
        <v>72</v>
      </c>
      <c r="H102" s="337">
        <v>1418</v>
      </c>
      <c r="J102" s="337">
        <v>362</v>
      </c>
      <c r="K102" s="337">
        <v>341</v>
      </c>
      <c r="L102" s="337">
        <v>20</v>
      </c>
      <c r="N102" s="337">
        <v>723</v>
      </c>
      <c r="O102" s="337">
        <v>0</v>
      </c>
      <c r="P102" s="337">
        <v>0</v>
      </c>
      <c r="Q102" s="337">
        <v>0</v>
      </c>
    </row>
    <row r="103" spans="1:17">
      <c r="A103" s="358" t="s">
        <v>1020</v>
      </c>
      <c r="B103" s="337">
        <v>583</v>
      </c>
      <c r="C103" s="337">
        <v>252</v>
      </c>
      <c r="D103" s="337">
        <v>512</v>
      </c>
      <c r="F103" s="337">
        <v>60</v>
      </c>
      <c r="H103" s="337">
        <v>1407</v>
      </c>
      <c r="J103" s="337">
        <v>224</v>
      </c>
      <c r="K103" s="337">
        <v>167</v>
      </c>
      <c r="L103" s="337">
        <v>13</v>
      </c>
      <c r="N103" s="337">
        <v>404</v>
      </c>
      <c r="O103" s="337">
        <v>0</v>
      </c>
      <c r="P103" s="337">
        <v>0</v>
      </c>
      <c r="Q103" s="337">
        <v>0</v>
      </c>
    </row>
    <row r="104" spans="1:17">
      <c r="A104" s="358" t="s">
        <v>1021</v>
      </c>
      <c r="B104" s="337">
        <v>167</v>
      </c>
      <c r="C104" s="337">
        <v>39</v>
      </c>
      <c r="D104" s="337">
        <v>130</v>
      </c>
      <c r="F104" s="337">
        <v>11</v>
      </c>
      <c r="H104" s="337">
        <v>347</v>
      </c>
      <c r="J104" s="337">
        <v>293</v>
      </c>
      <c r="K104" s="337">
        <v>163</v>
      </c>
      <c r="L104" s="337">
        <v>17</v>
      </c>
      <c r="N104" s="337">
        <v>473</v>
      </c>
      <c r="O104" s="337">
        <v>0</v>
      </c>
      <c r="P104" s="337">
        <v>0</v>
      </c>
      <c r="Q104" s="337">
        <v>0</v>
      </c>
    </row>
    <row r="105" spans="1:17">
      <c r="A105" s="358" t="s">
        <v>1022</v>
      </c>
      <c r="B105" s="337">
        <v>299</v>
      </c>
      <c r="C105" s="337">
        <v>91</v>
      </c>
      <c r="D105" s="337">
        <v>329</v>
      </c>
      <c r="F105" s="337">
        <v>71</v>
      </c>
      <c r="H105" s="337">
        <v>790</v>
      </c>
      <c r="J105" s="337">
        <v>7</v>
      </c>
      <c r="K105" s="337">
        <v>0</v>
      </c>
      <c r="L105" s="337">
        <v>0</v>
      </c>
      <c r="N105" s="337">
        <v>7</v>
      </c>
      <c r="O105" s="337">
        <v>0</v>
      </c>
      <c r="P105" s="337">
        <v>0</v>
      </c>
      <c r="Q105" s="337">
        <v>0</v>
      </c>
    </row>
    <row r="106" spans="1:17">
      <c r="A106" s="358" t="s">
        <v>1023</v>
      </c>
      <c r="B106" s="337">
        <v>0</v>
      </c>
      <c r="C106" s="337">
        <v>0</v>
      </c>
      <c r="D106" s="337">
        <v>0</v>
      </c>
      <c r="F106" s="337">
        <v>0</v>
      </c>
      <c r="H106" s="337">
        <v>0</v>
      </c>
      <c r="J106" s="337">
        <v>0</v>
      </c>
      <c r="K106" s="337">
        <v>0</v>
      </c>
      <c r="L106" s="337">
        <v>0</v>
      </c>
      <c r="N106" s="337">
        <v>0</v>
      </c>
      <c r="O106" s="337">
        <v>41</v>
      </c>
      <c r="P106" s="337">
        <v>499</v>
      </c>
      <c r="Q106" s="337">
        <v>540</v>
      </c>
    </row>
    <row r="107" spans="1:17">
      <c r="A107" s="358" t="s">
        <v>1024</v>
      </c>
      <c r="B107" s="337">
        <v>2390</v>
      </c>
      <c r="C107" s="337">
        <v>910</v>
      </c>
      <c r="D107" s="337">
        <v>2159</v>
      </c>
      <c r="F107" s="337">
        <v>291</v>
      </c>
      <c r="H107" s="337">
        <v>5750</v>
      </c>
      <c r="J107" s="337">
        <v>995</v>
      </c>
      <c r="K107" s="337">
        <v>757</v>
      </c>
      <c r="L107" s="337">
        <v>55</v>
      </c>
      <c r="N107" s="337">
        <v>1807</v>
      </c>
      <c r="O107" s="337">
        <v>41</v>
      </c>
      <c r="P107" s="337">
        <v>499</v>
      </c>
      <c r="Q107" s="337">
        <v>540</v>
      </c>
    </row>
    <row r="108" spans="1:17">
      <c r="A108" s="352" t="s">
        <v>540</v>
      </c>
    </row>
    <row r="109" spans="1:17">
      <c r="A109" s="358" t="s">
        <v>1018</v>
      </c>
      <c r="B109" s="337">
        <v>3775</v>
      </c>
      <c r="C109" s="337">
        <v>478</v>
      </c>
      <c r="D109" s="337">
        <v>1412</v>
      </c>
      <c r="E109" s="337">
        <v>46</v>
      </c>
      <c r="F109" s="337">
        <v>66</v>
      </c>
      <c r="H109" s="337">
        <v>5777</v>
      </c>
      <c r="I109" s="337">
        <v>77</v>
      </c>
      <c r="J109" s="337">
        <v>2235</v>
      </c>
      <c r="K109" s="337">
        <v>379</v>
      </c>
      <c r="L109" s="337">
        <v>76</v>
      </c>
      <c r="N109" s="337">
        <v>2767</v>
      </c>
    </row>
    <row r="110" spans="1:17">
      <c r="A110" s="358" t="s">
        <v>1019</v>
      </c>
      <c r="B110" s="337">
        <v>2861</v>
      </c>
      <c r="C110" s="337">
        <v>593</v>
      </c>
      <c r="D110" s="337">
        <v>1712</v>
      </c>
      <c r="E110" s="337">
        <v>82</v>
      </c>
      <c r="F110" s="337">
        <v>148</v>
      </c>
      <c r="H110" s="337">
        <v>5396</v>
      </c>
      <c r="I110" s="337">
        <v>88</v>
      </c>
      <c r="J110" s="337">
        <v>913</v>
      </c>
      <c r="K110" s="337">
        <v>202</v>
      </c>
      <c r="L110" s="337">
        <v>38</v>
      </c>
      <c r="N110" s="337">
        <v>1241</v>
      </c>
    </row>
    <row r="111" spans="1:17">
      <c r="A111" s="358" t="s">
        <v>1020</v>
      </c>
      <c r="B111" s="337">
        <v>1917</v>
      </c>
      <c r="C111" s="337">
        <v>623</v>
      </c>
      <c r="D111" s="337">
        <v>2085</v>
      </c>
      <c r="E111" s="337">
        <v>105</v>
      </c>
      <c r="F111" s="337">
        <v>132</v>
      </c>
      <c r="H111" s="337">
        <v>4862</v>
      </c>
      <c r="I111" s="337">
        <v>72</v>
      </c>
      <c r="J111" s="337">
        <v>724</v>
      </c>
      <c r="K111" s="337">
        <v>205</v>
      </c>
      <c r="L111" s="337">
        <v>67</v>
      </c>
      <c r="N111" s="337">
        <v>1068</v>
      </c>
    </row>
    <row r="112" spans="1:17">
      <c r="A112" s="358" t="s">
        <v>1021</v>
      </c>
      <c r="B112" s="337">
        <v>632</v>
      </c>
      <c r="C112" s="337">
        <v>7</v>
      </c>
      <c r="D112" s="337">
        <v>596</v>
      </c>
      <c r="E112" s="337">
        <v>15</v>
      </c>
      <c r="F112" s="337">
        <v>3</v>
      </c>
      <c r="H112" s="337">
        <v>1253</v>
      </c>
      <c r="I112" s="337">
        <v>561</v>
      </c>
      <c r="J112" s="337">
        <v>2084</v>
      </c>
      <c r="K112" s="337">
        <v>753</v>
      </c>
      <c r="L112" s="337">
        <v>274</v>
      </c>
      <c r="N112" s="337">
        <v>3672</v>
      </c>
    </row>
    <row r="113" spans="1:14">
      <c r="A113" s="358" t="s">
        <v>1022</v>
      </c>
      <c r="B113" s="337">
        <v>2918</v>
      </c>
      <c r="C113" s="337">
        <v>752</v>
      </c>
      <c r="D113" s="337">
        <v>1333</v>
      </c>
      <c r="E113" s="337">
        <v>64</v>
      </c>
      <c r="F113" s="337">
        <v>156</v>
      </c>
      <c r="H113" s="337">
        <v>5223</v>
      </c>
      <c r="I113" s="337">
        <v>0</v>
      </c>
      <c r="J113" s="337">
        <v>0</v>
      </c>
      <c r="K113" s="337">
        <v>0</v>
      </c>
      <c r="L113" s="337">
        <v>0</v>
      </c>
      <c r="N113" s="337">
        <v>0</v>
      </c>
    </row>
    <row r="114" spans="1:14">
      <c r="A114" s="358" t="s">
        <v>1023</v>
      </c>
      <c r="B114" s="337">
        <v>0</v>
      </c>
      <c r="C114" s="337">
        <v>0</v>
      </c>
      <c r="D114" s="337">
        <v>0</v>
      </c>
      <c r="E114" s="337">
        <v>0</v>
      </c>
      <c r="F114" s="337">
        <v>0</v>
      </c>
      <c r="H114" s="337">
        <v>0</v>
      </c>
      <c r="I114" s="337">
        <v>0</v>
      </c>
      <c r="J114" s="337">
        <v>2301</v>
      </c>
      <c r="K114" s="337">
        <v>918</v>
      </c>
      <c r="L114" s="337">
        <v>3</v>
      </c>
      <c r="N114" s="337">
        <v>3222</v>
      </c>
    </row>
    <row r="115" spans="1:14">
      <c r="A115" s="358" t="s">
        <v>1024</v>
      </c>
      <c r="B115" s="337">
        <v>12103</v>
      </c>
      <c r="C115" s="337">
        <v>2453</v>
      </c>
      <c r="D115" s="337">
        <v>7138</v>
      </c>
      <c r="E115" s="337">
        <v>312</v>
      </c>
      <c r="F115" s="337">
        <v>505</v>
      </c>
      <c r="H115" s="337">
        <v>22511</v>
      </c>
      <c r="I115" s="337">
        <v>798</v>
      </c>
      <c r="J115" s="337">
        <v>8257</v>
      </c>
      <c r="K115" s="337">
        <v>2457</v>
      </c>
      <c r="L115" s="337">
        <v>458</v>
      </c>
      <c r="N115" s="337">
        <v>11970</v>
      </c>
    </row>
    <row r="116" spans="1:14">
      <c r="A116" s="352" t="s">
        <v>649</v>
      </c>
    </row>
    <row r="117" spans="1:14">
      <c r="A117" s="358" t="s">
        <v>1018</v>
      </c>
      <c r="B117" s="337">
        <v>1909</v>
      </c>
      <c r="C117" s="337">
        <v>241</v>
      </c>
      <c r="D117" s="337">
        <v>736</v>
      </c>
      <c r="F117" s="337">
        <v>41</v>
      </c>
      <c r="G117" s="337">
        <v>25</v>
      </c>
      <c r="H117" s="337">
        <v>2952</v>
      </c>
      <c r="J117" s="337">
        <v>0</v>
      </c>
      <c r="K117" s="337">
        <v>0</v>
      </c>
      <c r="L117" s="337">
        <v>11</v>
      </c>
      <c r="M117" s="337">
        <v>464</v>
      </c>
      <c r="N117" s="337">
        <v>475</v>
      </c>
    </row>
    <row r="118" spans="1:14">
      <c r="A118" s="358" t="s">
        <v>1019</v>
      </c>
      <c r="B118" s="337">
        <v>1897</v>
      </c>
      <c r="C118" s="337">
        <v>194</v>
      </c>
      <c r="D118" s="337">
        <v>723</v>
      </c>
      <c r="F118" s="337">
        <v>84</v>
      </c>
      <c r="G118" s="337">
        <v>27</v>
      </c>
      <c r="H118" s="337">
        <v>2925</v>
      </c>
      <c r="J118" s="337">
        <v>0</v>
      </c>
      <c r="K118" s="337">
        <v>0</v>
      </c>
      <c r="L118" s="337">
        <v>14</v>
      </c>
      <c r="M118" s="337">
        <v>730</v>
      </c>
      <c r="N118" s="337">
        <v>744</v>
      </c>
    </row>
    <row r="119" spans="1:14">
      <c r="A119" s="358" t="s">
        <v>1020</v>
      </c>
      <c r="B119" s="337">
        <v>1757</v>
      </c>
      <c r="C119" s="337">
        <v>163</v>
      </c>
      <c r="D119" s="337">
        <v>663</v>
      </c>
      <c r="F119" s="337">
        <v>68</v>
      </c>
      <c r="G119" s="337">
        <v>26</v>
      </c>
      <c r="H119" s="337">
        <v>2677</v>
      </c>
      <c r="J119" s="337">
        <v>0</v>
      </c>
      <c r="K119" s="337">
        <v>0</v>
      </c>
      <c r="L119" s="337">
        <v>7</v>
      </c>
      <c r="M119" s="337">
        <v>639</v>
      </c>
      <c r="N119" s="337">
        <v>646</v>
      </c>
    </row>
    <row r="120" spans="1:14">
      <c r="A120" s="358" t="s">
        <v>1021</v>
      </c>
      <c r="B120" s="337">
        <v>532</v>
      </c>
      <c r="C120" s="337">
        <v>24</v>
      </c>
      <c r="D120" s="337">
        <v>311</v>
      </c>
      <c r="F120" s="337">
        <v>30</v>
      </c>
      <c r="G120" s="337">
        <v>24</v>
      </c>
      <c r="H120" s="337">
        <v>921</v>
      </c>
      <c r="J120" s="337">
        <v>0</v>
      </c>
      <c r="K120" s="337">
        <v>0</v>
      </c>
      <c r="L120" s="337">
        <v>4</v>
      </c>
      <c r="M120" s="337">
        <v>454</v>
      </c>
      <c r="N120" s="337">
        <v>458</v>
      </c>
    </row>
    <row r="121" spans="1:14">
      <c r="A121" s="358" t="s">
        <v>1022</v>
      </c>
      <c r="B121" s="337">
        <v>413</v>
      </c>
      <c r="C121" s="337">
        <v>62</v>
      </c>
      <c r="D121" s="337">
        <v>56</v>
      </c>
      <c r="F121" s="337">
        <v>53</v>
      </c>
      <c r="G121" s="337">
        <v>0</v>
      </c>
      <c r="H121" s="337">
        <v>584</v>
      </c>
      <c r="J121" s="337">
        <v>0</v>
      </c>
      <c r="K121" s="337">
        <v>0</v>
      </c>
      <c r="L121" s="337">
        <v>0</v>
      </c>
      <c r="M121" s="337">
        <v>28</v>
      </c>
      <c r="N121" s="337">
        <v>28</v>
      </c>
    </row>
    <row r="122" spans="1:14">
      <c r="A122" s="358" t="s">
        <v>1023</v>
      </c>
      <c r="B122" s="337">
        <v>0</v>
      </c>
      <c r="C122" s="337">
        <v>0</v>
      </c>
      <c r="D122" s="337">
        <v>15</v>
      </c>
      <c r="F122" s="337">
        <v>0</v>
      </c>
      <c r="G122" s="337">
        <v>0</v>
      </c>
      <c r="H122" s="337">
        <v>15</v>
      </c>
      <c r="J122" s="337">
        <v>0</v>
      </c>
      <c r="K122" s="337">
        <v>0</v>
      </c>
      <c r="L122" s="337">
        <v>0</v>
      </c>
      <c r="M122" s="337">
        <v>0</v>
      </c>
      <c r="N122" s="337">
        <v>0</v>
      </c>
    </row>
    <row r="123" spans="1:14">
      <c r="A123" s="358" t="s">
        <v>1024</v>
      </c>
      <c r="B123" s="337">
        <v>6508</v>
      </c>
      <c r="C123" s="337">
        <v>684</v>
      </c>
      <c r="D123" s="337">
        <v>2504</v>
      </c>
      <c r="F123" s="337">
        <v>276</v>
      </c>
      <c r="G123" s="337">
        <v>102</v>
      </c>
      <c r="H123" s="337">
        <v>10074</v>
      </c>
      <c r="J123" s="337">
        <v>0</v>
      </c>
      <c r="K123" s="337">
        <v>0</v>
      </c>
      <c r="L123" s="337">
        <v>36</v>
      </c>
      <c r="M123" s="337">
        <v>2315</v>
      </c>
      <c r="N123" s="337">
        <v>2351</v>
      </c>
    </row>
    <row r="124" spans="1:14">
      <c r="A124" s="352" t="s">
        <v>690</v>
      </c>
    </row>
    <row r="125" spans="1:14">
      <c r="A125" s="358" t="s">
        <v>1018</v>
      </c>
      <c r="B125" s="337">
        <v>301</v>
      </c>
      <c r="D125" s="337">
        <v>183</v>
      </c>
      <c r="F125" s="337">
        <v>148</v>
      </c>
      <c r="G125" s="337">
        <v>76</v>
      </c>
      <c r="H125" s="337">
        <v>708</v>
      </c>
      <c r="I125" s="337">
        <v>30</v>
      </c>
      <c r="L125" s="337">
        <v>71</v>
      </c>
      <c r="N125" s="337">
        <v>101</v>
      </c>
    </row>
    <row r="126" spans="1:14">
      <c r="A126" s="358" t="s">
        <v>1019</v>
      </c>
      <c r="B126" s="337">
        <v>349</v>
      </c>
      <c r="D126" s="337">
        <v>131</v>
      </c>
      <c r="F126" s="337">
        <v>153</v>
      </c>
      <c r="G126" s="337">
        <v>90</v>
      </c>
      <c r="H126" s="337">
        <v>723</v>
      </c>
      <c r="I126" s="337">
        <v>25</v>
      </c>
      <c r="L126" s="337">
        <v>76</v>
      </c>
      <c r="N126" s="337">
        <v>101</v>
      </c>
    </row>
    <row r="127" spans="1:14">
      <c r="A127" s="358" t="s">
        <v>1020</v>
      </c>
      <c r="B127" s="337">
        <v>382</v>
      </c>
      <c r="D127" s="337">
        <v>160</v>
      </c>
      <c r="F127" s="337">
        <v>174</v>
      </c>
      <c r="G127" s="337">
        <v>120</v>
      </c>
      <c r="H127" s="337">
        <v>836</v>
      </c>
      <c r="I127" s="337">
        <v>29</v>
      </c>
      <c r="L127" s="337">
        <v>110</v>
      </c>
      <c r="N127" s="337">
        <v>139</v>
      </c>
    </row>
    <row r="128" spans="1:14">
      <c r="A128" s="358" t="s">
        <v>1021</v>
      </c>
      <c r="B128" s="337">
        <v>60</v>
      </c>
      <c r="D128" s="337">
        <v>85</v>
      </c>
      <c r="F128" s="337">
        <v>45</v>
      </c>
      <c r="G128" s="337">
        <v>30</v>
      </c>
      <c r="H128" s="337">
        <v>220</v>
      </c>
      <c r="I128" s="337">
        <v>26</v>
      </c>
      <c r="L128" s="337">
        <v>173</v>
      </c>
      <c r="N128" s="337">
        <v>199</v>
      </c>
    </row>
    <row r="129" spans="1:17">
      <c r="A129" s="358" t="s">
        <v>1022</v>
      </c>
      <c r="B129" s="337">
        <v>24</v>
      </c>
      <c r="D129" s="337">
        <v>0</v>
      </c>
      <c r="F129" s="337">
        <v>26</v>
      </c>
      <c r="G129" s="337">
        <v>16</v>
      </c>
      <c r="H129" s="337">
        <v>66</v>
      </c>
      <c r="I129" s="337">
        <v>4</v>
      </c>
      <c r="L129" s="337">
        <v>38</v>
      </c>
      <c r="N129" s="337">
        <v>42</v>
      </c>
    </row>
    <row r="130" spans="1:17">
      <c r="A130" s="358" t="s">
        <v>1023</v>
      </c>
      <c r="B130" s="337">
        <v>0</v>
      </c>
      <c r="D130" s="337">
        <v>0</v>
      </c>
      <c r="F130" s="337">
        <v>0</v>
      </c>
      <c r="G130" s="337">
        <v>0</v>
      </c>
      <c r="H130" s="337">
        <v>0</v>
      </c>
      <c r="I130" s="337">
        <v>0</v>
      </c>
      <c r="L130" s="337">
        <v>0</v>
      </c>
      <c r="N130" s="337">
        <v>0</v>
      </c>
    </row>
    <row r="131" spans="1:17">
      <c r="A131" s="358" t="s">
        <v>1024</v>
      </c>
      <c r="B131" s="337">
        <v>1116</v>
      </c>
      <c r="D131" s="337">
        <v>559</v>
      </c>
      <c r="F131" s="337">
        <v>546</v>
      </c>
      <c r="G131" s="337">
        <v>332</v>
      </c>
      <c r="H131" s="337">
        <v>2553</v>
      </c>
      <c r="I131" s="337">
        <v>114</v>
      </c>
      <c r="L131" s="337">
        <v>468</v>
      </c>
      <c r="N131" s="337">
        <v>582</v>
      </c>
    </row>
    <row r="132" spans="1:17">
      <c r="A132" s="396" t="s">
        <v>1025</v>
      </c>
      <c r="B132" s="337">
        <v>16864</v>
      </c>
      <c r="C132" s="337">
        <v>2829</v>
      </c>
      <c r="D132" s="337">
        <v>7015</v>
      </c>
      <c r="E132" s="337">
        <v>1479</v>
      </c>
      <c r="F132" s="337">
        <v>987</v>
      </c>
      <c r="G132" s="337">
        <v>622</v>
      </c>
      <c r="H132" s="337">
        <v>29796</v>
      </c>
      <c r="I132" s="337">
        <v>867</v>
      </c>
      <c r="J132" s="337">
        <v>3448</v>
      </c>
      <c r="K132" s="337">
        <v>990</v>
      </c>
      <c r="L132" s="337">
        <v>332</v>
      </c>
      <c r="M132" s="337">
        <v>464</v>
      </c>
      <c r="N132" s="337">
        <v>6101</v>
      </c>
      <c r="O132" s="337">
        <v>30</v>
      </c>
      <c r="P132" s="337">
        <v>0</v>
      </c>
      <c r="Q132" s="337">
        <v>30</v>
      </c>
    </row>
    <row r="133" spans="1:17">
      <c r="A133" s="396" t="s">
        <v>1026</v>
      </c>
      <c r="B133" s="359">
        <v>14593</v>
      </c>
      <c r="C133" s="359">
        <v>3149</v>
      </c>
      <c r="D133" s="359">
        <v>7553</v>
      </c>
      <c r="E133" s="359">
        <v>1768</v>
      </c>
      <c r="F133" s="359">
        <v>1308</v>
      </c>
      <c r="G133" s="359">
        <v>924</v>
      </c>
      <c r="H133" s="359">
        <v>29295</v>
      </c>
      <c r="I133" s="359">
        <v>850</v>
      </c>
      <c r="J133" s="359">
        <v>2401</v>
      </c>
      <c r="K133" s="359">
        <v>1060</v>
      </c>
      <c r="L133" s="359">
        <v>324</v>
      </c>
      <c r="M133" s="359">
        <v>730</v>
      </c>
      <c r="N133" s="359">
        <v>5365</v>
      </c>
      <c r="O133" s="359">
        <v>57</v>
      </c>
      <c r="P133" s="359">
        <v>0</v>
      </c>
      <c r="Q133" s="359">
        <v>57</v>
      </c>
    </row>
    <row r="134" spans="1:17">
      <c r="A134" s="396" t="s">
        <v>1027</v>
      </c>
      <c r="B134" s="359">
        <v>12462</v>
      </c>
      <c r="C134" s="359">
        <v>2775</v>
      </c>
      <c r="D134" s="359">
        <v>7919</v>
      </c>
      <c r="E134" s="359">
        <v>2214</v>
      </c>
      <c r="F134" s="359">
        <v>1385</v>
      </c>
      <c r="G134" s="359">
        <v>1150</v>
      </c>
      <c r="H134" s="359">
        <v>27905</v>
      </c>
      <c r="I134" s="359">
        <v>1171</v>
      </c>
      <c r="J134" s="359">
        <v>1887</v>
      </c>
      <c r="K134" s="359">
        <v>880</v>
      </c>
      <c r="L134" s="359">
        <v>460</v>
      </c>
      <c r="M134" s="359">
        <v>639</v>
      </c>
      <c r="N134" s="359">
        <v>5037</v>
      </c>
      <c r="O134" s="359">
        <v>73</v>
      </c>
      <c r="P134" s="359">
        <v>0</v>
      </c>
      <c r="Q134" s="359">
        <v>73</v>
      </c>
    </row>
    <row r="135" spans="1:17">
      <c r="A135" s="396" t="s">
        <v>1028</v>
      </c>
      <c r="B135" s="337">
        <v>4636</v>
      </c>
      <c r="C135" s="337">
        <v>847</v>
      </c>
      <c r="D135" s="337">
        <v>3261</v>
      </c>
      <c r="E135" s="337">
        <v>740</v>
      </c>
      <c r="F135" s="337">
        <v>560</v>
      </c>
      <c r="G135" s="337">
        <v>433</v>
      </c>
      <c r="H135" s="337">
        <v>10477</v>
      </c>
      <c r="I135" s="337">
        <v>1241</v>
      </c>
      <c r="J135" s="337">
        <v>3386</v>
      </c>
      <c r="K135" s="337">
        <v>2048</v>
      </c>
      <c r="L135" s="337">
        <v>1127</v>
      </c>
      <c r="M135" s="337">
        <v>454</v>
      </c>
      <c r="N135" s="337">
        <v>8256</v>
      </c>
      <c r="O135" s="337">
        <v>312</v>
      </c>
      <c r="P135" s="337">
        <v>0</v>
      </c>
      <c r="Q135" s="337">
        <v>312</v>
      </c>
    </row>
    <row r="136" spans="1:17">
      <c r="A136" s="396" t="s">
        <v>1029</v>
      </c>
      <c r="B136" s="337">
        <v>7065</v>
      </c>
      <c r="C136" s="337">
        <v>1777</v>
      </c>
      <c r="D136" s="337">
        <v>3625</v>
      </c>
      <c r="E136" s="337">
        <v>736</v>
      </c>
      <c r="F136" s="337">
        <v>556</v>
      </c>
      <c r="G136" s="337">
        <v>174</v>
      </c>
      <c r="H136" s="337">
        <v>13933</v>
      </c>
      <c r="I136" s="337">
        <v>2239</v>
      </c>
      <c r="J136" s="337">
        <v>1347</v>
      </c>
      <c r="K136" s="337">
        <v>573</v>
      </c>
      <c r="L136" s="337">
        <v>247</v>
      </c>
      <c r="M136" s="337">
        <v>28</v>
      </c>
      <c r="N136" s="337">
        <v>4434</v>
      </c>
      <c r="O136" s="337">
        <v>87</v>
      </c>
      <c r="P136" s="337">
        <v>0</v>
      </c>
      <c r="Q136" s="337">
        <v>87</v>
      </c>
    </row>
    <row r="137" spans="1:17">
      <c r="A137" s="352" t="s">
        <v>1030</v>
      </c>
      <c r="B137" s="337">
        <v>0</v>
      </c>
      <c r="C137" s="337">
        <v>0</v>
      </c>
      <c r="D137" s="337">
        <v>15</v>
      </c>
      <c r="E137" s="337">
        <v>0</v>
      </c>
      <c r="F137" s="337">
        <v>0</v>
      </c>
      <c r="G137" s="337">
        <v>0</v>
      </c>
      <c r="H137" s="337">
        <v>15</v>
      </c>
      <c r="I137" s="337">
        <v>207</v>
      </c>
      <c r="J137" s="337">
        <v>6881</v>
      </c>
      <c r="K137" s="337">
        <v>5849.4</v>
      </c>
      <c r="L137" s="337">
        <v>2370</v>
      </c>
      <c r="M137" s="337">
        <v>0</v>
      </c>
      <c r="N137" s="337">
        <v>15307.4</v>
      </c>
      <c r="O137" s="337">
        <v>2778</v>
      </c>
      <c r="P137" s="337">
        <v>1441</v>
      </c>
      <c r="Q137" s="337">
        <v>4219</v>
      </c>
    </row>
    <row r="138" spans="1:17">
      <c r="A138" s="396" t="s">
        <v>1031</v>
      </c>
      <c r="B138" s="337">
        <v>55620</v>
      </c>
      <c r="C138" s="337">
        <v>11377</v>
      </c>
      <c r="D138" s="337">
        <v>29388</v>
      </c>
      <c r="E138" s="337">
        <v>6937</v>
      </c>
      <c r="F138" s="337">
        <v>4796</v>
      </c>
      <c r="G138" s="337">
        <v>3303</v>
      </c>
      <c r="H138" s="337">
        <v>111421</v>
      </c>
      <c r="I138" s="337">
        <v>6575</v>
      </c>
      <c r="J138" s="337">
        <v>19350</v>
      </c>
      <c r="K138" s="337">
        <v>11400.4</v>
      </c>
      <c r="L138" s="337">
        <v>4860</v>
      </c>
      <c r="M138" s="337">
        <v>2315</v>
      </c>
      <c r="N138" s="337">
        <v>44500.4</v>
      </c>
      <c r="O138" s="337">
        <v>3337</v>
      </c>
      <c r="P138" s="337">
        <v>1441</v>
      </c>
      <c r="Q138" s="337">
        <v>4778</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366"/>
      <c r="B496" s="359"/>
      <c r="C496" s="359"/>
      <c r="D496" s="359"/>
      <c r="E496" s="359"/>
      <c r="F496" s="359"/>
      <c r="G496" s="359"/>
      <c r="H496" s="359"/>
      <c r="I496" s="359"/>
      <c r="J496" s="359"/>
      <c r="K496" s="359"/>
      <c r="L496" s="359"/>
      <c r="M496" s="359"/>
      <c r="N496" s="359"/>
      <c r="O496" s="359"/>
      <c r="P496" s="359"/>
      <c r="Q496" s="359"/>
    </row>
    <row r="497" spans="1:17">
      <c r="A497" s="338"/>
      <c r="B497" s="359"/>
      <c r="C497" s="359"/>
      <c r="D497" s="359"/>
      <c r="E497" s="359"/>
      <c r="F497" s="359"/>
      <c r="G497" s="359"/>
      <c r="H497" s="359"/>
      <c r="I497" s="359"/>
      <c r="J497" s="359"/>
      <c r="K497" s="359"/>
      <c r="L497" s="359"/>
      <c r="M497" s="359"/>
      <c r="N497" s="359"/>
      <c r="O497" s="359"/>
      <c r="P497" s="359"/>
      <c r="Q497" s="359"/>
    </row>
    <row r="498" spans="1:17">
      <c r="A498" s="338"/>
      <c r="B498" s="359"/>
      <c r="C498" s="359"/>
      <c r="D498" s="359"/>
      <c r="E498" s="359"/>
      <c r="F498" s="359"/>
      <c r="G498" s="359"/>
      <c r="H498" s="359"/>
      <c r="I498" s="359"/>
      <c r="J498" s="359"/>
      <c r="K498" s="359"/>
      <c r="L498" s="359"/>
      <c r="M498" s="359"/>
      <c r="N498" s="359"/>
      <c r="O498" s="359"/>
      <c r="P498" s="359"/>
      <c r="Q498" s="359"/>
    </row>
    <row r="499" spans="1:17">
      <c r="A499" s="338"/>
      <c r="B499" s="359"/>
      <c r="C499" s="359"/>
      <c r="D499" s="359"/>
      <c r="E499" s="359"/>
      <c r="F499" s="359"/>
      <c r="G499" s="359"/>
      <c r="H499" s="359"/>
      <c r="I499" s="359"/>
      <c r="J499" s="359"/>
      <c r="K499" s="359"/>
      <c r="L499" s="359"/>
      <c r="M499" s="359"/>
      <c r="N499" s="359"/>
      <c r="O499" s="359"/>
      <c r="P499" s="359"/>
      <c r="Q499" s="359"/>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80" activePane="bottomRight" state="frozen"/>
      <selection pane="topRight" activeCell="B1" sqref="B1"/>
      <selection pane="bottomLeft" activeCell="A4" sqref="A4"/>
      <selection pane="bottomRight" activeCell="D118" sqref="D118"/>
    </sheetView>
  </sheetViews>
  <sheetFormatPr defaultColWidth="9" defaultRowHeight="12.75"/>
  <cols>
    <col min="1" max="1" width="20.109375" style="336" customWidth="1"/>
    <col min="2" max="2" width="13.109375" style="337" customWidth="1"/>
    <col min="3" max="4" width="5.109375" style="337" customWidth="1"/>
    <col min="5" max="7" width="4.33203125" style="337" customWidth="1"/>
    <col min="8" max="8" width="11.6640625" style="337" customWidth="1"/>
    <col min="9" max="9" width="9" style="337" customWidth="1"/>
    <col min="10" max="11" width="5.109375" style="337" customWidth="1"/>
    <col min="12" max="13" width="4.33203125" style="337" customWidth="1"/>
    <col min="14" max="14" width="11.44140625" style="337" customWidth="1"/>
    <col min="15" max="15" width="9.21875" style="337" customWidth="1"/>
    <col min="16" max="16" width="4.33203125" style="337" customWidth="1"/>
    <col min="17" max="17" width="11.6640625" style="337" customWidth="1"/>
    <col min="18" max="18" width="19.33203125" style="338" customWidth="1"/>
    <col min="19" max="19" width="18.6640625" style="338" customWidth="1"/>
    <col min="20" max="21" width="19.21875" style="338" customWidth="1"/>
    <col min="22" max="22" width="19.88671875" style="338" customWidth="1"/>
    <col min="23" max="23" width="19.21875" style="338" customWidth="1"/>
    <col min="24" max="24" width="19.88671875" style="338" customWidth="1"/>
    <col min="25" max="25" width="18.21875" style="338" customWidth="1"/>
    <col min="26" max="26" width="18.88671875" style="338" customWidth="1"/>
    <col min="27" max="27" width="18.44140625" style="338" customWidth="1"/>
    <col min="28" max="28" width="19.109375" style="338" customWidth="1"/>
    <col min="29" max="29" width="19.44140625" style="338" customWidth="1"/>
    <col min="30" max="30" width="26.88671875" style="338" customWidth="1"/>
    <col min="31" max="31" width="27.44140625" style="338" customWidth="1"/>
    <col min="32" max="32" width="26.109375" style="338" customWidth="1"/>
    <col min="33" max="33" width="26.77734375" style="338" customWidth="1"/>
    <col min="34" max="34" width="26" style="338" customWidth="1"/>
    <col min="35" max="36" width="26.6640625" style="338" customWidth="1"/>
    <col min="37" max="37" width="27.21875" style="338" customWidth="1"/>
    <col min="38" max="38" width="26.6640625" style="338" customWidth="1"/>
    <col min="39" max="39" width="27.21875" style="338" customWidth="1"/>
    <col min="40" max="40" width="25.6640625" style="338" customWidth="1"/>
    <col min="41" max="41" width="26.21875" style="338" customWidth="1"/>
    <col min="42" max="42" width="25.88671875" style="338" customWidth="1"/>
    <col min="43" max="43" width="26.44140625" style="338" customWidth="1"/>
    <col min="44" max="44" width="20.109375" style="338" customWidth="1"/>
    <col min="45" max="45" width="18.77734375" style="338" customWidth="1"/>
    <col min="46" max="46" width="19.33203125" style="338" customWidth="1"/>
    <col min="47" max="47" width="18.6640625" style="338" customWidth="1"/>
    <col min="48" max="49" width="19.21875" style="338" customWidth="1"/>
    <col min="50" max="50" width="19.88671875" style="338" customWidth="1"/>
    <col min="51" max="51" width="19.21875" style="338" customWidth="1"/>
    <col min="52" max="52" width="19.88671875" style="338" customWidth="1"/>
    <col min="53" max="53" width="18.21875" style="338" customWidth="1"/>
    <col min="54" max="54" width="18.88671875" style="338" customWidth="1"/>
    <col min="55" max="55" width="18.44140625" style="338" customWidth="1"/>
    <col min="56" max="56" width="19.109375" style="338" customWidth="1"/>
    <col min="57" max="57" width="19.44140625" style="338" customWidth="1"/>
    <col min="58" max="58" width="26.88671875" style="338" customWidth="1"/>
    <col min="59" max="59" width="27.44140625" style="338" customWidth="1"/>
    <col min="60" max="60" width="26.109375" style="338" customWidth="1"/>
    <col min="61" max="61" width="26.77734375" style="338" customWidth="1"/>
    <col min="62" max="62" width="26" style="338" customWidth="1"/>
    <col min="63" max="64" width="26.6640625" style="338" customWidth="1"/>
    <col min="65" max="65" width="27.21875" style="338" customWidth="1"/>
    <col min="66" max="66" width="26.6640625" style="338" customWidth="1"/>
    <col min="67" max="67" width="27.21875" style="338" customWidth="1"/>
    <col min="68" max="68" width="25.6640625" style="338" customWidth="1"/>
    <col min="69" max="69" width="26.21875" style="338" customWidth="1"/>
    <col min="70" max="70" width="25.88671875" style="338" customWidth="1"/>
    <col min="71" max="71" width="26.44140625" style="338" customWidth="1"/>
    <col min="72" max="72" width="20.109375" style="338" customWidth="1"/>
    <col min="73" max="73" width="18.77734375" style="338" customWidth="1"/>
    <col min="74" max="74" width="19.33203125" style="338" customWidth="1"/>
    <col min="75" max="75" width="18.6640625" style="338" customWidth="1"/>
    <col min="76" max="77" width="19.21875" style="338" customWidth="1"/>
    <col min="78" max="78" width="19.88671875" style="338" customWidth="1"/>
    <col min="79" max="79" width="19.21875" style="338" customWidth="1"/>
    <col min="80" max="80" width="19.88671875" style="338" customWidth="1"/>
    <col min="81" max="81" width="18.21875" style="338" customWidth="1"/>
    <col min="82" max="82" width="18.88671875" style="338" customWidth="1"/>
    <col min="83" max="83" width="18.44140625" style="338" customWidth="1"/>
    <col min="84" max="84" width="19.109375" style="338" customWidth="1"/>
    <col min="85" max="85" width="19.44140625" style="338" customWidth="1"/>
    <col min="86" max="86" width="26.88671875" style="338" customWidth="1"/>
    <col min="87" max="87" width="27.44140625" style="338" customWidth="1"/>
    <col min="88" max="88" width="26.109375" style="338" customWidth="1"/>
    <col min="89" max="89" width="26.77734375" style="338" customWidth="1"/>
    <col min="90" max="90" width="26" style="338" customWidth="1"/>
    <col min="91" max="92" width="26.6640625" style="338" customWidth="1"/>
    <col min="93" max="93" width="27.21875" style="338" customWidth="1"/>
    <col min="94" max="94" width="26.6640625" style="338" customWidth="1"/>
    <col min="95" max="95" width="27.21875" style="338" customWidth="1"/>
    <col min="96" max="96" width="25.6640625" style="338" customWidth="1"/>
    <col min="97" max="97" width="26.21875" style="338" customWidth="1"/>
    <col min="98" max="98" width="25.88671875" style="338" customWidth="1"/>
    <col min="99" max="99" width="26.44140625" style="338" customWidth="1"/>
    <col min="100" max="100" width="20.109375" style="338" customWidth="1"/>
    <col min="101" max="101" width="18.77734375" style="338" customWidth="1"/>
    <col min="102" max="102" width="19.33203125" style="338" customWidth="1"/>
    <col min="103" max="103" width="18.6640625" style="338" customWidth="1"/>
    <col min="104" max="105" width="19.21875" style="338" customWidth="1"/>
    <col min="106" max="106" width="19.88671875" style="338" customWidth="1"/>
    <col min="107" max="107" width="19.21875" style="338" customWidth="1"/>
    <col min="108" max="108" width="19.88671875" style="338" customWidth="1"/>
    <col min="109" max="109" width="18.21875" style="338" customWidth="1"/>
    <col min="110" max="110" width="18.88671875" style="338" customWidth="1"/>
    <col min="111" max="111" width="18.44140625" style="338" customWidth="1"/>
    <col min="112" max="112" width="19.109375" style="338" customWidth="1"/>
    <col min="113" max="113" width="19.44140625" style="338" customWidth="1"/>
    <col min="114" max="114" width="26.88671875" style="338" customWidth="1"/>
    <col min="115" max="115" width="27.44140625" style="338" customWidth="1"/>
    <col min="116" max="116" width="26.109375" style="338" customWidth="1"/>
    <col min="117" max="117" width="26.77734375" style="338" customWidth="1"/>
    <col min="118" max="118" width="26" style="338" customWidth="1"/>
    <col min="119" max="120" width="26.6640625" style="338" customWidth="1"/>
    <col min="121" max="121" width="27.21875" style="338" customWidth="1"/>
    <col min="122" max="122" width="26.6640625" style="338" customWidth="1"/>
    <col min="123" max="123" width="27.21875" style="338" customWidth="1"/>
    <col min="124" max="124" width="25.6640625" style="338" customWidth="1"/>
    <col min="125" max="125" width="26.21875" style="338" customWidth="1"/>
    <col min="126" max="126" width="25.88671875" style="338" customWidth="1"/>
    <col min="127" max="127" width="26.44140625" style="338" customWidth="1"/>
    <col min="128" max="128" width="20.109375" style="338" customWidth="1"/>
    <col min="129" max="129" width="18.77734375" style="338" customWidth="1"/>
    <col min="130" max="130" width="19.33203125" style="338" customWidth="1"/>
    <col min="131" max="131" width="18.6640625" style="338" customWidth="1"/>
    <col min="132" max="133" width="19.21875" style="338" customWidth="1"/>
    <col min="134" max="134" width="19.88671875" style="338" customWidth="1"/>
    <col min="135" max="135" width="19.21875" style="338" customWidth="1"/>
    <col min="136" max="136" width="19.88671875" style="338" customWidth="1"/>
    <col min="137" max="137" width="18.21875" style="338" customWidth="1"/>
    <col min="138" max="138" width="18.88671875" style="338" customWidth="1"/>
    <col min="139" max="139" width="18.44140625" style="338" customWidth="1"/>
    <col min="140" max="140" width="19.109375" style="338" customWidth="1"/>
    <col min="141" max="141" width="19.44140625" style="338" customWidth="1"/>
    <col min="142" max="142" width="26.88671875" style="338" customWidth="1"/>
    <col min="143" max="143" width="27.44140625" style="338" customWidth="1"/>
    <col min="144" max="144" width="26.109375" style="338" customWidth="1"/>
    <col min="145" max="145" width="26.77734375" style="338" customWidth="1"/>
    <col min="146" max="146" width="26" style="338" customWidth="1"/>
    <col min="147" max="148" width="26.6640625" style="338" customWidth="1"/>
    <col min="149" max="149" width="27.21875" style="338" customWidth="1"/>
    <col min="150" max="150" width="26.6640625" style="338" customWidth="1"/>
    <col min="151" max="151" width="27.21875" style="338" customWidth="1"/>
    <col min="152" max="152" width="25.6640625" style="338" customWidth="1"/>
    <col min="153" max="153" width="26.21875" style="338" customWidth="1"/>
    <col min="154" max="154" width="25.88671875" style="338" customWidth="1"/>
    <col min="155" max="155" width="26.44140625" style="338" customWidth="1"/>
    <col min="156" max="156" width="20.109375" style="338" customWidth="1"/>
    <col min="157" max="157" width="18.77734375" style="338" customWidth="1"/>
    <col min="158" max="158" width="19.33203125" style="338" customWidth="1"/>
    <col min="159" max="159" width="18.6640625" style="338" customWidth="1"/>
    <col min="160" max="161" width="19.21875" style="338" customWidth="1"/>
    <col min="162" max="162" width="19.88671875" style="338" customWidth="1"/>
    <col min="163" max="163" width="19.21875" style="338" customWidth="1"/>
    <col min="164" max="164" width="19.88671875" style="338" customWidth="1"/>
    <col min="165" max="165" width="18.21875" style="338" customWidth="1"/>
    <col min="166" max="166" width="18.88671875" style="338" customWidth="1"/>
    <col min="167" max="167" width="18.44140625" style="338" customWidth="1"/>
    <col min="168" max="168" width="19.109375" style="338" customWidth="1"/>
    <col min="169" max="169" width="19.44140625" style="338" customWidth="1"/>
    <col min="170" max="170" width="26.88671875" style="338" customWidth="1"/>
    <col min="171" max="171" width="27.44140625" style="338" customWidth="1"/>
    <col min="172" max="172" width="26.109375" style="338" customWidth="1"/>
    <col min="173" max="173" width="26.77734375" style="338" customWidth="1"/>
    <col min="174" max="174" width="26" style="338" customWidth="1"/>
    <col min="175" max="176" width="26.6640625" style="338" customWidth="1"/>
    <col min="177" max="177" width="27.21875" style="338" customWidth="1"/>
    <col min="178" max="178" width="26.6640625" style="338" customWidth="1"/>
    <col min="179" max="179" width="27.21875" style="338" customWidth="1"/>
    <col min="180" max="180" width="25.6640625" style="338" customWidth="1"/>
    <col min="181" max="181" width="26.21875" style="338" customWidth="1"/>
    <col min="182" max="182" width="25.88671875" style="338" customWidth="1"/>
    <col min="183" max="183" width="26.44140625" style="338" customWidth="1"/>
    <col min="184" max="184" width="20.109375" style="338" customWidth="1"/>
    <col min="185" max="185" width="18.77734375" style="338" customWidth="1"/>
    <col min="186" max="186" width="19.33203125" style="338" customWidth="1"/>
    <col min="187" max="187" width="18.6640625" style="338" customWidth="1"/>
    <col min="188" max="189" width="19.21875" style="338" customWidth="1"/>
    <col min="190" max="190" width="19.88671875" style="338" customWidth="1"/>
    <col min="191" max="191" width="19.21875" style="338" customWidth="1"/>
    <col min="192" max="192" width="19.88671875" style="338" customWidth="1"/>
    <col min="193" max="193" width="18.21875" style="338" customWidth="1"/>
    <col min="194" max="194" width="18.88671875" style="338" customWidth="1"/>
    <col min="195" max="195" width="18.44140625" style="338" customWidth="1"/>
    <col min="196" max="196" width="19.109375" style="338" customWidth="1"/>
    <col min="197" max="197" width="19.44140625" style="338" customWidth="1"/>
    <col min="198" max="198" width="26.88671875" style="338" customWidth="1"/>
    <col min="199" max="199" width="27.44140625" style="338" customWidth="1"/>
    <col min="200" max="200" width="26.109375" style="338" customWidth="1"/>
    <col min="201" max="201" width="26.77734375" style="338" customWidth="1"/>
    <col min="202" max="202" width="26" style="338" customWidth="1"/>
    <col min="203" max="204" width="26.6640625" style="338" customWidth="1"/>
    <col min="205" max="205" width="27.21875" style="338" customWidth="1"/>
    <col min="206" max="206" width="26.6640625" style="338" customWidth="1"/>
    <col min="207" max="207" width="27.21875" style="338" customWidth="1"/>
    <col min="208" max="208" width="25.6640625" style="338" customWidth="1"/>
    <col min="209" max="209" width="26.21875" style="338" customWidth="1"/>
    <col min="210" max="210" width="25.88671875" style="338" customWidth="1"/>
    <col min="211" max="211" width="26.44140625" style="338" customWidth="1"/>
    <col min="212" max="212" width="20.109375" style="338" customWidth="1"/>
    <col min="213" max="213" width="18.77734375" style="338" customWidth="1"/>
    <col min="214" max="214" width="19.33203125" style="338" customWidth="1"/>
    <col min="215" max="215" width="18.6640625" style="338" customWidth="1"/>
    <col min="216" max="217" width="19.21875" style="338" customWidth="1"/>
    <col min="218" max="218" width="19.88671875" style="338" customWidth="1"/>
    <col min="219" max="219" width="19.21875" style="338" customWidth="1"/>
    <col min="220" max="220" width="19.88671875" style="338" customWidth="1"/>
    <col min="221" max="221" width="18.21875" style="338" customWidth="1"/>
    <col min="222" max="222" width="18.88671875" style="338" customWidth="1"/>
    <col min="223" max="223" width="18.44140625" style="338" customWidth="1"/>
    <col min="224" max="224" width="19.109375" style="338" customWidth="1"/>
    <col min="225" max="225" width="19.44140625" style="338" customWidth="1"/>
    <col min="226" max="226" width="26.88671875" style="338" customWidth="1"/>
    <col min="227" max="227" width="27.44140625" style="338" customWidth="1"/>
    <col min="228" max="228" width="26.109375" style="338" customWidth="1"/>
    <col min="229" max="229" width="26.77734375" style="338" customWidth="1"/>
    <col min="230" max="230" width="26" style="338" customWidth="1"/>
    <col min="231" max="232" width="26.6640625" style="338" customWidth="1"/>
    <col min="233" max="233" width="27.21875" style="338" customWidth="1"/>
    <col min="234" max="234" width="26.6640625" style="338" customWidth="1"/>
    <col min="235" max="235" width="27.21875" style="338" customWidth="1"/>
    <col min="236" max="236" width="25.6640625" style="338" customWidth="1"/>
    <col min="237" max="237" width="26.21875" style="338" customWidth="1"/>
    <col min="238" max="238" width="25.88671875" style="338" customWidth="1"/>
    <col min="239" max="239" width="26.44140625" style="338" customWidth="1"/>
    <col min="240" max="240" width="20.109375" style="338" customWidth="1"/>
    <col min="241" max="241" width="18.77734375" style="338" customWidth="1"/>
    <col min="242" max="242" width="19.33203125" style="338" customWidth="1"/>
    <col min="243" max="243" width="18.6640625" style="338" customWidth="1"/>
    <col min="244" max="245" width="19.21875" style="338" customWidth="1"/>
    <col min="246" max="246" width="19.88671875" style="338" customWidth="1"/>
    <col min="247" max="247" width="19.21875" style="338" customWidth="1"/>
    <col min="248" max="248" width="19.88671875" style="338" customWidth="1"/>
    <col min="249" max="249" width="18.21875" style="338" customWidth="1"/>
    <col min="250" max="250" width="18.88671875" style="338" customWidth="1"/>
    <col min="251" max="251" width="18.44140625" style="338" customWidth="1"/>
    <col min="252" max="252" width="19.109375" style="338" customWidth="1"/>
    <col min="253" max="253" width="19.44140625" style="338" customWidth="1"/>
    <col min="254" max="254" width="26.88671875" style="338" customWidth="1"/>
    <col min="255" max="255" width="27.44140625" style="338" customWidth="1"/>
    <col min="256" max="256" width="26.109375" style="338" customWidth="1"/>
    <col min="257" max="257" width="26.77734375" style="338" customWidth="1"/>
    <col min="258" max="258" width="26" style="338" customWidth="1"/>
    <col min="259" max="260" width="26.6640625" style="338" customWidth="1"/>
    <col min="261" max="261" width="27.21875" style="338" customWidth="1"/>
    <col min="262" max="262" width="26.6640625" style="338" customWidth="1"/>
    <col min="263" max="263" width="27.21875" style="338" customWidth="1"/>
    <col min="264" max="264" width="25.6640625" style="338" customWidth="1"/>
    <col min="265" max="265" width="26.21875" style="338" customWidth="1"/>
    <col min="266" max="266" width="25.88671875" style="338" customWidth="1"/>
    <col min="267" max="267" width="26.44140625" style="338" customWidth="1"/>
    <col min="268" max="268" width="20.109375" style="338" customWidth="1"/>
    <col min="269" max="269" width="18.77734375" style="338" customWidth="1"/>
    <col min="270" max="270" width="19.33203125" style="338" customWidth="1"/>
    <col min="271" max="271" width="18.6640625" style="338" customWidth="1"/>
    <col min="272" max="273" width="19.21875" style="338" customWidth="1"/>
    <col min="274" max="274" width="19.88671875" style="338" customWidth="1"/>
    <col min="275" max="275" width="19.21875" style="338" customWidth="1"/>
    <col min="276" max="276" width="19.88671875" style="338" customWidth="1"/>
    <col min="277" max="277" width="18.21875" style="338" customWidth="1"/>
    <col min="278" max="278" width="18.88671875" style="338" customWidth="1"/>
    <col min="279" max="279" width="18.44140625" style="338" customWidth="1"/>
    <col min="280" max="280" width="19.109375" style="338" customWidth="1"/>
    <col min="281" max="281" width="19.44140625" style="338" customWidth="1"/>
    <col min="282" max="282" width="26.88671875" style="338" customWidth="1"/>
    <col min="283" max="283" width="27.44140625" style="338" customWidth="1"/>
    <col min="284" max="284" width="26.109375" style="338" customWidth="1"/>
    <col min="285" max="285" width="26.77734375" style="338" customWidth="1"/>
    <col min="286" max="286" width="26" style="338" customWidth="1"/>
    <col min="287" max="288" width="26.6640625" style="338" customWidth="1"/>
    <col min="289" max="289" width="27.21875" style="338" customWidth="1"/>
    <col min="290" max="290" width="26.6640625" style="338" customWidth="1"/>
    <col min="291" max="291" width="27.21875" style="338" customWidth="1"/>
    <col min="292" max="292" width="25.6640625" style="338" customWidth="1"/>
    <col min="293" max="293" width="26.21875" style="338" customWidth="1"/>
    <col min="294" max="294" width="25.88671875" style="338" customWidth="1"/>
    <col min="295" max="295" width="26.44140625" style="338" customWidth="1"/>
    <col min="296" max="296" width="20.109375" style="338" customWidth="1"/>
    <col min="297" max="297" width="18.77734375" style="338" customWidth="1"/>
    <col min="298" max="298" width="19.33203125" style="338" customWidth="1"/>
    <col min="299" max="299" width="18.6640625" style="338" customWidth="1"/>
    <col min="300" max="301" width="19.21875" style="338" customWidth="1"/>
    <col min="302" max="302" width="19.88671875" style="338" customWidth="1"/>
    <col min="303" max="303" width="19.21875" style="338" customWidth="1"/>
    <col min="304" max="304" width="19.88671875" style="338" customWidth="1"/>
    <col min="305" max="305" width="18.21875" style="338" customWidth="1"/>
    <col min="306" max="306" width="18.88671875" style="338" customWidth="1"/>
    <col min="307" max="307" width="18.44140625" style="338" customWidth="1"/>
    <col min="308" max="308" width="19.109375" style="338" customWidth="1"/>
    <col min="309" max="309" width="19.44140625" style="338" customWidth="1"/>
    <col min="310" max="310" width="26.88671875" style="338" customWidth="1"/>
    <col min="311" max="311" width="27.44140625" style="338" customWidth="1"/>
    <col min="312" max="312" width="26.109375" style="338" customWidth="1"/>
    <col min="313" max="313" width="26.77734375" style="338" customWidth="1"/>
    <col min="314" max="314" width="26" style="338" customWidth="1"/>
    <col min="315" max="316" width="26.6640625" style="338" customWidth="1"/>
    <col min="317" max="317" width="27.21875" style="338" customWidth="1"/>
    <col min="318" max="318" width="26.6640625" style="338" customWidth="1"/>
    <col min="319" max="319" width="27.21875" style="338" customWidth="1"/>
    <col min="320" max="320" width="25.6640625" style="338" customWidth="1"/>
    <col min="321" max="321" width="26.21875" style="338" customWidth="1"/>
    <col min="322" max="322" width="25.88671875" style="338" customWidth="1"/>
    <col min="323" max="323" width="26.44140625" style="338" customWidth="1"/>
    <col min="324" max="324" width="20.109375" style="338" customWidth="1"/>
    <col min="325" max="325" width="18.77734375" style="338" customWidth="1"/>
    <col min="326" max="326" width="19.33203125" style="338" customWidth="1"/>
    <col min="327" max="327" width="18.6640625" style="338" customWidth="1"/>
    <col min="328" max="329" width="19.21875" style="338" customWidth="1"/>
    <col min="330" max="330" width="19.88671875" style="338" customWidth="1"/>
    <col min="331" max="331" width="19.21875" style="338" customWidth="1"/>
    <col min="332" max="332" width="19.88671875" style="338" customWidth="1"/>
    <col min="333" max="333" width="18.21875" style="338" customWidth="1"/>
    <col min="334" max="334" width="18.88671875" style="338" customWidth="1"/>
    <col min="335" max="335" width="18.44140625" style="338" customWidth="1"/>
    <col min="336" max="336" width="19.109375" style="338" customWidth="1"/>
    <col min="337" max="337" width="19.44140625" style="338" customWidth="1"/>
    <col min="338" max="338" width="26.88671875" style="338" customWidth="1"/>
    <col min="339" max="339" width="27.44140625" style="338" customWidth="1"/>
    <col min="340" max="340" width="26.109375" style="338" customWidth="1"/>
    <col min="341" max="341" width="26.77734375" style="338" customWidth="1"/>
    <col min="342" max="342" width="26" style="338" customWidth="1"/>
    <col min="343" max="344" width="26.6640625" style="338" customWidth="1"/>
    <col min="345" max="345" width="27.21875" style="338" customWidth="1"/>
    <col min="346" max="346" width="26.6640625" style="338" customWidth="1"/>
    <col min="347" max="347" width="27.21875" style="338" customWidth="1"/>
    <col min="348" max="348" width="25.6640625" style="338" customWidth="1"/>
    <col min="349" max="349" width="26.21875" style="338" customWidth="1"/>
    <col min="350" max="350" width="25.88671875" style="338" customWidth="1"/>
    <col min="351" max="351" width="26.44140625" style="338" customWidth="1"/>
    <col min="352" max="352" width="20.109375" style="338" customWidth="1"/>
    <col min="353" max="353" width="18.77734375" style="338" customWidth="1"/>
    <col min="354" max="354" width="19.33203125" style="338" customWidth="1"/>
    <col min="355" max="355" width="18.6640625" style="338" customWidth="1"/>
    <col min="356" max="357" width="19.21875" style="338" customWidth="1"/>
    <col min="358" max="358" width="19.88671875" style="338" customWidth="1"/>
    <col min="359" max="359" width="19.21875" style="338" customWidth="1"/>
    <col min="360" max="360" width="19.88671875" style="338" customWidth="1"/>
    <col min="361" max="361" width="18.21875" style="338" customWidth="1"/>
    <col min="362" max="362" width="18.88671875" style="338" customWidth="1"/>
    <col min="363" max="363" width="18.44140625" style="338" customWidth="1"/>
    <col min="364" max="364" width="19.109375" style="338" customWidth="1"/>
    <col min="365" max="365" width="24.44140625" style="338" customWidth="1"/>
    <col min="366" max="366" width="31.88671875" style="338" bestFit="1" customWidth="1"/>
    <col min="367" max="367" width="32.44140625" style="338" bestFit="1" customWidth="1"/>
    <col min="368" max="368" width="31.109375" style="338" bestFit="1" customWidth="1"/>
    <col min="369" max="369" width="31.77734375" style="338" bestFit="1" customWidth="1"/>
    <col min="370" max="370" width="31" style="338" bestFit="1" customWidth="1"/>
    <col min="371" max="372" width="31.6640625" style="338" bestFit="1" customWidth="1"/>
    <col min="373" max="373" width="32.21875" style="338" bestFit="1" customWidth="1"/>
    <col min="374" max="374" width="31.6640625" style="338" bestFit="1" customWidth="1"/>
    <col min="375" max="375" width="32.21875" style="338" bestFit="1" customWidth="1"/>
    <col min="376" max="376" width="30.6640625" style="338" bestFit="1" customWidth="1"/>
    <col min="377" max="377" width="31.21875" style="338" bestFit="1" customWidth="1"/>
    <col min="378" max="378" width="30.88671875" style="338" bestFit="1" customWidth="1"/>
    <col min="379" max="379" width="31.44140625" style="338" bestFit="1" customWidth="1"/>
    <col min="380" max="380" width="25.109375" style="338" bestFit="1" customWidth="1"/>
    <col min="381" max="381" width="23.77734375" style="338" bestFit="1" customWidth="1"/>
    <col min="382" max="382" width="24.33203125" style="338" bestFit="1" customWidth="1"/>
    <col min="383" max="383" width="23.6640625" style="338" bestFit="1" customWidth="1"/>
    <col min="384" max="385" width="24.21875" style="338" bestFit="1" customWidth="1"/>
    <col min="386" max="386" width="24.88671875" style="338" bestFit="1" customWidth="1"/>
    <col min="387" max="387" width="24.21875" style="338" bestFit="1" customWidth="1"/>
    <col min="388" max="388" width="24.88671875" style="338" bestFit="1" customWidth="1"/>
    <col min="389" max="389" width="23.21875" style="338" bestFit="1" customWidth="1"/>
    <col min="390" max="390" width="23.88671875" style="338" bestFit="1" customWidth="1"/>
    <col min="391" max="391" width="23.44140625" style="338" bestFit="1" customWidth="1"/>
    <col min="392" max="392" width="24.109375" style="338" bestFit="1" customWidth="1"/>
    <col min="393" max="16384" width="9" style="338"/>
  </cols>
  <sheetData>
    <row r="1" spans="1:17">
      <c r="B1" s="395" t="s">
        <v>946</v>
      </c>
    </row>
    <row r="2" spans="1:17" s="341" customFormat="1">
      <c r="A2" s="336"/>
      <c r="B2" s="337" t="s">
        <v>949</v>
      </c>
      <c r="C2" s="337"/>
      <c r="D2" s="337"/>
      <c r="E2" s="337"/>
      <c r="F2" s="337"/>
      <c r="G2" s="337"/>
      <c r="H2" s="337" t="s">
        <v>950</v>
      </c>
      <c r="I2" s="337" t="s">
        <v>951</v>
      </c>
      <c r="J2" s="337"/>
      <c r="K2" s="337"/>
      <c r="L2" s="337"/>
      <c r="M2" s="337"/>
      <c r="N2" s="337" t="s">
        <v>952</v>
      </c>
      <c r="O2" s="337" t="s">
        <v>953</v>
      </c>
      <c r="P2" s="337"/>
      <c r="Q2" s="337" t="s">
        <v>954</v>
      </c>
    </row>
    <row r="3" spans="1:17">
      <c r="A3" s="394" t="s">
        <v>955</v>
      </c>
      <c r="B3" s="337">
        <v>1</v>
      </c>
      <c r="C3" s="337">
        <v>2</v>
      </c>
      <c r="D3" s="337">
        <v>3</v>
      </c>
      <c r="E3" s="337">
        <v>4</v>
      </c>
      <c r="F3" s="337">
        <v>5</v>
      </c>
      <c r="G3" s="337">
        <v>6</v>
      </c>
      <c r="I3" s="337">
        <v>7</v>
      </c>
      <c r="J3" s="337">
        <v>8</v>
      </c>
      <c r="K3" s="337">
        <v>9</v>
      </c>
      <c r="L3" s="337">
        <v>10</v>
      </c>
      <c r="M3" s="337">
        <v>11</v>
      </c>
      <c r="O3" s="337">
        <v>12</v>
      </c>
      <c r="P3" s="337">
        <v>13</v>
      </c>
    </row>
    <row r="4" spans="1:17">
      <c r="A4" s="352" t="s">
        <v>904</v>
      </c>
    </row>
    <row r="5" spans="1:17">
      <c r="A5" s="358" t="s">
        <v>1032</v>
      </c>
      <c r="B5" s="337">
        <v>733</v>
      </c>
      <c r="C5" s="337">
        <v>299</v>
      </c>
      <c r="D5" s="337">
        <v>337</v>
      </c>
      <c r="E5" s="337">
        <v>90</v>
      </c>
      <c r="F5" s="337">
        <v>59</v>
      </c>
      <c r="G5" s="337">
        <v>21</v>
      </c>
      <c r="H5" s="337">
        <v>1539</v>
      </c>
      <c r="J5" s="337">
        <v>0</v>
      </c>
      <c r="K5" s="337">
        <v>0</v>
      </c>
      <c r="L5" s="337">
        <v>0</v>
      </c>
      <c r="N5" s="337">
        <v>0</v>
      </c>
      <c r="O5" s="337">
        <v>0</v>
      </c>
      <c r="P5" s="337">
        <v>0</v>
      </c>
      <c r="Q5" s="337">
        <v>0</v>
      </c>
    </row>
    <row r="6" spans="1:17">
      <c r="A6" s="358" t="s">
        <v>1033</v>
      </c>
      <c r="B6" s="337">
        <v>727</v>
      </c>
      <c r="C6" s="337">
        <v>350</v>
      </c>
      <c r="D6" s="337">
        <v>319</v>
      </c>
      <c r="E6" s="337">
        <v>96</v>
      </c>
      <c r="F6" s="337">
        <v>71</v>
      </c>
      <c r="G6" s="337">
        <v>20</v>
      </c>
      <c r="H6" s="337">
        <v>1583</v>
      </c>
      <c r="J6" s="337">
        <v>0</v>
      </c>
      <c r="K6" s="337">
        <v>0</v>
      </c>
      <c r="L6" s="337">
        <v>0</v>
      </c>
      <c r="N6" s="337">
        <v>0</v>
      </c>
      <c r="O6" s="337">
        <v>0</v>
      </c>
      <c r="P6" s="337">
        <v>0</v>
      </c>
      <c r="Q6" s="337">
        <v>0</v>
      </c>
    </row>
    <row r="7" spans="1:17">
      <c r="A7" s="358" t="s">
        <v>1034</v>
      </c>
      <c r="B7" s="337">
        <v>654</v>
      </c>
      <c r="C7" s="337">
        <v>369</v>
      </c>
      <c r="D7" s="337">
        <v>476</v>
      </c>
      <c r="E7" s="337">
        <v>84</v>
      </c>
      <c r="F7" s="337">
        <v>102</v>
      </c>
      <c r="G7" s="337">
        <v>38</v>
      </c>
      <c r="H7" s="337">
        <v>1723</v>
      </c>
      <c r="J7" s="337">
        <v>0</v>
      </c>
      <c r="K7" s="337">
        <v>0</v>
      </c>
      <c r="L7" s="337">
        <v>0</v>
      </c>
      <c r="N7" s="337">
        <v>0</v>
      </c>
      <c r="O7" s="337">
        <v>0</v>
      </c>
      <c r="P7" s="337">
        <v>0</v>
      </c>
      <c r="Q7" s="337">
        <v>0</v>
      </c>
    </row>
    <row r="8" spans="1:17">
      <c r="A8" s="358" t="s">
        <v>1035</v>
      </c>
      <c r="B8" s="337">
        <v>330</v>
      </c>
      <c r="C8" s="337">
        <v>117</v>
      </c>
      <c r="D8" s="337">
        <v>284</v>
      </c>
      <c r="E8" s="337">
        <v>41</v>
      </c>
      <c r="F8" s="337">
        <v>28</v>
      </c>
      <c r="G8" s="337">
        <v>0</v>
      </c>
      <c r="H8" s="337">
        <v>800</v>
      </c>
      <c r="J8" s="337">
        <v>0</v>
      </c>
      <c r="K8" s="337">
        <v>0</v>
      </c>
      <c r="L8" s="337">
        <v>0</v>
      </c>
      <c r="N8" s="337">
        <v>0</v>
      </c>
      <c r="O8" s="337">
        <v>0</v>
      </c>
      <c r="P8" s="337">
        <v>0</v>
      </c>
      <c r="Q8" s="337">
        <v>0</v>
      </c>
    </row>
    <row r="9" spans="1:17">
      <c r="A9" s="358" t="s">
        <v>1036</v>
      </c>
      <c r="B9" s="337">
        <v>89</v>
      </c>
      <c r="C9" s="337">
        <v>50</v>
      </c>
      <c r="D9" s="337">
        <v>14</v>
      </c>
      <c r="E9" s="337">
        <v>15</v>
      </c>
      <c r="F9" s="337">
        <v>3</v>
      </c>
      <c r="G9" s="337">
        <v>0</v>
      </c>
      <c r="H9" s="337">
        <v>171</v>
      </c>
      <c r="J9" s="337">
        <v>0</v>
      </c>
      <c r="K9" s="337">
        <v>0</v>
      </c>
      <c r="L9" s="337">
        <v>0</v>
      </c>
      <c r="N9" s="337">
        <v>0</v>
      </c>
      <c r="O9" s="337">
        <v>0</v>
      </c>
      <c r="P9" s="337">
        <v>0</v>
      </c>
      <c r="Q9" s="337">
        <v>0</v>
      </c>
    </row>
    <row r="10" spans="1:17">
      <c r="A10" s="358" t="s">
        <v>1037</v>
      </c>
      <c r="B10" s="337">
        <v>0</v>
      </c>
      <c r="C10" s="337">
        <v>0</v>
      </c>
      <c r="D10" s="337">
        <v>0</v>
      </c>
      <c r="E10" s="337">
        <v>0</v>
      </c>
      <c r="F10" s="337">
        <v>0</v>
      </c>
      <c r="G10" s="337">
        <v>0</v>
      </c>
      <c r="H10" s="337">
        <v>0</v>
      </c>
      <c r="J10" s="337">
        <v>285</v>
      </c>
      <c r="K10" s="337">
        <v>1047</v>
      </c>
      <c r="L10" s="337">
        <v>394</v>
      </c>
      <c r="N10" s="337">
        <v>1726</v>
      </c>
      <c r="O10" s="337">
        <v>49</v>
      </c>
      <c r="P10" s="337">
        <v>92</v>
      </c>
      <c r="Q10" s="337">
        <v>141</v>
      </c>
    </row>
    <row r="11" spans="1:17">
      <c r="A11" s="358" t="s">
        <v>1038</v>
      </c>
      <c r="B11" s="337">
        <v>2533</v>
      </c>
      <c r="C11" s="337">
        <v>1185</v>
      </c>
      <c r="D11" s="337">
        <v>1430</v>
      </c>
      <c r="E11" s="337">
        <v>326</v>
      </c>
      <c r="F11" s="337">
        <v>263</v>
      </c>
      <c r="G11" s="337">
        <v>79</v>
      </c>
      <c r="H11" s="337">
        <v>5816</v>
      </c>
      <c r="J11" s="337">
        <v>285</v>
      </c>
      <c r="K11" s="337">
        <v>1047</v>
      </c>
      <c r="L11" s="337">
        <v>394</v>
      </c>
      <c r="N11" s="337">
        <v>1726</v>
      </c>
      <c r="O11" s="337">
        <v>49</v>
      </c>
      <c r="P11" s="337">
        <v>92</v>
      </c>
      <c r="Q11" s="337">
        <v>141</v>
      </c>
    </row>
    <row r="12" spans="1:17">
      <c r="A12" s="352" t="s">
        <v>176</v>
      </c>
    </row>
    <row r="13" spans="1:17">
      <c r="A13" s="358" t="s">
        <v>1032</v>
      </c>
      <c r="B13" s="337">
        <v>338</v>
      </c>
      <c r="C13" s="337">
        <v>148</v>
      </c>
      <c r="D13" s="337">
        <v>261</v>
      </c>
      <c r="E13" s="337">
        <v>75</v>
      </c>
      <c r="F13" s="337">
        <v>17</v>
      </c>
      <c r="G13" s="337">
        <v>47</v>
      </c>
      <c r="H13" s="337">
        <v>886</v>
      </c>
      <c r="J13" s="337">
        <v>22</v>
      </c>
      <c r="K13" s="337">
        <v>3</v>
      </c>
      <c r="L13" s="337">
        <v>13</v>
      </c>
      <c r="N13" s="337">
        <v>38</v>
      </c>
    </row>
    <row r="14" spans="1:17">
      <c r="A14" s="358" t="s">
        <v>1033</v>
      </c>
      <c r="B14" s="337">
        <v>231</v>
      </c>
      <c r="C14" s="337">
        <v>118</v>
      </c>
      <c r="D14" s="337">
        <v>352</v>
      </c>
      <c r="E14" s="337">
        <v>81</v>
      </c>
      <c r="F14" s="337">
        <v>42</v>
      </c>
      <c r="G14" s="337">
        <v>90</v>
      </c>
      <c r="H14" s="337">
        <v>914</v>
      </c>
      <c r="J14" s="337">
        <v>18</v>
      </c>
      <c r="K14" s="337">
        <v>9</v>
      </c>
      <c r="L14" s="337">
        <v>4</v>
      </c>
      <c r="N14" s="337">
        <v>31</v>
      </c>
    </row>
    <row r="15" spans="1:17">
      <c r="A15" s="358" t="s">
        <v>1034</v>
      </c>
      <c r="B15" s="337">
        <v>227</v>
      </c>
      <c r="C15" s="337">
        <v>103</v>
      </c>
      <c r="D15" s="337">
        <v>383</v>
      </c>
      <c r="E15" s="337">
        <v>115</v>
      </c>
      <c r="F15" s="337">
        <v>31</v>
      </c>
      <c r="G15" s="337">
        <v>129</v>
      </c>
      <c r="H15" s="337">
        <v>988</v>
      </c>
      <c r="J15" s="337">
        <v>6</v>
      </c>
      <c r="K15" s="337">
        <v>33</v>
      </c>
      <c r="L15" s="337">
        <v>59</v>
      </c>
      <c r="N15" s="337">
        <v>98</v>
      </c>
    </row>
    <row r="16" spans="1:17">
      <c r="A16" s="358" t="s">
        <v>1035</v>
      </c>
      <c r="B16" s="337">
        <v>272</v>
      </c>
      <c r="C16" s="337">
        <v>70</v>
      </c>
      <c r="D16" s="337">
        <v>221</v>
      </c>
      <c r="E16" s="337">
        <v>68</v>
      </c>
      <c r="F16" s="337">
        <v>64</v>
      </c>
      <c r="G16" s="337">
        <v>110</v>
      </c>
      <c r="H16" s="337">
        <v>805</v>
      </c>
      <c r="J16" s="337">
        <v>1</v>
      </c>
      <c r="K16" s="337">
        <v>165</v>
      </c>
      <c r="L16" s="337">
        <v>581</v>
      </c>
      <c r="N16" s="337">
        <v>747</v>
      </c>
    </row>
    <row r="17" spans="1:14">
      <c r="A17" s="358" t="s">
        <v>1036</v>
      </c>
      <c r="B17" s="337">
        <v>81</v>
      </c>
      <c r="C17" s="337">
        <v>0</v>
      </c>
      <c r="D17" s="337">
        <v>76</v>
      </c>
      <c r="E17" s="337">
        <v>3</v>
      </c>
      <c r="F17" s="337">
        <v>0</v>
      </c>
      <c r="G17" s="337">
        <v>4</v>
      </c>
      <c r="H17" s="337">
        <v>164</v>
      </c>
      <c r="J17" s="337">
        <v>0</v>
      </c>
      <c r="K17" s="337">
        <v>0</v>
      </c>
      <c r="L17" s="337">
        <v>0</v>
      </c>
      <c r="N17" s="337">
        <v>0</v>
      </c>
    </row>
    <row r="18" spans="1:14">
      <c r="A18" s="358" t="s">
        <v>1037</v>
      </c>
      <c r="B18" s="337">
        <v>0</v>
      </c>
      <c r="C18" s="337">
        <v>0</v>
      </c>
      <c r="D18" s="337">
        <v>116</v>
      </c>
      <c r="E18" s="337">
        <v>1</v>
      </c>
      <c r="F18" s="337">
        <v>0</v>
      </c>
      <c r="G18" s="337">
        <v>17</v>
      </c>
      <c r="H18" s="337">
        <v>134</v>
      </c>
      <c r="J18" s="337">
        <v>258</v>
      </c>
      <c r="K18" s="337">
        <v>0</v>
      </c>
      <c r="L18" s="337">
        <v>193</v>
      </c>
      <c r="N18" s="337">
        <v>451</v>
      </c>
    </row>
    <row r="19" spans="1:14">
      <c r="A19" s="358" t="s">
        <v>1038</v>
      </c>
      <c r="B19" s="337">
        <v>1149</v>
      </c>
      <c r="C19" s="337">
        <v>439</v>
      </c>
      <c r="D19" s="337">
        <v>1409</v>
      </c>
      <c r="E19" s="337">
        <v>343</v>
      </c>
      <c r="F19" s="337">
        <v>154</v>
      </c>
      <c r="G19" s="337">
        <v>397</v>
      </c>
      <c r="H19" s="337">
        <v>3891</v>
      </c>
      <c r="J19" s="337">
        <v>305</v>
      </c>
      <c r="K19" s="337">
        <v>210</v>
      </c>
      <c r="L19" s="337">
        <v>850</v>
      </c>
      <c r="N19" s="337">
        <v>1365</v>
      </c>
    </row>
    <row r="20" spans="1:14">
      <c r="A20" s="352" t="s">
        <v>209</v>
      </c>
    </row>
    <row r="21" spans="1:14">
      <c r="A21" s="358" t="s">
        <v>1032</v>
      </c>
      <c r="B21" s="337">
        <v>384</v>
      </c>
      <c r="D21" s="337">
        <v>38</v>
      </c>
      <c r="H21" s="337">
        <v>422</v>
      </c>
      <c r="K21" s="337">
        <v>0</v>
      </c>
      <c r="N21" s="337">
        <v>0</v>
      </c>
    </row>
    <row r="22" spans="1:14">
      <c r="A22" s="358" t="s">
        <v>1033</v>
      </c>
      <c r="B22" s="337">
        <v>355</v>
      </c>
      <c r="D22" s="337">
        <v>105</v>
      </c>
      <c r="H22" s="337">
        <v>460</v>
      </c>
      <c r="K22" s="337">
        <v>0</v>
      </c>
      <c r="N22" s="337">
        <v>0</v>
      </c>
    </row>
    <row r="23" spans="1:14">
      <c r="A23" s="358" t="s">
        <v>1034</v>
      </c>
      <c r="B23" s="337">
        <v>292</v>
      </c>
      <c r="D23" s="337">
        <v>55</v>
      </c>
      <c r="H23" s="337">
        <v>347</v>
      </c>
      <c r="K23" s="337">
        <v>0</v>
      </c>
      <c r="N23" s="337">
        <v>0</v>
      </c>
    </row>
    <row r="24" spans="1:14">
      <c r="A24" s="358" t="s">
        <v>1035</v>
      </c>
      <c r="B24" s="337">
        <v>88</v>
      </c>
      <c r="D24" s="337">
        <v>16</v>
      </c>
      <c r="H24" s="337">
        <v>104</v>
      </c>
      <c r="K24" s="337">
        <v>0</v>
      </c>
      <c r="N24" s="337">
        <v>0</v>
      </c>
    </row>
    <row r="25" spans="1:14">
      <c r="A25" s="358" t="s">
        <v>1036</v>
      </c>
      <c r="B25" s="337">
        <v>0</v>
      </c>
      <c r="D25" s="337">
        <v>16</v>
      </c>
      <c r="H25" s="337">
        <v>16</v>
      </c>
      <c r="K25" s="337">
        <v>0</v>
      </c>
      <c r="N25" s="337">
        <v>0</v>
      </c>
    </row>
    <row r="26" spans="1:14">
      <c r="A26" s="358" t="s">
        <v>1037</v>
      </c>
      <c r="B26" s="337">
        <v>0</v>
      </c>
      <c r="D26" s="337">
        <v>0</v>
      </c>
      <c r="H26" s="337">
        <v>0</v>
      </c>
      <c r="K26" s="337">
        <v>400</v>
      </c>
      <c r="N26" s="337">
        <v>400</v>
      </c>
    </row>
    <row r="27" spans="1:14">
      <c r="A27" s="358" t="s">
        <v>1038</v>
      </c>
      <c r="B27" s="337">
        <v>1119</v>
      </c>
      <c r="D27" s="337">
        <v>230</v>
      </c>
      <c r="H27" s="337">
        <v>1349</v>
      </c>
      <c r="K27" s="337">
        <v>400</v>
      </c>
      <c r="N27" s="337">
        <v>400</v>
      </c>
    </row>
    <row r="28" spans="1:14">
      <c r="A28" s="352" t="s">
        <v>213</v>
      </c>
    </row>
    <row r="29" spans="1:14">
      <c r="A29" s="358" t="s">
        <v>1032</v>
      </c>
      <c r="B29" s="337">
        <v>2284</v>
      </c>
      <c r="D29" s="337">
        <v>329</v>
      </c>
      <c r="E29" s="337">
        <v>71</v>
      </c>
      <c r="G29" s="337">
        <v>33</v>
      </c>
      <c r="H29" s="337">
        <v>2717</v>
      </c>
      <c r="I29" s="337">
        <v>0</v>
      </c>
      <c r="J29" s="337">
        <v>0</v>
      </c>
      <c r="K29" s="337">
        <v>0</v>
      </c>
      <c r="L29" s="337">
        <v>0</v>
      </c>
      <c r="N29" s="337">
        <v>0</v>
      </c>
    </row>
    <row r="30" spans="1:14">
      <c r="A30" s="358" t="s">
        <v>1033</v>
      </c>
      <c r="B30" s="337">
        <v>2140</v>
      </c>
      <c r="D30" s="337">
        <v>365</v>
      </c>
      <c r="E30" s="337">
        <v>114</v>
      </c>
      <c r="G30" s="337">
        <v>22</v>
      </c>
      <c r="H30" s="337">
        <v>2641</v>
      </c>
      <c r="I30" s="337">
        <v>0</v>
      </c>
      <c r="J30" s="337">
        <v>0</v>
      </c>
      <c r="K30" s="337">
        <v>0</v>
      </c>
      <c r="L30" s="337">
        <v>0</v>
      </c>
      <c r="N30" s="337">
        <v>0</v>
      </c>
    </row>
    <row r="31" spans="1:14">
      <c r="A31" s="358" t="s">
        <v>1034</v>
      </c>
      <c r="B31" s="337">
        <v>1668</v>
      </c>
      <c r="D31" s="337">
        <v>375</v>
      </c>
      <c r="E31" s="337">
        <v>155</v>
      </c>
      <c r="G31" s="337">
        <v>22</v>
      </c>
      <c r="H31" s="337">
        <v>2220</v>
      </c>
      <c r="I31" s="337">
        <v>0</v>
      </c>
      <c r="J31" s="337">
        <v>0</v>
      </c>
      <c r="K31" s="337">
        <v>0</v>
      </c>
      <c r="L31" s="337">
        <v>0</v>
      </c>
      <c r="N31" s="337">
        <v>0</v>
      </c>
    </row>
    <row r="32" spans="1:14">
      <c r="A32" s="358" t="s">
        <v>1035</v>
      </c>
      <c r="B32" s="337">
        <v>1045</v>
      </c>
      <c r="D32" s="337">
        <v>183</v>
      </c>
      <c r="E32" s="337">
        <v>116</v>
      </c>
      <c r="G32" s="337">
        <v>21</v>
      </c>
      <c r="H32" s="337">
        <v>1365</v>
      </c>
      <c r="I32" s="337">
        <v>0</v>
      </c>
      <c r="J32" s="337">
        <v>0</v>
      </c>
      <c r="K32" s="337">
        <v>0</v>
      </c>
      <c r="L32" s="337">
        <v>0</v>
      </c>
      <c r="N32" s="337">
        <v>0</v>
      </c>
    </row>
    <row r="33" spans="1:17">
      <c r="A33" s="358" t="s">
        <v>1036</v>
      </c>
      <c r="B33" s="337">
        <v>867</v>
      </c>
      <c r="D33" s="337">
        <v>22</v>
      </c>
      <c r="E33" s="337">
        <v>0</v>
      </c>
      <c r="G33" s="337">
        <v>1</v>
      </c>
      <c r="H33" s="337">
        <v>890</v>
      </c>
      <c r="I33" s="337">
        <v>0</v>
      </c>
      <c r="J33" s="337">
        <v>0</v>
      </c>
      <c r="K33" s="337">
        <v>0</v>
      </c>
      <c r="L33" s="337">
        <v>0</v>
      </c>
      <c r="N33" s="337">
        <v>0</v>
      </c>
    </row>
    <row r="34" spans="1:17">
      <c r="A34" s="358" t="s">
        <v>1037</v>
      </c>
      <c r="B34" s="337">
        <v>0</v>
      </c>
      <c r="D34" s="337">
        <v>0</v>
      </c>
      <c r="E34" s="337">
        <v>0</v>
      </c>
      <c r="G34" s="337">
        <v>0</v>
      </c>
      <c r="H34" s="337">
        <v>0</v>
      </c>
      <c r="I34" s="337">
        <v>5087</v>
      </c>
      <c r="J34" s="337">
        <v>925</v>
      </c>
      <c r="K34" s="337">
        <v>155</v>
      </c>
      <c r="L34" s="337">
        <v>56</v>
      </c>
      <c r="N34" s="337">
        <v>6223</v>
      </c>
    </row>
    <row r="35" spans="1:17">
      <c r="A35" s="358" t="s">
        <v>1038</v>
      </c>
      <c r="B35" s="337">
        <v>8004</v>
      </c>
      <c r="D35" s="337">
        <v>1274</v>
      </c>
      <c r="E35" s="337">
        <v>456</v>
      </c>
      <c r="G35" s="337">
        <v>99</v>
      </c>
      <c r="H35" s="337">
        <v>9833</v>
      </c>
      <c r="I35" s="337">
        <v>5087</v>
      </c>
      <c r="J35" s="337">
        <v>925</v>
      </c>
      <c r="K35" s="337">
        <v>155</v>
      </c>
      <c r="L35" s="337">
        <v>56</v>
      </c>
      <c r="N35" s="337">
        <v>6223</v>
      </c>
    </row>
    <row r="36" spans="1:17">
      <c r="A36" s="352" t="s">
        <v>225</v>
      </c>
    </row>
    <row r="37" spans="1:17">
      <c r="A37" s="358" t="s">
        <v>1032</v>
      </c>
      <c r="B37" s="337">
        <v>970</v>
      </c>
      <c r="C37" s="337">
        <v>439</v>
      </c>
      <c r="D37" s="337">
        <v>547</v>
      </c>
      <c r="E37" s="337">
        <v>502</v>
      </c>
      <c r="F37" s="337">
        <v>54</v>
      </c>
      <c r="G37" s="337">
        <v>99</v>
      </c>
      <c r="H37" s="337">
        <v>2611</v>
      </c>
      <c r="I37" s="337">
        <v>75</v>
      </c>
      <c r="J37" s="337">
        <v>42</v>
      </c>
      <c r="K37" s="337">
        <v>18</v>
      </c>
      <c r="L37" s="337">
        <v>9</v>
      </c>
      <c r="N37" s="337">
        <v>144</v>
      </c>
      <c r="O37" s="337">
        <v>0</v>
      </c>
      <c r="Q37" s="337">
        <v>0</v>
      </c>
    </row>
    <row r="38" spans="1:17">
      <c r="A38" s="358" t="s">
        <v>1033</v>
      </c>
      <c r="B38" s="337">
        <v>882</v>
      </c>
      <c r="C38" s="337">
        <v>290</v>
      </c>
      <c r="D38" s="337">
        <v>707</v>
      </c>
      <c r="E38" s="337">
        <v>604</v>
      </c>
      <c r="F38" s="337">
        <v>73</v>
      </c>
      <c r="G38" s="337">
        <v>275</v>
      </c>
      <c r="H38" s="337">
        <v>2831</v>
      </c>
      <c r="I38" s="337">
        <v>118</v>
      </c>
      <c r="J38" s="337">
        <v>126</v>
      </c>
      <c r="K38" s="337">
        <v>40</v>
      </c>
      <c r="L38" s="337">
        <v>17</v>
      </c>
      <c r="N38" s="337">
        <v>301</v>
      </c>
      <c r="O38" s="337">
        <v>0</v>
      </c>
      <c r="Q38" s="337">
        <v>0</v>
      </c>
    </row>
    <row r="39" spans="1:17">
      <c r="A39" s="358" t="s">
        <v>1034</v>
      </c>
      <c r="B39" s="337">
        <v>703</v>
      </c>
      <c r="C39" s="337">
        <v>198</v>
      </c>
      <c r="D39" s="337">
        <v>827</v>
      </c>
      <c r="E39" s="337">
        <v>764</v>
      </c>
      <c r="F39" s="337">
        <v>88</v>
      </c>
      <c r="G39" s="337">
        <v>428</v>
      </c>
      <c r="H39" s="337">
        <v>3008</v>
      </c>
      <c r="I39" s="337">
        <v>251</v>
      </c>
      <c r="J39" s="337">
        <v>114</v>
      </c>
      <c r="K39" s="337">
        <v>37</v>
      </c>
      <c r="L39" s="337">
        <v>16</v>
      </c>
      <c r="N39" s="337">
        <v>418</v>
      </c>
      <c r="O39" s="337">
        <v>0</v>
      </c>
      <c r="Q39" s="337">
        <v>0</v>
      </c>
    </row>
    <row r="40" spans="1:17">
      <c r="A40" s="358" t="s">
        <v>1035</v>
      </c>
      <c r="B40" s="337">
        <v>125</v>
      </c>
      <c r="C40" s="337">
        <v>30</v>
      </c>
      <c r="D40" s="337">
        <v>276</v>
      </c>
      <c r="E40" s="337">
        <v>125</v>
      </c>
      <c r="F40" s="337">
        <v>64</v>
      </c>
      <c r="G40" s="337">
        <v>48</v>
      </c>
      <c r="H40" s="337">
        <v>668</v>
      </c>
      <c r="I40" s="337">
        <v>89</v>
      </c>
      <c r="J40" s="337">
        <v>96</v>
      </c>
      <c r="K40" s="337">
        <v>29</v>
      </c>
      <c r="L40" s="337">
        <v>14</v>
      </c>
      <c r="N40" s="337">
        <v>228</v>
      </c>
      <c r="O40" s="337">
        <v>0</v>
      </c>
      <c r="Q40" s="337">
        <v>0</v>
      </c>
    </row>
    <row r="41" spans="1:17">
      <c r="A41" s="358" t="s">
        <v>1036</v>
      </c>
      <c r="B41" s="337">
        <v>353</v>
      </c>
      <c r="C41" s="337">
        <v>81</v>
      </c>
      <c r="D41" s="337">
        <v>370</v>
      </c>
      <c r="E41" s="337">
        <v>399</v>
      </c>
      <c r="F41" s="337">
        <v>35</v>
      </c>
      <c r="G41" s="337">
        <v>64</v>
      </c>
      <c r="H41" s="337">
        <v>1302</v>
      </c>
      <c r="I41" s="337">
        <v>49</v>
      </c>
      <c r="J41" s="337">
        <v>55</v>
      </c>
      <c r="K41" s="337">
        <v>0</v>
      </c>
      <c r="L41" s="337">
        <v>1</v>
      </c>
      <c r="N41" s="337">
        <v>105</v>
      </c>
      <c r="O41" s="337">
        <v>0</v>
      </c>
      <c r="Q41" s="337">
        <v>0</v>
      </c>
    </row>
    <row r="42" spans="1:17">
      <c r="A42" s="358" t="s">
        <v>1037</v>
      </c>
      <c r="B42" s="337">
        <v>0</v>
      </c>
      <c r="C42" s="337">
        <v>0</v>
      </c>
      <c r="D42" s="337">
        <v>0</v>
      </c>
      <c r="E42" s="337">
        <v>0</v>
      </c>
      <c r="F42" s="337">
        <v>0</v>
      </c>
      <c r="G42" s="337">
        <v>0</v>
      </c>
      <c r="H42" s="337">
        <v>0</v>
      </c>
      <c r="I42" s="337">
        <v>0</v>
      </c>
      <c r="J42" s="337">
        <v>0</v>
      </c>
      <c r="K42" s="337">
        <v>0</v>
      </c>
      <c r="L42" s="337">
        <v>0</v>
      </c>
      <c r="N42" s="337">
        <v>0</v>
      </c>
      <c r="O42" s="337">
        <v>2334</v>
      </c>
      <c r="Q42" s="337">
        <v>2334</v>
      </c>
    </row>
    <row r="43" spans="1:17">
      <c r="A43" s="358" t="s">
        <v>1038</v>
      </c>
      <c r="B43" s="337">
        <v>3033</v>
      </c>
      <c r="C43" s="337">
        <v>1038</v>
      </c>
      <c r="D43" s="337">
        <v>2727</v>
      </c>
      <c r="E43" s="337">
        <v>2394</v>
      </c>
      <c r="F43" s="337">
        <v>314</v>
      </c>
      <c r="G43" s="337">
        <v>914</v>
      </c>
      <c r="H43" s="337">
        <v>10420</v>
      </c>
      <c r="I43" s="337">
        <v>582</v>
      </c>
      <c r="J43" s="337">
        <v>433</v>
      </c>
      <c r="K43" s="337">
        <v>124</v>
      </c>
      <c r="L43" s="337">
        <v>57</v>
      </c>
      <c r="N43" s="337">
        <v>1196</v>
      </c>
      <c r="O43" s="337">
        <v>2334</v>
      </c>
      <c r="Q43" s="337">
        <v>2334</v>
      </c>
    </row>
    <row r="44" spans="1:17">
      <c r="A44" s="352" t="s">
        <v>283</v>
      </c>
    </row>
    <row r="45" spans="1:17">
      <c r="A45" s="358" t="s">
        <v>1032</v>
      </c>
      <c r="B45" s="337">
        <v>753</v>
      </c>
      <c r="D45" s="337">
        <v>626</v>
      </c>
      <c r="E45" s="337">
        <v>33</v>
      </c>
      <c r="H45" s="337">
        <v>1412</v>
      </c>
      <c r="J45" s="337">
        <v>147</v>
      </c>
      <c r="K45" s="337">
        <v>394</v>
      </c>
      <c r="L45" s="337">
        <v>73</v>
      </c>
      <c r="N45" s="337">
        <v>614</v>
      </c>
      <c r="O45" s="337">
        <v>16</v>
      </c>
      <c r="Q45" s="337">
        <v>16</v>
      </c>
    </row>
    <row r="46" spans="1:17">
      <c r="A46" s="358" t="s">
        <v>1033</v>
      </c>
      <c r="B46" s="337">
        <v>657</v>
      </c>
      <c r="D46" s="337">
        <v>815</v>
      </c>
      <c r="E46" s="337">
        <v>30</v>
      </c>
      <c r="H46" s="337">
        <v>1502</v>
      </c>
      <c r="J46" s="337">
        <v>169</v>
      </c>
      <c r="K46" s="337">
        <v>298</v>
      </c>
      <c r="L46" s="337">
        <v>19</v>
      </c>
      <c r="N46" s="337">
        <v>486</v>
      </c>
      <c r="O46" s="337">
        <v>50</v>
      </c>
      <c r="Q46" s="337">
        <v>50</v>
      </c>
    </row>
    <row r="47" spans="1:17">
      <c r="A47" s="358" t="s">
        <v>1034</v>
      </c>
      <c r="B47" s="337">
        <v>656</v>
      </c>
      <c r="D47" s="337">
        <v>713</v>
      </c>
      <c r="E47" s="337">
        <v>53</v>
      </c>
      <c r="H47" s="337">
        <v>1422</v>
      </c>
      <c r="J47" s="337">
        <v>57</v>
      </c>
      <c r="K47" s="337">
        <v>203</v>
      </c>
      <c r="L47" s="337">
        <v>26</v>
      </c>
      <c r="N47" s="337">
        <v>286</v>
      </c>
      <c r="O47" s="337">
        <v>45</v>
      </c>
      <c r="Q47" s="337">
        <v>45</v>
      </c>
    </row>
    <row r="48" spans="1:17">
      <c r="A48" s="358" t="s">
        <v>1035</v>
      </c>
      <c r="B48" s="337">
        <v>88</v>
      </c>
      <c r="D48" s="337">
        <v>256</v>
      </c>
      <c r="E48" s="337">
        <v>5</v>
      </c>
      <c r="H48" s="337">
        <v>349</v>
      </c>
      <c r="J48" s="337">
        <v>75</v>
      </c>
      <c r="K48" s="337">
        <v>141</v>
      </c>
      <c r="L48" s="337">
        <v>19</v>
      </c>
      <c r="N48" s="337">
        <v>235</v>
      </c>
      <c r="O48" s="337">
        <v>59</v>
      </c>
      <c r="Q48" s="337">
        <v>59</v>
      </c>
    </row>
    <row r="49" spans="1:17">
      <c r="A49" s="358" t="s">
        <v>1036</v>
      </c>
      <c r="B49" s="337">
        <v>181</v>
      </c>
      <c r="D49" s="337">
        <v>434</v>
      </c>
      <c r="E49" s="337">
        <v>0</v>
      </c>
      <c r="H49" s="337">
        <v>615</v>
      </c>
      <c r="J49" s="337">
        <v>0</v>
      </c>
      <c r="K49" s="337">
        <v>46</v>
      </c>
      <c r="L49" s="337">
        <v>1</v>
      </c>
      <c r="N49" s="337">
        <v>47</v>
      </c>
      <c r="O49" s="337">
        <v>0</v>
      </c>
      <c r="Q49" s="337">
        <v>0</v>
      </c>
    </row>
    <row r="50" spans="1:17">
      <c r="A50" s="358" t="s">
        <v>1037</v>
      </c>
      <c r="B50" s="337">
        <v>0</v>
      </c>
      <c r="D50" s="337">
        <v>0</v>
      </c>
      <c r="E50" s="337">
        <v>0</v>
      </c>
      <c r="H50" s="337">
        <v>0</v>
      </c>
      <c r="J50" s="337">
        <v>0</v>
      </c>
      <c r="K50" s="337">
        <v>0</v>
      </c>
      <c r="L50" s="337">
        <v>0</v>
      </c>
      <c r="N50" s="337">
        <v>0</v>
      </c>
      <c r="O50" s="337">
        <v>0</v>
      </c>
      <c r="Q50" s="337">
        <v>0</v>
      </c>
    </row>
    <row r="51" spans="1:17">
      <c r="A51" s="358" t="s">
        <v>1038</v>
      </c>
      <c r="B51" s="337">
        <v>2335</v>
      </c>
      <c r="D51" s="337">
        <v>2844</v>
      </c>
      <c r="E51" s="337">
        <v>121</v>
      </c>
      <c r="H51" s="337">
        <v>5300</v>
      </c>
      <c r="J51" s="337">
        <v>448</v>
      </c>
      <c r="K51" s="337">
        <v>1082</v>
      </c>
      <c r="L51" s="337">
        <v>138</v>
      </c>
      <c r="N51" s="337">
        <v>1668</v>
      </c>
      <c r="O51" s="337">
        <v>170</v>
      </c>
      <c r="Q51" s="337">
        <v>170</v>
      </c>
    </row>
    <row r="52" spans="1:17">
      <c r="A52" s="352" t="s">
        <v>308</v>
      </c>
    </row>
    <row r="53" spans="1:17">
      <c r="A53" s="358" t="s">
        <v>1032</v>
      </c>
      <c r="B53" s="337">
        <v>425</v>
      </c>
      <c r="C53" s="337">
        <v>288</v>
      </c>
      <c r="D53" s="337">
        <v>238</v>
      </c>
      <c r="E53" s="337">
        <v>226</v>
      </c>
      <c r="F53" s="337">
        <v>11</v>
      </c>
      <c r="G53" s="337">
        <v>15</v>
      </c>
      <c r="H53" s="337">
        <v>1203</v>
      </c>
      <c r="J53" s="337">
        <v>106</v>
      </c>
      <c r="K53" s="337">
        <v>25</v>
      </c>
      <c r="L53" s="337">
        <v>25</v>
      </c>
      <c r="N53" s="337">
        <v>156</v>
      </c>
      <c r="O53" s="337">
        <v>13</v>
      </c>
      <c r="Q53" s="337">
        <v>13</v>
      </c>
    </row>
    <row r="54" spans="1:17">
      <c r="A54" s="358" t="s">
        <v>1033</v>
      </c>
      <c r="B54" s="337">
        <v>303</v>
      </c>
      <c r="C54" s="337">
        <v>341</v>
      </c>
      <c r="D54" s="337">
        <v>257</v>
      </c>
      <c r="E54" s="337">
        <v>264</v>
      </c>
      <c r="F54" s="337">
        <v>28</v>
      </c>
      <c r="G54" s="337">
        <v>21</v>
      </c>
      <c r="H54" s="337">
        <v>1214</v>
      </c>
      <c r="J54" s="337">
        <v>132</v>
      </c>
      <c r="K54" s="337">
        <v>18</v>
      </c>
      <c r="L54" s="337">
        <v>27</v>
      </c>
      <c r="N54" s="337">
        <v>177</v>
      </c>
      <c r="O54" s="337">
        <v>9</v>
      </c>
      <c r="Q54" s="337">
        <v>9</v>
      </c>
    </row>
    <row r="55" spans="1:17">
      <c r="A55" s="358" t="s">
        <v>1034</v>
      </c>
      <c r="B55" s="337">
        <v>281</v>
      </c>
      <c r="C55" s="337">
        <v>277</v>
      </c>
      <c r="D55" s="337">
        <v>205</v>
      </c>
      <c r="E55" s="337">
        <v>358</v>
      </c>
      <c r="F55" s="337">
        <v>56</v>
      </c>
      <c r="G55" s="337">
        <v>27</v>
      </c>
      <c r="H55" s="337">
        <v>1204</v>
      </c>
      <c r="J55" s="337">
        <v>167</v>
      </c>
      <c r="K55" s="337">
        <v>44</v>
      </c>
      <c r="L55" s="337">
        <v>19</v>
      </c>
      <c r="N55" s="337">
        <v>230</v>
      </c>
      <c r="O55" s="337">
        <v>15</v>
      </c>
      <c r="Q55" s="337">
        <v>15</v>
      </c>
    </row>
    <row r="56" spans="1:17">
      <c r="A56" s="358" t="s">
        <v>1035</v>
      </c>
      <c r="B56" s="337">
        <v>247</v>
      </c>
      <c r="C56" s="337">
        <v>300</v>
      </c>
      <c r="D56" s="337">
        <v>330</v>
      </c>
      <c r="E56" s="337">
        <v>211</v>
      </c>
      <c r="F56" s="337">
        <v>2</v>
      </c>
      <c r="G56" s="337">
        <v>13</v>
      </c>
      <c r="H56" s="337">
        <v>1103</v>
      </c>
      <c r="J56" s="337">
        <v>301</v>
      </c>
      <c r="K56" s="337">
        <v>195</v>
      </c>
      <c r="L56" s="337">
        <v>61</v>
      </c>
      <c r="N56" s="337">
        <v>557</v>
      </c>
      <c r="O56" s="337">
        <v>270</v>
      </c>
      <c r="Q56" s="337">
        <v>270</v>
      </c>
    </row>
    <row r="57" spans="1:17">
      <c r="A57" s="358" t="s">
        <v>1036</v>
      </c>
      <c r="B57" s="337">
        <v>23</v>
      </c>
      <c r="C57" s="337">
        <v>30</v>
      </c>
      <c r="D57" s="337">
        <v>19</v>
      </c>
      <c r="E57" s="337">
        <v>29</v>
      </c>
      <c r="F57" s="337">
        <v>0</v>
      </c>
      <c r="G57" s="337">
        <v>0</v>
      </c>
      <c r="H57" s="337">
        <v>101</v>
      </c>
      <c r="J57" s="337">
        <v>9</v>
      </c>
      <c r="K57" s="337">
        <v>2</v>
      </c>
      <c r="L57" s="337">
        <v>6</v>
      </c>
      <c r="N57" s="337">
        <v>17</v>
      </c>
      <c r="O57" s="337">
        <v>93</v>
      </c>
      <c r="Q57" s="337">
        <v>93</v>
      </c>
    </row>
    <row r="58" spans="1:17">
      <c r="A58" s="358" t="s">
        <v>1037</v>
      </c>
      <c r="B58" s="337">
        <v>0</v>
      </c>
      <c r="C58" s="337">
        <v>0</v>
      </c>
      <c r="D58" s="337">
        <v>0</v>
      </c>
      <c r="E58" s="337">
        <v>0</v>
      </c>
      <c r="F58" s="337">
        <v>0</v>
      </c>
      <c r="G58" s="337">
        <v>0</v>
      </c>
      <c r="H58" s="337">
        <v>0</v>
      </c>
      <c r="J58" s="337">
        <v>0</v>
      </c>
      <c r="K58" s="337">
        <v>0</v>
      </c>
      <c r="L58" s="337">
        <v>0</v>
      </c>
      <c r="N58" s="337">
        <v>0</v>
      </c>
      <c r="O58" s="337">
        <v>0</v>
      </c>
      <c r="Q58" s="337">
        <v>0</v>
      </c>
    </row>
    <row r="59" spans="1:17">
      <c r="A59" s="358" t="s">
        <v>1038</v>
      </c>
      <c r="B59" s="337">
        <v>1279</v>
      </c>
      <c r="C59" s="337">
        <v>1236</v>
      </c>
      <c r="D59" s="337">
        <v>1049</v>
      </c>
      <c r="E59" s="337">
        <v>1088</v>
      </c>
      <c r="F59" s="337">
        <v>97</v>
      </c>
      <c r="G59" s="337">
        <v>76</v>
      </c>
      <c r="H59" s="337">
        <v>4825</v>
      </c>
      <c r="J59" s="337">
        <v>715</v>
      </c>
      <c r="K59" s="337">
        <v>284</v>
      </c>
      <c r="L59" s="337">
        <v>138</v>
      </c>
      <c r="N59" s="337">
        <v>1137</v>
      </c>
      <c r="O59" s="337">
        <v>400</v>
      </c>
      <c r="Q59" s="337">
        <v>400</v>
      </c>
    </row>
    <row r="60" spans="1:17">
      <c r="A60" s="352" t="s">
        <v>338</v>
      </c>
    </row>
    <row r="61" spans="1:17">
      <c r="A61" s="358" t="s">
        <v>1032</v>
      </c>
      <c r="B61" s="337">
        <v>0</v>
      </c>
      <c r="C61" s="337">
        <v>0</v>
      </c>
      <c r="D61" s="337">
        <v>0</v>
      </c>
      <c r="E61" s="337">
        <v>0</v>
      </c>
      <c r="F61" s="337">
        <v>0</v>
      </c>
      <c r="G61" s="337">
        <v>0</v>
      </c>
      <c r="H61" s="337">
        <v>0</v>
      </c>
      <c r="J61" s="337">
        <v>0</v>
      </c>
      <c r="K61" s="337">
        <v>0</v>
      </c>
      <c r="L61" s="337">
        <v>0</v>
      </c>
      <c r="N61" s="337">
        <v>0</v>
      </c>
    </row>
    <row r="62" spans="1:17">
      <c r="A62" s="358" t="s">
        <v>1033</v>
      </c>
      <c r="B62" s="337">
        <v>0</v>
      </c>
      <c r="C62" s="337">
        <v>0</v>
      </c>
      <c r="D62" s="337">
        <v>0</v>
      </c>
      <c r="E62" s="337">
        <v>0</v>
      </c>
      <c r="F62" s="337">
        <v>0</v>
      </c>
      <c r="G62" s="337">
        <v>0</v>
      </c>
      <c r="H62" s="337">
        <v>0</v>
      </c>
      <c r="J62" s="337">
        <v>0</v>
      </c>
      <c r="K62" s="337">
        <v>0</v>
      </c>
      <c r="L62" s="337">
        <v>0</v>
      </c>
      <c r="N62" s="337">
        <v>0</v>
      </c>
    </row>
    <row r="63" spans="1:17">
      <c r="A63" s="358" t="s">
        <v>1034</v>
      </c>
      <c r="B63" s="337">
        <v>0</v>
      </c>
      <c r="C63" s="337">
        <v>0</v>
      </c>
      <c r="D63" s="337">
        <v>0</v>
      </c>
      <c r="E63" s="337">
        <v>0</v>
      </c>
      <c r="F63" s="337">
        <v>0</v>
      </c>
      <c r="G63" s="337">
        <v>0</v>
      </c>
      <c r="H63" s="337">
        <v>0</v>
      </c>
      <c r="J63" s="337">
        <v>0</v>
      </c>
      <c r="K63" s="337">
        <v>0</v>
      </c>
      <c r="L63" s="337">
        <v>0</v>
      </c>
      <c r="N63" s="337">
        <v>0</v>
      </c>
    </row>
    <row r="64" spans="1:17">
      <c r="A64" s="358" t="s">
        <v>1035</v>
      </c>
      <c r="B64" s="337">
        <v>0</v>
      </c>
      <c r="C64" s="337">
        <v>0</v>
      </c>
      <c r="D64" s="337">
        <v>0</v>
      </c>
      <c r="E64" s="337">
        <v>0</v>
      </c>
      <c r="F64" s="337">
        <v>0</v>
      </c>
      <c r="G64" s="337">
        <v>0</v>
      </c>
      <c r="H64" s="337">
        <v>0</v>
      </c>
      <c r="J64" s="337">
        <v>0</v>
      </c>
      <c r="K64" s="337">
        <v>0</v>
      </c>
      <c r="L64" s="337">
        <v>0</v>
      </c>
      <c r="N64" s="337">
        <v>0</v>
      </c>
    </row>
    <row r="65" spans="1:14">
      <c r="A65" s="358" t="s">
        <v>1036</v>
      </c>
      <c r="B65" s="337">
        <v>0</v>
      </c>
      <c r="C65" s="337">
        <v>0</v>
      </c>
      <c r="D65" s="337">
        <v>0</v>
      </c>
      <c r="E65" s="337">
        <v>0</v>
      </c>
      <c r="F65" s="337">
        <v>0</v>
      </c>
      <c r="G65" s="337">
        <v>0</v>
      </c>
      <c r="H65" s="337">
        <v>0</v>
      </c>
      <c r="J65" s="337">
        <v>0</v>
      </c>
      <c r="K65" s="337">
        <v>0</v>
      </c>
      <c r="L65" s="337">
        <v>0</v>
      </c>
      <c r="N65" s="337">
        <v>0</v>
      </c>
    </row>
    <row r="66" spans="1:14">
      <c r="A66" s="358" t="s">
        <v>1037</v>
      </c>
      <c r="B66" s="337">
        <v>0</v>
      </c>
      <c r="C66" s="337">
        <v>0</v>
      </c>
      <c r="D66" s="337">
        <v>0</v>
      </c>
      <c r="E66" s="337">
        <v>0</v>
      </c>
      <c r="F66" s="337">
        <v>0</v>
      </c>
      <c r="G66" s="337">
        <v>0</v>
      </c>
      <c r="H66" s="337">
        <v>0</v>
      </c>
      <c r="J66" s="337">
        <v>0</v>
      </c>
      <c r="K66" s="337">
        <v>0</v>
      </c>
      <c r="L66" s="337">
        <v>0</v>
      </c>
      <c r="N66" s="337">
        <v>0</v>
      </c>
    </row>
    <row r="67" spans="1:14">
      <c r="A67" s="358" t="s">
        <v>1038</v>
      </c>
      <c r="B67" s="337">
        <v>0</v>
      </c>
      <c r="C67" s="337">
        <v>0</v>
      </c>
      <c r="D67" s="337">
        <v>0</v>
      </c>
      <c r="E67" s="337">
        <v>0</v>
      </c>
      <c r="F67" s="337">
        <v>0</v>
      </c>
      <c r="G67" s="337">
        <v>0</v>
      </c>
      <c r="H67" s="337">
        <v>0</v>
      </c>
      <c r="J67" s="337">
        <v>0</v>
      </c>
      <c r="K67" s="337">
        <v>0</v>
      </c>
      <c r="L67" s="337">
        <v>0</v>
      </c>
      <c r="N67" s="337">
        <v>0</v>
      </c>
    </row>
    <row r="68" spans="1:14">
      <c r="A68" s="352" t="s">
        <v>366</v>
      </c>
    </row>
    <row r="69" spans="1:14">
      <c r="A69" s="358" t="s">
        <v>1032</v>
      </c>
      <c r="B69" s="337">
        <v>374</v>
      </c>
      <c r="C69" s="337">
        <v>302</v>
      </c>
      <c r="E69" s="337">
        <v>73</v>
      </c>
      <c r="F69" s="337">
        <v>35</v>
      </c>
      <c r="H69" s="337">
        <v>784</v>
      </c>
      <c r="J69" s="337">
        <v>0</v>
      </c>
      <c r="K69" s="337">
        <v>0</v>
      </c>
      <c r="L69" s="337">
        <v>0</v>
      </c>
      <c r="N69" s="337">
        <v>0</v>
      </c>
    </row>
    <row r="70" spans="1:14">
      <c r="A70" s="358" t="s">
        <v>1033</v>
      </c>
      <c r="B70" s="337">
        <v>452</v>
      </c>
      <c r="C70" s="337">
        <v>381</v>
      </c>
      <c r="E70" s="337">
        <v>96</v>
      </c>
      <c r="F70" s="337">
        <v>23</v>
      </c>
      <c r="H70" s="337">
        <v>952</v>
      </c>
      <c r="J70" s="337">
        <v>0</v>
      </c>
      <c r="K70" s="337">
        <v>0</v>
      </c>
      <c r="L70" s="337">
        <v>0</v>
      </c>
      <c r="N70" s="337">
        <v>0</v>
      </c>
    </row>
    <row r="71" spans="1:14">
      <c r="A71" s="358" t="s">
        <v>1034</v>
      </c>
      <c r="B71" s="337">
        <v>468</v>
      </c>
      <c r="C71" s="337">
        <v>407</v>
      </c>
      <c r="E71" s="337">
        <v>162</v>
      </c>
      <c r="F71" s="337">
        <v>38</v>
      </c>
      <c r="H71" s="337">
        <v>1075</v>
      </c>
      <c r="J71" s="337">
        <v>0</v>
      </c>
      <c r="K71" s="337">
        <v>0</v>
      </c>
      <c r="L71" s="337">
        <v>0</v>
      </c>
      <c r="N71" s="337">
        <v>0</v>
      </c>
    </row>
    <row r="72" spans="1:14">
      <c r="A72" s="358" t="s">
        <v>1035</v>
      </c>
      <c r="B72" s="337">
        <v>293</v>
      </c>
      <c r="C72" s="337">
        <v>266</v>
      </c>
      <c r="E72" s="337">
        <v>105</v>
      </c>
      <c r="F72" s="337">
        <v>41</v>
      </c>
      <c r="H72" s="337">
        <v>705</v>
      </c>
      <c r="J72" s="337">
        <v>0</v>
      </c>
      <c r="K72" s="337">
        <v>0</v>
      </c>
      <c r="L72" s="337">
        <v>0</v>
      </c>
      <c r="N72" s="337">
        <v>0</v>
      </c>
    </row>
    <row r="73" spans="1:14">
      <c r="A73" s="358" t="s">
        <v>1036</v>
      </c>
      <c r="B73" s="337">
        <v>58</v>
      </c>
      <c r="C73" s="337">
        <v>38</v>
      </c>
      <c r="E73" s="337">
        <v>0</v>
      </c>
      <c r="F73" s="337">
        <v>0</v>
      </c>
      <c r="H73" s="337">
        <v>96</v>
      </c>
      <c r="J73" s="337">
        <v>0</v>
      </c>
      <c r="K73" s="337">
        <v>0</v>
      </c>
      <c r="L73" s="337">
        <v>0</v>
      </c>
      <c r="N73" s="337">
        <v>0</v>
      </c>
    </row>
    <row r="74" spans="1:14">
      <c r="A74" s="358" t="s">
        <v>1037</v>
      </c>
      <c r="B74" s="337">
        <v>0</v>
      </c>
      <c r="C74" s="337">
        <v>0</v>
      </c>
      <c r="E74" s="337">
        <v>0</v>
      </c>
      <c r="F74" s="337">
        <v>0</v>
      </c>
      <c r="H74" s="337">
        <v>0</v>
      </c>
      <c r="J74" s="337">
        <v>1094.9000000000001</v>
      </c>
      <c r="K74" s="337">
        <v>1151.2</v>
      </c>
      <c r="L74" s="337">
        <v>151</v>
      </c>
      <c r="N74" s="337">
        <v>2397.1000000000004</v>
      </c>
    </row>
    <row r="75" spans="1:14">
      <c r="A75" s="358" t="s">
        <v>1038</v>
      </c>
      <c r="B75" s="337">
        <v>1645</v>
      </c>
      <c r="C75" s="337">
        <v>1394</v>
      </c>
      <c r="E75" s="337">
        <v>436</v>
      </c>
      <c r="F75" s="337">
        <v>137</v>
      </c>
      <c r="H75" s="337">
        <v>3612</v>
      </c>
      <c r="J75" s="337">
        <v>1094.9000000000001</v>
      </c>
      <c r="K75" s="337">
        <v>1151.2</v>
      </c>
      <c r="L75" s="337">
        <v>151</v>
      </c>
      <c r="N75" s="337">
        <v>2397.1000000000004</v>
      </c>
    </row>
    <row r="76" spans="1:14">
      <c r="A76" s="352" t="s">
        <v>390</v>
      </c>
    </row>
    <row r="77" spans="1:14">
      <c r="A77" s="358" t="s">
        <v>1032</v>
      </c>
      <c r="B77" s="337">
        <v>1548</v>
      </c>
      <c r="C77" s="337">
        <v>227</v>
      </c>
      <c r="D77" s="337">
        <v>714</v>
      </c>
      <c r="E77" s="337">
        <v>65</v>
      </c>
      <c r="F77" s="337">
        <v>126</v>
      </c>
      <c r="G77" s="337">
        <v>98</v>
      </c>
      <c r="H77" s="337">
        <v>2778</v>
      </c>
      <c r="J77" s="337">
        <v>0</v>
      </c>
      <c r="K77" s="337">
        <v>0</v>
      </c>
      <c r="L77" s="337">
        <v>0</v>
      </c>
      <c r="N77" s="337">
        <v>0</v>
      </c>
    </row>
    <row r="78" spans="1:14">
      <c r="A78" s="358" t="s">
        <v>1033</v>
      </c>
      <c r="B78" s="337">
        <v>1408</v>
      </c>
      <c r="C78" s="337">
        <v>429</v>
      </c>
      <c r="D78" s="337">
        <v>862</v>
      </c>
      <c r="E78" s="337">
        <v>92</v>
      </c>
      <c r="F78" s="337">
        <v>192</v>
      </c>
      <c r="G78" s="337">
        <v>84</v>
      </c>
      <c r="H78" s="337">
        <v>3067</v>
      </c>
      <c r="J78" s="337">
        <v>0</v>
      </c>
      <c r="K78" s="337">
        <v>0</v>
      </c>
      <c r="L78" s="337">
        <v>1</v>
      </c>
      <c r="N78" s="337">
        <v>1</v>
      </c>
    </row>
    <row r="79" spans="1:14">
      <c r="A79" s="358" t="s">
        <v>1034</v>
      </c>
      <c r="B79" s="337">
        <v>974</v>
      </c>
      <c r="C79" s="337">
        <v>216</v>
      </c>
      <c r="D79" s="337">
        <v>660</v>
      </c>
      <c r="E79" s="337">
        <v>66</v>
      </c>
      <c r="F79" s="337">
        <v>154</v>
      </c>
      <c r="G79" s="337">
        <v>73</v>
      </c>
      <c r="H79" s="337">
        <v>2143</v>
      </c>
      <c r="J79" s="337">
        <v>0</v>
      </c>
      <c r="K79" s="337">
        <v>0</v>
      </c>
      <c r="L79" s="337">
        <v>0</v>
      </c>
      <c r="N79" s="337">
        <v>0</v>
      </c>
    </row>
    <row r="80" spans="1:14">
      <c r="A80" s="358" t="s">
        <v>1035</v>
      </c>
      <c r="B80" s="337">
        <v>6</v>
      </c>
      <c r="C80" s="337">
        <v>4</v>
      </c>
      <c r="D80" s="337">
        <v>40</v>
      </c>
      <c r="E80" s="337">
        <v>3</v>
      </c>
      <c r="F80" s="337">
        <v>41</v>
      </c>
      <c r="G80" s="337">
        <v>2</v>
      </c>
      <c r="H80" s="337">
        <v>96</v>
      </c>
      <c r="J80" s="337">
        <v>0</v>
      </c>
      <c r="K80" s="337">
        <v>818</v>
      </c>
      <c r="L80" s="337">
        <v>197</v>
      </c>
      <c r="N80" s="337">
        <v>1015</v>
      </c>
    </row>
    <row r="81" spans="1:17">
      <c r="A81" s="358" t="s">
        <v>1036</v>
      </c>
      <c r="B81" s="337">
        <v>998</v>
      </c>
      <c r="C81" s="337">
        <v>364</v>
      </c>
      <c r="D81" s="337">
        <v>537</v>
      </c>
      <c r="E81" s="337">
        <v>29</v>
      </c>
      <c r="F81" s="337">
        <v>81</v>
      </c>
      <c r="G81" s="337">
        <v>60</v>
      </c>
      <c r="H81" s="337">
        <v>2069</v>
      </c>
      <c r="J81" s="337">
        <v>0</v>
      </c>
      <c r="K81" s="337">
        <v>0</v>
      </c>
      <c r="L81" s="337">
        <v>0</v>
      </c>
      <c r="N81" s="337">
        <v>0</v>
      </c>
    </row>
    <row r="82" spans="1:17">
      <c r="A82" s="358" t="s">
        <v>1037</v>
      </c>
      <c r="B82" s="337">
        <v>0</v>
      </c>
      <c r="C82" s="337">
        <v>0</v>
      </c>
      <c r="D82" s="337">
        <v>0</v>
      </c>
      <c r="E82" s="337">
        <v>0</v>
      </c>
      <c r="F82" s="337">
        <v>0</v>
      </c>
      <c r="G82" s="337">
        <v>0</v>
      </c>
      <c r="H82" s="337">
        <v>0</v>
      </c>
      <c r="J82" s="337">
        <v>2635</v>
      </c>
      <c r="K82" s="337">
        <v>1620</v>
      </c>
      <c r="L82" s="337">
        <v>1091</v>
      </c>
      <c r="N82" s="337">
        <v>5346</v>
      </c>
    </row>
    <row r="83" spans="1:17">
      <c r="A83" s="358" t="s">
        <v>1038</v>
      </c>
      <c r="B83" s="337">
        <v>4934</v>
      </c>
      <c r="C83" s="337">
        <v>1240</v>
      </c>
      <c r="D83" s="337">
        <v>2813</v>
      </c>
      <c r="E83" s="337">
        <v>255</v>
      </c>
      <c r="F83" s="337">
        <v>594</v>
      </c>
      <c r="G83" s="337">
        <v>317</v>
      </c>
      <c r="H83" s="337">
        <v>10153</v>
      </c>
      <c r="J83" s="337">
        <v>2635</v>
      </c>
      <c r="K83" s="337">
        <v>2438</v>
      </c>
      <c r="L83" s="337">
        <v>1289</v>
      </c>
      <c r="N83" s="337">
        <v>6362</v>
      </c>
    </row>
    <row r="84" spans="1:17">
      <c r="A84" s="352" t="s">
        <v>406</v>
      </c>
    </row>
    <row r="85" spans="1:17">
      <c r="A85" s="358" t="s">
        <v>1032</v>
      </c>
      <c r="B85" s="337">
        <v>704</v>
      </c>
      <c r="D85" s="337">
        <v>261</v>
      </c>
      <c r="E85" s="337">
        <v>55</v>
      </c>
      <c r="F85" s="337">
        <v>148</v>
      </c>
      <c r="G85" s="337">
        <v>41</v>
      </c>
      <c r="H85" s="337">
        <v>1209</v>
      </c>
      <c r="I85" s="337">
        <v>0</v>
      </c>
      <c r="J85" s="337">
        <v>0</v>
      </c>
      <c r="K85" s="337">
        <v>0</v>
      </c>
      <c r="L85" s="337">
        <v>0</v>
      </c>
      <c r="N85" s="337">
        <v>0</v>
      </c>
      <c r="O85" s="337">
        <v>0</v>
      </c>
      <c r="P85" s="337">
        <v>0</v>
      </c>
      <c r="Q85" s="337">
        <v>0</v>
      </c>
    </row>
    <row r="86" spans="1:17">
      <c r="A86" s="358" t="s">
        <v>1033</v>
      </c>
      <c r="B86" s="337">
        <v>570</v>
      </c>
      <c r="D86" s="337">
        <v>142</v>
      </c>
      <c r="E86" s="337">
        <v>28</v>
      </c>
      <c r="F86" s="337">
        <v>156</v>
      </c>
      <c r="G86" s="337">
        <v>51</v>
      </c>
      <c r="H86" s="337">
        <v>947</v>
      </c>
      <c r="I86" s="337">
        <v>0</v>
      </c>
      <c r="J86" s="337">
        <v>0</v>
      </c>
      <c r="K86" s="337">
        <v>0</v>
      </c>
      <c r="L86" s="337">
        <v>0</v>
      </c>
      <c r="N86" s="337">
        <v>0</v>
      </c>
      <c r="O86" s="337">
        <v>0</v>
      </c>
      <c r="P86" s="337">
        <v>0</v>
      </c>
      <c r="Q86" s="337">
        <v>0</v>
      </c>
    </row>
    <row r="87" spans="1:17">
      <c r="A87" s="358" t="s">
        <v>1034</v>
      </c>
      <c r="B87" s="337">
        <v>556</v>
      </c>
      <c r="D87" s="337">
        <v>221</v>
      </c>
      <c r="E87" s="337">
        <v>29</v>
      </c>
      <c r="F87" s="337">
        <v>227</v>
      </c>
      <c r="G87" s="337">
        <v>63</v>
      </c>
      <c r="H87" s="337">
        <v>1096</v>
      </c>
      <c r="I87" s="337">
        <v>0</v>
      </c>
      <c r="J87" s="337">
        <v>0</v>
      </c>
      <c r="K87" s="337">
        <v>0</v>
      </c>
      <c r="L87" s="337">
        <v>0</v>
      </c>
      <c r="N87" s="337">
        <v>0</v>
      </c>
      <c r="O87" s="337">
        <v>0</v>
      </c>
      <c r="P87" s="337">
        <v>0</v>
      </c>
      <c r="Q87" s="337">
        <v>0</v>
      </c>
    </row>
    <row r="88" spans="1:17">
      <c r="A88" s="358" t="s">
        <v>1035</v>
      </c>
      <c r="B88" s="337">
        <v>338</v>
      </c>
      <c r="D88" s="337">
        <v>196</v>
      </c>
      <c r="E88" s="337">
        <v>18</v>
      </c>
      <c r="F88" s="337">
        <v>235</v>
      </c>
      <c r="G88" s="337">
        <v>51</v>
      </c>
      <c r="H88" s="337">
        <v>838</v>
      </c>
      <c r="I88" s="337">
        <v>0</v>
      </c>
      <c r="J88" s="337">
        <v>0</v>
      </c>
      <c r="K88" s="337">
        <v>0</v>
      </c>
      <c r="L88" s="337">
        <v>0</v>
      </c>
      <c r="N88" s="337">
        <v>0</v>
      </c>
      <c r="O88" s="337">
        <v>0</v>
      </c>
      <c r="P88" s="337">
        <v>0</v>
      </c>
      <c r="Q88" s="337">
        <v>0</v>
      </c>
    </row>
    <row r="89" spans="1:17">
      <c r="A89" s="358" t="s">
        <v>1036</v>
      </c>
      <c r="B89" s="337">
        <v>0</v>
      </c>
      <c r="D89" s="337">
        <v>0</v>
      </c>
      <c r="E89" s="337">
        <v>0</v>
      </c>
      <c r="F89" s="337">
        <v>0</v>
      </c>
      <c r="G89" s="337">
        <v>0</v>
      </c>
      <c r="H89" s="337">
        <v>0</v>
      </c>
      <c r="I89" s="337">
        <v>0</v>
      </c>
      <c r="J89" s="337">
        <v>0</v>
      </c>
      <c r="K89" s="337">
        <v>0</v>
      </c>
      <c r="L89" s="337">
        <v>0</v>
      </c>
      <c r="N89" s="337">
        <v>0</v>
      </c>
      <c r="O89" s="337">
        <v>0</v>
      </c>
      <c r="P89" s="337">
        <v>0</v>
      </c>
      <c r="Q89" s="337">
        <v>0</v>
      </c>
    </row>
    <row r="90" spans="1:17">
      <c r="A90" s="358" t="s">
        <v>1037</v>
      </c>
      <c r="B90" s="337">
        <v>0</v>
      </c>
      <c r="D90" s="337">
        <v>0</v>
      </c>
      <c r="E90" s="337">
        <v>0</v>
      </c>
      <c r="F90" s="337">
        <v>0</v>
      </c>
      <c r="G90" s="337">
        <v>0</v>
      </c>
      <c r="H90" s="337">
        <v>0</v>
      </c>
      <c r="I90" s="337">
        <v>195</v>
      </c>
      <c r="J90" s="337">
        <v>443</v>
      </c>
      <c r="K90" s="337">
        <v>209</v>
      </c>
      <c r="L90" s="337">
        <v>359</v>
      </c>
      <c r="N90" s="337">
        <v>1206</v>
      </c>
      <c r="O90" s="337">
        <v>286</v>
      </c>
      <c r="P90" s="337">
        <v>854</v>
      </c>
      <c r="Q90" s="337">
        <v>1140</v>
      </c>
    </row>
    <row r="91" spans="1:17">
      <c r="A91" s="358" t="s">
        <v>1038</v>
      </c>
      <c r="B91" s="337">
        <v>2168</v>
      </c>
      <c r="D91" s="337">
        <v>820</v>
      </c>
      <c r="E91" s="337">
        <v>130</v>
      </c>
      <c r="F91" s="337">
        <v>766</v>
      </c>
      <c r="G91" s="337">
        <v>206</v>
      </c>
      <c r="H91" s="337">
        <v>4090</v>
      </c>
      <c r="I91" s="337">
        <v>195</v>
      </c>
      <c r="J91" s="337">
        <v>443</v>
      </c>
      <c r="K91" s="337">
        <v>209</v>
      </c>
      <c r="L91" s="337">
        <v>359</v>
      </c>
      <c r="N91" s="337">
        <v>1206</v>
      </c>
      <c r="O91" s="337">
        <v>286</v>
      </c>
      <c r="P91" s="337">
        <v>854</v>
      </c>
      <c r="Q91" s="337">
        <v>1140</v>
      </c>
    </row>
    <row r="92" spans="1:17">
      <c r="A92" s="352" t="s">
        <v>456</v>
      </c>
    </row>
    <row r="93" spans="1:17">
      <c r="A93" s="358" t="s">
        <v>1032</v>
      </c>
      <c r="B93" s="337">
        <v>671</v>
      </c>
      <c r="D93" s="337">
        <v>306</v>
      </c>
      <c r="F93" s="337">
        <v>182</v>
      </c>
      <c r="G93" s="337">
        <v>90</v>
      </c>
      <c r="H93" s="337">
        <v>1249</v>
      </c>
      <c r="J93" s="337">
        <v>0</v>
      </c>
      <c r="K93" s="337">
        <v>0</v>
      </c>
      <c r="L93" s="337">
        <v>8</v>
      </c>
      <c r="N93" s="337">
        <v>8</v>
      </c>
    </row>
    <row r="94" spans="1:17">
      <c r="A94" s="358" t="s">
        <v>1033</v>
      </c>
      <c r="B94" s="337">
        <v>686</v>
      </c>
      <c r="D94" s="337">
        <v>330</v>
      </c>
      <c r="F94" s="337">
        <v>215</v>
      </c>
      <c r="G94" s="337">
        <v>145</v>
      </c>
      <c r="H94" s="337">
        <v>1376</v>
      </c>
      <c r="J94" s="337">
        <v>0</v>
      </c>
      <c r="K94" s="337">
        <v>0</v>
      </c>
      <c r="L94" s="337">
        <v>33</v>
      </c>
      <c r="N94" s="337">
        <v>33</v>
      </c>
    </row>
    <row r="95" spans="1:17">
      <c r="A95" s="358" t="s">
        <v>1034</v>
      </c>
      <c r="B95" s="337">
        <v>543</v>
      </c>
      <c r="D95" s="337">
        <v>288</v>
      </c>
      <c r="F95" s="337">
        <v>215</v>
      </c>
      <c r="G95" s="337">
        <v>119</v>
      </c>
      <c r="H95" s="337">
        <v>1165</v>
      </c>
      <c r="J95" s="337">
        <v>0</v>
      </c>
      <c r="K95" s="337">
        <v>0</v>
      </c>
      <c r="L95" s="337">
        <v>20</v>
      </c>
      <c r="N95" s="337">
        <v>20</v>
      </c>
    </row>
    <row r="96" spans="1:17">
      <c r="A96" s="358" t="s">
        <v>1035</v>
      </c>
      <c r="B96" s="337">
        <v>164</v>
      </c>
      <c r="D96" s="337">
        <v>96</v>
      </c>
      <c r="F96" s="337">
        <v>45</v>
      </c>
      <c r="G96" s="337">
        <v>135</v>
      </c>
      <c r="H96" s="337">
        <v>440</v>
      </c>
      <c r="J96" s="337">
        <v>0</v>
      </c>
      <c r="K96" s="337">
        <v>0</v>
      </c>
      <c r="L96" s="337">
        <v>41</v>
      </c>
      <c r="N96" s="337">
        <v>41</v>
      </c>
    </row>
    <row r="97" spans="1:17">
      <c r="A97" s="358" t="s">
        <v>1036</v>
      </c>
      <c r="B97" s="337">
        <v>283</v>
      </c>
      <c r="D97" s="337">
        <v>1</v>
      </c>
      <c r="F97" s="337">
        <v>107</v>
      </c>
      <c r="G97" s="337">
        <v>24</v>
      </c>
      <c r="H97" s="337">
        <v>415</v>
      </c>
      <c r="J97" s="337">
        <v>1308</v>
      </c>
      <c r="K97" s="337">
        <v>527</v>
      </c>
      <c r="L97" s="337">
        <v>174</v>
      </c>
      <c r="N97" s="337">
        <v>2009</v>
      </c>
    </row>
    <row r="98" spans="1:17">
      <c r="A98" s="358" t="s">
        <v>1037</v>
      </c>
      <c r="B98" s="337">
        <v>0</v>
      </c>
      <c r="D98" s="337">
        <v>0</v>
      </c>
      <c r="F98" s="337">
        <v>0</v>
      </c>
      <c r="G98" s="337">
        <v>0</v>
      </c>
      <c r="H98" s="337">
        <v>0</v>
      </c>
      <c r="J98" s="337">
        <v>0</v>
      </c>
      <c r="K98" s="337">
        <v>0</v>
      </c>
      <c r="L98" s="337">
        <v>0</v>
      </c>
      <c r="N98" s="337">
        <v>0</v>
      </c>
    </row>
    <row r="99" spans="1:17">
      <c r="A99" s="358" t="s">
        <v>1038</v>
      </c>
      <c r="B99" s="337">
        <v>2347</v>
      </c>
      <c r="D99" s="337">
        <v>1021</v>
      </c>
      <c r="F99" s="337">
        <v>764</v>
      </c>
      <c r="G99" s="337">
        <v>513</v>
      </c>
      <c r="H99" s="337">
        <v>4645</v>
      </c>
      <c r="J99" s="337">
        <v>1308</v>
      </c>
      <c r="K99" s="337">
        <v>527</v>
      </c>
      <c r="L99" s="337">
        <v>276</v>
      </c>
      <c r="N99" s="337">
        <v>2111</v>
      </c>
    </row>
    <row r="100" spans="1:17">
      <c r="A100" s="352" t="s">
        <v>489</v>
      </c>
    </row>
    <row r="101" spans="1:17">
      <c r="A101" s="358" t="s">
        <v>1032</v>
      </c>
      <c r="B101" s="337">
        <v>724</v>
      </c>
      <c r="C101" s="337">
        <v>259</v>
      </c>
      <c r="D101" s="337">
        <v>754</v>
      </c>
      <c r="F101" s="337">
        <v>84</v>
      </c>
      <c r="H101" s="337">
        <v>1821</v>
      </c>
      <c r="J101" s="337">
        <v>104</v>
      </c>
      <c r="K101" s="337">
        <v>89</v>
      </c>
      <c r="L101" s="337">
        <v>7</v>
      </c>
      <c r="N101" s="337">
        <v>200</v>
      </c>
      <c r="O101" s="337">
        <v>0</v>
      </c>
      <c r="P101" s="337">
        <v>0</v>
      </c>
      <c r="Q101" s="337">
        <v>0</v>
      </c>
    </row>
    <row r="102" spans="1:17">
      <c r="A102" s="358" t="s">
        <v>1033</v>
      </c>
      <c r="B102" s="337">
        <v>622</v>
      </c>
      <c r="C102" s="337">
        <v>259</v>
      </c>
      <c r="D102" s="337">
        <v>465</v>
      </c>
      <c r="F102" s="337">
        <v>67</v>
      </c>
      <c r="H102" s="337">
        <v>1413</v>
      </c>
      <c r="J102" s="337">
        <v>380</v>
      </c>
      <c r="K102" s="337">
        <v>356</v>
      </c>
      <c r="L102" s="337">
        <v>21</v>
      </c>
      <c r="N102" s="337">
        <v>757</v>
      </c>
      <c r="O102" s="337">
        <v>0</v>
      </c>
      <c r="P102" s="337">
        <v>0</v>
      </c>
      <c r="Q102" s="337">
        <v>0</v>
      </c>
    </row>
    <row r="103" spans="1:17">
      <c r="A103" s="358" t="s">
        <v>1034</v>
      </c>
      <c r="B103" s="337">
        <v>587</v>
      </c>
      <c r="C103" s="337">
        <v>244</v>
      </c>
      <c r="D103" s="337">
        <v>479</v>
      </c>
      <c r="F103" s="337">
        <v>66</v>
      </c>
      <c r="H103" s="337">
        <v>1376</v>
      </c>
      <c r="J103" s="337">
        <v>221</v>
      </c>
      <c r="K103" s="337">
        <v>182</v>
      </c>
      <c r="L103" s="337">
        <v>15</v>
      </c>
      <c r="N103" s="337">
        <v>418</v>
      </c>
      <c r="O103" s="337">
        <v>0</v>
      </c>
      <c r="P103" s="337">
        <v>0</v>
      </c>
      <c r="Q103" s="337">
        <v>0</v>
      </c>
    </row>
    <row r="104" spans="1:17">
      <c r="A104" s="358" t="s">
        <v>1035</v>
      </c>
      <c r="B104" s="337">
        <v>180</v>
      </c>
      <c r="C104" s="337">
        <v>34</v>
      </c>
      <c r="D104" s="337">
        <v>146</v>
      </c>
      <c r="F104" s="337">
        <v>13</v>
      </c>
      <c r="H104" s="337">
        <v>373</v>
      </c>
      <c r="J104" s="337">
        <v>308</v>
      </c>
      <c r="K104" s="337">
        <v>182</v>
      </c>
      <c r="L104" s="337">
        <v>9</v>
      </c>
      <c r="N104" s="337">
        <v>499</v>
      </c>
      <c r="O104" s="337">
        <v>0</v>
      </c>
      <c r="P104" s="337">
        <v>0</v>
      </c>
      <c r="Q104" s="337">
        <v>0</v>
      </c>
    </row>
    <row r="105" spans="1:17">
      <c r="A105" s="358" t="s">
        <v>1036</v>
      </c>
      <c r="B105" s="337">
        <v>294</v>
      </c>
      <c r="C105" s="337">
        <v>88</v>
      </c>
      <c r="D105" s="337">
        <v>281</v>
      </c>
      <c r="F105" s="337">
        <v>61</v>
      </c>
      <c r="H105" s="337">
        <v>724</v>
      </c>
      <c r="J105" s="337">
        <v>0</v>
      </c>
      <c r="K105" s="337">
        <v>1</v>
      </c>
      <c r="L105" s="337">
        <v>0</v>
      </c>
      <c r="N105" s="337">
        <v>1</v>
      </c>
      <c r="O105" s="337">
        <v>0</v>
      </c>
      <c r="P105" s="337">
        <v>0</v>
      </c>
      <c r="Q105" s="337">
        <v>0</v>
      </c>
    </row>
    <row r="106" spans="1:17">
      <c r="A106" s="358" t="s">
        <v>1037</v>
      </c>
      <c r="B106" s="337">
        <v>0</v>
      </c>
      <c r="C106" s="337">
        <v>0</v>
      </c>
      <c r="D106" s="337">
        <v>0</v>
      </c>
      <c r="F106" s="337">
        <v>0</v>
      </c>
      <c r="H106" s="337">
        <v>0</v>
      </c>
      <c r="J106" s="337">
        <v>0</v>
      </c>
      <c r="K106" s="337">
        <v>0</v>
      </c>
      <c r="L106" s="337">
        <v>0</v>
      </c>
      <c r="N106" s="337">
        <v>0</v>
      </c>
      <c r="O106" s="337">
        <v>39</v>
      </c>
      <c r="P106" s="337">
        <v>492</v>
      </c>
      <c r="Q106" s="337">
        <v>531</v>
      </c>
    </row>
    <row r="107" spans="1:17">
      <c r="A107" s="358" t="s">
        <v>1038</v>
      </c>
      <c r="B107" s="337">
        <v>2407</v>
      </c>
      <c r="C107" s="337">
        <v>884</v>
      </c>
      <c r="D107" s="337">
        <v>2125</v>
      </c>
      <c r="F107" s="337">
        <v>291</v>
      </c>
      <c r="H107" s="337">
        <v>5707</v>
      </c>
      <c r="J107" s="337">
        <v>1013</v>
      </c>
      <c r="K107" s="337">
        <v>810</v>
      </c>
      <c r="L107" s="337">
        <v>52</v>
      </c>
      <c r="N107" s="337">
        <v>1875</v>
      </c>
      <c r="O107" s="337">
        <v>39</v>
      </c>
      <c r="P107" s="337">
        <v>492</v>
      </c>
      <c r="Q107" s="337">
        <v>531</v>
      </c>
    </row>
    <row r="108" spans="1:17">
      <c r="A108" s="352" t="s">
        <v>540</v>
      </c>
    </row>
    <row r="109" spans="1:17">
      <c r="A109" s="358" t="s">
        <v>1032</v>
      </c>
      <c r="B109" s="337">
        <v>3678</v>
      </c>
      <c r="C109" s="337">
        <v>543</v>
      </c>
      <c r="D109" s="337">
        <v>1400</v>
      </c>
      <c r="E109" s="337">
        <v>47</v>
      </c>
      <c r="F109" s="337">
        <v>56</v>
      </c>
      <c r="H109" s="337">
        <v>5724</v>
      </c>
      <c r="I109" s="337">
        <v>71</v>
      </c>
      <c r="J109" s="337">
        <v>2232</v>
      </c>
      <c r="K109" s="337">
        <v>324</v>
      </c>
      <c r="L109" s="337">
        <v>87</v>
      </c>
      <c r="N109" s="337">
        <v>2714</v>
      </c>
    </row>
    <row r="110" spans="1:17">
      <c r="A110" s="358" t="s">
        <v>1033</v>
      </c>
      <c r="B110" s="337">
        <v>2889</v>
      </c>
      <c r="C110" s="337">
        <v>624</v>
      </c>
      <c r="D110" s="337">
        <v>1719</v>
      </c>
      <c r="E110" s="337">
        <v>69</v>
      </c>
      <c r="F110" s="337">
        <v>149</v>
      </c>
      <c r="H110" s="337">
        <v>5450</v>
      </c>
      <c r="I110" s="337">
        <v>93</v>
      </c>
      <c r="J110" s="337">
        <v>880</v>
      </c>
      <c r="K110" s="337">
        <v>172</v>
      </c>
      <c r="L110" s="337">
        <v>23</v>
      </c>
      <c r="N110" s="337">
        <v>1168</v>
      </c>
    </row>
    <row r="111" spans="1:17">
      <c r="A111" s="358" t="s">
        <v>1034</v>
      </c>
      <c r="B111" s="337">
        <v>1829</v>
      </c>
      <c r="C111" s="337">
        <v>494</v>
      </c>
      <c r="D111" s="337">
        <v>1963</v>
      </c>
      <c r="E111" s="337">
        <v>101</v>
      </c>
      <c r="F111" s="337">
        <v>124</v>
      </c>
      <c r="H111" s="337">
        <v>4511</v>
      </c>
      <c r="I111" s="337">
        <v>70</v>
      </c>
      <c r="J111" s="337">
        <v>787</v>
      </c>
      <c r="K111" s="337">
        <v>164</v>
      </c>
      <c r="L111" s="337">
        <v>54</v>
      </c>
      <c r="N111" s="337">
        <v>1075</v>
      </c>
    </row>
    <row r="112" spans="1:17">
      <c r="A112" s="358" t="s">
        <v>1035</v>
      </c>
      <c r="B112" s="337">
        <v>567</v>
      </c>
      <c r="C112" s="337">
        <v>4</v>
      </c>
      <c r="D112" s="337">
        <v>514</v>
      </c>
      <c r="E112" s="337">
        <v>18</v>
      </c>
      <c r="F112" s="337">
        <v>7</v>
      </c>
      <c r="H112" s="337">
        <v>1110</v>
      </c>
      <c r="I112" s="337">
        <v>555</v>
      </c>
      <c r="J112" s="337">
        <v>2470</v>
      </c>
      <c r="K112" s="337">
        <v>1132</v>
      </c>
      <c r="L112" s="337">
        <v>241</v>
      </c>
      <c r="N112" s="337">
        <v>4398</v>
      </c>
    </row>
    <row r="113" spans="1:14">
      <c r="A113" s="358" t="s">
        <v>1036</v>
      </c>
      <c r="B113" s="337">
        <v>2711</v>
      </c>
      <c r="C113" s="337">
        <v>731</v>
      </c>
      <c r="D113" s="337">
        <v>1323</v>
      </c>
      <c r="E113" s="337">
        <v>50</v>
      </c>
      <c r="F113" s="337">
        <v>115</v>
      </c>
      <c r="H113" s="337">
        <v>4930</v>
      </c>
      <c r="I113" s="337">
        <v>0</v>
      </c>
      <c r="J113" s="337">
        <v>0</v>
      </c>
      <c r="K113" s="337">
        <v>0</v>
      </c>
      <c r="L113" s="337">
        <v>0</v>
      </c>
      <c r="N113" s="337">
        <v>0</v>
      </c>
    </row>
    <row r="114" spans="1:14">
      <c r="A114" s="358" t="s">
        <v>1037</v>
      </c>
      <c r="B114" s="337">
        <v>0</v>
      </c>
      <c r="C114" s="337">
        <v>0</v>
      </c>
      <c r="D114" s="337">
        <v>0</v>
      </c>
      <c r="E114" s="337">
        <v>0</v>
      </c>
      <c r="F114" s="337">
        <v>0</v>
      </c>
      <c r="H114" s="337">
        <v>0</v>
      </c>
      <c r="I114" s="337">
        <v>0</v>
      </c>
      <c r="J114" s="337">
        <v>1879</v>
      </c>
      <c r="K114" s="337">
        <v>649</v>
      </c>
      <c r="L114" s="337">
        <v>0</v>
      </c>
      <c r="N114" s="337">
        <v>2528</v>
      </c>
    </row>
    <row r="115" spans="1:14">
      <c r="A115" s="358" t="s">
        <v>1038</v>
      </c>
      <c r="B115" s="337">
        <v>11674</v>
      </c>
      <c r="C115" s="337">
        <v>2396</v>
      </c>
      <c r="D115" s="337">
        <v>6919</v>
      </c>
      <c r="E115" s="337">
        <v>285</v>
      </c>
      <c r="F115" s="337">
        <v>451</v>
      </c>
      <c r="H115" s="337">
        <v>21725</v>
      </c>
      <c r="I115" s="337">
        <v>789</v>
      </c>
      <c r="J115" s="337">
        <v>8248</v>
      </c>
      <c r="K115" s="337">
        <v>2441</v>
      </c>
      <c r="L115" s="337">
        <v>405</v>
      </c>
      <c r="N115" s="337">
        <v>11883</v>
      </c>
    </row>
    <row r="116" spans="1:14">
      <c r="A116" s="352" t="s">
        <v>649</v>
      </c>
    </row>
    <row r="117" spans="1:14">
      <c r="A117" s="358" t="s">
        <v>1032</v>
      </c>
      <c r="B117" s="337">
        <v>1929</v>
      </c>
      <c r="C117" s="337">
        <v>233</v>
      </c>
      <c r="D117" s="337">
        <v>707</v>
      </c>
      <c r="F117" s="337">
        <v>38</v>
      </c>
      <c r="G117" s="337">
        <v>23</v>
      </c>
      <c r="H117" s="337">
        <v>2930</v>
      </c>
      <c r="J117" s="337">
        <v>0</v>
      </c>
      <c r="K117" s="337">
        <v>0</v>
      </c>
      <c r="L117" s="337">
        <v>9</v>
      </c>
      <c r="M117" s="337">
        <v>446</v>
      </c>
      <c r="N117" s="337">
        <v>455</v>
      </c>
    </row>
    <row r="118" spans="1:14">
      <c r="A118" s="358" t="s">
        <v>1033</v>
      </c>
      <c r="B118" s="337">
        <v>1902</v>
      </c>
      <c r="C118" s="337">
        <v>190</v>
      </c>
      <c r="D118" s="337">
        <v>721</v>
      </c>
      <c r="F118" s="337">
        <v>84</v>
      </c>
      <c r="G118" s="337">
        <v>24</v>
      </c>
      <c r="H118" s="337">
        <v>2921</v>
      </c>
      <c r="J118" s="337">
        <v>0</v>
      </c>
      <c r="K118" s="337">
        <v>0</v>
      </c>
      <c r="L118" s="337">
        <v>11</v>
      </c>
      <c r="M118" s="337">
        <v>721</v>
      </c>
      <c r="N118" s="337">
        <v>732</v>
      </c>
    </row>
    <row r="119" spans="1:14">
      <c r="A119" s="358" t="s">
        <v>1034</v>
      </c>
      <c r="B119" s="337">
        <v>1602</v>
      </c>
      <c r="C119" s="337">
        <v>173</v>
      </c>
      <c r="D119" s="337">
        <v>684</v>
      </c>
      <c r="F119" s="337">
        <v>64</v>
      </c>
      <c r="G119" s="337">
        <v>31</v>
      </c>
      <c r="H119" s="337">
        <v>2554</v>
      </c>
      <c r="J119" s="337">
        <v>0</v>
      </c>
      <c r="K119" s="337">
        <v>0</v>
      </c>
      <c r="L119" s="337">
        <v>10</v>
      </c>
      <c r="M119" s="337">
        <v>677</v>
      </c>
      <c r="N119" s="337">
        <v>687</v>
      </c>
    </row>
    <row r="120" spans="1:14">
      <c r="A120" s="358" t="s">
        <v>1035</v>
      </c>
      <c r="B120" s="337">
        <v>537</v>
      </c>
      <c r="C120" s="337">
        <v>21</v>
      </c>
      <c r="D120" s="337">
        <v>313</v>
      </c>
      <c r="F120" s="337">
        <v>34</v>
      </c>
      <c r="G120" s="337">
        <v>24</v>
      </c>
      <c r="H120" s="337">
        <v>929</v>
      </c>
      <c r="J120" s="337">
        <v>0</v>
      </c>
      <c r="K120" s="337">
        <v>0</v>
      </c>
      <c r="L120" s="337">
        <v>4</v>
      </c>
      <c r="M120" s="337">
        <v>449</v>
      </c>
      <c r="N120" s="337">
        <v>453</v>
      </c>
    </row>
    <row r="121" spans="1:14">
      <c r="A121" s="358" t="s">
        <v>1036</v>
      </c>
      <c r="B121" s="337">
        <v>389</v>
      </c>
      <c r="C121" s="337">
        <v>49</v>
      </c>
      <c r="D121" s="337">
        <v>57</v>
      </c>
      <c r="F121" s="337">
        <v>55</v>
      </c>
      <c r="G121" s="337">
        <v>0</v>
      </c>
      <c r="H121" s="337">
        <v>550</v>
      </c>
      <c r="J121" s="337">
        <v>0</v>
      </c>
      <c r="K121" s="337">
        <v>0</v>
      </c>
      <c r="L121" s="337">
        <v>0</v>
      </c>
      <c r="M121" s="337">
        <v>40</v>
      </c>
      <c r="N121" s="337">
        <v>40</v>
      </c>
    </row>
    <row r="122" spans="1:14">
      <c r="A122" s="358" t="s">
        <v>1037</v>
      </c>
      <c r="B122" s="337">
        <v>0</v>
      </c>
      <c r="C122" s="337">
        <v>0</v>
      </c>
      <c r="D122" s="337">
        <v>8</v>
      </c>
      <c r="F122" s="337">
        <v>0</v>
      </c>
      <c r="G122" s="337">
        <v>0</v>
      </c>
      <c r="H122" s="337">
        <v>8</v>
      </c>
      <c r="J122" s="337">
        <v>0</v>
      </c>
      <c r="K122" s="337">
        <v>0</v>
      </c>
      <c r="L122" s="337">
        <v>0</v>
      </c>
      <c r="M122" s="337">
        <v>0</v>
      </c>
      <c r="N122" s="337">
        <v>0</v>
      </c>
    </row>
    <row r="123" spans="1:14">
      <c r="A123" s="358" t="s">
        <v>1038</v>
      </c>
      <c r="B123" s="337">
        <v>6359</v>
      </c>
      <c r="C123" s="337">
        <v>666</v>
      </c>
      <c r="D123" s="337">
        <v>2490</v>
      </c>
      <c r="F123" s="337">
        <v>275</v>
      </c>
      <c r="G123" s="337">
        <v>102</v>
      </c>
      <c r="H123" s="337">
        <v>9892</v>
      </c>
      <c r="J123" s="337">
        <v>0</v>
      </c>
      <c r="K123" s="337">
        <v>0</v>
      </c>
      <c r="L123" s="337">
        <v>34</v>
      </c>
      <c r="M123" s="337">
        <v>2333</v>
      </c>
      <c r="N123" s="337">
        <v>2367</v>
      </c>
    </row>
    <row r="124" spans="1:14">
      <c r="A124" s="352" t="s">
        <v>690</v>
      </c>
    </row>
    <row r="125" spans="1:14">
      <c r="A125" s="358" t="s">
        <v>1032</v>
      </c>
      <c r="B125" s="337">
        <v>288</v>
      </c>
      <c r="D125" s="337">
        <v>185</v>
      </c>
      <c r="F125" s="337">
        <v>145</v>
      </c>
      <c r="G125" s="337">
        <v>77</v>
      </c>
      <c r="H125" s="337">
        <v>695</v>
      </c>
      <c r="I125" s="337">
        <v>33</v>
      </c>
      <c r="L125" s="337">
        <v>71</v>
      </c>
      <c r="N125" s="337">
        <v>104</v>
      </c>
    </row>
    <row r="126" spans="1:14">
      <c r="A126" s="358" t="s">
        <v>1033</v>
      </c>
      <c r="B126" s="337">
        <v>341</v>
      </c>
      <c r="D126" s="337">
        <v>131</v>
      </c>
      <c r="F126" s="337">
        <v>152</v>
      </c>
      <c r="G126" s="337">
        <v>92</v>
      </c>
      <c r="H126" s="337">
        <v>716</v>
      </c>
      <c r="I126" s="337">
        <v>19</v>
      </c>
      <c r="L126" s="337">
        <v>82</v>
      </c>
      <c r="N126" s="337">
        <v>101</v>
      </c>
    </row>
    <row r="127" spans="1:14">
      <c r="A127" s="358" t="s">
        <v>1034</v>
      </c>
      <c r="B127" s="337">
        <v>368</v>
      </c>
      <c r="D127" s="337">
        <v>157</v>
      </c>
      <c r="F127" s="337">
        <v>185</v>
      </c>
      <c r="G127" s="337">
        <v>117</v>
      </c>
      <c r="H127" s="337">
        <v>827</v>
      </c>
      <c r="I127" s="337">
        <v>35</v>
      </c>
      <c r="L127" s="337">
        <v>116</v>
      </c>
      <c r="N127" s="337">
        <v>151</v>
      </c>
    </row>
    <row r="128" spans="1:14">
      <c r="A128" s="358" t="s">
        <v>1035</v>
      </c>
      <c r="B128" s="337">
        <v>56</v>
      </c>
      <c r="D128" s="337">
        <v>77</v>
      </c>
      <c r="F128" s="337">
        <v>49</v>
      </c>
      <c r="G128" s="337">
        <v>25</v>
      </c>
      <c r="H128" s="337">
        <v>207</v>
      </c>
      <c r="I128" s="337">
        <v>28</v>
      </c>
      <c r="L128" s="337">
        <v>178</v>
      </c>
      <c r="N128" s="337">
        <v>206</v>
      </c>
    </row>
    <row r="129" spans="1:17">
      <c r="A129" s="358" t="s">
        <v>1036</v>
      </c>
      <c r="B129" s="337">
        <v>23</v>
      </c>
      <c r="D129" s="337">
        <v>0</v>
      </c>
      <c r="F129" s="337">
        <v>17</v>
      </c>
      <c r="G129" s="337">
        <v>14</v>
      </c>
      <c r="H129" s="337">
        <v>54</v>
      </c>
      <c r="I129" s="337">
        <v>6</v>
      </c>
      <c r="L129" s="337">
        <v>36</v>
      </c>
      <c r="N129" s="337">
        <v>42</v>
      </c>
    </row>
    <row r="130" spans="1:17">
      <c r="A130" s="358" t="s">
        <v>1037</v>
      </c>
      <c r="B130" s="337">
        <v>0</v>
      </c>
      <c r="D130" s="337">
        <v>0</v>
      </c>
      <c r="F130" s="337">
        <v>0</v>
      </c>
      <c r="G130" s="337">
        <v>0</v>
      </c>
      <c r="H130" s="337">
        <v>0</v>
      </c>
      <c r="I130" s="337">
        <v>0</v>
      </c>
      <c r="L130" s="337">
        <v>0</v>
      </c>
      <c r="N130" s="337">
        <v>0</v>
      </c>
    </row>
    <row r="131" spans="1:17">
      <c r="A131" s="358" t="s">
        <v>1038</v>
      </c>
      <c r="B131" s="337">
        <v>1076</v>
      </c>
      <c r="D131" s="337">
        <v>550</v>
      </c>
      <c r="F131" s="337">
        <v>548</v>
      </c>
      <c r="G131" s="337">
        <v>325</v>
      </c>
      <c r="H131" s="337">
        <v>2499</v>
      </c>
      <c r="I131" s="337">
        <v>121</v>
      </c>
      <c r="L131" s="337">
        <v>483</v>
      </c>
      <c r="N131" s="337">
        <v>604</v>
      </c>
    </row>
    <row r="132" spans="1:17">
      <c r="A132" s="352" t="s">
        <v>1039</v>
      </c>
      <c r="B132" s="337">
        <v>15803</v>
      </c>
      <c r="C132" s="337">
        <v>2738</v>
      </c>
      <c r="D132" s="337">
        <v>6703</v>
      </c>
      <c r="E132" s="337">
        <v>1237</v>
      </c>
      <c r="F132" s="337">
        <v>955</v>
      </c>
      <c r="G132" s="337">
        <v>544</v>
      </c>
      <c r="H132" s="337">
        <v>27980</v>
      </c>
      <c r="I132" s="337">
        <v>179</v>
      </c>
      <c r="J132" s="337">
        <v>2653</v>
      </c>
      <c r="K132" s="337">
        <v>853</v>
      </c>
      <c r="L132" s="337">
        <v>302</v>
      </c>
      <c r="M132" s="337">
        <v>446</v>
      </c>
      <c r="N132" s="337">
        <v>4433</v>
      </c>
      <c r="O132" s="337">
        <v>29</v>
      </c>
      <c r="P132" s="337">
        <v>0</v>
      </c>
      <c r="Q132" s="337">
        <v>29</v>
      </c>
    </row>
    <row r="133" spans="1:17">
      <c r="A133" s="352" t="s">
        <v>1040</v>
      </c>
      <c r="B133" s="337">
        <v>14165</v>
      </c>
      <c r="C133" s="337">
        <v>2982</v>
      </c>
      <c r="D133" s="337">
        <v>7290</v>
      </c>
      <c r="E133" s="337">
        <v>1474</v>
      </c>
      <c r="F133" s="337">
        <v>1252</v>
      </c>
      <c r="G133" s="337">
        <v>824</v>
      </c>
      <c r="H133" s="337">
        <v>27987</v>
      </c>
      <c r="I133" s="337">
        <v>230</v>
      </c>
      <c r="J133" s="337">
        <v>1705</v>
      </c>
      <c r="K133" s="337">
        <v>893</v>
      </c>
      <c r="L133" s="337">
        <v>238</v>
      </c>
      <c r="M133" s="337">
        <v>721</v>
      </c>
      <c r="N133" s="337">
        <v>3787</v>
      </c>
      <c r="O133" s="337">
        <v>59</v>
      </c>
      <c r="P133" s="337">
        <v>0</v>
      </c>
      <c r="Q133" s="337">
        <v>59</v>
      </c>
    </row>
    <row r="134" spans="1:17">
      <c r="A134" s="352" t="s">
        <v>1041</v>
      </c>
      <c r="B134" s="337">
        <v>11408</v>
      </c>
      <c r="C134" s="337">
        <v>2481</v>
      </c>
      <c r="D134" s="337">
        <v>7486</v>
      </c>
      <c r="E134" s="337">
        <v>1887</v>
      </c>
      <c r="F134" s="337">
        <v>1350</v>
      </c>
      <c r="G134" s="337">
        <v>1047</v>
      </c>
      <c r="H134" s="337">
        <v>25659</v>
      </c>
      <c r="I134" s="337">
        <v>356</v>
      </c>
      <c r="J134" s="337">
        <v>1352</v>
      </c>
      <c r="K134" s="337">
        <v>663</v>
      </c>
      <c r="L134" s="337">
        <v>335</v>
      </c>
      <c r="M134" s="337">
        <v>677</v>
      </c>
      <c r="N134" s="337">
        <v>3383</v>
      </c>
      <c r="O134" s="337">
        <v>60</v>
      </c>
      <c r="P134" s="337">
        <v>0</v>
      </c>
      <c r="Q134" s="337">
        <v>60</v>
      </c>
    </row>
    <row r="135" spans="1:17">
      <c r="A135" s="352" t="s">
        <v>1042</v>
      </c>
      <c r="B135" s="337">
        <v>4336</v>
      </c>
      <c r="C135" s="337">
        <v>846</v>
      </c>
      <c r="D135" s="337">
        <v>2948</v>
      </c>
      <c r="E135" s="337">
        <v>710</v>
      </c>
      <c r="F135" s="337">
        <v>623</v>
      </c>
      <c r="G135" s="337">
        <v>429</v>
      </c>
      <c r="H135" s="337">
        <v>9892</v>
      </c>
      <c r="I135" s="337">
        <v>672</v>
      </c>
      <c r="J135" s="337">
        <v>3251</v>
      </c>
      <c r="K135" s="337">
        <v>2662</v>
      </c>
      <c r="L135" s="337">
        <v>1345</v>
      </c>
      <c r="M135" s="337">
        <v>449</v>
      </c>
      <c r="N135" s="337">
        <v>8379</v>
      </c>
      <c r="O135" s="337">
        <v>329</v>
      </c>
      <c r="P135" s="337">
        <v>0</v>
      </c>
      <c r="Q135" s="337">
        <v>329</v>
      </c>
    </row>
    <row r="136" spans="1:17">
      <c r="A136" s="352" t="s">
        <v>1043</v>
      </c>
      <c r="B136" s="337">
        <v>6350</v>
      </c>
      <c r="C136" s="337">
        <v>1431</v>
      </c>
      <c r="D136" s="337">
        <v>3150</v>
      </c>
      <c r="E136" s="337">
        <v>525</v>
      </c>
      <c r="F136" s="337">
        <v>474</v>
      </c>
      <c r="G136" s="337">
        <v>167</v>
      </c>
      <c r="H136" s="337">
        <v>12097</v>
      </c>
      <c r="I136" s="337">
        <v>55</v>
      </c>
      <c r="J136" s="337">
        <v>1372</v>
      </c>
      <c r="K136" s="337">
        <v>576</v>
      </c>
      <c r="L136" s="337">
        <v>218</v>
      </c>
      <c r="M136" s="337">
        <v>40</v>
      </c>
      <c r="N136" s="337">
        <v>2261</v>
      </c>
      <c r="O136" s="337">
        <v>93</v>
      </c>
      <c r="P136" s="337">
        <v>0</v>
      </c>
      <c r="Q136" s="337">
        <v>93</v>
      </c>
    </row>
    <row r="137" spans="1:17">
      <c r="A137" s="352" t="s">
        <v>1044</v>
      </c>
      <c r="B137" s="337">
        <v>0</v>
      </c>
      <c r="C137" s="337">
        <v>0</v>
      </c>
      <c r="D137" s="337">
        <v>124</v>
      </c>
      <c r="E137" s="337">
        <v>1</v>
      </c>
      <c r="F137" s="337">
        <v>0</v>
      </c>
      <c r="G137" s="337">
        <v>17</v>
      </c>
      <c r="H137" s="337">
        <v>142</v>
      </c>
      <c r="I137" s="337">
        <v>5282</v>
      </c>
      <c r="J137" s="337">
        <v>7519.9</v>
      </c>
      <c r="K137" s="337">
        <v>5231.2</v>
      </c>
      <c r="L137" s="337">
        <v>2244</v>
      </c>
      <c r="M137" s="337">
        <v>0</v>
      </c>
      <c r="N137" s="337">
        <v>20277.099999999999</v>
      </c>
      <c r="O137" s="337">
        <v>2708</v>
      </c>
      <c r="P137" s="337">
        <v>1438</v>
      </c>
      <c r="Q137" s="337">
        <v>4146</v>
      </c>
    </row>
    <row r="138" spans="1:17">
      <c r="A138" s="352" t="s">
        <v>1045</v>
      </c>
      <c r="B138" s="337">
        <v>52062</v>
      </c>
      <c r="C138" s="337">
        <v>10478</v>
      </c>
      <c r="D138" s="337">
        <v>27701</v>
      </c>
      <c r="E138" s="337">
        <v>5834</v>
      </c>
      <c r="F138" s="337">
        <v>4654</v>
      </c>
      <c r="G138" s="337">
        <v>3028</v>
      </c>
      <c r="H138" s="337">
        <v>103757</v>
      </c>
      <c r="I138" s="337">
        <v>6774</v>
      </c>
      <c r="J138" s="337">
        <v>17852.900000000001</v>
      </c>
      <c r="K138" s="337">
        <v>10878.2</v>
      </c>
      <c r="L138" s="337">
        <v>4682</v>
      </c>
      <c r="M138" s="337">
        <v>2333</v>
      </c>
      <c r="N138" s="337">
        <v>42520.1</v>
      </c>
      <c r="O138" s="337">
        <v>3278</v>
      </c>
      <c r="P138" s="337">
        <v>1438</v>
      </c>
      <c r="Q138" s="337">
        <v>4716</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366"/>
      <c r="B496" s="359"/>
      <c r="C496" s="359"/>
      <c r="D496" s="359"/>
      <c r="E496" s="359"/>
      <c r="F496" s="359"/>
      <c r="G496" s="359"/>
      <c r="H496" s="359"/>
      <c r="I496" s="359"/>
      <c r="J496" s="359"/>
      <c r="K496" s="359"/>
      <c r="L496" s="359"/>
      <c r="M496" s="359"/>
      <c r="N496" s="359"/>
      <c r="O496" s="359"/>
      <c r="P496" s="359"/>
      <c r="Q496" s="359"/>
    </row>
    <row r="497" spans="1:17">
      <c r="A497" s="338"/>
      <c r="B497" s="359"/>
      <c r="C497" s="359"/>
      <c r="D497" s="359"/>
      <c r="E497" s="359"/>
      <c r="F497" s="359"/>
      <c r="G497" s="359"/>
      <c r="H497" s="359"/>
      <c r="I497" s="359"/>
      <c r="J497" s="359"/>
      <c r="K497" s="359"/>
      <c r="L497" s="359"/>
      <c r="M497" s="359"/>
      <c r="N497" s="359"/>
      <c r="O497" s="359"/>
      <c r="P497" s="359"/>
      <c r="Q497" s="359"/>
    </row>
    <row r="498" spans="1:17">
      <c r="A498" s="338"/>
      <c r="B498" s="359"/>
      <c r="C498" s="359"/>
      <c r="D498" s="359"/>
      <c r="E498" s="359"/>
      <c r="F498" s="359"/>
      <c r="G498" s="359"/>
      <c r="H498" s="359"/>
      <c r="I498" s="359"/>
      <c r="J498" s="359"/>
      <c r="K498" s="359"/>
      <c r="L498" s="359"/>
      <c r="M498" s="359"/>
      <c r="N498" s="359"/>
      <c r="O498" s="359"/>
      <c r="P498" s="359"/>
      <c r="Q498" s="359"/>
    </row>
    <row r="499" spans="1:17">
      <c r="A499" s="338"/>
      <c r="B499" s="359"/>
      <c r="C499" s="359"/>
      <c r="D499" s="359"/>
      <c r="E499" s="359"/>
      <c r="F499" s="359"/>
      <c r="G499" s="359"/>
      <c r="H499" s="359"/>
      <c r="I499" s="359"/>
      <c r="J499" s="359"/>
      <c r="K499" s="359"/>
      <c r="L499" s="359"/>
      <c r="M499" s="359"/>
      <c r="N499" s="359"/>
      <c r="O499" s="359"/>
      <c r="P499" s="359"/>
      <c r="Q499" s="359"/>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ordinator xmlns="14967c4d-1d58-4d2b-9b28-bedbaf0997e5">28</Coordinator>
    <Survey xmlns="14967c4d-1d58-4d2b-9b28-bedbaf0997e5">9</Surve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638E73-9EEC-4B57-AD46-C959A195F7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1A251A-FE10-4D41-A9DC-70120EE5D403}">
  <ds:schemaRef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http://purl.org/dc/terms/"/>
    <ds:schemaRef ds:uri="http://schemas.microsoft.com/office/2006/metadata/properties"/>
    <ds:schemaRef ds:uri="http://purl.org/dc/elements/1.1/"/>
    <ds:schemaRef ds:uri="http://www.w3.org/XML/1998/namespace"/>
    <ds:schemaRef ds:uri="14967c4d-1d58-4d2b-9b28-bedbaf0997e5"/>
  </ds:schemaRefs>
</ds:datastoreItem>
</file>

<file path=customXml/itemProps3.xml><?xml version="1.0" encoding="utf-8"?>
<ds:datastoreItem xmlns:ds="http://schemas.openxmlformats.org/officeDocument/2006/customXml" ds:itemID="{A70CE97A-CBE0-4F7B-9BE1-F2C058B279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New Table 141</vt:lpstr>
      <vt:lpstr>Old Table 141</vt:lpstr>
      <vt:lpstr>New Tables 142-160</vt:lpstr>
      <vt:lpstr>Old Tables 142-160</vt:lpstr>
      <vt:lpstr>New Table 161</vt:lpstr>
      <vt:lpstr>Old Table 161</vt:lpstr>
      <vt:lpstr>Averages Pivot Table</vt:lpstr>
      <vt:lpstr>New Counts Pivot Table</vt:lpstr>
      <vt:lpstr>Old Counts Pivot Table</vt:lpstr>
      <vt:lpstr>Faculty Salary Data</vt:lpstr>
      <vt:lpstr>Format for Avgs Pivot</vt:lpstr>
      <vt:lpstr>Format for New Counts</vt:lpstr>
      <vt:lpstr>Format for Old Counts</vt:lpstr>
      <vt:lpstr>'New Table 161'!Print_Area</vt:lpstr>
      <vt:lpstr>'New Tables 142-160'!Print_Area</vt:lpstr>
      <vt:lpstr>'Old Table 161'!Print_Area</vt:lpstr>
      <vt:lpstr>'Old Tables 142-160'!Print_Area</vt:lpstr>
      <vt:lpstr>'New Table 161'!Print_Titles</vt:lpstr>
      <vt:lpstr>'Old Table 161'!Print_Titles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Susan Lounsbury</cp:lastModifiedBy>
  <cp:lastPrinted>2016-03-17T13:07:50Z</cp:lastPrinted>
  <dcterms:created xsi:type="dcterms:W3CDTF">1999-02-24T13:58:47Z</dcterms:created>
  <dcterms:modified xsi:type="dcterms:W3CDTF">2018-03-21T18:39:51Z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dea7ca36-7b55-4625-98b8-d18062397dee,4;dea7ca36-7b55-4625-98b8-d18062397dee,4;4c49f61c-ec8c-4ece-890a-6817964405a2,5;ef11457a-7ce3-4671-bc0d-297d03c89c58,6;d0a68bb5-9e04-48df-83dd-d6a85a647b7f,7;fe1f2de6-26fd-447f-8bdb-37f799312dae,8;a0f14899-9771-4d43-b4</vt:lpwstr>
  </property>
  <property fmtid="{D5CDD505-2E9C-101B-9397-08002B2CF9AE}" pid="4" name="Survey">
    <vt:r8>9</vt:r8>
  </property>
  <property fmtid="{D5CDD505-2E9C-101B-9397-08002B2CF9AE}" pid="5" name="Notes0">
    <vt:lpwstr/>
  </property>
  <property fmtid="{D5CDD505-2E9C-101B-9397-08002B2CF9AE}" pid="6" name="Status">
    <vt:lpwstr>Validated-2</vt:lpwstr>
  </property>
  <property fmtid="{D5CDD505-2E9C-101B-9397-08002B2CF9AE}" pid="7" name="Done">
    <vt:lpwstr>false</vt:lpwstr>
  </property>
  <property fmtid="{D5CDD505-2E9C-101B-9397-08002B2CF9AE}" pid="8" name="Order">
    <vt:r8>25300</vt:r8>
  </property>
  <property fmtid="{D5CDD505-2E9C-101B-9397-08002B2CF9AE}" pid="9" name="xd_ProgID">
    <vt:lpwstr/>
  </property>
  <property fmtid="{D5CDD505-2E9C-101B-9397-08002B2CF9AE}" pid="10" name="TemplateUrl">
    <vt:lpwstr/>
  </property>
  <property fmtid="{D5CDD505-2E9C-101B-9397-08002B2CF9AE}" pid="11" name="CoordinatorSet">
    <vt:lpwstr>09Salaries17FORM_AR_DHE17_V</vt:lpwstr>
  </property>
  <property fmtid="{D5CDD505-2E9C-101B-9397-08002B2CF9AE}" pid="12" name="Agency Code">
    <vt:lpwstr>DHE</vt:lpwstr>
  </property>
  <property fmtid="{D5CDD505-2E9C-101B-9397-08002B2CF9AE}" pid="13" name="State">
    <vt:lpwstr>AR</vt:lpwstr>
  </property>
  <property fmtid="{D5CDD505-2E9C-101B-9397-08002B2CF9AE}" pid="14" name="Survey Type">
    <vt:lpwstr>09: Faculty Salaries</vt:lpwstr>
  </property>
  <property fmtid="{D5CDD505-2E9C-101B-9397-08002B2CF9AE}" pid="15" name="Notes to SREB">
    <vt:lpwstr/>
  </property>
  <property fmtid="{D5CDD505-2E9C-101B-9397-08002B2CF9AE}" pid="16" name="_SourceUrl">
    <vt:lpwstr/>
  </property>
  <property fmtid="{D5CDD505-2E9C-101B-9397-08002B2CF9AE}" pid="17" name="_SharedFileIndex">
    <vt:lpwstr/>
  </property>
</Properties>
</file>